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defaultThemeVersion="202300"/>
  <mc:AlternateContent xmlns:mc="http://schemas.openxmlformats.org/markup-compatibility/2006">
    <mc:Choice Requires="x15">
      <x15ac:absPath xmlns:x15ac="http://schemas.microsoft.com/office/spreadsheetml/2010/11/ac" url="C:\Users\smben\Google Drive\Analytics\BeyondTheScore\Baseball\Data\"/>
    </mc:Choice>
  </mc:AlternateContent>
  <xr:revisionPtr revIDLastSave="0" documentId="13_ncr:1_{A504FDEB-07F7-4333-8F24-B153DC12C22D}" xr6:coauthVersionLast="47" xr6:coauthVersionMax="47" xr10:uidLastSave="{00000000-0000-0000-0000-000000000000}"/>
  <bookViews>
    <workbookView xWindow="-98" yWindow="-98" windowWidth="22695" windowHeight="14476" firstSheet="11" activeTab="13" xr2:uid="{CF717EC4-09BA-4702-A66A-7888124F8C57}"/>
  </bookViews>
  <sheets>
    <sheet name="MVPs" sheetId="7" r:id="rId1"/>
    <sheet name="Batter Raw" sheetId="18" r:id="rId2"/>
    <sheet name="Pitcher Raw" sheetId="21" r:id="rId3"/>
    <sheet name="All B" sheetId="3" r:id="rId4"/>
    <sheet name="All P" sheetId="8" r:id="rId5"/>
    <sheet name="Major League Baseball  Detailed" sheetId="20" r:id="rId6"/>
    <sheet name="Coef Batter" sheetId="9" state="hidden" r:id="rId7"/>
    <sheet name="Coef Pitcher" sheetId="13" state="hidden" r:id="rId8"/>
    <sheet name="Calc Batter (Historical)" sheetId="10" r:id="rId9"/>
    <sheet name="Calc Pitcher (Historical)" sheetId="14" r:id="rId10"/>
    <sheet name="Historical Probabilities" sheetId="15" r:id="rId11"/>
    <sheet name="Calc Pitcher (Active)" sheetId="16" r:id="rId12"/>
    <sheet name="Calc Batter (Active)" sheetId="17" r:id="rId13"/>
    <sheet name="Current Probabilities" sheetId="22" r:id="rId14"/>
    <sheet name="Sheet1" sheetId="23" r:id="rId15"/>
  </sheets>
  <definedNames>
    <definedName name="ExternalData_1" localSheetId="5" hidden="1">'Major League Baseball  Detailed'!$A$1:$AC$32</definedName>
    <definedName name="Slicer_SCALED">#N/A</definedName>
    <definedName name="Slicer_Team">#N/A</definedName>
  </definedNames>
  <calcPr calcId="191029"/>
  <pivotCaches>
    <pivotCache cacheId="21" r:id="rId16"/>
    <pivotCache cacheId="39"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5" i="23" l="1"/>
  <c r="I36" i="23"/>
  <c r="I37" i="23"/>
  <c r="I38" i="23"/>
  <c r="I39" i="23"/>
  <c r="I40" i="23"/>
  <c r="I41" i="23"/>
  <c r="I34" i="23"/>
  <c r="H40" i="23"/>
  <c r="H39" i="23"/>
  <c r="H38" i="23"/>
  <c r="H37" i="23"/>
  <c r="H36" i="23"/>
  <c r="H35" i="23"/>
  <c r="H34" i="23"/>
  <c r="Y9" i="3"/>
  <c r="X9" i="3"/>
  <c r="W9" i="3"/>
  <c r="V9" i="3"/>
  <c r="U9" i="3"/>
  <c r="I31" i="23"/>
  <c r="H31" i="23"/>
  <c r="G31" i="23"/>
  <c r="F31" i="23"/>
  <c r="A1" i="23" a="1"/>
  <c r="A1" i="23" s="1"/>
  <c r="AK78" i="8"/>
  <c r="AL78" i="8"/>
  <c r="AK79" i="8"/>
  <c r="AL79" i="8"/>
  <c r="AK80" i="8"/>
  <c r="AL80" i="8"/>
  <c r="AK81" i="8"/>
  <c r="AL81" i="8"/>
  <c r="AK82" i="8"/>
  <c r="AL82" i="8"/>
  <c r="AK83" i="8"/>
  <c r="AL83" i="8"/>
  <c r="AK84" i="8"/>
  <c r="AL84" i="8"/>
  <c r="AK85" i="8"/>
  <c r="AL85" i="8"/>
  <c r="AK86" i="8"/>
  <c r="AL86" i="8"/>
  <c r="AK87" i="8"/>
  <c r="AL87" i="8"/>
  <c r="AK88" i="8"/>
  <c r="AL88" i="8"/>
  <c r="AK89" i="8"/>
  <c r="AL89" i="8"/>
  <c r="AK90" i="8"/>
  <c r="AL90" i="8"/>
  <c r="AK91" i="8"/>
  <c r="AL91" i="8"/>
  <c r="AK92" i="8"/>
  <c r="AL92" i="8"/>
  <c r="AK93" i="8"/>
  <c r="AL93" i="8"/>
  <c r="AK94" i="8"/>
  <c r="AL94" i="8"/>
  <c r="AK95" i="8"/>
  <c r="AL95" i="8"/>
  <c r="AK96" i="8"/>
  <c r="AL96" i="8"/>
  <c r="AK97" i="8"/>
  <c r="AL97" i="8"/>
  <c r="AK98" i="8"/>
  <c r="AL98" i="8"/>
  <c r="AK99" i="8"/>
  <c r="AL99" i="8"/>
  <c r="AK100" i="8"/>
  <c r="AL100" i="8"/>
  <c r="AK101" i="8"/>
  <c r="AL101" i="8"/>
  <c r="AK102" i="8"/>
  <c r="AL102" i="8"/>
  <c r="AK103" i="8"/>
  <c r="AL103" i="8"/>
  <c r="AK104" i="8"/>
  <c r="AL104" i="8"/>
  <c r="AK105" i="8"/>
  <c r="AL105" i="8"/>
  <c r="AK106" i="8"/>
  <c r="AL106" i="8"/>
  <c r="AK107" i="8"/>
  <c r="AL107" i="8"/>
  <c r="AK108" i="8"/>
  <c r="AL108" i="8"/>
  <c r="AK109" i="8"/>
  <c r="AL109" i="8"/>
  <c r="AK110" i="8"/>
  <c r="AL110" i="8"/>
  <c r="AK111" i="8"/>
  <c r="AL111" i="8"/>
  <c r="AK112" i="8"/>
  <c r="AL112" i="8"/>
  <c r="AK113" i="8"/>
  <c r="AL113" i="8"/>
  <c r="AK114" i="8"/>
  <c r="AL114" i="8"/>
  <c r="AK115" i="8"/>
  <c r="AL115" i="8"/>
  <c r="AK116" i="8"/>
  <c r="AL116" i="8"/>
  <c r="AK117" i="8"/>
  <c r="AL117" i="8"/>
  <c r="AK118" i="8"/>
  <c r="AL118" i="8"/>
  <c r="AK119" i="8"/>
  <c r="AL119" i="8"/>
  <c r="AK120" i="8"/>
  <c r="AL120" i="8"/>
  <c r="AK121" i="8"/>
  <c r="AL121" i="8"/>
  <c r="AK122" i="8"/>
  <c r="AL122" i="8"/>
  <c r="AK123" i="8"/>
  <c r="AL123" i="8"/>
  <c r="AK124" i="8"/>
  <c r="AL124" i="8"/>
  <c r="AK125" i="8"/>
  <c r="AL125" i="8"/>
  <c r="AK126" i="8"/>
  <c r="AL126" i="8"/>
  <c r="AK127" i="8"/>
  <c r="AL127" i="8"/>
  <c r="AK128" i="8"/>
  <c r="AL128" i="8"/>
  <c r="AK129" i="8"/>
  <c r="AL129" i="8"/>
  <c r="AK130" i="8"/>
  <c r="AL130" i="8"/>
  <c r="AK131" i="8"/>
  <c r="AL131" i="8"/>
  <c r="AK132" i="8"/>
  <c r="AL132" i="8"/>
  <c r="AK133" i="8"/>
  <c r="AL133" i="8"/>
  <c r="AK134" i="8"/>
  <c r="AL134" i="8"/>
  <c r="AK135" i="8"/>
  <c r="AL135" i="8"/>
  <c r="AK136" i="8"/>
  <c r="AL136" i="8"/>
  <c r="AK137" i="8"/>
  <c r="AL137" i="8"/>
  <c r="AK138" i="8"/>
  <c r="AL138" i="8"/>
  <c r="AK139" i="8"/>
  <c r="AL139" i="8"/>
  <c r="AK140" i="8"/>
  <c r="AL140" i="8"/>
  <c r="AK141" i="8"/>
  <c r="AL141" i="8"/>
  <c r="AK142" i="8"/>
  <c r="AL142" i="8"/>
  <c r="AK143" i="8"/>
  <c r="AL143" i="8"/>
  <c r="AK144" i="8"/>
  <c r="AL144" i="8"/>
  <c r="AK145" i="8"/>
  <c r="AL145" i="8"/>
  <c r="AK146" i="8"/>
  <c r="AL146" i="8"/>
  <c r="AK147" i="8"/>
  <c r="AL147" i="8"/>
  <c r="AK148" i="8"/>
  <c r="AL148" i="8"/>
  <c r="AK149" i="8"/>
  <c r="AL149" i="8"/>
  <c r="AK150" i="8"/>
  <c r="AL150" i="8"/>
  <c r="AK151" i="8"/>
  <c r="AL151" i="8"/>
  <c r="AK152" i="8"/>
  <c r="AL152" i="8"/>
  <c r="AK153" i="8"/>
  <c r="AL153" i="8"/>
  <c r="AK154" i="8"/>
  <c r="AL154" i="8"/>
  <c r="AK155" i="8"/>
  <c r="AL155" i="8"/>
  <c r="AK156" i="8"/>
  <c r="AL156" i="8"/>
  <c r="AK157" i="8"/>
  <c r="AL157" i="8"/>
  <c r="AK158" i="8"/>
  <c r="AL158" i="8"/>
  <c r="AK159" i="8"/>
  <c r="AL159" i="8"/>
  <c r="AK160" i="8"/>
  <c r="AL160" i="8"/>
  <c r="AK161" i="8"/>
  <c r="AL161" i="8"/>
  <c r="AK162" i="8"/>
  <c r="AL162" i="8"/>
  <c r="AK163" i="8"/>
  <c r="AL163" i="8"/>
  <c r="AK164" i="8"/>
  <c r="AL164" i="8"/>
  <c r="AK165" i="8"/>
  <c r="AL165" i="8"/>
  <c r="AK166" i="8"/>
  <c r="AL166" i="8"/>
  <c r="AK167" i="8"/>
  <c r="AL167" i="8"/>
  <c r="AK168" i="8"/>
  <c r="AL168" i="8"/>
  <c r="AK169" i="8"/>
  <c r="AL169" i="8"/>
  <c r="AK170" i="8"/>
  <c r="AL170" i="8"/>
  <c r="AK171" i="8"/>
  <c r="AL171" i="8"/>
  <c r="AK172" i="8"/>
  <c r="AL172" i="8"/>
  <c r="AK173" i="8"/>
  <c r="AL173" i="8"/>
  <c r="AK174" i="8"/>
  <c r="AL174" i="8"/>
  <c r="AK175" i="8"/>
  <c r="AL175" i="8"/>
  <c r="AK176" i="8"/>
  <c r="AL176" i="8"/>
  <c r="AK177" i="8"/>
  <c r="AL177" i="8"/>
  <c r="AK178" i="8"/>
  <c r="AL178" i="8"/>
  <c r="AK179" i="8"/>
  <c r="AL179" i="8"/>
  <c r="AK180" i="8"/>
  <c r="AL180" i="8"/>
  <c r="AK181" i="8"/>
  <c r="AL181" i="8"/>
  <c r="AK182" i="8"/>
  <c r="AL182" i="8"/>
  <c r="AK183" i="8"/>
  <c r="AL183" i="8"/>
  <c r="AK184" i="8"/>
  <c r="AL184" i="8"/>
  <c r="AK185" i="8"/>
  <c r="AL185" i="8"/>
  <c r="AK186" i="8"/>
  <c r="AL186" i="8"/>
  <c r="AK187" i="8"/>
  <c r="AL187" i="8"/>
  <c r="AK188" i="8"/>
  <c r="AL188" i="8"/>
  <c r="AK189" i="8"/>
  <c r="AL189" i="8"/>
  <c r="AK190" i="8"/>
  <c r="AL190" i="8"/>
  <c r="AK191" i="8"/>
  <c r="AL191" i="8"/>
  <c r="AK192" i="8"/>
  <c r="AL192" i="8"/>
  <c r="AK193" i="8"/>
  <c r="AL193" i="8"/>
  <c r="AK194" i="8"/>
  <c r="AL194" i="8"/>
  <c r="AK195" i="8"/>
  <c r="AL195" i="8"/>
  <c r="AK196" i="8"/>
  <c r="AL196" i="8"/>
  <c r="AK197" i="8"/>
  <c r="AL197" i="8"/>
  <c r="AK198" i="8"/>
  <c r="AL198" i="8"/>
  <c r="AK199" i="8"/>
  <c r="AL199" i="8"/>
  <c r="AK200" i="8"/>
  <c r="AL200" i="8"/>
  <c r="AK201" i="8"/>
  <c r="AL201" i="8"/>
  <c r="AK202" i="8"/>
  <c r="AL202" i="8"/>
  <c r="AK203" i="8"/>
  <c r="AL203" i="8"/>
  <c r="AK204" i="8"/>
  <c r="AL204" i="8"/>
  <c r="AK205" i="8"/>
  <c r="AL205" i="8"/>
  <c r="AK206" i="8"/>
  <c r="AL206" i="8"/>
  <c r="AK207" i="8"/>
  <c r="AL207" i="8"/>
  <c r="AK208" i="8"/>
  <c r="AL208" i="8"/>
  <c r="AK209" i="8"/>
  <c r="AL209" i="8"/>
  <c r="AK210" i="8"/>
  <c r="AL210" i="8"/>
  <c r="AK211" i="8"/>
  <c r="AL211" i="8"/>
  <c r="AK212" i="8"/>
  <c r="AL212" i="8"/>
  <c r="AK213" i="8"/>
  <c r="AL213" i="8"/>
  <c r="AK214" i="8"/>
  <c r="AL214" i="8"/>
  <c r="AK215" i="8"/>
  <c r="AL215" i="8"/>
  <c r="AK216" i="8"/>
  <c r="AL216" i="8"/>
  <c r="AK217" i="8"/>
  <c r="AL217" i="8"/>
  <c r="AC7" i="8"/>
  <c r="AD7" i="8"/>
  <c r="AE7" i="8"/>
  <c r="AF7" i="8"/>
  <c r="AG7" i="8"/>
  <c r="AH7" i="8"/>
  <c r="AI7" i="8"/>
  <c r="AJ7" i="8"/>
  <c r="AC8" i="8"/>
  <c r="AD8" i="8"/>
  <c r="AE8" i="8"/>
  <c r="AF8" i="8"/>
  <c r="AG8" i="8"/>
  <c r="AH8" i="8"/>
  <c r="AI8" i="8"/>
  <c r="AJ8" i="8"/>
  <c r="AC9" i="8"/>
  <c r="AD9" i="8"/>
  <c r="AE9" i="8"/>
  <c r="AF9" i="8"/>
  <c r="AG9" i="8"/>
  <c r="AH9" i="8"/>
  <c r="AI9" i="8"/>
  <c r="AJ9" i="8"/>
  <c r="AC10" i="8"/>
  <c r="AD10" i="8"/>
  <c r="AE10" i="8"/>
  <c r="AF10" i="8"/>
  <c r="AG10" i="8"/>
  <c r="AH10" i="8"/>
  <c r="AI10" i="8"/>
  <c r="AJ10" i="8"/>
  <c r="AC11" i="8"/>
  <c r="AD11" i="8"/>
  <c r="AE11" i="8"/>
  <c r="AF11" i="8"/>
  <c r="AG11" i="8"/>
  <c r="AH11" i="8"/>
  <c r="AI11" i="8"/>
  <c r="AJ11" i="8"/>
  <c r="AC12" i="8"/>
  <c r="AD12" i="8"/>
  <c r="AE12" i="8"/>
  <c r="AF12" i="8"/>
  <c r="AG12" i="8"/>
  <c r="AH12" i="8"/>
  <c r="AI12" i="8"/>
  <c r="AJ12" i="8"/>
  <c r="AC13" i="8"/>
  <c r="AD13" i="8"/>
  <c r="AE13" i="8"/>
  <c r="AF13" i="8"/>
  <c r="AG13" i="8"/>
  <c r="AH13" i="8"/>
  <c r="AI13" i="8"/>
  <c r="AJ13" i="8"/>
  <c r="AC14" i="8"/>
  <c r="AD14" i="8"/>
  <c r="AE14" i="8"/>
  <c r="AF14" i="8"/>
  <c r="AG14" i="8"/>
  <c r="AH14" i="8"/>
  <c r="AI14" i="8"/>
  <c r="AJ14" i="8"/>
  <c r="AC15" i="8"/>
  <c r="AD15" i="8"/>
  <c r="AE15" i="8"/>
  <c r="AF15" i="8"/>
  <c r="AG15" i="8"/>
  <c r="AH15" i="8"/>
  <c r="AI15" i="8"/>
  <c r="AJ15" i="8"/>
  <c r="AC16" i="8"/>
  <c r="AD16" i="8"/>
  <c r="AE16" i="8"/>
  <c r="AF16" i="8"/>
  <c r="AG16" i="8"/>
  <c r="AH16" i="8"/>
  <c r="AI16" i="8"/>
  <c r="AJ16" i="8"/>
  <c r="AC17" i="8"/>
  <c r="AD17" i="8"/>
  <c r="AE17" i="8"/>
  <c r="AF17" i="8"/>
  <c r="AG17" i="8"/>
  <c r="AH17" i="8"/>
  <c r="AI17" i="8"/>
  <c r="AJ17" i="8"/>
  <c r="AC18" i="8"/>
  <c r="AD18" i="8"/>
  <c r="AE18" i="8"/>
  <c r="AF18" i="8"/>
  <c r="AG18" i="8"/>
  <c r="AH18" i="8"/>
  <c r="AI18" i="8"/>
  <c r="AJ18" i="8"/>
  <c r="AC19" i="8"/>
  <c r="AD19" i="8"/>
  <c r="AE19" i="8"/>
  <c r="AF19" i="8"/>
  <c r="AG19" i="8"/>
  <c r="AH19" i="8"/>
  <c r="AI19" i="8"/>
  <c r="AJ19" i="8"/>
  <c r="AC20" i="8"/>
  <c r="AD20" i="8"/>
  <c r="AE20" i="8"/>
  <c r="AF20" i="8"/>
  <c r="AG20" i="8"/>
  <c r="AH20" i="8"/>
  <c r="AI20" i="8"/>
  <c r="AJ20" i="8"/>
  <c r="AC21" i="8"/>
  <c r="AD21" i="8"/>
  <c r="AE21" i="8"/>
  <c r="AF21" i="8"/>
  <c r="AG21" i="8"/>
  <c r="AH21" i="8"/>
  <c r="AI21" i="8"/>
  <c r="AJ21" i="8"/>
  <c r="AC22" i="8"/>
  <c r="AD22" i="8"/>
  <c r="AE22" i="8"/>
  <c r="AF22" i="8"/>
  <c r="AG22" i="8"/>
  <c r="AH22" i="8"/>
  <c r="AI22" i="8"/>
  <c r="AJ22" i="8"/>
  <c r="AC23" i="8"/>
  <c r="AD23" i="8"/>
  <c r="AE23" i="8"/>
  <c r="AF23" i="8"/>
  <c r="AG23" i="8"/>
  <c r="AH23" i="8"/>
  <c r="AI23" i="8"/>
  <c r="AJ23" i="8"/>
  <c r="AC24" i="8"/>
  <c r="AD24" i="8"/>
  <c r="AE24" i="8"/>
  <c r="AF24" i="8"/>
  <c r="AG24" i="8"/>
  <c r="AH24" i="8"/>
  <c r="AI24" i="8"/>
  <c r="AJ24" i="8"/>
  <c r="AC25" i="8"/>
  <c r="AD25" i="8"/>
  <c r="AE25" i="8"/>
  <c r="AF25" i="8"/>
  <c r="AG25" i="8"/>
  <c r="AH25" i="8"/>
  <c r="AI25" i="8"/>
  <c r="AJ25" i="8"/>
  <c r="AC26" i="8"/>
  <c r="AD26" i="8"/>
  <c r="AE26" i="8"/>
  <c r="AF26" i="8"/>
  <c r="AG26" i="8"/>
  <c r="AH26" i="8"/>
  <c r="AI26" i="8"/>
  <c r="AJ26" i="8"/>
  <c r="AC27" i="8"/>
  <c r="AD27" i="8"/>
  <c r="AE27" i="8"/>
  <c r="AF27" i="8"/>
  <c r="AG27" i="8"/>
  <c r="AH27" i="8"/>
  <c r="AI27" i="8"/>
  <c r="AJ27" i="8"/>
  <c r="AC28" i="8"/>
  <c r="AD28" i="8"/>
  <c r="AE28" i="8"/>
  <c r="AF28" i="8"/>
  <c r="AG28" i="8"/>
  <c r="AH28" i="8"/>
  <c r="AI28" i="8"/>
  <c r="AJ28" i="8"/>
  <c r="AC29" i="8"/>
  <c r="AD29" i="8"/>
  <c r="AE29" i="8"/>
  <c r="AF29" i="8"/>
  <c r="AG29" i="8"/>
  <c r="AH29" i="8"/>
  <c r="AI29" i="8"/>
  <c r="AJ29" i="8"/>
  <c r="AC30" i="8"/>
  <c r="AD30" i="8"/>
  <c r="AE30" i="8"/>
  <c r="AF30" i="8"/>
  <c r="AG30" i="8"/>
  <c r="AH30" i="8"/>
  <c r="AI30" i="8"/>
  <c r="AJ30" i="8"/>
  <c r="AC31" i="8"/>
  <c r="AD31" i="8"/>
  <c r="AE31" i="8"/>
  <c r="AF31" i="8"/>
  <c r="AG31" i="8"/>
  <c r="AH31" i="8"/>
  <c r="AI31" i="8"/>
  <c r="AJ31" i="8"/>
  <c r="AC32" i="8"/>
  <c r="AD32" i="8"/>
  <c r="AE32" i="8"/>
  <c r="AF32" i="8"/>
  <c r="AG32" i="8"/>
  <c r="AH32" i="8"/>
  <c r="AI32" i="8"/>
  <c r="AJ32" i="8"/>
  <c r="AC33" i="8"/>
  <c r="AD33" i="8"/>
  <c r="AE33" i="8"/>
  <c r="AF33" i="8"/>
  <c r="AG33" i="8"/>
  <c r="AH33" i="8"/>
  <c r="AI33" i="8"/>
  <c r="AJ33" i="8"/>
  <c r="AC34" i="8"/>
  <c r="AD34" i="8"/>
  <c r="AE34" i="8"/>
  <c r="AF34" i="8"/>
  <c r="AG34" i="8"/>
  <c r="AH34" i="8"/>
  <c r="AI34" i="8"/>
  <c r="AJ34" i="8"/>
  <c r="AC35" i="8"/>
  <c r="AD35" i="8"/>
  <c r="AE35" i="8"/>
  <c r="AF35" i="8"/>
  <c r="AG35" i="8"/>
  <c r="AH35" i="8"/>
  <c r="AI35" i="8"/>
  <c r="AJ35" i="8"/>
  <c r="AC36" i="8"/>
  <c r="AD36" i="8"/>
  <c r="AE36" i="8"/>
  <c r="AF36" i="8"/>
  <c r="AG36" i="8"/>
  <c r="AH36" i="8"/>
  <c r="AI36" i="8"/>
  <c r="AJ36" i="8"/>
  <c r="AC37" i="8"/>
  <c r="AD37" i="8"/>
  <c r="AE37" i="8"/>
  <c r="AF37" i="8"/>
  <c r="AG37" i="8"/>
  <c r="AH37" i="8"/>
  <c r="AI37" i="8"/>
  <c r="AJ37" i="8"/>
  <c r="AC38" i="8"/>
  <c r="AD38" i="8"/>
  <c r="AE38" i="8"/>
  <c r="AF38" i="8"/>
  <c r="AG38" i="8"/>
  <c r="AH38" i="8"/>
  <c r="AI38" i="8"/>
  <c r="AJ38" i="8"/>
  <c r="AC39" i="8"/>
  <c r="AD39" i="8"/>
  <c r="AE39" i="8"/>
  <c r="AF39" i="8"/>
  <c r="AG39" i="8"/>
  <c r="AH39" i="8"/>
  <c r="AI39" i="8"/>
  <c r="AJ39" i="8"/>
  <c r="AC40" i="8"/>
  <c r="AD40" i="8"/>
  <c r="AE40" i="8"/>
  <c r="AF40" i="8"/>
  <c r="AG40" i="8"/>
  <c r="AH40" i="8"/>
  <c r="AI40" i="8"/>
  <c r="AJ40" i="8"/>
  <c r="AC41" i="8"/>
  <c r="AD41" i="8"/>
  <c r="AE41" i="8"/>
  <c r="AF41" i="8"/>
  <c r="AG41" i="8"/>
  <c r="AH41" i="8"/>
  <c r="AI41" i="8"/>
  <c r="AJ41" i="8"/>
  <c r="AC42" i="8"/>
  <c r="AD42" i="8"/>
  <c r="AE42" i="8"/>
  <c r="AF42" i="8"/>
  <c r="AG42" i="8"/>
  <c r="AH42" i="8"/>
  <c r="AI42" i="8"/>
  <c r="AJ42" i="8"/>
  <c r="AC43" i="8"/>
  <c r="AD43" i="8"/>
  <c r="AE43" i="8"/>
  <c r="AF43" i="8"/>
  <c r="AG43" i="8"/>
  <c r="AH43" i="8"/>
  <c r="AI43" i="8"/>
  <c r="AJ43" i="8"/>
  <c r="AC44" i="8"/>
  <c r="AD44" i="8"/>
  <c r="AE44" i="8"/>
  <c r="AF44" i="8"/>
  <c r="AG44" i="8"/>
  <c r="AH44" i="8"/>
  <c r="AI44" i="8"/>
  <c r="AJ44" i="8"/>
  <c r="AC45" i="8"/>
  <c r="AD45" i="8"/>
  <c r="AE45" i="8"/>
  <c r="AF45" i="8"/>
  <c r="AG45" i="8"/>
  <c r="AH45" i="8"/>
  <c r="AI45" i="8"/>
  <c r="AJ45" i="8"/>
  <c r="AC46" i="8"/>
  <c r="AD46" i="8"/>
  <c r="AE46" i="8"/>
  <c r="AF46" i="8"/>
  <c r="AG46" i="8"/>
  <c r="AH46" i="8"/>
  <c r="AI46" i="8"/>
  <c r="AJ46" i="8"/>
  <c r="AC47" i="8"/>
  <c r="AD47" i="8"/>
  <c r="AE47" i="8"/>
  <c r="AF47" i="8"/>
  <c r="AG47" i="8"/>
  <c r="AH47" i="8"/>
  <c r="AI47" i="8"/>
  <c r="AJ47" i="8"/>
  <c r="AC48" i="8"/>
  <c r="AD48" i="8"/>
  <c r="AE48" i="8"/>
  <c r="AF48" i="8"/>
  <c r="AG48" i="8"/>
  <c r="AH48" i="8"/>
  <c r="AI48" i="8"/>
  <c r="AJ48" i="8"/>
  <c r="AC49" i="8"/>
  <c r="AD49" i="8"/>
  <c r="AE49" i="8"/>
  <c r="AF49" i="8"/>
  <c r="AG49" i="8"/>
  <c r="AH49" i="8"/>
  <c r="AI49" i="8"/>
  <c r="AJ49" i="8"/>
  <c r="AC50" i="8"/>
  <c r="AD50" i="8"/>
  <c r="AE50" i="8"/>
  <c r="AF50" i="8"/>
  <c r="AG50" i="8"/>
  <c r="AH50" i="8"/>
  <c r="AI50" i="8"/>
  <c r="AJ50" i="8"/>
  <c r="AC51" i="8"/>
  <c r="AD51" i="8"/>
  <c r="AE51" i="8"/>
  <c r="AF51" i="8"/>
  <c r="AG51" i="8"/>
  <c r="AH51" i="8"/>
  <c r="AI51" i="8"/>
  <c r="AJ51" i="8"/>
  <c r="AC52" i="8"/>
  <c r="AD52" i="8"/>
  <c r="AE52" i="8"/>
  <c r="AF52" i="8"/>
  <c r="AG52" i="8"/>
  <c r="AH52" i="8"/>
  <c r="AI52" i="8"/>
  <c r="AJ52" i="8"/>
  <c r="AC53" i="8"/>
  <c r="AD53" i="8"/>
  <c r="AE53" i="8"/>
  <c r="AF53" i="8"/>
  <c r="AG53" i="8"/>
  <c r="AH53" i="8"/>
  <c r="AI53" i="8"/>
  <c r="AJ53" i="8"/>
  <c r="AC54" i="8"/>
  <c r="AD54" i="8"/>
  <c r="AE54" i="8"/>
  <c r="AF54" i="8"/>
  <c r="AG54" i="8"/>
  <c r="AH54" i="8"/>
  <c r="AI54" i="8"/>
  <c r="AJ54" i="8"/>
  <c r="AC55" i="8"/>
  <c r="AD55" i="8"/>
  <c r="AE55" i="8"/>
  <c r="AF55" i="8"/>
  <c r="AG55" i="8"/>
  <c r="AH55" i="8"/>
  <c r="AI55" i="8"/>
  <c r="AJ55" i="8"/>
  <c r="AC56" i="8"/>
  <c r="AD56" i="8"/>
  <c r="AE56" i="8"/>
  <c r="AF56" i="8"/>
  <c r="AG56" i="8"/>
  <c r="AH56" i="8"/>
  <c r="AI56" i="8"/>
  <c r="AJ56" i="8"/>
  <c r="AC57" i="8"/>
  <c r="AD57" i="8"/>
  <c r="AE57" i="8"/>
  <c r="AF57" i="8"/>
  <c r="AG57" i="8"/>
  <c r="AH57" i="8"/>
  <c r="AI57" i="8"/>
  <c r="AJ57" i="8"/>
  <c r="AC58" i="8"/>
  <c r="AD58" i="8"/>
  <c r="AE58" i="8"/>
  <c r="AF58" i="8"/>
  <c r="AG58" i="8"/>
  <c r="AH58" i="8"/>
  <c r="N54" i="16" s="1"/>
  <c r="V54" i="16" s="1"/>
  <c r="AI58" i="8"/>
  <c r="AJ58" i="8"/>
  <c r="AC59" i="8"/>
  <c r="AD59" i="8"/>
  <c r="AE59" i="8"/>
  <c r="AF59" i="8"/>
  <c r="AG59" i="8"/>
  <c r="AH59" i="8"/>
  <c r="AI59" i="8"/>
  <c r="AJ59" i="8"/>
  <c r="AC60" i="8"/>
  <c r="AD60" i="8"/>
  <c r="AE60" i="8"/>
  <c r="AF60" i="8"/>
  <c r="AG60" i="8"/>
  <c r="AH60" i="8"/>
  <c r="AI60" i="8"/>
  <c r="AJ60" i="8"/>
  <c r="AC61" i="8"/>
  <c r="AD61" i="8"/>
  <c r="AE61" i="8"/>
  <c r="AF61" i="8"/>
  <c r="AG61" i="8"/>
  <c r="AH61" i="8"/>
  <c r="AI61" i="8"/>
  <c r="AJ61" i="8"/>
  <c r="AC62" i="8"/>
  <c r="AD62" i="8"/>
  <c r="AE62" i="8"/>
  <c r="AF62" i="8"/>
  <c r="AG62" i="8"/>
  <c r="AH62" i="8"/>
  <c r="AI62" i="8"/>
  <c r="AJ62" i="8"/>
  <c r="AC63" i="8"/>
  <c r="AD63" i="8"/>
  <c r="AE63" i="8"/>
  <c r="AF63" i="8"/>
  <c r="AG63" i="8"/>
  <c r="AH63" i="8"/>
  <c r="AI63" i="8"/>
  <c r="AJ63" i="8"/>
  <c r="AC64" i="8"/>
  <c r="AD64" i="8"/>
  <c r="AE64" i="8"/>
  <c r="AF64" i="8"/>
  <c r="AG64" i="8"/>
  <c r="AH64" i="8"/>
  <c r="AI64" i="8"/>
  <c r="AJ64" i="8"/>
  <c r="AC65" i="8"/>
  <c r="AD65" i="8"/>
  <c r="AE65" i="8"/>
  <c r="AF65" i="8"/>
  <c r="AG65" i="8"/>
  <c r="AH65" i="8"/>
  <c r="AI65" i="8"/>
  <c r="AJ65" i="8"/>
  <c r="AC66" i="8"/>
  <c r="AD66" i="8"/>
  <c r="AE66" i="8"/>
  <c r="AF66" i="8"/>
  <c r="AG66" i="8"/>
  <c r="AH66" i="8"/>
  <c r="AI66" i="8"/>
  <c r="AJ66" i="8"/>
  <c r="AC67" i="8"/>
  <c r="AD67" i="8"/>
  <c r="AE67" i="8"/>
  <c r="AF67" i="8"/>
  <c r="AG67" i="8"/>
  <c r="AH67" i="8"/>
  <c r="AI67" i="8"/>
  <c r="AJ67" i="8"/>
  <c r="AC68" i="8"/>
  <c r="AD68" i="8"/>
  <c r="AE68" i="8"/>
  <c r="AF68" i="8"/>
  <c r="AG68" i="8"/>
  <c r="AH68" i="8"/>
  <c r="AI68" i="8"/>
  <c r="AJ68" i="8"/>
  <c r="AC69" i="8"/>
  <c r="AD69" i="8"/>
  <c r="AE69" i="8"/>
  <c r="AF69" i="8"/>
  <c r="AG69" i="8"/>
  <c r="AH69" i="8"/>
  <c r="AI69" i="8"/>
  <c r="AJ69" i="8"/>
  <c r="AC70" i="8"/>
  <c r="AD70" i="8"/>
  <c r="AE70" i="8"/>
  <c r="AF70" i="8"/>
  <c r="AG70" i="8"/>
  <c r="AH70" i="8"/>
  <c r="AI70" i="8"/>
  <c r="AJ70" i="8"/>
  <c r="AC71" i="8"/>
  <c r="AD71" i="8"/>
  <c r="AE71" i="8"/>
  <c r="AF71" i="8"/>
  <c r="AG71" i="8"/>
  <c r="AH71" i="8"/>
  <c r="AI71" i="8"/>
  <c r="AJ71" i="8"/>
  <c r="AC72" i="8"/>
  <c r="AD72" i="8"/>
  <c r="AE72" i="8"/>
  <c r="AF72" i="8"/>
  <c r="AG72" i="8"/>
  <c r="AH72" i="8"/>
  <c r="AI72" i="8"/>
  <c r="AJ72" i="8"/>
  <c r="AC73" i="8"/>
  <c r="AD73" i="8"/>
  <c r="AE73" i="8"/>
  <c r="AF73" i="8"/>
  <c r="AG73" i="8"/>
  <c r="AH73" i="8"/>
  <c r="AI73" i="8"/>
  <c r="AJ73" i="8"/>
  <c r="AC74" i="8"/>
  <c r="AD74" i="8"/>
  <c r="AE74" i="8"/>
  <c r="AF74" i="8"/>
  <c r="AG74" i="8"/>
  <c r="AH74" i="8"/>
  <c r="AI74" i="8"/>
  <c r="AJ74" i="8"/>
  <c r="AC75" i="8"/>
  <c r="AD75" i="8"/>
  <c r="AE75" i="8"/>
  <c r="AF75" i="8"/>
  <c r="AG75" i="8"/>
  <c r="AH75" i="8"/>
  <c r="AI75" i="8"/>
  <c r="AJ75" i="8"/>
  <c r="AC76" i="8"/>
  <c r="AD76" i="8"/>
  <c r="AE76" i="8"/>
  <c r="AF76" i="8"/>
  <c r="AG76" i="8"/>
  <c r="AH76" i="8"/>
  <c r="AI76" i="8"/>
  <c r="AJ76" i="8"/>
  <c r="AC77" i="8"/>
  <c r="AD77" i="8"/>
  <c r="AE77" i="8"/>
  <c r="AF77" i="8"/>
  <c r="AG77" i="8"/>
  <c r="AH77" i="8"/>
  <c r="AI77" i="8"/>
  <c r="AJ77" i="8"/>
  <c r="AC78" i="8"/>
  <c r="AD78" i="8"/>
  <c r="AE78" i="8"/>
  <c r="AF78" i="8"/>
  <c r="AG78" i="8"/>
  <c r="AH78" i="8"/>
  <c r="AI78" i="8"/>
  <c r="AJ78" i="8"/>
  <c r="AC79" i="8"/>
  <c r="AD79" i="8"/>
  <c r="AE79" i="8"/>
  <c r="AF79" i="8"/>
  <c r="AG79" i="8"/>
  <c r="AH79" i="8"/>
  <c r="AI79" i="8"/>
  <c r="AJ79" i="8"/>
  <c r="AC80" i="8"/>
  <c r="AD80" i="8"/>
  <c r="AE80" i="8"/>
  <c r="AF80" i="8"/>
  <c r="AG80" i="8"/>
  <c r="AH80" i="8"/>
  <c r="AI80" i="8"/>
  <c r="AJ80" i="8"/>
  <c r="AC81" i="8"/>
  <c r="AD81" i="8"/>
  <c r="AE81" i="8"/>
  <c r="AF81" i="8"/>
  <c r="AG81" i="8"/>
  <c r="AH81" i="8"/>
  <c r="AI81" i="8"/>
  <c r="AJ81" i="8"/>
  <c r="AC82" i="8"/>
  <c r="AD82" i="8"/>
  <c r="AE82" i="8"/>
  <c r="AF82" i="8"/>
  <c r="AG82" i="8"/>
  <c r="AH82" i="8"/>
  <c r="AI82" i="8"/>
  <c r="AJ82" i="8"/>
  <c r="AC83" i="8"/>
  <c r="AD83" i="8"/>
  <c r="AE83" i="8"/>
  <c r="AF83" i="8"/>
  <c r="AG83" i="8"/>
  <c r="AH83" i="8"/>
  <c r="AI83" i="8"/>
  <c r="AJ83" i="8"/>
  <c r="AC84" i="8"/>
  <c r="AD84" i="8"/>
  <c r="AE84" i="8"/>
  <c r="AF84" i="8"/>
  <c r="AG84" i="8"/>
  <c r="AH84" i="8"/>
  <c r="AI84" i="8"/>
  <c r="AJ84" i="8"/>
  <c r="AC85" i="8"/>
  <c r="AD85" i="8"/>
  <c r="AE85" i="8"/>
  <c r="AF85" i="8"/>
  <c r="AG85" i="8"/>
  <c r="AH85" i="8"/>
  <c r="AI85" i="8"/>
  <c r="AJ85" i="8"/>
  <c r="AC86" i="8"/>
  <c r="AD86" i="8"/>
  <c r="AE86" i="8"/>
  <c r="AF86" i="8"/>
  <c r="AG86" i="8"/>
  <c r="AH86" i="8"/>
  <c r="AI86" i="8"/>
  <c r="AJ86" i="8"/>
  <c r="AC87" i="8"/>
  <c r="AD87" i="8"/>
  <c r="AE87" i="8"/>
  <c r="AF87" i="8"/>
  <c r="AG87" i="8"/>
  <c r="AH87" i="8"/>
  <c r="AI87" i="8"/>
  <c r="AJ87" i="8"/>
  <c r="AC88" i="8"/>
  <c r="AD88" i="8"/>
  <c r="AE88" i="8"/>
  <c r="AF88" i="8"/>
  <c r="AG88" i="8"/>
  <c r="AH88" i="8"/>
  <c r="AI88" i="8"/>
  <c r="AJ88" i="8"/>
  <c r="AC89" i="8"/>
  <c r="AD89" i="8"/>
  <c r="AE89" i="8"/>
  <c r="AF89" i="8"/>
  <c r="AG89" i="8"/>
  <c r="AH89" i="8"/>
  <c r="AI89" i="8"/>
  <c r="AJ89" i="8"/>
  <c r="AC90" i="8"/>
  <c r="AD90" i="8"/>
  <c r="AE90" i="8"/>
  <c r="AF90" i="8"/>
  <c r="AG90" i="8"/>
  <c r="AH90" i="8"/>
  <c r="AI90" i="8"/>
  <c r="AJ90" i="8"/>
  <c r="AC91" i="8"/>
  <c r="AD91" i="8"/>
  <c r="AE91" i="8"/>
  <c r="AF91" i="8"/>
  <c r="AG91" i="8"/>
  <c r="AH91" i="8"/>
  <c r="AI91" i="8"/>
  <c r="AJ91" i="8"/>
  <c r="AC92" i="8"/>
  <c r="AD92" i="8"/>
  <c r="AE92" i="8"/>
  <c r="AF92" i="8"/>
  <c r="AG92" i="8"/>
  <c r="AH92" i="8"/>
  <c r="AI92" i="8"/>
  <c r="AJ92" i="8"/>
  <c r="AC93" i="8"/>
  <c r="AD93" i="8"/>
  <c r="AE93" i="8"/>
  <c r="AF93" i="8"/>
  <c r="AG93" i="8"/>
  <c r="AH93" i="8"/>
  <c r="AI93" i="8"/>
  <c r="AJ93" i="8"/>
  <c r="AC94" i="8"/>
  <c r="AD94" i="8"/>
  <c r="AE94" i="8"/>
  <c r="AF94" i="8"/>
  <c r="AG94" i="8"/>
  <c r="AH94" i="8"/>
  <c r="AI94" i="8"/>
  <c r="AJ94" i="8"/>
  <c r="AC95" i="8"/>
  <c r="AD95" i="8"/>
  <c r="AE95" i="8"/>
  <c r="AF95" i="8"/>
  <c r="AG95" i="8"/>
  <c r="AH95" i="8"/>
  <c r="AI95" i="8"/>
  <c r="AJ95" i="8"/>
  <c r="AC96" i="8"/>
  <c r="AD96" i="8"/>
  <c r="AE96" i="8"/>
  <c r="AF96" i="8"/>
  <c r="AG96" i="8"/>
  <c r="AH96" i="8"/>
  <c r="AI96" i="8"/>
  <c r="AJ96" i="8"/>
  <c r="AC97" i="8"/>
  <c r="AD97" i="8"/>
  <c r="AE97" i="8"/>
  <c r="AF97" i="8"/>
  <c r="AG97" i="8"/>
  <c r="AH97" i="8"/>
  <c r="AI97" i="8"/>
  <c r="AJ97" i="8"/>
  <c r="AC98" i="8"/>
  <c r="AD98" i="8"/>
  <c r="AE98" i="8"/>
  <c r="AF98" i="8"/>
  <c r="AG98" i="8"/>
  <c r="AH98" i="8"/>
  <c r="AI98" i="8"/>
  <c r="AJ98" i="8"/>
  <c r="AC99" i="8"/>
  <c r="AD99" i="8"/>
  <c r="AE99" i="8"/>
  <c r="AF99" i="8"/>
  <c r="AG99" i="8"/>
  <c r="AH99" i="8"/>
  <c r="AI99" i="8"/>
  <c r="AJ99" i="8"/>
  <c r="AC100" i="8"/>
  <c r="AD100" i="8"/>
  <c r="AE100" i="8"/>
  <c r="AF100" i="8"/>
  <c r="AG100" i="8"/>
  <c r="AH100" i="8"/>
  <c r="AI100" i="8"/>
  <c r="AJ100" i="8"/>
  <c r="AC101" i="8"/>
  <c r="AD101" i="8"/>
  <c r="AE101" i="8"/>
  <c r="AF101" i="8"/>
  <c r="AG101" i="8"/>
  <c r="AH101" i="8"/>
  <c r="AI101" i="8"/>
  <c r="AJ101" i="8"/>
  <c r="AC102" i="8"/>
  <c r="AD102" i="8"/>
  <c r="AE102" i="8"/>
  <c r="AF102" i="8"/>
  <c r="AG102" i="8"/>
  <c r="AH102" i="8"/>
  <c r="AI102" i="8"/>
  <c r="AJ102" i="8"/>
  <c r="AC103" i="8"/>
  <c r="AD103" i="8"/>
  <c r="AE103" i="8"/>
  <c r="AF103" i="8"/>
  <c r="AG103" i="8"/>
  <c r="AH103" i="8"/>
  <c r="AI103" i="8"/>
  <c r="AJ103" i="8"/>
  <c r="AC104" i="8"/>
  <c r="AD104" i="8"/>
  <c r="AE104" i="8"/>
  <c r="AF104" i="8"/>
  <c r="AG104" i="8"/>
  <c r="AH104" i="8"/>
  <c r="AI104" i="8"/>
  <c r="AJ104" i="8"/>
  <c r="AC105" i="8"/>
  <c r="AD105" i="8"/>
  <c r="AE105" i="8"/>
  <c r="AF105" i="8"/>
  <c r="AG105" i="8"/>
  <c r="AH105" i="8"/>
  <c r="AI105" i="8"/>
  <c r="AJ105" i="8"/>
  <c r="AC106" i="8"/>
  <c r="AD106" i="8"/>
  <c r="AE106" i="8"/>
  <c r="AF106" i="8"/>
  <c r="AG106" i="8"/>
  <c r="AH106" i="8"/>
  <c r="AI106" i="8"/>
  <c r="AJ106" i="8"/>
  <c r="AC107" i="8"/>
  <c r="AD107" i="8"/>
  <c r="AE107" i="8"/>
  <c r="AF107" i="8"/>
  <c r="AG107" i="8"/>
  <c r="AH107" i="8"/>
  <c r="AI107" i="8"/>
  <c r="AJ107" i="8"/>
  <c r="AC108" i="8"/>
  <c r="AD108" i="8"/>
  <c r="AE108" i="8"/>
  <c r="AF108" i="8"/>
  <c r="AG108" i="8"/>
  <c r="AH108" i="8"/>
  <c r="AI108" i="8"/>
  <c r="AJ108" i="8"/>
  <c r="AC109" i="8"/>
  <c r="AD109" i="8"/>
  <c r="AE109" i="8"/>
  <c r="AF109" i="8"/>
  <c r="AG109" i="8"/>
  <c r="AH109" i="8"/>
  <c r="AI109" i="8"/>
  <c r="AJ109" i="8"/>
  <c r="AC110" i="8"/>
  <c r="AD110" i="8"/>
  <c r="AE110" i="8"/>
  <c r="AF110" i="8"/>
  <c r="AG110" i="8"/>
  <c r="AH110" i="8"/>
  <c r="AI110" i="8"/>
  <c r="AJ110" i="8"/>
  <c r="AC111" i="8"/>
  <c r="AD111" i="8"/>
  <c r="AE111" i="8"/>
  <c r="AF111" i="8"/>
  <c r="AG111" i="8"/>
  <c r="AH111" i="8"/>
  <c r="AI111" i="8"/>
  <c r="AJ111" i="8"/>
  <c r="AC112" i="8"/>
  <c r="AD112" i="8"/>
  <c r="AE112" i="8"/>
  <c r="AF112" i="8"/>
  <c r="AG112" i="8"/>
  <c r="AH112" i="8"/>
  <c r="AI112" i="8"/>
  <c r="AJ112" i="8"/>
  <c r="AC113" i="8"/>
  <c r="AD113" i="8"/>
  <c r="AE113" i="8"/>
  <c r="AF113" i="8"/>
  <c r="AG113" i="8"/>
  <c r="AH113" i="8"/>
  <c r="AI113" i="8"/>
  <c r="AJ113" i="8"/>
  <c r="AC114" i="8"/>
  <c r="AD114" i="8"/>
  <c r="AE114" i="8"/>
  <c r="AF114" i="8"/>
  <c r="AG114" i="8"/>
  <c r="AH114" i="8"/>
  <c r="AI114" i="8"/>
  <c r="AJ114" i="8"/>
  <c r="AC115" i="8"/>
  <c r="AD115" i="8"/>
  <c r="AE115" i="8"/>
  <c r="AF115" i="8"/>
  <c r="AG115" i="8"/>
  <c r="AH115" i="8"/>
  <c r="AI115" i="8"/>
  <c r="AJ115" i="8"/>
  <c r="AC116" i="8"/>
  <c r="AD116" i="8"/>
  <c r="AE116" i="8"/>
  <c r="AF116" i="8"/>
  <c r="AG116" i="8"/>
  <c r="AH116" i="8"/>
  <c r="AI116" i="8"/>
  <c r="AJ116" i="8"/>
  <c r="AC117" i="8"/>
  <c r="AD117" i="8"/>
  <c r="AE117" i="8"/>
  <c r="AF117" i="8"/>
  <c r="AG117" i="8"/>
  <c r="AH117" i="8"/>
  <c r="AI117" i="8"/>
  <c r="AJ117" i="8"/>
  <c r="AC118" i="8"/>
  <c r="AD118" i="8"/>
  <c r="AE118" i="8"/>
  <c r="AF118" i="8"/>
  <c r="AG118" i="8"/>
  <c r="AH118" i="8"/>
  <c r="AI118" i="8"/>
  <c r="AJ118" i="8"/>
  <c r="AC119" i="8"/>
  <c r="AD119" i="8"/>
  <c r="AE119" i="8"/>
  <c r="AF119" i="8"/>
  <c r="AG119" i="8"/>
  <c r="AH119" i="8"/>
  <c r="AI119" i="8"/>
  <c r="AJ119" i="8"/>
  <c r="AC120" i="8"/>
  <c r="AD120" i="8"/>
  <c r="AE120" i="8"/>
  <c r="AF120" i="8"/>
  <c r="AG120" i="8"/>
  <c r="AH120" i="8"/>
  <c r="AI120" i="8"/>
  <c r="AJ120" i="8"/>
  <c r="AC121" i="8"/>
  <c r="AD121" i="8"/>
  <c r="AE121" i="8"/>
  <c r="AF121" i="8"/>
  <c r="AG121" i="8"/>
  <c r="AH121" i="8"/>
  <c r="AI121" i="8"/>
  <c r="AJ121" i="8"/>
  <c r="AC122" i="8"/>
  <c r="AD122" i="8"/>
  <c r="AE122" i="8"/>
  <c r="AF122" i="8"/>
  <c r="AG122" i="8"/>
  <c r="AH122" i="8"/>
  <c r="AI122" i="8"/>
  <c r="AJ122" i="8"/>
  <c r="AC123" i="8"/>
  <c r="AD123" i="8"/>
  <c r="AE123" i="8"/>
  <c r="AF123" i="8"/>
  <c r="AG123" i="8"/>
  <c r="AH123" i="8"/>
  <c r="AI123" i="8"/>
  <c r="AJ123" i="8"/>
  <c r="AC124" i="8"/>
  <c r="AD124" i="8"/>
  <c r="AE124" i="8"/>
  <c r="AF124" i="8"/>
  <c r="AG124" i="8"/>
  <c r="AH124" i="8"/>
  <c r="AI124" i="8"/>
  <c r="AJ124" i="8"/>
  <c r="AC125" i="8"/>
  <c r="AD125" i="8"/>
  <c r="AE125" i="8"/>
  <c r="AF125" i="8"/>
  <c r="AG125" i="8"/>
  <c r="AH125" i="8"/>
  <c r="AI125" i="8"/>
  <c r="AJ125" i="8"/>
  <c r="AC126" i="8"/>
  <c r="AD126" i="8"/>
  <c r="AE126" i="8"/>
  <c r="AF126" i="8"/>
  <c r="AG126" i="8"/>
  <c r="AH126" i="8"/>
  <c r="AI126" i="8"/>
  <c r="AJ126" i="8"/>
  <c r="AC127" i="8"/>
  <c r="AD127" i="8"/>
  <c r="AE127" i="8"/>
  <c r="AF127" i="8"/>
  <c r="AG127" i="8"/>
  <c r="AH127" i="8"/>
  <c r="AI127" i="8"/>
  <c r="AJ127" i="8"/>
  <c r="AC128" i="8"/>
  <c r="AD128" i="8"/>
  <c r="AE128" i="8"/>
  <c r="AF128" i="8"/>
  <c r="AG128" i="8"/>
  <c r="AH128" i="8"/>
  <c r="AI128" i="8"/>
  <c r="AJ128" i="8"/>
  <c r="AC129" i="8"/>
  <c r="AD129" i="8"/>
  <c r="AE129" i="8"/>
  <c r="AF129" i="8"/>
  <c r="AG129" i="8"/>
  <c r="AH129" i="8"/>
  <c r="AI129" i="8"/>
  <c r="AJ129" i="8"/>
  <c r="AC130" i="8"/>
  <c r="AD130" i="8"/>
  <c r="AE130" i="8"/>
  <c r="AF130" i="8"/>
  <c r="AG130" i="8"/>
  <c r="AH130" i="8"/>
  <c r="AI130" i="8"/>
  <c r="AJ130" i="8"/>
  <c r="AC131" i="8"/>
  <c r="AD131" i="8"/>
  <c r="AE131" i="8"/>
  <c r="AF131" i="8"/>
  <c r="AG131" i="8"/>
  <c r="AH131" i="8"/>
  <c r="AI131" i="8"/>
  <c r="AJ131" i="8"/>
  <c r="AC132" i="8"/>
  <c r="AD132" i="8"/>
  <c r="AE132" i="8"/>
  <c r="AF132" i="8"/>
  <c r="AG132" i="8"/>
  <c r="AH132" i="8"/>
  <c r="AI132" i="8"/>
  <c r="AJ132" i="8"/>
  <c r="AC133" i="8"/>
  <c r="AD133" i="8"/>
  <c r="AE133" i="8"/>
  <c r="AF133" i="8"/>
  <c r="AG133" i="8"/>
  <c r="AH133" i="8"/>
  <c r="AI133" i="8"/>
  <c r="AJ133" i="8"/>
  <c r="AC134" i="8"/>
  <c r="AD134" i="8"/>
  <c r="AE134" i="8"/>
  <c r="AF134" i="8"/>
  <c r="AG134" i="8"/>
  <c r="AH134" i="8"/>
  <c r="AI134" i="8"/>
  <c r="AJ134" i="8"/>
  <c r="AC135" i="8"/>
  <c r="AD135" i="8"/>
  <c r="AE135" i="8"/>
  <c r="AF135" i="8"/>
  <c r="AG135" i="8"/>
  <c r="AH135" i="8"/>
  <c r="AI135" i="8"/>
  <c r="AJ135" i="8"/>
  <c r="AC136" i="8"/>
  <c r="AD136" i="8"/>
  <c r="AE136" i="8"/>
  <c r="AF136" i="8"/>
  <c r="AG136" i="8"/>
  <c r="AH136" i="8"/>
  <c r="AI136" i="8"/>
  <c r="AJ136" i="8"/>
  <c r="AC137" i="8"/>
  <c r="AD137" i="8"/>
  <c r="AE137" i="8"/>
  <c r="AF137" i="8"/>
  <c r="AG137" i="8"/>
  <c r="AH137" i="8"/>
  <c r="AI137" i="8"/>
  <c r="AJ137" i="8"/>
  <c r="AC138" i="8"/>
  <c r="AD138" i="8"/>
  <c r="AE138" i="8"/>
  <c r="AF138" i="8"/>
  <c r="AG138" i="8"/>
  <c r="AH138" i="8"/>
  <c r="AI138" i="8"/>
  <c r="AJ138" i="8"/>
  <c r="AC139" i="8"/>
  <c r="AD139" i="8"/>
  <c r="AE139" i="8"/>
  <c r="AF139" i="8"/>
  <c r="AG139" i="8"/>
  <c r="AH139" i="8"/>
  <c r="AI139" i="8"/>
  <c r="AJ139" i="8"/>
  <c r="AC140" i="8"/>
  <c r="AD140" i="8"/>
  <c r="AE140" i="8"/>
  <c r="AF140" i="8"/>
  <c r="AG140" i="8"/>
  <c r="AH140" i="8"/>
  <c r="AI140" i="8"/>
  <c r="AJ140" i="8"/>
  <c r="AC141" i="8"/>
  <c r="AD141" i="8"/>
  <c r="AE141" i="8"/>
  <c r="AF141" i="8"/>
  <c r="AG141" i="8"/>
  <c r="AH141" i="8"/>
  <c r="AI141" i="8"/>
  <c r="AJ141" i="8"/>
  <c r="AC142" i="8"/>
  <c r="AD142" i="8"/>
  <c r="AE142" i="8"/>
  <c r="AF142" i="8"/>
  <c r="AG142" i="8"/>
  <c r="AH142" i="8"/>
  <c r="AI142" i="8"/>
  <c r="AJ142" i="8"/>
  <c r="AC143" i="8"/>
  <c r="AD143" i="8"/>
  <c r="AE143" i="8"/>
  <c r="AF143" i="8"/>
  <c r="AG143" i="8"/>
  <c r="AH143" i="8"/>
  <c r="AI143" i="8"/>
  <c r="AJ143" i="8"/>
  <c r="AC144" i="8"/>
  <c r="AD144" i="8"/>
  <c r="AE144" i="8"/>
  <c r="AF144" i="8"/>
  <c r="AG144" i="8"/>
  <c r="AH144" i="8"/>
  <c r="AI144" i="8"/>
  <c r="AJ144" i="8"/>
  <c r="AC145" i="8"/>
  <c r="AD145" i="8"/>
  <c r="AE145" i="8"/>
  <c r="AF145" i="8"/>
  <c r="AG145" i="8"/>
  <c r="AH145" i="8"/>
  <c r="AI145" i="8"/>
  <c r="AJ145" i="8"/>
  <c r="AC146" i="8"/>
  <c r="AD146" i="8"/>
  <c r="AE146" i="8"/>
  <c r="AF146" i="8"/>
  <c r="AG146" i="8"/>
  <c r="AH146" i="8"/>
  <c r="AI146" i="8"/>
  <c r="AJ146" i="8"/>
  <c r="AC147" i="8"/>
  <c r="AD147" i="8"/>
  <c r="AE147" i="8"/>
  <c r="AF147" i="8"/>
  <c r="AG147" i="8"/>
  <c r="AH147" i="8"/>
  <c r="AI147" i="8"/>
  <c r="AJ147" i="8"/>
  <c r="AC148" i="8"/>
  <c r="AD148" i="8"/>
  <c r="AE148" i="8"/>
  <c r="AF148" i="8"/>
  <c r="AG148" i="8"/>
  <c r="AH148" i="8"/>
  <c r="AI148" i="8"/>
  <c r="AJ148" i="8"/>
  <c r="AC149" i="8"/>
  <c r="AD149" i="8"/>
  <c r="AE149" i="8"/>
  <c r="AF149" i="8"/>
  <c r="AG149" i="8"/>
  <c r="AH149" i="8"/>
  <c r="AI149" i="8"/>
  <c r="AJ149" i="8"/>
  <c r="AC150" i="8"/>
  <c r="AD150" i="8"/>
  <c r="AE150" i="8"/>
  <c r="AF150" i="8"/>
  <c r="AG150" i="8"/>
  <c r="AH150" i="8"/>
  <c r="AI150" i="8"/>
  <c r="AJ150" i="8"/>
  <c r="AC151" i="8"/>
  <c r="AD151" i="8"/>
  <c r="AE151" i="8"/>
  <c r="AF151" i="8"/>
  <c r="AG151" i="8"/>
  <c r="AH151" i="8"/>
  <c r="AI151" i="8"/>
  <c r="AJ151" i="8"/>
  <c r="AC152" i="8"/>
  <c r="AD152" i="8"/>
  <c r="AE152" i="8"/>
  <c r="AF152" i="8"/>
  <c r="AG152" i="8"/>
  <c r="AH152" i="8"/>
  <c r="AI152" i="8"/>
  <c r="AJ152" i="8"/>
  <c r="AC153" i="8"/>
  <c r="AD153" i="8"/>
  <c r="AE153" i="8"/>
  <c r="AF153" i="8"/>
  <c r="AG153" i="8"/>
  <c r="AH153" i="8"/>
  <c r="AI153" i="8"/>
  <c r="AJ153" i="8"/>
  <c r="AC154" i="8"/>
  <c r="AD154" i="8"/>
  <c r="AE154" i="8"/>
  <c r="AF154" i="8"/>
  <c r="AG154" i="8"/>
  <c r="AH154" i="8"/>
  <c r="AI154" i="8"/>
  <c r="AJ154" i="8"/>
  <c r="AC155" i="8"/>
  <c r="AD155" i="8"/>
  <c r="AE155" i="8"/>
  <c r="AF155" i="8"/>
  <c r="AG155" i="8"/>
  <c r="AH155" i="8"/>
  <c r="AI155" i="8"/>
  <c r="AJ155" i="8"/>
  <c r="AC156" i="8"/>
  <c r="AD156" i="8"/>
  <c r="AE156" i="8"/>
  <c r="AF156" i="8"/>
  <c r="AG156" i="8"/>
  <c r="AH156" i="8"/>
  <c r="AI156" i="8"/>
  <c r="AJ156" i="8"/>
  <c r="AC157" i="8"/>
  <c r="AD157" i="8"/>
  <c r="AE157" i="8"/>
  <c r="AF157" i="8"/>
  <c r="AG157" i="8"/>
  <c r="AH157" i="8"/>
  <c r="AI157" i="8"/>
  <c r="AJ157" i="8"/>
  <c r="AC158" i="8"/>
  <c r="AD158" i="8"/>
  <c r="AE158" i="8"/>
  <c r="AF158" i="8"/>
  <c r="AG158" i="8"/>
  <c r="AH158" i="8"/>
  <c r="AI158" i="8"/>
  <c r="AJ158" i="8"/>
  <c r="AC159" i="8"/>
  <c r="AD159" i="8"/>
  <c r="AE159" i="8"/>
  <c r="AF159" i="8"/>
  <c r="AG159" i="8"/>
  <c r="AH159" i="8"/>
  <c r="AI159" i="8"/>
  <c r="AJ159" i="8"/>
  <c r="AC160" i="8"/>
  <c r="AD160" i="8"/>
  <c r="AE160" i="8"/>
  <c r="AF160" i="8"/>
  <c r="AG160" i="8"/>
  <c r="AH160" i="8"/>
  <c r="AI160" i="8"/>
  <c r="AJ160" i="8"/>
  <c r="AC161" i="8"/>
  <c r="AD161" i="8"/>
  <c r="AE161" i="8"/>
  <c r="AF161" i="8"/>
  <c r="AG161" i="8"/>
  <c r="AH161" i="8"/>
  <c r="AI161" i="8"/>
  <c r="AJ161" i="8"/>
  <c r="AC162" i="8"/>
  <c r="AD162" i="8"/>
  <c r="AE162" i="8"/>
  <c r="AF162" i="8"/>
  <c r="AG162" i="8"/>
  <c r="AH162" i="8"/>
  <c r="AI162" i="8"/>
  <c r="AJ162" i="8"/>
  <c r="AC163" i="8"/>
  <c r="AD163" i="8"/>
  <c r="AE163" i="8"/>
  <c r="AF163" i="8"/>
  <c r="AG163" i="8"/>
  <c r="AH163" i="8"/>
  <c r="AI163" i="8"/>
  <c r="AJ163" i="8"/>
  <c r="AC164" i="8"/>
  <c r="AD164" i="8"/>
  <c r="AE164" i="8"/>
  <c r="AF164" i="8"/>
  <c r="AG164" i="8"/>
  <c r="AH164" i="8"/>
  <c r="AI164" i="8"/>
  <c r="AJ164" i="8"/>
  <c r="AC165" i="8"/>
  <c r="AD165" i="8"/>
  <c r="AE165" i="8"/>
  <c r="AF165" i="8"/>
  <c r="AG165" i="8"/>
  <c r="AH165" i="8"/>
  <c r="AI165" i="8"/>
  <c r="AJ165" i="8"/>
  <c r="AC166" i="8"/>
  <c r="AD166" i="8"/>
  <c r="AE166" i="8"/>
  <c r="AF166" i="8"/>
  <c r="AG166" i="8"/>
  <c r="AH166" i="8"/>
  <c r="AI166" i="8"/>
  <c r="AJ166" i="8"/>
  <c r="AC167" i="8"/>
  <c r="AD167" i="8"/>
  <c r="AE167" i="8"/>
  <c r="AF167" i="8"/>
  <c r="AG167" i="8"/>
  <c r="AH167" i="8"/>
  <c r="AI167" i="8"/>
  <c r="AJ167" i="8"/>
  <c r="AC168" i="8"/>
  <c r="AD168" i="8"/>
  <c r="AE168" i="8"/>
  <c r="AF168" i="8"/>
  <c r="AG168" i="8"/>
  <c r="AH168" i="8"/>
  <c r="AI168" i="8"/>
  <c r="AJ168" i="8"/>
  <c r="AC169" i="8"/>
  <c r="AD169" i="8"/>
  <c r="AE169" i="8"/>
  <c r="AF169" i="8"/>
  <c r="AG169" i="8"/>
  <c r="AH169" i="8"/>
  <c r="AI169" i="8"/>
  <c r="AJ169" i="8"/>
  <c r="AC170" i="8"/>
  <c r="AD170" i="8"/>
  <c r="AE170" i="8"/>
  <c r="AF170" i="8"/>
  <c r="AG170" i="8"/>
  <c r="AH170" i="8"/>
  <c r="AI170" i="8"/>
  <c r="AJ170" i="8"/>
  <c r="AC171" i="8"/>
  <c r="AD171" i="8"/>
  <c r="AE171" i="8"/>
  <c r="AF171" i="8"/>
  <c r="AG171" i="8"/>
  <c r="AH171" i="8"/>
  <c r="AI171" i="8"/>
  <c r="AJ171" i="8"/>
  <c r="AC172" i="8"/>
  <c r="AD172" i="8"/>
  <c r="AE172" i="8"/>
  <c r="AF172" i="8"/>
  <c r="AG172" i="8"/>
  <c r="AH172" i="8"/>
  <c r="AI172" i="8"/>
  <c r="AJ172" i="8"/>
  <c r="AC173" i="8"/>
  <c r="AD173" i="8"/>
  <c r="AE173" i="8"/>
  <c r="AF173" i="8"/>
  <c r="AG173" i="8"/>
  <c r="AH173" i="8"/>
  <c r="AI173" i="8"/>
  <c r="AJ173" i="8"/>
  <c r="AC174" i="8"/>
  <c r="AD174" i="8"/>
  <c r="AE174" i="8"/>
  <c r="AF174" i="8"/>
  <c r="AG174" i="8"/>
  <c r="AH174" i="8"/>
  <c r="AI174" i="8"/>
  <c r="AJ174" i="8"/>
  <c r="AC175" i="8"/>
  <c r="AD175" i="8"/>
  <c r="AE175" i="8"/>
  <c r="AF175" i="8"/>
  <c r="AG175" i="8"/>
  <c r="AH175" i="8"/>
  <c r="AI175" i="8"/>
  <c r="AJ175" i="8"/>
  <c r="AC176" i="8"/>
  <c r="AD176" i="8"/>
  <c r="AE176" i="8"/>
  <c r="AF176" i="8"/>
  <c r="AG176" i="8"/>
  <c r="AH176" i="8"/>
  <c r="AI176" i="8"/>
  <c r="AJ176" i="8"/>
  <c r="AC177" i="8"/>
  <c r="AD177" i="8"/>
  <c r="AE177" i="8"/>
  <c r="AF177" i="8"/>
  <c r="AG177" i="8"/>
  <c r="AH177" i="8"/>
  <c r="AI177" i="8"/>
  <c r="AJ177" i="8"/>
  <c r="AC178" i="8"/>
  <c r="AD178" i="8"/>
  <c r="AE178" i="8"/>
  <c r="AF178" i="8"/>
  <c r="AG178" i="8"/>
  <c r="AH178" i="8"/>
  <c r="AI178" i="8"/>
  <c r="AJ178" i="8"/>
  <c r="AC179" i="8"/>
  <c r="AD179" i="8"/>
  <c r="AE179" i="8"/>
  <c r="AF179" i="8"/>
  <c r="AG179" i="8"/>
  <c r="AH179" i="8"/>
  <c r="AI179" i="8"/>
  <c r="AJ179" i="8"/>
  <c r="AC180" i="8"/>
  <c r="AD180" i="8"/>
  <c r="AE180" i="8"/>
  <c r="AF180" i="8"/>
  <c r="AG180" i="8"/>
  <c r="AH180" i="8"/>
  <c r="AI180" i="8"/>
  <c r="AJ180" i="8"/>
  <c r="AC181" i="8"/>
  <c r="AD181" i="8"/>
  <c r="AE181" i="8"/>
  <c r="AF181" i="8"/>
  <c r="AG181" i="8"/>
  <c r="AH181" i="8"/>
  <c r="AI181" i="8"/>
  <c r="AJ181" i="8"/>
  <c r="AC182" i="8"/>
  <c r="AD182" i="8"/>
  <c r="AE182" i="8"/>
  <c r="AF182" i="8"/>
  <c r="AG182" i="8"/>
  <c r="AH182" i="8"/>
  <c r="AI182" i="8"/>
  <c r="AJ182" i="8"/>
  <c r="AC183" i="8"/>
  <c r="AD183" i="8"/>
  <c r="AE183" i="8"/>
  <c r="AF183" i="8"/>
  <c r="AG183" i="8"/>
  <c r="AH183" i="8"/>
  <c r="AI183" i="8"/>
  <c r="AJ183" i="8"/>
  <c r="AC184" i="8"/>
  <c r="AD184" i="8"/>
  <c r="AE184" i="8"/>
  <c r="AF184" i="8"/>
  <c r="AG184" i="8"/>
  <c r="AH184" i="8"/>
  <c r="AI184" i="8"/>
  <c r="AJ184" i="8"/>
  <c r="AC185" i="8"/>
  <c r="AD185" i="8"/>
  <c r="AE185" i="8"/>
  <c r="AF185" i="8"/>
  <c r="AG185" i="8"/>
  <c r="AH185" i="8"/>
  <c r="AI185" i="8"/>
  <c r="AJ185" i="8"/>
  <c r="AC186" i="8"/>
  <c r="AD186" i="8"/>
  <c r="AE186" i="8"/>
  <c r="AF186" i="8"/>
  <c r="AG186" i="8"/>
  <c r="AH186" i="8"/>
  <c r="AI186" i="8"/>
  <c r="AJ186" i="8"/>
  <c r="AC187" i="8"/>
  <c r="AD187" i="8"/>
  <c r="AE187" i="8"/>
  <c r="AF187" i="8"/>
  <c r="AG187" i="8"/>
  <c r="AH187" i="8"/>
  <c r="AI187" i="8"/>
  <c r="AJ187" i="8"/>
  <c r="AC188" i="8"/>
  <c r="AD188" i="8"/>
  <c r="AE188" i="8"/>
  <c r="AF188" i="8"/>
  <c r="AG188" i="8"/>
  <c r="AH188" i="8"/>
  <c r="AI188" i="8"/>
  <c r="AJ188" i="8"/>
  <c r="AC189" i="8"/>
  <c r="AD189" i="8"/>
  <c r="AE189" i="8"/>
  <c r="AF189" i="8"/>
  <c r="AG189" i="8"/>
  <c r="AH189" i="8"/>
  <c r="AI189" i="8"/>
  <c r="AJ189" i="8"/>
  <c r="AC190" i="8"/>
  <c r="AD190" i="8"/>
  <c r="AE190" i="8"/>
  <c r="AF190" i="8"/>
  <c r="AG190" i="8"/>
  <c r="AH190" i="8"/>
  <c r="AI190" i="8"/>
  <c r="AJ190" i="8"/>
  <c r="AC191" i="8"/>
  <c r="AD191" i="8"/>
  <c r="AE191" i="8"/>
  <c r="AF191" i="8"/>
  <c r="AG191" i="8"/>
  <c r="AH191" i="8"/>
  <c r="AI191" i="8"/>
  <c r="AJ191" i="8"/>
  <c r="AC192" i="8"/>
  <c r="AD192" i="8"/>
  <c r="AE192" i="8"/>
  <c r="AF192" i="8"/>
  <c r="AG192" i="8"/>
  <c r="AH192" i="8"/>
  <c r="AI192" i="8"/>
  <c r="AJ192" i="8"/>
  <c r="AC193" i="8"/>
  <c r="AD193" i="8"/>
  <c r="AE193" i="8"/>
  <c r="AF193" i="8"/>
  <c r="AG193" i="8"/>
  <c r="AH193" i="8"/>
  <c r="AI193" i="8"/>
  <c r="AJ193" i="8"/>
  <c r="AC194" i="8"/>
  <c r="AD194" i="8"/>
  <c r="AE194" i="8"/>
  <c r="AF194" i="8"/>
  <c r="AG194" i="8"/>
  <c r="AH194" i="8"/>
  <c r="AI194" i="8"/>
  <c r="AJ194" i="8"/>
  <c r="AC195" i="8"/>
  <c r="AD195" i="8"/>
  <c r="AE195" i="8"/>
  <c r="AF195" i="8"/>
  <c r="AG195" i="8"/>
  <c r="AH195" i="8"/>
  <c r="AI195" i="8"/>
  <c r="AJ195" i="8"/>
  <c r="AC196" i="8"/>
  <c r="AD196" i="8"/>
  <c r="AE196" i="8"/>
  <c r="AF196" i="8"/>
  <c r="AG196" i="8"/>
  <c r="AH196" i="8"/>
  <c r="AI196" i="8"/>
  <c r="AJ196" i="8"/>
  <c r="AC197" i="8"/>
  <c r="AD197" i="8"/>
  <c r="AE197" i="8"/>
  <c r="AF197" i="8"/>
  <c r="AG197" i="8"/>
  <c r="AH197" i="8"/>
  <c r="AI197" i="8"/>
  <c r="AJ197" i="8"/>
  <c r="AC198" i="8"/>
  <c r="AD198" i="8"/>
  <c r="AE198" i="8"/>
  <c r="AF198" i="8"/>
  <c r="AG198" i="8"/>
  <c r="AH198" i="8"/>
  <c r="AI198" i="8"/>
  <c r="AJ198" i="8"/>
  <c r="AC199" i="8"/>
  <c r="AD199" i="8"/>
  <c r="AE199" i="8"/>
  <c r="AF199" i="8"/>
  <c r="AG199" i="8"/>
  <c r="AH199" i="8"/>
  <c r="AI199" i="8"/>
  <c r="AJ199" i="8"/>
  <c r="AC200" i="8"/>
  <c r="AD200" i="8"/>
  <c r="AE200" i="8"/>
  <c r="AF200" i="8"/>
  <c r="AG200" i="8"/>
  <c r="AH200" i="8"/>
  <c r="AI200" i="8"/>
  <c r="AJ200" i="8"/>
  <c r="AC201" i="8"/>
  <c r="AD201" i="8"/>
  <c r="AE201" i="8"/>
  <c r="AF201" i="8"/>
  <c r="AG201" i="8"/>
  <c r="AH201" i="8"/>
  <c r="AI201" i="8"/>
  <c r="AJ201" i="8"/>
  <c r="AC202" i="8"/>
  <c r="AD202" i="8"/>
  <c r="AE202" i="8"/>
  <c r="AF202" i="8"/>
  <c r="AG202" i="8"/>
  <c r="AH202" i="8"/>
  <c r="AI202" i="8"/>
  <c r="AJ202" i="8"/>
  <c r="AC203" i="8"/>
  <c r="AD203" i="8"/>
  <c r="AE203" i="8"/>
  <c r="AF203" i="8"/>
  <c r="AG203" i="8"/>
  <c r="AH203" i="8"/>
  <c r="AI203" i="8"/>
  <c r="AJ203" i="8"/>
  <c r="AC204" i="8"/>
  <c r="AD204" i="8"/>
  <c r="AE204" i="8"/>
  <c r="AF204" i="8"/>
  <c r="AG204" i="8"/>
  <c r="AH204" i="8"/>
  <c r="AI204" i="8"/>
  <c r="AJ204" i="8"/>
  <c r="AC205" i="8"/>
  <c r="AD205" i="8"/>
  <c r="AE205" i="8"/>
  <c r="AF205" i="8"/>
  <c r="AG205" i="8"/>
  <c r="AH205" i="8"/>
  <c r="AI205" i="8"/>
  <c r="AJ205" i="8"/>
  <c r="AC206" i="8"/>
  <c r="AD206" i="8"/>
  <c r="AE206" i="8"/>
  <c r="AF206" i="8"/>
  <c r="AG206" i="8"/>
  <c r="AH206" i="8"/>
  <c r="AI206" i="8"/>
  <c r="AJ206" i="8"/>
  <c r="AC207" i="8"/>
  <c r="AD207" i="8"/>
  <c r="AE207" i="8"/>
  <c r="AF207" i="8"/>
  <c r="AG207" i="8"/>
  <c r="AH207" i="8"/>
  <c r="AI207" i="8"/>
  <c r="AJ207" i="8"/>
  <c r="AC208" i="8"/>
  <c r="AD208" i="8"/>
  <c r="AE208" i="8"/>
  <c r="AF208" i="8"/>
  <c r="AG208" i="8"/>
  <c r="AH208" i="8"/>
  <c r="AI208" i="8"/>
  <c r="AJ208" i="8"/>
  <c r="AC209" i="8"/>
  <c r="AD209" i="8"/>
  <c r="AE209" i="8"/>
  <c r="AF209" i="8"/>
  <c r="AG209" i="8"/>
  <c r="AH209" i="8"/>
  <c r="AI209" i="8"/>
  <c r="AJ209" i="8"/>
  <c r="AC210" i="8"/>
  <c r="AD210" i="8"/>
  <c r="AE210" i="8"/>
  <c r="AF210" i="8"/>
  <c r="AG210" i="8"/>
  <c r="AH210" i="8"/>
  <c r="AI210" i="8"/>
  <c r="AJ210" i="8"/>
  <c r="AC211" i="8"/>
  <c r="AD211" i="8"/>
  <c r="AE211" i="8"/>
  <c r="AF211" i="8"/>
  <c r="AG211" i="8"/>
  <c r="AH211" i="8"/>
  <c r="AI211" i="8"/>
  <c r="AJ211" i="8"/>
  <c r="AC212" i="8"/>
  <c r="AD212" i="8"/>
  <c r="AE212" i="8"/>
  <c r="AF212" i="8"/>
  <c r="AG212" i="8"/>
  <c r="AH212" i="8"/>
  <c r="AI212" i="8"/>
  <c r="AJ212" i="8"/>
  <c r="AC213" i="8"/>
  <c r="AD213" i="8"/>
  <c r="AE213" i="8"/>
  <c r="AF213" i="8"/>
  <c r="AG213" i="8"/>
  <c r="AH213" i="8"/>
  <c r="AI213" i="8"/>
  <c r="AJ213" i="8"/>
  <c r="AC214" i="8"/>
  <c r="AD214" i="8"/>
  <c r="AE214" i="8"/>
  <c r="AF214" i="8"/>
  <c r="AG214" i="8"/>
  <c r="AH214" i="8"/>
  <c r="AI214" i="8"/>
  <c r="AJ214" i="8"/>
  <c r="AC215" i="8"/>
  <c r="AD215" i="8"/>
  <c r="AE215" i="8"/>
  <c r="AF215" i="8"/>
  <c r="AG215" i="8"/>
  <c r="AH215" i="8"/>
  <c r="AI215" i="8"/>
  <c r="AJ215" i="8"/>
  <c r="AC216" i="8"/>
  <c r="AD216" i="8"/>
  <c r="AE216" i="8"/>
  <c r="AF216" i="8"/>
  <c r="AG216" i="8"/>
  <c r="AH216" i="8"/>
  <c r="AI216" i="8"/>
  <c r="AJ216" i="8"/>
  <c r="AC217" i="8"/>
  <c r="AD217" i="8"/>
  <c r="AE217" i="8"/>
  <c r="AF217" i="8"/>
  <c r="AG217" i="8"/>
  <c r="AH217" i="8"/>
  <c r="AI217" i="8"/>
  <c r="AJ217" i="8"/>
  <c r="AD6" i="8"/>
  <c r="AE6" i="8"/>
  <c r="AF6" i="8"/>
  <c r="AG6" i="8"/>
  <c r="AH6" i="8"/>
  <c r="AI6" i="8"/>
  <c r="AJ6" i="8"/>
  <c r="AC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6" i="8"/>
  <c r="I31" i="16"/>
  <c r="Q31" i="16" s="1"/>
  <c r="L78" i="8"/>
  <c r="I78" i="8" s="1"/>
  <c r="M78" i="8"/>
  <c r="L79" i="8"/>
  <c r="I79" i="8" s="1"/>
  <c r="M79" i="8"/>
  <c r="L80" i="8"/>
  <c r="I80" i="8" s="1"/>
  <c r="M80" i="8"/>
  <c r="L81" i="8"/>
  <c r="T81" i="8" s="1"/>
  <c r="M81" i="8"/>
  <c r="L82" i="8"/>
  <c r="O82" i="8" s="1"/>
  <c r="M82" i="8"/>
  <c r="L83" i="8"/>
  <c r="V83" i="8" s="1"/>
  <c r="M83" i="8"/>
  <c r="L84" i="8"/>
  <c r="H84" i="8" s="1"/>
  <c r="M84" i="8"/>
  <c r="L85" i="8"/>
  <c r="G85" i="8" s="1"/>
  <c r="M85" i="8"/>
  <c r="L86" i="8"/>
  <c r="M86" i="8"/>
  <c r="L87" i="8"/>
  <c r="AA87" i="8" s="1"/>
  <c r="M87" i="8"/>
  <c r="L88" i="8"/>
  <c r="W88" i="8" s="1"/>
  <c r="M88" i="8"/>
  <c r="L89" i="8"/>
  <c r="N89" i="8" s="1"/>
  <c r="M89" i="8"/>
  <c r="L90" i="8"/>
  <c r="H90" i="8" s="1"/>
  <c r="M90" i="8"/>
  <c r="L91" i="8"/>
  <c r="W91" i="8" s="1"/>
  <c r="M91" i="8"/>
  <c r="L92" i="8"/>
  <c r="M92" i="8"/>
  <c r="L93" i="8"/>
  <c r="AA93" i="8" s="1"/>
  <c r="M93" i="8"/>
  <c r="L94" i="8"/>
  <c r="M94" i="8"/>
  <c r="L95" i="8"/>
  <c r="Z95" i="8" s="1"/>
  <c r="M95" i="8"/>
  <c r="L96" i="8"/>
  <c r="M96" i="8"/>
  <c r="L97" i="8"/>
  <c r="P97" i="8" s="1"/>
  <c r="M97" i="8"/>
  <c r="L98" i="8"/>
  <c r="J98" i="8" s="1"/>
  <c r="M98" i="8"/>
  <c r="L99" i="8"/>
  <c r="H99" i="8" s="1"/>
  <c r="M99" i="8"/>
  <c r="L100" i="8"/>
  <c r="G100" i="8" s="1"/>
  <c r="M100" i="8"/>
  <c r="L101" i="8"/>
  <c r="M101" i="8"/>
  <c r="L102" i="8"/>
  <c r="G102" i="8" s="1"/>
  <c r="M102" i="8"/>
  <c r="L103" i="8"/>
  <c r="Z103" i="8" s="1"/>
  <c r="M103" i="8"/>
  <c r="L104" i="8"/>
  <c r="M104" i="8"/>
  <c r="L105" i="8"/>
  <c r="T105" i="8" s="1"/>
  <c r="M105" i="8"/>
  <c r="L106" i="8"/>
  <c r="H106" i="8" s="1"/>
  <c r="M106" i="8"/>
  <c r="L107" i="8"/>
  <c r="J107" i="8" s="1"/>
  <c r="M107" i="8"/>
  <c r="L108" i="8"/>
  <c r="M108" i="8"/>
  <c r="L109" i="8"/>
  <c r="M109" i="8"/>
  <c r="L110" i="8"/>
  <c r="I110" i="8" s="1"/>
  <c r="M110" i="8"/>
  <c r="L111" i="8"/>
  <c r="Q111" i="8" s="1"/>
  <c r="M111" i="8"/>
  <c r="L112" i="8"/>
  <c r="U112" i="8" s="1"/>
  <c r="M112" i="8"/>
  <c r="L113" i="8"/>
  <c r="AB113" i="8" s="1"/>
  <c r="M113" i="8"/>
  <c r="L114" i="8"/>
  <c r="M114" i="8"/>
  <c r="L115" i="8"/>
  <c r="W115" i="8" s="1"/>
  <c r="M115" i="8"/>
  <c r="L116" i="8"/>
  <c r="O116" i="8" s="1"/>
  <c r="M116" i="8"/>
  <c r="L117" i="8"/>
  <c r="G117" i="8" s="1"/>
  <c r="M117" i="8"/>
  <c r="L118" i="8"/>
  <c r="M118" i="8"/>
  <c r="L119" i="8"/>
  <c r="N119" i="8" s="1"/>
  <c r="M119" i="8"/>
  <c r="L120" i="8"/>
  <c r="R120" i="8" s="1"/>
  <c r="M120" i="8"/>
  <c r="L121" i="8"/>
  <c r="O121" i="8" s="1"/>
  <c r="M121" i="8"/>
  <c r="L122" i="8"/>
  <c r="J122" i="8" s="1"/>
  <c r="M122" i="8"/>
  <c r="L123" i="8"/>
  <c r="O123" i="8" s="1"/>
  <c r="M123" i="8"/>
  <c r="L124" i="8"/>
  <c r="J124" i="8" s="1"/>
  <c r="M124" i="8"/>
  <c r="L125" i="8"/>
  <c r="H125" i="8" s="1"/>
  <c r="M125" i="8"/>
  <c r="L126" i="8"/>
  <c r="H126" i="8" s="1"/>
  <c r="M126" i="8"/>
  <c r="L127" i="8"/>
  <c r="J127" i="8" s="1"/>
  <c r="M127" i="8"/>
  <c r="L128" i="8"/>
  <c r="M128" i="8"/>
  <c r="L129" i="8"/>
  <c r="U129" i="8" s="1"/>
  <c r="M129" i="8"/>
  <c r="L130" i="8"/>
  <c r="M130" i="8"/>
  <c r="L131" i="8"/>
  <c r="J131" i="8" s="1"/>
  <c r="M131" i="8"/>
  <c r="L132" i="8"/>
  <c r="M132" i="8"/>
  <c r="L133" i="8"/>
  <c r="M133" i="8"/>
  <c r="L134" i="8"/>
  <c r="G134" i="8" s="1"/>
  <c r="M134" i="8"/>
  <c r="L135" i="8"/>
  <c r="X135" i="8" s="1"/>
  <c r="M135" i="8"/>
  <c r="L136" i="8"/>
  <c r="X136" i="8" s="1"/>
  <c r="M136" i="8"/>
  <c r="L137" i="8"/>
  <c r="Q137" i="8" s="1"/>
  <c r="M137" i="8"/>
  <c r="L138" i="8"/>
  <c r="U138" i="8" s="1"/>
  <c r="M138" i="8"/>
  <c r="L139" i="8"/>
  <c r="J139" i="8" s="1"/>
  <c r="M139" i="8"/>
  <c r="L140" i="8"/>
  <c r="G140" i="8" s="1"/>
  <c r="M140" i="8"/>
  <c r="L141" i="8"/>
  <c r="M141" i="8"/>
  <c r="L142" i="8"/>
  <c r="M142" i="8"/>
  <c r="L143" i="8"/>
  <c r="P143" i="8" s="1"/>
  <c r="M143" i="8"/>
  <c r="L144" i="8"/>
  <c r="T144" i="8" s="1"/>
  <c r="M144" i="8"/>
  <c r="L145" i="8"/>
  <c r="AA145" i="8" s="1"/>
  <c r="M145" i="8"/>
  <c r="L146" i="8"/>
  <c r="M146" i="8"/>
  <c r="L147" i="8"/>
  <c r="U147" i="8" s="1"/>
  <c r="M147" i="8"/>
  <c r="L148" i="8"/>
  <c r="M148" i="8"/>
  <c r="L149" i="8"/>
  <c r="G149" i="8" s="1"/>
  <c r="M149" i="8"/>
  <c r="L150" i="8"/>
  <c r="M150" i="8"/>
  <c r="L151" i="8"/>
  <c r="H151" i="8" s="1"/>
  <c r="M151" i="8"/>
  <c r="L152" i="8"/>
  <c r="M152" i="8"/>
  <c r="L153" i="8"/>
  <c r="T153" i="8" s="1"/>
  <c r="M153" i="8"/>
  <c r="L154" i="8"/>
  <c r="H154" i="8" s="1"/>
  <c r="M154" i="8"/>
  <c r="L155" i="8"/>
  <c r="M155" i="8"/>
  <c r="L156" i="8"/>
  <c r="P156" i="8" s="1"/>
  <c r="M156" i="8"/>
  <c r="L157" i="8"/>
  <c r="G157" i="8" s="1"/>
  <c r="M157" i="8"/>
  <c r="L158" i="8"/>
  <c r="H158" i="8" s="1"/>
  <c r="M158" i="8"/>
  <c r="L159" i="8"/>
  <c r="T159" i="8" s="1"/>
  <c r="M159" i="8"/>
  <c r="L160" i="8"/>
  <c r="O160" i="8" s="1"/>
  <c r="M160" i="8"/>
  <c r="L161" i="8"/>
  <c r="P161" i="8" s="1"/>
  <c r="M161" i="8"/>
  <c r="L162" i="8"/>
  <c r="H162" i="8" s="1"/>
  <c r="M162" i="8"/>
  <c r="L163" i="8"/>
  <c r="V163" i="8" s="1"/>
  <c r="M163" i="8"/>
  <c r="L164" i="8"/>
  <c r="M164" i="8"/>
  <c r="L165" i="8"/>
  <c r="P165" i="8" s="1"/>
  <c r="M165" i="8"/>
  <c r="L166" i="8"/>
  <c r="G166" i="8" s="1"/>
  <c r="M166" i="8"/>
  <c r="L167" i="8"/>
  <c r="O167" i="8" s="1"/>
  <c r="M167" i="8"/>
  <c r="L168" i="8"/>
  <c r="S168" i="8" s="1"/>
  <c r="M168" i="8"/>
  <c r="L169" i="8"/>
  <c r="W169" i="8" s="1"/>
  <c r="M169" i="8"/>
  <c r="L170" i="8"/>
  <c r="I170" i="8" s="1"/>
  <c r="M170" i="8"/>
  <c r="L171" i="8"/>
  <c r="J171" i="8" s="1"/>
  <c r="M171" i="8"/>
  <c r="L172" i="8"/>
  <c r="H172" i="8" s="1"/>
  <c r="M172" i="8"/>
  <c r="L173" i="8"/>
  <c r="M173" i="8"/>
  <c r="L174" i="8"/>
  <c r="H174" i="8" s="1"/>
  <c r="M174" i="8"/>
  <c r="L175" i="8"/>
  <c r="S175" i="8" s="1"/>
  <c r="M175" i="8"/>
  <c r="L176" i="8"/>
  <c r="M176" i="8"/>
  <c r="L177" i="8"/>
  <c r="AA177" i="8" s="1"/>
  <c r="M177" i="8"/>
  <c r="L178" i="8"/>
  <c r="M178" i="8"/>
  <c r="L179" i="8"/>
  <c r="W179" i="8" s="1"/>
  <c r="M179" i="8"/>
  <c r="L180" i="8"/>
  <c r="O180" i="8" s="1"/>
  <c r="M180" i="8"/>
  <c r="L181" i="8"/>
  <c r="H181" i="8" s="1"/>
  <c r="M181" i="8"/>
  <c r="L182" i="8"/>
  <c r="M182" i="8"/>
  <c r="L183" i="8"/>
  <c r="N183" i="8" s="1"/>
  <c r="M183" i="8"/>
  <c r="L184" i="8"/>
  <c r="S184" i="8" s="1"/>
  <c r="M184" i="8"/>
  <c r="L185" i="8"/>
  <c r="U185" i="8" s="1"/>
  <c r="M185" i="8"/>
  <c r="L186" i="8"/>
  <c r="N186" i="8" s="1"/>
  <c r="M186" i="8"/>
  <c r="L187" i="8"/>
  <c r="Y187" i="8" s="1"/>
  <c r="M187" i="8"/>
  <c r="L188" i="8"/>
  <c r="I188" i="8" s="1"/>
  <c r="M188" i="8"/>
  <c r="L189" i="8"/>
  <c r="G189" i="8" s="1"/>
  <c r="M189" i="8"/>
  <c r="L190" i="8"/>
  <c r="G190" i="8" s="1"/>
  <c r="M190" i="8"/>
  <c r="L191" i="8"/>
  <c r="N191" i="8" s="1"/>
  <c r="M191" i="8"/>
  <c r="L192" i="8"/>
  <c r="P192" i="8" s="1"/>
  <c r="M192" i="8"/>
  <c r="L193" i="8"/>
  <c r="W193" i="8" s="1"/>
  <c r="M193" i="8"/>
  <c r="L194" i="8"/>
  <c r="J194" i="8" s="1"/>
  <c r="M194" i="8"/>
  <c r="L195" i="8"/>
  <c r="AB195" i="8" s="1"/>
  <c r="M195" i="8"/>
  <c r="L196" i="8"/>
  <c r="M196" i="8"/>
  <c r="L197" i="8"/>
  <c r="G197" i="8" s="1"/>
  <c r="M197" i="8"/>
  <c r="L198" i="8"/>
  <c r="M198" i="8"/>
  <c r="L199" i="8"/>
  <c r="P199" i="8" s="1"/>
  <c r="M199" i="8"/>
  <c r="L200" i="8"/>
  <c r="G200" i="8" s="1"/>
  <c r="M200" i="8"/>
  <c r="L201" i="8"/>
  <c r="W201" i="8" s="1"/>
  <c r="M201" i="8"/>
  <c r="L202" i="8"/>
  <c r="G202" i="8" s="1"/>
  <c r="M202" i="8"/>
  <c r="L203" i="8"/>
  <c r="G203" i="8" s="1"/>
  <c r="M203" i="8"/>
  <c r="L204" i="8"/>
  <c r="H204" i="8" s="1"/>
  <c r="M204" i="8"/>
  <c r="L205" i="8"/>
  <c r="M205" i="8"/>
  <c r="L206" i="8"/>
  <c r="H206" i="8" s="1"/>
  <c r="M206" i="8"/>
  <c r="L207" i="8"/>
  <c r="T207" i="8" s="1"/>
  <c r="M207" i="8"/>
  <c r="L208" i="8"/>
  <c r="G208" i="8" s="1"/>
  <c r="M208" i="8"/>
  <c r="L209" i="8"/>
  <c r="AA209" i="8" s="1"/>
  <c r="M209" i="8"/>
  <c r="L210" i="8"/>
  <c r="M210" i="8"/>
  <c r="L211" i="8"/>
  <c r="U211" i="8" s="1"/>
  <c r="M211" i="8"/>
  <c r="L212" i="8"/>
  <c r="N212" i="8" s="1"/>
  <c r="M212" i="8"/>
  <c r="L213" i="8"/>
  <c r="H213" i="8" s="1"/>
  <c r="M213" i="8"/>
  <c r="L214" i="8"/>
  <c r="M214" i="8"/>
  <c r="L215" i="8"/>
  <c r="Q215" i="8" s="1"/>
  <c r="M215" i="8"/>
  <c r="L216" i="8"/>
  <c r="G216" i="8" s="1"/>
  <c r="M216" i="8"/>
  <c r="L217" i="8"/>
  <c r="O217" i="8" s="1"/>
  <c r="M217" i="8"/>
  <c r="A7" i="8"/>
  <c r="B7" i="8"/>
  <c r="C7" i="8"/>
  <c r="D7" i="8"/>
  <c r="D3" i="16" s="1"/>
  <c r="E7" i="8"/>
  <c r="E3" i="16" s="1"/>
  <c r="F7" i="8"/>
  <c r="F3" i="16" s="1"/>
  <c r="A8" i="8"/>
  <c r="A4" i="16" s="1"/>
  <c r="B8" i="8"/>
  <c r="C8" i="8"/>
  <c r="D8" i="8"/>
  <c r="E8" i="8"/>
  <c r="F8" i="8"/>
  <c r="A9" i="8"/>
  <c r="A5" i="16" s="1"/>
  <c r="B9" i="8"/>
  <c r="C9" i="8"/>
  <c r="C5" i="16" s="1"/>
  <c r="D9" i="8"/>
  <c r="E9" i="8"/>
  <c r="F9" i="8"/>
  <c r="A10" i="8"/>
  <c r="B10" i="8"/>
  <c r="C10" i="8"/>
  <c r="D10" i="8"/>
  <c r="D6" i="16" s="1"/>
  <c r="E10" i="8"/>
  <c r="E6" i="16" s="1"/>
  <c r="F10" i="8"/>
  <c r="F6" i="16" s="1"/>
  <c r="A11" i="8"/>
  <c r="B11" i="8"/>
  <c r="C11" i="8"/>
  <c r="D11" i="8"/>
  <c r="D7" i="16" s="1"/>
  <c r="E11" i="8"/>
  <c r="F11" i="8"/>
  <c r="F7" i="16" s="1"/>
  <c r="A12" i="8"/>
  <c r="A8" i="16" s="1"/>
  <c r="B12" i="8"/>
  <c r="C12" i="8"/>
  <c r="D12" i="8"/>
  <c r="E12" i="8"/>
  <c r="F12" i="8"/>
  <c r="A13" i="8"/>
  <c r="A9" i="16" s="1"/>
  <c r="B13" i="8"/>
  <c r="C13" i="8"/>
  <c r="D13" i="8"/>
  <c r="E13" i="8"/>
  <c r="F13" i="8"/>
  <c r="A14" i="8"/>
  <c r="B14" i="8"/>
  <c r="C14" i="8"/>
  <c r="D14" i="8"/>
  <c r="D10" i="16" s="1"/>
  <c r="E14" i="8"/>
  <c r="E10" i="16" s="1"/>
  <c r="F14" i="8"/>
  <c r="A15" i="8"/>
  <c r="B15" i="8"/>
  <c r="C15" i="8"/>
  <c r="D15" i="8"/>
  <c r="E15" i="8"/>
  <c r="F15" i="8"/>
  <c r="F11" i="16" s="1"/>
  <c r="A16" i="8"/>
  <c r="A12" i="16" s="1"/>
  <c r="B16" i="8"/>
  <c r="C16" i="8"/>
  <c r="D16" i="8"/>
  <c r="E16" i="8"/>
  <c r="F16" i="8"/>
  <c r="F12" i="16" s="1"/>
  <c r="A17" i="8"/>
  <c r="A13" i="16" s="1"/>
  <c r="B17" i="8"/>
  <c r="C17" i="8"/>
  <c r="C13" i="16" s="1"/>
  <c r="D17" i="8"/>
  <c r="E17" i="8"/>
  <c r="F17" i="8"/>
  <c r="A18" i="8"/>
  <c r="B18" i="8"/>
  <c r="C18" i="8"/>
  <c r="C14" i="16" s="1"/>
  <c r="D18" i="8"/>
  <c r="D14" i="16" s="1"/>
  <c r="E18" i="8"/>
  <c r="E14" i="16" s="1"/>
  <c r="F18" i="8"/>
  <c r="F14" i="16" s="1"/>
  <c r="A19" i="8"/>
  <c r="B19" i="8"/>
  <c r="C19" i="8"/>
  <c r="D19" i="8"/>
  <c r="D15" i="16" s="1"/>
  <c r="E19" i="8"/>
  <c r="F19" i="8"/>
  <c r="F15" i="16" s="1"/>
  <c r="A20" i="8"/>
  <c r="A16" i="16" s="1"/>
  <c r="B20" i="8"/>
  <c r="C20" i="8"/>
  <c r="D20" i="8"/>
  <c r="E20" i="8"/>
  <c r="F20" i="8"/>
  <c r="F16" i="16" s="1"/>
  <c r="A21" i="8"/>
  <c r="A17" i="16" s="1"/>
  <c r="B21" i="8"/>
  <c r="C21" i="8"/>
  <c r="D21" i="8"/>
  <c r="D17" i="16" s="1"/>
  <c r="E21" i="8"/>
  <c r="F21" i="8"/>
  <c r="A22" i="8"/>
  <c r="B22" i="8"/>
  <c r="C22" i="8"/>
  <c r="D22" i="8"/>
  <c r="D18" i="16" s="1"/>
  <c r="E22" i="8"/>
  <c r="E18" i="16" s="1"/>
  <c r="F22" i="8"/>
  <c r="A23" i="8"/>
  <c r="B23" i="8"/>
  <c r="C23" i="8"/>
  <c r="D23" i="8"/>
  <c r="E23" i="8"/>
  <c r="F23" i="8"/>
  <c r="F19" i="16" s="1"/>
  <c r="A24" i="8"/>
  <c r="A20" i="16" s="1"/>
  <c r="B24" i="8"/>
  <c r="B20" i="16" s="1"/>
  <c r="C24" i="8"/>
  <c r="D24" i="8"/>
  <c r="E24" i="8"/>
  <c r="F24" i="8"/>
  <c r="F20" i="16" s="1"/>
  <c r="A25" i="8"/>
  <c r="A21" i="16" s="1"/>
  <c r="B25" i="8"/>
  <c r="C25" i="8"/>
  <c r="C21" i="16" s="1"/>
  <c r="D25" i="8"/>
  <c r="E25" i="8"/>
  <c r="F25" i="8"/>
  <c r="A26" i="8"/>
  <c r="B26" i="8"/>
  <c r="C26" i="8"/>
  <c r="C22" i="16" s="1"/>
  <c r="D26" i="8"/>
  <c r="D22" i="16" s="1"/>
  <c r="E26" i="8"/>
  <c r="E22" i="16" s="1"/>
  <c r="F26" i="8"/>
  <c r="A27" i="8"/>
  <c r="B27" i="8"/>
  <c r="C27" i="8"/>
  <c r="D27" i="8"/>
  <c r="D23" i="16" s="1"/>
  <c r="E27" i="8"/>
  <c r="F27" i="8"/>
  <c r="F23" i="16" s="1"/>
  <c r="A28" i="8"/>
  <c r="A24" i="16" s="1"/>
  <c r="B28" i="8"/>
  <c r="C28" i="8"/>
  <c r="D28" i="8"/>
  <c r="E28" i="8"/>
  <c r="F28" i="8"/>
  <c r="A29" i="8"/>
  <c r="B29" i="8"/>
  <c r="C29" i="8"/>
  <c r="D29" i="8"/>
  <c r="E29" i="8"/>
  <c r="F29" i="8"/>
  <c r="A30" i="8"/>
  <c r="B30" i="8"/>
  <c r="C30" i="8"/>
  <c r="D30" i="8"/>
  <c r="D26" i="16" s="1"/>
  <c r="E30" i="8"/>
  <c r="E26" i="16" s="1"/>
  <c r="F30" i="8"/>
  <c r="A31" i="8"/>
  <c r="B31" i="8"/>
  <c r="C31" i="8"/>
  <c r="D31" i="8"/>
  <c r="D27" i="16" s="1"/>
  <c r="E31" i="8"/>
  <c r="E27" i="16" s="1"/>
  <c r="F31" i="8"/>
  <c r="F27" i="16" s="1"/>
  <c r="A32" i="8"/>
  <c r="A28" i="16" s="1"/>
  <c r="B32" i="8"/>
  <c r="B28" i="16" s="1"/>
  <c r="C32" i="8"/>
  <c r="D32" i="8"/>
  <c r="E32" i="8"/>
  <c r="F32" i="8"/>
  <c r="A33" i="8"/>
  <c r="A29" i="16" s="1"/>
  <c r="B33" i="8"/>
  <c r="C33" i="8"/>
  <c r="D33" i="8"/>
  <c r="E33" i="8"/>
  <c r="F33" i="8"/>
  <c r="A34" i="8"/>
  <c r="B34" i="8"/>
  <c r="C34" i="8"/>
  <c r="D34" i="8"/>
  <c r="D30" i="16" s="1"/>
  <c r="E34" i="8"/>
  <c r="E30" i="16" s="1"/>
  <c r="F34" i="8"/>
  <c r="A35" i="8"/>
  <c r="B35" i="8"/>
  <c r="C35" i="8"/>
  <c r="D35" i="8"/>
  <c r="D31" i="16" s="1"/>
  <c r="E35" i="8"/>
  <c r="F35" i="8"/>
  <c r="F31" i="16" s="1"/>
  <c r="A36" i="8"/>
  <c r="A32" i="16" s="1"/>
  <c r="B36" i="8"/>
  <c r="C36" i="8"/>
  <c r="D36" i="8"/>
  <c r="E36" i="8"/>
  <c r="F36" i="8"/>
  <c r="F32" i="16" s="1"/>
  <c r="A37" i="8"/>
  <c r="A33" i="16" s="1"/>
  <c r="B37" i="8"/>
  <c r="C37" i="8"/>
  <c r="D37" i="8"/>
  <c r="D33" i="16" s="1"/>
  <c r="E37" i="8"/>
  <c r="F37" i="8"/>
  <c r="A38" i="8"/>
  <c r="B38" i="8"/>
  <c r="C38" i="8"/>
  <c r="D38" i="8"/>
  <c r="D34" i="16" s="1"/>
  <c r="E38" i="8"/>
  <c r="E34" i="16" s="1"/>
  <c r="F38" i="8"/>
  <c r="A39" i="8"/>
  <c r="B39" i="8"/>
  <c r="C39" i="8"/>
  <c r="D39" i="8"/>
  <c r="E39" i="8"/>
  <c r="E35" i="16" s="1"/>
  <c r="F39" i="8"/>
  <c r="F35" i="16" s="1"/>
  <c r="A40" i="8"/>
  <c r="B40" i="8"/>
  <c r="C40" i="8"/>
  <c r="D40" i="8"/>
  <c r="E40" i="8"/>
  <c r="F40" i="8"/>
  <c r="F36" i="16" s="1"/>
  <c r="A41" i="8"/>
  <c r="A37" i="16" s="1"/>
  <c r="B41" i="8"/>
  <c r="C41" i="8"/>
  <c r="D41" i="8"/>
  <c r="E41" i="8"/>
  <c r="F41" i="8"/>
  <c r="A42" i="8"/>
  <c r="B42" i="8"/>
  <c r="B38" i="16" s="1"/>
  <c r="C42" i="8"/>
  <c r="D42" i="8"/>
  <c r="D38" i="16" s="1"/>
  <c r="E42" i="8"/>
  <c r="E38" i="16" s="1"/>
  <c r="F42" i="8"/>
  <c r="A43" i="8"/>
  <c r="B43" i="8"/>
  <c r="C43" i="8"/>
  <c r="D43" i="8"/>
  <c r="D39" i="16" s="1"/>
  <c r="E43" i="8"/>
  <c r="F43" i="8"/>
  <c r="F39" i="16" s="1"/>
  <c r="A44" i="8"/>
  <c r="A40" i="16" s="1"/>
  <c r="B44" i="8"/>
  <c r="C44" i="8"/>
  <c r="D44" i="8"/>
  <c r="E44" i="8"/>
  <c r="F44" i="8"/>
  <c r="F40" i="16" s="1"/>
  <c r="A45" i="8"/>
  <c r="A41" i="16" s="1"/>
  <c r="B45" i="8"/>
  <c r="C45" i="8"/>
  <c r="D45" i="8"/>
  <c r="D41" i="16" s="1"/>
  <c r="E45" i="8"/>
  <c r="F45" i="8"/>
  <c r="A46" i="8"/>
  <c r="B46" i="8"/>
  <c r="C46" i="8"/>
  <c r="D46" i="8"/>
  <c r="D42" i="16" s="1"/>
  <c r="E46" i="8"/>
  <c r="E42" i="16" s="1"/>
  <c r="F46" i="8"/>
  <c r="A47" i="8"/>
  <c r="B47" i="8"/>
  <c r="C47" i="8"/>
  <c r="D47" i="8"/>
  <c r="D43" i="16" s="1"/>
  <c r="E47" i="8"/>
  <c r="F47" i="8"/>
  <c r="A48" i="8"/>
  <c r="A44" i="16" s="1"/>
  <c r="B48" i="8"/>
  <c r="B44" i="16" s="1"/>
  <c r="C48" i="8"/>
  <c r="D48" i="8"/>
  <c r="E48" i="8"/>
  <c r="F48" i="8"/>
  <c r="A49" i="8"/>
  <c r="A45" i="16" s="1"/>
  <c r="B49" i="8"/>
  <c r="C49" i="8"/>
  <c r="C45" i="16" s="1"/>
  <c r="D49" i="8"/>
  <c r="D45" i="16" s="1"/>
  <c r="E49" i="8"/>
  <c r="F49" i="8"/>
  <c r="A50" i="8"/>
  <c r="B50" i="8"/>
  <c r="C50" i="8"/>
  <c r="C46" i="16" s="1"/>
  <c r="D50" i="8"/>
  <c r="D46" i="16" s="1"/>
  <c r="E50" i="8"/>
  <c r="E46" i="16" s="1"/>
  <c r="F50" i="8"/>
  <c r="A51" i="8"/>
  <c r="B51" i="8"/>
  <c r="C51" i="8"/>
  <c r="D51" i="8"/>
  <c r="D47" i="16" s="1"/>
  <c r="E51" i="8"/>
  <c r="F51" i="8"/>
  <c r="F47" i="16" s="1"/>
  <c r="A52" i="8"/>
  <c r="A48" i="16" s="1"/>
  <c r="B52" i="8"/>
  <c r="C52" i="8"/>
  <c r="D52" i="8"/>
  <c r="E52" i="8"/>
  <c r="F52" i="8"/>
  <c r="F48" i="16" s="1"/>
  <c r="A53" i="8"/>
  <c r="A49" i="16" s="1"/>
  <c r="B53" i="8"/>
  <c r="C53" i="8"/>
  <c r="D53" i="8"/>
  <c r="D49" i="16" s="1"/>
  <c r="E53" i="8"/>
  <c r="F53" i="8"/>
  <c r="A54" i="8"/>
  <c r="B54" i="8"/>
  <c r="C54" i="8"/>
  <c r="D54" i="8"/>
  <c r="E54" i="8"/>
  <c r="E50" i="16" s="1"/>
  <c r="F54" i="8"/>
  <c r="A55" i="8"/>
  <c r="B55" i="8"/>
  <c r="C55" i="8"/>
  <c r="D55" i="8"/>
  <c r="D51" i="16" s="1"/>
  <c r="E55" i="8"/>
  <c r="F55" i="8"/>
  <c r="A56" i="8"/>
  <c r="A52" i="16" s="1"/>
  <c r="B56" i="8"/>
  <c r="C56" i="8"/>
  <c r="D56" i="8"/>
  <c r="E56" i="8"/>
  <c r="F56" i="8"/>
  <c r="F52" i="16" s="1"/>
  <c r="A57" i="8"/>
  <c r="A53" i="16" s="1"/>
  <c r="B57" i="8"/>
  <c r="C57" i="8"/>
  <c r="C53" i="16" s="1"/>
  <c r="D57" i="8"/>
  <c r="E57" i="8"/>
  <c r="F57" i="8"/>
  <c r="A58" i="8"/>
  <c r="B58" i="8"/>
  <c r="C58" i="8"/>
  <c r="C54" i="16" s="1"/>
  <c r="D58" i="8"/>
  <c r="D54" i="16" s="1"/>
  <c r="E58" i="8"/>
  <c r="E54" i="16" s="1"/>
  <c r="F58" i="8"/>
  <c r="F54" i="16" s="1"/>
  <c r="A59" i="8"/>
  <c r="B59" i="8"/>
  <c r="C59" i="8"/>
  <c r="D59" i="8"/>
  <c r="D55" i="16" s="1"/>
  <c r="E59" i="8"/>
  <c r="E55" i="16" s="1"/>
  <c r="F59" i="8"/>
  <c r="F55" i="16" s="1"/>
  <c r="A60" i="8"/>
  <c r="B60" i="8"/>
  <c r="C60" i="8"/>
  <c r="D60" i="8"/>
  <c r="E60" i="8"/>
  <c r="F60" i="8"/>
  <c r="F56" i="16" s="1"/>
  <c r="A61" i="8"/>
  <c r="A57" i="16" s="1"/>
  <c r="B61" i="8"/>
  <c r="C61" i="8"/>
  <c r="D61" i="8"/>
  <c r="E61" i="8"/>
  <c r="F61" i="8"/>
  <c r="A62" i="8"/>
  <c r="B62" i="8"/>
  <c r="C62" i="8"/>
  <c r="D62" i="8"/>
  <c r="D58" i="16" s="1"/>
  <c r="E62" i="8"/>
  <c r="E58" i="16" s="1"/>
  <c r="F62" i="8"/>
  <c r="A63" i="8"/>
  <c r="B63" i="8"/>
  <c r="C63" i="8"/>
  <c r="D63" i="8"/>
  <c r="E63" i="8"/>
  <c r="E59" i="16" s="1"/>
  <c r="F63" i="8"/>
  <c r="F59" i="16" s="1"/>
  <c r="A64" i="8"/>
  <c r="A60" i="16" s="1"/>
  <c r="B64" i="8"/>
  <c r="C64" i="8"/>
  <c r="D64" i="8"/>
  <c r="E64" i="8"/>
  <c r="F64" i="8"/>
  <c r="F60" i="16" s="1"/>
  <c r="A65" i="8"/>
  <c r="A61" i="16" s="1"/>
  <c r="B65" i="8"/>
  <c r="C65" i="8"/>
  <c r="D65" i="8"/>
  <c r="D61" i="16" s="1"/>
  <c r="E65" i="8"/>
  <c r="F65" i="8"/>
  <c r="A66" i="8"/>
  <c r="B66" i="8"/>
  <c r="C66" i="8"/>
  <c r="D66" i="8"/>
  <c r="D62" i="16" s="1"/>
  <c r="E66" i="8"/>
  <c r="E62" i="16" s="1"/>
  <c r="F66" i="8"/>
  <c r="F62" i="16" s="1"/>
  <c r="A67" i="8"/>
  <c r="B67" i="8"/>
  <c r="C67" i="8"/>
  <c r="D67" i="8"/>
  <c r="D63" i="16" s="1"/>
  <c r="E67" i="8"/>
  <c r="F67" i="8"/>
  <c r="F63" i="16" s="1"/>
  <c r="A68" i="8"/>
  <c r="A64" i="16" s="1"/>
  <c r="B68" i="8"/>
  <c r="C68" i="8"/>
  <c r="D68" i="8"/>
  <c r="E68" i="8"/>
  <c r="F68" i="8"/>
  <c r="F64" i="16" s="1"/>
  <c r="A69" i="8"/>
  <c r="A65" i="16" s="1"/>
  <c r="B69" i="8"/>
  <c r="C69" i="8"/>
  <c r="D69" i="8"/>
  <c r="E69" i="8"/>
  <c r="F69" i="8"/>
  <c r="A70" i="8"/>
  <c r="B70" i="8"/>
  <c r="C70" i="8"/>
  <c r="D70" i="8"/>
  <c r="D66" i="16" s="1"/>
  <c r="E70" i="8"/>
  <c r="E66" i="16" s="1"/>
  <c r="F70" i="8"/>
  <c r="F66" i="16" s="1"/>
  <c r="A71" i="8"/>
  <c r="B71" i="8"/>
  <c r="C71" i="8"/>
  <c r="D71" i="8"/>
  <c r="D67" i="16" s="1"/>
  <c r="E71" i="8"/>
  <c r="F71" i="8"/>
  <c r="F67" i="16" s="1"/>
  <c r="A72" i="8"/>
  <c r="A68" i="16" s="1"/>
  <c r="B72" i="8"/>
  <c r="C72" i="8"/>
  <c r="D72" i="8"/>
  <c r="E72" i="8"/>
  <c r="F72" i="8"/>
  <c r="F68" i="16" s="1"/>
  <c r="A73" i="8"/>
  <c r="A69" i="16" s="1"/>
  <c r="B73" i="8"/>
  <c r="C73" i="8"/>
  <c r="C69" i="16" s="1"/>
  <c r="D73" i="8"/>
  <c r="E73" i="8"/>
  <c r="F73" i="8"/>
  <c r="A74" i="8"/>
  <c r="B74" i="8"/>
  <c r="C74" i="8"/>
  <c r="D74" i="8"/>
  <c r="D70" i="16" s="1"/>
  <c r="E74" i="8"/>
  <c r="E70" i="16" s="1"/>
  <c r="F74" i="8"/>
  <c r="A75" i="8"/>
  <c r="B75" i="8"/>
  <c r="C75" i="8"/>
  <c r="D75" i="8"/>
  <c r="D71" i="16" s="1"/>
  <c r="E75" i="8"/>
  <c r="F75" i="8"/>
  <c r="F71" i="16" s="1"/>
  <c r="A76" i="8"/>
  <c r="A72" i="16" s="1"/>
  <c r="B76" i="8"/>
  <c r="C76" i="8"/>
  <c r="D76" i="8"/>
  <c r="E76" i="8"/>
  <c r="F76" i="8"/>
  <c r="F72" i="16" s="1"/>
  <c r="A77" i="8"/>
  <c r="A73" i="16" s="1"/>
  <c r="B77" i="8"/>
  <c r="C77" i="8"/>
  <c r="D77" i="8"/>
  <c r="E77" i="8"/>
  <c r="F77" i="8"/>
  <c r="A78" i="8"/>
  <c r="B78" i="8"/>
  <c r="C78" i="8"/>
  <c r="D78" i="8"/>
  <c r="E78" i="8"/>
  <c r="F78" i="8"/>
  <c r="A79" i="8"/>
  <c r="B79" i="8"/>
  <c r="C79" i="8"/>
  <c r="D79" i="8"/>
  <c r="E79" i="8"/>
  <c r="F79" i="8"/>
  <c r="A80" i="8"/>
  <c r="B80" i="8"/>
  <c r="C80" i="8"/>
  <c r="D80" i="8"/>
  <c r="E80" i="8"/>
  <c r="F80" i="8"/>
  <c r="A81" i="8"/>
  <c r="B81" i="8"/>
  <c r="C81" i="8"/>
  <c r="D81" i="8"/>
  <c r="E81" i="8"/>
  <c r="F81" i="8"/>
  <c r="A82" i="8"/>
  <c r="B82" i="8"/>
  <c r="C82" i="8"/>
  <c r="D82" i="8"/>
  <c r="E82" i="8"/>
  <c r="F82" i="8"/>
  <c r="A83" i="8"/>
  <c r="B83" i="8"/>
  <c r="C83" i="8"/>
  <c r="D83" i="8"/>
  <c r="E83" i="8"/>
  <c r="F83" i="8"/>
  <c r="A84" i="8"/>
  <c r="B84" i="8"/>
  <c r="C84" i="8"/>
  <c r="D84" i="8"/>
  <c r="E84" i="8"/>
  <c r="F84" i="8"/>
  <c r="A85" i="8"/>
  <c r="B85" i="8"/>
  <c r="C85" i="8"/>
  <c r="D85" i="8"/>
  <c r="E85" i="8"/>
  <c r="F85" i="8"/>
  <c r="A86" i="8"/>
  <c r="B86" i="8"/>
  <c r="C86" i="8"/>
  <c r="D86" i="8"/>
  <c r="E86" i="8"/>
  <c r="F86" i="8"/>
  <c r="A87" i="8"/>
  <c r="B87" i="8"/>
  <c r="C87" i="8"/>
  <c r="D87" i="8"/>
  <c r="E87" i="8"/>
  <c r="F87" i="8"/>
  <c r="A88" i="8"/>
  <c r="B88" i="8"/>
  <c r="C88" i="8"/>
  <c r="D88" i="8"/>
  <c r="E88" i="8"/>
  <c r="F88" i="8"/>
  <c r="A89" i="8"/>
  <c r="B89" i="8"/>
  <c r="C89" i="8"/>
  <c r="D89" i="8"/>
  <c r="E89" i="8"/>
  <c r="F89" i="8"/>
  <c r="A90" i="8"/>
  <c r="B90" i="8"/>
  <c r="C90" i="8"/>
  <c r="D90" i="8"/>
  <c r="E90" i="8"/>
  <c r="F90" i="8"/>
  <c r="A91" i="8"/>
  <c r="B91" i="8"/>
  <c r="C91" i="8"/>
  <c r="D91" i="8"/>
  <c r="E91" i="8"/>
  <c r="F91" i="8"/>
  <c r="A92" i="8"/>
  <c r="B92" i="8"/>
  <c r="C92" i="8"/>
  <c r="D92" i="8"/>
  <c r="E92" i="8"/>
  <c r="F92" i="8"/>
  <c r="A93" i="8"/>
  <c r="B93" i="8"/>
  <c r="C93" i="8"/>
  <c r="D93" i="8"/>
  <c r="E93" i="8"/>
  <c r="F93" i="8"/>
  <c r="A94" i="8"/>
  <c r="B94" i="8"/>
  <c r="C94" i="8"/>
  <c r="D94" i="8"/>
  <c r="E94" i="8"/>
  <c r="F94" i="8"/>
  <c r="A95" i="8"/>
  <c r="B95" i="8"/>
  <c r="C95" i="8"/>
  <c r="D95" i="8"/>
  <c r="E95" i="8"/>
  <c r="F95" i="8"/>
  <c r="A96" i="8"/>
  <c r="B96" i="8"/>
  <c r="C96" i="8"/>
  <c r="D96" i="8"/>
  <c r="E96" i="8"/>
  <c r="F96" i="8"/>
  <c r="A97" i="8"/>
  <c r="B97" i="8"/>
  <c r="C97" i="8"/>
  <c r="D97" i="8"/>
  <c r="E97" i="8"/>
  <c r="F97" i="8"/>
  <c r="A98" i="8"/>
  <c r="B98" i="8"/>
  <c r="C98" i="8"/>
  <c r="D98" i="8"/>
  <c r="E98" i="8"/>
  <c r="F98" i="8"/>
  <c r="A99" i="8"/>
  <c r="B99" i="8"/>
  <c r="C99" i="8"/>
  <c r="D99" i="8"/>
  <c r="E99" i="8"/>
  <c r="F99" i="8"/>
  <c r="A100" i="8"/>
  <c r="B100" i="8"/>
  <c r="C100" i="8"/>
  <c r="D100" i="8"/>
  <c r="E100" i="8"/>
  <c r="F100" i="8"/>
  <c r="A101" i="8"/>
  <c r="B101" i="8"/>
  <c r="C101" i="8"/>
  <c r="D101" i="8"/>
  <c r="E101" i="8"/>
  <c r="F101" i="8"/>
  <c r="A102" i="8"/>
  <c r="B102" i="8"/>
  <c r="C102" i="8"/>
  <c r="D102" i="8"/>
  <c r="E102" i="8"/>
  <c r="F102" i="8"/>
  <c r="A103" i="8"/>
  <c r="B103" i="8"/>
  <c r="C103" i="8"/>
  <c r="D103" i="8"/>
  <c r="E103" i="8"/>
  <c r="F103" i="8"/>
  <c r="A104" i="8"/>
  <c r="B104" i="8"/>
  <c r="C104" i="8"/>
  <c r="D104" i="8"/>
  <c r="E104" i="8"/>
  <c r="F104" i="8"/>
  <c r="A105" i="8"/>
  <c r="B105" i="8"/>
  <c r="C105" i="8"/>
  <c r="D105" i="8"/>
  <c r="E105" i="8"/>
  <c r="F105" i="8"/>
  <c r="A106" i="8"/>
  <c r="B106" i="8"/>
  <c r="C106" i="8"/>
  <c r="D106" i="8"/>
  <c r="E106" i="8"/>
  <c r="F106" i="8"/>
  <c r="A107" i="8"/>
  <c r="B107" i="8"/>
  <c r="C107" i="8"/>
  <c r="D107" i="8"/>
  <c r="E107" i="8"/>
  <c r="F107" i="8"/>
  <c r="A108" i="8"/>
  <c r="B108" i="8"/>
  <c r="C108" i="8"/>
  <c r="D108" i="8"/>
  <c r="E108" i="8"/>
  <c r="F108" i="8"/>
  <c r="A109" i="8"/>
  <c r="B109" i="8"/>
  <c r="C109" i="8"/>
  <c r="D109" i="8"/>
  <c r="E109" i="8"/>
  <c r="F109" i="8"/>
  <c r="A110" i="8"/>
  <c r="B110" i="8"/>
  <c r="C110" i="8"/>
  <c r="D110" i="8"/>
  <c r="E110" i="8"/>
  <c r="F110" i="8"/>
  <c r="A111" i="8"/>
  <c r="B111" i="8"/>
  <c r="C111" i="8"/>
  <c r="D111" i="8"/>
  <c r="E111" i="8"/>
  <c r="F111" i="8"/>
  <c r="A112" i="8"/>
  <c r="B112" i="8"/>
  <c r="C112" i="8"/>
  <c r="D112" i="8"/>
  <c r="E112" i="8"/>
  <c r="F112" i="8"/>
  <c r="A113" i="8"/>
  <c r="B113" i="8"/>
  <c r="C113" i="8"/>
  <c r="D113" i="8"/>
  <c r="E113" i="8"/>
  <c r="F113" i="8"/>
  <c r="A114" i="8"/>
  <c r="B114" i="8"/>
  <c r="C114" i="8"/>
  <c r="D114" i="8"/>
  <c r="E114" i="8"/>
  <c r="F114" i="8"/>
  <c r="A115" i="8"/>
  <c r="B115" i="8"/>
  <c r="C115" i="8"/>
  <c r="D115" i="8"/>
  <c r="E115" i="8"/>
  <c r="F115" i="8"/>
  <c r="A116" i="8"/>
  <c r="B116" i="8"/>
  <c r="C116" i="8"/>
  <c r="D116" i="8"/>
  <c r="E116" i="8"/>
  <c r="F116" i="8"/>
  <c r="A117" i="8"/>
  <c r="B117" i="8"/>
  <c r="C117" i="8"/>
  <c r="D117" i="8"/>
  <c r="E117" i="8"/>
  <c r="F117" i="8"/>
  <c r="A118" i="8"/>
  <c r="B118" i="8"/>
  <c r="C118" i="8"/>
  <c r="D118" i="8"/>
  <c r="E118" i="8"/>
  <c r="F118" i="8"/>
  <c r="A119" i="8"/>
  <c r="B119" i="8"/>
  <c r="C119" i="8"/>
  <c r="D119" i="8"/>
  <c r="E119" i="8"/>
  <c r="F119" i="8"/>
  <c r="A120" i="8"/>
  <c r="B120" i="8"/>
  <c r="C120" i="8"/>
  <c r="D120" i="8"/>
  <c r="E120" i="8"/>
  <c r="F120" i="8"/>
  <c r="A121" i="8"/>
  <c r="B121" i="8"/>
  <c r="C121" i="8"/>
  <c r="D121" i="8"/>
  <c r="E121" i="8"/>
  <c r="F121" i="8"/>
  <c r="A122" i="8"/>
  <c r="B122" i="8"/>
  <c r="C122" i="8"/>
  <c r="D122" i="8"/>
  <c r="E122" i="8"/>
  <c r="F122" i="8"/>
  <c r="A123" i="8"/>
  <c r="B123" i="8"/>
  <c r="C123" i="8"/>
  <c r="D123" i="8"/>
  <c r="E123" i="8"/>
  <c r="F123" i="8"/>
  <c r="A124" i="8"/>
  <c r="B124" i="8"/>
  <c r="C124" i="8"/>
  <c r="D124" i="8"/>
  <c r="E124" i="8"/>
  <c r="F124" i="8"/>
  <c r="A125" i="8"/>
  <c r="B125" i="8"/>
  <c r="C125" i="8"/>
  <c r="D125" i="8"/>
  <c r="E125" i="8"/>
  <c r="F125" i="8"/>
  <c r="A126" i="8"/>
  <c r="B126" i="8"/>
  <c r="C126" i="8"/>
  <c r="D126" i="8"/>
  <c r="E126" i="8"/>
  <c r="F126" i="8"/>
  <c r="A127" i="8"/>
  <c r="B127" i="8"/>
  <c r="C127" i="8"/>
  <c r="D127" i="8"/>
  <c r="E127" i="8"/>
  <c r="F127" i="8"/>
  <c r="A128" i="8"/>
  <c r="B128" i="8"/>
  <c r="C128" i="8"/>
  <c r="D128" i="8"/>
  <c r="E128" i="8"/>
  <c r="F128" i="8"/>
  <c r="A129" i="8"/>
  <c r="B129" i="8"/>
  <c r="C129" i="8"/>
  <c r="D129" i="8"/>
  <c r="E129" i="8"/>
  <c r="F129" i="8"/>
  <c r="A130" i="8"/>
  <c r="B130" i="8"/>
  <c r="C130" i="8"/>
  <c r="D130" i="8"/>
  <c r="E130" i="8"/>
  <c r="F130" i="8"/>
  <c r="A131" i="8"/>
  <c r="B131" i="8"/>
  <c r="C131" i="8"/>
  <c r="D131" i="8"/>
  <c r="E131" i="8"/>
  <c r="F131" i="8"/>
  <c r="A132" i="8"/>
  <c r="B132" i="8"/>
  <c r="C132" i="8"/>
  <c r="D132" i="8"/>
  <c r="E132" i="8"/>
  <c r="F132" i="8"/>
  <c r="A133" i="8"/>
  <c r="B133" i="8"/>
  <c r="C133" i="8"/>
  <c r="D133" i="8"/>
  <c r="E133" i="8"/>
  <c r="F133" i="8"/>
  <c r="A134" i="8"/>
  <c r="B134" i="8"/>
  <c r="C134" i="8"/>
  <c r="D134" i="8"/>
  <c r="E134" i="8"/>
  <c r="F134" i="8"/>
  <c r="A135" i="8"/>
  <c r="B135" i="8"/>
  <c r="C135" i="8"/>
  <c r="D135" i="8"/>
  <c r="E135" i="8"/>
  <c r="F135" i="8"/>
  <c r="A136" i="8"/>
  <c r="B136" i="8"/>
  <c r="C136" i="8"/>
  <c r="D136" i="8"/>
  <c r="E136" i="8"/>
  <c r="F136" i="8"/>
  <c r="A137" i="8"/>
  <c r="B137" i="8"/>
  <c r="C137" i="8"/>
  <c r="D137" i="8"/>
  <c r="E137" i="8"/>
  <c r="F137" i="8"/>
  <c r="A138" i="8"/>
  <c r="B138" i="8"/>
  <c r="C138" i="8"/>
  <c r="D138" i="8"/>
  <c r="E138" i="8"/>
  <c r="F138" i="8"/>
  <c r="A139" i="8"/>
  <c r="B139" i="8"/>
  <c r="C139" i="8"/>
  <c r="D139" i="8"/>
  <c r="E139" i="8"/>
  <c r="F139" i="8"/>
  <c r="A140" i="8"/>
  <c r="B140" i="8"/>
  <c r="C140" i="8"/>
  <c r="D140" i="8"/>
  <c r="E140" i="8"/>
  <c r="F140" i="8"/>
  <c r="A141" i="8"/>
  <c r="B141" i="8"/>
  <c r="C141" i="8"/>
  <c r="D141" i="8"/>
  <c r="E141" i="8"/>
  <c r="F141" i="8"/>
  <c r="A142" i="8"/>
  <c r="B142" i="8"/>
  <c r="C142" i="8"/>
  <c r="D142" i="8"/>
  <c r="E142" i="8"/>
  <c r="F142" i="8"/>
  <c r="A143" i="8"/>
  <c r="B143" i="8"/>
  <c r="C143" i="8"/>
  <c r="D143" i="8"/>
  <c r="E143" i="8"/>
  <c r="F143" i="8"/>
  <c r="A144" i="8"/>
  <c r="B144" i="8"/>
  <c r="C144" i="8"/>
  <c r="D144" i="8"/>
  <c r="E144" i="8"/>
  <c r="F144" i="8"/>
  <c r="A145" i="8"/>
  <c r="B145" i="8"/>
  <c r="C145" i="8"/>
  <c r="D145" i="8"/>
  <c r="E145" i="8"/>
  <c r="F145" i="8"/>
  <c r="A146" i="8"/>
  <c r="B146" i="8"/>
  <c r="C146" i="8"/>
  <c r="D146" i="8"/>
  <c r="E146" i="8"/>
  <c r="F146" i="8"/>
  <c r="A147" i="8"/>
  <c r="B147" i="8"/>
  <c r="C147" i="8"/>
  <c r="D147" i="8"/>
  <c r="E147" i="8"/>
  <c r="F147" i="8"/>
  <c r="A148" i="8"/>
  <c r="B148" i="8"/>
  <c r="C148" i="8"/>
  <c r="D148" i="8"/>
  <c r="E148" i="8"/>
  <c r="F148" i="8"/>
  <c r="A149" i="8"/>
  <c r="B149" i="8"/>
  <c r="C149" i="8"/>
  <c r="D149" i="8"/>
  <c r="E149" i="8"/>
  <c r="F149" i="8"/>
  <c r="A150" i="8"/>
  <c r="B150" i="8"/>
  <c r="C150" i="8"/>
  <c r="D150" i="8"/>
  <c r="E150" i="8"/>
  <c r="F150" i="8"/>
  <c r="A151" i="8"/>
  <c r="B151" i="8"/>
  <c r="C151" i="8"/>
  <c r="D151" i="8"/>
  <c r="E151" i="8"/>
  <c r="F151" i="8"/>
  <c r="A152" i="8"/>
  <c r="B152" i="8"/>
  <c r="C152" i="8"/>
  <c r="D152" i="8"/>
  <c r="E152" i="8"/>
  <c r="F152" i="8"/>
  <c r="A153" i="8"/>
  <c r="B153" i="8"/>
  <c r="C153" i="8"/>
  <c r="D153" i="8"/>
  <c r="E153" i="8"/>
  <c r="F153" i="8"/>
  <c r="A154" i="8"/>
  <c r="B154" i="8"/>
  <c r="C154" i="8"/>
  <c r="D154" i="8"/>
  <c r="E154" i="8"/>
  <c r="F154" i="8"/>
  <c r="A155" i="8"/>
  <c r="B155" i="8"/>
  <c r="C155" i="8"/>
  <c r="D155" i="8"/>
  <c r="E155" i="8"/>
  <c r="F155" i="8"/>
  <c r="A156" i="8"/>
  <c r="B156" i="8"/>
  <c r="C156" i="8"/>
  <c r="D156" i="8"/>
  <c r="E156" i="8"/>
  <c r="F156" i="8"/>
  <c r="A157" i="8"/>
  <c r="B157" i="8"/>
  <c r="C157" i="8"/>
  <c r="D157" i="8"/>
  <c r="E157" i="8"/>
  <c r="F157" i="8"/>
  <c r="A158" i="8"/>
  <c r="B158" i="8"/>
  <c r="C158" i="8"/>
  <c r="D158" i="8"/>
  <c r="E158" i="8"/>
  <c r="F158" i="8"/>
  <c r="A159" i="8"/>
  <c r="B159" i="8"/>
  <c r="C159" i="8"/>
  <c r="D159" i="8"/>
  <c r="E159" i="8"/>
  <c r="F159" i="8"/>
  <c r="A160" i="8"/>
  <c r="B160" i="8"/>
  <c r="C160" i="8"/>
  <c r="D160" i="8"/>
  <c r="E160" i="8"/>
  <c r="F160" i="8"/>
  <c r="A161" i="8"/>
  <c r="B161" i="8"/>
  <c r="C161" i="8"/>
  <c r="D161" i="8"/>
  <c r="E161" i="8"/>
  <c r="F161" i="8"/>
  <c r="A162" i="8"/>
  <c r="B162" i="8"/>
  <c r="C162" i="8"/>
  <c r="D162" i="8"/>
  <c r="E162" i="8"/>
  <c r="F162" i="8"/>
  <c r="A163" i="8"/>
  <c r="B163" i="8"/>
  <c r="C163" i="8"/>
  <c r="D163" i="8"/>
  <c r="E163" i="8"/>
  <c r="F163" i="8"/>
  <c r="A164" i="8"/>
  <c r="B164" i="8"/>
  <c r="C164" i="8"/>
  <c r="D164" i="8"/>
  <c r="E164" i="8"/>
  <c r="F164" i="8"/>
  <c r="A165" i="8"/>
  <c r="B165" i="8"/>
  <c r="C165" i="8"/>
  <c r="D165" i="8"/>
  <c r="E165" i="8"/>
  <c r="F165" i="8"/>
  <c r="A166" i="8"/>
  <c r="B166" i="8"/>
  <c r="C166" i="8"/>
  <c r="D166" i="8"/>
  <c r="E166" i="8"/>
  <c r="F166" i="8"/>
  <c r="A167" i="8"/>
  <c r="B167" i="8"/>
  <c r="C167" i="8"/>
  <c r="D167" i="8"/>
  <c r="E167" i="8"/>
  <c r="F167" i="8"/>
  <c r="A168" i="8"/>
  <c r="B168" i="8"/>
  <c r="C168" i="8"/>
  <c r="D168" i="8"/>
  <c r="E168" i="8"/>
  <c r="F168" i="8"/>
  <c r="A169" i="8"/>
  <c r="B169" i="8"/>
  <c r="C169" i="8"/>
  <c r="D169" i="8"/>
  <c r="E169" i="8"/>
  <c r="F169" i="8"/>
  <c r="A170" i="8"/>
  <c r="B170" i="8"/>
  <c r="C170" i="8"/>
  <c r="D170" i="8"/>
  <c r="E170" i="8"/>
  <c r="F170" i="8"/>
  <c r="A171" i="8"/>
  <c r="B171" i="8"/>
  <c r="C171" i="8"/>
  <c r="D171" i="8"/>
  <c r="E171" i="8"/>
  <c r="F171" i="8"/>
  <c r="A172" i="8"/>
  <c r="B172" i="8"/>
  <c r="C172" i="8"/>
  <c r="D172" i="8"/>
  <c r="E172" i="8"/>
  <c r="F172" i="8"/>
  <c r="A173" i="8"/>
  <c r="B173" i="8"/>
  <c r="C173" i="8"/>
  <c r="D173" i="8"/>
  <c r="E173" i="8"/>
  <c r="F173" i="8"/>
  <c r="A174" i="8"/>
  <c r="B174" i="8"/>
  <c r="C174" i="8"/>
  <c r="D174" i="8"/>
  <c r="E174" i="8"/>
  <c r="F174" i="8"/>
  <c r="A175" i="8"/>
  <c r="B175" i="8"/>
  <c r="C175" i="8"/>
  <c r="D175" i="8"/>
  <c r="E175" i="8"/>
  <c r="F175" i="8"/>
  <c r="A176" i="8"/>
  <c r="B176" i="8"/>
  <c r="C176" i="8"/>
  <c r="D176" i="8"/>
  <c r="E176" i="8"/>
  <c r="F176" i="8"/>
  <c r="A177" i="8"/>
  <c r="B177" i="8"/>
  <c r="C177" i="8"/>
  <c r="D177" i="8"/>
  <c r="E177" i="8"/>
  <c r="F177" i="8"/>
  <c r="A178" i="8"/>
  <c r="B178" i="8"/>
  <c r="C178" i="8"/>
  <c r="D178" i="8"/>
  <c r="E178" i="8"/>
  <c r="F178" i="8"/>
  <c r="A179" i="8"/>
  <c r="B179" i="8"/>
  <c r="C179" i="8"/>
  <c r="D179" i="8"/>
  <c r="E179" i="8"/>
  <c r="F179" i="8"/>
  <c r="A180" i="8"/>
  <c r="B180" i="8"/>
  <c r="C180" i="8"/>
  <c r="D180" i="8"/>
  <c r="E180" i="8"/>
  <c r="F180" i="8"/>
  <c r="A181" i="8"/>
  <c r="B181" i="8"/>
  <c r="C181" i="8"/>
  <c r="D181" i="8"/>
  <c r="E181" i="8"/>
  <c r="F181" i="8"/>
  <c r="A182" i="8"/>
  <c r="B182" i="8"/>
  <c r="C182" i="8"/>
  <c r="D182" i="8"/>
  <c r="E182" i="8"/>
  <c r="F182" i="8"/>
  <c r="A183" i="8"/>
  <c r="B183" i="8"/>
  <c r="C183" i="8"/>
  <c r="D183" i="8"/>
  <c r="E183" i="8"/>
  <c r="F183" i="8"/>
  <c r="A184" i="8"/>
  <c r="B184" i="8"/>
  <c r="C184" i="8"/>
  <c r="D184" i="8"/>
  <c r="E184" i="8"/>
  <c r="F184" i="8"/>
  <c r="A185" i="8"/>
  <c r="B185" i="8"/>
  <c r="C185" i="8"/>
  <c r="D185" i="8"/>
  <c r="E185" i="8"/>
  <c r="F185" i="8"/>
  <c r="A186" i="8"/>
  <c r="B186" i="8"/>
  <c r="C186" i="8"/>
  <c r="D186" i="8"/>
  <c r="E186" i="8"/>
  <c r="F186" i="8"/>
  <c r="A187" i="8"/>
  <c r="B187" i="8"/>
  <c r="C187" i="8"/>
  <c r="D187" i="8"/>
  <c r="E187" i="8"/>
  <c r="F187" i="8"/>
  <c r="A188" i="8"/>
  <c r="B188" i="8"/>
  <c r="C188" i="8"/>
  <c r="D188" i="8"/>
  <c r="E188" i="8"/>
  <c r="F188" i="8"/>
  <c r="A189" i="8"/>
  <c r="B189" i="8"/>
  <c r="C189" i="8"/>
  <c r="D189" i="8"/>
  <c r="E189" i="8"/>
  <c r="F189" i="8"/>
  <c r="A190" i="8"/>
  <c r="B190" i="8"/>
  <c r="C190" i="8"/>
  <c r="D190" i="8"/>
  <c r="E190" i="8"/>
  <c r="F190" i="8"/>
  <c r="A191" i="8"/>
  <c r="B191" i="8"/>
  <c r="C191" i="8"/>
  <c r="D191" i="8"/>
  <c r="E191" i="8"/>
  <c r="F191" i="8"/>
  <c r="A192" i="8"/>
  <c r="B192" i="8"/>
  <c r="C192" i="8"/>
  <c r="D192" i="8"/>
  <c r="E192" i="8"/>
  <c r="F192" i="8"/>
  <c r="A193" i="8"/>
  <c r="B193" i="8"/>
  <c r="C193" i="8"/>
  <c r="D193" i="8"/>
  <c r="E193" i="8"/>
  <c r="F193" i="8"/>
  <c r="A194" i="8"/>
  <c r="B194" i="8"/>
  <c r="C194" i="8"/>
  <c r="D194" i="8"/>
  <c r="E194" i="8"/>
  <c r="F194" i="8"/>
  <c r="A195" i="8"/>
  <c r="B195" i="8"/>
  <c r="C195" i="8"/>
  <c r="D195" i="8"/>
  <c r="E195" i="8"/>
  <c r="F195" i="8"/>
  <c r="A196" i="8"/>
  <c r="B196" i="8"/>
  <c r="C196" i="8"/>
  <c r="D196" i="8"/>
  <c r="E196" i="8"/>
  <c r="F196" i="8"/>
  <c r="A197" i="8"/>
  <c r="B197" i="8"/>
  <c r="C197" i="8"/>
  <c r="D197" i="8"/>
  <c r="E197" i="8"/>
  <c r="F197" i="8"/>
  <c r="A198" i="8"/>
  <c r="B198" i="8"/>
  <c r="C198" i="8"/>
  <c r="D198" i="8"/>
  <c r="E198" i="8"/>
  <c r="F198" i="8"/>
  <c r="A199" i="8"/>
  <c r="B199" i="8"/>
  <c r="C199" i="8"/>
  <c r="D199" i="8"/>
  <c r="E199" i="8"/>
  <c r="F199" i="8"/>
  <c r="A200" i="8"/>
  <c r="B200" i="8"/>
  <c r="C200" i="8"/>
  <c r="D200" i="8"/>
  <c r="E200" i="8"/>
  <c r="F200" i="8"/>
  <c r="A201" i="8"/>
  <c r="B201" i="8"/>
  <c r="C201" i="8"/>
  <c r="D201" i="8"/>
  <c r="E201" i="8"/>
  <c r="F201" i="8"/>
  <c r="A202" i="8"/>
  <c r="B202" i="8"/>
  <c r="C202" i="8"/>
  <c r="D202" i="8"/>
  <c r="E202" i="8"/>
  <c r="F202" i="8"/>
  <c r="A203" i="8"/>
  <c r="B203" i="8"/>
  <c r="C203" i="8"/>
  <c r="D203" i="8"/>
  <c r="E203" i="8"/>
  <c r="F203" i="8"/>
  <c r="A204" i="8"/>
  <c r="B204" i="8"/>
  <c r="C204" i="8"/>
  <c r="D204" i="8"/>
  <c r="E204" i="8"/>
  <c r="F204" i="8"/>
  <c r="A205" i="8"/>
  <c r="B205" i="8"/>
  <c r="C205" i="8"/>
  <c r="D205" i="8"/>
  <c r="E205" i="8"/>
  <c r="F205" i="8"/>
  <c r="A206" i="8"/>
  <c r="B206" i="8"/>
  <c r="C206" i="8"/>
  <c r="D206" i="8"/>
  <c r="E206" i="8"/>
  <c r="F206" i="8"/>
  <c r="A207" i="8"/>
  <c r="B207" i="8"/>
  <c r="C207" i="8"/>
  <c r="D207" i="8"/>
  <c r="E207" i="8"/>
  <c r="F207" i="8"/>
  <c r="A208" i="8"/>
  <c r="B208" i="8"/>
  <c r="C208" i="8"/>
  <c r="D208" i="8"/>
  <c r="E208" i="8"/>
  <c r="F208" i="8"/>
  <c r="A209" i="8"/>
  <c r="B209" i="8"/>
  <c r="C209" i="8"/>
  <c r="D209" i="8"/>
  <c r="E209" i="8"/>
  <c r="F209" i="8"/>
  <c r="A210" i="8"/>
  <c r="B210" i="8"/>
  <c r="C210" i="8"/>
  <c r="D210" i="8"/>
  <c r="E210" i="8"/>
  <c r="F210" i="8"/>
  <c r="A211" i="8"/>
  <c r="B211" i="8"/>
  <c r="C211" i="8"/>
  <c r="D211" i="8"/>
  <c r="E211" i="8"/>
  <c r="F211" i="8"/>
  <c r="A212" i="8"/>
  <c r="B212" i="8"/>
  <c r="C212" i="8"/>
  <c r="D212" i="8"/>
  <c r="E212" i="8"/>
  <c r="F212" i="8"/>
  <c r="A213" i="8"/>
  <c r="B213" i="8"/>
  <c r="C213" i="8"/>
  <c r="D213" i="8"/>
  <c r="E213" i="8"/>
  <c r="F213" i="8"/>
  <c r="A214" i="8"/>
  <c r="B214" i="8"/>
  <c r="C214" i="8"/>
  <c r="D214" i="8"/>
  <c r="E214" i="8"/>
  <c r="F214" i="8"/>
  <c r="A215" i="8"/>
  <c r="B215" i="8"/>
  <c r="C215" i="8"/>
  <c r="D215" i="8"/>
  <c r="E215" i="8"/>
  <c r="F215" i="8"/>
  <c r="A216" i="8"/>
  <c r="B216" i="8"/>
  <c r="C216" i="8"/>
  <c r="D216" i="8"/>
  <c r="E216" i="8"/>
  <c r="F216" i="8"/>
  <c r="A217" i="8"/>
  <c r="B217" i="8"/>
  <c r="C217" i="8"/>
  <c r="D217" i="8"/>
  <c r="E217" i="8"/>
  <c r="F217" i="8"/>
  <c r="B6" i="8"/>
  <c r="C6" i="8"/>
  <c r="D6" i="8"/>
  <c r="E6" i="8"/>
  <c r="F6" i="8"/>
  <c r="F2" i="16" s="1"/>
  <c r="A6" i="8"/>
  <c r="A1" i="21" a="1"/>
  <c r="A1" i="21" s="1"/>
  <c r="V3" i="17"/>
  <c r="V4" i="17"/>
  <c r="V5" i="17"/>
  <c r="V6" i="17"/>
  <c r="F7" i="17"/>
  <c r="V7" i="17"/>
  <c r="A8" i="17"/>
  <c r="B8" i="17"/>
  <c r="C8" i="17"/>
  <c r="V8" i="17"/>
  <c r="V9" i="17"/>
  <c r="V10" i="17"/>
  <c r="E11" i="17"/>
  <c r="V11" i="17"/>
  <c r="D12" i="17"/>
  <c r="V12" i="17"/>
  <c r="C13" i="17"/>
  <c r="V13" i="17"/>
  <c r="F14" i="17"/>
  <c r="V14" i="17"/>
  <c r="V15" i="17"/>
  <c r="V16" i="17"/>
  <c r="V17" i="17"/>
  <c r="V18" i="17"/>
  <c r="D19" i="17"/>
  <c r="V19" i="17"/>
  <c r="V20" i="17"/>
  <c r="V21" i="17"/>
  <c r="F22" i="17"/>
  <c r="V22" i="17"/>
  <c r="V23" i="17"/>
  <c r="A24" i="17"/>
  <c r="V24" i="17"/>
  <c r="A25" i="17"/>
  <c r="V25" i="17"/>
  <c r="C26" i="17"/>
  <c r="V26" i="17"/>
  <c r="C27" i="17"/>
  <c r="D27" i="17"/>
  <c r="E27" i="17"/>
  <c r="V27" i="17"/>
  <c r="E28" i="17"/>
  <c r="F28" i="17"/>
  <c r="V28" i="17"/>
  <c r="V29" i="17"/>
  <c r="D30" i="17"/>
  <c r="E30" i="17"/>
  <c r="F30" i="17"/>
  <c r="V30" i="17"/>
  <c r="F31" i="17"/>
  <c r="V31" i="17"/>
  <c r="A32" i="17"/>
  <c r="V32" i="17"/>
  <c r="B33" i="17"/>
  <c r="C33" i="17"/>
  <c r="V33" i="17"/>
  <c r="V34" i="17"/>
  <c r="A35" i="17"/>
  <c r="V35" i="17"/>
  <c r="U7" i="3"/>
  <c r="X7" i="3"/>
  <c r="U8" i="3"/>
  <c r="V8" i="3"/>
  <c r="W8" i="3"/>
  <c r="X8" i="3"/>
  <c r="Y10" i="3"/>
  <c r="U13" i="3"/>
  <c r="Y14" i="3"/>
  <c r="O8" i="17" s="1"/>
  <c r="AE8" i="17" s="1"/>
  <c r="U15" i="3"/>
  <c r="X15" i="3"/>
  <c r="Y15" i="3"/>
  <c r="O9" i="17" s="1"/>
  <c r="AE9" i="17" s="1"/>
  <c r="U16" i="3"/>
  <c r="X17" i="3"/>
  <c r="U21" i="3"/>
  <c r="V22" i="3"/>
  <c r="W22" i="3"/>
  <c r="Y22" i="3"/>
  <c r="O16" i="17" s="1"/>
  <c r="AE16" i="17" s="1"/>
  <c r="U23" i="3"/>
  <c r="X23" i="3"/>
  <c r="V24" i="3"/>
  <c r="W24" i="3"/>
  <c r="V25" i="3"/>
  <c r="W25" i="3"/>
  <c r="U30" i="3"/>
  <c r="V30" i="3"/>
  <c r="W30" i="3"/>
  <c r="X30" i="3"/>
  <c r="Y31" i="3"/>
  <c r="O25" i="17" s="1"/>
  <c r="AE25" i="17" s="1"/>
  <c r="U32" i="3"/>
  <c r="V32" i="3"/>
  <c r="W32" i="3"/>
  <c r="X32" i="3"/>
  <c r="V33" i="3"/>
  <c r="U38" i="3"/>
  <c r="V38" i="3"/>
  <c r="U39" i="3"/>
  <c r="X39" i="3"/>
  <c r="U40" i="3"/>
  <c r="V40" i="3"/>
  <c r="W40" i="3"/>
  <c r="AG3" i="20"/>
  <c r="L50" i="8" s="1"/>
  <c r="N50" i="8" s="1"/>
  <c r="AG4" i="20"/>
  <c r="L56" i="8" s="1"/>
  <c r="AG5" i="20"/>
  <c r="AK34" i="8" s="1"/>
  <c r="AG6" i="20"/>
  <c r="L54" i="8" s="1"/>
  <c r="AG7" i="20"/>
  <c r="AK53" i="8" s="1"/>
  <c r="AG8" i="20"/>
  <c r="AK66" i="8" s="1"/>
  <c r="AG9" i="20"/>
  <c r="AK29" i="3" s="1"/>
  <c r="T23" i="17" s="1"/>
  <c r="AJ23" i="17" s="1"/>
  <c r="AG10" i="20"/>
  <c r="AG11" i="20"/>
  <c r="L49" i="8" s="1"/>
  <c r="AG12" i="20"/>
  <c r="AL43" i="8" s="1"/>
  <c r="AG13" i="20"/>
  <c r="L19" i="8" s="1"/>
  <c r="H19" i="8" s="1"/>
  <c r="AG14" i="20"/>
  <c r="AG15" i="20"/>
  <c r="AK44" i="8" s="1"/>
  <c r="AG16" i="20"/>
  <c r="AO26" i="3" s="1"/>
  <c r="AG17" i="20"/>
  <c r="AG18" i="20"/>
  <c r="L72" i="8" s="1"/>
  <c r="S72" i="8" s="1"/>
  <c r="AG19" i="20"/>
  <c r="M52" i="8" s="1"/>
  <c r="AG20" i="20"/>
  <c r="AL59" i="8" s="1"/>
  <c r="AG21" i="20"/>
  <c r="AG22" i="20"/>
  <c r="M76" i="8" s="1"/>
  <c r="AG23" i="20"/>
  <c r="AL61" i="8" s="1"/>
  <c r="AG24" i="20"/>
  <c r="AK16" i="8" s="1"/>
  <c r="AG25" i="20"/>
  <c r="H36" i="3" s="1"/>
  <c r="G30" i="17" s="1"/>
  <c r="W30" i="17" s="1"/>
  <c r="AG26" i="20"/>
  <c r="M63" i="8" s="1"/>
  <c r="AG27" i="20"/>
  <c r="AG28" i="20"/>
  <c r="AL75" i="8" s="1"/>
  <c r="AG29" i="20"/>
  <c r="AG30" i="20"/>
  <c r="AG31" i="20"/>
  <c r="AK12" i="8" s="1"/>
  <c r="AG2" i="20"/>
  <c r="M18" i="8" s="1"/>
  <c r="A7" i="3"/>
  <c r="A3" i="17" s="1"/>
  <c r="B7" i="3"/>
  <c r="C7" i="3"/>
  <c r="C3" i="17" s="1"/>
  <c r="D7" i="3"/>
  <c r="D3" i="17" s="1"/>
  <c r="E7" i="3"/>
  <c r="F7" i="3"/>
  <c r="F3" i="17" s="1"/>
  <c r="G7" i="3"/>
  <c r="A8" i="3"/>
  <c r="A4" i="17" s="1"/>
  <c r="B8" i="3"/>
  <c r="C8" i="3"/>
  <c r="D8" i="3"/>
  <c r="D4" i="17" s="1"/>
  <c r="E8" i="3"/>
  <c r="F8" i="3"/>
  <c r="F4" i="17" s="1"/>
  <c r="G8" i="3"/>
  <c r="A9" i="3"/>
  <c r="B9" i="3"/>
  <c r="C9" i="3"/>
  <c r="D9" i="3"/>
  <c r="E9" i="3"/>
  <c r="F9" i="3"/>
  <c r="G9" i="3"/>
  <c r="A10" i="3"/>
  <c r="B10" i="3"/>
  <c r="C10" i="3"/>
  <c r="D10" i="3"/>
  <c r="E10" i="3"/>
  <c r="F10" i="3"/>
  <c r="G10" i="3"/>
  <c r="A11" i="3"/>
  <c r="A5" i="17" s="1"/>
  <c r="B11" i="3"/>
  <c r="C11" i="3"/>
  <c r="D11" i="3"/>
  <c r="D5" i="17" s="1"/>
  <c r="E11" i="3"/>
  <c r="E5" i="17" s="1"/>
  <c r="F11" i="3"/>
  <c r="F5" i="17" s="1"/>
  <c r="G11" i="3"/>
  <c r="A12" i="3"/>
  <c r="A6" i="17" s="1"/>
  <c r="B12" i="3"/>
  <c r="C12" i="3"/>
  <c r="D12" i="3"/>
  <c r="D6" i="17" s="1"/>
  <c r="E12" i="3"/>
  <c r="E6" i="17" s="1"/>
  <c r="F12" i="3"/>
  <c r="F6" i="17" s="1"/>
  <c r="G12" i="3"/>
  <c r="A13" i="3"/>
  <c r="A7" i="17" s="1"/>
  <c r="B13" i="3"/>
  <c r="W13" i="3" s="1"/>
  <c r="C13" i="3"/>
  <c r="D13" i="3"/>
  <c r="D7" i="17" s="1"/>
  <c r="E13" i="3"/>
  <c r="E7" i="17" s="1"/>
  <c r="F13" i="3"/>
  <c r="G13" i="3"/>
  <c r="A14" i="3"/>
  <c r="B14" i="3"/>
  <c r="C14" i="3"/>
  <c r="D14" i="3"/>
  <c r="D8" i="17" s="1"/>
  <c r="E14" i="3"/>
  <c r="E8" i="17" s="1"/>
  <c r="F14" i="3"/>
  <c r="F8" i="17" s="1"/>
  <c r="G14" i="3"/>
  <c r="A15" i="3"/>
  <c r="A9" i="17" s="1"/>
  <c r="B15" i="3"/>
  <c r="C15" i="3"/>
  <c r="D15" i="3"/>
  <c r="D9" i="17" s="1"/>
  <c r="E15" i="3"/>
  <c r="E9" i="17" s="1"/>
  <c r="F15" i="3"/>
  <c r="F9" i="17" s="1"/>
  <c r="G15" i="3"/>
  <c r="A16" i="3"/>
  <c r="A10" i="17" s="1"/>
  <c r="B16" i="3"/>
  <c r="X16" i="3" s="1"/>
  <c r="C16" i="3"/>
  <c r="D16" i="3"/>
  <c r="D10" i="17" s="1"/>
  <c r="E16" i="3"/>
  <c r="F16" i="3"/>
  <c r="F10" i="17" s="1"/>
  <c r="G16" i="3"/>
  <c r="A17" i="3"/>
  <c r="A11" i="17" s="1"/>
  <c r="B17" i="3"/>
  <c r="C17" i="3"/>
  <c r="C11" i="17" s="1"/>
  <c r="D17" i="3"/>
  <c r="D11" i="17" s="1"/>
  <c r="E17" i="3"/>
  <c r="F17" i="3"/>
  <c r="F11" i="17" s="1"/>
  <c r="G17" i="3"/>
  <c r="I17" i="3" s="1"/>
  <c r="A18" i="3"/>
  <c r="A12" i="17" s="1"/>
  <c r="B18" i="3"/>
  <c r="U18" i="3" s="1"/>
  <c r="C18" i="3"/>
  <c r="D18" i="3"/>
  <c r="E18" i="3"/>
  <c r="E12" i="17" s="1"/>
  <c r="F18" i="3"/>
  <c r="F12" i="17" s="1"/>
  <c r="G18" i="3"/>
  <c r="A19" i="3"/>
  <c r="A13" i="17" s="1"/>
  <c r="B19" i="3"/>
  <c r="C19" i="3"/>
  <c r="D19" i="3"/>
  <c r="D13" i="17" s="1"/>
  <c r="E19" i="3"/>
  <c r="E13" i="17" s="1"/>
  <c r="F19" i="3"/>
  <c r="F13" i="17" s="1"/>
  <c r="G19" i="3"/>
  <c r="A20" i="3"/>
  <c r="A14" i="17" s="1"/>
  <c r="B20" i="3"/>
  <c r="C20" i="3"/>
  <c r="D20" i="3"/>
  <c r="D14" i="17" s="1"/>
  <c r="E20" i="3"/>
  <c r="E14" i="17" s="1"/>
  <c r="F20" i="3"/>
  <c r="G20" i="3"/>
  <c r="A21" i="3"/>
  <c r="A15" i="17" s="1"/>
  <c r="B21" i="3"/>
  <c r="C21" i="3"/>
  <c r="D21" i="3"/>
  <c r="D15" i="17" s="1"/>
  <c r="E21" i="3"/>
  <c r="E15" i="17" s="1"/>
  <c r="F21" i="3"/>
  <c r="F15" i="17" s="1"/>
  <c r="G21" i="3"/>
  <c r="A22" i="3"/>
  <c r="A16" i="17" s="1"/>
  <c r="B22" i="3"/>
  <c r="C22" i="3"/>
  <c r="D22" i="3"/>
  <c r="D16" i="17" s="1"/>
  <c r="E22" i="3"/>
  <c r="E16" i="17" s="1"/>
  <c r="F22" i="3"/>
  <c r="F16" i="17" s="1"/>
  <c r="G22" i="3"/>
  <c r="K22" i="3" s="1"/>
  <c r="I16" i="17" s="1"/>
  <c r="Y16" i="17" s="1"/>
  <c r="A23" i="3"/>
  <c r="A17" i="17" s="1"/>
  <c r="B23" i="3"/>
  <c r="C23" i="3"/>
  <c r="C17" i="17" s="1"/>
  <c r="D23" i="3"/>
  <c r="D17" i="17" s="1"/>
  <c r="E23" i="3"/>
  <c r="F23" i="3"/>
  <c r="F17" i="17" s="1"/>
  <c r="G23" i="3"/>
  <c r="A24" i="3"/>
  <c r="A18" i="17" s="1"/>
  <c r="B24" i="3"/>
  <c r="U24" i="3" s="1"/>
  <c r="C24" i="3"/>
  <c r="D24" i="3"/>
  <c r="D18" i="17" s="1"/>
  <c r="E24" i="3"/>
  <c r="E18" i="17" s="1"/>
  <c r="F24" i="3"/>
  <c r="F18" i="17" s="1"/>
  <c r="G24" i="3"/>
  <c r="A25" i="3"/>
  <c r="A19" i="17" s="1"/>
  <c r="B25" i="3"/>
  <c r="AL25" i="3" s="1"/>
  <c r="C25" i="3"/>
  <c r="C19" i="17" s="1"/>
  <c r="D25" i="3"/>
  <c r="E25" i="3"/>
  <c r="E19" i="17" s="1"/>
  <c r="F25" i="3"/>
  <c r="F19" i="17" s="1"/>
  <c r="G25" i="3"/>
  <c r="A26" i="3"/>
  <c r="A20" i="17" s="1"/>
  <c r="B26" i="3"/>
  <c r="C26" i="3"/>
  <c r="D26" i="3"/>
  <c r="D20" i="17" s="1"/>
  <c r="E26" i="3"/>
  <c r="E20" i="17" s="1"/>
  <c r="F26" i="3"/>
  <c r="F20" i="17" s="1"/>
  <c r="G26" i="3"/>
  <c r="A27" i="3"/>
  <c r="A21" i="17" s="1"/>
  <c r="B27" i="3"/>
  <c r="C27" i="3"/>
  <c r="D27" i="3"/>
  <c r="D21" i="17" s="1"/>
  <c r="E27" i="3"/>
  <c r="E21" i="17" s="1"/>
  <c r="F27" i="3"/>
  <c r="F21" i="17" s="1"/>
  <c r="G27" i="3"/>
  <c r="A28" i="3"/>
  <c r="A22" i="17" s="1"/>
  <c r="B28" i="3"/>
  <c r="B22" i="17" s="1"/>
  <c r="C28" i="3"/>
  <c r="D28" i="3"/>
  <c r="D22" i="17" s="1"/>
  <c r="E28" i="3"/>
  <c r="E22" i="17" s="1"/>
  <c r="F28" i="3"/>
  <c r="G28" i="3"/>
  <c r="A29" i="3"/>
  <c r="A23" i="17" s="1"/>
  <c r="B29" i="3"/>
  <c r="C29" i="3"/>
  <c r="D29" i="3"/>
  <c r="D23" i="17" s="1"/>
  <c r="E29" i="3"/>
  <c r="E23" i="17" s="1"/>
  <c r="F29" i="3"/>
  <c r="F23" i="17" s="1"/>
  <c r="G29" i="3"/>
  <c r="A30" i="3"/>
  <c r="B30" i="3"/>
  <c r="C30" i="3"/>
  <c r="D30" i="3"/>
  <c r="D24" i="17" s="1"/>
  <c r="E30" i="3"/>
  <c r="E24" i="17" s="1"/>
  <c r="F30" i="3"/>
  <c r="F24" i="17" s="1"/>
  <c r="G30" i="3"/>
  <c r="A31" i="3"/>
  <c r="B31" i="3"/>
  <c r="C31" i="3"/>
  <c r="D31" i="3"/>
  <c r="D25" i="17" s="1"/>
  <c r="E31" i="3"/>
  <c r="F31" i="3"/>
  <c r="F25" i="17" s="1"/>
  <c r="G31" i="3"/>
  <c r="A32" i="3"/>
  <c r="A26" i="17" s="1"/>
  <c r="B32" i="3"/>
  <c r="C32" i="3"/>
  <c r="D32" i="3"/>
  <c r="D26" i="17" s="1"/>
  <c r="E32" i="3"/>
  <c r="E26" i="17" s="1"/>
  <c r="F32" i="3"/>
  <c r="F26" i="17" s="1"/>
  <c r="G32" i="3"/>
  <c r="A33" i="3"/>
  <c r="A27" i="17" s="1"/>
  <c r="B33" i="3"/>
  <c r="C33" i="3"/>
  <c r="D33" i="3"/>
  <c r="E33" i="3"/>
  <c r="F33" i="3"/>
  <c r="F27" i="17" s="1"/>
  <c r="G33" i="3"/>
  <c r="A34" i="3"/>
  <c r="A28" i="17" s="1"/>
  <c r="B34" i="3"/>
  <c r="C34" i="3"/>
  <c r="D34" i="3"/>
  <c r="D28" i="17" s="1"/>
  <c r="E34" i="3"/>
  <c r="F34" i="3"/>
  <c r="G34" i="3"/>
  <c r="A35" i="3"/>
  <c r="A29" i="17" s="1"/>
  <c r="B35" i="3"/>
  <c r="V35" i="3" s="1"/>
  <c r="C35" i="3"/>
  <c r="D35" i="3"/>
  <c r="D29" i="17" s="1"/>
  <c r="E35" i="3"/>
  <c r="E29" i="17" s="1"/>
  <c r="F35" i="3"/>
  <c r="F29" i="17" s="1"/>
  <c r="G35" i="3"/>
  <c r="A36" i="3"/>
  <c r="A30" i="17" s="1"/>
  <c r="B36" i="3"/>
  <c r="C36" i="3"/>
  <c r="D36" i="3"/>
  <c r="E36" i="3"/>
  <c r="F36" i="3"/>
  <c r="G36" i="3"/>
  <c r="A37" i="3"/>
  <c r="A31" i="17" s="1"/>
  <c r="B37" i="3"/>
  <c r="C37" i="3"/>
  <c r="D37" i="3"/>
  <c r="D31" i="17" s="1"/>
  <c r="E37" i="3"/>
  <c r="E31" i="17" s="1"/>
  <c r="F37" i="3"/>
  <c r="G37" i="3"/>
  <c r="A38" i="3"/>
  <c r="B38" i="3"/>
  <c r="Y38" i="3" s="1"/>
  <c r="O32" i="17" s="1"/>
  <c r="AE32" i="17" s="1"/>
  <c r="C38" i="3"/>
  <c r="D38" i="3"/>
  <c r="D32" i="17" s="1"/>
  <c r="E38" i="3"/>
  <c r="E32" i="17" s="1"/>
  <c r="F38" i="3"/>
  <c r="F32" i="17" s="1"/>
  <c r="G38" i="3"/>
  <c r="A39" i="3"/>
  <c r="A33" i="17" s="1"/>
  <c r="B39" i="3"/>
  <c r="C39" i="3"/>
  <c r="D39" i="3"/>
  <c r="D33" i="17" s="1"/>
  <c r="E39" i="3"/>
  <c r="F39" i="3"/>
  <c r="F33" i="17" s="1"/>
  <c r="G39" i="3"/>
  <c r="A40" i="3"/>
  <c r="A34" i="17" s="1"/>
  <c r="B40" i="3"/>
  <c r="C40" i="3"/>
  <c r="D40" i="3"/>
  <c r="D34" i="17" s="1"/>
  <c r="E40" i="3"/>
  <c r="F40" i="3"/>
  <c r="F34" i="17" s="1"/>
  <c r="G40" i="3"/>
  <c r="A41" i="3"/>
  <c r="B41" i="3"/>
  <c r="C41" i="3"/>
  <c r="C35" i="17" s="1"/>
  <c r="D41" i="3"/>
  <c r="D35" i="17" s="1"/>
  <c r="E41" i="3"/>
  <c r="E35" i="17" s="1"/>
  <c r="F41" i="3"/>
  <c r="F35" i="17" s="1"/>
  <c r="G41" i="3"/>
  <c r="AM41" i="3" s="1"/>
  <c r="B6" i="3"/>
  <c r="C6" i="3"/>
  <c r="D6" i="3"/>
  <c r="D2" i="17" s="1"/>
  <c r="E6" i="3"/>
  <c r="F6" i="3"/>
  <c r="G6" i="3"/>
  <c r="A6" i="3"/>
  <c r="A1" i="18" a="1"/>
  <c r="A1" i="18" s="1"/>
  <c r="A1" i="3" a="1"/>
  <c r="A1" i="3" s="1"/>
  <c r="A1876" i="3"/>
  <c r="A1" i="17"/>
  <c r="A1989" i="17"/>
  <c r="V2" i="17"/>
  <c r="F2" i="17"/>
  <c r="E2" i="17"/>
  <c r="A2" i="17"/>
  <c r="F1" i="17"/>
  <c r="E1" i="17"/>
  <c r="D1" i="17"/>
  <c r="C1" i="17"/>
  <c r="B1" i="17"/>
  <c r="G73" i="16"/>
  <c r="O73" i="16" s="1"/>
  <c r="F73" i="16"/>
  <c r="E73" i="16"/>
  <c r="D73" i="16"/>
  <c r="O72" i="16"/>
  <c r="G72" i="16"/>
  <c r="E72" i="16"/>
  <c r="D72" i="16"/>
  <c r="C72" i="16"/>
  <c r="B72" i="16"/>
  <c r="G71" i="16"/>
  <c r="O71" i="16" s="1"/>
  <c r="C71" i="16"/>
  <c r="B71" i="16"/>
  <c r="A71" i="16"/>
  <c r="G70" i="16"/>
  <c r="O70" i="16" s="1"/>
  <c r="F70" i="16"/>
  <c r="A70" i="16"/>
  <c r="G69" i="16"/>
  <c r="O69" i="16" s="1"/>
  <c r="F69" i="16"/>
  <c r="E69" i="16"/>
  <c r="D69" i="16"/>
  <c r="G68" i="16"/>
  <c r="O68" i="16" s="1"/>
  <c r="E68" i="16"/>
  <c r="D68" i="16"/>
  <c r="C68" i="16"/>
  <c r="L67" i="16"/>
  <c r="T67" i="16" s="1"/>
  <c r="G67" i="16"/>
  <c r="O67" i="16" s="1"/>
  <c r="C67" i="16"/>
  <c r="B67" i="16"/>
  <c r="A67" i="16"/>
  <c r="G66" i="16"/>
  <c r="O66" i="16" s="1"/>
  <c r="A66" i="16"/>
  <c r="G65" i="16"/>
  <c r="O65" i="16" s="1"/>
  <c r="F65" i="16"/>
  <c r="E65" i="16"/>
  <c r="D65" i="16"/>
  <c r="M64" i="16"/>
  <c r="U64" i="16" s="1"/>
  <c r="G64" i="16"/>
  <c r="O64" i="16" s="1"/>
  <c r="E64" i="16"/>
  <c r="D64" i="16"/>
  <c r="C64" i="16"/>
  <c r="B64" i="16"/>
  <c r="G63" i="16"/>
  <c r="O63" i="16" s="1"/>
  <c r="C63" i="16"/>
  <c r="B63" i="16"/>
  <c r="A63" i="16"/>
  <c r="G62" i="16"/>
  <c r="O62" i="16" s="1"/>
  <c r="A62" i="16"/>
  <c r="G61" i="16"/>
  <c r="O61" i="16" s="1"/>
  <c r="F61" i="16"/>
  <c r="E61" i="16"/>
  <c r="G60" i="16"/>
  <c r="O60" i="16" s="1"/>
  <c r="E60" i="16"/>
  <c r="D60" i="16"/>
  <c r="C60" i="16"/>
  <c r="B60" i="16"/>
  <c r="G59" i="16"/>
  <c r="O59" i="16" s="1"/>
  <c r="D59" i="16"/>
  <c r="C59" i="16"/>
  <c r="B59" i="16"/>
  <c r="A59" i="16"/>
  <c r="G58" i="16"/>
  <c r="O58" i="16" s="1"/>
  <c r="F58" i="16"/>
  <c r="B58" i="16"/>
  <c r="A58" i="16"/>
  <c r="G57" i="16"/>
  <c r="O57" i="16" s="1"/>
  <c r="F57" i="16"/>
  <c r="E57" i="16"/>
  <c r="D57" i="16"/>
  <c r="G56" i="16"/>
  <c r="O56" i="16" s="1"/>
  <c r="E56" i="16"/>
  <c r="D56" i="16"/>
  <c r="C56" i="16"/>
  <c r="A56" i="16"/>
  <c r="G55" i="16"/>
  <c r="O55" i="16" s="1"/>
  <c r="C55" i="16"/>
  <c r="B55" i="16"/>
  <c r="A55" i="16"/>
  <c r="M54" i="16"/>
  <c r="U54" i="16" s="1"/>
  <c r="G54" i="16"/>
  <c r="O54" i="16" s="1"/>
  <c r="B54" i="16"/>
  <c r="A54" i="16"/>
  <c r="G53" i="16"/>
  <c r="O53" i="16" s="1"/>
  <c r="F53" i="16"/>
  <c r="E53" i="16"/>
  <c r="D53" i="16"/>
  <c r="L52" i="16"/>
  <c r="T52" i="16" s="1"/>
  <c r="G52" i="16"/>
  <c r="O52" i="16" s="1"/>
  <c r="E52" i="16"/>
  <c r="D52" i="16"/>
  <c r="C52" i="16"/>
  <c r="B52" i="16"/>
  <c r="G51" i="16"/>
  <c r="O51" i="16" s="1"/>
  <c r="F51" i="16"/>
  <c r="E51" i="16"/>
  <c r="C51" i="16"/>
  <c r="B51" i="16"/>
  <c r="A51" i="16"/>
  <c r="G50" i="16"/>
  <c r="O50" i="16" s="1"/>
  <c r="F50" i="16"/>
  <c r="D50" i="16"/>
  <c r="A50" i="16"/>
  <c r="G49" i="16"/>
  <c r="O49" i="16" s="1"/>
  <c r="F49" i="16"/>
  <c r="E49" i="16"/>
  <c r="G48" i="16"/>
  <c r="O48" i="16" s="1"/>
  <c r="E48" i="16"/>
  <c r="D48" i="16"/>
  <c r="C48" i="16"/>
  <c r="B48" i="16"/>
  <c r="G47" i="16"/>
  <c r="O47" i="16" s="1"/>
  <c r="C47" i="16"/>
  <c r="B47" i="16"/>
  <c r="A47" i="16"/>
  <c r="G46" i="16"/>
  <c r="O46" i="16" s="1"/>
  <c r="F46" i="16"/>
  <c r="A46" i="16"/>
  <c r="G45" i="16"/>
  <c r="O45" i="16" s="1"/>
  <c r="F45" i="16"/>
  <c r="E45" i="16"/>
  <c r="B45" i="16"/>
  <c r="G44" i="16"/>
  <c r="O44" i="16" s="1"/>
  <c r="F44" i="16"/>
  <c r="E44" i="16"/>
  <c r="D44" i="16"/>
  <c r="C44" i="16"/>
  <c r="O43" i="16"/>
  <c r="G43" i="16"/>
  <c r="F43" i="16"/>
  <c r="E43" i="16"/>
  <c r="C43" i="16"/>
  <c r="B43" i="16"/>
  <c r="A43" i="16"/>
  <c r="G42" i="16"/>
  <c r="O42" i="16" s="1"/>
  <c r="F42" i="16"/>
  <c r="A42" i="16"/>
  <c r="G41" i="16"/>
  <c r="O41" i="16" s="1"/>
  <c r="F41" i="16"/>
  <c r="E41" i="16"/>
  <c r="O40" i="16"/>
  <c r="M40" i="16"/>
  <c r="U40" i="16" s="1"/>
  <c r="G40" i="16"/>
  <c r="E40" i="16"/>
  <c r="D40" i="16"/>
  <c r="C40" i="16"/>
  <c r="B40" i="16"/>
  <c r="G39" i="16"/>
  <c r="O39" i="16" s="1"/>
  <c r="E39" i="16"/>
  <c r="C39" i="16"/>
  <c r="B39" i="16"/>
  <c r="A39" i="16"/>
  <c r="G38" i="16"/>
  <c r="O38" i="16" s="1"/>
  <c r="F38" i="16"/>
  <c r="A38" i="16"/>
  <c r="G37" i="16"/>
  <c r="O37" i="16" s="1"/>
  <c r="F37" i="16"/>
  <c r="E37" i="16"/>
  <c r="D37" i="16"/>
  <c r="C37" i="16"/>
  <c r="B37" i="16"/>
  <c r="I37" i="16" s="1"/>
  <c r="Q37" i="16" s="1"/>
  <c r="G36" i="16"/>
  <c r="O36" i="16" s="1"/>
  <c r="E36" i="16"/>
  <c r="D36" i="16"/>
  <c r="C36" i="16"/>
  <c r="B36" i="16"/>
  <c r="A36" i="16"/>
  <c r="G35" i="16"/>
  <c r="O35" i="16" s="1"/>
  <c r="D35" i="16"/>
  <c r="C35" i="16"/>
  <c r="B35" i="16"/>
  <c r="A35" i="16"/>
  <c r="G34" i="16"/>
  <c r="O34" i="16" s="1"/>
  <c r="F34" i="16"/>
  <c r="A34" i="16"/>
  <c r="G33" i="16"/>
  <c r="O33" i="16" s="1"/>
  <c r="F33" i="16"/>
  <c r="E33" i="16"/>
  <c r="G32" i="16"/>
  <c r="O32" i="16" s="1"/>
  <c r="E32" i="16"/>
  <c r="D32" i="16"/>
  <c r="C32" i="16"/>
  <c r="B32" i="16"/>
  <c r="G31" i="16"/>
  <c r="O31" i="16" s="1"/>
  <c r="C31" i="16"/>
  <c r="B31" i="16"/>
  <c r="A31" i="16"/>
  <c r="G30" i="16"/>
  <c r="O30" i="16" s="1"/>
  <c r="F30" i="16"/>
  <c r="A30" i="16"/>
  <c r="G29" i="16"/>
  <c r="O29" i="16" s="1"/>
  <c r="F29" i="16"/>
  <c r="E29" i="16"/>
  <c r="D29" i="16"/>
  <c r="G28" i="16"/>
  <c r="O28" i="16" s="1"/>
  <c r="F28" i="16"/>
  <c r="E28" i="16"/>
  <c r="D28" i="16"/>
  <c r="C28" i="16"/>
  <c r="M27" i="16"/>
  <c r="U27" i="16" s="1"/>
  <c r="G27" i="16"/>
  <c r="O27" i="16" s="1"/>
  <c r="C27" i="16"/>
  <c r="B27" i="16"/>
  <c r="A27" i="16"/>
  <c r="G26" i="16"/>
  <c r="O26" i="16" s="1"/>
  <c r="F26" i="16"/>
  <c r="B26" i="16"/>
  <c r="A26" i="16"/>
  <c r="G25" i="16"/>
  <c r="O25" i="16" s="1"/>
  <c r="F25" i="16"/>
  <c r="E25" i="16"/>
  <c r="D25" i="16"/>
  <c r="A25" i="16"/>
  <c r="G24" i="16"/>
  <c r="O24" i="16" s="1"/>
  <c r="F24" i="16"/>
  <c r="E24" i="16"/>
  <c r="D24" i="16"/>
  <c r="C24" i="16"/>
  <c r="L23" i="16"/>
  <c r="T23" i="16" s="1"/>
  <c r="K23" i="16"/>
  <c r="S23" i="16" s="1"/>
  <c r="G23" i="16"/>
  <c r="O23" i="16" s="1"/>
  <c r="C23" i="16"/>
  <c r="B23" i="16"/>
  <c r="A23" i="16"/>
  <c r="G22" i="16"/>
  <c r="O22" i="16" s="1"/>
  <c r="F22" i="16"/>
  <c r="B22" i="16"/>
  <c r="A22" i="16"/>
  <c r="G21" i="16"/>
  <c r="O21" i="16" s="1"/>
  <c r="F21" i="16"/>
  <c r="E21" i="16"/>
  <c r="D21" i="16"/>
  <c r="G20" i="16"/>
  <c r="O20" i="16" s="1"/>
  <c r="E20" i="16"/>
  <c r="D20" i="16"/>
  <c r="C20" i="16"/>
  <c r="M19" i="16"/>
  <c r="U19" i="16" s="1"/>
  <c r="I19" i="16"/>
  <c r="Q19" i="16" s="1"/>
  <c r="G19" i="16"/>
  <c r="O19" i="16" s="1"/>
  <c r="D19" i="16"/>
  <c r="C19" i="16"/>
  <c r="B19" i="16"/>
  <c r="A19" i="16"/>
  <c r="G18" i="16"/>
  <c r="O18" i="16" s="1"/>
  <c r="F18" i="16"/>
  <c r="A18" i="16"/>
  <c r="G17" i="16"/>
  <c r="O17" i="16" s="1"/>
  <c r="F17" i="16"/>
  <c r="E17" i="16"/>
  <c r="C17" i="16"/>
  <c r="B17" i="16"/>
  <c r="L17" i="16" s="1"/>
  <c r="T17" i="16" s="1"/>
  <c r="G16" i="16"/>
  <c r="O16" i="16" s="1"/>
  <c r="E16" i="16"/>
  <c r="D16" i="16"/>
  <c r="C16" i="16"/>
  <c r="B16" i="16"/>
  <c r="M15" i="16"/>
  <c r="U15" i="16" s="1"/>
  <c r="G15" i="16"/>
  <c r="O15" i="16" s="1"/>
  <c r="C15" i="16"/>
  <c r="B15" i="16"/>
  <c r="A15" i="16"/>
  <c r="G14" i="16"/>
  <c r="O14" i="16" s="1"/>
  <c r="A14" i="16"/>
  <c r="G13" i="16"/>
  <c r="O13" i="16" s="1"/>
  <c r="F13" i="16"/>
  <c r="E13" i="16"/>
  <c r="D13" i="16"/>
  <c r="G12" i="16"/>
  <c r="O12" i="16" s="1"/>
  <c r="E12" i="16"/>
  <c r="D12" i="16"/>
  <c r="C12" i="16"/>
  <c r="B12" i="16"/>
  <c r="G11" i="16"/>
  <c r="O11" i="16" s="1"/>
  <c r="E11" i="16"/>
  <c r="D11" i="16"/>
  <c r="C11" i="16"/>
  <c r="B11" i="16"/>
  <c r="A11" i="16"/>
  <c r="G10" i="16"/>
  <c r="O10" i="16" s="1"/>
  <c r="F10" i="16"/>
  <c r="C10" i="16"/>
  <c r="A10" i="16"/>
  <c r="G9" i="16"/>
  <c r="O9" i="16" s="1"/>
  <c r="F9" i="16"/>
  <c r="E9" i="16"/>
  <c r="D9" i="16"/>
  <c r="G8" i="16"/>
  <c r="O8" i="16" s="1"/>
  <c r="F8" i="16"/>
  <c r="E8" i="16"/>
  <c r="D8" i="16"/>
  <c r="C8" i="16"/>
  <c r="G7" i="16"/>
  <c r="O7" i="16" s="1"/>
  <c r="C7" i="16"/>
  <c r="B7" i="16"/>
  <c r="A7" i="16"/>
  <c r="G6" i="16"/>
  <c r="O6" i="16" s="1"/>
  <c r="B6" i="16"/>
  <c r="A6" i="16"/>
  <c r="G5" i="16"/>
  <c r="O5" i="16" s="1"/>
  <c r="F5" i="16"/>
  <c r="E5" i="16"/>
  <c r="D5" i="16"/>
  <c r="G4" i="16"/>
  <c r="O4" i="16" s="1"/>
  <c r="F4" i="16"/>
  <c r="E4" i="16"/>
  <c r="D4" i="16"/>
  <c r="C4" i="16"/>
  <c r="G3" i="16"/>
  <c r="O3" i="16" s="1"/>
  <c r="C3" i="16"/>
  <c r="B3" i="16"/>
  <c r="A3" i="16"/>
  <c r="G2" i="16"/>
  <c r="O2" i="16" s="1"/>
  <c r="E2" i="16"/>
  <c r="D2" i="16"/>
  <c r="C2" i="16"/>
  <c r="B2" i="16"/>
  <c r="L2" i="16" s="1"/>
  <c r="T2" i="16" s="1"/>
  <c r="A2" i="16"/>
  <c r="O1" i="16"/>
  <c r="F1" i="16"/>
  <c r="E1" i="16"/>
  <c r="D1" i="16"/>
  <c r="C1" i="16"/>
  <c r="B1" i="16"/>
  <c r="A1" i="16"/>
  <c r="A1" i="8" a="1"/>
  <c r="A1" i="8" s="1"/>
  <c r="A1" i="7" a="1"/>
  <c r="A1" i="7" s="1"/>
  <c r="H153" i="8" l="1"/>
  <c r="AL30" i="3"/>
  <c r="I36" i="3"/>
  <c r="P137" i="8"/>
  <c r="AM25" i="3"/>
  <c r="S153" i="8"/>
  <c r="P121" i="8"/>
  <c r="O97" i="8"/>
  <c r="N113" i="8"/>
  <c r="AD26" i="3"/>
  <c r="N97" i="8"/>
  <c r="O89" i="8"/>
  <c r="J145" i="8"/>
  <c r="V81" i="8"/>
  <c r="Q18" i="3"/>
  <c r="M12" i="17" s="1"/>
  <c r="AC12" i="17" s="1"/>
  <c r="M9" i="3"/>
  <c r="AC9" i="3"/>
  <c r="AK9" i="3"/>
  <c r="N9" i="3"/>
  <c r="AD9" i="3"/>
  <c r="AL9" i="3"/>
  <c r="H6" i="3"/>
  <c r="G2" i="17" s="1"/>
  <c r="W2" i="17" s="1"/>
  <c r="O9" i="3"/>
  <c r="AE9" i="3"/>
  <c r="AM9" i="3"/>
  <c r="H9" i="3"/>
  <c r="P9" i="3"/>
  <c r="AF9" i="3"/>
  <c r="AG9" i="3" s="1"/>
  <c r="AN9" i="3"/>
  <c r="I9" i="3"/>
  <c r="Q9" i="3"/>
  <c r="AO9" i="3"/>
  <c r="AM39" i="3"/>
  <c r="M33" i="3"/>
  <c r="K27" i="17" s="1"/>
  <c r="AA27" i="17" s="1"/>
  <c r="Q209" i="8"/>
  <c r="J9" i="3"/>
  <c r="R9" i="3"/>
  <c r="Z9" i="3"/>
  <c r="AH9" i="3"/>
  <c r="K9" i="3"/>
  <c r="S9" i="3"/>
  <c r="AA9" i="3"/>
  <c r="AI9" i="3"/>
  <c r="L9" i="3"/>
  <c r="T9" i="3"/>
  <c r="AB9" i="3"/>
  <c r="AJ9" i="3"/>
  <c r="AA18" i="3"/>
  <c r="I127" i="8"/>
  <c r="V138" i="8"/>
  <c r="O33" i="3"/>
  <c r="Y209" i="8"/>
  <c r="V129" i="8"/>
  <c r="AA26" i="3"/>
  <c r="AB177" i="8"/>
  <c r="X119" i="8"/>
  <c r="P171" i="8"/>
  <c r="S16" i="3"/>
  <c r="N10" i="17" s="1"/>
  <c r="AD10" i="17" s="1"/>
  <c r="O11" i="3"/>
  <c r="AF8" i="3"/>
  <c r="P4" i="17" s="1"/>
  <c r="AF4" i="17" s="1"/>
  <c r="P159" i="8"/>
  <c r="AL6" i="3"/>
  <c r="AA19" i="3"/>
  <c r="Z7" i="3"/>
  <c r="I137" i="8"/>
  <c r="U183" i="8"/>
  <c r="W97" i="8"/>
  <c r="H193" i="8"/>
  <c r="L39" i="8"/>
  <c r="O39" i="8" s="1"/>
  <c r="M27" i="8"/>
  <c r="L18" i="8"/>
  <c r="J18" i="8" s="1"/>
  <c r="P217" i="8"/>
  <c r="T169" i="8"/>
  <c r="T129" i="8"/>
  <c r="O95" i="8"/>
  <c r="H103" i="8"/>
  <c r="M16" i="8"/>
  <c r="T215" i="8"/>
  <c r="V161" i="8"/>
  <c r="H85" i="8"/>
  <c r="J26" i="3"/>
  <c r="H20" i="17" s="1"/>
  <c r="X20" i="17" s="1"/>
  <c r="I183" i="8"/>
  <c r="M64" i="8"/>
  <c r="L6" i="8"/>
  <c r="AB6" i="8" s="1"/>
  <c r="L44" i="8"/>
  <c r="G44" i="8" s="1"/>
  <c r="H40" i="16" s="1"/>
  <c r="P40" i="16" s="1"/>
  <c r="M6" i="8"/>
  <c r="T10" i="3"/>
  <c r="I145" i="8"/>
  <c r="T185" i="8"/>
  <c r="AB145" i="8"/>
  <c r="W105" i="8"/>
  <c r="L40" i="8"/>
  <c r="R40" i="8" s="1"/>
  <c r="P29" i="3"/>
  <c r="Q10" i="3"/>
  <c r="M61" i="8"/>
  <c r="L36" i="8"/>
  <c r="G36" i="8" s="1"/>
  <c r="H32" i="16" s="1"/>
  <c r="P32" i="16" s="1"/>
  <c r="L16" i="8"/>
  <c r="V16" i="8" s="1"/>
  <c r="Q26" i="3"/>
  <c r="M20" i="17" s="1"/>
  <c r="AC20" i="17" s="1"/>
  <c r="O17" i="3"/>
  <c r="AC29" i="3"/>
  <c r="I97" i="8"/>
  <c r="X193" i="8"/>
  <c r="O169" i="8"/>
  <c r="V145" i="8"/>
  <c r="N129" i="8"/>
  <c r="V105" i="8"/>
  <c r="M13" i="3"/>
  <c r="K7" i="17" s="1"/>
  <c r="AA7" i="17" s="1"/>
  <c r="AD36" i="3"/>
  <c r="J157" i="8"/>
  <c r="J89" i="8"/>
  <c r="V193" i="8"/>
  <c r="N169" i="8"/>
  <c r="N145" i="8"/>
  <c r="V127" i="8"/>
  <c r="O103" i="8"/>
  <c r="H89" i="8"/>
  <c r="L35" i="8"/>
  <c r="H35" i="8" s="1"/>
  <c r="L14" i="8"/>
  <c r="S14" i="8" s="1"/>
  <c r="Q34" i="3"/>
  <c r="M28" i="17" s="1"/>
  <c r="AC28" i="17" s="1"/>
  <c r="L53" i="8"/>
  <c r="AB53" i="8" s="1"/>
  <c r="L34" i="8"/>
  <c r="G34" i="8" s="1"/>
  <c r="H30" i="16" s="1"/>
  <c r="P30" i="16" s="1"/>
  <c r="L12" i="8"/>
  <c r="H12" i="8" s="1"/>
  <c r="P168" i="8"/>
  <c r="X120" i="8"/>
  <c r="M69" i="8"/>
  <c r="L51" i="8"/>
  <c r="I51" i="8" s="1"/>
  <c r="L31" i="8"/>
  <c r="P31" i="8" s="1"/>
  <c r="L10" i="8"/>
  <c r="G10" i="8" s="1"/>
  <c r="H6" i="16" s="1"/>
  <c r="P6" i="16" s="1"/>
  <c r="AE17" i="3"/>
  <c r="J10" i="3"/>
  <c r="M66" i="8"/>
  <c r="M8" i="8"/>
  <c r="AK6" i="8"/>
  <c r="I13" i="3"/>
  <c r="J80" i="8"/>
  <c r="K28" i="3"/>
  <c r="I22" i="17" s="1"/>
  <c r="Y22" i="17" s="1"/>
  <c r="L26" i="3"/>
  <c r="J20" i="17" s="1"/>
  <c r="Z20" i="17" s="1"/>
  <c r="AJ10" i="3"/>
  <c r="T26" i="3"/>
  <c r="P7" i="3"/>
  <c r="AF17" i="3"/>
  <c r="P11" i="17" s="1"/>
  <c r="AF11" i="17" s="1"/>
  <c r="I129" i="8"/>
  <c r="AB209" i="8"/>
  <c r="W177" i="8"/>
  <c r="U153" i="8"/>
  <c r="P135" i="8"/>
  <c r="G186" i="8"/>
  <c r="L66" i="8"/>
  <c r="G66" i="8" s="1"/>
  <c r="L41" i="8"/>
  <c r="T41" i="8" s="1"/>
  <c r="M25" i="8"/>
  <c r="L8" i="8"/>
  <c r="Z8" i="8" s="1"/>
  <c r="AB49" i="8"/>
  <c r="J49" i="8"/>
  <c r="U49" i="8"/>
  <c r="AA49" i="8"/>
  <c r="L26" i="8"/>
  <c r="G26" i="8" s="1"/>
  <c r="H22" i="16" s="1"/>
  <c r="P22" i="16" s="1"/>
  <c r="M26" i="8"/>
  <c r="AK26" i="8"/>
  <c r="AL26" i="8"/>
  <c r="M13" i="8"/>
  <c r="AK13" i="8"/>
  <c r="AL13" i="8"/>
  <c r="M46" i="8"/>
  <c r="M20" i="8"/>
  <c r="L20" i="8"/>
  <c r="S20" i="8" s="1"/>
  <c r="L37" i="8"/>
  <c r="AA37" i="8" s="1"/>
  <c r="M37" i="8"/>
  <c r="AK46" i="8"/>
  <c r="AK20" i="8"/>
  <c r="AK37" i="8"/>
  <c r="AL46" i="8"/>
  <c r="AL20" i="8"/>
  <c r="AL37" i="8"/>
  <c r="AB200" i="8"/>
  <c r="P160" i="8"/>
  <c r="L13" i="8"/>
  <c r="R13" i="8" s="1"/>
  <c r="AK23" i="8"/>
  <c r="M54" i="8"/>
  <c r="AC12" i="3"/>
  <c r="AL23" i="8"/>
  <c r="AK54" i="8"/>
  <c r="AL54" i="8"/>
  <c r="K12" i="3"/>
  <c r="I6" i="17" s="1"/>
  <c r="Y6" i="17" s="1"/>
  <c r="L23" i="8"/>
  <c r="U23" i="8" s="1"/>
  <c r="AK74" i="8"/>
  <c r="AL74" i="8"/>
  <c r="M9" i="8"/>
  <c r="L71" i="8"/>
  <c r="G71" i="8" s="1"/>
  <c r="H67" i="16" s="1"/>
  <c r="P67" i="16" s="1"/>
  <c r="M55" i="8"/>
  <c r="AK9" i="8"/>
  <c r="AK71" i="8"/>
  <c r="AL9" i="8"/>
  <c r="AK55" i="8"/>
  <c r="AL71" i="8"/>
  <c r="AL55" i="8"/>
  <c r="AL52" i="8"/>
  <c r="L64" i="8"/>
  <c r="Q64" i="8" s="1"/>
  <c r="L73" i="8"/>
  <c r="X73" i="8" s="1"/>
  <c r="J69" i="16" s="1"/>
  <c r="R69" i="16" s="1"/>
  <c r="AK64" i="8"/>
  <c r="L52" i="8"/>
  <c r="V52" i="8" s="1"/>
  <c r="M73" i="8"/>
  <c r="P37" i="3"/>
  <c r="AL64" i="8"/>
  <c r="AK73" i="8"/>
  <c r="AK52" i="8"/>
  <c r="AL73" i="8"/>
  <c r="AL42" i="8"/>
  <c r="M45" i="8"/>
  <c r="AK76" i="8"/>
  <c r="AK45" i="8"/>
  <c r="AL76" i="8"/>
  <c r="M42" i="8"/>
  <c r="AL45" i="8"/>
  <c r="L42" i="8"/>
  <c r="V42" i="8" s="1"/>
  <c r="AK42" i="8"/>
  <c r="L76" i="8"/>
  <c r="T76" i="8" s="1"/>
  <c r="AL27" i="8"/>
  <c r="M50" i="8"/>
  <c r="AK50" i="8"/>
  <c r="M14" i="8"/>
  <c r="M41" i="8"/>
  <c r="AL50" i="8"/>
  <c r="L33" i="8"/>
  <c r="Z33" i="8" s="1"/>
  <c r="L27" i="8"/>
  <c r="U27" i="8" s="1"/>
  <c r="M33" i="8"/>
  <c r="AK14" i="8"/>
  <c r="AK41" i="8"/>
  <c r="AL14" i="8"/>
  <c r="AK33" i="8"/>
  <c r="AL41" i="8"/>
  <c r="AK27" i="8"/>
  <c r="AL33" i="8"/>
  <c r="M21" i="8"/>
  <c r="AL63" i="8"/>
  <c r="AK63" i="8"/>
  <c r="AL67" i="8"/>
  <c r="AK67" i="8"/>
  <c r="M67" i="8"/>
  <c r="X192" i="8"/>
  <c r="M74" i="8"/>
  <c r="L62" i="8"/>
  <c r="H62" i="8" s="1"/>
  <c r="L9" i="8"/>
  <c r="U9" i="8" s="1"/>
  <c r="AK7" i="8"/>
  <c r="AL7" i="8"/>
  <c r="M34" i="3"/>
  <c r="K28" i="17" s="1"/>
  <c r="AA28" i="17" s="1"/>
  <c r="M19" i="8"/>
  <c r="AB13" i="3"/>
  <c r="AK19" i="8"/>
  <c r="L7" i="8"/>
  <c r="H7" i="8" s="1"/>
  <c r="AK34" i="3"/>
  <c r="T28" i="17" s="1"/>
  <c r="AJ28" i="17" s="1"/>
  <c r="M7" i="8"/>
  <c r="AL19" i="8"/>
  <c r="AJ34" i="3"/>
  <c r="S28" i="17" s="1"/>
  <c r="AI28" i="17" s="1"/>
  <c r="AL34" i="3"/>
  <c r="I156" i="8"/>
  <c r="M23" i="8"/>
  <c r="M32" i="8"/>
  <c r="AK32" i="8"/>
  <c r="AL32" i="8"/>
  <c r="AL47" i="8"/>
  <c r="AK39" i="8"/>
  <c r="AK49" i="8"/>
  <c r="AK62" i="8"/>
  <c r="AL39" i="8"/>
  <c r="AL49" i="8"/>
  <c r="AL62" i="8"/>
  <c r="L47" i="8"/>
  <c r="N47" i="8" s="1"/>
  <c r="M47" i="8"/>
  <c r="AK47" i="8"/>
  <c r="M39" i="8"/>
  <c r="M49" i="8"/>
  <c r="M62" i="8"/>
  <c r="Z39" i="3"/>
  <c r="AL15" i="8"/>
  <c r="AK21" i="8"/>
  <c r="AK69" i="8"/>
  <c r="R36" i="3"/>
  <c r="L15" i="8"/>
  <c r="J15" i="8" s="1"/>
  <c r="M15" i="8"/>
  <c r="AK15" i="8"/>
  <c r="AL11" i="8"/>
  <c r="AK11" i="8"/>
  <c r="AL38" i="8"/>
  <c r="AK29" i="8"/>
  <c r="L11" i="8"/>
  <c r="Q11" i="8" s="1"/>
  <c r="M11" i="8"/>
  <c r="M29" i="8"/>
  <c r="L24" i="8"/>
  <c r="Y24" i="8" s="1"/>
  <c r="AL29" i="3"/>
  <c r="Q37" i="3"/>
  <c r="M31" i="17" s="1"/>
  <c r="AC31" i="17" s="1"/>
  <c r="N15" i="3"/>
  <c r="L9" i="17" s="1"/>
  <c r="AB9" i="17" s="1"/>
  <c r="AF12" i="3"/>
  <c r="P6" i="17" s="1"/>
  <c r="AF6" i="17" s="1"/>
  <c r="N192" i="8"/>
  <c r="L74" i="8"/>
  <c r="G74" i="8" s="1"/>
  <c r="L46" i="8"/>
  <c r="G46" i="8" s="1"/>
  <c r="H42" i="16" s="1"/>
  <c r="P42" i="16" s="1"/>
  <c r="R176" i="8"/>
  <c r="J176" i="8"/>
  <c r="V176" i="8"/>
  <c r="T152" i="8"/>
  <c r="N152" i="8"/>
  <c r="Z144" i="8"/>
  <c r="I144" i="8"/>
  <c r="X128" i="8"/>
  <c r="AA128" i="8"/>
  <c r="Y104" i="8"/>
  <c r="P104" i="8"/>
  <c r="AA96" i="8"/>
  <c r="X96" i="8"/>
  <c r="I92" i="8"/>
  <c r="J92" i="8"/>
  <c r="U80" i="8"/>
  <c r="R80" i="8"/>
  <c r="M71" i="8"/>
  <c r="L55" i="8"/>
  <c r="Q55" i="8" s="1"/>
  <c r="L45" i="8"/>
  <c r="G45" i="8" s="1"/>
  <c r="L32" i="8"/>
  <c r="S32" i="8" s="1"/>
  <c r="N8" i="8"/>
  <c r="AA8" i="8"/>
  <c r="M53" i="8"/>
  <c r="M44" i="8"/>
  <c r="M34" i="8"/>
  <c r="M12" i="8"/>
  <c r="AL65" i="8"/>
  <c r="AK61" i="8"/>
  <c r="AL10" i="8"/>
  <c r="AK65" i="8"/>
  <c r="AL51" i="8"/>
  <c r="AK10" i="8"/>
  <c r="AK51" i="8"/>
  <c r="AL36" i="8"/>
  <c r="AK41" i="3"/>
  <c r="T35" i="17" s="1"/>
  <c r="AJ35" i="17" s="1"/>
  <c r="AC38" i="3"/>
  <c r="AH33" i="3"/>
  <c r="Q27" i="17" s="1"/>
  <c r="AG27" i="17" s="1"/>
  <c r="AA17" i="3"/>
  <c r="AL14" i="3"/>
  <c r="I26" i="3"/>
  <c r="AA10" i="3"/>
  <c r="J215" i="8"/>
  <c r="S207" i="8"/>
  <c r="AA186" i="8"/>
  <c r="V177" i="8"/>
  <c r="R153" i="8"/>
  <c r="Z111" i="8"/>
  <c r="H83" i="8"/>
  <c r="M65" i="8"/>
  <c r="L61" i="8"/>
  <c r="H61" i="8" s="1"/>
  <c r="AL6" i="8"/>
  <c r="AL40" i="8"/>
  <c r="AK36" i="8"/>
  <c r="AL25" i="8"/>
  <c r="AJ39" i="3"/>
  <c r="S33" i="17" s="1"/>
  <c r="AI33" i="17" s="1"/>
  <c r="S34" i="3"/>
  <c r="N28" i="17" s="1"/>
  <c r="AD28" i="17" s="1"/>
  <c r="AK15" i="3"/>
  <c r="T9" i="17" s="1"/>
  <c r="AJ9" i="17" s="1"/>
  <c r="AO7" i="3"/>
  <c r="R20" i="3"/>
  <c r="J201" i="8"/>
  <c r="J137" i="8"/>
  <c r="X217" i="8"/>
  <c r="V201" i="8"/>
  <c r="Y185" i="8"/>
  <c r="X161" i="8"/>
  <c r="U137" i="8"/>
  <c r="L65" i="8"/>
  <c r="Q65" i="8" s="1"/>
  <c r="M51" i="8"/>
  <c r="M36" i="8"/>
  <c r="M10" i="8"/>
  <c r="AK40" i="8"/>
  <c r="AL35" i="8"/>
  <c r="AL31" i="8"/>
  <c r="AK25" i="8"/>
  <c r="AL18" i="8"/>
  <c r="AL8" i="8"/>
  <c r="AL53" i="8"/>
  <c r="AL44" i="8"/>
  <c r="AK35" i="8"/>
  <c r="AK31" i="8"/>
  <c r="AK18" i="8"/>
  <c r="AL12" i="8"/>
  <c r="AK8" i="8"/>
  <c r="M18" i="3"/>
  <c r="K12" i="17" s="1"/>
  <c r="AA12" i="17" s="1"/>
  <c r="I10" i="3"/>
  <c r="J129" i="8"/>
  <c r="I89" i="8"/>
  <c r="N217" i="8"/>
  <c r="Y195" i="8"/>
  <c r="S185" i="8"/>
  <c r="AB169" i="8"/>
  <c r="R161" i="8"/>
  <c r="W145" i="8"/>
  <c r="N137" i="8"/>
  <c r="N121" i="8"/>
  <c r="U83" i="8"/>
  <c r="H149" i="8"/>
  <c r="M40" i="8"/>
  <c r="M35" i="8"/>
  <c r="M31" i="8"/>
  <c r="L25" i="8"/>
  <c r="W25" i="8" s="1"/>
  <c r="AL66" i="8"/>
  <c r="AL34" i="8"/>
  <c r="AL16" i="8"/>
  <c r="G56" i="8"/>
  <c r="H52" i="16" s="1"/>
  <c r="P52" i="16" s="1"/>
  <c r="W56" i="8"/>
  <c r="R56" i="8"/>
  <c r="Q21" i="3"/>
  <c r="M15" i="17" s="1"/>
  <c r="AC15" i="17" s="1"/>
  <c r="AN21" i="3"/>
  <c r="U15" i="17" s="1"/>
  <c r="AK15" i="17" s="1"/>
  <c r="M59" i="8"/>
  <c r="M43" i="8"/>
  <c r="N31" i="3"/>
  <c r="L25" i="17" s="1"/>
  <c r="AB25" i="17" s="1"/>
  <c r="P21" i="3"/>
  <c r="AB216" i="8"/>
  <c r="AB208" i="8"/>
  <c r="AA200" i="8"/>
  <c r="L75" i="8"/>
  <c r="J75" i="8" s="1"/>
  <c r="L67" i="8"/>
  <c r="R67" i="8" s="1"/>
  <c r="AL70" i="8"/>
  <c r="AL30" i="8"/>
  <c r="AL22" i="8"/>
  <c r="H21" i="3"/>
  <c r="G15" i="17" s="1"/>
  <c r="W15" i="17" s="1"/>
  <c r="M29" i="3"/>
  <c r="K23" i="17" s="1"/>
  <c r="AA23" i="17" s="1"/>
  <c r="AN36" i="3"/>
  <c r="U30" i="17" s="1"/>
  <c r="AK30" i="17" s="1"/>
  <c r="S216" i="8"/>
  <c r="S208" i="8"/>
  <c r="R200" i="8"/>
  <c r="AB168" i="8"/>
  <c r="R96" i="8"/>
  <c r="M70" i="8"/>
  <c r="M58" i="8"/>
  <c r="M38" i="8"/>
  <c r="M30" i="8"/>
  <c r="M22" i="8"/>
  <c r="AK70" i="8"/>
  <c r="AK58" i="8"/>
  <c r="AK38" i="8"/>
  <c r="AK30" i="8"/>
  <c r="AK22" i="8"/>
  <c r="AK75" i="8"/>
  <c r="AK59" i="8"/>
  <c r="L63" i="8"/>
  <c r="G63" i="8" s="1"/>
  <c r="H59" i="16" s="1"/>
  <c r="P59" i="16" s="1"/>
  <c r="L59" i="8"/>
  <c r="R59" i="8" s="1"/>
  <c r="L43" i="8"/>
  <c r="H43" i="8" s="1"/>
  <c r="AL58" i="8"/>
  <c r="I29" i="3"/>
  <c r="AB29" i="3"/>
  <c r="J156" i="8"/>
  <c r="R208" i="8"/>
  <c r="Q200" i="8"/>
  <c r="Z176" i="8"/>
  <c r="Q168" i="8"/>
  <c r="S136" i="8"/>
  <c r="Q104" i="8"/>
  <c r="L70" i="8"/>
  <c r="O70" i="8" s="1"/>
  <c r="L58" i="8"/>
  <c r="G58" i="8" s="1"/>
  <c r="H54" i="16" s="1"/>
  <c r="P54" i="16" s="1"/>
  <c r="L38" i="8"/>
  <c r="G38" i="8" s="1"/>
  <c r="L30" i="8"/>
  <c r="H30" i="8" s="1"/>
  <c r="L22" i="8"/>
  <c r="Z22" i="8" s="1"/>
  <c r="AL77" i="8"/>
  <c r="AL69" i="8"/>
  <c r="AL57" i="8"/>
  <c r="AL29" i="8"/>
  <c r="AL21" i="8"/>
  <c r="AL17" i="8"/>
  <c r="Z23" i="3"/>
  <c r="P31" i="3"/>
  <c r="Y212" i="8"/>
  <c r="M77" i="8"/>
  <c r="M57" i="8"/>
  <c r="AK77" i="8"/>
  <c r="L24" i="3"/>
  <c r="J18" i="17" s="1"/>
  <c r="Z18" i="17" s="1"/>
  <c r="O204" i="8"/>
  <c r="T184" i="8"/>
  <c r="S144" i="8"/>
  <c r="U88" i="8"/>
  <c r="L77" i="8"/>
  <c r="G77" i="8" s="1"/>
  <c r="L69" i="8"/>
  <c r="AB69" i="8" s="1"/>
  <c r="L57" i="8"/>
  <c r="G57" i="8" s="1"/>
  <c r="H53" i="16" s="1"/>
  <c r="P53" i="16" s="1"/>
  <c r="L29" i="8"/>
  <c r="G29" i="8" s="1"/>
  <c r="L21" i="8"/>
  <c r="T21" i="8" s="1"/>
  <c r="L17" i="8"/>
  <c r="S17" i="8" s="1"/>
  <c r="AL72" i="8"/>
  <c r="AL68" i="8"/>
  <c r="AL60" i="8"/>
  <c r="AL56" i="8"/>
  <c r="AL48" i="8"/>
  <c r="AL28" i="8"/>
  <c r="AL24" i="8"/>
  <c r="M75" i="8"/>
  <c r="AK43" i="8"/>
  <c r="I23" i="3"/>
  <c r="M17" i="8"/>
  <c r="AK57" i="8"/>
  <c r="AK17" i="8"/>
  <c r="AH23" i="3"/>
  <c r="Q17" i="17" s="1"/>
  <c r="AG17" i="17" s="1"/>
  <c r="J112" i="8"/>
  <c r="N204" i="8"/>
  <c r="AB152" i="8"/>
  <c r="N88" i="8"/>
  <c r="M72" i="8"/>
  <c r="M68" i="8"/>
  <c r="M60" i="8"/>
  <c r="M56" i="8"/>
  <c r="M48" i="8"/>
  <c r="M28" i="8"/>
  <c r="M24" i="8"/>
  <c r="AK72" i="8"/>
  <c r="AK68" i="8"/>
  <c r="AK60" i="8"/>
  <c r="AK56" i="8"/>
  <c r="AK48" i="8"/>
  <c r="AK28" i="8"/>
  <c r="AK24" i="8"/>
  <c r="L68" i="8"/>
  <c r="W68" i="8" s="1"/>
  <c r="L60" i="8"/>
  <c r="H60" i="8" s="1"/>
  <c r="L48" i="8"/>
  <c r="W48" i="8" s="1"/>
  <c r="L28" i="8"/>
  <c r="AA28" i="8" s="1"/>
  <c r="S215" i="8"/>
  <c r="AB191" i="8"/>
  <c r="O171" i="8"/>
  <c r="W119" i="8"/>
  <c r="T83" i="8"/>
  <c r="J203" i="8"/>
  <c r="J135" i="8"/>
  <c r="N159" i="8"/>
  <c r="N135" i="8"/>
  <c r="AB203" i="8"/>
  <c r="I215" i="8"/>
  <c r="AB151" i="8"/>
  <c r="O111" i="8"/>
  <c r="T127" i="8"/>
  <c r="G135" i="8"/>
  <c r="J111" i="8"/>
  <c r="W211" i="8"/>
  <c r="Y203" i="8"/>
  <c r="W199" i="8"/>
  <c r="Q191" i="8"/>
  <c r="Y175" i="8"/>
  <c r="R167" i="8"/>
  <c r="R151" i="8"/>
  <c r="X143" i="8"/>
  <c r="Z79" i="8"/>
  <c r="Q110" i="8"/>
  <c r="H202" i="8"/>
  <c r="G170" i="8"/>
  <c r="H134" i="8"/>
  <c r="G90" i="8"/>
  <c r="X195" i="8"/>
  <c r="O159" i="8"/>
  <c r="O135" i="8"/>
  <c r="G83" i="8"/>
  <c r="J175" i="8"/>
  <c r="I119" i="8"/>
  <c r="AA175" i="8"/>
  <c r="AA151" i="8"/>
  <c r="H207" i="8"/>
  <c r="I135" i="8"/>
  <c r="Z175" i="8"/>
  <c r="G95" i="8"/>
  <c r="J167" i="8"/>
  <c r="I192" i="8"/>
  <c r="I167" i="8"/>
  <c r="J143" i="8"/>
  <c r="I31" i="8"/>
  <c r="R216" i="8"/>
  <c r="V211" i="8"/>
  <c r="X207" i="8"/>
  <c r="X201" i="8"/>
  <c r="V199" i="8"/>
  <c r="U193" i="8"/>
  <c r="P191" i="8"/>
  <c r="U175" i="8"/>
  <c r="Q167" i="8"/>
  <c r="Q151" i="8"/>
  <c r="W143" i="8"/>
  <c r="V136" i="8"/>
  <c r="P112" i="8"/>
  <c r="AB87" i="8"/>
  <c r="Y79" i="8"/>
  <c r="U31" i="8"/>
  <c r="AB106" i="8"/>
  <c r="G195" i="8"/>
  <c r="G158" i="8"/>
  <c r="H129" i="8"/>
  <c r="U127" i="8"/>
  <c r="N95" i="8"/>
  <c r="Y191" i="8"/>
  <c r="AA167" i="8"/>
  <c r="H135" i="8"/>
  <c r="Z167" i="8"/>
  <c r="S151" i="8"/>
  <c r="S127" i="8"/>
  <c r="J191" i="8"/>
  <c r="I143" i="8"/>
  <c r="J103" i="8"/>
  <c r="W183" i="8"/>
  <c r="AB171" i="8"/>
  <c r="AB159" i="8"/>
  <c r="S143" i="8"/>
  <c r="AB111" i="8"/>
  <c r="X79" i="8"/>
  <c r="T211" i="8"/>
  <c r="G126" i="8"/>
  <c r="T183" i="8"/>
  <c r="N103" i="8"/>
  <c r="N195" i="8"/>
  <c r="Q119" i="8"/>
  <c r="X191" i="8"/>
  <c r="J163" i="8"/>
  <c r="X215" i="8"/>
  <c r="W207" i="8"/>
  <c r="S199" i="8"/>
  <c r="O191" i="8"/>
  <c r="P167" i="8"/>
  <c r="AA103" i="8"/>
  <c r="J216" i="8"/>
  <c r="I191" i="8"/>
  <c r="I103" i="8"/>
  <c r="AB217" i="8"/>
  <c r="W215" i="8"/>
  <c r="Z209" i="8"/>
  <c r="R201" i="8"/>
  <c r="R199" i="8"/>
  <c r="W192" i="8"/>
  <c r="V183" i="8"/>
  <c r="N177" i="8"/>
  <c r="T171" i="8"/>
  <c r="AA168" i="8"/>
  <c r="R152" i="8"/>
  <c r="R143" i="8"/>
  <c r="Q135" i="8"/>
  <c r="Y119" i="8"/>
  <c r="AA111" i="8"/>
  <c r="Q95" i="8"/>
  <c r="W124" i="8"/>
  <c r="X82" i="8"/>
  <c r="G187" i="8"/>
  <c r="G119" i="8"/>
  <c r="G84" i="8"/>
  <c r="N208" i="8"/>
  <c r="V208" i="8"/>
  <c r="O208" i="8"/>
  <c r="W208" i="8"/>
  <c r="H196" i="8"/>
  <c r="N196" i="8"/>
  <c r="W196" i="8"/>
  <c r="G184" i="8"/>
  <c r="H184" i="8"/>
  <c r="Q184" i="8"/>
  <c r="Y184" i="8"/>
  <c r="R184" i="8"/>
  <c r="Z184" i="8"/>
  <c r="G172" i="8"/>
  <c r="X172" i="8"/>
  <c r="R160" i="8"/>
  <c r="Z160" i="8"/>
  <c r="S160" i="8"/>
  <c r="AA160" i="8"/>
  <c r="T160" i="8"/>
  <c r="AB160" i="8"/>
  <c r="G148" i="8"/>
  <c r="H148" i="8"/>
  <c r="X140" i="8"/>
  <c r="Y140" i="8"/>
  <c r="G128" i="8"/>
  <c r="Q128" i="8"/>
  <c r="Y128" i="8"/>
  <c r="R128" i="8"/>
  <c r="Z128" i="8"/>
  <c r="U128" i="8"/>
  <c r="V128" i="8"/>
  <c r="W128" i="8"/>
  <c r="G108" i="8"/>
  <c r="H108" i="8"/>
  <c r="N56" i="8"/>
  <c r="V56" i="8"/>
  <c r="O56" i="8"/>
  <c r="X56" i="8"/>
  <c r="J52" i="16" s="1"/>
  <c r="R52" i="16" s="1"/>
  <c r="P56" i="8"/>
  <c r="Y56" i="8"/>
  <c r="S56" i="8"/>
  <c r="I56" i="8"/>
  <c r="T56" i="8"/>
  <c r="J56" i="8"/>
  <c r="U56" i="8"/>
  <c r="I112" i="8"/>
  <c r="AA208" i="8"/>
  <c r="N160" i="8"/>
  <c r="AA152" i="8"/>
  <c r="R8" i="8"/>
  <c r="I124" i="8"/>
  <c r="P216" i="8"/>
  <c r="Z208" i="8"/>
  <c r="P208" i="8"/>
  <c r="Y200" i="8"/>
  <c r="O200" i="8"/>
  <c r="U192" i="8"/>
  <c r="AA184" i="8"/>
  <c r="O184" i="8"/>
  <c r="Z152" i="8"/>
  <c r="AB144" i="8"/>
  <c r="Z112" i="8"/>
  <c r="H168" i="8"/>
  <c r="G116" i="8"/>
  <c r="H8" i="8"/>
  <c r="G207" i="8"/>
  <c r="U207" i="8"/>
  <c r="N207" i="8"/>
  <c r="V207" i="8"/>
  <c r="H203" i="8"/>
  <c r="T203" i="8"/>
  <c r="H191" i="8"/>
  <c r="R191" i="8"/>
  <c r="Z191" i="8"/>
  <c r="G191" i="8"/>
  <c r="S191" i="8"/>
  <c r="AA191" i="8"/>
  <c r="G179" i="8"/>
  <c r="H179" i="8"/>
  <c r="V179" i="8"/>
  <c r="G167" i="8"/>
  <c r="T167" i="8"/>
  <c r="AB167" i="8"/>
  <c r="H167" i="8"/>
  <c r="U167" i="8"/>
  <c r="N167" i="8"/>
  <c r="V167" i="8"/>
  <c r="G159" i="8"/>
  <c r="Q159" i="8"/>
  <c r="Y159" i="8"/>
  <c r="J159" i="8"/>
  <c r="R159" i="8"/>
  <c r="Z159" i="8"/>
  <c r="S159" i="8"/>
  <c r="AA159" i="8"/>
  <c r="N151" i="8"/>
  <c r="V151" i="8"/>
  <c r="I151" i="8"/>
  <c r="O151" i="8"/>
  <c r="W151" i="8"/>
  <c r="P151" i="8"/>
  <c r="X151" i="8"/>
  <c r="G139" i="8"/>
  <c r="H139" i="8"/>
  <c r="U103" i="8"/>
  <c r="S103" i="8"/>
  <c r="AB103" i="8"/>
  <c r="G103" i="8"/>
  <c r="T103" i="8"/>
  <c r="V103" i="8"/>
  <c r="W103" i="8"/>
  <c r="X103" i="8"/>
  <c r="G99" i="8"/>
  <c r="J99" i="8"/>
  <c r="T99" i="8"/>
  <c r="Z99" i="8"/>
  <c r="G87" i="8"/>
  <c r="H87" i="8"/>
  <c r="Q87" i="8"/>
  <c r="Y87" i="8"/>
  <c r="N87" i="8"/>
  <c r="W87" i="8"/>
  <c r="O87" i="8"/>
  <c r="X87" i="8"/>
  <c r="S87" i="8"/>
  <c r="T87" i="8"/>
  <c r="U87" i="8"/>
  <c r="H79" i="8"/>
  <c r="S79" i="8"/>
  <c r="AA79" i="8"/>
  <c r="U79" i="8"/>
  <c r="V79" i="8"/>
  <c r="P79" i="8"/>
  <c r="AB79" i="8"/>
  <c r="J79" i="8"/>
  <c r="Q79" i="8"/>
  <c r="R79" i="8"/>
  <c r="J188" i="8"/>
  <c r="J160" i="8"/>
  <c r="J96" i="8"/>
  <c r="J88" i="8"/>
  <c r="R215" i="8"/>
  <c r="Y208" i="8"/>
  <c r="O203" i="8"/>
  <c r="AA199" i="8"/>
  <c r="W191" i="8"/>
  <c r="P188" i="8"/>
  <c r="S183" i="8"/>
  <c r="W160" i="8"/>
  <c r="X156" i="8"/>
  <c r="Q148" i="8"/>
  <c r="P144" i="8"/>
  <c r="Z135" i="8"/>
  <c r="AB124" i="8"/>
  <c r="P119" i="8"/>
  <c r="T111" i="8"/>
  <c r="Y103" i="8"/>
  <c r="Y88" i="8"/>
  <c r="X72" i="8"/>
  <c r="J68" i="16" s="1"/>
  <c r="R68" i="16" s="1"/>
  <c r="V48" i="8"/>
  <c r="T31" i="8"/>
  <c r="G151" i="8"/>
  <c r="H91" i="8"/>
  <c r="I208" i="8"/>
  <c r="I199" i="8"/>
  <c r="I160" i="8"/>
  <c r="J120" i="8"/>
  <c r="I96" i="8"/>
  <c r="I88" i="8"/>
  <c r="J72" i="8"/>
  <c r="J32" i="8"/>
  <c r="X216" i="8"/>
  <c r="AA215" i="8"/>
  <c r="X208" i="8"/>
  <c r="AA207" i="8"/>
  <c r="Q207" i="8"/>
  <c r="W200" i="8"/>
  <c r="Z199" i="8"/>
  <c r="Q192" i="8"/>
  <c r="V191" i="8"/>
  <c r="W184" i="8"/>
  <c r="AB183" i="8"/>
  <c r="O183" i="8"/>
  <c r="T168" i="8"/>
  <c r="X167" i="8"/>
  <c r="V160" i="8"/>
  <c r="W159" i="8"/>
  <c r="U152" i="8"/>
  <c r="Y151" i="8"/>
  <c r="X147" i="8"/>
  <c r="AA143" i="8"/>
  <c r="Y136" i="8"/>
  <c r="Y135" i="8"/>
  <c r="O128" i="8"/>
  <c r="O119" i="8"/>
  <c r="X112" i="8"/>
  <c r="R111" i="8"/>
  <c r="Z104" i="8"/>
  <c r="R103" i="8"/>
  <c r="AB96" i="8"/>
  <c r="X88" i="8"/>
  <c r="V87" i="8"/>
  <c r="V80" i="8"/>
  <c r="T79" i="8"/>
  <c r="T72" i="8"/>
  <c r="AB56" i="8"/>
  <c r="Q31" i="8"/>
  <c r="O8" i="8"/>
  <c r="I148" i="8"/>
  <c r="G183" i="8"/>
  <c r="H160" i="8"/>
  <c r="G115" i="8"/>
  <c r="G91" i="8"/>
  <c r="G79" i="8"/>
  <c r="H216" i="8"/>
  <c r="N216" i="8"/>
  <c r="V216" i="8"/>
  <c r="I216" i="8"/>
  <c r="O216" i="8"/>
  <c r="W216" i="8"/>
  <c r="H200" i="8"/>
  <c r="U200" i="8"/>
  <c r="N200" i="8"/>
  <c r="V200" i="8"/>
  <c r="G188" i="8"/>
  <c r="H188" i="8"/>
  <c r="R188" i="8"/>
  <c r="H176" i="8"/>
  <c r="O176" i="8"/>
  <c r="W176" i="8"/>
  <c r="G176" i="8"/>
  <c r="P176" i="8"/>
  <c r="X176" i="8"/>
  <c r="Q176" i="8"/>
  <c r="Y176" i="8"/>
  <c r="G164" i="8"/>
  <c r="H164" i="8"/>
  <c r="V164" i="8"/>
  <c r="W164" i="8"/>
  <c r="U144" i="8"/>
  <c r="G144" i="8"/>
  <c r="N144" i="8"/>
  <c r="V144" i="8"/>
  <c r="H144" i="8"/>
  <c r="O144" i="8"/>
  <c r="W144" i="8"/>
  <c r="G132" i="8"/>
  <c r="H132" i="8"/>
  <c r="T132" i="8"/>
  <c r="U132" i="8"/>
  <c r="V132" i="8"/>
  <c r="G120" i="8"/>
  <c r="H120" i="8"/>
  <c r="T120" i="8"/>
  <c r="AB120" i="8"/>
  <c r="U120" i="8"/>
  <c r="O120" i="8"/>
  <c r="Y120" i="8"/>
  <c r="P120" i="8"/>
  <c r="Z120" i="8"/>
  <c r="Q120" i="8"/>
  <c r="AA120" i="8"/>
  <c r="X100" i="8"/>
  <c r="H100" i="8"/>
  <c r="G92" i="8"/>
  <c r="H92" i="8"/>
  <c r="O92" i="8"/>
  <c r="V32" i="8"/>
  <c r="X32" i="8"/>
  <c r="J28" i="16" s="1"/>
  <c r="R28" i="16" s="1"/>
  <c r="J200" i="8"/>
  <c r="I164" i="8"/>
  <c r="Q216" i="8"/>
  <c r="P200" i="8"/>
  <c r="V192" i="8"/>
  <c r="AB184" i="8"/>
  <c r="U176" i="8"/>
  <c r="Z168" i="8"/>
  <c r="Y160" i="8"/>
  <c r="AA112" i="8"/>
  <c r="P96" i="8"/>
  <c r="Q56" i="8"/>
  <c r="G152" i="8"/>
  <c r="T176" i="8"/>
  <c r="Y168" i="8"/>
  <c r="X160" i="8"/>
  <c r="Q144" i="8"/>
  <c r="V120" i="8"/>
  <c r="AB104" i="8"/>
  <c r="G215" i="8"/>
  <c r="H215" i="8"/>
  <c r="U215" i="8"/>
  <c r="N215" i="8"/>
  <c r="V215" i="8"/>
  <c r="G199" i="8"/>
  <c r="H199" i="8"/>
  <c r="T199" i="8"/>
  <c r="AB199" i="8"/>
  <c r="U199" i="8"/>
  <c r="H187" i="8"/>
  <c r="O187" i="8"/>
  <c r="W187" i="8"/>
  <c r="X187" i="8"/>
  <c r="H175" i="8"/>
  <c r="N175" i="8"/>
  <c r="V175" i="8"/>
  <c r="O175" i="8"/>
  <c r="W175" i="8"/>
  <c r="P175" i="8"/>
  <c r="X175" i="8"/>
  <c r="X163" i="8"/>
  <c r="G163" i="8"/>
  <c r="H143" i="8"/>
  <c r="T143" i="8"/>
  <c r="AB143" i="8"/>
  <c r="U143" i="8"/>
  <c r="N143" i="8"/>
  <c r="V143" i="8"/>
  <c r="H131" i="8"/>
  <c r="AB131" i="8"/>
  <c r="G123" i="8"/>
  <c r="H123" i="8"/>
  <c r="T123" i="8"/>
  <c r="U107" i="8"/>
  <c r="V107" i="8"/>
  <c r="H107" i="8"/>
  <c r="P95" i="8"/>
  <c r="X95" i="8"/>
  <c r="R95" i="8"/>
  <c r="AA95" i="8"/>
  <c r="S95" i="8"/>
  <c r="AB95" i="8"/>
  <c r="H95" i="8"/>
  <c r="V95" i="8"/>
  <c r="W95" i="8"/>
  <c r="Y95" i="8"/>
  <c r="J199" i="8"/>
  <c r="Y216" i="8"/>
  <c r="R207" i="8"/>
  <c r="N184" i="8"/>
  <c r="S176" i="8"/>
  <c r="X168" i="8"/>
  <c r="V152" i="8"/>
  <c r="AA104" i="8"/>
  <c r="N96" i="8"/>
  <c r="W80" i="8"/>
  <c r="T179" i="8"/>
  <c r="H183" i="8"/>
  <c r="H115" i="8"/>
  <c r="G8" i="8"/>
  <c r="H4" i="16" s="1"/>
  <c r="P4" i="16" s="1"/>
  <c r="J207" i="8"/>
  <c r="I196" i="8"/>
  <c r="J184" i="8"/>
  <c r="I159" i="8"/>
  <c r="J136" i="8"/>
  <c r="J128" i="8"/>
  <c r="I120" i="8"/>
  <c r="J104" i="8"/>
  <c r="J95" i="8"/>
  <c r="J87" i="8"/>
  <c r="I72" i="8"/>
  <c r="I32" i="8"/>
  <c r="U216" i="8"/>
  <c r="Z215" i="8"/>
  <c r="P215" i="8"/>
  <c r="U208" i="8"/>
  <c r="Z207" i="8"/>
  <c r="P207" i="8"/>
  <c r="T200" i="8"/>
  <c r="Y199" i="8"/>
  <c r="O199" i="8"/>
  <c r="Z192" i="8"/>
  <c r="U191" i="8"/>
  <c r="V184" i="8"/>
  <c r="AA183" i="8"/>
  <c r="AB176" i="8"/>
  <c r="N176" i="8"/>
  <c r="R175" i="8"/>
  <c r="W167" i="8"/>
  <c r="U163" i="8"/>
  <c r="U160" i="8"/>
  <c r="V159" i="8"/>
  <c r="U151" i="8"/>
  <c r="W147" i="8"/>
  <c r="Y144" i="8"/>
  <c r="Z143" i="8"/>
  <c r="O143" i="8"/>
  <c r="N128" i="8"/>
  <c r="N123" i="8"/>
  <c r="N120" i="8"/>
  <c r="Q103" i="8"/>
  <c r="U95" i="8"/>
  <c r="R87" i="8"/>
  <c r="O79" i="8"/>
  <c r="AA56" i="8"/>
  <c r="G196" i="8"/>
  <c r="G160" i="8"/>
  <c r="G143" i="8"/>
  <c r="H128" i="8"/>
  <c r="G107" i="8"/>
  <c r="G212" i="8"/>
  <c r="Z212" i="8"/>
  <c r="H212" i="8"/>
  <c r="G204" i="8"/>
  <c r="X204" i="8"/>
  <c r="Z204" i="8"/>
  <c r="G192" i="8"/>
  <c r="S192" i="8"/>
  <c r="AA192" i="8"/>
  <c r="J192" i="8"/>
  <c r="T192" i="8"/>
  <c r="AB192" i="8"/>
  <c r="H192" i="8"/>
  <c r="G180" i="8"/>
  <c r="H180" i="8"/>
  <c r="U168" i="8"/>
  <c r="J168" i="8"/>
  <c r="N168" i="8"/>
  <c r="V168" i="8"/>
  <c r="G168" i="8"/>
  <c r="O168" i="8"/>
  <c r="W168" i="8"/>
  <c r="G156" i="8"/>
  <c r="H156" i="8"/>
  <c r="O156" i="8"/>
  <c r="H152" i="8"/>
  <c r="O152" i="8"/>
  <c r="W152" i="8"/>
  <c r="P152" i="8"/>
  <c r="X152" i="8"/>
  <c r="Q152" i="8"/>
  <c r="Y152" i="8"/>
  <c r="G136" i="8"/>
  <c r="T136" i="8"/>
  <c r="AB136" i="8"/>
  <c r="H136" i="8"/>
  <c r="U136" i="8"/>
  <c r="P136" i="8"/>
  <c r="Z136" i="8"/>
  <c r="Q136" i="8"/>
  <c r="AA136" i="8"/>
  <c r="R136" i="8"/>
  <c r="G124" i="8"/>
  <c r="H124" i="8"/>
  <c r="G112" i="8"/>
  <c r="H112" i="8"/>
  <c r="N112" i="8"/>
  <c r="V112" i="8"/>
  <c r="O112" i="8"/>
  <c r="W112" i="8"/>
  <c r="R112" i="8"/>
  <c r="AB112" i="8"/>
  <c r="S112" i="8"/>
  <c r="T112" i="8"/>
  <c r="H104" i="8"/>
  <c r="N104" i="8"/>
  <c r="V104" i="8"/>
  <c r="W104" i="8"/>
  <c r="O104" i="8"/>
  <c r="X104" i="8"/>
  <c r="R104" i="8"/>
  <c r="S104" i="8"/>
  <c r="T104" i="8"/>
  <c r="Q96" i="8"/>
  <c r="Y96" i="8"/>
  <c r="U96" i="8"/>
  <c r="V96" i="8"/>
  <c r="S96" i="8"/>
  <c r="G96" i="8"/>
  <c r="T96" i="8"/>
  <c r="H96" i="8"/>
  <c r="W96" i="8"/>
  <c r="R88" i="8"/>
  <c r="Z88" i="8"/>
  <c r="Q88" i="8"/>
  <c r="AA88" i="8"/>
  <c r="S88" i="8"/>
  <c r="AB88" i="8"/>
  <c r="O88" i="8"/>
  <c r="G88" i="8"/>
  <c r="P88" i="8"/>
  <c r="H88" i="8"/>
  <c r="T88" i="8"/>
  <c r="G80" i="8"/>
  <c r="T80" i="8"/>
  <c r="AB80" i="8"/>
  <c r="O80" i="8"/>
  <c r="X80" i="8"/>
  <c r="P80" i="8"/>
  <c r="Y80" i="8"/>
  <c r="Z80" i="8"/>
  <c r="N80" i="8"/>
  <c r="AA80" i="8"/>
  <c r="Q80" i="8"/>
  <c r="G72" i="8"/>
  <c r="U72" i="8"/>
  <c r="V72" i="8"/>
  <c r="N72" i="8"/>
  <c r="W72" i="8"/>
  <c r="H72" i="8"/>
  <c r="O72" i="8"/>
  <c r="Z72" i="8"/>
  <c r="P72" i="8"/>
  <c r="AA72" i="8"/>
  <c r="Q72" i="8"/>
  <c r="AB72" i="8"/>
  <c r="T8" i="8"/>
  <c r="AB8" i="8"/>
  <c r="U8" i="8"/>
  <c r="V8" i="8"/>
  <c r="W8" i="8"/>
  <c r="S8" i="8"/>
  <c r="X8" i="8"/>
  <c r="J4" i="16" s="1"/>
  <c r="R4" i="16" s="1"/>
  <c r="Y8" i="8"/>
  <c r="I176" i="8"/>
  <c r="J152" i="8"/>
  <c r="I132" i="8"/>
  <c r="I100" i="8"/>
  <c r="AA216" i="8"/>
  <c r="Q208" i="8"/>
  <c r="Z200" i="8"/>
  <c r="P184" i="8"/>
  <c r="R144" i="8"/>
  <c r="O136" i="8"/>
  <c r="T128" i="8"/>
  <c r="W120" i="8"/>
  <c r="H116" i="8"/>
  <c r="I200" i="8"/>
  <c r="I152" i="8"/>
  <c r="Z216" i="8"/>
  <c r="U148" i="8"/>
  <c r="N136" i="8"/>
  <c r="S128" i="8"/>
  <c r="O96" i="8"/>
  <c r="Y72" i="8"/>
  <c r="Q8" i="8"/>
  <c r="G211" i="8"/>
  <c r="H211" i="8"/>
  <c r="P183" i="8"/>
  <c r="X183" i="8"/>
  <c r="J183" i="8"/>
  <c r="Q183" i="8"/>
  <c r="Y183" i="8"/>
  <c r="R183" i="8"/>
  <c r="G171" i="8"/>
  <c r="H171" i="8"/>
  <c r="T155" i="8"/>
  <c r="G155" i="8"/>
  <c r="H155" i="8"/>
  <c r="N155" i="8"/>
  <c r="G147" i="8"/>
  <c r="H147" i="8"/>
  <c r="S135" i="8"/>
  <c r="AA135" i="8"/>
  <c r="T135" i="8"/>
  <c r="AB135" i="8"/>
  <c r="U135" i="8"/>
  <c r="V135" i="8"/>
  <c r="W135" i="8"/>
  <c r="H127" i="8"/>
  <c r="P127" i="8"/>
  <c r="X127" i="8"/>
  <c r="Q127" i="8"/>
  <c r="Y127" i="8"/>
  <c r="N127" i="8"/>
  <c r="Z127" i="8"/>
  <c r="O127" i="8"/>
  <c r="AA127" i="8"/>
  <c r="R127" i="8"/>
  <c r="AB127" i="8"/>
  <c r="S119" i="8"/>
  <c r="AA119" i="8"/>
  <c r="T119" i="8"/>
  <c r="AB119" i="8"/>
  <c r="H119" i="8"/>
  <c r="R119" i="8"/>
  <c r="U119" i="8"/>
  <c r="V119" i="8"/>
  <c r="S111" i="8"/>
  <c r="G111" i="8"/>
  <c r="U111" i="8"/>
  <c r="H111" i="8"/>
  <c r="V111" i="8"/>
  <c r="W111" i="8"/>
  <c r="I111" i="8"/>
  <c r="X111" i="8"/>
  <c r="N111" i="8"/>
  <c r="Y111" i="8"/>
  <c r="H31" i="8"/>
  <c r="R31" i="8"/>
  <c r="Z31" i="8"/>
  <c r="S31" i="8"/>
  <c r="AA31" i="8"/>
  <c r="N31" i="8"/>
  <c r="X31" i="8"/>
  <c r="J27" i="16" s="1"/>
  <c r="R27" i="16" s="1"/>
  <c r="G31" i="8"/>
  <c r="H27" i="16" s="1"/>
  <c r="P27" i="16" s="1"/>
  <c r="O31" i="8"/>
  <c r="Y31" i="8"/>
  <c r="W31" i="8"/>
  <c r="AB31" i="8"/>
  <c r="J19" i="8"/>
  <c r="G19" i="8"/>
  <c r="J208" i="8"/>
  <c r="I175" i="8"/>
  <c r="J151" i="8"/>
  <c r="AB215" i="8"/>
  <c r="AB207" i="8"/>
  <c r="X200" i="8"/>
  <c r="Q199" i="8"/>
  <c r="R192" i="8"/>
  <c r="X184" i="8"/>
  <c r="T175" i="8"/>
  <c r="Y167" i="8"/>
  <c r="X159" i="8"/>
  <c r="Z151" i="8"/>
  <c r="AA144" i="8"/>
  <c r="Q143" i="8"/>
  <c r="P128" i="8"/>
  <c r="S120" i="8"/>
  <c r="Y112" i="8"/>
  <c r="Z87" i="8"/>
  <c r="W79" i="8"/>
  <c r="P8" i="8"/>
  <c r="H163" i="8"/>
  <c r="G131" i="8"/>
  <c r="H80" i="8"/>
  <c r="I207" i="8"/>
  <c r="J195" i="8"/>
  <c r="I184" i="8"/>
  <c r="I168" i="8"/>
  <c r="J144" i="8"/>
  <c r="I136" i="8"/>
  <c r="I128" i="8"/>
  <c r="J119" i="8"/>
  <c r="I104" i="8"/>
  <c r="I95" i="8"/>
  <c r="I87" i="8"/>
  <c r="J31" i="8"/>
  <c r="J8" i="8"/>
  <c r="T216" i="8"/>
  <c r="Y215" i="8"/>
  <c r="O215" i="8"/>
  <c r="T208" i="8"/>
  <c r="Y207" i="8"/>
  <c r="O207" i="8"/>
  <c r="S200" i="8"/>
  <c r="X199" i="8"/>
  <c r="N199" i="8"/>
  <c r="Y192" i="8"/>
  <c r="O192" i="8"/>
  <c r="T191" i="8"/>
  <c r="U184" i="8"/>
  <c r="Z183" i="8"/>
  <c r="P180" i="8"/>
  <c r="AA176" i="8"/>
  <c r="AB175" i="8"/>
  <c r="Q175" i="8"/>
  <c r="R168" i="8"/>
  <c r="S167" i="8"/>
  <c r="Q160" i="8"/>
  <c r="U159" i="8"/>
  <c r="S152" i="8"/>
  <c r="T151" i="8"/>
  <c r="X144" i="8"/>
  <c r="Y143" i="8"/>
  <c r="U139" i="8"/>
  <c r="W136" i="8"/>
  <c r="R135" i="8"/>
  <c r="AB128" i="8"/>
  <c r="W127" i="8"/>
  <c r="Z119" i="8"/>
  <c r="Q112" i="8"/>
  <c r="P111" i="8"/>
  <c r="U104" i="8"/>
  <c r="P103" i="8"/>
  <c r="Z96" i="8"/>
  <c r="T95" i="8"/>
  <c r="V88" i="8"/>
  <c r="P87" i="8"/>
  <c r="S80" i="8"/>
  <c r="N79" i="8"/>
  <c r="R72" i="8"/>
  <c r="Z56" i="8"/>
  <c r="N131" i="8"/>
  <c r="H208" i="8"/>
  <c r="H195" i="8"/>
  <c r="G175" i="8"/>
  <c r="H159" i="8"/>
  <c r="H140" i="8"/>
  <c r="G127" i="8"/>
  <c r="G104" i="8"/>
  <c r="H56" i="8"/>
  <c r="H198" i="8"/>
  <c r="G198" i="8"/>
  <c r="G194" i="8"/>
  <c r="AB194" i="8"/>
  <c r="N170" i="8"/>
  <c r="H170" i="8"/>
  <c r="G130" i="8"/>
  <c r="H130" i="8"/>
  <c r="I98" i="8"/>
  <c r="H98" i="8"/>
  <c r="G94" i="8"/>
  <c r="H94" i="8"/>
  <c r="G154" i="8"/>
  <c r="I217" i="8"/>
  <c r="P169" i="8"/>
  <c r="W161" i="8"/>
  <c r="X105" i="8"/>
  <c r="O197" i="8"/>
  <c r="H197" i="8"/>
  <c r="AB214" i="8"/>
  <c r="G214" i="8"/>
  <c r="H214" i="8"/>
  <c r="O210" i="8"/>
  <c r="AB210" i="8"/>
  <c r="G210" i="8"/>
  <c r="H210" i="8"/>
  <c r="R206" i="8"/>
  <c r="G206" i="8"/>
  <c r="S202" i="8"/>
  <c r="V202" i="8"/>
  <c r="T202" i="8"/>
  <c r="H186" i="8"/>
  <c r="AB186" i="8"/>
  <c r="G182" i="8"/>
  <c r="H182" i="8"/>
  <c r="G178" i="8"/>
  <c r="H178" i="8"/>
  <c r="X174" i="8"/>
  <c r="G174" i="8"/>
  <c r="N162" i="8"/>
  <c r="AB162" i="8"/>
  <c r="G150" i="8"/>
  <c r="H150" i="8"/>
  <c r="G146" i="8"/>
  <c r="H146" i="8"/>
  <c r="I146" i="8"/>
  <c r="I142" i="8"/>
  <c r="G142" i="8"/>
  <c r="H142" i="8"/>
  <c r="AA138" i="8"/>
  <c r="G138" i="8"/>
  <c r="Z130" i="8"/>
  <c r="V130" i="8"/>
  <c r="N122" i="8"/>
  <c r="H122" i="8"/>
  <c r="I122" i="8"/>
  <c r="Y118" i="8"/>
  <c r="G118" i="8"/>
  <c r="H118" i="8"/>
  <c r="T114" i="8"/>
  <c r="G114" i="8"/>
  <c r="H114" i="8"/>
  <c r="I114" i="8"/>
  <c r="G110" i="8"/>
  <c r="H110" i="8"/>
  <c r="O106" i="8"/>
  <c r="G106" i="8"/>
  <c r="W106" i="8"/>
  <c r="G86" i="8"/>
  <c r="H86" i="8"/>
  <c r="G82" i="8"/>
  <c r="H82" i="8"/>
  <c r="S82" i="8"/>
  <c r="H78" i="8"/>
  <c r="G78" i="8"/>
  <c r="G54" i="8"/>
  <c r="H54" i="8"/>
  <c r="O50" i="8"/>
  <c r="G50" i="8"/>
  <c r="H50" i="8"/>
  <c r="H46" i="8"/>
  <c r="G217" i="8"/>
  <c r="Q217" i="8"/>
  <c r="Y217" i="8"/>
  <c r="J217" i="8"/>
  <c r="R217" i="8"/>
  <c r="Z217" i="8"/>
  <c r="S217" i="8"/>
  <c r="AA217" i="8"/>
  <c r="G209" i="8"/>
  <c r="H209" i="8"/>
  <c r="N209" i="8"/>
  <c r="V209" i="8"/>
  <c r="O209" i="8"/>
  <c r="W209" i="8"/>
  <c r="I209" i="8"/>
  <c r="P209" i="8"/>
  <c r="X209" i="8"/>
  <c r="J209" i="8"/>
  <c r="G201" i="8"/>
  <c r="S201" i="8"/>
  <c r="AA201" i="8"/>
  <c r="T201" i="8"/>
  <c r="AB201" i="8"/>
  <c r="H201" i="8"/>
  <c r="U201" i="8"/>
  <c r="I201" i="8"/>
  <c r="G193" i="8"/>
  <c r="Q193" i="8"/>
  <c r="Y193" i="8"/>
  <c r="R193" i="8"/>
  <c r="Z193" i="8"/>
  <c r="I193" i="8"/>
  <c r="S193" i="8"/>
  <c r="AA193" i="8"/>
  <c r="J193" i="8"/>
  <c r="G185" i="8"/>
  <c r="N185" i="8"/>
  <c r="V185" i="8"/>
  <c r="I185" i="8"/>
  <c r="O185" i="8"/>
  <c r="W185" i="8"/>
  <c r="J185" i="8"/>
  <c r="P185" i="8"/>
  <c r="X185" i="8"/>
  <c r="G177" i="8"/>
  <c r="H177" i="8"/>
  <c r="P177" i="8"/>
  <c r="X177" i="8"/>
  <c r="Q177" i="8"/>
  <c r="Y177" i="8"/>
  <c r="R177" i="8"/>
  <c r="Z177" i="8"/>
  <c r="I177" i="8"/>
  <c r="G173" i="8"/>
  <c r="N173" i="8"/>
  <c r="H173" i="8"/>
  <c r="G153" i="8"/>
  <c r="N153" i="8"/>
  <c r="V153" i="8"/>
  <c r="O153" i="8"/>
  <c r="W153" i="8"/>
  <c r="I153" i="8"/>
  <c r="P153" i="8"/>
  <c r="X153" i="8"/>
  <c r="J153" i="8"/>
  <c r="G145" i="8"/>
  <c r="H145" i="8"/>
  <c r="P145" i="8"/>
  <c r="X145" i="8"/>
  <c r="Q145" i="8"/>
  <c r="Y145" i="8"/>
  <c r="R145" i="8"/>
  <c r="Z145" i="8"/>
  <c r="G141" i="8"/>
  <c r="H141" i="8"/>
  <c r="G137" i="8"/>
  <c r="O137" i="8"/>
  <c r="R137" i="8"/>
  <c r="Z137" i="8"/>
  <c r="S137" i="8"/>
  <c r="AA137" i="8"/>
  <c r="H137" i="8"/>
  <c r="T137" i="8"/>
  <c r="AB137" i="8"/>
  <c r="G133" i="8"/>
  <c r="H133" i="8"/>
  <c r="Y125" i="8"/>
  <c r="G125" i="8"/>
  <c r="X125" i="8"/>
  <c r="Q121" i="8"/>
  <c r="Y121" i="8"/>
  <c r="R121" i="8"/>
  <c r="Z121" i="8"/>
  <c r="G121" i="8"/>
  <c r="S121" i="8"/>
  <c r="AA121" i="8"/>
  <c r="U121" i="8"/>
  <c r="I121" i="8"/>
  <c r="V121" i="8"/>
  <c r="J121" i="8"/>
  <c r="W121" i="8"/>
  <c r="P113" i="8"/>
  <c r="X113" i="8"/>
  <c r="Q113" i="8"/>
  <c r="Y113" i="8"/>
  <c r="G113" i="8"/>
  <c r="R113" i="8"/>
  <c r="Z113" i="8"/>
  <c r="H113" i="8"/>
  <c r="V113" i="8"/>
  <c r="I113" i="8"/>
  <c r="W113" i="8"/>
  <c r="J113" i="8"/>
  <c r="AA113" i="8"/>
  <c r="G109" i="8"/>
  <c r="H109" i="8"/>
  <c r="G101" i="8"/>
  <c r="N101" i="8"/>
  <c r="H101" i="8"/>
  <c r="R101" i="8"/>
  <c r="G93" i="8"/>
  <c r="J93" i="8"/>
  <c r="Q89" i="8"/>
  <c r="Y89" i="8"/>
  <c r="R89" i="8"/>
  <c r="Z89" i="8"/>
  <c r="G89" i="8"/>
  <c r="S89" i="8"/>
  <c r="AA89" i="8"/>
  <c r="U89" i="8"/>
  <c r="V89" i="8"/>
  <c r="W89" i="8"/>
  <c r="V49" i="8"/>
  <c r="Y49" i="8"/>
  <c r="G49" i="8"/>
  <c r="H45" i="16" s="1"/>
  <c r="P45" i="16" s="1"/>
  <c r="N49" i="8"/>
  <c r="Z49" i="8"/>
  <c r="H49" i="8"/>
  <c r="Q49" i="8"/>
  <c r="R49" i="8"/>
  <c r="S49" i="8"/>
  <c r="I49" i="8"/>
  <c r="W217" i="8"/>
  <c r="U209" i="8"/>
  <c r="U81" i="8"/>
  <c r="H117" i="8"/>
  <c r="J169" i="8"/>
  <c r="V217" i="8"/>
  <c r="T209" i="8"/>
  <c r="U202" i="8"/>
  <c r="P201" i="8"/>
  <c r="V194" i="8"/>
  <c r="P193" i="8"/>
  <c r="AB185" i="8"/>
  <c r="Q185" i="8"/>
  <c r="T177" i="8"/>
  <c r="AA153" i="8"/>
  <c r="T145" i="8"/>
  <c r="X137" i="8"/>
  <c r="AB121" i="8"/>
  <c r="T113" i="8"/>
  <c r="X89" i="8"/>
  <c r="N178" i="8"/>
  <c r="H190" i="8"/>
  <c r="H185" i="8"/>
  <c r="G162" i="8"/>
  <c r="H157" i="8"/>
  <c r="H138" i="8"/>
  <c r="G98" i="8"/>
  <c r="H93" i="8"/>
  <c r="G181" i="8"/>
  <c r="O181" i="8"/>
  <c r="G169" i="8"/>
  <c r="Q169" i="8"/>
  <c r="Y169" i="8"/>
  <c r="R169" i="8"/>
  <c r="Z169" i="8"/>
  <c r="H169" i="8"/>
  <c r="S169" i="8"/>
  <c r="AA169" i="8"/>
  <c r="I169" i="8"/>
  <c r="G165" i="8"/>
  <c r="H165" i="8"/>
  <c r="G161" i="8"/>
  <c r="S161" i="8"/>
  <c r="AA161" i="8"/>
  <c r="T161" i="8"/>
  <c r="AB161" i="8"/>
  <c r="U161" i="8"/>
  <c r="I161" i="8"/>
  <c r="O129" i="8"/>
  <c r="W129" i="8"/>
  <c r="G129" i="8"/>
  <c r="Q129" i="8"/>
  <c r="Y129" i="8"/>
  <c r="P129" i="8"/>
  <c r="AA129" i="8"/>
  <c r="R129" i="8"/>
  <c r="AB129" i="8"/>
  <c r="S129" i="8"/>
  <c r="Q105" i="8"/>
  <c r="Y105" i="8"/>
  <c r="R105" i="8"/>
  <c r="Z105" i="8"/>
  <c r="G105" i="8"/>
  <c r="S105" i="8"/>
  <c r="AA105" i="8"/>
  <c r="N105" i="8"/>
  <c r="AB105" i="8"/>
  <c r="I105" i="8"/>
  <c r="O105" i="8"/>
  <c r="J105" i="8"/>
  <c r="H105" i="8"/>
  <c r="P105" i="8"/>
  <c r="R97" i="8"/>
  <c r="Z97" i="8"/>
  <c r="S97" i="8"/>
  <c r="AA97" i="8"/>
  <c r="G97" i="8"/>
  <c r="T97" i="8"/>
  <c r="AB97" i="8"/>
  <c r="Q97" i="8"/>
  <c r="J97" i="8"/>
  <c r="U97" i="8"/>
  <c r="V97" i="8"/>
  <c r="Q81" i="8"/>
  <c r="Y81" i="8"/>
  <c r="R81" i="8"/>
  <c r="Z81" i="8"/>
  <c r="G81" i="8"/>
  <c r="S81" i="8"/>
  <c r="AA81" i="8"/>
  <c r="H81" i="8"/>
  <c r="W81" i="8"/>
  <c r="I81" i="8"/>
  <c r="X81" i="8"/>
  <c r="J81" i="8"/>
  <c r="N81" i="8"/>
  <c r="AB81" i="8"/>
  <c r="N65" i="8"/>
  <c r="X65" i="8"/>
  <c r="J61" i="16" s="1"/>
  <c r="R61" i="16" s="1"/>
  <c r="P57" i="8"/>
  <c r="AB57" i="8"/>
  <c r="AB25" i="8"/>
  <c r="J161" i="8"/>
  <c r="R185" i="8"/>
  <c r="AB153" i="8"/>
  <c r="Q153" i="8"/>
  <c r="U145" i="8"/>
  <c r="Y137" i="8"/>
  <c r="Y9" i="8"/>
  <c r="J177" i="8"/>
  <c r="J125" i="8"/>
  <c r="J114" i="8"/>
  <c r="U217" i="8"/>
  <c r="S209" i="8"/>
  <c r="Z201" i="8"/>
  <c r="O201" i="8"/>
  <c r="O198" i="8"/>
  <c r="U194" i="8"/>
  <c r="O193" i="8"/>
  <c r="O189" i="8"/>
  <c r="AA185" i="8"/>
  <c r="S177" i="8"/>
  <c r="V169" i="8"/>
  <c r="Z161" i="8"/>
  <c r="O161" i="8"/>
  <c r="Z157" i="8"/>
  <c r="Z153" i="8"/>
  <c r="S145" i="8"/>
  <c r="W137" i="8"/>
  <c r="Z129" i="8"/>
  <c r="X121" i="8"/>
  <c r="S113" i="8"/>
  <c r="Y97" i="8"/>
  <c r="T89" i="8"/>
  <c r="P81" i="8"/>
  <c r="N154" i="8"/>
  <c r="H217" i="8"/>
  <c r="H194" i="8"/>
  <c r="H166" i="8"/>
  <c r="H161" i="8"/>
  <c r="G122" i="8"/>
  <c r="H102" i="8"/>
  <c r="H97" i="8"/>
  <c r="G213" i="8"/>
  <c r="Y213" i="8"/>
  <c r="G205" i="8"/>
  <c r="H205" i="8"/>
  <c r="Q201" i="8"/>
  <c r="T193" i="8"/>
  <c r="U177" i="8"/>
  <c r="X169" i="8"/>
  <c r="Q161" i="8"/>
  <c r="U113" i="8"/>
  <c r="U105" i="8"/>
  <c r="AB89" i="8"/>
  <c r="T49" i="8"/>
  <c r="J189" i="8"/>
  <c r="J138" i="8"/>
  <c r="T217" i="8"/>
  <c r="N210" i="8"/>
  <c r="R209" i="8"/>
  <c r="Y201" i="8"/>
  <c r="N201" i="8"/>
  <c r="Q197" i="8"/>
  <c r="AB193" i="8"/>
  <c r="N193" i="8"/>
  <c r="N189" i="8"/>
  <c r="Z185" i="8"/>
  <c r="O177" i="8"/>
  <c r="U169" i="8"/>
  <c r="Y161" i="8"/>
  <c r="N161" i="8"/>
  <c r="Y157" i="8"/>
  <c r="Y153" i="8"/>
  <c r="AB146" i="8"/>
  <c r="O145" i="8"/>
  <c r="V137" i="8"/>
  <c r="X129" i="8"/>
  <c r="T121" i="8"/>
  <c r="O113" i="8"/>
  <c r="X97" i="8"/>
  <c r="P89" i="8"/>
  <c r="O81" i="8"/>
  <c r="U25" i="8"/>
  <c r="V149" i="8"/>
  <c r="H189" i="8"/>
  <c r="H121" i="8"/>
  <c r="J210" i="8"/>
  <c r="I206" i="8"/>
  <c r="I194" i="8"/>
  <c r="I138" i="8"/>
  <c r="J90" i="8"/>
  <c r="J82" i="8"/>
  <c r="AA210" i="8"/>
  <c r="N202" i="8"/>
  <c r="T194" i="8"/>
  <c r="X186" i="8"/>
  <c r="AB178" i="8"/>
  <c r="AB170" i="8"/>
  <c r="AA162" i="8"/>
  <c r="AB154" i="8"/>
  <c r="AA146" i="8"/>
  <c r="T138" i="8"/>
  <c r="N106" i="8"/>
  <c r="W170" i="8"/>
  <c r="S146" i="8"/>
  <c r="AA114" i="8"/>
  <c r="I210" i="8"/>
  <c r="J162" i="8"/>
  <c r="J106" i="8"/>
  <c r="I90" i="8"/>
  <c r="I82" i="8"/>
  <c r="X210" i="8"/>
  <c r="S194" i="8"/>
  <c r="T186" i="8"/>
  <c r="AA178" i="8"/>
  <c r="U170" i="8"/>
  <c r="W162" i="8"/>
  <c r="U154" i="8"/>
  <c r="W146" i="8"/>
  <c r="S138" i="8"/>
  <c r="AB122" i="8"/>
  <c r="X142" i="8"/>
  <c r="J186" i="8"/>
  <c r="J178" i="8"/>
  <c r="I174" i="8"/>
  <c r="I162" i="8"/>
  <c r="I106" i="8"/>
  <c r="W210" i="8"/>
  <c r="P194" i="8"/>
  <c r="S186" i="8"/>
  <c r="W178" i="8"/>
  <c r="T170" i="8"/>
  <c r="V162" i="8"/>
  <c r="T154" i="8"/>
  <c r="V146" i="8"/>
  <c r="R122" i="8"/>
  <c r="AA98" i="8"/>
  <c r="J202" i="8"/>
  <c r="I186" i="8"/>
  <c r="I178" i="8"/>
  <c r="J130" i="8"/>
  <c r="V210" i="8"/>
  <c r="X202" i="8"/>
  <c r="P186" i="8"/>
  <c r="V178" i="8"/>
  <c r="Y174" i="8"/>
  <c r="S170" i="8"/>
  <c r="U162" i="8"/>
  <c r="S154" i="8"/>
  <c r="U146" i="8"/>
  <c r="AB130" i="8"/>
  <c r="V114" i="8"/>
  <c r="V98" i="8"/>
  <c r="T210" i="8"/>
  <c r="V186" i="8"/>
  <c r="T162" i="8"/>
  <c r="N130" i="8"/>
  <c r="X98" i="8"/>
  <c r="J154" i="8"/>
  <c r="J146" i="8"/>
  <c r="I130" i="8"/>
  <c r="P210" i="8"/>
  <c r="W202" i="8"/>
  <c r="O186" i="8"/>
  <c r="U178" i="8"/>
  <c r="O170" i="8"/>
  <c r="O154" i="8"/>
  <c r="N146" i="8"/>
  <c r="AA130" i="8"/>
  <c r="U114" i="8"/>
  <c r="I202" i="8"/>
  <c r="J170" i="8"/>
  <c r="I154" i="8"/>
  <c r="U214" i="8"/>
  <c r="N214" i="8"/>
  <c r="V214" i="8"/>
  <c r="W214" i="8"/>
  <c r="X214" i="8"/>
  <c r="O214" i="8"/>
  <c r="Y214" i="8"/>
  <c r="R214" i="8"/>
  <c r="I214" i="8"/>
  <c r="S214" i="8"/>
  <c r="J214" i="8"/>
  <c r="T214" i="8"/>
  <c r="AA214" i="8"/>
  <c r="Z214" i="8"/>
  <c r="U206" i="8"/>
  <c r="N206" i="8"/>
  <c r="V206" i="8"/>
  <c r="S206" i="8"/>
  <c r="T206" i="8"/>
  <c r="W206" i="8"/>
  <c r="X206" i="8"/>
  <c r="Y206" i="8"/>
  <c r="Z206" i="8"/>
  <c r="AB206" i="8"/>
  <c r="AA206" i="8"/>
  <c r="O206" i="8"/>
  <c r="U182" i="8"/>
  <c r="N182" i="8"/>
  <c r="V182" i="8"/>
  <c r="W182" i="8"/>
  <c r="X182" i="8"/>
  <c r="O182" i="8"/>
  <c r="Y182" i="8"/>
  <c r="Z182" i="8"/>
  <c r="I182" i="8"/>
  <c r="AA182" i="8"/>
  <c r="J182" i="8"/>
  <c r="AB182" i="8"/>
  <c r="Q182" i="8"/>
  <c r="P182" i="8"/>
  <c r="T158" i="8"/>
  <c r="AB158" i="8"/>
  <c r="U158" i="8"/>
  <c r="N158" i="8"/>
  <c r="V158" i="8"/>
  <c r="O158" i="8"/>
  <c r="Z158" i="8"/>
  <c r="P158" i="8"/>
  <c r="AA158" i="8"/>
  <c r="Q158" i="8"/>
  <c r="R158" i="8"/>
  <c r="W158" i="8"/>
  <c r="X158" i="8"/>
  <c r="Y158" i="8"/>
  <c r="I158" i="8"/>
  <c r="J158" i="8"/>
  <c r="T150" i="8"/>
  <c r="AB150" i="8"/>
  <c r="U150" i="8"/>
  <c r="N150" i="8"/>
  <c r="V150" i="8"/>
  <c r="S150" i="8"/>
  <c r="W150" i="8"/>
  <c r="X150" i="8"/>
  <c r="Y150" i="8"/>
  <c r="Q150" i="8"/>
  <c r="I150" i="8"/>
  <c r="R150" i="8"/>
  <c r="J150" i="8"/>
  <c r="Z150" i="8"/>
  <c r="AA150" i="8"/>
  <c r="S126" i="8"/>
  <c r="AA126" i="8"/>
  <c r="T126" i="8"/>
  <c r="AB126" i="8"/>
  <c r="U126" i="8"/>
  <c r="O126" i="8"/>
  <c r="Z126" i="8"/>
  <c r="P126" i="8"/>
  <c r="Q126" i="8"/>
  <c r="V126" i="8"/>
  <c r="W126" i="8"/>
  <c r="X126" i="8"/>
  <c r="Y126" i="8"/>
  <c r="N126" i="8"/>
  <c r="R126" i="8"/>
  <c r="I126" i="8"/>
  <c r="J126" i="8"/>
  <c r="U94" i="8"/>
  <c r="N94" i="8"/>
  <c r="V94" i="8"/>
  <c r="O94" i="8"/>
  <c r="W94" i="8"/>
  <c r="R94" i="8"/>
  <c r="S94" i="8"/>
  <c r="T94" i="8"/>
  <c r="Z94" i="8"/>
  <c r="AA94" i="8"/>
  <c r="AB94" i="8"/>
  <c r="X94" i="8"/>
  <c r="Y94" i="8"/>
  <c r="P94" i="8"/>
  <c r="Q94" i="8"/>
  <c r="I94" i="8"/>
  <c r="J94" i="8"/>
  <c r="P150" i="8"/>
  <c r="T205" i="8"/>
  <c r="AB205" i="8"/>
  <c r="U205" i="8"/>
  <c r="N205" i="8"/>
  <c r="X205" i="8"/>
  <c r="O205" i="8"/>
  <c r="Y205" i="8"/>
  <c r="P205" i="8"/>
  <c r="Z205" i="8"/>
  <c r="I205" i="8"/>
  <c r="S205" i="8"/>
  <c r="V205" i="8"/>
  <c r="W205" i="8"/>
  <c r="J205" i="8"/>
  <c r="AA205" i="8"/>
  <c r="T181" i="8"/>
  <c r="AB181" i="8"/>
  <c r="U181" i="8"/>
  <c r="P181" i="8"/>
  <c r="Z181" i="8"/>
  <c r="Q181" i="8"/>
  <c r="AA181" i="8"/>
  <c r="R181" i="8"/>
  <c r="I181" i="8"/>
  <c r="W181" i="8"/>
  <c r="X181" i="8"/>
  <c r="N181" i="8"/>
  <c r="Y181" i="8"/>
  <c r="S165" i="8"/>
  <c r="AA165" i="8"/>
  <c r="T165" i="8"/>
  <c r="AB165" i="8"/>
  <c r="U165" i="8"/>
  <c r="W165" i="8"/>
  <c r="O165" i="8"/>
  <c r="X165" i="8"/>
  <c r="N165" i="8"/>
  <c r="Y165" i="8"/>
  <c r="I165" i="8"/>
  <c r="Z165" i="8"/>
  <c r="R165" i="8"/>
  <c r="V165" i="8"/>
  <c r="J165" i="8"/>
  <c r="S141" i="8"/>
  <c r="AA141" i="8"/>
  <c r="O141" i="8"/>
  <c r="X141" i="8"/>
  <c r="P141" i="8"/>
  <c r="Y141" i="8"/>
  <c r="Q141" i="8"/>
  <c r="Z141" i="8"/>
  <c r="AB141" i="8"/>
  <c r="R141" i="8"/>
  <c r="N141" i="8"/>
  <c r="I141" i="8"/>
  <c r="U141" i="8"/>
  <c r="V141" i="8"/>
  <c r="W141" i="8"/>
  <c r="J141" i="8"/>
  <c r="R117" i="8"/>
  <c r="Z117" i="8"/>
  <c r="S117" i="8"/>
  <c r="AA117" i="8"/>
  <c r="T117" i="8"/>
  <c r="AB117" i="8"/>
  <c r="V117" i="8"/>
  <c r="W117" i="8"/>
  <c r="X117" i="8"/>
  <c r="U117" i="8"/>
  <c r="Y117" i="8"/>
  <c r="I117" i="8"/>
  <c r="P117" i="8"/>
  <c r="Q117" i="8"/>
  <c r="P214" i="8"/>
  <c r="P206" i="8"/>
  <c r="W173" i="8"/>
  <c r="O150" i="8"/>
  <c r="R110" i="8"/>
  <c r="R205" i="8"/>
  <c r="T182" i="8"/>
  <c r="O173" i="8"/>
  <c r="N102" i="8"/>
  <c r="V102" i="8"/>
  <c r="W102" i="8"/>
  <c r="O102" i="8"/>
  <c r="X102" i="8"/>
  <c r="P102" i="8"/>
  <c r="Y102" i="8"/>
  <c r="AB102" i="8"/>
  <c r="Q102" i="8"/>
  <c r="R102" i="8"/>
  <c r="S102" i="8"/>
  <c r="AA102" i="8"/>
  <c r="T102" i="8"/>
  <c r="U102" i="8"/>
  <c r="I102" i="8"/>
  <c r="Z102" i="8"/>
  <c r="U190" i="8"/>
  <c r="N190" i="8"/>
  <c r="V190" i="8"/>
  <c r="O190" i="8"/>
  <c r="Y190" i="8"/>
  <c r="P190" i="8"/>
  <c r="Z190" i="8"/>
  <c r="Q190" i="8"/>
  <c r="AA190" i="8"/>
  <c r="T190" i="8"/>
  <c r="W190" i="8"/>
  <c r="X190" i="8"/>
  <c r="I190" i="8"/>
  <c r="J190" i="8"/>
  <c r="AB190" i="8"/>
  <c r="T166" i="8"/>
  <c r="AB166" i="8"/>
  <c r="U166" i="8"/>
  <c r="N166" i="8"/>
  <c r="V166" i="8"/>
  <c r="S166" i="8"/>
  <c r="Y166" i="8"/>
  <c r="W166" i="8"/>
  <c r="X166" i="8"/>
  <c r="I166" i="8"/>
  <c r="O166" i="8"/>
  <c r="P166" i="8"/>
  <c r="Q166" i="8"/>
  <c r="S134" i="8"/>
  <c r="AA134" i="8"/>
  <c r="T134" i="8"/>
  <c r="AB134" i="8"/>
  <c r="U134" i="8"/>
  <c r="W134" i="8"/>
  <c r="X134" i="8"/>
  <c r="N134" i="8"/>
  <c r="Y134" i="8"/>
  <c r="P134" i="8"/>
  <c r="Q134" i="8"/>
  <c r="V134" i="8"/>
  <c r="R134" i="8"/>
  <c r="Z134" i="8"/>
  <c r="I134" i="8"/>
  <c r="O134" i="8"/>
  <c r="S110" i="8"/>
  <c r="AA110" i="8"/>
  <c r="T110" i="8"/>
  <c r="AB110" i="8"/>
  <c r="U110" i="8"/>
  <c r="X110" i="8"/>
  <c r="N110" i="8"/>
  <c r="Y110" i="8"/>
  <c r="O110" i="8"/>
  <c r="Z110" i="8"/>
  <c r="P110" i="8"/>
  <c r="V110" i="8"/>
  <c r="W110" i="8"/>
  <c r="N78" i="8"/>
  <c r="X78" i="8"/>
  <c r="O78" i="8"/>
  <c r="P78" i="8"/>
  <c r="Y78" i="8"/>
  <c r="Q78" i="8"/>
  <c r="Z78" i="8"/>
  <c r="AA78" i="8"/>
  <c r="AB78" i="8"/>
  <c r="S78" i="8"/>
  <c r="V78" i="8"/>
  <c r="T78" i="8"/>
  <c r="U78" i="8"/>
  <c r="AB62" i="8"/>
  <c r="R62" i="8"/>
  <c r="U54" i="8"/>
  <c r="R54" i="8"/>
  <c r="S54" i="8"/>
  <c r="T54" i="8"/>
  <c r="AB54" i="8"/>
  <c r="Z54" i="8"/>
  <c r="AA54" i="8"/>
  <c r="J54" i="8"/>
  <c r="I54" i="8"/>
  <c r="Q206" i="8"/>
  <c r="T213" i="8"/>
  <c r="AB213" i="8"/>
  <c r="U213" i="8"/>
  <c r="P213" i="8"/>
  <c r="Z213" i="8"/>
  <c r="Q213" i="8"/>
  <c r="AA213" i="8"/>
  <c r="R213" i="8"/>
  <c r="I213" i="8"/>
  <c r="O213" i="8"/>
  <c r="S213" i="8"/>
  <c r="V213" i="8"/>
  <c r="W213" i="8"/>
  <c r="X213" i="8"/>
  <c r="T197" i="8"/>
  <c r="AB197" i="8"/>
  <c r="U197" i="8"/>
  <c r="V197" i="8"/>
  <c r="W197" i="8"/>
  <c r="N197" i="8"/>
  <c r="X197" i="8"/>
  <c r="I197" i="8"/>
  <c r="R197" i="8"/>
  <c r="AA197" i="8"/>
  <c r="S197" i="8"/>
  <c r="J197" i="8"/>
  <c r="Y197" i="8"/>
  <c r="Z197" i="8"/>
  <c r="S157" i="8"/>
  <c r="AA157" i="8"/>
  <c r="T157" i="8"/>
  <c r="AB157" i="8"/>
  <c r="U157" i="8"/>
  <c r="P157" i="8"/>
  <c r="Q157" i="8"/>
  <c r="V157" i="8"/>
  <c r="R157" i="8"/>
  <c r="I157" i="8"/>
  <c r="X157" i="8"/>
  <c r="N157" i="8"/>
  <c r="O157" i="8"/>
  <c r="W157" i="8"/>
  <c r="R125" i="8"/>
  <c r="Z125" i="8"/>
  <c r="S125" i="8"/>
  <c r="AA125" i="8"/>
  <c r="T125" i="8"/>
  <c r="AB125" i="8"/>
  <c r="P125" i="8"/>
  <c r="Q125" i="8"/>
  <c r="U125" i="8"/>
  <c r="N125" i="8"/>
  <c r="O125" i="8"/>
  <c r="W125" i="8"/>
  <c r="V125" i="8"/>
  <c r="I125" i="8"/>
  <c r="R109" i="8"/>
  <c r="Z109" i="8"/>
  <c r="S109" i="8"/>
  <c r="AA109" i="8"/>
  <c r="T109" i="8"/>
  <c r="AB109" i="8"/>
  <c r="N109" i="8"/>
  <c r="Y109" i="8"/>
  <c r="O109" i="8"/>
  <c r="P109" i="8"/>
  <c r="V109" i="8"/>
  <c r="W109" i="8"/>
  <c r="X109" i="8"/>
  <c r="I109" i="8"/>
  <c r="Q109" i="8"/>
  <c r="J109" i="8"/>
  <c r="Q85" i="8"/>
  <c r="Y85" i="8"/>
  <c r="R85" i="8"/>
  <c r="Z85" i="8"/>
  <c r="S85" i="8"/>
  <c r="AA85" i="8"/>
  <c r="W85" i="8"/>
  <c r="X85" i="8"/>
  <c r="N85" i="8"/>
  <c r="AB85" i="8"/>
  <c r="U85" i="8"/>
  <c r="V85" i="8"/>
  <c r="O85" i="8"/>
  <c r="I85" i="8"/>
  <c r="P85" i="8"/>
  <c r="T85" i="8"/>
  <c r="R69" i="8"/>
  <c r="J134" i="8"/>
  <c r="Q205" i="8"/>
  <c r="R190" i="8"/>
  <c r="R182" i="8"/>
  <c r="Z166" i="8"/>
  <c r="T141" i="8"/>
  <c r="R78" i="8"/>
  <c r="U198" i="8"/>
  <c r="N198" i="8"/>
  <c r="V198" i="8"/>
  <c r="Q198" i="8"/>
  <c r="AA198" i="8"/>
  <c r="R198" i="8"/>
  <c r="AB198" i="8"/>
  <c r="S198" i="8"/>
  <c r="W198" i="8"/>
  <c r="X198" i="8"/>
  <c r="Y198" i="8"/>
  <c r="I198" i="8"/>
  <c r="Z198" i="8"/>
  <c r="T174" i="8"/>
  <c r="AB174" i="8"/>
  <c r="U174" i="8"/>
  <c r="N174" i="8"/>
  <c r="V174" i="8"/>
  <c r="O174" i="8"/>
  <c r="Z174" i="8"/>
  <c r="P174" i="8"/>
  <c r="AA174" i="8"/>
  <c r="Q174" i="8"/>
  <c r="R174" i="8"/>
  <c r="W174" i="8"/>
  <c r="S174" i="8"/>
  <c r="T142" i="8"/>
  <c r="AB142" i="8"/>
  <c r="R142" i="8"/>
  <c r="AA142" i="8"/>
  <c r="S142" i="8"/>
  <c r="U142" i="8"/>
  <c r="Y142" i="8"/>
  <c r="N142" i="8"/>
  <c r="Z142" i="8"/>
  <c r="O142" i="8"/>
  <c r="P142" i="8"/>
  <c r="V142" i="8"/>
  <c r="Q142" i="8"/>
  <c r="S118" i="8"/>
  <c r="AA118" i="8"/>
  <c r="T118" i="8"/>
  <c r="AB118" i="8"/>
  <c r="U118" i="8"/>
  <c r="R118" i="8"/>
  <c r="V118" i="8"/>
  <c r="W118" i="8"/>
  <c r="Z118" i="8"/>
  <c r="O118" i="8"/>
  <c r="N118" i="8"/>
  <c r="I118" i="8"/>
  <c r="J118" i="8"/>
  <c r="P118" i="8"/>
  <c r="X118" i="8"/>
  <c r="Q118" i="8"/>
  <c r="O86" i="8"/>
  <c r="S86" i="8"/>
  <c r="AB86" i="8"/>
  <c r="T86" i="8"/>
  <c r="U86" i="8"/>
  <c r="X86" i="8"/>
  <c r="Y86" i="8"/>
  <c r="Z86" i="8"/>
  <c r="N86" i="8"/>
  <c r="R86" i="8"/>
  <c r="V86" i="8"/>
  <c r="AA86" i="8"/>
  <c r="I86" i="8"/>
  <c r="J86" i="8"/>
  <c r="P86" i="8"/>
  <c r="Q86" i="8"/>
  <c r="N70" i="8"/>
  <c r="Z70" i="8"/>
  <c r="T70" i="8"/>
  <c r="V70" i="8"/>
  <c r="AA70" i="8"/>
  <c r="AB70" i="8"/>
  <c r="P70" i="8"/>
  <c r="J70" i="8"/>
  <c r="S46" i="8"/>
  <c r="T46" i="8"/>
  <c r="Q214" i="8"/>
  <c r="T189" i="8"/>
  <c r="AB189" i="8"/>
  <c r="U189" i="8"/>
  <c r="R189" i="8"/>
  <c r="S189" i="8"/>
  <c r="V189" i="8"/>
  <c r="I189" i="8"/>
  <c r="Q189" i="8"/>
  <c r="Z189" i="8"/>
  <c r="W189" i="8"/>
  <c r="X189" i="8"/>
  <c r="Y189" i="8"/>
  <c r="S149" i="8"/>
  <c r="AA149" i="8"/>
  <c r="T149" i="8"/>
  <c r="AB149" i="8"/>
  <c r="U149" i="8"/>
  <c r="W149" i="8"/>
  <c r="O149" i="8"/>
  <c r="X149" i="8"/>
  <c r="Z149" i="8"/>
  <c r="N149" i="8"/>
  <c r="Y149" i="8"/>
  <c r="I149" i="8"/>
  <c r="P149" i="8"/>
  <c r="R149" i="8"/>
  <c r="Q149" i="8"/>
  <c r="R133" i="8"/>
  <c r="Z133" i="8"/>
  <c r="S133" i="8"/>
  <c r="AA133" i="8"/>
  <c r="T133" i="8"/>
  <c r="AB133" i="8"/>
  <c r="X133" i="8"/>
  <c r="N133" i="8"/>
  <c r="Y133" i="8"/>
  <c r="O133" i="8"/>
  <c r="P133" i="8"/>
  <c r="I133" i="8"/>
  <c r="Q133" i="8"/>
  <c r="U133" i="8"/>
  <c r="V133" i="8"/>
  <c r="J133" i="8"/>
  <c r="W133" i="8"/>
  <c r="U101" i="8"/>
  <c r="S101" i="8"/>
  <c r="AB101" i="8"/>
  <c r="T101" i="8"/>
  <c r="V101" i="8"/>
  <c r="O101" i="8"/>
  <c r="AA101" i="8"/>
  <c r="P101" i="8"/>
  <c r="Q101" i="8"/>
  <c r="X101" i="8"/>
  <c r="Y101" i="8"/>
  <c r="Z101" i="8"/>
  <c r="I101" i="8"/>
  <c r="W101" i="8"/>
  <c r="J101" i="8"/>
  <c r="T93" i="8"/>
  <c r="AB93" i="8"/>
  <c r="U93" i="8"/>
  <c r="N93" i="8"/>
  <c r="V93" i="8"/>
  <c r="S93" i="8"/>
  <c r="W93" i="8"/>
  <c r="X93" i="8"/>
  <c r="R93" i="8"/>
  <c r="Y93" i="8"/>
  <c r="Z93" i="8"/>
  <c r="P93" i="8"/>
  <c r="O93" i="8"/>
  <c r="I93" i="8"/>
  <c r="R77" i="8"/>
  <c r="U77" i="8"/>
  <c r="V77" i="8"/>
  <c r="N77" i="8"/>
  <c r="W77" i="8"/>
  <c r="O77" i="8"/>
  <c r="P77" i="8"/>
  <c r="AB77" i="8"/>
  <c r="T77" i="8"/>
  <c r="X77" i="8"/>
  <c r="J73" i="16" s="1"/>
  <c r="R73" i="16" s="1"/>
  <c r="Y77" i="8"/>
  <c r="Q77" i="8"/>
  <c r="S77" i="8"/>
  <c r="V61" i="8"/>
  <c r="S61" i="8"/>
  <c r="S45" i="8"/>
  <c r="Y45" i="8"/>
  <c r="AB45" i="8"/>
  <c r="J198" i="8"/>
  <c r="J166" i="8"/>
  <c r="N213" i="8"/>
  <c r="S182" i="8"/>
  <c r="AA166" i="8"/>
  <c r="W142" i="8"/>
  <c r="U109" i="8"/>
  <c r="Q93" i="8"/>
  <c r="J213" i="8"/>
  <c r="J181" i="8"/>
  <c r="J149" i="8"/>
  <c r="J117" i="8"/>
  <c r="J85" i="8"/>
  <c r="T198" i="8"/>
  <c r="AA189" i="8"/>
  <c r="V181" i="8"/>
  <c r="R166" i="8"/>
  <c r="O117" i="8"/>
  <c r="S173" i="8"/>
  <c r="AA173" i="8"/>
  <c r="T173" i="8"/>
  <c r="AB173" i="8"/>
  <c r="U173" i="8"/>
  <c r="P173" i="8"/>
  <c r="Q173" i="8"/>
  <c r="V173" i="8"/>
  <c r="R173" i="8"/>
  <c r="I173" i="8"/>
  <c r="X173" i="8"/>
  <c r="Y173" i="8"/>
  <c r="Z173" i="8"/>
  <c r="J173" i="8"/>
  <c r="P197" i="8"/>
  <c r="J102" i="8"/>
  <c r="S190" i="8"/>
  <c r="J206" i="8"/>
  <c r="J174" i="8"/>
  <c r="J142" i="8"/>
  <c r="J110" i="8"/>
  <c r="J78" i="8"/>
  <c r="P198" i="8"/>
  <c r="P189" i="8"/>
  <c r="S181" i="8"/>
  <c r="Q165" i="8"/>
  <c r="S158" i="8"/>
  <c r="N117" i="8"/>
  <c r="N75" i="8"/>
  <c r="R19" i="8"/>
  <c r="Z19" i="8"/>
  <c r="S19" i="8"/>
  <c r="AA19" i="8"/>
  <c r="O19" i="8"/>
  <c r="Y19" i="8"/>
  <c r="P19" i="8"/>
  <c r="AB19" i="8"/>
  <c r="Q19" i="8"/>
  <c r="T19" i="8"/>
  <c r="U19" i="8"/>
  <c r="V19" i="8"/>
  <c r="N19" i="8"/>
  <c r="W19" i="8"/>
  <c r="X19" i="8"/>
  <c r="J15" i="16" s="1"/>
  <c r="R15" i="16" s="1"/>
  <c r="S212" i="8"/>
  <c r="AA212" i="8"/>
  <c r="T212" i="8"/>
  <c r="AB212" i="8"/>
  <c r="U212" i="8"/>
  <c r="V212" i="8"/>
  <c r="W212" i="8"/>
  <c r="S180" i="8"/>
  <c r="AA180" i="8"/>
  <c r="T180" i="8"/>
  <c r="AB180" i="8"/>
  <c r="U180" i="8"/>
  <c r="X180" i="8"/>
  <c r="V180" i="8"/>
  <c r="W180" i="8"/>
  <c r="N180" i="8"/>
  <c r="R156" i="8"/>
  <c r="Z156" i="8"/>
  <c r="S156" i="8"/>
  <c r="AA156" i="8"/>
  <c r="T156" i="8"/>
  <c r="AB156" i="8"/>
  <c r="Q156" i="8"/>
  <c r="U156" i="8"/>
  <c r="V156" i="8"/>
  <c r="W156" i="8"/>
  <c r="R140" i="8"/>
  <c r="Z140" i="8"/>
  <c r="U140" i="8"/>
  <c r="V140" i="8"/>
  <c r="N140" i="8"/>
  <c r="W140" i="8"/>
  <c r="AA140" i="8"/>
  <c r="O140" i="8"/>
  <c r="AB140" i="8"/>
  <c r="Q140" i="8"/>
  <c r="P140" i="8"/>
  <c r="Q108" i="8"/>
  <c r="Y108" i="8"/>
  <c r="R108" i="8"/>
  <c r="Z108" i="8"/>
  <c r="S108" i="8"/>
  <c r="AA108" i="8"/>
  <c r="O108" i="8"/>
  <c r="P108" i="8"/>
  <c r="T108" i="8"/>
  <c r="N108" i="8"/>
  <c r="W108" i="8"/>
  <c r="U108" i="8"/>
  <c r="V108" i="8"/>
  <c r="P84" i="8"/>
  <c r="X84" i="8"/>
  <c r="Q84" i="8"/>
  <c r="Y84" i="8"/>
  <c r="R84" i="8"/>
  <c r="Z84" i="8"/>
  <c r="AA84" i="8"/>
  <c r="N84" i="8"/>
  <c r="AB84" i="8"/>
  <c r="O84" i="8"/>
  <c r="S84" i="8"/>
  <c r="T84" i="8"/>
  <c r="U84" i="8"/>
  <c r="V84" i="8"/>
  <c r="W84" i="8"/>
  <c r="Z28" i="8"/>
  <c r="R28" i="8"/>
  <c r="J28" i="8"/>
  <c r="J180" i="8"/>
  <c r="J84" i="8"/>
  <c r="X196" i="8"/>
  <c r="R195" i="8"/>
  <c r="Z195" i="8"/>
  <c r="S195" i="8"/>
  <c r="AA195" i="8"/>
  <c r="T195" i="8"/>
  <c r="U195" i="8"/>
  <c r="V195" i="8"/>
  <c r="I195" i="8"/>
  <c r="Q171" i="8"/>
  <c r="Y171" i="8"/>
  <c r="R171" i="8"/>
  <c r="Z171" i="8"/>
  <c r="S171" i="8"/>
  <c r="AA171" i="8"/>
  <c r="U171" i="8"/>
  <c r="X171" i="8"/>
  <c r="V171" i="8"/>
  <c r="W171" i="8"/>
  <c r="I171" i="8"/>
  <c r="Q139" i="8"/>
  <c r="Y139" i="8"/>
  <c r="R139" i="8"/>
  <c r="AA139" i="8"/>
  <c r="S139" i="8"/>
  <c r="AB139" i="8"/>
  <c r="T139" i="8"/>
  <c r="Z139" i="8"/>
  <c r="P139" i="8"/>
  <c r="N139" i="8"/>
  <c r="O139" i="8"/>
  <c r="I139" i="8"/>
  <c r="P115" i="8"/>
  <c r="X115" i="8"/>
  <c r="Q115" i="8"/>
  <c r="Y115" i="8"/>
  <c r="R115" i="8"/>
  <c r="Z115" i="8"/>
  <c r="AA115" i="8"/>
  <c r="N115" i="8"/>
  <c r="AB115" i="8"/>
  <c r="O115" i="8"/>
  <c r="T115" i="8"/>
  <c r="S115" i="8"/>
  <c r="I115" i="8"/>
  <c r="S107" i="8"/>
  <c r="AA107" i="8"/>
  <c r="N107" i="8"/>
  <c r="W107" i="8"/>
  <c r="O107" i="8"/>
  <c r="X107" i="8"/>
  <c r="P107" i="8"/>
  <c r="Y107" i="8"/>
  <c r="Q107" i="8"/>
  <c r="R107" i="8"/>
  <c r="T107" i="8"/>
  <c r="I107" i="8"/>
  <c r="R91" i="8"/>
  <c r="Z91" i="8"/>
  <c r="S91" i="8"/>
  <c r="AA91" i="8"/>
  <c r="T91" i="8"/>
  <c r="AB91" i="8"/>
  <c r="X91" i="8"/>
  <c r="N91" i="8"/>
  <c r="Y91" i="8"/>
  <c r="O91" i="8"/>
  <c r="P91" i="8"/>
  <c r="Q91" i="8"/>
  <c r="I91" i="8"/>
  <c r="I84" i="8"/>
  <c r="I19" i="8"/>
  <c r="R212" i="8"/>
  <c r="U203" i="8"/>
  <c r="W195" i="8"/>
  <c r="V188" i="8"/>
  <c r="V187" i="8"/>
  <c r="Z180" i="8"/>
  <c r="U179" i="8"/>
  <c r="N171" i="8"/>
  <c r="U164" i="8"/>
  <c r="AB155" i="8"/>
  <c r="V147" i="8"/>
  <c r="S140" i="8"/>
  <c r="V115" i="8"/>
  <c r="AB108" i="8"/>
  <c r="Y99" i="8"/>
  <c r="V91" i="8"/>
  <c r="S204" i="8"/>
  <c r="AA204" i="8"/>
  <c r="T204" i="8"/>
  <c r="AB204" i="8"/>
  <c r="Q204" i="8"/>
  <c r="R204" i="8"/>
  <c r="U204" i="8"/>
  <c r="S196" i="8"/>
  <c r="AA196" i="8"/>
  <c r="T196" i="8"/>
  <c r="AB196" i="8"/>
  <c r="O196" i="8"/>
  <c r="Y196" i="8"/>
  <c r="P196" i="8"/>
  <c r="Z196" i="8"/>
  <c r="Q196" i="8"/>
  <c r="R172" i="8"/>
  <c r="Z172" i="8"/>
  <c r="S172" i="8"/>
  <c r="AA172" i="8"/>
  <c r="T172" i="8"/>
  <c r="AB172" i="8"/>
  <c r="Q172" i="8"/>
  <c r="U172" i="8"/>
  <c r="V172" i="8"/>
  <c r="W172" i="8"/>
  <c r="R148" i="8"/>
  <c r="Z148" i="8"/>
  <c r="S148" i="8"/>
  <c r="AA148" i="8"/>
  <c r="T148" i="8"/>
  <c r="AB148" i="8"/>
  <c r="X148" i="8"/>
  <c r="N148" i="8"/>
  <c r="Y148" i="8"/>
  <c r="O148" i="8"/>
  <c r="P148" i="8"/>
  <c r="Q124" i="8"/>
  <c r="Y124" i="8"/>
  <c r="R124" i="8"/>
  <c r="Z124" i="8"/>
  <c r="S124" i="8"/>
  <c r="AA124" i="8"/>
  <c r="T124" i="8"/>
  <c r="U124" i="8"/>
  <c r="V124" i="8"/>
  <c r="N124" i="8"/>
  <c r="O124" i="8"/>
  <c r="W36" i="8"/>
  <c r="Y36" i="8"/>
  <c r="N36" i="8"/>
  <c r="N156" i="8"/>
  <c r="T140" i="8"/>
  <c r="X124" i="8"/>
  <c r="R211" i="8"/>
  <c r="Z211" i="8"/>
  <c r="S211" i="8"/>
  <c r="AA211" i="8"/>
  <c r="N211" i="8"/>
  <c r="X211" i="8"/>
  <c r="O211" i="8"/>
  <c r="Y211" i="8"/>
  <c r="P211" i="8"/>
  <c r="AB211" i="8"/>
  <c r="I211" i="8"/>
  <c r="I212" i="8"/>
  <c r="I180" i="8"/>
  <c r="I116" i="8"/>
  <c r="J204" i="8"/>
  <c r="J187" i="8"/>
  <c r="J172" i="8"/>
  <c r="J155" i="8"/>
  <c r="J140" i="8"/>
  <c r="J123" i="8"/>
  <c r="J108" i="8"/>
  <c r="J91" i="8"/>
  <c r="Q212" i="8"/>
  <c r="Q211" i="8"/>
  <c r="W204" i="8"/>
  <c r="V196" i="8"/>
  <c r="Q195" i="8"/>
  <c r="U188" i="8"/>
  <c r="U187" i="8"/>
  <c r="Y180" i="8"/>
  <c r="P172" i="8"/>
  <c r="Q164" i="8"/>
  <c r="X139" i="8"/>
  <c r="P124" i="8"/>
  <c r="U115" i="8"/>
  <c r="X108" i="8"/>
  <c r="U99" i="8"/>
  <c r="U91" i="8"/>
  <c r="T100" i="8"/>
  <c r="AB100" i="8"/>
  <c r="P100" i="8"/>
  <c r="Y100" i="8"/>
  <c r="Q100" i="8"/>
  <c r="Z100" i="8"/>
  <c r="R100" i="8"/>
  <c r="AA100" i="8"/>
  <c r="N100" i="8"/>
  <c r="O100" i="8"/>
  <c r="S100" i="8"/>
  <c r="U100" i="8"/>
  <c r="V100" i="8"/>
  <c r="W100" i="8"/>
  <c r="J116" i="8"/>
  <c r="X212" i="8"/>
  <c r="Z188" i="8"/>
  <c r="R203" i="8"/>
  <c r="Z203" i="8"/>
  <c r="S203" i="8"/>
  <c r="AA203" i="8"/>
  <c r="V203" i="8"/>
  <c r="W203" i="8"/>
  <c r="N203" i="8"/>
  <c r="X203" i="8"/>
  <c r="I203" i="8"/>
  <c r="R179" i="8"/>
  <c r="Z179" i="8"/>
  <c r="S179" i="8"/>
  <c r="AA179" i="8"/>
  <c r="N179" i="8"/>
  <c r="X179" i="8"/>
  <c r="O179" i="8"/>
  <c r="Y179" i="8"/>
  <c r="Q179" i="8"/>
  <c r="P179" i="8"/>
  <c r="AB179" i="8"/>
  <c r="I179" i="8"/>
  <c r="Q155" i="8"/>
  <c r="Y155" i="8"/>
  <c r="R155" i="8"/>
  <c r="Z155" i="8"/>
  <c r="S155" i="8"/>
  <c r="AA155" i="8"/>
  <c r="U155" i="8"/>
  <c r="V155" i="8"/>
  <c r="X155" i="8"/>
  <c r="W155" i="8"/>
  <c r="I155" i="8"/>
  <c r="P131" i="8"/>
  <c r="X131" i="8"/>
  <c r="Q131" i="8"/>
  <c r="Y131" i="8"/>
  <c r="R131" i="8"/>
  <c r="Z131" i="8"/>
  <c r="O131" i="8"/>
  <c r="S131" i="8"/>
  <c r="T131" i="8"/>
  <c r="U131" i="8"/>
  <c r="V131" i="8"/>
  <c r="AA131" i="8"/>
  <c r="W131" i="8"/>
  <c r="I131" i="8"/>
  <c r="O59" i="8"/>
  <c r="I204" i="8"/>
  <c r="I172" i="8"/>
  <c r="I140" i="8"/>
  <c r="I108" i="8"/>
  <c r="P212" i="8"/>
  <c r="V204" i="8"/>
  <c r="Q203" i="8"/>
  <c r="U196" i="8"/>
  <c r="P195" i="8"/>
  <c r="R180" i="8"/>
  <c r="O172" i="8"/>
  <c r="P155" i="8"/>
  <c r="W148" i="8"/>
  <c r="W139" i="8"/>
  <c r="AB107" i="8"/>
  <c r="S188" i="8"/>
  <c r="AA188" i="8"/>
  <c r="T188" i="8"/>
  <c r="AB188" i="8"/>
  <c r="W188" i="8"/>
  <c r="N188" i="8"/>
  <c r="X188" i="8"/>
  <c r="O188" i="8"/>
  <c r="Y188" i="8"/>
  <c r="R164" i="8"/>
  <c r="Z164" i="8"/>
  <c r="S164" i="8"/>
  <c r="AA164" i="8"/>
  <c r="T164" i="8"/>
  <c r="AB164" i="8"/>
  <c r="X164" i="8"/>
  <c r="N164" i="8"/>
  <c r="Y164" i="8"/>
  <c r="P164" i="8"/>
  <c r="O164" i="8"/>
  <c r="Q132" i="8"/>
  <c r="Y132" i="8"/>
  <c r="R132" i="8"/>
  <c r="Z132" i="8"/>
  <c r="S132" i="8"/>
  <c r="AA132" i="8"/>
  <c r="N132" i="8"/>
  <c r="AB132" i="8"/>
  <c r="O132" i="8"/>
  <c r="P132" i="8"/>
  <c r="W132" i="8"/>
  <c r="X132" i="8"/>
  <c r="Q116" i="8"/>
  <c r="Y116" i="8"/>
  <c r="R116" i="8"/>
  <c r="Z116" i="8"/>
  <c r="S116" i="8"/>
  <c r="AA116" i="8"/>
  <c r="W116" i="8"/>
  <c r="X116" i="8"/>
  <c r="N116" i="8"/>
  <c r="AB116" i="8"/>
  <c r="P116" i="8"/>
  <c r="T116" i="8"/>
  <c r="U116" i="8"/>
  <c r="V116" i="8"/>
  <c r="S92" i="8"/>
  <c r="AA92" i="8"/>
  <c r="T92" i="8"/>
  <c r="AB92" i="8"/>
  <c r="U92" i="8"/>
  <c r="W92" i="8"/>
  <c r="X92" i="8"/>
  <c r="N92" i="8"/>
  <c r="Y92" i="8"/>
  <c r="P92" i="8"/>
  <c r="Q92" i="8"/>
  <c r="R92" i="8"/>
  <c r="V92" i="8"/>
  <c r="Z92" i="8"/>
  <c r="P12" i="8"/>
  <c r="X12" i="8"/>
  <c r="R12" i="8"/>
  <c r="T12" i="8"/>
  <c r="J212" i="8"/>
  <c r="J148" i="8"/>
  <c r="Y204" i="8"/>
  <c r="Y172" i="8"/>
  <c r="R187" i="8"/>
  <c r="Z187" i="8"/>
  <c r="S187" i="8"/>
  <c r="AA187" i="8"/>
  <c r="P187" i="8"/>
  <c r="AB187" i="8"/>
  <c r="Q187" i="8"/>
  <c r="T187" i="8"/>
  <c r="I187" i="8"/>
  <c r="Q163" i="8"/>
  <c r="Y163" i="8"/>
  <c r="R163" i="8"/>
  <c r="Z163" i="8"/>
  <c r="S163" i="8"/>
  <c r="AA163" i="8"/>
  <c r="N163" i="8"/>
  <c r="AB163" i="8"/>
  <c r="O163" i="8"/>
  <c r="P163" i="8"/>
  <c r="I163" i="8"/>
  <c r="T163" i="8"/>
  <c r="Q147" i="8"/>
  <c r="Y147" i="8"/>
  <c r="R147" i="8"/>
  <c r="Z147" i="8"/>
  <c r="S147" i="8"/>
  <c r="AA147" i="8"/>
  <c r="N147" i="8"/>
  <c r="AB147" i="8"/>
  <c r="T147" i="8"/>
  <c r="O147" i="8"/>
  <c r="P147" i="8"/>
  <c r="I147" i="8"/>
  <c r="P123" i="8"/>
  <c r="X123" i="8"/>
  <c r="Q123" i="8"/>
  <c r="Y123" i="8"/>
  <c r="R123" i="8"/>
  <c r="Z123" i="8"/>
  <c r="U123" i="8"/>
  <c r="V123" i="8"/>
  <c r="W123" i="8"/>
  <c r="AA123" i="8"/>
  <c r="AB123" i="8"/>
  <c r="I123" i="8"/>
  <c r="S99" i="8"/>
  <c r="AA99" i="8"/>
  <c r="V99" i="8"/>
  <c r="N99" i="8"/>
  <c r="W99" i="8"/>
  <c r="O99" i="8"/>
  <c r="X99" i="8"/>
  <c r="P99" i="8"/>
  <c r="Q99" i="8"/>
  <c r="R99" i="8"/>
  <c r="AB99" i="8"/>
  <c r="I99" i="8"/>
  <c r="O83" i="8"/>
  <c r="W83" i="8"/>
  <c r="P83" i="8"/>
  <c r="X83" i="8"/>
  <c r="Q83" i="8"/>
  <c r="Y83" i="8"/>
  <c r="N83" i="8"/>
  <c r="AB83" i="8"/>
  <c r="R83" i="8"/>
  <c r="S83" i="8"/>
  <c r="AA83" i="8"/>
  <c r="I83" i="8"/>
  <c r="J211" i="8"/>
  <c r="J196" i="8"/>
  <c r="J179" i="8"/>
  <c r="J164" i="8"/>
  <c r="J147" i="8"/>
  <c r="J132" i="8"/>
  <c r="J115" i="8"/>
  <c r="J100" i="8"/>
  <c r="J83" i="8"/>
  <c r="O212" i="8"/>
  <c r="P204" i="8"/>
  <c r="P203" i="8"/>
  <c r="R196" i="8"/>
  <c r="O195" i="8"/>
  <c r="Q188" i="8"/>
  <c r="N187" i="8"/>
  <c r="Q180" i="8"/>
  <c r="N172" i="8"/>
  <c r="W163" i="8"/>
  <c r="Y156" i="8"/>
  <c r="O155" i="8"/>
  <c r="V148" i="8"/>
  <c r="V139" i="8"/>
  <c r="S123" i="8"/>
  <c r="Z107" i="8"/>
  <c r="Z83" i="8"/>
  <c r="Q194" i="8"/>
  <c r="Y194" i="8"/>
  <c r="R194" i="8"/>
  <c r="Z194" i="8"/>
  <c r="P178" i="8"/>
  <c r="X178" i="8"/>
  <c r="Q178" i="8"/>
  <c r="Y178" i="8"/>
  <c r="R178" i="8"/>
  <c r="Z178" i="8"/>
  <c r="P154" i="8"/>
  <c r="X154" i="8"/>
  <c r="Q154" i="8"/>
  <c r="Y154" i="8"/>
  <c r="R154" i="8"/>
  <c r="Z154" i="8"/>
  <c r="P138" i="8"/>
  <c r="X138" i="8"/>
  <c r="Q138" i="8"/>
  <c r="W138" i="8"/>
  <c r="N138" i="8"/>
  <c r="Y138" i="8"/>
  <c r="O138" i="8"/>
  <c r="Z138" i="8"/>
  <c r="O122" i="8"/>
  <c r="W122" i="8"/>
  <c r="P122" i="8"/>
  <c r="X122" i="8"/>
  <c r="Q122" i="8"/>
  <c r="Y122" i="8"/>
  <c r="V122" i="8"/>
  <c r="Z122" i="8"/>
  <c r="AA122" i="8"/>
  <c r="R106" i="8"/>
  <c r="Z106" i="8"/>
  <c r="T106" i="8"/>
  <c r="U106" i="8"/>
  <c r="V106" i="8"/>
  <c r="P106" i="8"/>
  <c r="Q106" i="8"/>
  <c r="S106" i="8"/>
  <c r="P90" i="8"/>
  <c r="Y90" i="8"/>
  <c r="Q90" i="8"/>
  <c r="Z90" i="8"/>
  <c r="R90" i="8"/>
  <c r="AA90" i="8"/>
  <c r="S90" i="8"/>
  <c r="AB90" i="8"/>
  <c r="N90" i="8"/>
  <c r="O90" i="8"/>
  <c r="W90" i="8"/>
  <c r="X90" i="8"/>
  <c r="W58" i="8"/>
  <c r="X58" i="8"/>
  <c r="J54" i="16" s="1"/>
  <c r="R54" i="16" s="1"/>
  <c r="N58" i="8"/>
  <c r="P50" i="8"/>
  <c r="V50" i="8"/>
  <c r="Q50" i="8"/>
  <c r="W50" i="8"/>
  <c r="X50" i="8"/>
  <c r="Q42" i="8"/>
  <c r="X34" i="8"/>
  <c r="P10" i="8"/>
  <c r="V10" i="8"/>
  <c r="U210" i="8"/>
  <c r="AA194" i="8"/>
  <c r="O194" i="8"/>
  <c r="W186" i="8"/>
  <c r="T178" i="8"/>
  <c r="AA170" i="8"/>
  <c r="AA154" i="8"/>
  <c r="T146" i="8"/>
  <c r="R138" i="8"/>
  <c r="R130" i="8"/>
  <c r="U122" i="8"/>
  <c r="AA106" i="8"/>
  <c r="Y98" i="8"/>
  <c r="V90" i="8"/>
  <c r="T82" i="8"/>
  <c r="Q202" i="8"/>
  <c r="Y202" i="8"/>
  <c r="R202" i="8"/>
  <c r="Z202" i="8"/>
  <c r="P162" i="8"/>
  <c r="X162" i="8"/>
  <c r="Q162" i="8"/>
  <c r="Y162" i="8"/>
  <c r="R162" i="8"/>
  <c r="Z162" i="8"/>
  <c r="J50" i="8"/>
  <c r="AB202" i="8"/>
  <c r="P202" i="8"/>
  <c r="X194" i="8"/>
  <c r="N194" i="8"/>
  <c r="S178" i="8"/>
  <c r="S162" i="8"/>
  <c r="W154" i="8"/>
  <c r="T122" i="8"/>
  <c r="Y106" i="8"/>
  <c r="U90" i="8"/>
  <c r="Q210" i="8"/>
  <c r="Y210" i="8"/>
  <c r="R210" i="8"/>
  <c r="Z210" i="8"/>
  <c r="Q186" i="8"/>
  <c r="Y186" i="8"/>
  <c r="R186" i="8"/>
  <c r="Z186" i="8"/>
  <c r="P170" i="8"/>
  <c r="X170" i="8"/>
  <c r="Q170" i="8"/>
  <c r="Y170" i="8"/>
  <c r="R170" i="8"/>
  <c r="Z170" i="8"/>
  <c r="P146" i="8"/>
  <c r="X146" i="8"/>
  <c r="Q146" i="8"/>
  <c r="Y146" i="8"/>
  <c r="R146" i="8"/>
  <c r="Z146" i="8"/>
  <c r="O130" i="8"/>
  <c r="W130" i="8"/>
  <c r="P130" i="8"/>
  <c r="X130" i="8"/>
  <c r="Q130" i="8"/>
  <c r="Y130" i="8"/>
  <c r="S130" i="8"/>
  <c r="T130" i="8"/>
  <c r="U130" i="8"/>
  <c r="O114" i="8"/>
  <c r="W114" i="8"/>
  <c r="P114" i="8"/>
  <c r="X114" i="8"/>
  <c r="Q114" i="8"/>
  <c r="Y114" i="8"/>
  <c r="N114" i="8"/>
  <c r="AB114" i="8"/>
  <c r="R114" i="8"/>
  <c r="S114" i="8"/>
  <c r="Q98" i="8"/>
  <c r="R98" i="8"/>
  <c r="Z98" i="8"/>
  <c r="S98" i="8"/>
  <c r="AB98" i="8"/>
  <c r="T98" i="8"/>
  <c r="U98" i="8"/>
  <c r="N98" i="8"/>
  <c r="O98" i="8"/>
  <c r="P98" i="8"/>
  <c r="U82" i="8"/>
  <c r="V82" i="8"/>
  <c r="N82" i="8"/>
  <c r="W82" i="8"/>
  <c r="P82" i="8"/>
  <c r="Q82" i="8"/>
  <c r="R82" i="8"/>
  <c r="Y82" i="8"/>
  <c r="Z82" i="8"/>
  <c r="AB82" i="8"/>
  <c r="Z66" i="8"/>
  <c r="I50" i="8"/>
  <c r="S210" i="8"/>
  <c r="AA202" i="8"/>
  <c r="O202" i="8"/>
  <c r="W194" i="8"/>
  <c r="U186" i="8"/>
  <c r="O178" i="8"/>
  <c r="V170" i="8"/>
  <c r="O162" i="8"/>
  <c r="V154" i="8"/>
  <c r="O146" i="8"/>
  <c r="AB138" i="8"/>
  <c r="S122" i="8"/>
  <c r="Z114" i="8"/>
  <c r="X106" i="8"/>
  <c r="W98" i="8"/>
  <c r="T90" i="8"/>
  <c r="W18" i="8"/>
  <c r="S65" i="8"/>
  <c r="AA65" i="8"/>
  <c r="Q57" i="8"/>
  <c r="Y57" i="8"/>
  <c r="R57" i="8"/>
  <c r="Z57" i="8"/>
  <c r="O49" i="8"/>
  <c r="W49" i="8"/>
  <c r="P49" i="8"/>
  <c r="X49" i="8"/>
  <c r="J45" i="16" s="1"/>
  <c r="R45" i="16" s="1"/>
  <c r="S33" i="8"/>
  <c r="Y25" i="8"/>
  <c r="R25" i="8"/>
  <c r="AB9" i="8"/>
  <c r="Y70" i="8"/>
  <c r="Q70" i="8"/>
  <c r="Y62" i="8"/>
  <c r="Y54" i="8"/>
  <c r="Q54" i="8"/>
  <c r="U50" i="8"/>
  <c r="Y38" i="8"/>
  <c r="Q38" i="8"/>
  <c r="U34" i="8"/>
  <c r="U18" i="8"/>
  <c r="X54" i="8"/>
  <c r="P54" i="8"/>
  <c r="AB50" i="8"/>
  <c r="T50" i="8"/>
  <c r="P46" i="8"/>
  <c r="T34" i="8"/>
  <c r="AB10" i="8"/>
  <c r="W86" i="8"/>
  <c r="AA82" i="8"/>
  <c r="W78" i="8"/>
  <c r="W70" i="8"/>
  <c r="O62" i="8"/>
  <c r="W54" i="8"/>
  <c r="O54" i="8"/>
  <c r="AA50" i="8"/>
  <c r="S50" i="8"/>
  <c r="W46" i="8"/>
  <c r="O46" i="8"/>
  <c r="AA34" i="8"/>
  <c r="Z9" i="8"/>
  <c r="V54" i="8"/>
  <c r="N54" i="8"/>
  <c r="Z50" i="8"/>
  <c r="R50" i="8"/>
  <c r="N38" i="8"/>
  <c r="R34" i="8"/>
  <c r="Z10" i="8"/>
  <c r="Y50" i="8"/>
  <c r="C49" i="16"/>
  <c r="C33" i="16"/>
  <c r="C29" i="16"/>
  <c r="C25" i="16"/>
  <c r="K71" i="16"/>
  <c r="S71" i="16" s="1"/>
  <c r="N71" i="16"/>
  <c r="V71" i="16" s="1"/>
  <c r="M71" i="16"/>
  <c r="U71" i="16" s="1"/>
  <c r="I71" i="16"/>
  <c r="Q71" i="16" s="1"/>
  <c r="L71" i="16"/>
  <c r="T71" i="16" s="1"/>
  <c r="B73" i="16"/>
  <c r="B57" i="16"/>
  <c r="B53" i="16"/>
  <c r="B33" i="16"/>
  <c r="B29" i="16"/>
  <c r="B21" i="16"/>
  <c r="M21" i="16" s="1"/>
  <c r="U21" i="16" s="1"/>
  <c r="B9" i="16"/>
  <c r="N20" i="16"/>
  <c r="V20" i="16" s="1"/>
  <c r="N44" i="16"/>
  <c r="V44" i="16" s="1"/>
  <c r="M43" i="16"/>
  <c r="U43" i="16" s="1"/>
  <c r="N28" i="16"/>
  <c r="V28" i="16" s="1"/>
  <c r="I44" i="16"/>
  <c r="Q44" i="16" s="1"/>
  <c r="L43" i="16"/>
  <c r="T43" i="16" s="1"/>
  <c r="M23" i="16"/>
  <c r="U23" i="16" s="1"/>
  <c r="K55" i="16"/>
  <c r="S55" i="16" s="1"/>
  <c r="L55" i="16"/>
  <c r="T55" i="16" s="1"/>
  <c r="C50" i="16"/>
  <c r="E47" i="16"/>
  <c r="N12" i="16"/>
  <c r="V12" i="16" s="1"/>
  <c r="E31" i="16"/>
  <c r="N52" i="16"/>
  <c r="V52" i="16" s="1"/>
  <c r="C62" i="16"/>
  <c r="C73" i="16"/>
  <c r="L37" i="16"/>
  <c r="T37" i="16" s="1"/>
  <c r="K63" i="16"/>
  <c r="S63" i="16" s="1"/>
  <c r="N63" i="16"/>
  <c r="V63" i="16" s="1"/>
  <c r="M63" i="16"/>
  <c r="U63" i="16" s="1"/>
  <c r="L63" i="16"/>
  <c r="T63" i="16" s="1"/>
  <c r="M37" i="16"/>
  <c r="U37" i="16" s="1"/>
  <c r="C65" i="16"/>
  <c r="C41" i="16"/>
  <c r="M52" i="16"/>
  <c r="U52" i="16" s="1"/>
  <c r="C66" i="16"/>
  <c r="C26" i="16"/>
  <c r="E23" i="16"/>
  <c r="E19" i="16"/>
  <c r="C18" i="16"/>
  <c r="E15" i="16"/>
  <c r="E7" i="16"/>
  <c r="B5" i="16"/>
  <c r="C6" i="16"/>
  <c r="I11" i="16"/>
  <c r="Q11" i="16" s="1"/>
  <c r="I17" i="16"/>
  <c r="Q17" i="16" s="1"/>
  <c r="I35" i="16"/>
  <c r="Q35" i="16" s="1"/>
  <c r="K40" i="16"/>
  <c r="S40" i="16" s="1"/>
  <c r="L40" i="16"/>
  <c r="T40" i="16" s="1"/>
  <c r="I40" i="16"/>
  <c r="Q40" i="16" s="1"/>
  <c r="B49" i="16"/>
  <c r="K52" i="16"/>
  <c r="S52" i="16" s="1"/>
  <c r="I52" i="16"/>
  <c r="Q52" i="16" s="1"/>
  <c r="K54" i="16"/>
  <c r="S54" i="16" s="1"/>
  <c r="I54" i="16"/>
  <c r="Q54" i="16" s="1"/>
  <c r="E67" i="16"/>
  <c r="L16" i="16"/>
  <c r="T16" i="16" s="1"/>
  <c r="M16" i="16"/>
  <c r="U16" i="16" s="1"/>
  <c r="I16" i="16"/>
  <c r="Q16" i="16" s="1"/>
  <c r="C61" i="16"/>
  <c r="C57" i="16"/>
  <c r="L7" i="16"/>
  <c r="T7" i="16" s="1"/>
  <c r="N7" i="16"/>
  <c r="V7" i="16" s="1"/>
  <c r="M7" i="16"/>
  <c r="U7" i="16" s="1"/>
  <c r="I7" i="16"/>
  <c r="Q7" i="16" s="1"/>
  <c r="I45" i="16"/>
  <c r="Q45" i="16" s="1"/>
  <c r="B65" i="16"/>
  <c r="B41" i="16"/>
  <c r="B25" i="16"/>
  <c r="N40" i="16"/>
  <c r="V40" i="16" s="1"/>
  <c r="N48" i="16"/>
  <c r="V48" i="16" s="1"/>
  <c r="K64" i="16"/>
  <c r="S64" i="16" s="1"/>
  <c r="N64" i="16"/>
  <c r="V64" i="16" s="1"/>
  <c r="I64" i="16"/>
  <c r="Q64" i="16" s="1"/>
  <c r="L64" i="16"/>
  <c r="T64" i="16" s="1"/>
  <c r="C70" i="16"/>
  <c r="E63" i="16"/>
  <c r="C38" i="16"/>
  <c r="C34" i="16"/>
  <c r="C9" i="16"/>
  <c r="N27" i="16"/>
  <c r="V27" i="16" s="1"/>
  <c r="L27" i="16"/>
  <c r="T27" i="16" s="1"/>
  <c r="K27" i="16"/>
  <c r="S27" i="16" s="1"/>
  <c r="I27" i="16"/>
  <c r="Q27" i="16" s="1"/>
  <c r="N60" i="16"/>
  <c r="V60" i="16" s="1"/>
  <c r="E71" i="16"/>
  <c r="M11" i="16"/>
  <c r="U11" i="16" s="1"/>
  <c r="B13" i="16"/>
  <c r="N16" i="16"/>
  <c r="V16" i="16" s="1"/>
  <c r="M17" i="16"/>
  <c r="U17" i="16" s="1"/>
  <c r="N32" i="16"/>
  <c r="V32" i="16" s="1"/>
  <c r="M35" i="16"/>
  <c r="U35" i="16" s="1"/>
  <c r="I36" i="16"/>
  <c r="Q36" i="16" s="1"/>
  <c r="I38" i="16"/>
  <c r="Q38" i="16" s="1"/>
  <c r="K48" i="16"/>
  <c r="S48" i="16" s="1"/>
  <c r="L48" i="16"/>
  <c r="T48" i="16" s="1"/>
  <c r="I48" i="16"/>
  <c r="Q48" i="16" s="1"/>
  <c r="M48" i="16"/>
  <c r="U48" i="16" s="1"/>
  <c r="M55" i="16"/>
  <c r="U55" i="16" s="1"/>
  <c r="K58" i="16"/>
  <c r="S58" i="16" s="1"/>
  <c r="N58" i="16"/>
  <c r="V58" i="16" s="1"/>
  <c r="M58" i="16"/>
  <c r="U58" i="16" s="1"/>
  <c r="I58" i="16"/>
  <c r="Q58" i="16" s="1"/>
  <c r="L58" i="16"/>
  <c r="T58" i="16" s="1"/>
  <c r="B61" i="16"/>
  <c r="N72" i="16"/>
  <c r="V72" i="16" s="1"/>
  <c r="N37" i="16"/>
  <c r="V37" i="16" s="1"/>
  <c r="L3" i="16"/>
  <c r="T3" i="16" s="1"/>
  <c r="N3" i="16"/>
  <c r="V3" i="16" s="1"/>
  <c r="M3" i="16"/>
  <c r="U3" i="16" s="1"/>
  <c r="I3" i="16"/>
  <c r="Q3" i="16" s="1"/>
  <c r="M47" i="16"/>
  <c r="U47" i="16" s="1"/>
  <c r="M59" i="16"/>
  <c r="U59" i="16" s="1"/>
  <c r="C42" i="16"/>
  <c r="L6" i="16"/>
  <c r="T6" i="16" s="1"/>
  <c r="N6" i="16"/>
  <c r="V6" i="16" s="1"/>
  <c r="M6" i="16"/>
  <c r="U6" i="16" s="1"/>
  <c r="I6" i="16"/>
  <c r="Q6" i="16" s="1"/>
  <c r="C30" i="16"/>
  <c r="I15" i="16"/>
  <c r="Q15" i="16" s="1"/>
  <c r="N17" i="16"/>
  <c r="V17" i="16" s="1"/>
  <c r="I23" i="16"/>
  <c r="Q23" i="16" s="1"/>
  <c r="N35" i="16"/>
  <c r="V35" i="16" s="1"/>
  <c r="L54" i="16"/>
  <c r="T54" i="16" s="1"/>
  <c r="N55" i="16"/>
  <c r="V55" i="16" s="1"/>
  <c r="C58" i="16"/>
  <c r="K60" i="16"/>
  <c r="S60" i="16" s="1"/>
  <c r="I60" i="16"/>
  <c r="Q60" i="16" s="1"/>
  <c r="L60" i="16"/>
  <c r="T60" i="16" s="1"/>
  <c r="M60" i="16"/>
  <c r="U60" i="16" s="1"/>
  <c r="B69" i="16"/>
  <c r="B68" i="16"/>
  <c r="B56" i="16"/>
  <c r="K44" i="16"/>
  <c r="S44" i="16" s="1"/>
  <c r="M44" i="16"/>
  <c r="U44" i="16" s="1"/>
  <c r="L44" i="16"/>
  <c r="T44" i="16" s="1"/>
  <c r="L28" i="16"/>
  <c r="T28" i="16" s="1"/>
  <c r="M28" i="16"/>
  <c r="U28" i="16" s="1"/>
  <c r="I28" i="16"/>
  <c r="Q28" i="16" s="1"/>
  <c r="B24" i="16"/>
  <c r="L20" i="16"/>
  <c r="T20" i="16" s="1"/>
  <c r="M20" i="16"/>
  <c r="U20" i="16" s="1"/>
  <c r="I20" i="16"/>
  <c r="Q20" i="16" s="1"/>
  <c r="B8" i="16"/>
  <c r="L59" i="16"/>
  <c r="T59" i="16" s="1"/>
  <c r="L47" i="16"/>
  <c r="T47" i="16" s="1"/>
  <c r="B4" i="16"/>
  <c r="K4" i="16" s="1"/>
  <c r="S4" i="16" s="1"/>
  <c r="B62" i="16"/>
  <c r="B50" i="16"/>
  <c r="B46" i="16"/>
  <c r="B42" i="16"/>
  <c r="B18" i="16"/>
  <c r="L12" i="16"/>
  <c r="T12" i="16" s="1"/>
  <c r="M12" i="16"/>
  <c r="U12" i="16" s="1"/>
  <c r="I12" i="16"/>
  <c r="Q12" i="16" s="1"/>
  <c r="K51" i="16"/>
  <c r="S51" i="16" s="1"/>
  <c r="M51" i="16"/>
  <c r="U51" i="16" s="1"/>
  <c r="L51" i="16"/>
  <c r="T51" i="16" s="1"/>
  <c r="N51" i="16"/>
  <c r="V51" i="16" s="1"/>
  <c r="B70" i="16"/>
  <c r="K70" i="16" s="1"/>
  <c r="S70" i="16" s="1"/>
  <c r="L11" i="16"/>
  <c r="T11" i="16" s="1"/>
  <c r="B14" i="16"/>
  <c r="K31" i="16"/>
  <c r="S31" i="16" s="1"/>
  <c r="L32" i="16"/>
  <c r="T32" i="16" s="1"/>
  <c r="M32" i="16"/>
  <c r="U32" i="16" s="1"/>
  <c r="I32" i="16"/>
  <c r="Q32" i="16" s="1"/>
  <c r="B66" i="16"/>
  <c r="B34" i="16"/>
  <c r="B10" i="16"/>
  <c r="B30" i="16"/>
  <c r="K67" i="16"/>
  <c r="S67" i="16" s="1"/>
  <c r="N67" i="16"/>
  <c r="V67" i="16" s="1"/>
  <c r="M67" i="16"/>
  <c r="U67" i="16" s="1"/>
  <c r="N23" i="16"/>
  <c r="V23" i="16" s="1"/>
  <c r="L39" i="16"/>
  <c r="T39" i="16" s="1"/>
  <c r="M31" i="16"/>
  <c r="U31" i="16" s="1"/>
  <c r="L31" i="16"/>
  <c r="T31" i="16" s="1"/>
  <c r="N31" i="16"/>
  <c r="V31" i="16" s="1"/>
  <c r="N11" i="16"/>
  <c r="V11" i="16" s="1"/>
  <c r="L15" i="16"/>
  <c r="T15" i="16" s="1"/>
  <c r="N15" i="16"/>
  <c r="V15" i="16" s="1"/>
  <c r="L19" i="16"/>
  <c r="T19" i="16" s="1"/>
  <c r="N19" i="16"/>
  <c r="V19" i="16" s="1"/>
  <c r="K35" i="16"/>
  <c r="S35" i="16" s="1"/>
  <c r="K43" i="16"/>
  <c r="S43" i="16" s="1"/>
  <c r="N43" i="16"/>
  <c r="V43" i="16" s="1"/>
  <c r="L35" i="16"/>
  <c r="T35" i="16" s="1"/>
  <c r="K47" i="16"/>
  <c r="S47" i="16" s="1"/>
  <c r="N47" i="16"/>
  <c r="V47" i="16" s="1"/>
  <c r="K59" i="16"/>
  <c r="S59" i="16" s="1"/>
  <c r="N59" i="16"/>
  <c r="V59" i="16" s="1"/>
  <c r="N2" i="16"/>
  <c r="V2" i="16" s="1"/>
  <c r="I2" i="16"/>
  <c r="Q2" i="16" s="1"/>
  <c r="M2" i="16"/>
  <c r="U2" i="16" s="1"/>
  <c r="P40" i="3"/>
  <c r="AH40" i="3"/>
  <c r="Q34" i="17" s="1"/>
  <c r="AG34" i="17" s="1"/>
  <c r="C30" i="17"/>
  <c r="AN32" i="3"/>
  <c r="U26" i="17" s="1"/>
  <c r="AK26" i="17" s="1"/>
  <c r="P32" i="3"/>
  <c r="AO32" i="3"/>
  <c r="AK27" i="3"/>
  <c r="T21" i="17" s="1"/>
  <c r="AJ21" i="17" s="1"/>
  <c r="AL27" i="3"/>
  <c r="U27" i="3"/>
  <c r="AJ27" i="3"/>
  <c r="S21" i="17" s="1"/>
  <c r="AI21" i="17" s="1"/>
  <c r="AI27" i="3"/>
  <c r="R21" i="17" s="1"/>
  <c r="AH21" i="17" s="1"/>
  <c r="J27" i="3"/>
  <c r="H21" i="17" s="1"/>
  <c r="X21" i="17" s="1"/>
  <c r="R27" i="3"/>
  <c r="B21" i="17"/>
  <c r="AM27" i="3"/>
  <c r="K27" i="3"/>
  <c r="I21" i="17" s="1"/>
  <c r="Y21" i="17" s="1"/>
  <c r="S27" i="3"/>
  <c r="N21" i="17" s="1"/>
  <c r="AD21" i="17" s="1"/>
  <c r="Z27" i="3"/>
  <c r="L27" i="3"/>
  <c r="J21" i="17" s="1"/>
  <c r="Z21" i="17" s="1"/>
  <c r="T27" i="3"/>
  <c r="AO27" i="3"/>
  <c r="AN27" i="3"/>
  <c r="U21" i="17" s="1"/>
  <c r="AK21" i="17" s="1"/>
  <c r="H27" i="3"/>
  <c r="G21" i="17" s="1"/>
  <c r="W21" i="17" s="1"/>
  <c r="V27" i="3"/>
  <c r="AC27" i="3"/>
  <c r="T40" i="3"/>
  <c r="L30" i="3"/>
  <c r="J24" i="17" s="1"/>
  <c r="Z24" i="17" s="1"/>
  <c r="P19" i="3"/>
  <c r="I11" i="3"/>
  <c r="AD27" i="3"/>
  <c r="AL40" i="3"/>
  <c r="C23" i="17"/>
  <c r="C15" i="17"/>
  <c r="B14" i="17"/>
  <c r="U20" i="3"/>
  <c r="AF20" i="3"/>
  <c r="AS20" i="3" s="1"/>
  <c r="AN20" i="3"/>
  <c r="U14" i="17" s="1"/>
  <c r="AK14" i="17" s="1"/>
  <c r="V20" i="3"/>
  <c r="AO20" i="3"/>
  <c r="X20" i="3"/>
  <c r="AM20" i="3"/>
  <c r="AA20" i="3"/>
  <c r="N20" i="3"/>
  <c r="L14" i="17" s="1"/>
  <c r="AB14" i="17" s="1"/>
  <c r="P20" i="3"/>
  <c r="AE20" i="3"/>
  <c r="O20" i="3"/>
  <c r="AD20" i="3"/>
  <c r="AH20" i="3"/>
  <c r="Q14" i="17" s="1"/>
  <c r="AG14" i="17" s="1"/>
  <c r="AI20" i="3"/>
  <c r="R14" i="17" s="1"/>
  <c r="AH14" i="17" s="1"/>
  <c r="Z20" i="3"/>
  <c r="U12" i="3"/>
  <c r="AL12" i="3"/>
  <c r="V12" i="3"/>
  <c r="AM12" i="3"/>
  <c r="AI12" i="3"/>
  <c r="R6" i="17" s="1"/>
  <c r="AH6" i="17" s="1"/>
  <c r="AA12" i="3"/>
  <c r="N12" i="3"/>
  <c r="L6" i="17" s="1"/>
  <c r="AB6" i="17" s="1"/>
  <c r="W12" i="3"/>
  <c r="AK12" i="3"/>
  <c r="T6" i="17" s="1"/>
  <c r="AJ6" i="17" s="1"/>
  <c r="P12" i="3"/>
  <c r="AN12" i="3"/>
  <c r="U6" i="17" s="1"/>
  <c r="AK6" i="17" s="1"/>
  <c r="B6" i="17"/>
  <c r="AJ12" i="3"/>
  <c r="S6" i="17" s="1"/>
  <c r="AI6" i="17" s="1"/>
  <c r="O12" i="3"/>
  <c r="X12" i="3"/>
  <c r="Z12" i="3"/>
  <c r="E3" i="17"/>
  <c r="H7" i="3"/>
  <c r="G3" i="17" s="1"/>
  <c r="W3" i="17" s="1"/>
  <c r="Q39" i="3"/>
  <c r="M33" i="17" s="1"/>
  <c r="AC33" i="17" s="1"/>
  <c r="M31" i="3"/>
  <c r="K25" i="17" s="1"/>
  <c r="AA25" i="17" s="1"/>
  <c r="Q23" i="3"/>
  <c r="M17" i="17" s="1"/>
  <c r="AC17" i="17" s="1"/>
  <c r="R22" i="3"/>
  <c r="N17" i="3"/>
  <c r="L11" i="17" s="1"/>
  <c r="AB11" i="17" s="1"/>
  <c r="K14" i="3"/>
  <c r="I8" i="17" s="1"/>
  <c r="Y8" i="17" s="1"/>
  <c r="S8" i="3"/>
  <c r="N4" i="17" s="1"/>
  <c r="AD4" i="17" s="1"/>
  <c r="AA41" i="3"/>
  <c r="AC11" i="3"/>
  <c r="AE35" i="3"/>
  <c r="AD17" i="3"/>
  <c r="AD8" i="3"/>
  <c r="AJ19" i="3"/>
  <c r="S13" i="17" s="1"/>
  <c r="AI13" i="17" s="1"/>
  <c r="B31" i="17"/>
  <c r="X37" i="3"/>
  <c r="Y37" i="3"/>
  <c r="O31" i="17" s="1"/>
  <c r="AE31" i="17" s="1"/>
  <c r="W37" i="3"/>
  <c r="AF37" i="3"/>
  <c r="AS37" i="3" s="1"/>
  <c r="AN37" i="3"/>
  <c r="U31" i="17" s="1"/>
  <c r="AK31" i="17" s="1"/>
  <c r="AD37" i="3"/>
  <c r="J37" i="3"/>
  <c r="H31" i="17" s="1"/>
  <c r="X31" i="17" s="1"/>
  <c r="R37" i="3"/>
  <c r="L37" i="3"/>
  <c r="J31" i="17" s="1"/>
  <c r="Z31" i="17" s="1"/>
  <c r="AH37" i="3"/>
  <c r="Q31" i="17" s="1"/>
  <c r="AG31" i="17" s="1"/>
  <c r="AE37" i="3"/>
  <c r="AA37" i="3"/>
  <c r="K37" i="3"/>
  <c r="I31" i="17" s="1"/>
  <c r="Y31" i="17" s="1"/>
  <c r="S37" i="3"/>
  <c r="N31" i="17" s="1"/>
  <c r="AD31" i="17" s="1"/>
  <c r="AI37" i="3"/>
  <c r="R31" i="17" s="1"/>
  <c r="AH31" i="17" s="1"/>
  <c r="AJ37" i="3"/>
  <c r="S31" i="17" s="1"/>
  <c r="AI31" i="17" s="1"/>
  <c r="T37" i="3"/>
  <c r="B15" i="17"/>
  <c r="X21" i="3"/>
  <c r="AL21" i="3"/>
  <c r="Y21" i="3"/>
  <c r="O15" i="17" s="1"/>
  <c r="AE15" i="17" s="1"/>
  <c r="AM21" i="3"/>
  <c r="AO21" i="3"/>
  <c r="V21" i="3"/>
  <c r="J21" i="3"/>
  <c r="H15" i="17" s="1"/>
  <c r="X15" i="17" s="1"/>
  <c r="R21" i="3"/>
  <c r="W21" i="3"/>
  <c r="AH21" i="3"/>
  <c r="Q15" i="17" s="1"/>
  <c r="AG15" i="17" s="1"/>
  <c r="AA21" i="3"/>
  <c r="K21" i="3"/>
  <c r="I15" i="17" s="1"/>
  <c r="Y15" i="17" s="1"/>
  <c r="S21" i="3"/>
  <c r="N15" i="17" s="1"/>
  <c r="AD15" i="17" s="1"/>
  <c r="AI21" i="3"/>
  <c r="R15" i="17" s="1"/>
  <c r="AH15" i="17" s="1"/>
  <c r="T21" i="3"/>
  <c r="L21" i="3"/>
  <c r="J15" i="17" s="1"/>
  <c r="Z15" i="17" s="1"/>
  <c r="AJ21" i="3"/>
  <c r="S15" i="17" s="1"/>
  <c r="AI15" i="17" s="1"/>
  <c r="E4" i="17"/>
  <c r="Q41" i="3"/>
  <c r="M35" i="17" s="1"/>
  <c r="AC35" i="17" s="1"/>
  <c r="Q38" i="3"/>
  <c r="M32" i="17" s="1"/>
  <c r="AC32" i="17" s="1"/>
  <c r="O37" i="3"/>
  <c r="M36" i="3"/>
  <c r="K30" i="17" s="1"/>
  <c r="AA30" i="17" s="1"/>
  <c r="N35" i="3"/>
  <c r="L29" i="17" s="1"/>
  <c r="AB29" i="17" s="1"/>
  <c r="K32" i="3"/>
  <c r="I26" i="17" s="1"/>
  <c r="Y26" i="17" s="1"/>
  <c r="S26" i="3"/>
  <c r="N20" i="17" s="1"/>
  <c r="AD20" i="17" s="1"/>
  <c r="P23" i="3"/>
  <c r="O21" i="3"/>
  <c r="M17" i="3"/>
  <c r="K11" i="17" s="1"/>
  <c r="AA11" i="17" s="1"/>
  <c r="J14" i="3"/>
  <c r="H8" i="17" s="1"/>
  <c r="X8" i="17" s="1"/>
  <c r="T12" i="3"/>
  <c r="I12" i="3"/>
  <c r="R8" i="3"/>
  <c r="AA24" i="3"/>
  <c r="AE25" i="3"/>
  <c r="AE7" i="3"/>
  <c r="AJ38" i="3"/>
  <c r="S32" i="17" s="1"/>
  <c r="AI32" i="17" s="1"/>
  <c r="AK36" i="3"/>
  <c r="T30" i="17" s="1"/>
  <c r="AJ30" i="17" s="1"/>
  <c r="AN26" i="3"/>
  <c r="U20" i="17" s="1"/>
  <c r="AK20" i="17" s="1"/>
  <c r="AF14" i="3"/>
  <c r="AL11" i="3"/>
  <c r="AL22" i="3"/>
  <c r="H30" i="3"/>
  <c r="G24" i="17" s="1"/>
  <c r="W24" i="17" s="1"/>
  <c r="Q40" i="3"/>
  <c r="M34" i="17" s="1"/>
  <c r="AC34" i="17" s="1"/>
  <c r="K34" i="3"/>
  <c r="I28" i="17" s="1"/>
  <c r="Y28" i="17" s="1"/>
  <c r="T30" i="3"/>
  <c r="P25" i="3"/>
  <c r="M22" i="3"/>
  <c r="K16" i="17" s="1"/>
  <c r="AA16" i="17" s="1"/>
  <c r="I14" i="3"/>
  <c r="S12" i="3"/>
  <c r="N6" i="17" s="1"/>
  <c r="AD6" i="17" s="1"/>
  <c r="Q11" i="3"/>
  <c r="M5" i="17" s="1"/>
  <c r="AC5" i="17" s="1"/>
  <c r="M8" i="3"/>
  <c r="K4" i="17" s="1"/>
  <c r="AA4" i="17" s="1"/>
  <c r="Z16" i="3"/>
  <c r="AA35" i="3"/>
  <c r="AC41" i="3"/>
  <c r="AD32" i="3"/>
  <c r="AN39" i="3"/>
  <c r="U33" i="17" s="1"/>
  <c r="AK33" i="17" s="1"/>
  <c r="AO37" i="3"/>
  <c r="AN35" i="3"/>
  <c r="U29" i="17" s="1"/>
  <c r="AK29" i="17" s="1"/>
  <c r="AF26" i="3"/>
  <c r="AN15" i="3"/>
  <c r="U9" i="17" s="1"/>
  <c r="AK9" i="17" s="1"/>
  <c r="AI13" i="3"/>
  <c r="R7" i="17" s="1"/>
  <c r="AH7" i="17" s="1"/>
  <c r="U37" i="3"/>
  <c r="W20" i="3"/>
  <c r="H40" i="3"/>
  <c r="G34" i="17" s="1"/>
  <c r="W34" i="17" s="1"/>
  <c r="H29" i="3"/>
  <c r="G23" i="17" s="1"/>
  <c r="W23" i="17" s="1"/>
  <c r="M40" i="3"/>
  <c r="K34" i="17" s="1"/>
  <c r="AA34" i="17" s="1"/>
  <c r="J34" i="3"/>
  <c r="H28" i="17" s="1"/>
  <c r="X28" i="17" s="1"/>
  <c r="S30" i="3"/>
  <c r="N24" i="17" s="1"/>
  <c r="AD24" i="17" s="1"/>
  <c r="Q29" i="3"/>
  <c r="M23" i="17" s="1"/>
  <c r="AC23" i="17" s="1"/>
  <c r="R28" i="3"/>
  <c r="P27" i="3"/>
  <c r="M24" i="3"/>
  <c r="K18" i="17" s="1"/>
  <c r="AA18" i="17" s="1"/>
  <c r="J18" i="3"/>
  <c r="H12" i="17" s="1"/>
  <c r="X12" i="17" s="1"/>
  <c r="I16" i="3"/>
  <c r="Q13" i="3"/>
  <c r="M7" i="17" s="1"/>
  <c r="AC7" i="17" s="1"/>
  <c r="P11" i="3"/>
  <c r="L6" i="3"/>
  <c r="J2" i="17" s="1"/>
  <c r="Z2" i="17" s="1"/>
  <c r="Z15" i="3"/>
  <c r="AC40" i="3"/>
  <c r="AC21" i="3"/>
  <c r="AE31" i="3"/>
  <c r="AD13" i="3"/>
  <c r="AM6" i="3"/>
  <c r="AK33" i="3"/>
  <c r="T27" i="17" s="1"/>
  <c r="AJ27" i="17" s="1"/>
  <c r="AL10" i="3"/>
  <c r="E33" i="17"/>
  <c r="AF40" i="3"/>
  <c r="AS40" i="3" s="1"/>
  <c r="AM32" i="3"/>
  <c r="AL8" i="3"/>
  <c r="H39" i="3"/>
  <c r="G33" i="17" s="1"/>
  <c r="W33" i="17" s="1"/>
  <c r="H28" i="3"/>
  <c r="G22" i="17" s="1"/>
  <c r="W22" i="17" s="1"/>
  <c r="H14" i="3"/>
  <c r="G8" i="17" s="1"/>
  <c r="W8" i="17" s="1"/>
  <c r="O6" i="3"/>
  <c r="N41" i="3"/>
  <c r="L35" i="17" s="1"/>
  <c r="AB35" i="17" s="1"/>
  <c r="L40" i="3"/>
  <c r="J34" i="17" s="1"/>
  <c r="Z34" i="17" s="1"/>
  <c r="M39" i="3"/>
  <c r="K33" i="17" s="1"/>
  <c r="AA33" i="17" s="1"/>
  <c r="K38" i="3"/>
  <c r="I32" i="17" s="1"/>
  <c r="Y32" i="17" s="1"/>
  <c r="I37" i="3"/>
  <c r="J36" i="3"/>
  <c r="H30" i="17" s="1"/>
  <c r="X30" i="17" s="1"/>
  <c r="T34" i="3"/>
  <c r="I34" i="3"/>
  <c r="S32" i="3"/>
  <c r="N26" i="17" s="1"/>
  <c r="AD26" i="17" s="1"/>
  <c r="Q31" i="3"/>
  <c r="M25" i="17" s="1"/>
  <c r="AC25" i="17" s="1"/>
  <c r="R30" i="3"/>
  <c r="Q28" i="3"/>
  <c r="M22" i="17" s="1"/>
  <c r="AC22" i="17" s="1"/>
  <c r="O27" i="3"/>
  <c r="M26" i="3"/>
  <c r="K20" i="17" s="1"/>
  <c r="AA20" i="17" s="1"/>
  <c r="N25" i="3"/>
  <c r="L19" i="17" s="1"/>
  <c r="AB19" i="17" s="1"/>
  <c r="M23" i="3"/>
  <c r="K17" i="17" s="1"/>
  <c r="AA17" i="17" s="1"/>
  <c r="I21" i="3"/>
  <c r="J20" i="3"/>
  <c r="H14" i="17" s="1"/>
  <c r="X14" i="17" s="1"/>
  <c r="T18" i="3"/>
  <c r="I18" i="3"/>
  <c r="Q15" i="3"/>
  <c r="M9" i="17" s="1"/>
  <c r="AC9" i="17" s="1"/>
  <c r="R14" i="3"/>
  <c r="P13" i="3"/>
  <c r="Q12" i="3"/>
  <c r="M6" i="17" s="1"/>
  <c r="AC6" i="17" s="1"/>
  <c r="M10" i="3"/>
  <c r="K8" i="3"/>
  <c r="I4" i="17" s="1"/>
  <c r="Y4" i="17" s="1"/>
  <c r="Z6" i="3"/>
  <c r="Z30" i="3"/>
  <c r="Z14" i="3"/>
  <c r="AA33" i="3"/>
  <c r="AB36" i="3"/>
  <c r="AB20" i="3"/>
  <c r="AC20" i="3"/>
  <c r="AD40" i="3"/>
  <c r="AD31" i="3"/>
  <c r="AE21" i="3"/>
  <c r="AE12" i="3"/>
  <c r="AL39" i="3"/>
  <c r="AL37" i="3"/>
  <c r="AL35" i="3"/>
  <c r="AF23" i="3"/>
  <c r="AR23" i="3" s="1"/>
  <c r="AK20" i="3"/>
  <c r="T14" i="17" s="1"/>
  <c r="AJ14" i="17" s="1"/>
  <c r="AF18" i="3"/>
  <c r="AL15" i="3"/>
  <c r="AF13" i="3"/>
  <c r="AK10" i="3"/>
  <c r="W27" i="3"/>
  <c r="Y18" i="3"/>
  <c r="O12" i="17" s="1"/>
  <c r="AE12" i="17" s="1"/>
  <c r="V10" i="3"/>
  <c r="X6" i="3"/>
  <c r="Y6" i="3"/>
  <c r="O2" i="17" s="1"/>
  <c r="AE2" i="17" s="1"/>
  <c r="AJ6" i="3"/>
  <c r="S2" i="17" s="1"/>
  <c r="AI2" i="17" s="1"/>
  <c r="AO6" i="3"/>
  <c r="P6" i="3"/>
  <c r="B2" i="17"/>
  <c r="AI6" i="3"/>
  <c r="R2" i="17" s="1"/>
  <c r="AH2" i="17" s="1"/>
  <c r="AH6" i="3"/>
  <c r="Q2" i="17" s="1"/>
  <c r="AG2" i="17" s="1"/>
  <c r="AE6" i="3"/>
  <c r="AA6" i="3"/>
  <c r="Q6" i="3"/>
  <c r="M2" i="17" s="1"/>
  <c r="AC2" i="17" s="1"/>
  <c r="AF6" i="3"/>
  <c r="AB6" i="3"/>
  <c r="R6" i="3"/>
  <c r="AC6" i="3"/>
  <c r="AF35" i="3"/>
  <c r="AO35" i="3"/>
  <c r="W35" i="3"/>
  <c r="AH35" i="3"/>
  <c r="Q29" i="17" s="1"/>
  <c r="AG29" i="17" s="1"/>
  <c r="Y35" i="3"/>
  <c r="O29" i="17" s="1"/>
  <c r="AE29" i="17" s="1"/>
  <c r="J35" i="3"/>
  <c r="H29" i="17" s="1"/>
  <c r="X29" i="17" s="1"/>
  <c r="R35" i="3"/>
  <c r="Z35" i="3"/>
  <c r="T35" i="3"/>
  <c r="K35" i="3"/>
  <c r="I29" i="17" s="1"/>
  <c r="Y29" i="17" s="1"/>
  <c r="S35" i="3"/>
  <c r="N29" i="17" s="1"/>
  <c r="AD29" i="17" s="1"/>
  <c r="AI35" i="3"/>
  <c r="R29" i="17" s="1"/>
  <c r="AH29" i="17" s="1"/>
  <c r="AC35" i="3"/>
  <c r="H35" i="3"/>
  <c r="G29" i="17" s="1"/>
  <c r="W29" i="17" s="1"/>
  <c r="AJ35" i="3"/>
  <c r="S29" i="17" s="1"/>
  <c r="AI29" i="17" s="1"/>
  <c r="L35" i="3"/>
  <c r="J29" i="17" s="1"/>
  <c r="Z29" i="17" s="1"/>
  <c r="C22" i="17"/>
  <c r="AE24" i="3"/>
  <c r="P24" i="3"/>
  <c r="C14" i="17"/>
  <c r="AH19" i="3"/>
  <c r="Q13" i="17" s="1"/>
  <c r="AG13" i="17" s="1"/>
  <c r="AI19" i="3"/>
  <c r="R13" i="17" s="1"/>
  <c r="AH13" i="17" s="1"/>
  <c r="AM19" i="3"/>
  <c r="U19" i="3"/>
  <c r="AN19" i="3"/>
  <c r="U13" i="17" s="1"/>
  <c r="AK13" i="17" s="1"/>
  <c r="AD19" i="3"/>
  <c r="J19" i="3"/>
  <c r="H13" i="17" s="1"/>
  <c r="X13" i="17" s="1"/>
  <c r="R19" i="3"/>
  <c r="Z19" i="3"/>
  <c r="H19" i="3"/>
  <c r="G13" i="17" s="1"/>
  <c r="W13" i="17" s="1"/>
  <c r="V19" i="3"/>
  <c r="AO19" i="3"/>
  <c r="AE19" i="3"/>
  <c r="K19" i="3"/>
  <c r="I13" i="17" s="1"/>
  <c r="Y13" i="17" s="1"/>
  <c r="S19" i="3"/>
  <c r="N13" i="17" s="1"/>
  <c r="AD13" i="17" s="1"/>
  <c r="W19" i="3"/>
  <c r="L19" i="3"/>
  <c r="J13" i="17" s="1"/>
  <c r="Z13" i="17" s="1"/>
  <c r="T19" i="3"/>
  <c r="B13" i="17"/>
  <c r="X19" i="3"/>
  <c r="AI16" i="3"/>
  <c r="R10" i="17" s="1"/>
  <c r="AH10" i="17" s="1"/>
  <c r="P16" i="3"/>
  <c r="AK16" i="3"/>
  <c r="T10" i="17" s="1"/>
  <c r="AJ10" i="17" s="1"/>
  <c r="AD16" i="3"/>
  <c r="AN11" i="3"/>
  <c r="U5" i="17" s="1"/>
  <c r="AK5" i="17" s="1"/>
  <c r="AF11" i="3"/>
  <c r="AO11" i="3"/>
  <c r="Y11" i="3"/>
  <c r="O5" i="17" s="1"/>
  <c r="AE5" i="17" s="1"/>
  <c r="B5" i="17"/>
  <c r="W11" i="3"/>
  <c r="AH11" i="3"/>
  <c r="Q5" i="17" s="1"/>
  <c r="AG5" i="17" s="1"/>
  <c r="J11" i="3"/>
  <c r="H5" i="17" s="1"/>
  <c r="X5" i="17" s="1"/>
  <c r="R11" i="3"/>
  <c r="AJ11" i="3"/>
  <c r="S5" i="17" s="1"/>
  <c r="AI5" i="17" s="1"/>
  <c r="AK11" i="3"/>
  <c r="T5" i="17" s="1"/>
  <c r="AJ5" i="17" s="1"/>
  <c r="AE11" i="3"/>
  <c r="X11" i="3"/>
  <c r="AI11" i="3"/>
  <c r="R5" i="17" s="1"/>
  <c r="AH5" i="17" s="1"/>
  <c r="K11" i="3"/>
  <c r="I5" i="17" s="1"/>
  <c r="Y5" i="17" s="1"/>
  <c r="S11" i="3"/>
  <c r="N5" i="17" s="1"/>
  <c r="AD5" i="17" s="1"/>
  <c r="Z11" i="3"/>
  <c r="L11" i="3"/>
  <c r="J5" i="17" s="1"/>
  <c r="Z5" i="17" s="1"/>
  <c r="T11" i="3"/>
  <c r="H11" i="3"/>
  <c r="G5" i="17" s="1"/>
  <c r="W5" i="17" s="1"/>
  <c r="AD11" i="3"/>
  <c r="P8" i="3"/>
  <c r="I8" i="3"/>
  <c r="Q8" i="3"/>
  <c r="M4" i="17" s="1"/>
  <c r="AC4" i="17" s="1"/>
  <c r="AN8" i="3"/>
  <c r="U4" i="17" s="1"/>
  <c r="AK4" i="17" s="1"/>
  <c r="AC8" i="3"/>
  <c r="AO8" i="3"/>
  <c r="H22" i="3"/>
  <c r="G16" i="17" s="1"/>
  <c r="W16" i="17" s="1"/>
  <c r="I40" i="3"/>
  <c r="P35" i="3"/>
  <c r="I27" i="3"/>
  <c r="I24" i="3"/>
  <c r="T8" i="3"/>
  <c r="AC30" i="3"/>
  <c r="AH32" i="3"/>
  <c r="Q26" i="17" s="1"/>
  <c r="AG26" i="17" s="1"/>
  <c r="AK24" i="3"/>
  <c r="T18" i="17" s="1"/>
  <c r="AJ18" i="17" s="1"/>
  <c r="AK19" i="3"/>
  <c r="T13" i="17" s="1"/>
  <c r="AJ13" i="17" s="1"/>
  <c r="U6" i="3"/>
  <c r="C7" i="17"/>
  <c r="H32" i="3"/>
  <c r="G26" i="17" s="1"/>
  <c r="W26" i="17" s="1"/>
  <c r="S40" i="3"/>
  <c r="N34" i="17" s="1"/>
  <c r="AD34" i="17" s="1"/>
  <c r="R38" i="3"/>
  <c r="N33" i="3"/>
  <c r="L27" i="17" s="1"/>
  <c r="AB27" i="17" s="1"/>
  <c r="J28" i="3"/>
  <c r="H22" i="17" s="1"/>
  <c r="X22" i="17" s="1"/>
  <c r="S24" i="3"/>
  <c r="N18" i="17" s="1"/>
  <c r="AD18" i="17" s="1"/>
  <c r="L16" i="3"/>
  <c r="J10" i="17" s="1"/>
  <c r="Z10" i="17" s="1"/>
  <c r="J12" i="3"/>
  <c r="H6" i="17" s="1"/>
  <c r="X6" i="17" s="1"/>
  <c r="Z38" i="3"/>
  <c r="AA25" i="3"/>
  <c r="AK40" i="3"/>
  <c r="T34" i="17" s="1"/>
  <c r="AJ34" i="17" s="1"/>
  <c r="AJ24" i="3"/>
  <c r="S18" i="17" s="1"/>
  <c r="AI18" i="17" s="1"/>
  <c r="AJ14" i="3"/>
  <c r="S8" i="17" s="1"/>
  <c r="AI8" i="17" s="1"/>
  <c r="Y12" i="3"/>
  <c r="O6" i="17" s="1"/>
  <c r="AE6" i="17" s="1"/>
  <c r="C24" i="17"/>
  <c r="B23" i="17"/>
  <c r="X29" i="3"/>
  <c r="AH29" i="3"/>
  <c r="Q23" i="17" s="1"/>
  <c r="AG23" i="17" s="1"/>
  <c r="Y29" i="3"/>
  <c r="O23" i="17" s="1"/>
  <c r="AE23" i="17" s="1"/>
  <c r="AI29" i="3"/>
  <c r="R23" i="17" s="1"/>
  <c r="AH23" i="17" s="1"/>
  <c r="U29" i="3"/>
  <c r="AM29" i="3"/>
  <c r="AO29" i="3"/>
  <c r="J29" i="3"/>
  <c r="H23" i="17" s="1"/>
  <c r="X23" i="17" s="1"/>
  <c r="R29" i="3"/>
  <c r="V29" i="3"/>
  <c r="AE29" i="3"/>
  <c r="AA29" i="3"/>
  <c r="K29" i="3"/>
  <c r="I23" i="17" s="1"/>
  <c r="Y23" i="17" s="1"/>
  <c r="S29" i="3"/>
  <c r="N23" i="17" s="1"/>
  <c r="AD23" i="17" s="1"/>
  <c r="T29" i="3"/>
  <c r="AF29" i="3"/>
  <c r="AS29" i="3" s="1"/>
  <c r="AD29" i="3"/>
  <c r="L29" i="3"/>
  <c r="J23" i="17" s="1"/>
  <c r="Z23" i="17" s="1"/>
  <c r="W29" i="3"/>
  <c r="E10" i="17"/>
  <c r="H20" i="3"/>
  <c r="G14" i="17" s="1"/>
  <c r="W14" i="17" s="1"/>
  <c r="R40" i="3"/>
  <c r="L34" i="3"/>
  <c r="J28" i="17" s="1"/>
  <c r="Z28" i="17" s="1"/>
  <c r="I31" i="3"/>
  <c r="Q25" i="3"/>
  <c r="M19" i="17" s="1"/>
  <c r="AC19" i="17" s="1"/>
  <c r="Q22" i="3"/>
  <c r="M16" i="17" s="1"/>
  <c r="AC16" i="17" s="1"/>
  <c r="M20" i="3"/>
  <c r="K14" i="17" s="1"/>
  <c r="AA14" i="17" s="1"/>
  <c r="N19" i="3"/>
  <c r="L13" i="17" s="1"/>
  <c r="AB13" i="17" s="1"/>
  <c r="I15" i="3"/>
  <c r="N7" i="3"/>
  <c r="L3" i="17" s="1"/>
  <c r="AB3" i="17" s="1"/>
  <c r="Z37" i="3"/>
  <c r="Z21" i="3"/>
  <c r="AA8" i="3"/>
  <c r="AB27" i="3"/>
  <c r="AB11" i="3"/>
  <c r="AC28" i="3"/>
  <c r="AE16" i="3"/>
  <c r="AJ40" i="3"/>
  <c r="S34" i="17" s="1"/>
  <c r="AI34" i="17" s="1"/>
  <c r="AO31" i="3"/>
  <c r="AJ29" i="3"/>
  <c r="S23" i="17" s="1"/>
  <c r="AI23" i="17" s="1"/>
  <c r="AL16" i="3"/>
  <c r="W28" i="3"/>
  <c r="V11" i="3"/>
  <c r="AH30" i="3"/>
  <c r="Q24" i="17" s="1"/>
  <c r="AG24" i="17" s="1"/>
  <c r="P41" i="3"/>
  <c r="M38" i="3"/>
  <c r="K32" i="17" s="1"/>
  <c r="AA32" i="17" s="1"/>
  <c r="I33" i="3"/>
  <c r="I30" i="3"/>
  <c r="S28" i="3"/>
  <c r="N22" i="17" s="1"/>
  <c r="AD22" i="17" s="1"/>
  <c r="Q27" i="3"/>
  <c r="M21" i="17" s="1"/>
  <c r="AC21" i="17" s="1"/>
  <c r="Q24" i="3"/>
  <c r="M18" i="17" s="1"/>
  <c r="AC18" i="17" s="1"/>
  <c r="K18" i="3"/>
  <c r="I12" i="17" s="1"/>
  <c r="Y12" i="17" s="1"/>
  <c r="J16" i="3"/>
  <c r="H10" i="17" s="1"/>
  <c r="X10" i="17" s="1"/>
  <c r="R10" i="3"/>
  <c r="Z32" i="3"/>
  <c r="AB22" i="3"/>
  <c r="AC22" i="3"/>
  <c r="AD23" i="3"/>
  <c r="AE13" i="3"/>
  <c r="AN6" i="3"/>
  <c r="U2" i="17" s="1"/>
  <c r="AK2" i="17" s="1"/>
  <c r="AL33" i="3"/>
  <c r="AK23" i="3"/>
  <c r="T17" i="17" s="1"/>
  <c r="AJ17" i="17" s="1"/>
  <c r="AF21" i="3"/>
  <c r="AM10" i="3"/>
  <c r="Y27" i="3"/>
  <c r="O21" i="17" s="1"/>
  <c r="AE21" i="17" s="1"/>
  <c r="U11" i="3"/>
  <c r="O41" i="3"/>
  <c r="L38" i="3"/>
  <c r="J32" i="17" s="1"/>
  <c r="Z32" i="17" s="1"/>
  <c r="M37" i="3"/>
  <c r="K31" i="17" s="1"/>
  <c r="AA31" i="17" s="1"/>
  <c r="I35" i="3"/>
  <c r="I32" i="3"/>
  <c r="O25" i="3"/>
  <c r="L22" i="3"/>
  <c r="J16" i="17" s="1"/>
  <c r="Z16" i="17" s="1"/>
  <c r="K20" i="3"/>
  <c r="I14" i="17" s="1"/>
  <c r="Y14" i="17" s="1"/>
  <c r="I19" i="3"/>
  <c r="S14" i="3"/>
  <c r="N8" i="17" s="1"/>
  <c r="AD8" i="17" s="1"/>
  <c r="R12" i="3"/>
  <c r="L8" i="3"/>
  <c r="J4" i="17" s="1"/>
  <c r="Z4" i="17" s="1"/>
  <c r="AA34" i="3"/>
  <c r="AE40" i="3"/>
  <c r="AL41" i="3"/>
  <c r="AF31" i="3"/>
  <c r="AS31" i="3" s="1"/>
  <c r="AH28" i="3"/>
  <c r="Q22" i="17" s="1"/>
  <c r="AG22" i="17" s="1"/>
  <c r="AM15" i="3"/>
  <c r="AH13" i="3"/>
  <c r="Q7" i="17" s="1"/>
  <c r="AG7" i="17" s="1"/>
  <c r="U41" i="3"/>
  <c r="Y41" i="3"/>
  <c r="O35" i="17" s="1"/>
  <c r="AE35" i="17" s="1"/>
  <c r="AH41" i="3"/>
  <c r="Q35" i="17" s="1"/>
  <c r="AG35" i="17" s="1"/>
  <c r="AN41" i="3"/>
  <c r="U35" i="17" s="1"/>
  <c r="AK35" i="17" s="1"/>
  <c r="AE41" i="3"/>
  <c r="Z41" i="3"/>
  <c r="J41" i="3"/>
  <c r="H35" i="17" s="1"/>
  <c r="X35" i="17" s="1"/>
  <c r="R41" i="3"/>
  <c r="H41" i="3"/>
  <c r="G35" i="17" s="1"/>
  <c r="W35" i="17" s="1"/>
  <c r="AB41" i="3"/>
  <c r="T41" i="3"/>
  <c r="V41" i="3"/>
  <c r="AO41" i="3"/>
  <c r="K41" i="3"/>
  <c r="I35" i="17" s="1"/>
  <c r="Y35" i="17" s="1"/>
  <c r="S41" i="3"/>
  <c r="N35" i="17" s="1"/>
  <c r="AD35" i="17" s="1"/>
  <c r="AF41" i="3"/>
  <c r="L41" i="3"/>
  <c r="J35" i="17" s="1"/>
  <c r="Z35" i="17" s="1"/>
  <c r="X41" i="3"/>
  <c r="AI41" i="3"/>
  <c r="R35" i="17" s="1"/>
  <c r="AH35" i="17" s="1"/>
  <c r="W41" i="3"/>
  <c r="AI38" i="3"/>
  <c r="R32" i="17" s="1"/>
  <c r="AH32" i="17" s="1"/>
  <c r="C28" i="17"/>
  <c r="AI33" i="3"/>
  <c r="R27" i="17" s="1"/>
  <c r="AH27" i="17" s="1"/>
  <c r="U33" i="3"/>
  <c r="AJ33" i="3"/>
  <c r="S27" i="17" s="1"/>
  <c r="AI27" i="17" s="1"/>
  <c r="W33" i="3"/>
  <c r="AF33" i="3"/>
  <c r="X33" i="3"/>
  <c r="AM33" i="3"/>
  <c r="AC33" i="3"/>
  <c r="Z33" i="3"/>
  <c r="J33" i="3"/>
  <c r="H27" i="17" s="1"/>
  <c r="X27" i="17" s="1"/>
  <c r="R33" i="3"/>
  <c r="H33" i="3"/>
  <c r="G27" i="17" s="1"/>
  <c r="W27" i="17" s="1"/>
  <c r="B27" i="17"/>
  <c r="Y33" i="3"/>
  <c r="O27" i="17" s="1"/>
  <c r="AE27" i="17" s="1"/>
  <c r="AN33" i="3"/>
  <c r="U27" i="17" s="1"/>
  <c r="AK27" i="17" s="1"/>
  <c r="AD33" i="3"/>
  <c r="K33" i="3"/>
  <c r="I27" i="17" s="1"/>
  <c r="Y27" i="17" s="1"/>
  <c r="S33" i="3"/>
  <c r="N27" i="17" s="1"/>
  <c r="AD27" i="17" s="1"/>
  <c r="AO33" i="3"/>
  <c r="AB33" i="3"/>
  <c r="AE33" i="3"/>
  <c r="L33" i="3"/>
  <c r="J27" i="17" s="1"/>
  <c r="Z27" i="17" s="1"/>
  <c r="T33" i="3"/>
  <c r="AJ30" i="3"/>
  <c r="S24" i="17" s="1"/>
  <c r="AI24" i="17" s="1"/>
  <c r="C20" i="17"/>
  <c r="B19" i="17"/>
  <c r="AN25" i="3"/>
  <c r="U19" i="17" s="1"/>
  <c r="AK19" i="17" s="1"/>
  <c r="U25" i="3"/>
  <c r="AF25" i="3"/>
  <c r="AT25" i="3" s="1"/>
  <c r="AO25" i="3"/>
  <c r="AI25" i="3"/>
  <c r="R19" i="17" s="1"/>
  <c r="AH19" i="17" s="1"/>
  <c r="Z25" i="3"/>
  <c r="J25" i="3"/>
  <c r="H19" i="17" s="1"/>
  <c r="X19" i="17" s="1"/>
  <c r="R25" i="3"/>
  <c r="H25" i="3"/>
  <c r="G19" i="17" s="1"/>
  <c r="W19" i="17" s="1"/>
  <c r="AB25" i="3"/>
  <c r="AD25" i="3"/>
  <c r="AC25" i="3"/>
  <c r="K25" i="3"/>
  <c r="I19" i="17" s="1"/>
  <c r="Y19" i="17" s="1"/>
  <c r="S25" i="3"/>
  <c r="N19" i="17" s="1"/>
  <c r="AD19" i="17" s="1"/>
  <c r="L25" i="3"/>
  <c r="J19" i="17" s="1"/>
  <c r="Z19" i="17" s="1"/>
  <c r="T25" i="3"/>
  <c r="AJ25" i="3"/>
  <c r="S19" i="17" s="1"/>
  <c r="AI19" i="17" s="1"/>
  <c r="AH25" i="3"/>
  <c r="Q19" i="17" s="1"/>
  <c r="AG19" i="17" s="1"/>
  <c r="AM22" i="3"/>
  <c r="C12" i="17"/>
  <c r="AK17" i="3"/>
  <c r="T11" i="17" s="1"/>
  <c r="AJ11" i="17" s="1"/>
  <c r="B11" i="17"/>
  <c r="U17" i="3"/>
  <c r="AL17" i="3"/>
  <c r="AJ17" i="3"/>
  <c r="S11" i="17" s="1"/>
  <c r="AI11" i="17" s="1"/>
  <c r="AH17" i="3"/>
  <c r="Q11" i="17" s="1"/>
  <c r="AG11" i="17" s="1"/>
  <c r="Z17" i="3"/>
  <c r="J17" i="3"/>
  <c r="H11" i="17" s="1"/>
  <c r="X11" i="17" s="1"/>
  <c r="R17" i="3"/>
  <c r="H17" i="3"/>
  <c r="G11" i="17" s="1"/>
  <c r="W11" i="17" s="1"/>
  <c r="V17" i="3"/>
  <c r="AC17" i="3"/>
  <c r="AI17" i="3"/>
  <c r="R11" i="17" s="1"/>
  <c r="AH11" i="17" s="1"/>
  <c r="K17" i="3"/>
  <c r="I11" i="17" s="1"/>
  <c r="Y11" i="17" s="1"/>
  <c r="S17" i="3"/>
  <c r="N11" i="17" s="1"/>
  <c r="AD11" i="17" s="1"/>
  <c r="AB17" i="3"/>
  <c r="L17" i="3"/>
  <c r="J11" i="17" s="1"/>
  <c r="Z11" i="17" s="1"/>
  <c r="T17" i="3"/>
  <c r="AM17" i="3"/>
  <c r="W17" i="3"/>
  <c r="AN17" i="3"/>
  <c r="U11" i="17" s="1"/>
  <c r="AK11" i="17" s="1"/>
  <c r="H38" i="3"/>
  <c r="G32" i="17" s="1"/>
  <c r="W32" i="17" s="1"/>
  <c r="H24" i="3"/>
  <c r="G18" i="17" s="1"/>
  <c r="W18" i="17" s="1"/>
  <c r="H13" i="3"/>
  <c r="G7" i="17" s="1"/>
  <c r="W7" i="17" s="1"/>
  <c r="N6" i="3"/>
  <c r="L2" i="17" s="1"/>
  <c r="AB2" i="17" s="1"/>
  <c r="M41" i="3"/>
  <c r="K35" i="17" s="1"/>
  <c r="AA35" i="17" s="1"/>
  <c r="K40" i="3"/>
  <c r="I34" i="17" s="1"/>
  <c r="Y34" i="17" s="1"/>
  <c r="I39" i="3"/>
  <c r="J38" i="3"/>
  <c r="H32" i="17" s="1"/>
  <c r="X32" i="17" s="1"/>
  <c r="T36" i="3"/>
  <c r="Q33" i="3"/>
  <c r="M27" i="17" s="1"/>
  <c r="AC27" i="17" s="1"/>
  <c r="R32" i="3"/>
  <c r="Q30" i="3"/>
  <c r="M24" i="17" s="1"/>
  <c r="AC24" i="17" s="1"/>
  <c r="O29" i="3"/>
  <c r="M28" i="3"/>
  <c r="K22" i="17" s="1"/>
  <c r="AA22" i="17" s="1"/>
  <c r="N27" i="3"/>
  <c r="L21" i="17" s="1"/>
  <c r="AB21" i="17" s="1"/>
  <c r="M25" i="3"/>
  <c r="K19" i="17" s="1"/>
  <c r="AA19" i="17" s="1"/>
  <c r="K24" i="3"/>
  <c r="I18" i="17" s="1"/>
  <c r="Y18" i="17" s="1"/>
  <c r="J22" i="3"/>
  <c r="H16" i="17" s="1"/>
  <c r="X16" i="17" s="1"/>
  <c r="T20" i="3"/>
  <c r="I20" i="3"/>
  <c r="S18" i="3"/>
  <c r="N12" i="17" s="1"/>
  <c r="AD12" i="17" s="1"/>
  <c r="Q17" i="3"/>
  <c r="M11" i="17" s="1"/>
  <c r="AC11" i="17" s="1"/>
  <c r="R16" i="3"/>
  <c r="P15" i="3"/>
  <c r="Q14" i="3"/>
  <c r="M8" i="17" s="1"/>
  <c r="AC8" i="17" s="1"/>
  <c r="O13" i="3"/>
  <c r="M12" i="3"/>
  <c r="K6" i="17" s="1"/>
  <c r="AA6" i="17" s="1"/>
  <c r="N11" i="3"/>
  <c r="L5" i="17" s="1"/>
  <c r="AB5" i="17" s="1"/>
  <c r="L10" i="3"/>
  <c r="J8" i="3"/>
  <c r="H4" i="17" s="1"/>
  <c r="X4" i="17" s="1"/>
  <c r="AD6" i="3"/>
  <c r="Z29" i="3"/>
  <c r="Z13" i="3"/>
  <c r="AA32" i="3"/>
  <c r="AA16" i="3"/>
  <c r="AB35" i="3"/>
  <c r="AB19" i="3"/>
  <c r="AC37" i="3"/>
  <c r="AC19" i="3"/>
  <c r="AE39" i="3"/>
  <c r="AD30" i="3"/>
  <c r="AD21" i="3"/>
  <c r="AD12" i="3"/>
  <c r="AK6" i="3"/>
  <c r="T2" i="17" s="1"/>
  <c r="AJ2" i="17" s="1"/>
  <c r="AJ41" i="3"/>
  <c r="S35" i="17" s="1"/>
  <c r="AI35" i="17" s="1"/>
  <c r="AK37" i="3"/>
  <c r="T31" i="17" s="1"/>
  <c r="AJ31" i="17" s="1"/>
  <c r="AK35" i="3"/>
  <c r="T29" i="17" s="1"/>
  <c r="AJ29" i="17" s="1"/>
  <c r="AK30" i="3"/>
  <c r="T24" i="17" s="1"/>
  <c r="AJ24" i="17" s="1"/>
  <c r="AF28" i="3"/>
  <c r="AS28" i="3" s="1"/>
  <c r="AK25" i="3"/>
  <c r="T19" i="17" s="1"/>
  <c r="AJ19" i="17" s="1"/>
  <c r="AN22" i="3"/>
  <c r="U16" i="17" s="1"/>
  <c r="AK16" i="17" s="1"/>
  <c r="AJ20" i="3"/>
  <c r="S14" i="17" s="1"/>
  <c r="AI14" i="17" s="1"/>
  <c r="AO17" i="3"/>
  <c r="AO12" i="3"/>
  <c r="U35" i="3"/>
  <c r="Y25" i="3"/>
  <c r="O19" i="17" s="1"/>
  <c r="AE19" i="17" s="1"/>
  <c r="E17" i="17"/>
  <c r="C6" i="17"/>
  <c r="H8" i="3"/>
  <c r="G4" i="17" s="1"/>
  <c r="W4" i="17" s="1"/>
  <c r="K6" i="3"/>
  <c r="I2" i="17" s="1"/>
  <c r="Y2" i="17" s="1"/>
  <c r="S38" i="3"/>
  <c r="N32" i="17" s="1"/>
  <c r="AD32" i="17" s="1"/>
  <c r="M32" i="3"/>
  <c r="K26" i="17" s="1"/>
  <c r="AA26" i="17" s="1"/>
  <c r="T24" i="3"/>
  <c r="S22" i="3"/>
  <c r="N16" i="17" s="1"/>
  <c r="AD16" i="17" s="1"/>
  <c r="M16" i="3"/>
  <c r="K10" i="17" s="1"/>
  <c r="AA10" i="17" s="1"/>
  <c r="L14" i="3"/>
  <c r="J8" i="17" s="1"/>
  <c r="Z8" i="17" s="1"/>
  <c r="AE8" i="3"/>
  <c r="AM38" i="3"/>
  <c r="AF27" i="3"/>
  <c r="AF22" i="3"/>
  <c r="AK14" i="3"/>
  <c r="T8" i="17" s="1"/>
  <c r="AJ8" i="17" s="1"/>
  <c r="C31" i="17"/>
  <c r="U36" i="3"/>
  <c r="AM36" i="3"/>
  <c r="V36" i="3"/>
  <c r="B30" i="17"/>
  <c r="AF36" i="3"/>
  <c r="AU36" i="3" s="1"/>
  <c r="AA36" i="3"/>
  <c r="N36" i="3"/>
  <c r="L30" i="17" s="1"/>
  <c r="AB30" i="17" s="1"/>
  <c r="W36" i="3"/>
  <c r="AH36" i="3"/>
  <c r="Q30" i="17" s="1"/>
  <c r="AG30" i="17" s="1"/>
  <c r="O36" i="3"/>
  <c r="AI36" i="3"/>
  <c r="R30" i="17" s="1"/>
  <c r="AH30" i="17" s="1"/>
  <c r="P36" i="3"/>
  <c r="Y36" i="3"/>
  <c r="O30" i="17" s="1"/>
  <c r="AE30" i="17" s="1"/>
  <c r="AJ36" i="3"/>
  <c r="S30" i="17" s="1"/>
  <c r="AI30" i="17" s="1"/>
  <c r="X36" i="3"/>
  <c r="AC36" i="3"/>
  <c r="Z36" i="3"/>
  <c r="E25" i="17"/>
  <c r="U28" i="3"/>
  <c r="AI28" i="3"/>
  <c r="R22" i="17" s="1"/>
  <c r="AH22" i="17" s="1"/>
  <c r="V28" i="3"/>
  <c r="AJ28" i="3"/>
  <c r="S22" i="17" s="1"/>
  <c r="AI22" i="17" s="1"/>
  <c r="AL28" i="3"/>
  <c r="X28" i="3"/>
  <c r="AM28" i="3"/>
  <c r="AD28" i="3"/>
  <c r="AA28" i="3"/>
  <c r="N28" i="3"/>
  <c r="L22" i="17" s="1"/>
  <c r="AB22" i="17" s="1"/>
  <c r="P28" i="3"/>
  <c r="Y28" i="3"/>
  <c r="O22" i="17" s="1"/>
  <c r="AE22" i="17" s="1"/>
  <c r="AN28" i="3"/>
  <c r="U22" i="17" s="1"/>
  <c r="AK22" i="17" s="1"/>
  <c r="AE28" i="3"/>
  <c r="O28" i="3"/>
  <c r="AO28" i="3"/>
  <c r="Z28" i="3"/>
  <c r="J6" i="3"/>
  <c r="H2" i="17" s="1"/>
  <c r="X2" i="17" s="1"/>
  <c r="Q36" i="3"/>
  <c r="M30" i="17" s="1"/>
  <c r="AC30" i="17" s="1"/>
  <c r="O35" i="3"/>
  <c r="L32" i="3"/>
  <c r="J26" i="17" s="1"/>
  <c r="Z26" i="17" s="1"/>
  <c r="K30" i="3"/>
  <c r="I24" i="17" s="1"/>
  <c r="Y24" i="17" s="1"/>
  <c r="Q20" i="3"/>
  <c r="M14" i="17" s="1"/>
  <c r="AC14" i="17" s="1"/>
  <c r="O19" i="3"/>
  <c r="M15" i="3"/>
  <c r="K9" i="17" s="1"/>
  <c r="AA9" i="17" s="1"/>
  <c r="O7" i="3"/>
  <c r="Z22" i="3"/>
  <c r="AB28" i="3"/>
  <c r="AB12" i="3"/>
  <c r="AK38" i="3"/>
  <c r="T32" i="17" s="1"/>
  <c r="AJ32" i="17" s="1"/>
  <c r="AL36" i="3"/>
  <c r="AO16" i="3"/>
  <c r="AM11" i="3"/>
  <c r="W6" i="3"/>
  <c r="E34" i="17"/>
  <c r="C32" i="17"/>
  <c r="C16" i="17"/>
  <c r="B7" i="17"/>
  <c r="X13" i="3"/>
  <c r="AJ13" i="3"/>
  <c r="S7" i="17" s="1"/>
  <c r="AI7" i="17" s="1"/>
  <c r="Y13" i="3"/>
  <c r="O7" i="17" s="1"/>
  <c r="AE7" i="17" s="1"/>
  <c r="AK13" i="3"/>
  <c r="T7" i="17" s="1"/>
  <c r="AJ7" i="17" s="1"/>
  <c r="AL13" i="3"/>
  <c r="J13" i="3"/>
  <c r="H7" i="17" s="1"/>
  <c r="X7" i="17" s="1"/>
  <c r="R13" i="3"/>
  <c r="AN13" i="3"/>
  <c r="U7" i="17" s="1"/>
  <c r="AK7" i="17" s="1"/>
  <c r="T13" i="3"/>
  <c r="AM13" i="3"/>
  <c r="AA13" i="3"/>
  <c r="K13" i="3"/>
  <c r="I7" i="17" s="1"/>
  <c r="Y7" i="17" s="1"/>
  <c r="S13" i="3"/>
  <c r="N7" i="17" s="1"/>
  <c r="AD7" i="17" s="1"/>
  <c r="L13" i="3"/>
  <c r="J7" i="17" s="1"/>
  <c r="Z7" i="17" s="1"/>
  <c r="AO13" i="3"/>
  <c r="H31" i="3"/>
  <c r="G25" i="17" s="1"/>
  <c r="W25" i="17" s="1"/>
  <c r="I6" i="3"/>
  <c r="P39" i="3"/>
  <c r="J30" i="3"/>
  <c r="H24" i="17" s="1"/>
  <c r="X24" i="17" s="1"/>
  <c r="T28" i="3"/>
  <c r="I28" i="3"/>
  <c r="R24" i="3"/>
  <c r="L18" i="3"/>
  <c r="J12" i="17" s="1"/>
  <c r="Z12" i="17" s="1"/>
  <c r="K16" i="3"/>
  <c r="I10" i="17" s="1"/>
  <c r="Y10" i="17" s="1"/>
  <c r="S10" i="3"/>
  <c r="AA40" i="3"/>
  <c r="AC10" i="3"/>
  <c r="AD35" i="3"/>
  <c r="AI24" i="3"/>
  <c r="R18" i="17" s="1"/>
  <c r="AH18" i="17" s="1"/>
  <c r="AK21" i="3"/>
  <c r="T15" i="17" s="1"/>
  <c r="AJ15" i="17" s="1"/>
  <c r="AF19" i="3"/>
  <c r="V6" i="3"/>
  <c r="V37" i="3"/>
  <c r="Y20" i="3"/>
  <c r="O14" i="17" s="1"/>
  <c r="AE14" i="17" s="1"/>
  <c r="H16" i="3"/>
  <c r="G10" i="17" s="1"/>
  <c r="W10" i="17" s="1"/>
  <c r="T6" i="3"/>
  <c r="O39" i="3"/>
  <c r="N37" i="3"/>
  <c r="L31" i="17" s="1"/>
  <c r="AB31" i="17" s="1"/>
  <c r="L36" i="3"/>
  <c r="J30" i="17" s="1"/>
  <c r="Z30" i="17" s="1"/>
  <c r="M35" i="3"/>
  <c r="K29" i="17" s="1"/>
  <c r="AA29" i="17" s="1"/>
  <c r="J32" i="3"/>
  <c r="H26" i="17" s="1"/>
  <c r="X26" i="17" s="1"/>
  <c r="R26" i="3"/>
  <c r="O23" i="3"/>
  <c r="N21" i="3"/>
  <c r="L15" i="17" s="1"/>
  <c r="AB15" i="17" s="1"/>
  <c r="L20" i="3"/>
  <c r="J14" i="17" s="1"/>
  <c r="Z14" i="17" s="1"/>
  <c r="M19" i="3"/>
  <c r="K13" i="17" s="1"/>
  <c r="AA13" i="17" s="1"/>
  <c r="T14" i="3"/>
  <c r="I7" i="3"/>
  <c r="AB38" i="3"/>
  <c r="AD41" i="3"/>
  <c r="AH31" i="3"/>
  <c r="Q25" i="17" s="1"/>
  <c r="AG25" i="17" s="1"/>
  <c r="AK28" i="3"/>
  <c r="T22" i="17" s="1"/>
  <c r="AJ22" i="17" s="1"/>
  <c r="AH18" i="3"/>
  <c r="Q12" i="17" s="1"/>
  <c r="AG12" i="17" s="1"/>
  <c r="AH8" i="3"/>
  <c r="Q4" i="17" s="1"/>
  <c r="AG4" i="17" s="1"/>
  <c r="B29" i="17"/>
  <c r="H15" i="3"/>
  <c r="G9" i="17" s="1"/>
  <c r="W9" i="17" s="1"/>
  <c r="S6" i="3"/>
  <c r="N2" i="17" s="1"/>
  <c r="AD2" i="17" s="1"/>
  <c r="N39" i="3"/>
  <c r="L33" i="17" s="1"/>
  <c r="AB33" i="17" s="1"/>
  <c r="K36" i="3"/>
  <c r="I30" i="17" s="1"/>
  <c r="Y30" i="17" s="1"/>
  <c r="T32" i="3"/>
  <c r="N23" i="3"/>
  <c r="L17" i="17" s="1"/>
  <c r="AB17" i="17" s="1"/>
  <c r="M21" i="3"/>
  <c r="K15" i="17" s="1"/>
  <c r="AA15" i="17" s="1"/>
  <c r="T16" i="3"/>
  <c r="Z31" i="3"/>
  <c r="AB37" i="3"/>
  <c r="AB21" i="3"/>
  <c r="AD22" i="3"/>
  <c r="AM37" i="3"/>
  <c r="AM35" i="3"/>
  <c r="AL20" i="3"/>
  <c r="X35" i="3"/>
  <c r="X27" i="3"/>
  <c r="Y19" i="3"/>
  <c r="O13" i="17" s="1"/>
  <c r="AE13" i="17" s="1"/>
  <c r="C2" i="17"/>
  <c r="AD39" i="3"/>
  <c r="AA39" i="3"/>
  <c r="L39" i="3"/>
  <c r="J33" i="17" s="1"/>
  <c r="Z33" i="17" s="1"/>
  <c r="AH39" i="3"/>
  <c r="Q33" i="17" s="1"/>
  <c r="AG33" i="17" s="1"/>
  <c r="T39" i="3"/>
  <c r="AI39" i="3"/>
  <c r="R33" i="17" s="1"/>
  <c r="AH33" i="17" s="1"/>
  <c r="C29" i="17"/>
  <c r="W34" i="3"/>
  <c r="AH34" i="3"/>
  <c r="Q28" i="17" s="1"/>
  <c r="AG28" i="17" s="1"/>
  <c r="B28" i="17"/>
  <c r="X34" i="3"/>
  <c r="AF34" i="3"/>
  <c r="AU13" i="3" s="1"/>
  <c r="AE34" i="3"/>
  <c r="AN34" i="3"/>
  <c r="U28" i="17" s="1"/>
  <c r="AK28" i="17" s="1"/>
  <c r="N34" i="3"/>
  <c r="L28" i="17" s="1"/>
  <c r="AB28" i="17" s="1"/>
  <c r="V34" i="3"/>
  <c r="AD34" i="3"/>
  <c r="AO34" i="3"/>
  <c r="AC34" i="3"/>
  <c r="Z34" i="3"/>
  <c r="O34" i="3"/>
  <c r="H34" i="3"/>
  <c r="G28" i="17" s="1"/>
  <c r="W28" i="17" s="1"/>
  <c r="P34" i="3"/>
  <c r="AI34" i="3"/>
  <c r="R28" i="17" s="1"/>
  <c r="AH28" i="17" s="1"/>
  <c r="U34" i="3"/>
  <c r="AB34" i="3"/>
  <c r="T31" i="3"/>
  <c r="AA31" i="3"/>
  <c r="AK31" i="3"/>
  <c r="T25" i="17" s="1"/>
  <c r="AJ25" i="17" s="1"/>
  <c r="L31" i="3"/>
  <c r="J25" i="17" s="1"/>
  <c r="Z25" i="17" s="1"/>
  <c r="AL31" i="3"/>
  <c r="C21" i="17"/>
  <c r="B20" i="17"/>
  <c r="W26" i="3"/>
  <c r="AL26" i="3"/>
  <c r="X26" i="3"/>
  <c r="AM26" i="3"/>
  <c r="AI26" i="3"/>
  <c r="R20" i="17" s="1"/>
  <c r="AH20" i="17" s="1"/>
  <c r="AE26" i="3"/>
  <c r="U26" i="3"/>
  <c r="N26" i="3"/>
  <c r="L20" i="17" s="1"/>
  <c r="AB20" i="17" s="1"/>
  <c r="Y26" i="3"/>
  <c r="O20" i="17" s="1"/>
  <c r="AE20" i="17" s="1"/>
  <c r="AC26" i="3"/>
  <c r="P26" i="3"/>
  <c r="V26" i="3"/>
  <c r="AH26" i="3"/>
  <c r="Q20" i="17" s="1"/>
  <c r="AG20" i="17" s="1"/>
  <c r="Z26" i="3"/>
  <c r="O26" i="3"/>
  <c r="H26" i="3"/>
  <c r="G20" i="17" s="1"/>
  <c r="W20" i="17" s="1"/>
  <c r="AK26" i="3"/>
  <c r="T20" i="17" s="1"/>
  <c r="AJ20" i="17" s="1"/>
  <c r="AJ26" i="3"/>
  <c r="S20" i="17" s="1"/>
  <c r="AI20" i="17" s="1"/>
  <c r="AB26" i="3"/>
  <c r="T23" i="3"/>
  <c r="AO23" i="3"/>
  <c r="AN23" i="3"/>
  <c r="U17" i="17" s="1"/>
  <c r="AK17" i="17" s="1"/>
  <c r="L23" i="3"/>
  <c r="J17" i="17" s="1"/>
  <c r="Z17" i="17" s="1"/>
  <c r="AA23" i="3"/>
  <c r="B12" i="17"/>
  <c r="W18" i="3"/>
  <c r="AI18" i="3"/>
  <c r="R12" i="17" s="1"/>
  <c r="AH12" i="17" s="1"/>
  <c r="X18" i="3"/>
  <c r="AJ18" i="3"/>
  <c r="S12" i="17" s="1"/>
  <c r="AI12" i="17" s="1"/>
  <c r="V18" i="3"/>
  <c r="AL18" i="3"/>
  <c r="AE18" i="3"/>
  <c r="AK18" i="3"/>
  <c r="T12" i="17" s="1"/>
  <c r="AJ12" i="17" s="1"/>
  <c r="N18" i="3"/>
  <c r="L12" i="17" s="1"/>
  <c r="AB12" i="17" s="1"/>
  <c r="AM18" i="3"/>
  <c r="Z18" i="3"/>
  <c r="O18" i="3"/>
  <c r="H18" i="3"/>
  <c r="G12" i="17" s="1"/>
  <c r="W12" i="17" s="1"/>
  <c r="AN18" i="3"/>
  <c r="U12" i="17" s="1"/>
  <c r="AK12" i="17" s="1"/>
  <c r="P18" i="3"/>
  <c r="AB18" i="3"/>
  <c r="AO18" i="3"/>
  <c r="AC18" i="3"/>
  <c r="AE15" i="3"/>
  <c r="L15" i="3"/>
  <c r="J9" i="17" s="1"/>
  <c r="Z9" i="17" s="1"/>
  <c r="AI15" i="3"/>
  <c r="R9" i="17" s="1"/>
  <c r="AH9" i="17" s="1"/>
  <c r="T15" i="3"/>
  <c r="AA15" i="3"/>
  <c r="C5" i="17"/>
  <c r="W10" i="3"/>
  <c r="AF10" i="3"/>
  <c r="AU10" i="3" s="1"/>
  <c r="AO10" i="3"/>
  <c r="X10" i="3"/>
  <c r="AH10" i="3"/>
  <c r="AN10" i="3"/>
  <c r="AE10" i="3"/>
  <c r="N10" i="3"/>
  <c r="AI10" i="3"/>
  <c r="AD10" i="3"/>
  <c r="Z10" i="3"/>
  <c r="O10" i="3"/>
  <c r="H10" i="3"/>
  <c r="P10" i="3"/>
  <c r="U10" i="3"/>
  <c r="AB10" i="3"/>
  <c r="L7" i="3"/>
  <c r="J3" i="17" s="1"/>
  <c r="Z3" i="17" s="1"/>
  <c r="AA7" i="3"/>
  <c r="AJ7" i="3"/>
  <c r="S3" i="17" s="1"/>
  <c r="AI3" i="17" s="1"/>
  <c r="T7" i="3"/>
  <c r="AN7" i="3"/>
  <c r="U3" i="17" s="1"/>
  <c r="AK3" i="17" s="1"/>
  <c r="AD7" i="3"/>
  <c r="M7" i="3"/>
  <c r="K3" i="17" s="1"/>
  <c r="AA3" i="17" s="1"/>
  <c r="H37" i="3"/>
  <c r="G31" i="17" s="1"/>
  <c r="W31" i="17" s="1"/>
  <c r="H23" i="3"/>
  <c r="G17" i="17" s="1"/>
  <c r="W17" i="17" s="1"/>
  <c r="H12" i="3"/>
  <c r="G6" i="17" s="1"/>
  <c r="W6" i="17" s="1"/>
  <c r="M6" i="3"/>
  <c r="K2" i="17" s="1"/>
  <c r="AA2" i="17" s="1"/>
  <c r="I41" i="3"/>
  <c r="J40" i="3"/>
  <c r="H34" i="17" s="1"/>
  <c r="X34" i="17" s="1"/>
  <c r="T38" i="3"/>
  <c r="I38" i="3"/>
  <c r="S36" i="3"/>
  <c r="N30" i="17" s="1"/>
  <c r="AD30" i="17" s="1"/>
  <c r="Q35" i="3"/>
  <c r="M29" i="17" s="1"/>
  <c r="AC29" i="17" s="1"/>
  <c r="R34" i="3"/>
  <c r="P33" i="3"/>
  <c r="Q32" i="3"/>
  <c r="M26" i="17" s="1"/>
  <c r="AC26" i="17" s="1"/>
  <c r="O31" i="3"/>
  <c r="M30" i="3"/>
  <c r="K24" i="17" s="1"/>
  <c r="AA24" i="17" s="1"/>
  <c r="N29" i="3"/>
  <c r="L23" i="17" s="1"/>
  <c r="AB23" i="17" s="1"/>
  <c r="L28" i="3"/>
  <c r="J22" i="17" s="1"/>
  <c r="Z22" i="17" s="1"/>
  <c r="M27" i="3"/>
  <c r="K21" i="17" s="1"/>
  <c r="AA21" i="17" s="1"/>
  <c r="K26" i="3"/>
  <c r="I20" i="17" s="1"/>
  <c r="Y20" i="17" s="1"/>
  <c r="I25" i="3"/>
  <c r="J24" i="3"/>
  <c r="H18" i="17" s="1"/>
  <c r="X18" i="17" s="1"/>
  <c r="T22" i="3"/>
  <c r="I22" i="3"/>
  <c r="S20" i="3"/>
  <c r="N14" i="17" s="1"/>
  <c r="AD14" i="17" s="1"/>
  <c r="Q19" i="3"/>
  <c r="M13" i="17" s="1"/>
  <c r="AC13" i="17" s="1"/>
  <c r="R18" i="3"/>
  <c r="P17" i="3"/>
  <c r="Q16" i="3"/>
  <c r="M10" i="17" s="1"/>
  <c r="AC10" i="17" s="1"/>
  <c r="O15" i="3"/>
  <c r="M14" i="3"/>
  <c r="K8" i="17" s="1"/>
  <c r="AA8" i="17" s="1"/>
  <c r="N13" i="3"/>
  <c r="L7" i="17" s="1"/>
  <c r="AB7" i="17" s="1"/>
  <c r="L12" i="3"/>
  <c r="J6" i="17" s="1"/>
  <c r="Z6" i="17" s="1"/>
  <c r="M11" i="3"/>
  <c r="K5" i="17" s="1"/>
  <c r="AA5" i="17" s="1"/>
  <c r="K10" i="3"/>
  <c r="Q7" i="3"/>
  <c r="M3" i="17" s="1"/>
  <c r="AC3" i="17" s="1"/>
  <c r="Z40" i="3"/>
  <c r="Z24" i="3"/>
  <c r="Z8" i="3"/>
  <c r="AA27" i="3"/>
  <c r="AA11" i="3"/>
  <c r="AB30" i="3"/>
  <c r="AB14" i="3"/>
  <c r="AC32" i="3"/>
  <c r="AC13" i="3"/>
  <c r="AE36" i="3"/>
  <c r="AE27" i="3"/>
  <c r="AD18" i="3"/>
  <c r="AM40" i="3"/>
  <c r="AN38" i="3"/>
  <c r="U32" i="17" s="1"/>
  <c r="AK32" i="17" s="1"/>
  <c r="AO36" i="3"/>
  <c r="AM34" i="3"/>
  <c r="AI32" i="3"/>
  <c r="R26" i="17" s="1"/>
  <c r="AH26" i="17" s="1"/>
  <c r="AN29" i="3"/>
  <c r="U23" i="17" s="1"/>
  <c r="AK23" i="17" s="1"/>
  <c r="AH27" i="3"/>
  <c r="Q21" i="17" s="1"/>
  <c r="AG21" i="17" s="1"/>
  <c r="AL24" i="3"/>
  <c r="AL19" i="3"/>
  <c r="AH12" i="3"/>
  <c r="Q6" i="17" s="1"/>
  <c r="AG6" i="17" s="1"/>
  <c r="AF7" i="3"/>
  <c r="Y34" i="3"/>
  <c r="O28" i="17" s="1"/>
  <c r="AE28" i="17" s="1"/>
  <c r="X25" i="3"/>
  <c r="Y17" i="3"/>
  <c r="O11" i="17" s="1"/>
  <c r="AE11" i="17" s="1"/>
  <c r="V13" i="3"/>
  <c r="B35" i="17"/>
  <c r="AH14" i="3"/>
  <c r="Q8" i="17" s="1"/>
  <c r="AG8" i="17" s="1"/>
  <c r="AI14" i="3"/>
  <c r="R8" i="17" s="1"/>
  <c r="AH8" i="17" s="1"/>
  <c r="V14" i="3"/>
  <c r="AE14" i="3"/>
  <c r="AD38" i="3"/>
  <c r="AI30" i="3"/>
  <c r="R24" i="17" s="1"/>
  <c r="AH24" i="17" s="1"/>
  <c r="B32" i="17"/>
  <c r="AL38" i="3"/>
  <c r="AE38" i="3"/>
  <c r="C25" i="17"/>
  <c r="B16" i="17"/>
  <c r="AJ22" i="3"/>
  <c r="S16" i="17" s="1"/>
  <c r="AI16" i="17" s="1"/>
  <c r="AK22" i="3"/>
  <c r="T16" i="17" s="1"/>
  <c r="AJ16" i="17" s="1"/>
  <c r="X22" i="3"/>
  <c r="AO22" i="3"/>
  <c r="AE22" i="3"/>
  <c r="P14" i="3"/>
  <c r="AA30" i="3"/>
  <c r="AA14" i="3"/>
  <c r="AH38" i="3"/>
  <c r="Q32" i="17" s="1"/>
  <c r="AG32" i="17" s="1"/>
  <c r="AO14" i="3"/>
  <c r="X14" i="3"/>
  <c r="C34" i="17"/>
  <c r="V39" i="3"/>
  <c r="W39" i="3"/>
  <c r="Y39" i="3"/>
  <c r="O33" i="17" s="1"/>
  <c r="AE33" i="17" s="1"/>
  <c r="AK39" i="3"/>
  <c r="T33" i="17" s="1"/>
  <c r="AJ33" i="17" s="1"/>
  <c r="AC39" i="3"/>
  <c r="V31" i="3"/>
  <c r="AM31" i="3"/>
  <c r="W31" i="3"/>
  <c r="AN31" i="3"/>
  <c r="U25" i="17" s="1"/>
  <c r="AK25" i="17" s="1"/>
  <c r="B25" i="17"/>
  <c r="U31" i="3"/>
  <c r="AC31" i="3"/>
  <c r="C18" i="17"/>
  <c r="B17" i="17"/>
  <c r="V23" i="3"/>
  <c r="AI23" i="3"/>
  <c r="R17" i="17" s="1"/>
  <c r="AH17" i="17" s="1"/>
  <c r="W23" i="3"/>
  <c r="AJ23" i="3"/>
  <c r="S17" i="17" s="1"/>
  <c r="AI17" i="17" s="1"/>
  <c r="AC23" i="3"/>
  <c r="C10" i="17"/>
  <c r="B9" i="17"/>
  <c r="V15" i="3"/>
  <c r="AF15" i="3"/>
  <c r="AO15" i="3"/>
  <c r="W15" i="3"/>
  <c r="AH15" i="3"/>
  <c r="Q9" i="17" s="1"/>
  <c r="AG9" i="17" s="1"/>
  <c r="AJ15" i="3"/>
  <c r="S9" i="17" s="1"/>
  <c r="AI9" i="17" s="1"/>
  <c r="AC15" i="3"/>
  <c r="C4" i="17"/>
  <c r="B3" i="17"/>
  <c r="V7" i="3"/>
  <c r="AL7" i="3"/>
  <c r="W7" i="3"/>
  <c r="AM7" i="3"/>
  <c r="Y7" i="3"/>
  <c r="O3" i="17" s="1"/>
  <c r="AE3" i="17" s="1"/>
  <c r="AK7" i="3"/>
  <c r="T3" i="17" s="1"/>
  <c r="AJ3" i="17" s="1"/>
  <c r="AC7" i="3"/>
  <c r="O40" i="3"/>
  <c r="S39" i="3"/>
  <c r="N33" i="17" s="1"/>
  <c r="AD33" i="17" s="1"/>
  <c r="K39" i="3"/>
  <c r="I33" i="17" s="1"/>
  <c r="Y33" i="17" s="1"/>
  <c r="O38" i="3"/>
  <c r="O32" i="3"/>
  <c r="S31" i="3"/>
  <c r="N25" i="17" s="1"/>
  <c r="AD25" i="17" s="1"/>
  <c r="K31" i="3"/>
  <c r="I25" i="17" s="1"/>
  <c r="Y25" i="17" s="1"/>
  <c r="O30" i="3"/>
  <c r="O24" i="3"/>
  <c r="S23" i="3"/>
  <c r="N17" i="17" s="1"/>
  <c r="AD17" i="17" s="1"/>
  <c r="K23" i="3"/>
  <c r="I17" i="17" s="1"/>
  <c r="Y17" i="17" s="1"/>
  <c r="O22" i="3"/>
  <c r="O16" i="3"/>
  <c r="S15" i="3"/>
  <c r="N9" i="17" s="1"/>
  <c r="AD9" i="17" s="1"/>
  <c r="K15" i="3"/>
  <c r="I9" i="17" s="1"/>
  <c r="Y9" i="17" s="1"/>
  <c r="O14" i="3"/>
  <c r="O8" i="3"/>
  <c r="S7" i="3"/>
  <c r="N3" i="17" s="1"/>
  <c r="AD3" i="17" s="1"/>
  <c r="K7" i="3"/>
  <c r="I3" i="17" s="1"/>
  <c r="Y3" i="17" s="1"/>
  <c r="AB40" i="3"/>
  <c r="AB32" i="3"/>
  <c r="AB24" i="3"/>
  <c r="AB16" i="3"/>
  <c r="AB8" i="3"/>
  <c r="AC16" i="3"/>
  <c r="AD24" i="3"/>
  <c r="AD15" i="3"/>
  <c r="AO40" i="3"/>
  <c r="AF39" i="3"/>
  <c r="AU39" i="3" s="1"/>
  <c r="AJ31" i="3"/>
  <c r="S25" i="17" s="1"/>
  <c r="AI25" i="17" s="1"/>
  <c r="AN24" i="3"/>
  <c r="U18" i="17" s="1"/>
  <c r="AK18" i="17" s="1"/>
  <c r="AM23" i="3"/>
  <c r="AI22" i="3"/>
  <c r="R16" i="17" s="1"/>
  <c r="AH16" i="17" s="1"/>
  <c r="AH16" i="3"/>
  <c r="Q10" i="17" s="1"/>
  <c r="AG10" i="17" s="1"/>
  <c r="AN14" i="3"/>
  <c r="U8" i="17" s="1"/>
  <c r="AK8" i="17" s="1"/>
  <c r="AI7" i="3"/>
  <c r="R3" i="17" s="1"/>
  <c r="AH3" i="17" s="1"/>
  <c r="X38" i="3"/>
  <c r="X31" i="3"/>
  <c r="W14" i="3"/>
  <c r="C9" i="17"/>
  <c r="AF30" i="3"/>
  <c r="AN30" i="3"/>
  <c r="U24" i="17" s="1"/>
  <c r="AK24" i="17" s="1"/>
  <c r="AO30" i="3"/>
  <c r="B24" i="17"/>
  <c r="AM30" i="3"/>
  <c r="AE30" i="3"/>
  <c r="P38" i="3"/>
  <c r="P30" i="3"/>
  <c r="P22" i="3"/>
  <c r="AA38" i="3"/>
  <c r="AA22" i="3"/>
  <c r="U22" i="3"/>
  <c r="Y40" i="3"/>
  <c r="O34" i="17" s="1"/>
  <c r="AE34" i="17" s="1"/>
  <c r="B34" i="17"/>
  <c r="AI40" i="3"/>
  <c r="R34" i="17" s="1"/>
  <c r="AH34" i="17" s="1"/>
  <c r="B26" i="17"/>
  <c r="Y32" i="3"/>
  <c r="O26" i="17" s="1"/>
  <c r="AE26" i="17" s="1"/>
  <c r="AK32" i="3"/>
  <c r="T26" i="17" s="1"/>
  <c r="AJ26" i="17" s="1"/>
  <c r="AL32" i="3"/>
  <c r="AF32" i="3"/>
  <c r="B18" i="17"/>
  <c r="Y24" i="3"/>
  <c r="O18" i="17" s="1"/>
  <c r="AE18" i="17" s="1"/>
  <c r="AO24" i="3"/>
  <c r="AH24" i="3"/>
  <c r="Q18" i="17" s="1"/>
  <c r="AG18" i="17" s="1"/>
  <c r="X24" i="3"/>
  <c r="AF24" i="3"/>
  <c r="AS24" i="3" s="1"/>
  <c r="Y16" i="3"/>
  <c r="O10" i="17" s="1"/>
  <c r="AE10" i="17" s="1"/>
  <c r="AM16" i="3"/>
  <c r="B10" i="17"/>
  <c r="AF16" i="3"/>
  <c r="AN16" i="3"/>
  <c r="U10" i="17" s="1"/>
  <c r="AK10" i="17" s="1"/>
  <c r="V16" i="3"/>
  <c r="AJ16" i="3"/>
  <c r="S10" i="17" s="1"/>
  <c r="AI10" i="17" s="1"/>
  <c r="B4" i="17"/>
  <c r="Y8" i="3"/>
  <c r="O4" i="17" s="1"/>
  <c r="AE4" i="17" s="1"/>
  <c r="AJ8" i="3"/>
  <c r="S4" i="17" s="1"/>
  <c r="AI4" i="17" s="1"/>
  <c r="AK8" i="3"/>
  <c r="T4" i="17" s="1"/>
  <c r="AJ4" i="17" s="1"/>
  <c r="AM8" i="3"/>
  <c r="N40" i="3"/>
  <c r="L34" i="17" s="1"/>
  <c r="AB34" i="17" s="1"/>
  <c r="R39" i="3"/>
  <c r="J39" i="3"/>
  <c r="H33" i="17" s="1"/>
  <c r="X33" i="17" s="1"/>
  <c r="N38" i="3"/>
  <c r="L32" i="17" s="1"/>
  <c r="AB32" i="17" s="1"/>
  <c r="N32" i="3"/>
  <c r="L26" i="17" s="1"/>
  <c r="AB26" i="17" s="1"/>
  <c r="R31" i="3"/>
  <c r="J31" i="3"/>
  <c r="H25" i="17" s="1"/>
  <c r="X25" i="17" s="1"/>
  <c r="N30" i="3"/>
  <c r="L24" i="17" s="1"/>
  <c r="AB24" i="17" s="1"/>
  <c r="N24" i="3"/>
  <c r="L18" i="17" s="1"/>
  <c r="AB18" i="17" s="1"/>
  <c r="R23" i="3"/>
  <c r="J23" i="3"/>
  <c r="H17" i="17" s="1"/>
  <c r="X17" i="17" s="1"/>
  <c r="N22" i="3"/>
  <c r="L16" i="17" s="1"/>
  <c r="AB16" i="17" s="1"/>
  <c r="N16" i="3"/>
  <c r="L10" i="17" s="1"/>
  <c r="AB10" i="17" s="1"/>
  <c r="R15" i="3"/>
  <c r="J15" i="3"/>
  <c r="H9" i="17" s="1"/>
  <c r="X9" i="17" s="1"/>
  <c r="N14" i="3"/>
  <c r="L8" i="17" s="1"/>
  <c r="AB8" i="17" s="1"/>
  <c r="N8" i="3"/>
  <c r="L4" i="17" s="1"/>
  <c r="AB4" i="17" s="1"/>
  <c r="R7" i="3"/>
  <c r="J7" i="3"/>
  <c r="H3" i="17" s="1"/>
  <c r="X3" i="17" s="1"/>
  <c r="AB39" i="3"/>
  <c r="AB31" i="3"/>
  <c r="AB23" i="3"/>
  <c r="AB15" i="3"/>
  <c r="AB7" i="3"/>
  <c r="AC24" i="3"/>
  <c r="AC14" i="3"/>
  <c r="AE32" i="3"/>
  <c r="AE23" i="3"/>
  <c r="AD14" i="3"/>
  <c r="AN40" i="3"/>
  <c r="U34" i="17" s="1"/>
  <c r="AK34" i="17" s="1"/>
  <c r="AO39" i="3"/>
  <c r="AO38" i="3"/>
  <c r="AF38" i="3"/>
  <c r="AJ32" i="3"/>
  <c r="S26" i="17" s="1"/>
  <c r="AI26" i="17" s="1"/>
  <c r="AI31" i="3"/>
  <c r="R25" i="17" s="1"/>
  <c r="AH25" i="17" s="1"/>
  <c r="AM24" i="3"/>
  <c r="AL23" i="3"/>
  <c r="AH22" i="3"/>
  <c r="Q16" i="17" s="1"/>
  <c r="AG16" i="17" s="1"/>
  <c r="AM14" i="3"/>
  <c r="AI8" i="3"/>
  <c r="R4" i="17" s="1"/>
  <c r="AH4" i="17" s="1"/>
  <c r="AH7" i="3"/>
  <c r="Q3" i="17" s="1"/>
  <c r="AG3" i="17" s="1"/>
  <c r="X40" i="3"/>
  <c r="W38" i="3"/>
  <c r="Y30" i="3"/>
  <c r="O24" i="17" s="1"/>
  <c r="AE24" i="17" s="1"/>
  <c r="Y23" i="3"/>
  <c r="O17" i="17" s="1"/>
  <c r="AE17" i="17" s="1"/>
  <c r="W16" i="3"/>
  <c r="U14" i="3"/>
  <c r="N22" i="16"/>
  <c r="V22" i="16" s="1"/>
  <c r="M22" i="16"/>
  <c r="U22" i="16" s="1"/>
  <c r="L22" i="16"/>
  <c r="T22" i="16" s="1"/>
  <c r="K22" i="16"/>
  <c r="S22" i="16" s="1"/>
  <c r="N26" i="16"/>
  <c r="V26" i="16" s="1"/>
  <c r="M26" i="16"/>
  <c r="U26" i="16" s="1"/>
  <c r="L26" i="16"/>
  <c r="T26" i="16" s="1"/>
  <c r="K26" i="16"/>
  <c r="S26" i="16" s="1"/>
  <c r="K45" i="16"/>
  <c r="S45" i="16" s="1"/>
  <c r="N45" i="16"/>
  <c r="V45" i="16" s="1"/>
  <c r="M45" i="16"/>
  <c r="U45" i="16" s="1"/>
  <c r="L45" i="16"/>
  <c r="T45" i="16" s="1"/>
  <c r="K46" i="16"/>
  <c r="S46" i="16" s="1"/>
  <c r="I46" i="16"/>
  <c r="Q46" i="16" s="1"/>
  <c r="I26" i="16"/>
  <c r="Q26" i="16" s="1"/>
  <c r="H34" i="16"/>
  <c r="P34" i="16" s="1"/>
  <c r="N34" i="16"/>
  <c r="V34" i="16" s="1"/>
  <c r="M34" i="16"/>
  <c r="U34" i="16" s="1"/>
  <c r="L34" i="16"/>
  <c r="T34" i="16" s="1"/>
  <c r="K34" i="16"/>
  <c r="S34" i="16" s="1"/>
  <c r="I22" i="16"/>
  <c r="Q22" i="16" s="1"/>
  <c r="N30" i="16"/>
  <c r="V30" i="16" s="1"/>
  <c r="M30" i="16"/>
  <c r="U30" i="16" s="1"/>
  <c r="L30" i="16"/>
  <c r="T30" i="16" s="1"/>
  <c r="K30" i="16"/>
  <c r="S30" i="16" s="1"/>
  <c r="K38" i="16"/>
  <c r="S38" i="16" s="1"/>
  <c r="K41" i="16"/>
  <c r="S41" i="16" s="1"/>
  <c r="K42" i="16"/>
  <c r="S42" i="16" s="1"/>
  <c r="I42" i="16"/>
  <c r="Q42" i="16" s="1"/>
  <c r="M42" i="16"/>
  <c r="U42" i="16" s="1"/>
  <c r="H15" i="16"/>
  <c r="P15" i="16" s="1"/>
  <c r="L38" i="16"/>
  <c r="T38" i="16" s="1"/>
  <c r="N42" i="16"/>
  <c r="V42" i="16" s="1"/>
  <c r="K49" i="16"/>
  <c r="S49" i="16" s="1"/>
  <c r="N49" i="16"/>
  <c r="V49" i="16" s="1"/>
  <c r="M49" i="16"/>
  <c r="U49" i="16" s="1"/>
  <c r="L49" i="16"/>
  <c r="T49" i="16" s="1"/>
  <c r="K36" i="16"/>
  <c r="S36" i="16" s="1"/>
  <c r="M38" i="16"/>
  <c r="U38" i="16" s="1"/>
  <c r="L36" i="16"/>
  <c r="T36" i="16" s="1"/>
  <c r="N38" i="16"/>
  <c r="V38" i="16" s="1"/>
  <c r="K39" i="16"/>
  <c r="S39" i="16" s="1"/>
  <c r="I39" i="16"/>
  <c r="Q39" i="16" s="1"/>
  <c r="M39" i="16"/>
  <c r="U39" i="16" s="1"/>
  <c r="M70" i="16"/>
  <c r="U70" i="16" s="1"/>
  <c r="N70" i="16"/>
  <c r="V70" i="16" s="1"/>
  <c r="L70" i="16"/>
  <c r="T70" i="16" s="1"/>
  <c r="K2" i="16"/>
  <c r="S2" i="16" s="1"/>
  <c r="K3" i="16"/>
  <c r="S3" i="16" s="1"/>
  <c r="K6" i="16"/>
  <c r="S6" i="16" s="1"/>
  <c r="K7" i="16"/>
  <c r="S7" i="16" s="1"/>
  <c r="K9" i="16"/>
  <c r="S9" i="16" s="1"/>
  <c r="K10" i="16"/>
  <c r="S10" i="16" s="1"/>
  <c r="K11" i="16"/>
  <c r="S11" i="16" s="1"/>
  <c r="K12" i="16"/>
  <c r="S12" i="16" s="1"/>
  <c r="K13" i="16"/>
  <c r="S13" i="16" s="1"/>
  <c r="K15" i="16"/>
  <c r="S15" i="16" s="1"/>
  <c r="K16" i="16"/>
  <c r="S16" i="16" s="1"/>
  <c r="K17" i="16"/>
  <c r="S17" i="16" s="1"/>
  <c r="K18" i="16"/>
  <c r="S18" i="16" s="1"/>
  <c r="K19" i="16"/>
  <c r="S19" i="16" s="1"/>
  <c r="K20" i="16"/>
  <c r="S20" i="16" s="1"/>
  <c r="K24" i="16"/>
  <c r="S24" i="16" s="1"/>
  <c r="K28" i="16"/>
  <c r="S28" i="16" s="1"/>
  <c r="M29" i="16"/>
  <c r="U29" i="16" s="1"/>
  <c r="K32" i="16"/>
  <c r="S32" i="16" s="1"/>
  <c r="M33" i="16"/>
  <c r="U33" i="16" s="1"/>
  <c r="M36" i="16"/>
  <c r="U36" i="16" s="1"/>
  <c r="N39" i="16"/>
  <c r="V39" i="16" s="1"/>
  <c r="N36" i="16"/>
  <c r="V36" i="16" s="1"/>
  <c r="K37" i="16"/>
  <c r="S37" i="16" s="1"/>
  <c r="I43" i="16"/>
  <c r="Q43" i="16" s="1"/>
  <c r="I47" i="16"/>
  <c r="Q47" i="16" s="1"/>
  <c r="I51" i="16"/>
  <c r="Q51" i="16" s="1"/>
  <c r="I72" i="16"/>
  <c r="Q72" i="16" s="1"/>
  <c r="I50" i="16"/>
  <c r="Q50" i="16" s="1"/>
  <c r="I53" i="16"/>
  <c r="Q53" i="16" s="1"/>
  <c r="I55" i="16"/>
  <c r="Q55" i="16" s="1"/>
  <c r="I57" i="16"/>
  <c r="Q57" i="16" s="1"/>
  <c r="I59" i="16"/>
  <c r="Q59" i="16" s="1"/>
  <c r="I61" i="16"/>
  <c r="Q61" i="16" s="1"/>
  <c r="I63" i="16"/>
  <c r="Q63" i="16" s="1"/>
  <c r="I65" i="16"/>
  <c r="Q65" i="16" s="1"/>
  <c r="I67" i="16"/>
  <c r="Q67" i="16" s="1"/>
  <c r="I69" i="16"/>
  <c r="Q69" i="16" s="1"/>
  <c r="K72" i="16"/>
  <c r="S72" i="16" s="1"/>
  <c r="M72" i="16"/>
  <c r="U72" i="16" s="1"/>
  <c r="L72" i="16"/>
  <c r="T72" i="16" s="1"/>
  <c r="Z29" i="8" l="1"/>
  <c r="W60" i="8"/>
  <c r="T60" i="8"/>
  <c r="X53" i="8"/>
  <c r="H10" i="8"/>
  <c r="I10" i="8"/>
  <c r="R60" i="8"/>
  <c r="W53" i="8"/>
  <c r="Z60" i="8"/>
  <c r="T53" i="8"/>
  <c r="P60" i="8"/>
  <c r="V60" i="8"/>
  <c r="G25" i="8"/>
  <c r="P42" i="8"/>
  <c r="U42" i="8"/>
  <c r="Z25" i="8"/>
  <c r="O42" i="8"/>
  <c r="AB28" i="8"/>
  <c r="J61" i="8"/>
  <c r="H13" i="8"/>
  <c r="H24" i="8"/>
  <c r="N42" i="8"/>
  <c r="Y51" i="8"/>
  <c r="V38" i="8"/>
  <c r="P38" i="8"/>
  <c r="Q25" i="8"/>
  <c r="Z74" i="8"/>
  <c r="AA36" i="8"/>
  <c r="U52" i="8"/>
  <c r="P36" i="8"/>
  <c r="J60" i="8"/>
  <c r="J77" i="8"/>
  <c r="AA77" i="8"/>
  <c r="I8" i="8"/>
  <c r="AB48" i="8"/>
  <c r="Z36" i="8"/>
  <c r="V31" i="8"/>
  <c r="R42" i="8"/>
  <c r="S42" i="8"/>
  <c r="X38" i="8"/>
  <c r="X42" i="8"/>
  <c r="J38" i="16" s="1"/>
  <c r="R38" i="16" s="1"/>
  <c r="W74" i="8"/>
  <c r="X60" i="8"/>
  <c r="N11" i="8"/>
  <c r="Y75" i="8"/>
  <c r="J69" i="8"/>
  <c r="Z37" i="8"/>
  <c r="H9" i="8"/>
  <c r="W73" i="8"/>
  <c r="R48" i="8"/>
  <c r="Z42" i="8"/>
  <c r="AA42" i="8"/>
  <c r="T42" i="8"/>
  <c r="W42" i="8"/>
  <c r="S74" i="8"/>
  <c r="O37" i="8"/>
  <c r="Y42" i="8"/>
  <c r="AB42" i="8"/>
  <c r="P25" i="8"/>
  <c r="Y15" i="8"/>
  <c r="O16" i="8"/>
  <c r="Z34" i="8"/>
  <c r="W62" i="8"/>
  <c r="AB34" i="8"/>
  <c r="W34" i="8"/>
  <c r="O10" i="8"/>
  <c r="J36" i="8"/>
  <c r="N52" i="8"/>
  <c r="V76" i="8"/>
  <c r="S36" i="8"/>
  <c r="O36" i="8"/>
  <c r="O27" i="8"/>
  <c r="J53" i="8"/>
  <c r="S53" i="8"/>
  <c r="T62" i="8"/>
  <c r="H76" i="8"/>
  <c r="Y10" i="8"/>
  <c r="V62" i="8"/>
  <c r="N10" i="8"/>
  <c r="I76" i="8"/>
  <c r="W76" i="8"/>
  <c r="R36" i="8"/>
  <c r="AA27" i="8"/>
  <c r="Z53" i="8"/>
  <c r="R53" i="8"/>
  <c r="S62" i="8"/>
  <c r="H53" i="8"/>
  <c r="P53" i="8"/>
  <c r="H34" i="8"/>
  <c r="I34" i="8"/>
  <c r="I7" i="8"/>
  <c r="Y34" i="8"/>
  <c r="P62" i="8"/>
  <c r="V34" i="8"/>
  <c r="Q10" i="8"/>
  <c r="AB76" i="8"/>
  <c r="V36" i="8"/>
  <c r="AB27" i="8"/>
  <c r="I53" i="8"/>
  <c r="AA53" i="8"/>
  <c r="J62" i="8"/>
  <c r="J10" i="8"/>
  <c r="G53" i="8"/>
  <c r="H49" i="16" s="1"/>
  <c r="P49" i="16" s="1"/>
  <c r="Z24" i="8"/>
  <c r="X24" i="8"/>
  <c r="J20" i="16" s="1"/>
  <c r="R20" i="16" s="1"/>
  <c r="S10" i="8"/>
  <c r="X62" i="8"/>
  <c r="J58" i="16" s="1"/>
  <c r="R58" i="16" s="1"/>
  <c r="O34" i="8"/>
  <c r="S76" i="8"/>
  <c r="U36" i="8"/>
  <c r="T27" i="8"/>
  <c r="O53" i="8"/>
  <c r="Q53" i="8"/>
  <c r="I62" i="8"/>
  <c r="V53" i="8"/>
  <c r="J7" i="8"/>
  <c r="S24" i="8"/>
  <c r="AA10" i="8"/>
  <c r="U10" i="8"/>
  <c r="Q34" i="8"/>
  <c r="I36" i="8"/>
  <c r="T36" i="8"/>
  <c r="T13" i="8"/>
  <c r="N53" i="8"/>
  <c r="U53" i="8"/>
  <c r="U62" i="8"/>
  <c r="X10" i="8"/>
  <c r="J6" i="16" s="1"/>
  <c r="R6" i="16" s="1"/>
  <c r="W6" i="16" s="1"/>
  <c r="X6" i="16" s="1"/>
  <c r="W16" i="8"/>
  <c r="H36" i="8"/>
  <c r="R10" i="8"/>
  <c r="S34" i="8"/>
  <c r="T10" i="8"/>
  <c r="Q62" i="8"/>
  <c r="W10" i="8"/>
  <c r="N34" i="8"/>
  <c r="AB36" i="8"/>
  <c r="Q36" i="8"/>
  <c r="X36" i="8"/>
  <c r="J32" i="16" s="1"/>
  <c r="R32" i="16" s="1"/>
  <c r="Z13" i="8"/>
  <c r="Y53" i="8"/>
  <c r="N62" i="8"/>
  <c r="AA23" i="8"/>
  <c r="A2" i="22" a="1"/>
  <c r="A2" i="22" s="1"/>
  <c r="N9" i="8"/>
  <c r="S9" i="8"/>
  <c r="AB12" i="8"/>
  <c r="W12" i="8"/>
  <c r="G9" i="8"/>
  <c r="R16" i="8"/>
  <c r="J34" i="8"/>
  <c r="P34" i="8"/>
  <c r="AA9" i="8"/>
  <c r="AA12" i="8"/>
  <c r="O12" i="8"/>
  <c r="T9" i="8"/>
  <c r="U16" i="8"/>
  <c r="Q9" i="8"/>
  <c r="Q12" i="8"/>
  <c r="AB16" i="8"/>
  <c r="Z12" i="8"/>
  <c r="W7" i="8"/>
  <c r="T16" i="8"/>
  <c r="P30" i="8"/>
  <c r="V12" i="8"/>
  <c r="N12" i="8"/>
  <c r="U12" i="8"/>
  <c r="Y12" i="8"/>
  <c r="J12" i="8"/>
  <c r="O9" i="8"/>
  <c r="V7" i="8"/>
  <c r="U38" i="8"/>
  <c r="AA62" i="8"/>
  <c r="R9" i="8"/>
  <c r="O25" i="8"/>
  <c r="I9" i="8"/>
  <c r="Z16" i="8"/>
  <c r="P7" i="8"/>
  <c r="Q16" i="8"/>
  <c r="AA16" i="8"/>
  <c r="AR39" i="3"/>
  <c r="V75" i="8"/>
  <c r="AA38" i="8"/>
  <c r="Z62" i="8"/>
  <c r="P9" i="8"/>
  <c r="V9" i="8"/>
  <c r="N25" i="8"/>
  <c r="J16" i="8"/>
  <c r="O48" i="8"/>
  <c r="X16" i="8"/>
  <c r="J12" i="16" s="1"/>
  <c r="R12" i="16" s="1"/>
  <c r="T7" i="8"/>
  <c r="I16" i="8"/>
  <c r="H16" i="8"/>
  <c r="S16" i="8"/>
  <c r="AA7" i="8"/>
  <c r="P16" i="8"/>
  <c r="W9" i="8"/>
  <c r="S7" i="8"/>
  <c r="G16" i="8"/>
  <c r="H12" i="16" s="1"/>
  <c r="P12" i="16" s="1"/>
  <c r="W12" i="16" s="1"/>
  <c r="X12" i="16" s="1"/>
  <c r="U48" i="8"/>
  <c r="S71" i="8"/>
  <c r="Q26" i="8"/>
  <c r="AA71" i="8"/>
  <c r="T6" i="8"/>
  <c r="P26" i="8"/>
  <c r="Q47" i="8"/>
  <c r="AA26" i="8"/>
  <c r="U47" i="8"/>
  <c r="AG8" i="3"/>
  <c r="Z26" i="8"/>
  <c r="O17" i="8"/>
  <c r="U40" i="8"/>
  <c r="J68" i="8"/>
  <c r="I39" i="8"/>
  <c r="AU15" i="3"/>
  <c r="AB44" i="8"/>
  <c r="G43" i="8"/>
  <c r="H39" i="16" s="1"/>
  <c r="P39" i="16" s="1"/>
  <c r="I43" i="8"/>
  <c r="P44" i="8"/>
  <c r="I64" i="8"/>
  <c r="V43" i="8"/>
  <c r="R43" i="8"/>
  <c r="O35" i="8"/>
  <c r="U43" i="8"/>
  <c r="Y11" i="8"/>
  <c r="Y37" i="8"/>
  <c r="R71" i="8"/>
  <c r="N71" i="8"/>
  <c r="J11" i="8"/>
  <c r="U59" i="8"/>
  <c r="S11" i="8"/>
  <c r="Z21" i="8"/>
  <c r="V37" i="8"/>
  <c r="Q37" i="8"/>
  <c r="H37" i="8"/>
  <c r="P14" i="8"/>
  <c r="P18" i="8"/>
  <c r="AB59" i="8"/>
  <c r="I11" i="8"/>
  <c r="AB11" i="8"/>
  <c r="J30" i="8"/>
  <c r="J29" i="8"/>
  <c r="Y21" i="8"/>
  <c r="I70" i="8"/>
  <c r="X70" i="8"/>
  <c r="J66" i="16" s="1"/>
  <c r="R66" i="16" s="1"/>
  <c r="U37" i="8"/>
  <c r="X37" i="8"/>
  <c r="J33" i="16" s="1"/>
  <c r="R33" i="16" s="1"/>
  <c r="AA25" i="8"/>
  <c r="G37" i="8"/>
  <c r="H33" i="16" s="1"/>
  <c r="P33" i="16" s="1"/>
  <c r="X55" i="8"/>
  <c r="J51" i="16" s="1"/>
  <c r="R51" i="16" s="1"/>
  <c r="AB71" i="8"/>
  <c r="H40" i="8"/>
  <c r="R47" i="8"/>
  <c r="Z7" i="8"/>
  <c r="U39" i="8"/>
  <c r="R7" i="8"/>
  <c r="W37" i="8"/>
  <c r="V14" i="8"/>
  <c r="X11" i="8"/>
  <c r="J7" i="16" s="1"/>
  <c r="R7" i="16" s="1"/>
  <c r="R11" i="8"/>
  <c r="X21" i="8"/>
  <c r="J17" i="16" s="1"/>
  <c r="R17" i="16" s="1"/>
  <c r="I37" i="8"/>
  <c r="S37" i="8"/>
  <c r="P37" i="8"/>
  <c r="U71" i="8"/>
  <c r="T71" i="8"/>
  <c r="R51" i="8"/>
  <c r="R18" i="8"/>
  <c r="AB18" i="8"/>
  <c r="T35" i="8"/>
  <c r="X20" i="8"/>
  <c r="J16" i="16" s="1"/>
  <c r="R16" i="16" s="1"/>
  <c r="W51" i="8"/>
  <c r="P11" i="8"/>
  <c r="U11" i="8"/>
  <c r="W11" i="8"/>
  <c r="AB21" i="8"/>
  <c r="N37" i="8"/>
  <c r="AB37" i="8"/>
  <c r="V25" i="8"/>
  <c r="X25" i="8"/>
  <c r="J21" i="16" s="1"/>
  <c r="R21" i="16" s="1"/>
  <c r="G18" i="8"/>
  <c r="U7" i="8"/>
  <c r="J71" i="8"/>
  <c r="I71" i="8"/>
  <c r="H71" i="8"/>
  <c r="Y7" i="8"/>
  <c r="H39" i="8"/>
  <c r="N7" i="8"/>
  <c r="Q7" i="8"/>
  <c r="V6" i="8"/>
  <c r="T11" i="8"/>
  <c r="R14" i="8"/>
  <c r="Y18" i="8"/>
  <c r="S35" i="8"/>
  <c r="N20" i="8"/>
  <c r="Q51" i="8"/>
  <c r="AA11" i="8"/>
  <c r="O11" i="8"/>
  <c r="AA14" i="8"/>
  <c r="J37" i="8"/>
  <c r="R37" i="8"/>
  <c r="T22" i="8"/>
  <c r="G62" i="8"/>
  <c r="H58" i="16" s="1"/>
  <c r="P58" i="16" s="1"/>
  <c r="W58" i="16" s="1"/>
  <c r="X58" i="16" s="1"/>
  <c r="Z55" i="8"/>
  <c r="Q71" i="8"/>
  <c r="I12" i="8"/>
  <c r="X7" i="8"/>
  <c r="J3" i="16" s="1"/>
  <c r="R3" i="16" s="1"/>
  <c r="O7" i="8"/>
  <c r="Y39" i="8"/>
  <c r="G12" i="8"/>
  <c r="AB40" i="8"/>
  <c r="N59" i="8"/>
  <c r="X14" i="8"/>
  <c r="J10" i="16" s="1"/>
  <c r="R10" i="16" s="1"/>
  <c r="AG17" i="3"/>
  <c r="N22" i="8"/>
  <c r="P22" i="8"/>
  <c r="V22" i="8"/>
  <c r="W14" i="8"/>
  <c r="X22" i="8"/>
  <c r="J18" i="16" s="1"/>
  <c r="R18" i="16" s="1"/>
  <c r="Q14" i="8"/>
  <c r="W35" i="8"/>
  <c r="P59" i="8"/>
  <c r="AB51" i="8"/>
  <c r="Z11" i="8"/>
  <c r="V11" i="8"/>
  <c r="Z14" i="8"/>
  <c r="T37" i="8"/>
  <c r="S22" i="8"/>
  <c r="G17" i="8"/>
  <c r="H13" i="16" s="1"/>
  <c r="P13" i="16" s="1"/>
  <c r="S41" i="8"/>
  <c r="V71" i="8"/>
  <c r="P71" i="8"/>
  <c r="S12" i="8"/>
  <c r="G7" i="8"/>
  <c r="H3" i="16" s="1"/>
  <c r="P3" i="16" s="1"/>
  <c r="AB7" i="8"/>
  <c r="T29" i="8"/>
  <c r="Z30" i="8"/>
  <c r="AB41" i="8"/>
  <c r="J20" i="8"/>
  <c r="G76" i="8"/>
  <c r="H72" i="16" s="1"/>
  <c r="P72" i="16" s="1"/>
  <c r="N24" i="8"/>
  <c r="N30" i="8"/>
  <c r="N46" i="8"/>
  <c r="O38" i="8"/>
  <c r="X30" i="8"/>
  <c r="J26" i="16" s="1"/>
  <c r="R26" i="16" s="1"/>
  <c r="X46" i="8"/>
  <c r="Q46" i="8"/>
  <c r="Z65" i="8"/>
  <c r="R35" i="8"/>
  <c r="V35" i="8"/>
  <c r="Y27" i="8"/>
  <c r="W20" i="8"/>
  <c r="U76" i="8"/>
  <c r="AA76" i="8"/>
  <c r="Z43" i="8"/>
  <c r="T43" i="8"/>
  <c r="AA44" i="8"/>
  <c r="N27" i="8"/>
  <c r="J38" i="8"/>
  <c r="Z38" i="8"/>
  <c r="U46" i="8"/>
  <c r="Y29" i="8"/>
  <c r="R30" i="8"/>
  <c r="X57" i="8"/>
  <c r="J53" i="16" s="1"/>
  <c r="R53" i="16" s="1"/>
  <c r="I57" i="8"/>
  <c r="AA57" i="8"/>
  <c r="G65" i="8"/>
  <c r="H61" i="16" s="1"/>
  <c r="P61" i="16" s="1"/>
  <c r="H66" i="8"/>
  <c r="Q32" i="8"/>
  <c r="O43" i="8"/>
  <c r="T40" i="8"/>
  <c r="J44" i="8"/>
  <c r="Q24" i="8"/>
  <c r="T39" i="8"/>
  <c r="Q39" i="8"/>
  <c r="U32" i="8"/>
  <c r="J76" i="8"/>
  <c r="N40" i="8"/>
  <c r="V24" i="8"/>
  <c r="O6" i="8"/>
  <c r="Y41" i="8"/>
  <c r="Y6" i="8"/>
  <c r="V30" i="8"/>
  <c r="V46" i="8"/>
  <c r="W38" i="8"/>
  <c r="Y46" i="8"/>
  <c r="R65" i="8"/>
  <c r="X35" i="8"/>
  <c r="J31" i="16" s="1"/>
  <c r="R31" i="16" s="1"/>
  <c r="AA35" i="8"/>
  <c r="N35" i="8"/>
  <c r="Y52" i="8"/>
  <c r="O20" i="8"/>
  <c r="V20" i="8"/>
  <c r="P76" i="8"/>
  <c r="R76" i="8"/>
  <c r="Z20" i="8"/>
  <c r="W43" i="8"/>
  <c r="Y43" i="8"/>
  <c r="X44" i="8"/>
  <c r="J40" i="16" s="1"/>
  <c r="R40" i="16" s="1"/>
  <c r="W40" i="16" s="1"/>
  <c r="X40" i="16" s="1"/>
  <c r="O44" i="8"/>
  <c r="Z27" i="8"/>
  <c r="AB38" i="8"/>
  <c r="AA46" i="8"/>
  <c r="X29" i="8"/>
  <c r="S30" i="8"/>
  <c r="U57" i="8"/>
  <c r="O57" i="8"/>
  <c r="W65" i="8"/>
  <c r="AA39" i="8"/>
  <c r="H20" i="8"/>
  <c r="G40" i="8"/>
  <c r="H36" i="16" s="1"/>
  <c r="P36" i="16" s="1"/>
  <c r="R27" i="8"/>
  <c r="X39" i="8"/>
  <c r="J35" i="16" s="1"/>
  <c r="R35" i="16" s="1"/>
  <c r="G39" i="8"/>
  <c r="H35" i="16" s="1"/>
  <c r="P35" i="16" s="1"/>
  <c r="R24" i="8"/>
  <c r="H32" i="8"/>
  <c r="AB32" i="8"/>
  <c r="O40" i="8"/>
  <c r="I40" i="8"/>
  <c r="G24" i="8"/>
  <c r="H20" i="16" s="1"/>
  <c r="P20" i="16" s="1"/>
  <c r="P39" i="8"/>
  <c r="AA6" i="8"/>
  <c r="Q30" i="8"/>
  <c r="X27" i="8"/>
  <c r="J23" i="16" s="1"/>
  <c r="R23" i="16" s="1"/>
  <c r="U35" i="8"/>
  <c r="Q35" i="8"/>
  <c r="P20" i="8"/>
  <c r="AB20" i="8"/>
  <c r="O76" i="8"/>
  <c r="Y76" i="8"/>
  <c r="I44" i="8"/>
  <c r="X76" i="8"/>
  <c r="J72" i="16" s="1"/>
  <c r="R72" i="16" s="1"/>
  <c r="W72" i="16" s="1"/>
  <c r="X72" i="16" s="1"/>
  <c r="S43" i="8"/>
  <c r="Q43" i="8"/>
  <c r="W44" i="8"/>
  <c r="Z44" i="8"/>
  <c r="W27" i="8"/>
  <c r="I38" i="8"/>
  <c r="Z46" i="8"/>
  <c r="U29" i="8"/>
  <c r="T57" i="8"/>
  <c r="I65" i="8"/>
  <c r="V65" i="8"/>
  <c r="X40" i="8"/>
  <c r="J36" i="16" s="1"/>
  <c r="R36" i="16" s="1"/>
  <c r="G20" i="8"/>
  <c r="H16" i="16" s="1"/>
  <c r="P16" i="16" s="1"/>
  <c r="AA40" i="8"/>
  <c r="H27" i="8"/>
  <c r="N39" i="8"/>
  <c r="T32" i="8"/>
  <c r="J24" i="8"/>
  <c r="U24" i="8"/>
  <c r="H6" i="8"/>
  <c r="I6" i="8"/>
  <c r="Q6" i="8"/>
  <c r="R6" i="8"/>
  <c r="W6" i="8"/>
  <c r="J40" i="8"/>
  <c r="Y30" i="8"/>
  <c r="V41" i="8"/>
  <c r="J35" i="8"/>
  <c r="Z35" i="8"/>
  <c r="Y20" i="8"/>
  <c r="T20" i="8"/>
  <c r="N76" i="8"/>
  <c r="Q76" i="8"/>
  <c r="J27" i="8"/>
  <c r="N43" i="8"/>
  <c r="X43" i="8"/>
  <c r="J39" i="16" s="1"/>
  <c r="R39" i="16" s="1"/>
  <c r="V44" i="8"/>
  <c r="R44" i="8"/>
  <c r="V27" i="8"/>
  <c r="T38" i="8"/>
  <c r="R46" i="8"/>
  <c r="AB46" i="8"/>
  <c r="W29" i="8"/>
  <c r="S6" i="8"/>
  <c r="W57" i="8"/>
  <c r="J41" i="8"/>
  <c r="N57" i="8"/>
  <c r="U65" i="8"/>
  <c r="W40" i="8"/>
  <c r="S40" i="8"/>
  <c r="R32" i="8"/>
  <c r="G27" i="8"/>
  <c r="W39" i="8"/>
  <c r="Z32" i="8"/>
  <c r="G32" i="8"/>
  <c r="H28" i="16" s="1"/>
  <c r="P28" i="16" s="1"/>
  <c r="W28" i="16" s="1"/>
  <c r="X28" i="16" s="1"/>
  <c r="AB24" i="8"/>
  <c r="G35" i="8"/>
  <c r="H31" i="16" s="1"/>
  <c r="P31" i="16" s="1"/>
  <c r="N6" i="8"/>
  <c r="Y40" i="8"/>
  <c r="P40" i="8"/>
  <c r="AQ34" i="3"/>
  <c r="O30" i="8"/>
  <c r="N41" i="8"/>
  <c r="U44" i="8"/>
  <c r="I35" i="8"/>
  <c r="P35" i="8"/>
  <c r="U20" i="8"/>
  <c r="AA20" i="8"/>
  <c r="Z76" i="8"/>
  <c r="J43" i="8"/>
  <c r="AB43" i="8"/>
  <c r="P43" i="8"/>
  <c r="N44" i="8"/>
  <c r="Y44" i="8"/>
  <c r="Q27" i="8"/>
  <c r="S27" i="8"/>
  <c r="S38" i="8"/>
  <c r="J46" i="8"/>
  <c r="AA29" i="8"/>
  <c r="U6" i="8"/>
  <c r="P65" i="8"/>
  <c r="W41" i="8"/>
  <c r="S57" i="8"/>
  <c r="T65" i="8"/>
  <c r="V40" i="8"/>
  <c r="Z40" i="8"/>
  <c r="AB39" i="8"/>
  <c r="V39" i="8"/>
  <c r="Z39" i="8"/>
  <c r="N32" i="8"/>
  <c r="AA32" i="8"/>
  <c r="P24" i="8"/>
  <c r="T24" i="8"/>
  <c r="S39" i="8"/>
  <c r="P6" i="8"/>
  <c r="J6" i="8"/>
  <c r="G6" i="8"/>
  <c r="X6" i="8"/>
  <c r="J2" i="16" s="1"/>
  <c r="R2" i="16" s="1"/>
  <c r="W30" i="8"/>
  <c r="U41" i="8"/>
  <c r="AB35" i="8"/>
  <c r="Y35" i="8"/>
  <c r="I27" i="8"/>
  <c r="R20" i="8"/>
  <c r="AA43" i="8"/>
  <c r="S44" i="8"/>
  <c r="Q44" i="8"/>
  <c r="P27" i="8"/>
  <c r="R38" i="8"/>
  <c r="I46" i="8"/>
  <c r="AB29" i="8"/>
  <c r="H57" i="8"/>
  <c r="H38" i="8"/>
  <c r="G41" i="8"/>
  <c r="H37" i="16" s="1"/>
  <c r="P37" i="16" s="1"/>
  <c r="I24" i="8"/>
  <c r="Q40" i="8"/>
  <c r="J39" i="8"/>
  <c r="R39" i="8"/>
  <c r="Y32" i="8"/>
  <c r="W24" i="8"/>
  <c r="O24" i="8"/>
  <c r="AA24" i="8"/>
  <c r="Z6" i="8"/>
  <c r="G30" i="8"/>
  <c r="H26" i="16" s="1"/>
  <c r="P26" i="16" s="1"/>
  <c r="N18" i="8"/>
  <c r="H33" i="8"/>
  <c r="H28" i="8"/>
  <c r="Z15" i="8"/>
  <c r="AU37" i="3"/>
  <c r="AT37" i="3"/>
  <c r="Z18" i="8"/>
  <c r="O14" i="8"/>
  <c r="AA74" i="8"/>
  <c r="T18" i="8"/>
  <c r="Y14" i="8"/>
  <c r="I18" i="8"/>
  <c r="T74" i="8"/>
  <c r="V74" i="8"/>
  <c r="R52" i="8"/>
  <c r="AA59" i="8"/>
  <c r="T59" i="8"/>
  <c r="X51" i="8"/>
  <c r="J47" i="16" s="1"/>
  <c r="R47" i="16" s="1"/>
  <c r="P51" i="8"/>
  <c r="Q28" i="8"/>
  <c r="AA61" i="8"/>
  <c r="I45" i="8"/>
  <c r="T61" i="8"/>
  <c r="AB14" i="8"/>
  <c r="Q69" i="8"/>
  <c r="O18" i="8"/>
  <c r="Y33" i="8"/>
  <c r="H55" i="8"/>
  <c r="AA48" i="8"/>
  <c r="O55" i="8"/>
  <c r="O41" i="8"/>
  <c r="H41" i="8"/>
  <c r="R41" i="8"/>
  <c r="G14" i="8"/>
  <c r="H10" i="16" s="1"/>
  <c r="P10" i="16" s="1"/>
  <c r="W55" i="8"/>
  <c r="Q48" i="8"/>
  <c r="G59" i="8"/>
  <c r="H55" i="16" s="1"/>
  <c r="P55" i="16" s="1"/>
  <c r="G52" i="8"/>
  <c r="H48" i="16" s="1"/>
  <c r="P48" i="16" s="1"/>
  <c r="X41" i="8"/>
  <c r="J37" i="16" s="1"/>
  <c r="R37" i="16" s="1"/>
  <c r="Y58" i="8"/>
  <c r="R58" i="8"/>
  <c r="S18" i="8"/>
  <c r="T58" i="8"/>
  <c r="J74" i="8"/>
  <c r="I58" i="8"/>
  <c r="V58" i="8"/>
  <c r="Y74" i="8"/>
  <c r="AB52" i="8"/>
  <c r="Z59" i="8"/>
  <c r="N51" i="8"/>
  <c r="O51" i="8"/>
  <c r="T28" i="8"/>
  <c r="P28" i="8"/>
  <c r="Q45" i="8"/>
  <c r="R61" i="8"/>
  <c r="I77" i="8"/>
  <c r="Z77" i="8"/>
  <c r="U14" i="8"/>
  <c r="S70" i="8"/>
  <c r="U70" i="8"/>
  <c r="Y69" i="8"/>
  <c r="I41" i="8"/>
  <c r="H14" i="8"/>
  <c r="V55" i="8"/>
  <c r="H48" i="8"/>
  <c r="I63" i="8"/>
  <c r="H51" i="8"/>
  <c r="H59" i="8"/>
  <c r="Z58" i="8"/>
  <c r="AA18" i="8"/>
  <c r="S58" i="8"/>
  <c r="AB58" i="8"/>
  <c r="AB33" i="8"/>
  <c r="X18" i="8"/>
  <c r="J14" i="16" s="1"/>
  <c r="R14" i="16" s="1"/>
  <c r="P58" i="8"/>
  <c r="R74" i="8"/>
  <c r="T52" i="8"/>
  <c r="W59" i="8"/>
  <c r="V51" i="8"/>
  <c r="AA51" i="8"/>
  <c r="Y28" i="8"/>
  <c r="V28" i="8"/>
  <c r="X45" i="8"/>
  <c r="J41" i="16" s="1"/>
  <c r="R41" i="16" s="1"/>
  <c r="Y61" i="8"/>
  <c r="I14" i="8"/>
  <c r="W69" i="8"/>
  <c r="Z41" i="8"/>
  <c r="AA41" i="8"/>
  <c r="Q41" i="8"/>
  <c r="P33" i="8"/>
  <c r="H77" i="8"/>
  <c r="J14" i="8"/>
  <c r="J48" i="8"/>
  <c r="R55" i="8"/>
  <c r="I48" i="8"/>
  <c r="X48" i="8"/>
  <c r="J44" i="16" s="1"/>
  <c r="R44" i="16" s="1"/>
  <c r="G51" i="8"/>
  <c r="H47" i="16" s="1"/>
  <c r="P47" i="16" s="1"/>
  <c r="Y59" i="8"/>
  <c r="T44" i="8"/>
  <c r="J63" i="8"/>
  <c r="J51" i="8"/>
  <c r="AT33" i="3"/>
  <c r="AA58" i="8"/>
  <c r="T33" i="8"/>
  <c r="Q18" i="8"/>
  <c r="Q58" i="8"/>
  <c r="Q74" i="8"/>
  <c r="AA52" i="8"/>
  <c r="V59" i="8"/>
  <c r="U51" i="8"/>
  <c r="S51" i="8"/>
  <c r="X28" i="8"/>
  <c r="J24" i="16" s="1"/>
  <c r="R24" i="16" s="1"/>
  <c r="U28" i="8"/>
  <c r="N45" i="8"/>
  <c r="X61" i="8"/>
  <c r="J57" i="16" s="1"/>
  <c r="R57" i="16" s="1"/>
  <c r="T14" i="8"/>
  <c r="R70" i="8"/>
  <c r="T69" i="8"/>
  <c r="P41" i="8"/>
  <c r="H18" i="8"/>
  <c r="S48" i="8"/>
  <c r="AB55" i="8"/>
  <c r="Z48" i="8"/>
  <c r="P48" i="8"/>
  <c r="X63" i="8"/>
  <c r="J59" i="16" s="1"/>
  <c r="R59" i="16" s="1"/>
  <c r="W59" i="16" s="1"/>
  <c r="X59" i="16" s="1"/>
  <c r="H44" i="8"/>
  <c r="N14" i="8"/>
  <c r="U58" i="8"/>
  <c r="AA33" i="8"/>
  <c r="V18" i="8"/>
  <c r="O58" i="8"/>
  <c r="AB74" i="8"/>
  <c r="Z52" i="8"/>
  <c r="S52" i="8"/>
  <c r="Q59" i="8"/>
  <c r="S59" i="8"/>
  <c r="T51" i="8"/>
  <c r="Z51" i="8"/>
  <c r="X59" i="8"/>
  <c r="J55" i="16" s="1"/>
  <c r="R55" i="16" s="1"/>
  <c r="W28" i="8"/>
  <c r="W45" i="8"/>
  <c r="U61" i="8"/>
  <c r="P55" i="8"/>
  <c r="J55" i="8"/>
  <c r="T55" i="8"/>
  <c r="Y48" i="8"/>
  <c r="I47" i="8"/>
  <c r="Z47" i="8"/>
  <c r="V64" i="8"/>
  <c r="Y47" i="8"/>
  <c r="AT26" i="3"/>
  <c r="G47" i="8"/>
  <c r="H43" i="16" s="1"/>
  <c r="P43" i="16" s="1"/>
  <c r="O68" i="8"/>
  <c r="H64" i="8"/>
  <c r="Z68" i="8"/>
  <c r="AB64" i="8"/>
  <c r="O71" i="8"/>
  <c r="Z71" i="8"/>
  <c r="X71" i="8"/>
  <c r="J67" i="16" s="1"/>
  <c r="R67" i="16" s="1"/>
  <c r="W67" i="16" s="1"/>
  <c r="X67" i="16" s="1"/>
  <c r="Y71" i="8"/>
  <c r="AQ32" i="3"/>
  <c r="S68" i="8"/>
  <c r="T64" i="8"/>
  <c r="S64" i="8"/>
  <c r="W71" i="8"/>
  <c r="AT36" i="3"/>
  <c r="P47" i="8"/>
  <c r="Y66" i="8"/>
  <c r="Q23" i="8"/>
  <c r="S23" i="8"/>
  <c r="V13" i="8"/>
  <c r="T26" i="8"/>
  <c r="U73" i="8"/>
  <c r="V66" i="8"/>
  <c r="X26" i="8"/>
  <c r="J22" i="16" s="1"/>
  <c r="R22" i="16" s="1"/>
  <c r="W22" i="16" s="1"/>
  <c r="X22" i="16" s="1"/>
  <c r="I68" i="8"/>
  <c r="AB68" i="8"/>
  <c r="S13" i="8"/>
  <c r="O13" i="8"/>
  <c r="P69" i="8"/>
  <c r="O69" i="8"/>
  <c r="P66" i="8"/>
  <c r="Z73" i="8"/>
  <c r="V73" i="8"/>
  <c r="H69" i="8"/>
  <c r="H26" i="8"/>
  <c r="H58" i="8"/>
  <c r="G28" i="8"/>
  <c r="H24" i="16" s="1"/>
  <c r="P24" i="16" s="1"/>
  <c r="O64" i="8"/>
  <c r="Y64" i="8"/>
  <c r="AA64" i="8"/>
  <c r="J59" i="8"/>
  <c r="P23" i="8"/>
  <c r="Z23" i="8"/>
  <c r="T47" i="8"/>
  <c r="R63" i="8"/>
  <c r="N68" i="8"/>
  <c r="I66" i="8"/>
  <c r="I26" i="8"/>
  <c r="AA73" i="8"/>
  <c r="G73" i="8"/>
  <c r="H69" i="16" s="1"/>
  <c r="P69" i="16" s="1"/>
  <c r="O66" i="8"/>
  <c r="AU33" i="3"/>
  <c r="AG12" i="3"/>
  <c r="S66" i="8"/>
  <c r="AB26" i="8"/>
  <c r="U66" i="8"/>
  <c r="AB73" i="8"/>
  <c r="X66" i="8"/>
  <c r="J62" i="16" s="1"/>
  <c r="R62" i="16" s="1"/>
  <c r="W26" i="8"/>
  <c r="V68" i="8"/>
  <c r="T68" i="8"/>
  <c r="S28" i="8"/>
  <c r="O28" i="8"/>
  <c r="N28" i="8"/>
  <c r="N13" i="8"/>
  <c r="X13" i="8"/>
  <c r="J9" i="16" s="1"/>
  <c r="R9" i="16" s="1"/>
  <c r="AA69" i="8"/>
  <c r="X69" i="8"/>
  <c r="J65" i="16" s="1"/>
  <c r="R65" i="16" s="1"/>
  <c r="J66" i="8"/>
  <c r="H73" i="8"/>
  <c r="S73" i="8"/>
  <c r="I69" i="8"/>
  <c r="J58" i="8"/>
  <c r="N64" i="8"/>
  <c r="R64" i="8"/>
  <c r="Y23" i="8"/>
  <c r="R23" i="8"/>
  <c r="W47" i="8"/>
  <c r="Y16" i="8"/>
  <c r="N16" i="8"/>
  <c r="AS18" i="3"/>
  <c r="O26" i="8"/>
  <c r="P68" i="8"/>
  <c r="X68" i="8"/>
  <c r="J64" i="16" s="1"/>
  <c r="R64" i="16" s="1"/>
  <c r="P13" i="8"/>
  <c r="Q13" i="8"/>
  <c r="G13" i="8"/>
  <c r="H9" i="16" s="1"/>
  <c r="P9" i="16" s="1"/>
  <c r="J26" i="8"/>
  <c r="V23" i="8"/>
  <c r="AU31" i="3"/>
  <c r="AT41" i="3"/>
  <c r="AR40" i="3"/>
  <c r="R26" i="8"/>
  <c r="AA66" i="8"/>
  <c r="U26" i="8"/>
  <c r="T73" i="8"/>
  <c r="W66" i="8"/>
  <c r="U68" i="8"/>
  <c r="AA68" i="8"/>
  <c r="Y68" i="8"/>
  <c r="J67" i="8"/>
  <c r="J13" i="8"/>
  <c r="W13" i="8"/>
  <c r="Z69" i="8"/>
  <c r="N69" i="8"/>
  <c r="J73" i="8"/>
  <c r="G69" i="8"/>
  <c r="H65" i="16" s="1"/>
  <c r="P65" i="16" s="1"/>
  <c r="G23" i="8"/>
  <c r="H19" i="16" s="1"/>
  <c r="P19" i="16" s="1"/>
  <c r="I23" i="8"/>
  <c r="X64" i="8"/>
  <c r="J60" i="16" s="1"/>
  <c r="R60" i="16" s="1"/>
  <c r="U64" i="8"/>
  <c r="O23" i="8"/>
  <c r="AB47" i="8"/>
  <c r="O47" i="8"/>
  <c r="H47" i="8"/>
  <c r="U13" i="8"/>
  <c r="Y73" i="8"/>
  <c r="X23" i="8"/>
  <c r="J19" i="16" s="1"/>
  <c r="R19" i="16" s="1"/>
  <c r="N67" i="8"/>
  <c r="I13" i="8"/>
  <c r="W45" i="16"/>
  <c r="X45" i="16" s="1"/>
  <c r="T66" i="8"/>
  <c r="N26" i="8"/>
  <c r="R68" i="8"/>
  <c r="I28" i="8"/>
  <c r="O67" i="8"/>
  <c r="AB13" i="8"/>
  <c r="AA13" i="8"/>
  <c r="V69" i="8"/>
  <c r="U69" i="8"/>
  <c r="R73" i="8"/>
  <c r="I73" i="8"/>
  <c r="W23" i="8"/>
  <c r="W64" i="8"/>
  <c r="AB23" i="8"/>
  <c r="N23" i="8"/>
  <c r="AA47" i="8"/>
  <c r="V47" i="8"/>
  <c r="W15" i="16"/>
  <c r="X15" i="16" s="1"/>
  <c r="Y26" i="8"/>
  <c r="S26" i="8"/>
  <c r="AB66" i="8"/>
  <c r="Q66" i="8"/>
  <c r="N66" i="8"/>
  <c r="V26" i="8"/>
  <c r="Q68" i="8"/>
  <c r="W67" i="8"/>
  <c r="Y13" i="8"/>
  <c r="S69" i="8"/>
  <c r="R66" i="8"/>
  <c r="I59" i="8"/>
  <c r="G64" i="8"/>
  <c r="H60" i="16" s="1"/>
  <c r="P60" i="16" s="1"/>
  <c r="J23" i="8"/>
  <c r="H23" i="8"/>
  <c r="J47" i="8"/>
  <c r="AT21" i="3"/>
  <c r="AB15" i="8"/>
  <c r="W15" i="8"/>
  <c r="AT24" i="3"/>
  <c r="AQ31" i="3"/>
  <c r="W52" i="16"/>
  <c r="X52" i="16" s="1"/>
  <c r="O33" i="8"/>
  <c r="O63" i="8"/>
  <c r="Q52" i="8"/>
  <c r="V15" i="8"/>
  <c r="O15" i="8"/>
  <c r="R15" i="8"/>
  <c r="G42" i="8"/>
  <c r="H38" i="16" s="1"/>
  <c r="P38" i="16" s="1"/>
  <c r="W38" i="16" s="1"/>
  <c r="X38" i="16" s="1"/>
  <c r="J42" i="8"/>
  <c r="H42" i="8"/>
  <c r="I42" i="8"/>
  <c r="AL6" i="17"/>
  <c r="AM6" i="17" s="1"/>
  <c r="O60" i="8"/>
  <c r="N60" i="8"/>
  <c r="U45" i="8"/>
  <c r="V45" i="8"/>
  <c r="Z61" i="8"/>
  <c r="W61" i="8"/>
  <c r="W54" i="16"/>
  <c r="X54" i="16" s="1"/>
  <c r="X33" i="8"/>
  <c r="J29" i="16" s="1"/>
  <c r="R29" i="16" s="1"/>
  <c r="Q63" i="8"/>
  <c r="AB63" i="8"/>
  <c r="H52" i="8"/>
  <c r="I15" i="8"/>
  <c r="H15" i="8"/>
  <c r="W32" i="16"/>
  <c r="X32" i="16" s="1"/>
  <c r="N55" i="8"/>
  <c r="S63" i="8"/>
  <c r="AA55" i="8"/>
  <c r="P73" i="8"/>
  <c r="N73" i="8"/>
  <c r="Q73" i="8"/>
  <c r="O73" i="8"/>
  <c r="AR19" i="3"/>
  <c r="U74" i="8"/>
  <c r="P74" i="8"/>
  <c r="I52" i="8"/>
  <c r="X52" i="8"/>
  <c r="J48" i="16" s="1"/>
  <c r="R48" i="16" s="1"/>
  <c r="AB60" i="8"/>
  <c r="U60" i="8"/>
  <c r="T45" i="8"/>
  <c r="AA45" i="8"/>
  <c r="AB61" i="8"/>
  <c r="O61" i="8"/>
  <c r="H74" i="8"/>
  <c r="N33" i="8"/>
  <c r="S55" i="8"/>
  <c r="AA63" i="8"/>
  <c r="T63" i="8"/>
  <c r="X15" i="8"/>
  <c r="J11" i="16" s="1"/>
  <c r="R11" i="16" s="1"/>
  <c r="X47" i="8"/>
  <c r="J43" i="16" s="1"/>
  <c r="R43" i="16" s="1"/>
  <c r="S47" i="8"/>
  <c r="P64" i="8"/>
  <c r="Z64" i="8"/>
  <c r="J64" i="8"/>
  <c r="AT6" i="3"/>
  <c r="W39" i="16"/>
  <c r="X39" i="16" s="1"/>
  <c r="AU24" i="3"/>
  <c r="AL11" i="17"/>
  <c r="AM11" i="17" s="1"/>
  <c r="G33" i="8"/>
  <c r="H29" i="16" s="1"/>
  <c r="P29" i="16" s="1"/>
  <c r="J52" i="8"/>
  <c r="N63" i="8"/>
  <c r="N15" i="8"/>
  <c r="G11" i="8"/>
  <c r="H7" i="16" s="1"/>
  <c r="P7" i="16" s="1"/>
  <c r="AL4" i="17"/>
  <c r="AM4" i="17" s="1"/>
  <c r="AR15" i="3"/>
  <c r="O74" i="8"/>
  <c r="N74" i="8"/>
  <c r="O52" i="8"/>
  <c r="W52" i="8"/>
  <c r="I60" i="8"/>
  <c r="AA60" i="8"/>
  <c r="P45" i="8"/>
  <c r="Z45" i="8"/>
  <c r="Q61" i="8"/>
  <c r="N61" i="8"/>
  <c r="X74" i="8"/>
  <c r="J70" i="16" s="1"/>
  <c r="R70" i="16" s="1"/>
  <c r="R33" i="8"/>
  <c r="U33" i="8"/>
  <c r="J33" i="8"/>
  <c r="W33" i="8"/>
  <c r="W63" i="8"/>
  <c r="W27" i="16"/>
  <c r="X27" i="16" s="1"/>
  <c r="U55" i="8"/>
  <c r="S60" i="8"/>
  <c r="Z63" i="8"/>
  <c r="Y55" i="8"/>
  <c r="U15" i="8"/>
  <c r="G15" i="8"/>
  <c r="H11" i="16" s="1"/>
  <c r="P11" i="16" s="1"/>
  <c r="H11" i="8"/>
  <c r="S25" i="8"/>
  <c r="H25" i="8"/>
  <c r="T25" i="8"/>
  <c r="I25" i="8"/>
  <c r="J25" i="8"/>
  <c r="X9" i="8"/>
  <c r="J5" i="16" s="1"/>
  <c r="R5" i="16" s="1"/>
  <c r="J9" i="8"/>
  <c r="P52" i="8"/>
  <c r="Y60" i="8"/>
  <c r="Q60" i="8"/>
  <c r="J45" i="8"/>
  <c r="O45" i="8"/>
  <c r="R45" i="8"/>
  <c r="P61" i="8"/>
  <c r="I74" i="8"/>
  <c r="H45" i="8"/>
  <c r="Q33" i="8"/>
  <c r="V33" i="8"/>
  <c r="G61" i="8"/>
  <c r="H57" i="16" s="1"/>
  <c r="P57" i="16" s="1"/>
  <c r="G55" i="8"/>
  <c r="H51" i="16" s="1"/>
  <c r="P51" i="16" s="1"/>
  <c r="G60" i="8"/>
  <c r="H56" i="16" s="1"/>
  <c r="P56" i="16" s="1"/>
  <c r="Y63" i="8"/>
  <c r="H63" i="8"/>
  <c r="T15" i="8"/>
  <c r="AA15" i="8"/>
  <c r="V63" i="8"/>
  <c r="T23" i="8"/>
  <c r="I55" i="8"/>
  <c r="AT17" i="3"/>
  <c r="AT13" i="3"/>
  <c r="AR36" i="3"/>
  <c r="I33" i="8"/>
  <c r="I61" i="8"/>
  <c r="P63" i="8"/>
  <c r="P15" i="8"/>
  <c r="Q15" i="8"/>
  <c r="S15" i="8"/>
  <c r="U63" i="8"/>
  <c r="O65" i="8"/>
  <c r="H65" i="8"/>
  <c r="AB65" i="8"/>
  <c r="J65" i="8"/>
  <c r="Y65" i="8"/>
  <c r="W32" i="8"/>
  <c r="P32" i="8"/>
  <c r="O32" i="8"/>
  <c r="Q20" i="8"/>
  <c r="I20" i="8"/>
  <c r="AT27" i="3"/>
  <c r="Y17" i="8"/>
  <c r="V17" i="8"/>
  <c r="Z17" i="8"/>
  <c r="J17" i="8"/>
  <c r="AU30" i="3"/>
  <c r="AQ20" i="3"/>
  <c r="G21" i="8"/>
  <c r="H17" i="16" s="1"/>
  <c r="P17" i="16" s="1"/>
  <c r="W17" i="16" s="1"/>
  <c r="X17" i="16" s="1"/>
  <c r="H21" i="8"/>
  <c r="AS17" i="3"/>
  <c r="AU40" i="3"/>
  <c r="AS25" i="3"/>
  <c r="AQ17" i="3"/>
  <c r="AT20" i="3"/>
  <c r="AU21" i="3"/>
  <c r="I67" i="8"/>
  <c r="V67" i="8"/>
  <c r="U75" i="8"/>
  <c r="W75" i="8"/>
  <c r="V21" i="8"/>
  <c r="W21" i="8"/>
  <c r="R22" i="8"/>
  <c r="AB17" i="8"/>
  <c r="I75" i="8"/>
  <c r="AS41" i="3"/>
  <c r="AT39" i="3"/>
  <c r="AS15" i="3"/>
  <c r="AR27" i="3"/>
  <c r="AR24" i="3"/>
  <c r="AQ24" i="3"/>
  <c r="AR17" i="3"/>
  <c r="AQ33" i="3"/>
  <c r="AU8" i="3"/>
  <c r="AB67" i="8"/>
  <c r="U67" i="8"/>
  <c r="AA75" i="8"/>
  <c r="Q75" i="8"/>
  <c r="I21" i="8"/>
  <c r="S21" i="8"/>
  <c r="J22" i="8"/>
  <c r="U22" i="8"/>
  <c r="I17" i="8"/>
  <c r="R17" i="8"/>
  <c r="H22" i="8"/>
  <c r="G75" i="8"/>
  <c r="H71" i="16" s="1"/>
  <c r="P71" i="16" s="1"/>
  <c r="J57" i="8"/>
  <c r="V57" i="8"/>
  <c r="AS27" i="3"/>
  <c r="S75" i="8"/>
  <c r="Y67" i="8"/>
  <c r="AA67" i="8"/>
  <c r="R75" i="8"/>
  <c r="X75" i="8"/>
  <c r="J71" i="16" s="1"/>
  <c r="R71" i="16" s="1"/>
  <c r="R21" i="8"/>
  <c r="I22" i="8"/>
  <c r="S29" i="8"/>
  <c r="O29" i="8"/>
  <c r="AB30" i="8"/>
  <c r="U17" i="8"/>
  <c r="AA17" i="8"/>
  <c r="G22" i="8"/>
  <c r="H18" i="16" s="1"/>
  <c r="P18" i="16" s="1"/>
  <c r="H75" i="8"/>
  <c r="H67" i="8"/>
  <c r="AQ37" i="3"/>
  <c r="Q22" i="8"/>
  <c r="X17" i="8"/>
  <c r="J13" i="16" s="1"/>
  <c r="R13" i="16" s="1"/>
  <c r="T75" i="8"/>
  <c r="X67" i="8"/>
  <c r="J63" i="16" s="1"/>
  <c r="R63" i="16" s="1"/>
  <c r="S67" i="8"/>
  <c r="AB75" i="8"/>
  <c r="P75" i="8"/>
  <c r="P21" i="8"/>
  <c r="AA21" i="8"/>
  <c r="AB22" i="8"/>
  <c r="R29" i="8"/>
  <c r="V29" i="8"/>
  <c r="AA30" i="8"/>
  <c r="T17" i="8"/>
  <c r="Q17" i="8"/>
  <c r="J21" i="8"/>
  <c r="G67" i="8"/>
  <c r="H63" i="16" s="1"/>
  <c r="P63" i="16" s="1"/>
  <c r="T48" i="8"/>
  <c r="G48" i="8"/>
  <c r="H44" i="16" s="1"/>
  <c r="P44" i="16" s="1"/>
  <c r="N48" i="8"/>
  <c r="G70" i="8"/>
  <c r="H66" i="16" s="1"/>
  <c r="P66" i="16" s="1"/>
  <c r="H70" i="8"/>
  <c r="AU41" i="3"/>
  <c r="AT11" i="3"/>
  <c r="AR31" i="3"/>
  <c r="AQ28" i="3"/>
  <c r="AQ39" i="3"/>
  <c r="AS39" i="3"/>
  <c r="AS21" i="3"/>
  <c r="AQ8" i="3"/>
  <c r="AR28" i="3"/>
  <c r="AR20" i="3"/>
  <c r="AT28" i="3"/>
  <c r="AR14" i="3"/>
  <c r="AT8" i="3"/>
  <c r="AU11" i="3"/>
  <c r="AT19" i="3"/>
  <c r="AR32" i="3"/>
  <c r="AQ11" i="3"/>
  <c r="AT34" i="3"/>
  <c r="AR21" i="3"/>
  <c r="AS36" i="3"/>
  <c r="O22" i="8"/>
  <c r="Y22" i="8"/>
  <c r="P17" i="8"/>
  <c r="Q67" i="8"/>
  <c r="Z67" i="8"/>
  <c r="Z75" i="8"/>
  <c r="O21" i="8"/>
  <c r="Q21" i="8"/>
  <c r="AA22" i="8"/>
  <c r="Q29" i="8"/>
  <c r="N29" i="8"/>
  <c r="U30" i="8"/>
  <c r="N17" i="8"/>
  <c r="H29" i="8"/>
  <c r="W22" i="8"/>
  <c r="W17" i="8"/>
  <c r="T67" i="8"/>
  <c r="P67" i="8"/>
  <c r="O75" i="8"/>
  <c r="N21" i="8"/>
  <c r="U21" i="8"/>
  <c r="I30" i="8"/>
  <c r="I29" i="8"/>
  <c r="P29" i="8"/>
  <c r="T30" i="8"/>
  <c r="H17" i="8"/>
  <c r="G68" i="8"/>
  <c r="H64" i="16" s="1"/>
  <c r="P64" i="16" s="1"/>
  <c r="H68" i="8"/>
  <c r="H8" i="16"/>
  <c r="P8" i="16" s="1"/>
  <c r="N25" i="16"/>
  <c r="V25" i="16" s="1"/>
  <c r="L25" i="16"/>
  <c r="T25" i="16" s="1"/>
  <c r="K25" i="16"/>
  <c r="S25" i="16" s="1"/>
  <c r="I25" i="16"/>
  <c r="Q25" i="16" s="1"/>
  <c r="H23" i="16"/>
  <c r="P23" i="16" s="1"/>
  <c r="L18" i="16"/>
  <c r="T18" i="16" s="1"/>
  <c r="M18" i="16"/>
  <c r="U18" i="16" s="1"/>
  <c r="I18" i="16"/>
  <c r="Q18" i="16" s="1"/>
  <c r="N18" i="16"/>
  <c r="V18" i="16" s="1"/>
  <c r="N46" i="16"/>
  <c r="V46" i="16" s="1"/>
  <c r="M46" i="16"/>
  <c r="U46" i="16" s="1"/>
  <c r="I49" i="16"/>
  <c r="Q49" i="16" s="1"/>
  <c r="J49" i="16"/>
  <c r="R49" i="16" s="1"/>
  <c r="L5" i="16"/>
  <c r="T5" i="16" s="1"/>
  <c r="M5" i="16"/>
  <c r="U5" i="16" s="1"/>
  <c r="I5" i="16"/>
  <c r="Q5" i="16" s="1"/>
  <c r="N5" i="16"/>
  <c r="V5" i="16" s="1"/>
  <c r="N29" i="16"/>
  <c r="V29" i="16" s="1"/>
  <c r="L29" i="16"/>
  <c r="T29" i="16" s="1"/>
  <c r="K29" i="16"/>
  <c r="S29" i="16" s="1"/>
  <c r="I29" i="16"/>
  <c r="Q29" i="16" s="1"/>
  <c r="K73" i="16"/>
  <c r="S73" i="16" s="1"/>
  <c r="L73" i="16"/>
  <c r="T73" i="16" s="1"/>
  <c r="I73" i="16"/>
  <c r="Q73" i="16" s="1"/>
  <c r="M73" i="16"/>
  <c r="U73" i="16" s="1"/>
  <c r="N73" i="16"/>
  <c r="V73" i="16" s="1"/>
  <c r="K56" i="16"/>
  <c r="S56" i="16" s="1"/>
  <c r="M56" i="16"/>
  <c r="U56" i="16" s="1"/>
  <c r="L56" i="16"/>
  <c r="T56" i="16" s="1"/>
  <c r="N56" i="16"/>
  <c r="V56" i="16" s="1"/>
  <c r="I56" i="16"/>
  <c r="Q56" i="16" s="1"/>
  <c r="K50" i="16"/>
  <c r="S50" i="16" s="1"/>
  <c r="N50" i="16"/>
  <c r="V50" i="16" s="1"/>
  <c r="M50" i="16"/>
  <c r="U50" i="16" s="1"/>
  <c r="L50" i="16"/>
  <c r="T50" i="16" s="1"/>
  <c r="H41" i="16"/>
  <c r="P41" i="16" s="1"/>
  <c r="I41" i="16"/>
  <c r="Q41" i="16" s="1"/>
  <c r="H73" i="16"/>
  <c r="P73" i="16" s="1"/>
  <c r="K8" i="16"/>
  <c r="S8" i="16" s="1"/>
  <c r="J50" i="16"/>
  <c r="R50" i="16" s="1"/>
  <c r="M25" i="16"/>
  <c r="U25" i="16" s="1"/>
  <c r="H70" i="16"/>
  <c r="P70" i="16" s="1"/>
  <c r="J8" i="16"/>
  <c r="R8" i="16" s="1"/>
  <c r="H21" i="16"/>
  <c r="P21" i="16" s="1"/>
  <c r="I30" i="16"/>
  <c r="Q30" i="16" s="1"/>
  <c r="J30" i="16"/>
  <c r="R30" i="16" s="1"/>
  <c r="K61" i="16"/>
  <c r="S61" i="16" s="1"/>
  <c r="L61" i="16"/>
  <c r="T61" i="16" s="1"/>
  <c r="M61" i="16"/>
  <c r="U61" i="16" s="1"/>
  <c r="N61" i="16"/>
  <c r="V61" i="16" s="1"/>
  <c r="N33" i="16"/>
  <c r="V33" i="16" s="1"/>
  <c r="I33" i="16"/>
  <c r="Q33" i="16" s="1"/>
  <c r="L33" i="16"/>
  <c r="T33" i="16" s="1"/>
  <c r="K33" i="16"/>
  <c r="S33" i="16" s="1"/>
  <c r="L14" i="16"/>
  <c r="T14" i="16" s="1"/>
  <c r="I14" i="16"/>
  <c r="Q14" i="16" s="1"/>
  <c r="N14" i="16"/>
  <c r="V14" i="16" s="1"/>
  <c r="M14" i="16"/>
  <c r="U14" i="16" s="1"/>
  <c r="K14" i="16"/>
  <c r="S14" i="16" s="1"/>
  <c r="L10" i="16"/>
  <c r="T10" i="16" s="1"/>
  <c r="M10" i="16"/>
  <c r="U10" i="16" s="1"/>
  <c r="I10" i="16"/>
  <c r="Q10" i="16" s="1"/>
  <c r="N10" i="16"/>
  <c r="V10" i="16" s="1"/>
  <c r="K68" i="16"/>
  <c r="S68" i="16" s="1"/>
  <c r="L68" i="16"/>
  <c r="T68" i="16" s="1"/>
  <c r="I68" i="16"/>
  <c r="Q68" i="16" s="1"/>
  <c r="N68" i="16"/>
  <c r="V68" i="16" s="1"/>
  <c r="M68" i="16"/>
  <c r="U68" i="16" s="1"/>
  <c r="H68" i="16"/>
  <c r="P68" i="16" s="1"/>
  <c r="K65" i="16"/>
  <c r="S65" i="16" s="1"/>
  <c r="M65" i="16"/>
  <c r="U65" i="16" s="1"/>
  <c r="L65" i="16"/>
  <c r="T65" i="16" s="1"/>
  <c r="N65" i="16"/>
  <c r="V65" i="16" s="1"/>
  <c r="J56" i="16"/>
  <c r="R56" i="16" s="1"/>
  <c r="H50" i="16"/>
  <c r="P50" i="16" s="1"/>
  <c r="K5" i="16"/>
  <c r="S5" i="16" s="1"/>
  <c r="J25" i="16"/>
  <c r="R25" i="16" s="1"/>
  <c r="M41" i="16"/>
  <c r="U41" i="16" s="1"/>
  <c r="J46" i="16"/>
  <c r="R46" i="16" s="1"/>
  <c r="I34" i="16"/>
  <c r="Q34" i="16" s="1"/>
  <c r="J34" i="16"/>
  <c r="R34" i="16" s="1"/>
  <c r="K62" i="16"/>
  <c r="S62" i="16" s="1"/>
  <c r="L62" i="16"/>
  <c r="T62" i="16" s="1"/>
  <c r="I62" i="16"/>
  <c r="Q62" i="16" s="1"/>
  <c r="M62" i="16"/>
  <c r="U62" i="16" s="1"/>
  <c r="H62" i="16"/>
  <c r="P62" i="16" s="1"/>
  <c r="N62" i="16"/>
  <c r="V62" i="16" s="1"/>
  <c r="L13" i="16"/>
  <c r="T13" i="16" s="1"/>
  <c r="N13" i="16"/>
  <c r="V13" i="16" s="1"/>
  <c r="M13" i="16"/>
  <c r="U13" i="16" s="1"/>
  <c r="I13" i="16"/>
  <c r="Q13" i="16" s="1"/>
  <c r="L9" i="16"/>
  <c r="T9" i="16" s="1"/>
  <c r="N9" i="16"/>
  <c r="V9" i="16" s="1"/>
  <c r="M9" i="16"/>
  <c r="U9" i="16" s="1"/>
  <c r="I9" i="16"/>
  <c r="Q9" i="16" s="1"/>
  <c r="L8" i="16"/>
  <c r="T8" i="16" s="1"/>
  <c r="M8" i="16"/>
  <c r="U8" i="16" s="1"/>
  <c r="N8" i="16"/>
  <c r="V8" i="16" s="1"/>
  <c r="I8" i="16"/>
  <c r="Q8" i="16" s="1"/>
  <c r="N21" i="16"/>
  <c r="V21" i="16" s="1"/>
  <c r="L21" i="16"/>
  <c r="T21" i="16" s="1"/>
  <c r="K21" i="16"/>
  <c r="S21" i="16" s="1"/>
  <c r="I21" i="16"/>
  <c r="Q21" i="16" s="1"/>
  <c r="L41" i="16"/>
  <c r="T41" i="16" s="1"/>
  <c r="H14" i="16"/>
  <c r="P14" i="16" s="1"/>
  <c r="N41" i="16"/>
  <c r="V41" i="16" s="1"/>
  <c r="L46" i="16"/>
  <c r="T46" i="16" s="1"/>
  <c r="L42" i="16"/>
  <c r="T42" i="16" s="1"/>
  <c r="J42" i="16"/>
  <c r="R42" i="16" s="1"/>
  <c r="L24" i="16"/>
  <c r="T24" i="16" s="1"/>
  <c r="M24" i="16"/>
  <c r="U24" i="16" s="1"/>
  <c r="I24" i="16"/>
  <c r="Q24" i="16" s="1"/>
  <c r="N24" i="16"/>
  <c r="V24" i="16" s="1"/>
  <c r="K53" i="16"/>
  <c r="S53" i="16" s="1"/>
  <c r="N53" i="16"/>
  <c r="V53" i="16" s="1"/>
  <c r="M53" i="16"/>
  <c r="U53" i="16" s="1"/>
  <c r="L53" i="16"/>
  <c r="T53" i="16" s="1"/>
  <c r="H5" i="16"/>
  <c r="P5" i="16" s="1"/>
  <c r="H46" i="16"/>
  <c r="P46" i="16" s="1"/>
  <c r="K66" i="16"/>
  <c r="S66" i="16" s="1"/>
  <c r="N66" i="16"/>
  <c r="V66" i="16" s="1"/>
  <c r="M66" i="16"/>
  <c r="U66" i="16" s="1"/>
  <c r="L66" i="16"/>
  <c r="T66" i="16" s="1"/>
  <c r="I66" i="16"/>
  <c r="Q66" i="16" s="1"/>
  <c r="I70" i="16"/>
  <c r="Q70" i="16" s="1"/>
  <c r="L4" i="16"/>
  <c r="T4" i="16" s="1"/>
  <c r="N4" i="16"/>
  <c r="V4" i="16" s="1"/>
  <c r="M4" i="16"/>
  <c r="U4" i="16" s="1"/>
  <c r="I4" i="16"/>
  <c r="Q4" i="16" s="1"/>
  <c r="K69" i="16"/>
  <c r="S69" i="16" s="1"/>
  <c r="L69" i="16"/>
  <c r="T69" i="16" s="1"/>
  <c r="M69" i="16"/>
  <c r="U69" i="16" s="1"/>
  <c r="N69" i="16"/>
  <c r="V69" i="16" s="1"/>
  <c r="H25" i="16"/>
  <c r="P25" i="16" s="1"/>
  <c r="K57" i="16"/>
  <c r="S57" i="16" s="1"/>
  <c r="N57" i="16"/>
  <c r="V57" i="16" s="1"/>
  <c r="L57" i="16"/>
  <c r="T57" i="16" s="1"/>
  <c r="M57" i="16"/>
  <c r="U57" i="16" s="1"/>
  <c r="AR9" i="3"/>
  <c r="AG38" i="3"/>
  <c r="P32" i="17"/>
  <c r="AF32" i="17" s="1"/>
  <c r="P10" i="17"/>
  <c r="AF10" i="17" s="1"/>
  <c r="AL10" i="17" s="1"/>
  <c r="AG16" i="3"/>
  <c r="AT10" i="3"/>
  <c r="AG6" i="3"/>
  <c r="P2" i="17"/>
  <c r="AF2" i="17" s="1"/>
  <c r="AL2" i="17" s="1"/>
  <c r="AQ6" i="3"/>
  <c r="AS6" i="3"/>
  <c r="AQ21" i="3"/>
  <c r="AU38" i="3"/>
  <c r="AT38" i="3"/>
  <c r="AQ23" i="3"/>
  <c r="AG34" i="3"/>
  <c r="P28" i="17"/>
  <c r="AF28" i="17" s="1"/>
  <c r="AL28" i="17" s="1"/>
  <c r="AQ22" i="3"/>
  <c r="AS32" i="3"/>
  <c r="AG15" i="3"/>
  <c r="P9" i="17"/>
  <c r="AF9" i="17" s="1"/>
  <c r="AU35" i="3"/>
  <c r="AR12" i="3"/>
  <c r="AR34" i="3"/>
  <c r="AG41" i="3"/>
  <c r="P35" i="17"/>
  <c r="AF35" i="17" s="1"/>
  <c r="AT15" i="3"/>
  <c r="AS22" i="3"/>
  <c r="P8" i="17"/>
  <c r="AF8" i="17" s="1"/>
  <c r="AG14" i="3"/>
  <c r="AS8" i="3"/>
  <c r="AG7" i="3"/>
  <c r="P3" i="17"/>
  <c r="AF3" i="17" s="1"/>
  <c r="AL3" i="17" s="1"/>
  <c r="AM3" i="17" s="1"/>
  <c r="AU7" i="3"/>
  <c r="AR41" i="3"/>
  <c r="AQ19" i="3"/>
  <c r="AQ27" i="3"/>
  <c r="AR33" i="3"/>
  <c r="AS13" i="3"/>
  <c r="AU17" i="3"/>
  <c r="AS7" i="3"/>
  <c r="AT7" i="3"/>
  <c r="P30" i="17"/>
  <c r="AF30" i="17" s="1"/>
  <c r="AG36" i="3"/>
  <c r="P16" i="17"/>
  <c r="AF16" i="17" s="1"/>
  <c r="AG22" i="3"/>
  <c r="AS12" i="3"/>
  <c r="AT16" i="3"/>
  <c r="AS10" i="3"/>
  <c r="P27" i="17"/>
  <c r="AF27" i="17" s="1"/>
  <c r="AL27" i="17" s="1"/>
  <c r="AG33" i="3"/>
  <c r="AS34" i="3"/>
  <c r="AT35" i="3"/>
  <c r="AG29" i="3"/>
  <c r="P23" i="17"/>
  <c r="AF23" i="17" s="1"/>
  <c r="AL23" i="17" s="1"/>
  <c r="AM23" i="17" s="1"/>
  <c r="AR13" i="3"/>
  <c r="AR26" i="3"/>
  <c r="AU28" i="3"/>
  <c r="P7" i="17"/>
  <c r="AF7" i="17" s="1"/>
  <c r="AG13" i="3"/>
  <c r="AS9" i="3"/>
  <c r="AG26" i="3"/>
  <c r="P20" i="17"/>
  <c r="AF20" i="17" s="1"/>
  <c r="AS14" i="3"/>
  <c r="AU29" i="3"/>
  <c r="AQ36" i="3"/>
  <c r="AG23" i="3"/>
  <c r="P17" i="17"/>
  <c r="AF17" i="17" s="1"/>
  <c r="AL17" i="17" s="1"/>
  <c r="AU9" i="3"/>
  <c r="AU12" i="3"/>
  <c r="AG30" i="3"/>
  <c r="P24" i="17"/>
  <c r="AF24" i="17" s="1"/>
  <c r="AL24" i="17" s="1"/>
  <c r="P26" i="17"/>
  <c r="AF26" i="17" s="1"/>
  <c r="AL26" i="17" s="1"/>
  <c r="AG32" i="3"/>
  <c r="AR6" i="3"/>
  <c r="AU22" i="3"/>
  <c r="AU26" i="3"/>
  <c r="AS30" i="3"/>
  <c r="AG10" i="3"/>
  <c r="AS38" i="3"/>
  <c r="AG25" i="3"/>
  <c r="P19" i="17"/>
  <c r="AF19" i="17" s="1"/>
  <c r="AR35" i="3"/>
  <c r="AR25" i="3"/>
  <c r="AU6" i="3"/>
  <c r="AQ38" i="3"/>
  <c r="AT12" i="3"/>
  <c r="AQ25" i="3"/>
  <c r="AQ15" i="3"/>
  <c r="AG27" i="3"/>
  <c r="P21" i="17"/>
  <c r="AF21" i="17" s="1"/>
  <c r="AL21" i="17" s="1"/>
  <c r="AQ12" i="3"/>
  <c r="P34" i="17"/>
  <c r="AF34" i="17" s="1"/>
  <c r="AG40" i="3"/>
  <c r="AR22" i="3"/>
  <c r="AR7" i="3"/>
  <c r="P14" i="17"/>
  <c r="AF14" i="17" s="1"/>
  <c r="AL14" i="17" s="1"/>
  <c r="AG20" i="3"/>
  <c r="AU16" i="3"/>
  <c r="AQ7" i="3"/>
  <c r="AT32" i="3"/>
  <c r="AS16" i="3"/>
  <c r="AS26" i="3"/>
  <c r="AS19" i="3"/>
  <c r="AT18" i="3"/>
  <c r="AU23" i="3"/>
  <c r="AR10" i="3"/>
  <c r="AR18" i="3"/>
  <c r="AG31" i="3"/>
  <c r="P25" i="17"/>
  <c r="AF25" i="17" s="1"/>
  <c r="AL25" i="17" s="1"/>
  <c r="P15" i="17"/>
  <c r="AF15" i="17" s="1"/>
  <c r="AL15" i="17" s="1"/>
  <c r="AG21" i="3"/>
  <c r="AR16" i="3"/>
  <c r="AT30" i="3"/>
  <c r="AR11" i="3"/>
  <c r="AT23" i="3"/>
  <c r="AG11" i="3"/>
  <c r="P5" i="17"/>
  <c r="AF5" i="17" s="1"/>
  <c r="P12" i="17"/>
  <c r="AF12" i="17" s="1"/>
  <c r="AL12" i="17" s="1"/>
  <c r="AG18" i="3"/>
  <c r="AU27" i="3"/>
  <c r="AQ14" i="3"/>
  <c r="AU25" i="3"/>
  <c r="AQ29" i="3"/>
  <c r="AT40" i="3"/>
  <c r="AS11" i="3"/>
  <c r="AS35" i="3"/>
  <c r="AG19" i="3"/>
  <c r="P13" i="17"/>
  <c r="AF13" i="17" s="1"/>
  <c r="AT9" i="3"/>
  <c r="AU34" i="3"/>
  <c r="AT22" i="3"/>
  <c r="AR8" i="3"/>
  <c r="P18" i="17"/>
  <c r="AF18" i="17" s="1"/>
  <c r="AL18" i="17" s="1"/>
  <c r="AG24" i="3"/>
  <c r="AS23" i="3"/>
  <c r="AG39" i="3"/>
  <c r="P33" i="17"/>
  <c r="AF33" i="17" s="1"/>
  <c r="AL33" i="17" s="1"/>
  <c r="AQ40" i="3"/>
  <c r="AU32" i="3"/>
  <c r="AQ30" i="3"/>
  <c r="AU19" i="3"/>
  <c r="AQ35" i="3"/>
  <c r="AQ9" i="3"/>
  <c r="AU20" i="3"/>
  <c r="AS33" i="3"/>
  <c r="AR38" i="3"/>
  <c r="AQ41" i="3"/>
  <c r="AU18" i="3"/>
  <c r="P22" i="17"/>
  <c r="AF22" i="17" s="1"/>
  <c r="AL22" i="17" s="1"/>
  <c r="AG28" i="3"/>
  <c r="AQ10" i="3"/>
  <c r="AQ18" i="3"/>
  <c r="AQ26" i="3"/>
  <c r="AQ16" i="3"/>
  <c r="AR30" i="3"/>
  <c r="AT29" i="3"/>
  <c r="AG35" i="3"/>
  <c r="P29" i="17"/>
  <c r="AF29" i="17" s="1"/>
  <c r="AL29" i="17" s="1"/>
  <c r="AT31" i="3"/>
  <c r="AT14" i="3"/>
  <c r="AU14" i="3"/>
  <c r="AG37" i="3"/>
  <c r="P31" i="17"/>
  <c r="AF31" i="17" s="1"/>
  <c r="AR37" i="3"/>
  <c r="AR29" i="3"/>
  <c r="AQ13" i="3"/>
  <c r="W47" i="16" l="1"/>
  <c r="X47" i="16" s="1"/>
  <c r="W20" i="16"/>
  <c r="X20" i="16" s="1"/>
  <c r="W23" i="16"/>
  <c r="X23" i="16" s="1"/>
  <c r="W43" i="16"/>
  <c r="X43" i="16" s="1"/>
  <c r="W7" i="16"/>
  <c r="X7" i="16" s="1"/>
  <c r="W64" i="16"/>
  <c r="X64" i="16" s="1"/>
  <c r="W36" i="16"/>
  <c r="X36" i="16" s="1"/>
  <c r="W3" i="16"/>
  <c r="X3" i="16" s="1"/>
  <c r="W55" i="16"/>
  <c r="X55" i="16" s="1"/>
  <c r="W31" i="16"/>
  <c r="X31" i="16" s="1"/>
  <c r="W26" i="16"/>
  <c r="X26" i="16" s="1"/>
  <c r="W48" i="16"/>
  <c r="X48" i="16" s="1"/>
  <c r="W37" i="16"/>
  <c r="X37" i="16" s="1"/>
  <c r="W51" i="16"/>
  <c r="X51" i="16" s="1"/>
  <c r="W16" i="16"/>
  <c r="X16" i="16" s="1"/>
  <c r="W35" i="16"/>
  <c r="X35" i="16" s="1"/>
  <c r="W19" i="16"/>
  <c r="X19" i="16" s="1"/>
  <c r="W44" i="16"/>
  <c r="X44" i="16" s="1"/>
  <c r="W34" i="16"/>
  <c r="X34" i="16" s="1"/>
  <c r="W30" i="16"/>
  <c r="X30" i="16" s="1"/>
  <c r="W60" i="16"/>
  <c r="X60" i="16" s="1"/>
  <c r="W24" i="16"/>
  <c r="X24" i="16" s="1"/>
  <c r="W18" i="16"/>
  <c r="X18" i="16" s="1"/>
  <c r="W13" i="16"/>
  <c r="X13" i="16" s="1"/>
  <c r="W65" i="16"/>
  <c r="X65" i="16" s="1"/>
  <c r="W56" i="16"/>
  <c r="X56" i="16" s="1"/>
  <c r="W42" i="16"/>
  <c r="X42" i="16" s="1"/>
  <c r="W10" i="16"/>
  <c r="X10" i="16" s="1"/>
  <c r="W4" i="16"/>
  <c r="X4" i="16" s="1"/>
  <c r="W69" i="16"/>
  <c r="X69" i="16" s="1"/>
  <c r="W9" i="16"/>
  <c r="X9" i="16" s="1"/>
  <c r="W11" i="16"/>
  <c r="X11" i="16" s="1"/>
  <c r="W61" i="16"/>
  <c r="X61" i="16" s="1"/>
  <c r="W63" i="16"/>
  <c r="X63" i="16" s="1"/>
  <c r="W53" i="16"/>
  <c r="X53" i="16" s="1"/>
  <c r="W25" i="16"/>
  <c r="X25" i="16" s="1"/>
  <c r="W50" i="16"/>
  <c r="X50" i="16" s="1"/>
  <c r="W33" i="16"/>
  <c r="X33" i="16" s="1"/>
  <c r="W49" i="16"/>
  <c r="X49" i="16" s="1"/>
  <c r="W29" i="16"/>
  <c r="X29" i="16" s="1"/>
  <c r="W62" i="16"/>
  <c r="X62" i="16" s="1"/>
  <c r="W70" i="16"/>
  <c r="X70" i="16" s="1"/>
  <c r="W66" i="16"/>
  <c r="X66" i="16" s="1"/>
  <c r="W71" i="16"/>
  <c r="X71" i="16" s="1"/>
  <c r="AM25" i="17"/>
  <c r="W41" i="16"/>
  <c r="X41" i="16" s="1"/>
  <c r="AM17" i="17"/>
  <c r="AM10" i="17"/>
  <c r="W57" i="16"/>
  <c r="X57" i="16" s="1"/>
  <c r="AM33" i="17"/>
  <c r="AM21" i="17"/>
  <c r="W14" i="16"/>
  <c r="X14" i="16" s="1"/>
  <c r="W68" i="16"/>
  <c r="X68" i="16" s="1"/>
  <c r="AL8" i="17"/>
  <c r="AM8" i="17" s="1"/>
  <c r="AL34" i="17"/>
  <c r="AM34" i="17" s="1"/>
  <c r="AM14" i="17"/>
  <c r="W46" i="16"/>
  <c r="X46" i="16" s="1"/>
  <c r="AL9" i="17"/>
  <c r="AM9" i="17" s="1"/>
  <c r="AL7" i="17"/>
  <c r="AM7" i="17" s="1"/>
  <c r="AL32" i="17"/>
  <c r="AM32" i="17" s="1"/>
  <c r="AM26" i="17"/>
  <c r="AM27" i="17"/>
  <c r="W5" i="16"/>
  <c r="X5" i="16" s="1"/>
  <c r="W21" i="16"/>
  <c r="X21" i="16" s="1"/>
  <c r="W73" i="16"/>
  <c r="X73" i="16" s="1"/>
  <c r="W8" i="16"/>
  <c r="X8" i="16" s="1"/>
  <c r="AL13" i="17"/>
  <c r="AM13" i="17" s="1"/>
  <c r="AL31" i="17"/>
  <c r="AM31" i="17" s="1"/>
  <c r="AL5" i="17"/>
  <c r="AM5" i="17" s="1"/>
  <c r="AL35" i="17"/>
  <c r="AM35" i="17" s="1"/>
  <c r="AM29" i="17"/>
  <c r="AM22" i="17"/>
  <c r="AM18" i="17"/>
  <c r="AM12" i="17"/>
  <c r="AM15" i="17"/>
  <c r="AM24" i="17"/>
  <c r="AM28" i="17"/>
  <c r="AM2" i="17"/>
  <c r="AL20" i="17"/>
  <c r="AM20" i="17" s="1"/>
  <c r="AL16" i="17"/>
  <c r="AM16" i="17" s="1"/>
  <c r="AL19" i="17"/>
  <c r="AM19" i="17" s="1"/>
  <c r="AL30" i="17"/>
  <c r="AM30" i="17" s="1"/>
  <c r="H2" i="16"/>
  <c r="P2" i="16" s="1"/>
  <c r="W2" i="16" l="1"/>
  <c r="X2" i="16" s="1"/>
  <c r="F2" i="22" s="1" a="1"/>
  <c r="G27" i="22" l="1"/>
  <c r="H27" i="22" s="1"/>
  <c r="G76" i="22"/>
  <c r="H76" i="22" s="1"/>
  <c r="G74" i="22"/>
  <c r="H74" i="22" s="1"/>
  <c r="G75" i="22"/>
  <c r="H75" i="22" s="1"/>
  <c r="F2" i="22"/>
  <c r="G2" i="22" s="1"/>
  <c r="H2" i="22" s="1"/>
  <c r="G89" i="22" l="1"/>
  <c r="H89" i="22" s="1"/>
  <c r="G107" i="22"/>
  <c r="H107" i="22" s="1"/>
  <c r="G100" i="22"/>
  <c r="H100" i="22" s="1"/>
  <c r="G104" i="22"/>
  <c r="H104" i="22" s="1"/>
  <c r="G49" i="22"/>
  <c r="H49" i="22" s="1"/>
  <c r="G77" i="22"/>
  <c r="H77" i="22" s="1"/>
  <c r="G52" i="22"/>
  <c r="H52" i="22" s="1"/>
  <c r="G85" i="22"/>
  <c r="H85" i="22" s="1"/>
  <c r="G55" i="22"/>
  <c r="H55" i="22" s="1"/>
  <c r="G16" i="22"/>
  <c r="H16" i="22" s="1"/>
  <c r="G28" i="22"/>
  <c r="H28" i="22" s="1"/>
  <c r="G31" i="22"/>
  <c r="H31" i="22" s="1"/>
  <c r="G68" i="22"/>
  <c r="H68" i="22" s="1"/>
  <c r="G62" i="22"/>
  <c r="H62" i="22" s="1"/>
  <c r="G5" i="22"/>
  <c r="H5" i="22" s="1"/>
  <c r="G24" i="22"/>
  <c r="H24" i="22" s="1"/>
  <c r="G90" i="22"/>
  <c r="H90" i="22" s="1"/>
  <c r="G12" i="22"/>
  <c r="H12" i="22" s="1"/>
  <c r="G97" i="22"/>
  <c r="H97" i="22" s="1"/>
  <c r="G63" i="22"/>
  <c r="H63" i="22" s="1"/>
  <c r="G78" i="22"/>
  <c r="H78" i="22" s="1"/>
  <c r="G34" i="22"/>
  <c r="H34" i="22" s="1"/>
  <c r="G108" i="22"/>
  <c r="H108" i="22" s="1"/>
  <c r="G95" i="22"/>
  <c r="H95" i="22" s="1"/>
  <c r="G72" i="22"/>
  <c r="H72" i="22" s="1"/>
  <c r="G93" i="22"/>
  <c r="H93" i="22" s="1"/>
  <c r="G40" i="22"/>
  <c r="H40" i="22" s="1"/>
  <c r="G58" i="22"/>
  <c r="H58" i="22" s="1"/>
  <c r="G10" i="22"/>
  <c r="H10" i="22" s="1"/>
  <c r="G8" i="22"/>
  <c r="H8" i="22" s="1"/>
  <c r="G50" i="22"/>
  <c r="H50" i="22" s="1"/>
  <c r="G53" i="22"/>
  <c r="H53" i="22" s="1"/>
  <c r="G69" i="22"/>
  <c r="H69" i="22" s="1"/>
  <c r="G60" i="22"/>
  <c r="H60" i="22" s="1"/>
  <c r="G45" i="22"/>
  <c r="H45" i="22" s="1"/>
  <c r="G14" i="22"/>
  <c r="H14" i="22" s="1"/>
  <c r="G83" i="22"/>
  <c r="H83" i="22" s="1"/>
  <c r="G101" i="22"/>
  <c r="H101" i="22" s="1"/>
  <c r="G29" i="22"/>
  <c r="H29" i="22" s="1"/>
  <c r="G56" i="22"/>
  <c r="H56" i="22" s="1"/>
  <c r="G21" i="22"/>
  <c r="H21" i="22" s="1"/>
  <c r="G47" i="22"/>
  <c r="H47" i="22" s="1"/>
  <c r="G86" i="22"/>
  <c r="H86" i="22" s="1"/>
  <c r="G25" i="22"/>
  <c r="H25" i="22" s="1"/>
  <c r="G32" i="22"/>
  <c r="H32" i="22" s="1"/>
  <c r="G17" i="22"/>
  <c r="H17" i="22" s="1"/>
  <c r="G82" i="22"/>
  <c r="H82" i="22" s="1"/>
  <c r="G92" i="22"/>
  <c r="H92" i="22" s="1"/>
  <c r="G87" i="22"/>
  <c r="H87" i="22" s="1"/>
  <c r="G38" i="22"/>
  <c r="H38" i="22" s="1"/>
  <c r="G99" i="22"/>
  <c r="H99" i="22" s="1"/>
  <c r="G3" i="22"/>
  <c r="H3" i="22" s="1"/>
  <c r="G70" i="22"/>
  <c r="H70" i="22" s="1"/>
  <c r="G59" i="22"/>
  <c r="H59" i="22" s="1"/>
  <c r="G6" i="22"/>
  <c r="H6" i="22" s="1"/>
  <c r="G42" i="22"/>
  <c r="H42" i="22" s="1"/>
  <c r="G18" i="22"/>
  <c r="H18" i="22" s="1"/>
  <c r="G57" i="22"/>
  <c r="H57" i="22" s="1"/>
  <c r="G9" i="22"/>
  <c r="H9" i="22" s="1"/>
  <c r="G88" i="22"/>
  <c r="H88" i="22" s="1"/>
  <c r="G4" i="22"/>
  <c r="H4" i="22" s="1"/>
  <c r="G79" i="22"/>
  <c r="H79" i="22" s="1"/>
  <c r="G94" i="22"/>
  <c r="H94" i="22" s="1"/>
  <c r="G102" i="22"/>
  <c r="H102" i="22" s="1"/>
  <c r="G26" i="22"/>
  <c r="H26" i="22" s="1"/>
  <c r="G91" i="22"/>
  <c r="H91" i="22" s="1"/>
  <c r="G84" i="22"/>
  <c r="H84" i="22" s="1"/>
  <c r="G71" i="22"/>
  <c r="H71" i="22" s="1"/>
  <c r="G13" i="22"/>
  <c r="H13" i="22" s="1"/>
  <c r="G64" i="22"/>
  <c r="H64" i="22" s="1"/>
  <c r="G43" i="22"/>
  <c r="H43" i="22" s="1"/>
  <c r="G36" i="22"/>
  <c r="H36" i="22" s="1"/>
  <c r="G103" i="22"/>
  <c r="H103" i="22" s="1"/>
  <c r="G48" i="22"/>
  <c r="H48" i="22" s="1"/>
  <c r="G105" i="22"/>
  <c r="H105" i="22" s="1"/>
  <c r="G35" i="22"/>
  <c r="H35" i="22" s="1"/>
  <c r="G54" i="22"/>
  <c r="H54" i="22" s="1"/>
  <c r="G20" i="22"/>
  <c r="H20" i="22" s="1"/>
  <c r="G98" i="22"/>
  <c r="H98" i="22" s="1"/>
  <c r="G80" i="22"/>
  <c r="H80" i="22" s="1"/>
  <c r="G106" i="22"/>
  <c r="H106" i="22" s="1"/>
  <c r="G23" i="22"/>
  <c r="H23" i="22" s="1"/>
  <c r="G41" i="22"/>
  <c r="H41" i="22" s="1"/>
  <c r="G66" i="22"/>
  <c r="H66" i="22" s="1"/>
  <c r="G46" i="22"/>
  <c r="H46" i="22" s="1"/>
  <c r="G7" i="22"/>
  <c r="H7" i="22" s="1"/>
  <c r="G65" i="22"/>
  <c r="H65" i="22" s="1"/>
  <c r="G15" i="22"/>
  <c r="H15" i="22" s="1"/>
  <c r="G39" i="22"/>
  <c r="H39" i="22" s="1"/>
  <c r="G73" i="22"/>
  <c r="H73" i="22" s="1"/>
  <c r="G81" i="22"/>
  <c r="H81" i="22" s="1"/>
  <c r="G19" i="22"/>
  <c r="H19" i="22" s="1"/>
  <c r="G51" i="22"/>
  <c r="H51" i="22" s="1"/>
  <c r="G22" i="22"/>
  <c r="H22" i="22" s="1"/>
  <c r="G37" i="22"/>
  <c r="H37" i="22" s="1"/>
  <c r="G61" i="22"/>
  <c r="H61" i="22" s="1"/>
  <c r="G30" i="22"/>
  <c r="H30" i="22" s="1"/>
  <c r="G109" i="22"/>
  <c r="H109" i="22" s="1"/>
  <c r="G33" i="22"/>
  <c r="H33" i="22" s="1"/>
  <c r="G67" i="22"/>
  <c r="H67" i="22" s="1"/>
  <c r="G96" i="22"/>
  <c r="H96" i="22" s="1"/>
  <c r="G11" i="22"/>
  <c r="H11" i="22" s="1"/>
  <c r="G44" i="22"/>
  <c r="H44" i="2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DCC6F6-9238-42D4-939F-DC75C57D205E}" keepAlive="1" name="Query - Major League Baseball  Detailed Standings" description="Connection to the 'Major League Baseball  Detailed Standings' query in the workbook." type="5" refreshedVersion="8" background="1" saveData="1">
    <dbPr connection="Provider=Microsoft.Mashup.OleDb.1;Data Source=$Workbook$;Location=&quot;Major League Baseball  Detailed Standings&quot;;Extended Properties=&quot;&quot;" command="SELECT * FROM [Major League Baseball  Detailed Standing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<sst xmlns="http://schemas.openxmlformats.org/spreadsheetml/2006/main" count="16359" uniqueCount="1837">
  <si>
    <t xml:space="preserve"> please cite us and provide a link and/or a mention.</t>
  </si>
  <si>
    <t xml:space="preserve"> </t>
  </si>
  <si>
    <t>Year</t>
  </si>
  <si>
    <t>Lg</t>
  </si>
  <si>
    <t>Name</t>
  </si>
  <si>
    <t>WAR</t>
  </si>
  <si>
    <t>BA</t>
  </si>
  <si>
    <t>OBP</t>
  </si>
  <si>
    <t>SLG</t>
  </si>
  <si>
    <t>HR</t>
  </si>
  <si>
    <t>RBI</t>
  </si>
  <si>
    <t>SB</t>
  </si>
  <si>
    <t>SO</t>
  </si>
  <si>
    <t>AL</t>
  </si>
  <si>
    <t>Shohei Ohtani</t>
  </si>
  <si>
    <t>LAA</t>
  </si>
  <si>
    <t>ohtansh01</t>
  </si>
  <si>
    <t>NL</t>
  </si>
  <si>
    <t>Ronald Acuña Jr.</t>
  </si>
  <si>
    <t>ATL</t>
  </si>
  <si>
    <t>acunaro01</t>
  </si>
  <si>
    <t>Aaron Judge</t>
  </si>
  <si>
    <t>NYY</t>
  </si>
  <si>
    <t>judgeaa01</t>
  </si>
  <si>
    <t>Paul Goldschmidt</t>
  </si>
  <si>
    <t>STL</t>
  </si>
  <si>
    <t>goldspa01</t>
  </si>
  <si>
    <t>Bryce Harper</t>
  </si>
  <si>
    <t>PHI</t>
  </si>
  <si>
    <t>harpebr03</t>
  </si>
  <si>
    <t>José Abreu</t>
  </si>
  <si>
    <t>CHW</t>
  </si>
  <si>
    <t>Freddie Freeman</t>
  </si>
  <si>
    <t>freemfr01</t>
  </si>
  <si>
    <t>Mike Trout</t>
  </si>
  <si>
    <t>troutmi01</t>
  </si>
  <si>
    <t>Cody Bellinger</t>
  </si>
  <si>
    <t>LAD</t>
  </si>
  <si>
    <t>bellico01</t>
  </si>
  <si>
    <t>Mookie Betts</t>
  </si>
  <si>
    <t>BOS</t>
  </si>
  <si>
    <t>bettsmo01</t>
  </si>
  <si>
    <t>Christian Yelich</t>
  </si>
  <si>
    <t>MIL</t>
  </si>
  <si>
    <t>yelicch01</t>
  </si>
  <si>
    <t>Jose Altuve</t>
  </si>
  <si>
    <t>HOU</t>
  </si>
  <si>
    <t>altuvjo01</t>
  </si>
  <si>
    <t>Giancarlo Stanton</t>
  </si>
  <si>
    <t>MIA</t>
  </si>
  <si>
    <t>stantmi03</t>
  </si>
  <si>
    <t>Kris Bryant</t>
  </si>
  <si>
    <t>CHC</t>
  </si>
  <si>
    <t>bryankr01</t>
  </si>
  <si>
    <t>Josh Donaldson</t>
  </si>
  <si>
    <t>TOR</t>
  </si>
  <si>
    <t>donaljo02</t>
  </si>
  <si>
    <t>WSN</t>
  </si>
  <si>
    <t>Miguel Cabrera</t>
  </si>
  <si>
    <t>DET</t>
  </si>
  <si>
    <t>cabremi01</t>
  </si>
  <si>
    <t>Andrew McCutchen</t>
  </si>
  <si>
    <t>PIT</t>
  </si>
  <si>
    <t>mccutan01</t>
  </si>
  <si>
    <t>Buster Posey</t>
  </si>
  <si>
    <t>SFG</t>
  </si>
  <si>
    <t>poseybu01</t>
  </si>
  <si>
    <t>Ryan Braun</t>
  </si>
  <si>
    <t>braunry02</t>
  </si>
  <si>
    <t>Josh Hamilton</t>
  </si>
  <si>
    <t>TEX</t>
  </si>
  <si>
    <t>hamiljo03</t>
  </si>
  <si>
    <t>Joey Votto</t>
  </si>
  <si>
    <t>CIN</t>
  </si>
  <si>
    <t>vottojo01</t>
  </si>
  <si>
    <t>Joe Mauer</t>
  </si>
  <si>
    <t>MIN</t>
  </si>
  <si>
    <t>mauerjo01</t>
  </si>
  <si>
    <t>Albert Pujols</t>
  </si>
  <si>
    <t>pujolal01</t>
  </si>
  <si>
    <t>Dustin Pedroia</t>
  </si>
  <si>
    <t>pedrodu01</t>
  </si>
  <si>
    <t>Alex Rodriguez</t>
  </si>
  <si>
    <t>rodrial01</t>
  </si>
  <si>
    <t>Jimmy Rollins</t>
  </si>
  <si>
    <t>rolliji01</t>
  </si>
  <si>
    <t>Justin Morneau</t>
  </si>
  <si>
    <t>Ryan Howard</t>
  </si>
  <si>
    <t>Vladimir Guerrero</t>
  </si>
  <si>
    <t>ANA</t>
  </si>
  <si>
    <t>guerrvl01</t>
  </si>
  <si>
    <t>Barry Bonds</t>
  </si>
  <si>
    <t>bondsba01</t>
  </si>
  <si>
    <t>Miguel Tejada</t>
  </si>
  <si>
    <t>OAK</t>
  </si>
  <si>
    <t>tejadmi01</t>
  </si>
  <si>
    <t>Ichiro Suzuki</t>
  </si>
  <si>
    <t>SEA</t>
  </si>
  <si>
    <t>suzukic01</t>
  </si>
  <si>
    <t>Jason Giambi</t>
  </si>
  <si>
    <t>giambja01</t>
  </si>
  <si>
    <t>Jeff Kent</t>
  </si>
  <si>
    <t>kentje01</t>
  </si>
  <si>
    <t>Iván Rodríguez</t>
  </si>
  <si>
    <t>rodriiv01</t>
  </si>
  <si>
    <t>Chipper Jones</t>
  </si>
  <si>
    <t>jonesch06</t>
  </si>
  <si>
    <t>Juan González</t>
  </si>
  <si>
    <t>gonzaju03</t>
  </si>
  <si>
    <t>Sammy Sosa</t>
  </si>
  <si>
    <t>sosasa01</t>
  </si>
  <si>
    <t>Ken Griffey Jr.</t>
  </si>
  <si>
    <t>griffke02</t>
  </si>
  <si>
    <t>Larry Walker</t>
  </si>
  <si>
    <t>COL</t>
  </si>
  <si>
    <t>walkela01</t>
  </si>
  <si>
    <t>Ken Caminiti</t>
  </si>
  <si>
    <t>SDP</t>
  </si>
  <si>
    <t>caminke01</t>
  </si>
  <si>
    <t>Mo Vaughn</t>
  </si>
  <si>
    <t>Barry Larkin</t>
  </si>
  <si>
    <t>larkiba01</t>
  </si>
  <si>
    <t>Frank Thomas</t>
  </si>
  <si>
    <t>thomafr04</t>
  </si>
  <si>
    <t>Jeff Bagwell</t>
  </si>
  <si>
    <t>bagweje01</t>
  </si>
  <si>
    <t>Cal Ripken Jr.</t>
  </si>
  <si>
    <t>BAL</t>
  </si>
  <si>
    <t>ripkeca01</t>
  </si>
  <si>
    <t>Terry Pendleton</t>
  </si>
  <si>
    <t>pendlte01</t>
  </si>
  <si>
    <t>Rickey Henderson</t>
  </si>
  <si>
    <t>henderi01</t>
  </si>
  <si>
    <t>Robin Yount</t>
  </si>
  <si>
    <t>yountro01</t>
  </si>
  <si>
    <t>Kevin Mitchell</t>
  </si>
  <si>
    <t>mitchke01</t>
  </si>
  <si>
    <t>José Canseco</t>
  </si>
  <si>
    <t>cansejo01</t>
  </si>
  <si>
    <t>Kirk Gibson</t>
  </si>
  <si>
    <t>gibsoki01</t>
  </si>
  <si>
    <t>George Bell</t>
  </si>
  <si>
    <t>Andre Dawson</t>
  </si>
  <si>
    <t>dawsoan01</t>
  </si>
  <si>
    <t>Mike Schmidt</t>
  </si>
  <si>
    <t>schmimi01</t>
  </si>
  <si>
    <t>Don Mattingly</t>
  </si>
  <si>
    <t>mattido01</t>
  </si>
  <si>
    <t>Willie McGee</t>
  </si>
  <si>
    <t>mcgeewi01</t>
  </si>
  <si>
    <t>Ryne Sandberg</t>
  </si>
  <si>
    <t>sandbry01</t>
  </si>
  <si>
    <t>Dale Murphy</t>
  </si>
  <si>
    <t>murphda05</t>
  </si>
  <si>
    <t>George Brett</t>
  </si>
  <si>
    <t>KCR</t>
  </si>
  <si>
    <t>brettge01</t>
  </si>
  <si>
    <t>Don Baylor</t>
  </si>
  <si>
    <t>CAL</t>
  </si>
  <si>
    <t>Keith Hernandez</t>
  </si>
  <si>
    <t>hernake01</t>
  </si>
  <si>
    <t>Willie Stargell</t>
  </si>
  <si>
    <t>stargwi01</t>
  </si>
  <si>
    <t>Jim Rice</t>
  </si>
  <si>
    <t>riceji01</t>
  </si>
  <si>
    <t>Dave Parker</t>
  </si>
  <si>
    <t>parkeda01</t>
  </si>
  <si>
    <t>Rod Carew</t>
  </si>
  <si>
    <t>carewro01</t>
  </si>
  <si>
    <t>George Foster</t>
  </si>
  <si>
    <t>fostege01</t>
  </si>
  <si>
    <t>Thurman Munson</t>
  </si>
  <si>
    <t>munsoth01</t>
  </si>
  <si>
    <t>Joe Morgan</t>
  </si>
  <si>
    <t>morgajo02</t>
  </si>
  <si>
    <t>Fred Lynn</t>
  </si>
  <si>
    <t>lynnfr01</t>
  </si>
  <si>
    <t>Jeff Burroughs</t>
  </si>
  <si>
    <t>Steve Garvey</t>
  </si>
  <si>
    <t>Reggie Jackson</t>
  </si>
  <si>
    <t>jacksre01</t>
  </si>
  <si>
    <t>Pete Rose</t>
  </si>
  <si>
    <t>rosepe01</t>
  </si>
  <si>
    <t>Dick Allen</t>
  </si>
  <si>
    <t>allendi01</t>
  </si>
  <si>
    <t>Johnny Bench</t>
  </si>
  <si>
    <t>benchjo01</t>
  </si>
  <si>
    <t>Joe Torre</t>
  </si>
  <si>
    <t>torrejo01</t>
  </si>
  <si>
    <t>Boog Powell</t>
  </si>
  <si>
    <t>powelbo01</t>
  </si>
  <si>
    <t>Harmon Killebrew</t>
  </si>
  <si>
    <t>killeha01</t>
  </si>
  <si>
    <t>Willie McCovey</t>
  </si>
  <si>
    <t>mccovwi01</t>
  </si>
  <si>
    <t>Carl Yastrzemski</t>
  </si>
  <si>
    <t>yastrca01</t>
  </si>
  <si>
    <t>Orlando Cepeda</t>
  </si>
  <si>
    <t>cepedor01</t>
  </si>
  <si>
    <t>Frank Robinson</t>
  </si>
  <si>
    <t>robinfr02</t>
  </si>
  <si>
    <t>Roberto Clemente</t>
  </si>
  <si>
    <t>clemero01</t>
  </si>
  <si>
    <t>Zoilo Versalles</t>
  </si>
  <si>
    <t>versazo01</t>
  </si>
  <si>
    <t>Willie Mays</t>
  </si>
  <si>
    <t>mayswi01</t>
  </si>
  <si>
    <t>Brooks Robinson</t>
  </si>
  <si>
    <t>robinbr01</t>
  </si>
  <si>
    <t>Ken Boyer</t>
  </si>
  <si>
    <t>boyerke01</t>
  </si>
  <si>
    <t>Elston Howard</t>
  </si>
  <si>
    <t>Mickey Mantle</t>
  </si>
  <si>
    <t>mantlmi01</t>
  </si>
  <si>
    <t>Maury Wills</t>
  </si>
  <si>
    <t>willsma01</t>
  </si>
  <si>
    <t>Roger Maris</t>
  </si>
  <si>
    <t>marisro01</t>
  </si>
  <si>
    <t>Dick Groat</t>
  </si>
  <si>
    <t>groatdi01</t>
  </si>
  <si>
    <t>Nellie Fox</t>
  </si>
  <si>
    <t>foxne01</t>
  </si>
  <si>
    <t>Ernie Banks</t>
  </si>
  <si>
    <t>bankser01</t>
  </si>
  <si>
    <t>Jackie Jensen</t>
  </si>
  <si>
    <t>Henry Aaron</t>
  </si>
  <si>
    <t>MLN</t>
  </si>
  <si>
    <t>aaronha01</t>
  </si>
  <si>
    <t>BRO</t>
  </si>
  <si>
    <t>Yogi Berra</t>
  </si>
  <si>
    <t>berrayo01</t>
  </si>
  <si>
    <t>Roy Campanella</t>
  </si>
  <si>
    <t>camparo01</t>
  </si>
  <si>
    <t>NYG</t>
  </si>
  <si>
    <t>Al Rosen</t>
  </si>
  <si>
    <t>CLE</t>
  </si>
  <si>
    <t>rosenal01</t>
  </si>
  <si>
    <t>PHA</t>
  </si>
  <si>
    <t>Phil Rizzuto</t>
  </si>
  <si>
    <t>rizzuph01</t>
  </si>
  <si>
    <t>Ted Williams</t>
  </si>
  <si>
    <t>willite01</t>
  </si>
  <si>
    <t>Jackie Robinson</t>
  </si>
  <si>
    <t>robinja02</t>
  </si>
  <si>
    <t>Lou Boudreau</t>
  </si>
  <si>
    <t>boudrlo01</t>
  </si>
  <si>
    <t>Stan Musial</t>
  </si>
  <si>
    <t>musiast01</t>
  </si>
  <si>
    <t>Joe DiMaggio</t>
  </si>
  <si>
    <t>dimagjo01</t>
  </si>
  <si>
    <t>Bob Elliott</t>
  </si>
  <si>
    <t>BSN</t>
  </si>
  <si>
    <t>elliobo01</t>
  </si>
  <si>
    <t>Joe Gordon</t>
  </si>
  <si>
    <t>gordojo01</t>
  </si>
  <si>
    <t>Rk</t>
  </si>
  <si>
    <t>Player</t>
  </si>
  <si>
    <t>Season</t>
  </si>
  <si>
    <t>Age</t>
  </si>
  <si>
    <t>Team</t>
  </si>
  <si>
    <t>G</t>
  </si>
  <si>
    <t>PA</t>
  </si>
  <si>
    <t>AB</t>
  </si>
  <si>
    <t>R</t>
  </si>
  <si>
    <t>H</t>
  </si>
  <si>
    <t>CS</t>
  </si>
  <si>
    <t>BB</t>
  </si>
  <si>
    <t>OPS</t>
  </si>
  <si>
    <t>TB</t>
  </si>
  <si>
    <t>GIDP</t>
  </si>
  <si>
    <t>HBP</t>
  </si>
  <si>
    <t>SH</t>
  </si>
  <si>
    <t>SF</t>
  </si>
  <si>
    <t>IBB</t>
  </si>
  <si>
    <t>WAA</t>
  </si>
  <si>
    <t>oWAR</t>
  </si>
  <si>
    <t>dWAR</t>
  </si>
  <si>
    <t>Rbat</t>
  </si>
  <si>
    <t>Rdp</t>
  </si>
  <si>
    <t>Rbaser</t>
  </si>
  <si>
    <t>Rfield</t>
  </si>
  <si>
    <t>Álex Rodríguez</t>
  </si>
  <si>
    <t>Rico Petrocelli</t>
  </si>
  <si>
    <t>Ron Santo</t>
  </si>
  <si>
    <t>Adrián Beltré</t>
  </si>
  <si>
    <t>Craig Biggio</t>
  </si>
  <si>
    <t>Norm Cash</t>
  </si>
  <si>
    <t>Scott Rolen</t>
  </si>
  <si>
    <t>Duke Snider</t>
  </si>
  <si>
    <t>Wade Boggs</t>
  </si>
  <si>
    <t>Chase Utley</t>
  </si>
  <si>
    <t>Darrell Evans</t>
  </si>
  <si>
    <t>Lenny Dykstra</t>
  </si>
  <si>
    <t>Alex Bregman</t>
  </si>
  <si>
    <t>Todd Helton</t>
  </si>
  <si>
    <t>Bret Boone</t>
  </si>
  <si>
    <t>Lonnie Smith</t>
  </si>
  <si>
    <t>Mike Piazza</t>
  </si>
  <si>
    <t>NYYOAK</t>
  </si>
  <si>
    <t>Chuck Knoblauch</t>
  </si>
  <si>
    <t>Gary Carter</t>
  </si>
  <si>
    <t>MON</t>
  </si>
  <si>
    <t>Will Clark</t>
  </si>
  <si>
    <t>Ben Zobrist</t>
  </si>
  <si>
    <t>TBR</t>
  </si>
  <si>
    <t>Tony Gwynn</t>
  </si>
  <si>
    <t>Willie Wilson</t>
  </si>
  <si>
    <t>Marcus Semien</t>
  </si>
  <si>
    <t>Robinson Canó</t>
  </si>
  <si>
    <t>Al Kaline</t>
  </si>
  <si>
    <t>Darin Erstad</t>
  </si>
  <si>
    <t>Jacoby Ellsbury</t>
  </si>
  <si>
    <t>David Wright</t>
  </si>
  <si>
    <t>NYM</t>
  </si>
  <si>
    <t>Willie Davis</t>
  </si>
  <si>
    <t>Bobby Grich</t>
  </si>
  <si>
    <t>Dave Winfield</t>
  </si>
  <si>
    <t>ARI</t>
  </si>
  <si>
    <t>John Valentin</t>
  </si>
  <si>
    <t>Sal Bando</t>
  </si>
  <si>
    <t>J.D. Drew</t>
  </si>
  <si>
    <t>José Bautista</t>
  </si>
  <si>
    <t>Eddie Stanky</t>
  </si>
  <si>
    <t>Alan Trammell</t>
  </si>
  <si>
    <t>Carlos Beltrán</t>
  </si>
  <si>
    <t>Minnie Miñoso</t>
  </si>
  <si>
    <t>Andruw Jones</t>
  </si>
  <si>
    <t>Evan Longoria</t>
  </si>
  <si>
    <t>Bobby Murcer</t>
  </si>
  <si>
    <t>Eddie Mathews</t>
  </si>
  <si>
    <t>Ralph Kiner</t>
  </si>
  <si>
    <t>Johnny Callison</t>
  </si>
  <si>
    <t>Bernard Gilkey</t>
  </si>
  <si>
    <t>César Cedeño</t>
  </si>
  <si>
    <t>Derek Jeter</t>
  </si>
  <si>
    <t>Graig Nettles</t>
  </si>
  <si>
    <t>Matt Kemp</t>
  </si>
  <si>
    <t>Pedro Guerrero</t>
  </si>
  <si>
    <t>Luis Gonzalez</t>
  </si>
  <si>
    <t>Andrelton Simmons</t>
  </si>
  <si>
    <t>Ellis Burks</t>
  </si>
  <si>
    <t>Eric Davis</t>
  </si>
  <si>
    <t>Jim Fregosi</t>
  </si>
  <si>
    <t>Marcus Giles</t>
  </si>
  <si>
    <t>Troy Glaus</t>
  </si>
  <si>
    <t>Mark Teixeira</t>
  </si>
  <si>
    <t>ATLLAA</t>
  </si>
  <si>
    <t>Matt Chapman</t>
  </si>
  <si>
    <t>Bobby Bonds</t>
  </si>
  <si>
    <t>John Olerud</t>
  </si>
  <si>
    <t>Kirby Puckett</t>
  </si>
  <si>
    <t>Nolan Arenado</t>
  </si>
  <si>
    <t>Ted Kluszewski</t>
  </si>
  <si>
    <t>Derrek Lee</t>
  </si>
  <si>
    <t>Billy Williams</t>
  </si>
  <si>
    <t>Jim Wynn</t>
  </si>
  <si>
    <t>Chone Figgins</t>
  </si>
  <si>
    <t>Ron Hansen</t>
  </si>
  <si>
    <t>Rocky Colavito</t>
  </si>
  <si>
    <t>Darrell Porter</t>
  </si>
  <si>
    <t>Jesse Barfield</t>
  </si>
  <si>
    <t>Kenny Lofton</t>
  </si>
  <si>
    <t>Tim Raines</t>
  </si>
  <si>
    <t>Doug DeCinces</t>
  </si>
  <si>
    <t>Carlos Gómez</t>
  </si>
  <si>
    <t>Curtis Granderson</t>
  </si>
  <si>
    <t>Mike Greenwell</t>
  </si>
  <si>
    <t>Jim Thome</t>
  </si>
  <si>
    <t>Johnny Mize</t>
  </si>
  <si>
    <t>Vada Pinson</t>
  </si>
  <si>
    <t>Manny Machado</t>
  </si>
  <si>
    <t>Mark McGwire</t>
  </si>
  <si>
    <t>José Ramírez</t>
  </si>
  <si>
    <t>Pee Wee Reese</t>
  </si>
  <si>
    <t>Nick Markakis</t>
  </si>
  <si>
    <t>Roberto Alomar</t>
  </si>
  <si>
    <t>Bob Allison</t>
  </si>
  <si>
    <t>Nomar Garciaparra</t>
  </si>
  <si>
    <t>Tommy Harper</t>
  </si>
  <si>
    <t>Dickie Thon</t>
  </si>
  <si>
    <t>Andrés Giménez</t>
  </si>
  <si>
    <t>Amos Otis</t>
  </si>
  <si>
    <t>Matt Olson</t>
  </si>
  <si>
    <t>Brett Gardner</t>
  </si>
  <si>
    <t>Hanley Ramírez</t>
  </si>
  <si>
    <t>FLA</t>
  </si>
  <si>
    <t>Ryan Zimmerman</t>
  </si>
  <si>
    <t>Manny Ramírez</t>
  </si>
  <si>
    <t>Lloyd Moseby</t>
  </si>
  <si>
    <t>Ozzie Smith</t>
  </si>
  <si>
    <t>Carlton Fisk</t>
  </si>
  <si>
    <t>Magglio Ordóñez</t>
  </si>
  <si>
    <t>Carlos Delgado</t>
  </si>
  <si>
    <t>Alex Gordon</t>
  </si>
  <si>
    <t>Brian Roberts</t>
  </si>
  <si>
    <t>Carlos Correa</t>
  </si>
  <si>
    <t>Jim Edmonds</t>
  </si>
  <si>
    <t>John Mayberry</t>
  </si>
  <si>
    <t>Yadier Molina</t>
  </si>
  <si>
    <t>Tony Pérez</t>
  </si>
  <si>
    <t>Lance Johnson</t>
  </si>
  <si>
    <t>Carlos Peña</t>
  </si>
  <si>
    <t>TBD</t>
  </si>
  <si>
    <t>Francisco Lindor</t>
  </si>
  <si>
    <t>Eddie Murray</t>
  </si>
  <si>
    <t>Juan Soto</t>
  </si>
  <si>
    <t>Bobby Ávila</t>
  </si>
  <si>
    <t>Toby Harrah</t>
  </si>
  <si>
    <t>Anthony Rendon</t>
  </si>
  <si>
    <t>Richie Ashburn</t>
  </si>
  <si>
    <t>Albert Belle</t>
  </si>
  <si>
    <t>Kevin Kiermaier</t>
  </si>
  <si>
    <t>Paul Blair</t>
  </si>
  <si>
    <t>Chris Davis</t>
  </si>
  <si>
    <t>Edgar Martínez</t>
  </si>
  <si>
    <t>Brian Jordan</t>
  </si>
  <si>
    <t>Tony Oliva</t>
  </si>
  <si>
    <t>Lorenzo Cain</t>
  </si>
  <si>
    <t>Ian Kinsler</t>
  </si>
  <si>
    <t>Cleon Jones</t>
  </si>
  <si>
    <t>Larry Doby</t>
  </si>
  <si>
    <t>Bill North</t>
  </si>
  <si>
    <t>Carl Crawford</t>
  </si>
  <si>
    <t>Shawn Green</t>
  </si>
  <si>
    <t>Randy Velarde</t>
  </si>
  <si>
    <t>ANAOAK</t>
  </si>
  <si>
    <t>Michael Brantley</t>
  </si>
  <si>
    <t>Eddie Joost</t>
  </si>
  <si>
    <t>Trevor Story</t>
  </si>
  <si>
    <t>Corey Seager</t>
  </si>
  <si>
    <t>Don Buford</t>
  </si>
  <si>
    <t>Adrián González</t>
  </si>
  <si>
    <t>Brady Anderson</t>
  </si>
  <si>
    <t>Bill Freehan</t>
  </si>
  <si>
    <t>Ketel Marte</t>
  </si>
  <si>
    <t>Buddy Bell</t>
  </si>
  <si>
    <t>Darren Daulton</t>
  </si>
  <si>
    <t>Monte Irvin</t>
  </si>
  <si>
    <t>Howard Johnson</t>
  </si>
  <si>
    <t>Rafael Palmeiro</t>
  </si>
  <si>
    <t>Dwayne Murphy</t>
  </si>
  <si>
    <t>Jim Gentile</t>
  </si>
  <si>
    <t>Solly Hemus</t>
  </si>
  <si>
    <t>AJ Pollock</t>
  </si>
  <si>
    <t>Vern Stephens</t>
  </si>
  <si>
    <t>Lance Berkman</t>
  </si>
  <si>
    <t>Jason Heyward</t>
  </si>
  <si>
    <t>Yordan Alvarez</t>
  </si>
  <si>
    <t>Brett Butler</t>
  </si>
  <si>
    <t>Gary Sheffield</t>
  </si>
  <si>
    <t>Roy White</t>
  </si>
  <si>
    <t>HOUKCR</t>
  </si>
  <si>
    <t>Cecil Cooper</t>
  </si>
  <si>
    <t>Julio Franco</t>
  </si>
  <si>
    <t>Javy López</t>
  </si>
  <si>
    <t>Chris Hoiles</t>
  </si>
  <si>
    <t>Troy Tulowitzki</t>
  </si>
  <si>
    <t>Lou Whitaker</t>
  </si>
  <si>
    <t>Rich Aurilia</t>
  </si>
  <si>
    <t>Reggie Smith</t>
  </si>
  <si>
    <t>Robin Ventura</t>
  </si>
  <si>
    <t>Ron Cey</t>
  </si>
  <si>
    <t>J.D. Martinez</t>
  </si>
  <si>
    <t>Dwight Evans</t>
  </si>
  <si>
    <t>Vladimir Guerrero Jr.</t>
  </si>
  <si>
    <t>George Scott</t>
  </si>
  <si>
    <t>Kyle Seager</t>
  </si>
  <si>
    <t>Red Schoendienst</t>
  </si>
  <si>
    <t>Brian Giles</t>
  </si>
  <si>
    <t>Denis Menke</t>
  </si>
  <si>
    <t>Greg Vaughn</t>
  </si>
  <si>
    <t>Grady Sizemore</t>
  </si>
  <si>
    <t>Fred McGriff</t>
  </si>
  <si>
    <t>Fernando Tatis Jr.</t>
  </si>
  <si>
    <t>Rick Wilkins</t>
  </si>
  <si>
    <t>Bert Campaneris</t>
  </si>
  <si>
    <t>Cliff Floyd</t>
  </si>
  <si>
    <t>Matt Carpenter</t>
  </si>
  <si>
    <t>Adam Eaton</t>
  </si>
  <si>
    <t>Reggie Sanders</t>
  </si>
  <si>
    <t>Willie Randolph</t>
  </si>
  <si>
    <t>Tim Salmon</t>
  </si>
  <si>
    <t>Javier Báez</t>
  </si>
  <si>
    <t>Franklin Gutierrez</t>
  </si>
  <si>
    <t>Bobby Abreu</t>
  </si>
  <si>
    <t>Felipe Alou</t>
  </si>
  <si>
    <t>Jim Ray Hart</t>
  </si>
  <si>
    <t>J.T. Realmuto</t>
  </si>
  <si>
    <t>Kevin Youkilis</t>
  </si>
  <si>
    <t>Cecil Fielder</t>
  </si>
  <si>
    <t>Shane Mack</t>
  </si>
  <si>
    <t>Mark Belanger</t>
  </si>
  <si>
    <t>Ron Gant</t>
  </si>
  <si>
    <t>Billy Grabarkewitz</t>
  </si>
  <si>
    <t>Mitch Haniger</t>
  </si>
  <si>
    <t>Ben Oglivie</t>
  </si>
  <si>
    <t>Rafael Furcal</t>
  </si>
  <si>
    <t>Andy Van Slyke</t>
  </si>
  <si>
    <t>Jonathan Schoop</t>
  </si>
  <si>
    <t>Harry Walker</t>
  </si>
  <si>
    <t>PHISTL</t>
  </si>
  <si>
    <t>Anthony Rizzo</t>
  </si>
  <si>
    <t>Bernie Williams</t>
  </si>
  <si>
    <t>Tommie Agee</t>
  </si>
  <si>
    <t>Bob Cerv</t>
  </si>
  <si>
    <t>KCA</t>
  </si>
  <si>
    <t>Mickey Rivers</t>
  </si>
  <si>
    <t>Aurelio Rodríguez</t>
  </si>
  <si>
    <t>CALWSA</t>
  </si>
  <si>
    <t>Jean Segura</t>
  </si>
  <si>
    <t>Darryl Strawberry</t>
  </si>
  <si>
    <t>Trea Turner</t>
  </si>
  <si>
    <t>LADWSN</t>
  </si>
  <si>
    <t>Edgardo Alfonzo</t>
  </si>
  <si>
    <t>George Springer</t>
  </si>
  <si>
    <t>Jonathan Lucroy</t>
  </si>
  <si>
    <t>Andy Pafko</t>
  </si>
  <si>
    <t>David Ortiz</t>
  </si>
  <si>
    <t>Bobby Thomson</t>
  </si>
  <si>
    <t>Hank Blalock</t>
  </si>
  <si>
    <t>Garry Maddox</t>
  </si>
  <si>
    <t>Chase Headley</t>
  </si>
  <si>
    <t>Austin Riley</t>
  </si>
  <si>
    <t>Rusty Staub</t>
  </si>
  <si>
    <t>Robby Thompson</t>
  </si>
  <si>
    <t>Devon White</t>
  </si>
  <si>
    <t>Sid Gordon</t>
  </si>
  <si>
    <t>José Cruz</t>
  </si>
  <si>
    <t>Al Dark</t>
  </si>
  <si>
    <t>Prince Fielder</t>
  </si>
  <si>
    <t>Xander Bogaerts</t>
  </si>
  <si>
    <t>Carlos Baerga</t>
  </si>
  <si>
    <t>Corey Koskie</t>
  </si>
  <si>
    <t>Pete Ward</t>
  </si>
  <si>
    <t>Morgan Ensberg</t>
  </si>
  <si>
    <t>Richard Hidalgo</t>
  </si>
  <si>
    <t>FLALADNYM</t>
  </si>
  <si>
    <t>Dave Henderson</t>
  </si>
  <si>
    <t>Tommy Pham</t>
  </si>
  <si>
    <t>Chet Lemon</t>
  </si>
  <si>
    <t>Julio Rodríguez</t>
  </si>
  <si>
    <t>Gil Hodges</t>
  </si>
  <si>
    <t>Paul Molitor</t>
  </si>
  <si>
    <t>Yoenis Céspedes</t>
  </si>
  <si>
    <t>DETNYM</t>
  </si>
  <si>
    <t>Ray Lankford</t>
  </si>
  <si>
    <t>Vernon Wells</t>
  </si>
  <si>
    <t>Bill Madlock</t>
  </si>
  <si>
    <t>Jay Bell</t>
  </si>
  <si>
    <t>Moisés Alou</t>
  </si>
  <si>
    <t>Gunnar Henderson</t>
  </si>
  <si>
    <t>Terry Puhl</t>
  </si>
  <si>
    <t>Jason Bartlett</t>
  </si>
  <si>
    <t>Tommy Edman</t>
  </si>
  <si>
    <t>Jim Gilliam</t>
  </si>
  <si>
    <t>Johnny Damon</t>
  </si>
  <si>
    <t>BALLAD</t>
  </si>
  <si>
    <t>Tyler O'Neill</t>
  </si>
  <si>
    <t>Dave Hollins</t>
  </si>
  <si>
    <t>Plácido Polanco</t>
  </si>
  <si>
    <t>Howie Kendrick</t>
  </si>
  <si>
    <t>Joe Rudi</t>
  </si>
  <si>
    <t>Brandon Crawford</t>
  </si>
  <si>
    <t>DETPHI</t>
  </si>
  <si>
    <t>Alfonso Soriano</t>
  </si>
  <si>
    <t>Al Bumbry</t>
  </si>
  <si>
    <t>Whitey Kurowski</t>
  </si>
  <si>
    <t>Mitchell Page</t>
  </si>
  <si>
    <t>Eric Chávez</t>
  </si>
  <si>
    <t>Chris Speier</t>
  </si>
  <si>
    <t>Tim Wallach</t>
  </si>
  <si>
    <t>Ken Keltner</t>
  </si>
  <si>
    <t>Omar Vizquel</t>
  </si>
  <si>
    <t>Bill White</t>
  </si>
  <si>
    <t>Mark Loretta</t>
  </si>
  <si>
    <t>Shane Victorino</t>
  </si>
  <si>
    <t>Dick McAuliffe</t>
  </si>
  <si>
    <t>Adolfo Phillips</t>
  </si>
  <si>
    <t>Pablo Sandoval</t>
  </si>
  <si>
    <t>Michael Bourn</t>
  </si>
  <si>
    <t>Carlos Guillén</t>
  </si>
  <si>
    <t>Matt Holliday</t>
  </si>
  <si>
    <t>Tim McCarver</t>
  </si>
  <si>
    <t>Tommy Davis</t>
  </si>
  <si>
    <t>Johnny Logan</t>
  </si>
  <si>
    <t>BOSLAD</t>
  </si>
  <si>
    <t>Enos Slaughter</t>
  </si>
  <si>
    <t>Gene Tenace</t>
  </si>
  <si>
    <t>Alvin Davis</t>
  </si>
  <si>
    <t>Carlos González</t>
  </si>
  <si>
    <t>Álex Ríos</t>
  </si>
  <si>
    <t>Earl Torgeson</t>
  </si>
  <si>
    <t>Jack Clark</t>
  </si>
  <si>
    <t>Tony Peña</t>
  </si>
  <si>
    <t>Jorge Posada</t>
  </si>
  <si>
    <t>Tony Armas</t>
  </si>
  <si>
    <t>Sixto Lezcano</t>
  </si>
  <si>
    <t>Roy Smalley</t>
  </si>
  <si>
    <t>Shin-Soo Choo</t>
  </si>
  <si>
    <t>Jeff Cirillo</t>
  </si>
  <si>
    <t>Mike Cameron</t>
  </si>
  <si>
    <t>Travis Hafner</t>
  </si>
  <si>
    <t>Rubén Sierra</t>
  </si>
  <si>
    <t>Ken McMullen</t>
  </si>
  <si>
    <t>WSA</t>
  </si>
  <si>
    <t>Jim Northrup</t>
  </si>
  <si>
    <t>Lou Brock</t>
  </si>
  <si>
    <t>CHCSTL</t>
  </si>
  <si>
    <t>Charlie Maxwell</t>
  </si>
  <si>
    <t>Cedric Mullins</t>
  </si>
  <si>
    <t>Bryan Reynolds</t>
  </si>
  <si>
    <t>Lyman Bostock</t>
  </si>
  <si>
    <t>José Reyes</t>
  </si>
  <si>
    <t>Phil Nevin</t>
  </si>
  <si>
    <t>Merv Rettenmund</t>
  </si>
  <si>
    <t>Ray Boone</t>
  </si>
  <si>
    <t>CLEDET</t>
  </si>
  <si>
    <t>Rico Carty</t>
  </si>
  <si>
    <t>Paul O'Neill</t>
  </si>
  <si>
    <t>Steve Pearce</t>
  </si>
  <si>
    <t>Matt Williams</t>
  </si>
  <si>
    <t>Gary Gaetti</t>
  </si>
  <si>
    <t>Jackie Bradley Jr.</t>
  </si>
  <si>
    <t>Brian Dozier</t>
  </si>
  <si>
    <t>Curt Flood</t>
  </si>
  <si>
    <t>Aaron Hill</t>
  </si>
  <si>
    <t>Gil McDougald</t>
  </si>
  <si>
    <t>Randy Ready</t>
  </si>
  <si>
    <t>Bill Hall</t>
  </si>
  <si>
    <t>Ha-Seong Kim</t>
  </si>
  <si>
    <t>Bip Roberts</t>
  </si>
  <si>
    <t>abreujo02</t>
  </si>
  <si>
    <t>Carl Everett</t>
  </si>
  <si>
    <t>Steve Finley</t>
  </si>
  <si>
    <t>George Hendrick</t>
  </si>
  <si>
    <t>Jhonny Peralta</t>
  </si>
  <si>
    <t>Bo Bichette</t>
  </si>
  <si>
    <t>Larry Bowa</t>
  </si>
  <si>
    <t>Jeff Blauser</t>
  </si>
  <si>
    <t>MLNNYG</t>
  </si>
  <si>
    <t>Raúl Mondesi</t>
  </si>
  <si>
    <t>Hunter Pence</t>
  </si>
  <si>
    <t>HOUPHI</t>
  </si>
  <si>
    <t>Joe Carter</t>
  </si>
  <si>
    <t>Jim Landis</t>
  </si>
  <si>
    <t>Kyle Tucker</t>
  </si>
  <si>
    <t>Andrés Galarraga</t>
  </si>
  <si>
    <t>Jeff McNeil</t>
  </si>
  <si>
    <t>Jason Bay</t>
  </si>
  <si>
    <t>Frank Howard</t>
  </si>
  <si>
    <t>Aubrey Huff</t>
  </si>
  <si>
    <t>Ken Singleton</t>
  </si>
  <si>
    <t>Justin Upton</t>
  </si>
  <si>
    <t>DETLAA</t>
  </si>
  <si>
    <t>Russell Martin</t>
  </si>
  <si>
    <t>Bill Melton</t>
  </si>
  <si>
    <t>Aaron Rowand</t>
  </si>
  <si>
    <t>Melvin Mora</t>
  </si>
  <si>
    <t>Bill Mueller</t>
  </si>
  <si>
    <t>Marcell Ozuna</t>
  </si>
  <si>
    <t>Glenn Beckert</t>
  </si>
  <si>
    <t>Damion Easley</t>
  </si>
  <si>
    <t>Josh Harrison</t>
  </si>
  <si>
    <t>Jason Kendall</t>
  </si>
  <si>
    <t>DJ LeMahieu</t>
  </si>
  <si>
    <t>vaughmo01</t>
  </si>
  <si>
    <t>Tom Brunansky</t>
  </si>
  <si>
    <t>Vinny Castilla</t>
  </si>
  <si>
    <t>Tom Herr</t>
  </si>
  <si>
    <t>Brian Downing</t>
  </si>
  <si>
    <t>Alexei Ramírez</t>
  </si>
  <si>
    <t>Justin Turner</t>
  </si>
  <si>
    <t>Kevin Young</t>
  </si>
  <si>
    <t>Kal Daniels</t>
  </si>
  <si>
    <t>Tony Phillips</t>
  </si>
  <si>
    <t>Aramis Ramírez</t>
  </si>
  <si>
    <t>Ellis Valentine</t>
  </si>
  <si>
    <t>NYMSTL</t>
  </si>
  <si>
    <t>Kent Hrbek</t>
  </si>
  <si>
    <t>Hank Sauer</t>
  </si>
  <si>
    <t>sauerha01</t>
  </si>
  <si>
    <t>Mickey Tettleton</t>
  </si>
  <si>
    <t>Luis Aparicio</t>
  </si>
  <si>
    <t>Steven Kwan</t>
  </si>
  <si>
    <t>Édgar Rentería</t>
  </si>
  <si>
    <t>Jason Thompson</t>
  </si>
  <si>
    <t>Charlie Blackmon</t>
  </si>
  <si>
    <t>Wander Franco</t>
  </si>
  <si>
    <t>Tommy Henrich</t>
  </si>
  <si>
    <t>Mike Napoli</t>
  </si>
  <si>
    <t>Dansby Swanson</t>
  </si>
  <si>
    <t>Daric Barton</t>
  </si>
  <si>
    <t>Dave Concepción</t>
  </si>
  <si>
    <t>Craig Counsell</t>
  </si>
  <si>
    <t>Victor Martinez</t>
  </si>
  <si>
    <t>Ted Simmons</t>
  </si>
  <si>
    <t>Del Ennis</t>
  </si>
  <si>
    <t>Norm Siebern</t>
  </si>
  <si>
    <t>Hank Bauer</t>
  </si>
  <si>
    <t>CHWCLE</t>
  </si>
  <si>
    <t>Pete Runnels</t>
  </si>
  <si>
    <t>Kevin Seitzer</t>
  </si>
  <si>
    <t>SDPWSN</t>
  </si>
  <si>
    <t>Chico Carrasquel</t>
  </si>
  <si>
    <t>howarel01</t>
  </si>
  <si>
    <t>Austin Jackson</t>
  </si>
  <si>
    <t>Ryan Ludwick</t>
  </si>
  <si>
    <t>Brian McCann</t>
  </si>
  <si>
    <t>Mike Hargrove</t>
  </si>
  <si>
    <t>Pete Alonso</t>
  </si>
  <si>
    <t>Marquis Grissom</t>
  </si>
  <si>
    <t>Jacque Jones</t>
  </si>
  <si>
    <t>Roberto Kelly</t>
  </si>
  <si>
    <t>Lee May</t>
  </si>
  <si>
    <t>Wally Moon</t>
  </si>
  <si>
    <t>Salvador Perez</t>
  </si>
  <si>
    <t>Mickey Vernon</t>
  </si>
  <si>
    <t>WSH</t>
  </si>
  <si>
    <t>Chris Young</t>
  </si>
  <si>
    <t>Corbin Carroll</t>
  </si>
  <si>
    <t>Mike Scioscia</t>
  </si>
  <si>
    <t>Elvis Andrus</t>
  </si>
  <si>
    <t>Don Blasingame</t>
  </si>
  <si>
    <t>José Vidro</t>
  </si>
  <si>
    <t>Matty Alou</t>
  </si>
  <si>
    <t>Tony González</t>
  </si>
  <si>
    <t>Don Hoak</t>
  </si>
  <si>
    <t>Kevin McReynolds</t>
  </si>
  <si>
    <t>Martín Prado</t>
  </si>
  <si>
    <t>Nate Colbert</t>
  </si>
  <si>
    <t>Adley Rutschman</t>
  </si>
  <si>
    <t>Derek Bell</t>
  </si>
  <si>
    <t>José Oquendo</t>
  </si>
  <si>
    <t>Bump Wills</t>
  </si>
  <si>
    <t>Bobby Doerr</t>
  </si>
  <si>
    <t>Willie Horton</t>
  </si>
  <si>
    <t>Elliott Maddox</t>
  </si>
  <si>
    <t>Bobby Tolan</t>
  </si>
  <si>
    <t>Tom Tresh</t>
  </si>
  <si>
    <t>Eddie Yost</t>
  </si>
  <si>
    <t>Rafael Devers</t>
  </si>
  <si>
    <t>Rich Gedman</t>
  </si>
  <si>
    <t>Jimmie Hall</t>
  </si>
  <si>
    <t>Marco Scutaro</t>
  </si>
  <si>
    <t>Jim Sundberg</t>
  </si>
  <si>
    <t>Bill Doran</t>
  </si>
  <si>
    <t>Rusty Greer</t>
  </si>
  <si>
    <t>Torii Hunter</t>
  </si>
  <si>
    <t>Cass Michaels</t>
  </si>
  <si>
    <t>Gerardo Parra</t>
  </si>
  <si>
    <t>Scott Brosius</t>
  </si>
  <si>
    <t>Larry Hisle</t>
  </si>
  <si>
    <t>Andre Thornton</t>
  </si>
  <si>
    <t>Andrés Torres</t>
  </si>
  <si>
    <t>Al Cowens</t>
  </si>
  <si>
    <t>Richie Hebner</t>
  </si>
  <si>
    <t>José Offerman</t>
  </si>
  <si>
    <t>OAKSTL</t>
  </si>
  <si>
    <t>Ángel Pagán</t>
  </si>
  <si>
    <t>Carlos Quentin</t>
  </si>
  <si>
    <t>Gene Alley</t>
  </si>
  <si>
    <t>Paul DeJong</t>
  </si>
  <si>
    <t>Bobby Higginson</t>
  </si>
  <si>
    <t>Ron LeFlore</t>
  </si>
  <si>
    <t>Max Muncy</t>
  </si>
  <si>
    <t>Davey Lopes</t>
  </si>
  <si>
    <t>John Stearns</t>
  </si>
  <si>
    <t>Willie Crawford</t>
  </si>
  <si>
    <t>Willard Marshall</t>
  </si>
  <si>
    <t>Jim Lefebvre</t>
  </si>
  <si>
    <t>Kevin Bass</t>
  </si>
  <si>
    <t>Jay Bruce</t>
  </si>
  <si>
    <t>David Eckstein</t>
  </si>
  <si>
    <t>Mike Epstein</t>
  </si>
  <si>
    <t>Greg Luzinski</t>
  </si>
  <si>
    <t>Al Oliver</t>
  </si>
  <si>
    <t>Wally Post</t>
  </si>
  <si>
    <t>CINTOR</t>
  </si>
  <si>
    <t>Richie Zisk</t>
  </si>
  <si>
    <t>Wes Parker</t>
  </si>
  <si>
    <t>Matt Wieters</t>
  </si>
  <si>
    <t>howarry01</t>
  </si>
  <si>
    <t>Travis Fryman</t>
  </si>
  <si>
    <t>Sandy Alomar</t>
  </si>
  <si>
    <t>Zack Cozart</t>
  </si>
  <si>
    <t>Milton Bradley</t>
  </si>
  <si>
    <t>Ralph Garr</t>
  </si>
  <si>
    <t>Juan Lagares</t>
  </si>
  <si>
    <t>Gary Matthews</t>
  </si>
  <si>
    <t>Yoán Moncada</t>
  </si>
  <si>
    <t>Michael Harris II</t>
  </si>
  <si>
    <t>Carney Lansford</t>
  </si>
  <si>
    <t>Kelly Gruber</t>
  </si>
  <si>
    <t>Kevin Pillar</t>
  </si>
  <si>
    <t>Chili Davis</t>
  </si>
  <si>
    <t>Yandy Díaz</t>
  </si>
  <si>
    <t>Orlando Hudson</t>
  </si>
  <si>
    <t>Gary Roenicke</t>
  </si>
  <si>
    <t>J.P. Crawford</t>
  </si>
  <si>
    <t>B.J. Surhoff</t>
  </si>
  <si>
    <t>Dusty Baker</t>
  </si>
  <si>
    <t>Ray Fosse</t>
  </si>
  <si>
    <t>Cito Gaston</t>
  </si>
  <si>
    <t>Gary Pettis</t>
  </si>
  <si>
    <t>Luke Appling</t>
  </si>
  <si>
    <t>Reed Johnson</t>
  </si>
  <si>
    <t>Kolten Wong</t>
  </si>
  <si>
    <t>garvest01</t>
  </si>
  <si>
    <t>Álex González</t>
  </si>
  <si>
    <t>ATLTOR</t>
  </si>
  <si>
    <t>Gregg Jefferies</t>
  </si>
  <si>
    <t>David Justice</t>
  </si>
  <si>
    <t>CLENYY</t>
  </si>
  <si>
    <t>Don Money</t>
  </si>
  <si>
    <t>Batting Stats</t>
  </si>
  <si>
    <t>Pitching Stats</t>
  </si>
  <si>
    <t>Tm</t>
  </si>
  <si>
    <t>W</t>
  </si>
  <si>
    <t>L</t>
  </si>
  <si>
    <t>SV</t>
  </si>
  <si>
    <t>ERA</t>
  </si>
  <si>
    <t>IP</t>
  </si>
  <si>
    <t>Voting</t>
  </si>
  <si>
    <t>Clayton Kershaw</t>
  </si>
  <si>
    <t>kershcl01</t>
  </si>
  <si>
    <t>Justin Verlander</t>
  </si>
  <si>
    <t>verlaju01</t>
  </si>
  <si>
    <t>morneju01</t>
  </si>
  <si>
    <t>Dennis Eckersley</t>
  </si>
  <si>
    <t>eckerde01</t>
  </si>
  <si>
    <t>bellge02</t>
  </si>
  <si>
    <t>Roger Clemens</t>
  </si>
  <si>
    <t>clemero02</t>
  </si>
  <si>
    <t>Willie Hernández</t>
  </si>
  <si>
    <t>hernawi01</t>
  </si>
  <si>
    <t>Rollie Fingers</t>
  </si>
  <si>
    <t>fingero01</t>
  </si>
  <si>
    <t>baylodo01</t>
  </si>
  <si>
    <t>burroje01</t>
  </si>
  <si>
    <t>Vida Blue</t>
  </si>
  <si>
    <t>bluevi01</t>
  </si>
  <si>
    <t>Denny McLain</t>
  </si>
  <si>
    <t>mclaide01</t>
  </si>
  <si>
    <t>Bob Gibson</t>
  </si>
  <si>
    <t>gibsobo01</t>
  </si>
  <si>
    <t>Sandy Koufax</t>
  </si>
  <si>
    <t>koufasa01</t>
  </si>
  <si>
    <t>jenseja01</t>
  </si>
  <si>
    <t>Don Newcombe</t>
  </si>
  <si>
    <t>newcodo01</t>
  </si>
  <si>
    <t>Bobby Shantz</t>
  </si>
  <si>
    <t>shantbo01</t>
  </si>
  <si>
    <t>Jim Konstanty</t>
  </si>
  <si>
    <t>konstji01</t>
  </si>
  <si>
    <t>Hal Newhouser</t>
  </si>
  <si>
    <t>newhoha01</t>
  </si>
  <si>
    <t>Phil Cavarretta</t>
  </si>
  <si>
    <t>cavarph01</t>
  </si>
  <si>
    <t>Marty Marion</t>
  </si>
  <si>
    <t>marioma01</t>
  </si>
  <si>
    <t>Spud Chandler</t>
  </si>
  <si>
    <t>chandsp01</t>
  </si>
  <si>
    <t>Mort Cooper</t>
  </si>
  <si>
    <t>coopemo01</t>
  </si>
  <si>
    <t>Dolph Camilli</t>
  </si>
  <si>
    <t>camildo01</t>
  </si>
  <si>
    <t>Hank Greenberg</t>
  </si>
  <si>
    <t>greenha01</t>
  </si>
  <si>
    <t>Frank McCormick</t>
  </si>
  <si>
    <t>mccorfr01</t>
  </si>
  <si>
    <t>Bucky Walters</t>
  </si>
  <si>
    <t>waltebu01</t>
  </si>
  <si>
    <t>Jimmie Foxx</t>
  </si>
  <si>
    <t>foxxji01</t>
  </si>
  <si>
    <t>Ernie Lombardi</t>
  </si>
  <si>
    <t>lombaer01</t>
  </si>
  <si>
    <t>Charlie Gehringer</t>
  </si>
  <si>
    <t>gehrich01</t>
  </si>
  <si>
    <t>Joe Medwick</t>
  </si>
  <si>
    <t>medwijo01</t>
  </si>
  <si>
    <t>Lou Gehrig</t>
  </si>
  <si>
    <t>gehrilo01</t>
  </si>
  <si>
    <t>Carl Hubbell</t>
  </si>
  <si>
    <t>hubbeca01</t>
  </si>
  <si>
    <t>Gabby Hartnett</t>
  </si>
  <si>
    <t>hartnga01</t>
  </si>
  <si>
    <t>Mickey Cochrane</t>
  </si>
  <si>
    <t>cochrmi01</t>
  </si>
  <si>
    <t>Dizzy Dean</t>
  </si>
  <si>
    <t>deandi01</t>
  </si>
  <si>
    <t>Chuck Klein</t>
  </si>
  <si>
    <t>kleinch01</t>
  </si>
  <si>
    <t>Lefty Grove</t>
  </si>
  <si>
    <t>grovele01</t>
  </si>
  <si>
    <t>Frankie Frisch</t>
  </si>
  <si>
    <t>friscfr01</t>
  </si>
  <si>
    <t>Joe Cronin</t>
  </si>
  <si>
    <t>cronijo01</t>
  </si>
  <si>
    <t>Hack Wilson</t>
  </si>
  <si>
    <t>wilsoha01</t>
  </si>
  <si>
    <t>Lew Fonseca</t>
  </si>
  <si>
    <t>fonsele01</t>
  </si>
  <si>
    <t>Rogers Hornsby</t>
  </si>
  <si>
    <t>hornsro01</t>
  </si>
  <si>
    <t>Jim Bottomley</t>
  </si>
  <si>
    <t>bottoji01</t>
  </si>
  <si>
    <t>Paul Waner</t>
  </si>
  <si>
    <t>wanerpa01</t>
  </si>
  <si>
    <t>George Burns</t>
  </si>
  <si>
    <t>burnsge02</t>
  </si>
  <si>
    <t>Bob O'Farrell</t>
  </si>
  <si>
    <t>o'farbo01</t>
  </si>
  <si>
    <t>Roger Peckinpaugh</t>
  </si>
  <si>
    <t>peckiro01</t>
  </si>
  <si>
    <t>Walter Johnson</t>
  </si>
  <si>
    <t>johnswa01</t>
  </si>
  <si>
    <t>Dazzy Vance</t>
  </si>
  <si>
    <t>vanceda01</t>
  </si>
  <si>
    <t>Babe Ruth</t>
  </si>
  <si>
    <t>ruthba01</t>
  </si>
  <si>
    <t>George Sisler</t>
  </si>
  <si>
    <t>SLB</t>
  </si>
  <si>
    <t>sislege01</t>
  </si>
  <si>
    <t>Eddie Collins</t>
  </si>
  <si>
    <t>collied01</t>
  </si>
  <si>
    <t>Johnny Evers</t>
  </si>
  <si>
    <t>eversjo01</t>
  </si>
  <si>
    <t>Jake Daubert</t>
  </si>
  <si>
    <t>daubeja01</t>
  </si>
  <si>
    <t>Tris Speaker</t>
  </si>
  <si>
    <t>speaktr01</t>
  </si>
  <si>
    <t>Larry Doyle</t>
  </si>
  <si>
    <t>doylela01</t>
  </si>
  <si>
    <t>Ty Cobb</t>
  </si>
  <si>
    <t>cobbty01</t>
  </si>
  <si>
    <t>Frank Schulte</t>
  </si>
  <si>
    <t>schulfr01</t>
  </si>
  <si>
    <t>Johnny Ray</t>
  </si>
  <si>
    <t>Gary Ward</t>
  </si>
  <si>
    <t>Alex Avila</t>
  </si>
  <si>
    <t>Bobby Bonilla</t>
  </si>
  <si>
    <t>Tony Fernández</t>
  </si>
  <si>
    <t>Ron Hunt</t>
  </si>
  <si>
    <t>Tino Martinez</t>
  </si>
  <si>
    <t>Brandon Nimmo</t>
  </si>
  <si>
    <t>Hank Thompson</t>
  </si>
  <si>
    <t>Leo Cárdenas</t>
  </si>
  <si>
    <t>Von Hayes</t>
  </si>
  <si>
    <t>Chris Sabo</t>
  </si>
  <si>
    <t>Dave Cash</t>
  </si>
  <si>
    <t>Nelson Cruz</t>
  </si>
  <si>
    <t>Carl Furillo</t>
  </si>
  <si>
    <t>Ken Harrelson</t>
  </si>
  <si>
    <t>Nico Hoerner</t>
  </si>
  <si>
    <t>Charles Johnson</t>
  </si>
  <si>
    <t>BALCHW</t>
  </si>
  <si>
    <t>Garret Anderson</t>
  </si>
  <si>
    <t>Starling Marte</t>
  </si>
  <si>
    <t>Trot Nixon</t>
  </si>
  <si>
    <t>Mark Grace</t>
  </si>
  <si>
    <t>OAKTOR</t>
  </si>
  <si>
    <t>Nick Johnson</t>
  </si>
  <si>
    <t>Lance Parrish</t>
  </si>
  <si>
    <t>Brad Wilkerson</t>
  </si>
  <si>
    <t>Edwin Encarnación</t>
  </si>
  <si>
    <t>Luis Robert Jr.</t>
  </si>
  <si>
    <t>Mike Sweeney</t>
  </si>
  <si>
    <t>Christian Walker</t>
  </si>
  <si>
    <t>Ender Inciarte</t>
  </si>
  <si>
    <t>Manny Sanguillén</t>
  </si>
  <si>
    <t>Joe Ferguson</t>
  </si>
  <si>
    <t>Kiké Hernández</t>
  </si>
  <si>
    <t>Shannon Stewart</t>
  </si>
  <si>
    <t>Jim Hickman</t>
  </si>
  <si>
    <t>Jason Kipnis</t>
  </si>
  <si>
    <t>Mike Lowell</t>
  </si>
  <si>
    <t>Hideki Matsui</t>
  </si>
  <si>
    <t>Jeremy Peña</t>
  </si>
  <si>
    <t>Ed Brinkman</t>
  </si>
  <si>
    <t>Carlos Lee</t>
  </si>
  <si>
    <t>Colby Rasmus</t>
  </si>
  <si>
    <t>Garrett Atkins</t>
  </si>
  <si>
    <t>Todd Hundley</t>
  </si>
  <si>
    <t>Brandon Inge</t>
  </si>
  <si>
    <t>Gorman Thomas</t>
  </si>
  <si>
    <t>OPSplus</t>
  </si>
  <si>
    <t>WARper100G</t>
  </si>
  <si>
    <t>Rbaser_plus_Rdp</t>
  </si>
  <si>
    <t>TM_WAR_5plus</t>
  </si>
  <si>
    <t>TM_WAR_6plus</t>
  </si>
  <si>
    <t>TM_WAR_7plus</t>
  </si>
  <si>
    <t>TM_WAR_8plus</t>
  </si>
  <si>
    <t>TM_WAR_9plus</t>
  </si>
  <si>
    <t>Singles</t>
  </si>
  <si>
    <t>Doubles</t>
  </si>
  <si>
    <t>Triples</t>
  </si>
  <si>
    <t>Rennie Stennett</t>
  </si>
  <si>
    <t>Didi Gregorius</t>
  </si>
  <si>
    <t>Jorge Polanco</t>
  </si>
  <si>
    <t>José Guillén</t>
  </si>
  <si>
    <t>CINOAK</t>
  </si>
  <si>
    <t>Denard Span</t>
  </si>
  <si>
    <t>Peter Bourjos</t>
  </si>
  <si>
    <t>Claudell Washington</t>
  </si>
  <si>
    <t>Byron Buxton</t>
  </si>
  <si>
    <t>Yasiel Puig</t>
  </si>
  <si>
    <t>Bill Russell</t>
  </si>
  <si>
    <t>José Valentín</t>
  </si>
  <si>
    <t>Lee Mazzilli</t>
  </si>
  <si>
    <t>Brandon Phillips</t>
  </si>
  <si>
    <t>Ozzie Albies</t>
  </si>
  <si>
    <t>Luis Arráez</t>
  </si>
  <si>
    <t>Whitey Lockman</t>
  </si>
  <si>
    <t>Steve Sax</t>
  </si>
  <si>
    <t>Provided by &lt;a href="https://www.sports-reference.com/sharing.html?utm_source=direct&amp;utm_medium=Share&amp;utm_campaign=ShareTool"&gt;Stathead.com&lt;/a&gt;: &lt;a href="https://stathead.com/baseball/player-batting-season-finder.cgi?utm_source=direct&amp;utm_medium=Share&amp;utm_campaign=ShareTool"&gt;Found with Stathead. See Full Results.&lt;/a&gt;&lt;br&gt;Generated 5/25/2024.</t>
  </si>
  <si>
    <t>Eddie Bressoud</t>
  </si>
  <si>
    <t>George Kell</t>
  </si>
  <si>
    <t>Jeromy Burnitz</t>
  </si>
  <si>
    <t>Jim Davenport</t>
  </si>
  <si>
    <t>Mike Devereaux</t>
  </si>
  <si>
    <t>Albie Pearson</t>
  </si>
  <si>
    <t>Joey Wendle</t>
  </si>
  <si>
    <t>Other</t>
  </si>
  <si>
    <t>W-L%</t>
  </si>
  <si>
    <t>Dec</t>
  </si>
  <si>
    <t>GS</t>
  </si>
  <si>
    <t>CG</t>
  </si>
  <si>
    <t>SHO</t>
  </si>
  <si>
    <t>ER</t>
  </si>
  <si>
    <t>BK</t>
  </si>
  <si>
    <t>WP</t>
  </si>
  <si>
    <t>BF</t>
  </si>
  <si>
    <t>ERA+</t>
  </si>
  <si>
    <t>FIP</t>
  </si>
  <si>
    <t>WHIP</t>
  </si>
  <si>
    <t>H9</t>
  </si>
  <si>
    <t>HR9</t>
  </si>
  <si>
    <t>BB9</t>
  </si>
  <si>
    <t>SO9</t>
  </si>
  <si>
    <t>SO/BB</t>
  </si>
  <si>
    <t>Pedro Martínez</t>
  </si>
  <si>
    <t>Juan Marichal</t>
  </si>
  <si>
    <t>Fergie Jenkins</t>
  </si>
  <si>
    <t>Bert Blyleven</t>
  </si>
  <si>
    <t>Teddy Higuera</t>
  </si>
  <si>
    <t>José Rijo</t>
  </si>
  <si>
    <t>Johan Santana</t>
  </si>
  <si>
    <t>Luis Tiant</t>
  </si>
  <si>
    <t>Sandy Alcántara</t>
  </si>
  <si>
    <t>Camilo Pascual</t>
  </si>
  <si>
    <t>Ubaldo Jiménez</t>
  </si>
  <si>
    <t>Mario Soto</t>
  </si>
  <si>
    <t>Esteban Loaiza</t>
  </si>
  <si>
    <t>Félix Hernández</t>
  </si>
  <si>
    <t>Provided by &lt;a href="https://www.sports-reference.com/sharing.html?utm_source=direct&amp;utm_medium=Share&amp;utm_campaign=ShareTool"&gt;Stathead.com&lt;/a&gt;: &lt;a href="https://stathead.com/baseball/player-pitching-season-finder.cgi?utm_source=direct&amp;utm_medium=Share&amp;utm_campaign=ShareTool"&gt;Found with Stathead. See Full Results.&lt;/a&gt;&lt;br&gt;Generated 5/31/2024.</t>
  </si>
  <si>
    <t>Dwight Gooden</t>
  </si>
  <si>
    <t>Steve Carlton</t>
  </si>
  <si>
    <t>Wilbur Wood</t>
  </si>
  <si>
    <t>Gaylord Perry</t>
  </si>
  <si>
    <t>Randy Johnson</t>
  </si>
  <si>
    <t>Tom Seaver</t>
  </si>
  <si>
    <t>Zack Greinke</t>
  </si>
  <si>
    <t>Dick Ellsworth</t>
  </si>
  <si>
    <t>Phil Niekro</t>
  </si>
  <si>
    <t>Robin Roberts</t>
  </si>
  <si>
    <t>Greg Maddux</t>
  </si>
  <si>
    <t>Aaron Nola</t>
  </si>
  <si>
    <t>Bret Saberhagen</t>
  </si>
  <si>
    <t>Ron Guidry</t>
  </si>
  <si>
    <t>Mark Fidrych</t>
  </si>
  <si>
    <t>Warren Spahn</t>
  </si>
  <si>
    <t>Jacob deGrom</t>
  </si>
  <si>
    <t>Rick Reuschel</t>
  </si>
  <si>
    <t>Ewell Blackwell</t>
  </si>
  <si>
    <t>Dean Chance</t>
  </si>
  <si>
    <t>Kevin Appier</t>
  </si>
  <si>
    <t>Jon Matlack</t>
  </si>
  <si>
    <t>Jim Bunning</t>
  </si>
  <si>
    <t>Curt Schilling</t>
  </si>
  <si>
    <t>Roy Halladay</t>
  </si>
  <si>
    <t>Harry Brecheen</t>
  </si>
  <si>
    <t>Larry Dierker</t>
  </si>
  <si>
    <t>Kevin Brown</t>
  </si>
  <si>
    <t>Pat Hentgen</t>
  </si>
  <si>
    <t>Tom Glavine</t>
  </si>
  <si>
    <t>Mark Langston</t>
  </si>
  <si>
    <t>Mickey Lolich</t>
  </si>
  <si>
    <t>Cliff Lee</t>
  </si>
  <si>
    <t>Johnny Sain</t>
  </si>
  <si>
    <t>Jim Palmer</t>
  </si>
  <si>
    <t>Bill Hands</t>
  </si>
  <si>
    <t>Mike Scott</t>
  </si>
  <si>
    <t>Andy Pettitte</t>
  </si>
  <si>
    <t>Jake Arrieta</t>
  </si>
  <si>
    <t>Sam McDowell</t>
  </si>
  <si>
    <t>Frank Tanana</t>
  </si>
  <si>
    <t>Mike Mussina</t>
  </si>
  <si>
    <t>Mike Caldwell</t>
  </si>
  <si>
    <t>Jim Maloney</t>
  </si>
  <si>
    <t>Corey Kluber</t>
  </si>
  <si>
    <t>John Tudor</t>
  </si>
  <si>
    <t>Frank Viola</t>
  </si>
  <si>
    <t>Catfish Hunter</t>
  </si>
  <si>
    <t>Mike Minor</t>
  </si>
  <si>
    <t>Mel Parnell</t>
  </si>
  <si>
    <t>Max Scherzer</t>
  </si>
  <si>
    <t>Dave Stieb</t>
  </si>
  <si>
    <t>CINNYM</t>
  </si>
  <si>
    <t>Don Drysdale</t>
  </si>
  <si>
    <t>Nolan Ryan</t>
  </si>
  <si>
    <t>Early Wynn</t>
  </si>
  <si>
    <t>Tim Lincecum</t>
  </si>
  <si>
    <t>Kyle Freeland</t>
  </si>
  <si>
    <t>Mark Gubicza</t>
  </si>
  <si>
    <t>Lance Lynn</t>
  </si>
  <si>
    <t>Justin Thompson</t>
  </si>
  <si>
    <t>Jim Kaat</t>
  </si>
  <si>
    <t>Chuck Finley</t>
  </si>
  <si>
    <t>Steve Rogers</t>
  </si>
  <si>
    <t>Hoyt Wilhelm</t>
  </si>
  <si>
    <t>Jim Abbott</t>
  </si>
  <si>
    <t>Johnny Antonelli</t>
  </si>
  <si>
    <t>Randy Jones</t>
  </si>
  <si>
    <t>Dave Roberts</t>
  </si>
  <si>
    <t>Zack Wheeler</t>
  </si>
  <si>
    <t>Kenny Rogers</t>
  </si>
  <si>
    <t>Gerrit Cole</t>
  </si>
  <si>
    <t>Tim Hudson</t>
  </si>
  <si>
    <t>John Denny</t>
  </si>
  <si>
    <t>Mark Prior</t>
  </si>
  <si>
    <t>Hank Aguirre</t>
  </si>
  <si>
    <t>Jimmy Key</t>
  </si>
  <si>
    <t>John Candelaria</t>
  </si>
  <si>
    <t>John Smoltz</t>
  </si>
  <si>
    <t>Larry Jackson</t>
  </si>
  <si>
    <t>Billy Pierce</t>
  </si>
  <si>
    <t>Ned Garver</t>
  </si>
  <si>
    <t>Dontrelle Willis</t>
  </si>
  <si>
    <t>Herb Score</t>
  </si>
  <si>
    <t>Bob Purkey</t>
  </si>
  <si>
    <t>Orel Hershiser</t>
  </si>
  <si>
    <t>Derek Lowe</t>
  </si>
  <si>
    <t>David Cone</t>
  </si>
  <si>
    <t>Jerry Koosman</t>
  </si>
  <si>
    <t>Ben Sheets</t>
  </si>
  <si>
    <t>Barry Zito</t>
  </si>
  <si>
    <t>Walker Buehler</t>
  </si>
  <si>
    <t>Ernie Broglio</t>
  </si>
  <si>
    <t>Bob Welch</t>
  </si>
  <si>
    <t>(Intercept)</t>
  </si>
  <si>
    <t>SUM</t>
  </si>
  <si>
    <t>Raw Prob</t>
  </si>
  <si>
    <t>Grand Total</t>
  </si>
  <si>
    <t>RAW</t>
  </si>
  <si>
    <t>SCALED</t>
  </si>
  <si>
    <t>League</t>
  </si>
  <si>
    <t>Probability</t>
  </si>
  <si>
    <t>1B</t>
  </si>
  <si>
    <t>2B</t>
  </si>
  <si>
    <t>3B</t>
  </si>
  <si>
    <t>OPS+</t>
  </si>
  <si>
    <t>Rbaser + Rdp</t>
  </si>
  <si>
    <t>Player-additional</t>
  </si>
  <si>
    <t>Bobby Witt Jr.</t>
  </si>
  <si>
    <t>Jarren Duran</t>
  </si>
  <si>
    <t>Anthony Volpe</t>
  </si>
  <si>
    <t>William Contreras</t>
  </si>
  <si>
    <t>Jordan Westburg</t>
  </si>
  <si>
    <t>Brice Turang</t>
  </si>
  <si>
    <t>Ezequiel Tovar</t>
  </si>
  <si>
    <t>Josh Smith</t>
  </si>
  <si>
    <t>Daulton Varsho</t>
  </si>
  <si>
    <t>Masyn Winn</t>
  </si>
  <si>
    <t>Jurickson Profar</t>
  </si>
  <si>
    <t>Ryan McMahon</t>
  </si>
  <si>
    <t>Wilyer Abreu</t>
  </si>
  <si>
    <t>Will Smith</t>
  </si>
  <si>
    <t>Elly De La Cruz</t>
  </si>
  <si>
    <t>Isaac Paredes</t>
  </si>
  <si>
    <t>JJ Bleday</t>
  </si>
  <si>
    <t>Ryan Jeffers</t>
  </si>
  <si>
    <t>Willy Adames</t>
  </si>
  <si>
    <t>Ryan Mountcastle</t>
  </si>
  <si>
    <t>Brent Rooker</t>
  </si>
  <si>
    <t>Brandon Marsh</t>
  </si>
  <si>
    <t>Riley Greene</t>
  </si>
  <si>
    <t>Alex Verdugo</t>
  </si>
  <si>
    <t>Alec Bohm</t>
  </si>
  <si>
    <t>MIASDP</t>
  </si>
  <si>
    <t>Shea Langeliers</t>
  </si>
  <si>
    <t>Teoscar Hernández</t>
  </si>
  <si>
    <t>Maikel Garcia</t>
  </si>
  <si>
    <t>Willi Castro</t>
  </si>
  <si>
    <t>Elias Díaz</t>
  </si>
  <si>
    <t>Jackson Merrill</t>
  </si>
  <si>
    <t>Blake Perkins</t>
  </si>
  <si>
    <t>Cal Raleigh</t>
  </si>
  <si>
    <t>Matt Vierling</t>
  </si>
  <si>
    <t>CJ Abrams</t>
  </si>
  <si>
    <t>Josh Naylor</t>
  </si>
  <si>
    <t>Jesse Winker</t>
  </si>
  <si>
    <t>Jazz Chisholm Jr.</t>
  </si>
  <si>
    <t>Davis Schneider</t>
  </si>
  <si>
    <t>Mark Canha</t>
  </si>
  <si>
    <t>Jared Triolo</t>
  </si>
  <si>
    <t>Brenton Doyle</t>
  </si>
  <si>
    <t>Abraham Toro</t>
  </si>
  <si>
    <t>Jake Cronenworth</t>
  </si>
  <si>
    <t>Kyle Schwarber</t>
  </si>
  <si>
    <t>Bryson Stott</t>
  </si>
  <si>
    <t>Colton Cowser</t>
  </si>
  <si>
    <t>Nolan Gorman</t>
  </si>
  <si>
    <t>Taylor Ward</t>
  </si>
  <si>
    <t>Michael Busch</t>
  </si>
  <si>
    <t>Mike Tauchman</t>
  </si>
  <si>
    <t>Zach Neto</t>
  </si>
  <si>
    <t>Jonah Heim</t>
  </si>
  <si>
    <t>Ian Happ</t>
  </si>
  <si>
    <t>Anthony Santander</t>
  </si>
  <si>
    <t>Orlando Arcia</t>
  </si>
  <si>
    <t>Spencer Steer</t>
  </si>
  <si>
    <t>José Caballero</t>
  </si>
  <si>
    <t>Connor Joe</t>
  </si>
  <si>
    <t>Brayan Rocchio</t>
  </si>
  <si>
    <t>Tyler Freeman</t>
  </si>
  <si>
    <t>Vinnie Pasquantino</t>
  </si>
  <si>
    <t>Logan O'Hoppe</t>
  </si>
  <si>
    <t>Brendan Rodgers</t>
  </si>
  <si>
    <t>Edouard Julien</t>
  </si>
  <si>
    <t>Oneil Cruz</t>
  </si>
  <si>
    <t>Thairo Estrada</t>
  </si>
  <si>
    <t>Luis García Jr.</t>
  </si>
  <si>
    <t>Ty France</t>
  </si>
  <si>
    <t>Ceddanne Rafaela</t>
  </si>
  <si>
    <t>Bryan De La Cruz</t>
  </si>
  <si>
    <t>Brendan Donovan</t>
  </si>
  <si>
    <t>Sal Frelick</t>
  </si>
  <si>
    <t>Jonathan India</t>
  </si>
  <si>
    <t>Gavin Sheets</t>
  </si>
  <si>
    <t>Carlos Santana</t>
  </si>
  <si>
    <t>Leody Taveras</t>
  </si>
  <si>
    <t>Gleyber Torres</t>
  </si>
  <si>
    <t>Lourdes Gurriel Jr.</t>
  </si>
  <si>
    <t>Joey Meneses</t>
  </si>
  <si>
    <t>Adolis García</t>
  </si>
  <si>
    <t>Eugenio Suárez</t>
  </si>
  <si>
    <t>Yainer Diaz</t>
  </si>
  <si>
    <t>Christopher Morel</t>
  </si>
  <si>
    <t>Will Benson</t>
  </si>
  <si>
    <t>Jorge Soler</t>
  </si>
  <si>
    <t>Colt Keith</t>
  </si>
  <si>
    <t>Jeimer Candelario</t>
  </si>
  <si>
    <t>Luis Campusano</t>
  </si>
  <si>
    <t>Nolan Schanuel</t>
  </si>
  <si>
    <t>Josh Bell</t>
  </si>
  <si>
    <t>Nelson Velázquez</t>
  </si>
  <si>
    <t>Nick Castellanos</t>
  </si>
  <si>
    <t>Mitch Garver</t>
  </si>
  <si>
    <t>Andrew Vaughn</t>
  </si>
  <si>
    <t>Randy Arozarena</t>
  </si>
  <si>
    <t>Elehuris Montero</t>
  </si>
  <si>
    <t>Spencer Torkelson</t>
  </si>
  <si>
    <t>Andrew Benintendi</t>
  </si>
  <si>
    <t>Provided by &lt;a href="https://www.sports-reference.com/sharing.html?utm_source=direct&amp;utm_medium=Share&amp;utm_campaign=ShareTool"&gt;Stathead.com&lt;/a&gt;: &lt;a href="https://stathead.com/baseball/player-batting-season-finder.cgi?utm_source=direct&amp;utm_medium=Share&amp;utm_campaign=ShareTool"&gt;Found with Stathead. See Full Results.&lt;/a&gt;&lt;br&gt;Generated 6/2/2024.</t>
  </si>
  <si>
    <t>Games</t>
  </si>
  <si>
    <t>Strk</t>
  </si>
  <si>
    <t>RA</t>
  </si>
  <si>
    <t>Rdiff</t>
  </si>
  <si>
    <t>SOS</t>
  </si>
  <si>
    <t>SRS</t>
  </si>
  <si>
    <t>pythWL</t>
  </si>
  <si>
    <t>Luck</t>
  </si>
  <si>
    <t>vEast</t>
  </si>
  <si>
    <t>vCent</t>
  </si>
  <si>
    <t>vWest</t>
  </si>
  <si>
    <t>Inter</t>
  </si>
  <si>
    <t>Home</t>
  </si>
  <si>
    <t>Road</t>
  </si>
  <si>
    <t>ExInn</t>
  </si>
  <si>
    <t>1Run</t>
  </si>
  <si>
    <t>vRHP</t>
  </si>
  <si>
    <t>vLHP</t>
  </si>
  <si>
    <t>≥.500</t>
  </si>
  <si>
    <t>&lt;.500</t>
  </si>
  <si>
    <t>last10</t>
  </si>
  <si>
    <t>last20</t>
  </si>
  <si>
    <t>last30</t>
  </si>
  <si>
    <t>Philadelphia Phillies</t>
  </si>
  <si>
    <t>W 3</t>
  </si>
  <si>
    <t>14-11</t>
  </si>
  <si>
    <t>6-4</t>
  </si>
  <si>
    <t>New York Yankees</t>
  </si>
  <si>
    <t>12-8</t>
  </si>
  <si>
    <t>8-2</t>
  </si>
  <si>
    <t>Cleveland Guardians</t>
  </si>
  <si>
    <t>W 2</t>
  </si>
  <si>
    <t>Baltimore Orioles</t>
  </si>
  <si>
    <t>3-3</t>
  </si>
  <si>
    <t>Los Angeles Dodgers</t>
  </si>
  <si>
    <t>W 1</t>
  </si>
  <si>
    <t>4-6</t>
  </si>
  <si>
    <t>11-9</t>
  </si>
  <si>
    <t>Milwaukee Brewers</t>
  </si>
  <si>
    <t>10-10</t>
  </si>
  <si>
    <t>7-3</t>
  </si>
  <si>
    <t>18-12</t>
  </si>
  <si>
    <t>Kansas City Royals</t>
  </si>
  <si>
    <t>Atlanta Braves</t>
  </si>
  <si>
    <t>L 1</t>
  </si>
  <si>
    <t>5-4</t>
  </si>
  <si>
    <t>8-12</t>
  </si>
  <si>
    <t>13-17</t>
  </si>
  <si>
    <t>Minnesota Twins</t>
  </si>
  <si>
    <t>15-11</t>
  </si>
  <si>
    <t>12-18</t>
  </si>
  <si>
    <t>9-11</t>
  </si>
  <si>
    <t>17-13</t>
  </si>
  <si>
    <t>Seattle Mariners</t>
  </si>
  <si>
    <t>16-14</t>
  </si>
  <si>
    <t>San Diego Padres</t>
  </si>
  <si>
    <t>5-5</t>
  </si>
  <si>
    <t>9-10</t>
  </si>
  <si>
    <t>Boston Red Sox</t>
  </si>
  <si>
    <t>14-16</t>
  </si>
  <si>
    <t>Chicago Cubs</t>
  </si>
  <si>
    <t>San Francisco Giants</t>
  </si>
  <si>
    <t>15-15</t>
  </si>
  <si>
    <t>Texas Rangers</t>
  </si>
  <si>
    <t>7-13</t>
  </si>
  <si>
    <t>Detroit Tigers</t>
  </si>
  <si>
    <t>L 2</t>
  </si>
  <si>
    <t>3-7</t>
  </si>
  <si>
    <t>8-14</t>
  </si>
  <si>
    <t>St. Louis Cardinals</t>
  </si>
  <si>
    <t>7-8</t>
  </si>
  <si>
    <t>Tampa Bay Rays</t>
  </si>
  <si>
    <t>Toronto Blue Jays</t>
  </si>
  <si>
    <t>Pittsburgh Pirates</t>
  </si>
  <si>
    <t>Washington Nationals</t>
  </si>
  <si>
    <t>Arizona Diamondbacks</t>
  </si>
  <si>
    <t>Houston Astros</t>
  </si>
  <si>
    <t>Cincinnati Reds</t>
  </si>
  <si>
    <t>New York Mets</t>
  </si>
  <si>
    <t>Oakland Athletics</t>
  </si>
  <si>
    <t>Colorado Rockies</t>
  </si>
  <si>
    <t>Los Angeles Angels</t>
  </si>
  <si>
    <t>Miami Marlins</t>
  </si>
  <si>
    <t>Chicago White Sox</t>
  </si>
  <si>
    <t>Average</t>
  </si>
  <si>
    <t/>
  </si>
  <si>
    <t>15-14</t>
  </si>
  <si>
    <t>Abbrv</t>
  </si>
  <si>
    <t>Seth Lugo</t>
  </si>
  <si>
    <t>lugose01</t>
  </si>
  <si>
    <t>Tanner Houck</t>
  </si>
  <si>
    <t>houckta01</t>
  </si>
  <si>
    <t>Ranger Suárez</t>
  </si>
  <si>
    <t>suarera01</t>
  </si>
  <si>
    <t>Tyler Anderson</t>
  </si>
  <si>
    <t>anderty01</t>
  </si>
  <si>
    <t>Erick Fedde</t>
  </si>
  <si>
    <t>feddeer01</t>
  </si>
  <si>
    <t>Tarik Skubal</t>
  </si>
  <si>
    <t>skubata01</t>
  </si>
  <si>
    <t>Garrett Crochet</t>
  </si>
  <si>
    <t>crochga01</t>
  </si>
  <si>
    <t>Javier Assad</t>
  </si>
  <si>
    <t>assadja01</t>
  </si>
  <si>
    <t>Luis Gil</t>
  </si>
  <si>
    <t>gillu01</t>
  </si>
  <si>
    <t>Hunter Greene</t>
  </si>
  <si>
    <t>greenhu01</t>
  </si>
  <si>
    <t>Ronel Blanco</t>
  </si>
  <si>
    <t>blancro01</t>
  </si>
  <si>
    <t>Austin Gomber</t>
  </si>
  <si>
    <t>gombeau01</t>
  </si>
  <si>
    <t>wheelza01</t>
  </si>
  <si>
    <t>Kutter Crawford</t>
  </si>
  <si>
    <t>crawfku01</t>
  </si>
  <si>
    <t>Bailey Falter</t>
  </si>
  <si>
    <t>falteba01</t>
  </si>
  <si>
    <t>Andrew Abbott</t>
  </si>
  <si>
    <t>abbotan01</t>
  </si>
  <si>
    <t>José Berríos</t>
  </si>
  <si>
    <t>berrijo01</t>
  </si>
  <si>
    <t>Tyler Glasnow</t>
  </si>
  <si>
    <t>glasnty01</t>
  </si>
  <si>
    <t>Chris Sale</t>
  </si>
  <si>
    <t>salech01</t>
  </si>
  <si>
    <t>Brady Singer</t>
  </si>
  <si>
    <t>singebr01</t>
  </si>
  <si>
    <t>Ryan Weathers</t>
  </si>
  <si>
    <t>weathry01</t>
  </si>
  <si>
    <t>Clarke Schmidt</t>
  </si>
  <si>
    <t>schmicl01</t>
  </si>
  <si>
    <t>Max Fried</t>
  </si>
  <si>
    <t>friedma01</t>
  </si>
  <si>
    <t>Reese Olson</t>
  </si>
  <si>
    <t>olsonre01</t>
  </si>
  <si>
    <t>Cal Quantrill</t>
  </si>
  <si>
    <t>quantca01</t>
  </si>
  <si>
    <t>Logan Webb</t>
  </si>
  <si>
    <t>webblo01</t>
  </si>
  <si>
    <t>JP Sears</t>
  </si>
  <si>
    <t>searsjp01</t>
  </si>
  <si>
    <t>Marcus Stroman</t>
  </si>
  <si>
    <t>stromma01</t>
  </si>
  <si>
    <t>Corbin Burnes</t>
  </si>
  <si>
    <t>burneco01</t>
  </si>
  <si>
    <t>Cole Ragans</t>
  </si>
  <si>
    <t>raganco01</t>
  </si>
  <si>
    <t>nolaaa01</t>
  </si>
  <si>
    <t>Mitch Keller</t>
  </si>
  <si>
    <t>kellemi03</t>
  </si>
  <si>
    <t>Jack Flaherty</t>
  </si>
  <si>
    <t>flaheja01</t>
  </si>
  <si>
    <t>Logan Gilbert</t>
  </si>
  <si>
    <t>gilbelo01</t>
  </si>
  <si>
    <t>Freddy Peralta</t>
  </si>
  <si>
    <t>peralfr01</t>
  </si>
  <si>
    <t>Carlos Rodón</t>
  </si>
  <si>
    <t>rodonca01</t>
  </si>
  <si>
    <t>MacKenzie Gore</t>
  </si>
  <si>
    <t>gorema01</t>
  </si>
  <si>
    <t>Dylan Cease</t>
  </si>
  <si>
    <t>ceasedy01</t>
  </si>
  <si>
    <t>Jordan Hicks</t>
  </si>
  <si>
    <t>hicksjo03</t>
  </si>
  <si>
    <t>Jake Irvin</t>
  </si>
  <si>
    <t>irvinja01</t>
  </si>
  <si>
    <t>Jared Jones</t>
  </si>
  <si>
    <t>jonesja09</t>
  </si>
  <si>
    <t>Luis Castillo</t>
  </si>
  <si>
    <t>castilu02</t>
  </si>
  <si>
    <t>Joe Ryan</t>
  </si>
  <si>
    <t>ryanjo04</t>
  </si>
  <si>
    <t>Bryce Miller</t>
  </si>
  <si>
    <t>millebr04</t>
  </si>
  <si>
    <t>Nestor Cortes</t>
  </si>
  <si>
    <t>cortene01</t>
  </si>
  <si>
    <t>Cristopher Sánchez</t>
  </si>
  <si>
    <t>sanchcr01</t>
  </si>
  <si>
    <t>Zack Littell</t>
  </si>
  <si>
    <t>litteza01</t>
  </si>
  <si>
    <t>Colin Rea</t>
  </si>
  <si>
    <t>reaco01</t>
  </si>
  <si>
    <t>Yoshinobu Yamamoto</t>
  </si>
  <si>
    <t>yamamyo01</t>
  </si>
  <si>
    <t>José Soriano</t>
  </si>
  <si>
    <t>soriajo02</t>
  </si>
  <si>
    <t>Tanner Bibee</t>
  </si>
  <si>
    <t>bibeeta01</t>
  </si>
  <si>
    <t>Luis Severino</t>
  </si>
  <si>
    <t>severlu01</t>
  </si>
  <si>
    <t>Kyle Gibson</t>
  </si>
  <si>
    <t>gibsoky01</t>
  </si>
  <si>
    <t>Yusei Kikuchi</t>
  </si>
  <si>
    <t>kikucyu01</t>
  </si>
  <si>
    <t>Chris Paddack</t>
  </si>
  <si>
    <t>paddach01</t>
  </si>
  <si>
    <t>Brandon Pfaadt</t>
  </si>
  <si>
    <t>pfaadbr01</t>
  </si>
  <si>
    <t>George Kirby</t>
  </si>
  <si>
    <t>kirbyge01</t>
  </si>
  <si>
    <t>Jose Quintana</t>
  </si>
  <si>
    <t>quintjo01</t>
  </si>
  <si>
    <t>Zach Eflin</t>
  </si>
  <si>
    <t>eflinza01</t>
  </si>
  <si>
    <t>Kyle Harrison</t>
  </si>
  <si>
    <t>harriky01</t>
  </si>
  <si>
    <t>Michael Wacha</t>
  </si>
  <si>
    <t>wachami01</t>
  </si>
  <si>
    <t>Pablo López</t>
  </si>
  <si>
    <t>lopezpa01</t>
  </si>
  <si>
    <t>Michael King</t>
  </si>
  <si>
    <t>kingmi01</t>
  </si>
  <si>
    <t>Graham Ashcraft</t>
  </si>
  <si>
    <t>ashcrgr01</t>
  </si>
  <si>
    <t>Chris Bassitt</t>
  </si>
  <si>
    <t>bassich01</t>
  </si>
  <si>
    <t>Patrick Sandoval</t>
  </si>
  <si>
    <t>sandopa02</t>
  </si>
  <si>
    <t>Miles Mikolas</t>
  </si>
  <si>
    <t>mikolmi01</t>
  </si>
  <si>
    <t>Aaron Civale</t>
  </si>
  <si>
    <t>civalaa01</t>
  </si>
  <si>
    <t>Reid Detmers</t>
  </si>
  <si>
    <t>detmere01</t>
  </si>
  <si>
    <t>Ryan Feltner</t>
  </si>
  <si>
    <t>feltnry01</t>
  </si>
  <si>
    <t>Patrick Corbin</t>
  </si>
  <si>
    <t>corbipa01</t>
  </si>
  <si>
    <t>Logan Allen</t>
  </si>
  <si>
    <t>allenlo02</t>
  </si>
  <si>
    <t>Provided by &lt;a href="https://www.sports-reference.com/sharing.html?utm_source=direct&amp;utm_medium=Share&amp;utm_campaign=ShareTool"&gt;Stathead.com&lt;/a&gt;: &lt;a href="https://stathead.com/baseball/player-pitching-season-finder.cgi?utm_source=direct&amp;utm_medium=Share&amp;utm_campaign=ShareTool"&gt;Found with Stathead. See Full Results.&lt;/a&gt;&lt;br&gt;Generated 6/2/2024.</t>
  </si>
  <si>
    <t>Row Labels</t>
  </si>
  <si>
    <t>American Odds</t>
  </si>
  <si>
    <t>Sum of American Odds</t>
  </si>
  <si>
    <t>Won MVP?</t>
  </si>
  <si>
    <t>1st</t>
  </si>
  <si>
    <t>2nd</t>
  </si>
  <si>
    <t>5th</t>
  </si>
  <si>
    <t>3rd</t>
  </si>
  <si>
    <t>4th</t>
  </si>
  <si>
    <t>8-7</t>
  </si>
  <si>
    <t>Sum of Probability2</t>
  </si>
  <si>
    <t>I</t>
  </si>
  <si>
    <t>Split</t>
  </si>
  <si>
    <t>From</t>
  </si>
  <si>
    <t>To</t>
  </si>
  <si>
    <t>June</t>
  </si>
  <si>
    <t>August</t>
  </si>
  <si>
    <t>Sept/Oct</t>
  </si>
  <si>
    <t>July</t>
  </si>
  <si>
    <t>May</t>
  </si>
  <si>
    <t>April/March</t>
  </si>
  <si>
    <t>Provided by &lt;a href="https://www.sports-reference.com/sharing.html?utm_source=direct&amp;utm_medium=Share&amp;utm_campaign=ShareTool"&gt;Stathead.com&lt;/a&gt;: &lt;a href="https://stathead.com/baseball/split_finder.cgi?utm_source=direct&amp;utm_medium=Share&amp;utm_campaign=ShareTool"&gt;Found with Stathead. See Full Results.&lt;/a&gt;&lt;br&gt;Generated 6/13/2024.</t>
  </si>
  <si>
    <t>AB/HR</t>
  </si>
  <si>
    <t>AB/RBI</t>
  </si>
  <si>
    <t>All Other Months</t>
  </si>
  <si>
    <t>Hits/G</t>
  </si>
  <si>
    <t>Runs/G</t>
  </si>
  <si>
    <t>0.579*</t>
  </si>
  <si>
    <t>0.928*</t>
  </si>
  <si>
    <t>10.46*</t>
  </si>
  <si>
    <t>0.683*</t>
  </si>
  <si>
    <t>0.892*</t>
  </si>
  <si>
    <t>June 2024</t>
  </si>
  <si>
    <t>Career June</t>
  </si>
  <si>
    <t>wRC+</t>
  </si>
  <si>
    <t>11-15</t>
  </si>
  <si>
    <t>10-11</t>
  </si>
  <si>
    <t>3-6</t>
  </si>
  <si>
    <t>Difference</t>
  </si>
  <si>
    <t>Probability Without Betts</t>
  </si>
  <si>
    <t>Probability With Betts</t>
  </si>
  <si>
    <t>L 4</t>
  </si>
  <si>
    <t>5-13</t>
  </si>
  <si>
    <t>16-12</t>
  </si>
  <si>
    <t>12-10</t>
  </si>
  <si>
    <t>11-13</t>
  </si>
  <si>
    <t>16-13</t>
  </si>
  <si>
    <t>15-16</t>
  </si>
  <si>
    <t>16-22</t>
  </si>
  <si>
    <t>33-20</t>
  </si>
  <si>
    <t>12-14</t>
  </si>
  <si>
    <t>16-19</t>
  </si>
  <si>
    <t>5-9</t>
  </si>
  <si>
    <t>19-13</t>
  </si>
  <si>
    <t>14-12</t>
  </si>
  <si>
    <t>13-15</t>
  </si>
  <si>
    <t>14-6</t>
  </si>
  <si>
    <t>19-14</t>
  </si>
  <si>
    <t>13-16</t>
  </si>
  <si>
    <t>15-17</t>
  </si>
  <si>
    <t>17-17</t>
  </si>
  <si>
    <t>11-16</t>
  </si>
  <si>
    <t>7-17</t>
  </si>
  <si>
    <t>17-18</t>
  </si>
  <si>
    <t>6-8</t>
  </si>
  <si>
    <t>L 5</t>
  </si>
  <si>
    <t>19-15</t>
  </si>
  <si>
    <t>42-38</t>
  </si>
  <si>
    <t>14-18</t>
  </si>
  <si>
    <t>34-23</t>
  </si>
  <si>
    <t>22-23</t>
  </si>
  <si>
    <t>15-9</t>
  </si>
  <si>
    <t>21-18</t>
  </si>
  <si>
    <t>39-30</t>
  </si>
  <si>
    <t>18-14</t>
  </si>
  <si>
    <t>W 5</t>
  </si>
  <si>
    <t>13-12</t>
  </si>
  <si>
    <t>2-3</t>
  </si>
  <si>
    <t>18-17</t>
  </si>
  <si>
    <t>31-34</t>
  </si>
  <si>
    <t>21-19</t>
  </si>
  <si>
    <t>29-38</t>
  </si>
  <si>
    <t>7-4</t>
  </si>
  <si>
    <t>4-8</t>
  </si>
  <si>
    <t>17-12</t>
  </si>
  <si>
    <t>30-33</t>
  </si>
  <si>
    <t>16-21</t>
  </si>
  <si>
    <t>19-16</t>
  </si>
  <si>
    <t>12-17</t>
  </si>
  <si>
    <t>15-12</t>
  </si>
  <si>
    <t>17-15</t>
  </si>
  <si>
    <t>19-10</t>
  </si>
  <si>
    <t>27-40</t>
  </si>
  <si>
    <t>22-18</t>
  </si>
  <si>
    <t>23-19</t>
  </si>
  <si>
    <t>3-8</t>
  </si>
  <si>
    <t>16-17</t>
  </si>
  <si>
    <t>10-15</t>
  </si>
  <si>
    <t>19-19</t>
  </si>
  <si>
    <t>18-20</t>
  </si>
  <si>
    <t>8-18</t>
  </si>
  <si>
    <t>16-20</t>
  </si>
  <si>
    <t>14-26</t>
  </si>
  <si>
    <t>13-24</t>
  </si>
  <si>
    <t>17-20</t>
  </si>
  <si>
    <t>4-26</t>
  </si>
  <si>
    <t>30-27</t>
  </si>
  <si>
    <t>77-54</t>
  </si>
  <si>
    <t>25-13</t>
  </si>
  <si>
    <t>43-23</t>
  </si>
  <si>
    <t>35-30</t>
  </si>
  <si>
    <t>49-40</t>
  </si>
  <si>
    <t>29-13</t>
  </si>
  <si>
    <t>43-35</t>
  </si>
  <si>
    <t>35-18</t>
  </si>
  <si>
    <t>79-53</t>
  </si>
  <si>
    <t>22-6</t>
  </si>
  <si>
    <t>36-29</t>
  </si>
  <si>
    <t>42-25</t>
  </si>
  <si>
    <t>61-34</t>
  </si>
  <si>
    <t>47-30</t>
  </si>
  <si>
    <t>31-24</t>
  </si>
  <si>
    <t>20-14</t>
  </si>
  <si>
    <t>22-10</t>
  </si>
  <si>
    <t>20-19</t>
  </si>
  <si>
    <t>34-31</t>
  </si>
  <si>
    <t>47-34</t>
  </si>
  <si>
    <t>30-20</t>
  </si>
  <si>
    <t>40-32</t>
  </si>
  <si>
    <t>37-22</t>
  </si>
  <si>
    <t>76-54</t>
  </si>
  <si>
    <t>26-16</t>
  </si>
  <si>
    <t>7-11</t>
  </si>
  <si>
    <t>31-15</t>
  </si>
  <si>
    <t>38-24</t>
  </si>
  <si>
    <t>37-31</t>
  </si>
  <si>
    <t>59-36</t>
  </si>
  <si>
    <t>37-30</t>
  </si>
  <si>
    <t>38-25</t>
  </si>
  <si>
    <t>13-7</t>
  </si>
  <si>
    <t>74-58</t>
  </si>
  <si>
    <t>28-15</t>
  </si>
  <si>
    <t>37-26</t>
  </si>
  <si>
    <t>56-38</t>
  </si>
  <si>
    <t>20-18</t>
  </si>
  <si>
    <t>38-32</t>
  </si>
  <si>
    <t>W 6</t>
  </si>
  <si>
    <t>74-57</t>
  </si>
  <si>
    <t>22-14</t>
  </si>
  <si>
    <t>21-20</t>
  </si>
  <si>
    <t>38-30</t>
  </si>
  <si>
    <t>53-33</t>
  </si>
  <si>
    <t>38-36</t>
  </si>
  <si>
    <t>37-20</t>
  </si>
  <si>
    <t>16-4</t>
  </si>
  <si>
    <t>24-6</t>
  </si>
  <si>
    <t>20-8</t>
  </si>
  <si>
    <t>40-23</t>
  </si>
  <si>
    <t>35-34</t>
  </si>
  <si>
    <t>8-3</t>
  </si>
  <si>
    <t>48-46</t>
  </si>
  <si>
    <t>27-11</t>
  </si>
  <si>
    <t>44-39</t>
  </si>
  <si>
    <t>31-18</t>
  </si>
  <si>
    <t>73-60</t>
  </si>
  <si>
    <t>21-8</t>
  </si>
  <si>
    <t>20-20</t>
  </si>
  <si>
    <t>37-32</t>
  </si>
  <si>
    <t>38-26</t>
  </si>
  <si>
    <t>7-1</t>
  </si>
  <si>
    <t>52-39</t>
  </si>
  <si>
    <t>22-8</t>
  </si>
  <si>
    <t>76-56</t>
  </si>
  <si>
    <t>28-13</t>
  </si>
  <si>
    <t>41-28</t>
  </si>
  <si>
    <t>33-30</t>
  </si>
  <si>
    <t>61-43</t>
  </si>
  <si>
    <t>35-39</t>
  </si>
  <si>
    <t>39-19</t>
  </si>
  <si>
    <t>72-59</t>
  </si>
  <si>
    <t>28-17</t>
  </si>
  <si>
    <t>23-7</t>
  </si>
  <si>
    <t>37-27</t>
  </si>
  <si>
    <t>35-32</t>
  </si>
  <si>
    <t>4-5</t>
  </si>
  <si>
    <t>51-42</t>
  </si>
  <si>
    <t>21-17</t>
  </si>
  <si>
    <t>37-46</t>
  </si>
  <si>
    <t>35-13</t>
  </si>
  <si>
    <t>13-14</t>
  </si>
  <si>
    <t>36-28</t>
  </si>
  <si>
    <t>10-4</t>
  </si>
  <si>
    <t>46-46</t>
  </si>
  <si>
    <t>25-14</t>
  </si>
  <si>
    <t>45-33</t>
  </si>
  <si>
    <t>26-27</t>
  </si>
  <si>
    <t>73-58</t>
  </si>
  <si>
    <t>12-12</t>
  </si>
  <si>
    <t>35-29</t>
  </si>
  <si>
    <t>53-41</t>
  </si>
  <si>
    <t>41-23</t>
  </si>
  <si>
    <t>68-63</t>
  </si>
  <si>
    <t>22-17</t>
  </si>
  <si>
    <t>35-33</t>
  </si>
  <si>
    <t>20-17</t>
  </si>
  <si>
    <t>34-40</t>
  </si>
  <si>
    <t>66-65</t>
  </si>
  <si>
    <t>19-12</t>
  </si>
  <si>
    <t>21-22</t>
  </si>
  <si>
    <t>29-37</t>
  </si>
  <si>
    <t>38-27</t>
  </si>
  <si>
    <t>52-42</t>
  </si>
  <si>
    <t>15-22</t>
  </si>
  <si>
    <t>32-45</t>
  </si>
  <si>
    <t>35-19</t>
  </si>
  <si>
    <t>7-12</t>
  </si>
  <si>
    <t>68-64</t>
  </si>
  <si>
    <t>23-18</t>
  </si>
  <si>
    <t>40-27</t>
  </si>
  <si>
    <t>27-38</t>
  </si>
  <si>
    <t>48-48</t>
  </si>
  <si>
    <t>19-17</t>
  </si>
  <si>
    <t>36-42</t>
  </si>
  <si>
    <t>31-23</t>
  </si>
  <si>
    <t>69-63</t>
  </si>
  <si>
    <t>10-13</t>
  </si>
  <si>
    <t>18-26</t>
  </si>
  <si>
    <t>25-15</t>
  </si>
  <si>
    <t>30-37</t>
  </si>
  <si>
    <t>56-51</t>
  </si>
  <si>
    <t>36-39</t>
  </si>
  <si>
    <t>W 4</t>
  </si>
  <si>
    <t>67-65</t>
  </si>
  <si>
    <t>24-22</t>
  </si>
  <si>
    <t>19-21</t>
  </si>
  <si>
    <t>31-32</t>
  </si>
  <si>
    <t>8-6</t>
  </si>
  <si>
    <t>52-54</t>
  </si>
  <si>
    <t>36-46</t>
  </si>
  <si>
    <t>65-67</t>
  </si>
  <si>
    <t>18-22</t>
  </si>
  <si>
    <t>38-28</t>
  </si>
  <si>
    <t>28-38</t>
  </si>
  <si>
    <t>48-42</t>
  </si>
  <si>
    <t>18-24</t>
  </si>
  <si>
    <t>33-42</t>
  </si>
  <si>
    <t>33-24</t>
  </si>
  <si>
    <t>59-72</t>
  </si>
  <si>
    <t>19-23</t>
  </si>
  <si>
    <t>31-35</t>
  </si>
  <si>
    <t>46-47</t>
  </si>
  <si>
    <t>38-42</t>
  </si>
  <si>
    <t>27-24</t>
  </si>
  <si>
    <t>17-23</t>
  </si>
  <si>
    <t>34-34</t>
  </si>
  <si>
    <t>8-5</t>
  </si>
  <si>
    <t>46-53</t>
  </si>
  <si>
    <t>36-40</t>
  </si>
  <si>
    <t>29-26</t>
  </si>
  <si>
    <t>60-73</t>
  </si>
  <si>
    <t>19-24</t>
  </si>
  <si>
    <t>34-33</t>
  </si>
  <si>
    <t>4-3</t>
  </si>
  <si>
    <t>52-53</t>
  </si>
  <si>
    <t>37-52</t>
  </si>
  <si>
    <t>28-16</t>
  </si>
  <si>
    <t>7-2</t>
  </si>
  <si>
    <t>12-7</t>
  </si>
  <si>
    <t>69-62</t>
  </si>
  <si>
    <t>19-20</t>
  </si>
  <si>
    <t>15-20</t>
  </si>
  <si>
    <t>32-34</t>
  </si>
  <si>
    <t>47-46</t>
  </si>
  <si>
    <t>31-45</t>
  </si>
  <si>
    <t>32-23</t>
  </si>
  <si>
    <t>61-70</t>
  </si>
  <si>
    <t>10-20</t>
  </si>
  <si>
    <t>30-35</t>
  </si>
  <si>
    <t>42-50</t>
  </si>
  <si>
    <t>34-47</t>
  </si>
  <si>
    <t>28-22</t>
  </si>
  <si>
    <t>6-14</t>
  </si>
  <si>
    <t>11-19</t>
  </si>
  <si>
    <t>19-25</t>
  </si>
  <si>
    <t>26-40</t>
  </si>
  <si>
    <t>47-51</t>
  </si>
  <si>
    <t>13-20</t>
  </si>
  <si>
    <t>35-52</t>
  </si>
  <si>
    <t>25-19</t>
  </si>
  <si>
    <t>59-73</t>
  </si>
  <si>
    <t>10-21</t>
  </si>
  <si>
    <t>19-22</t>
  </si>
  <si>
    <t>30-34</t>
  </si>
  <si>
    <t>29-39</t>
  </si>
  <si>
    <t>42-52</t>
  </si>
  <si>
    <t>17-21</t>
  </si>
  <si>
    <t>32-53</t>
  </si>
  <si>
    <t>27-20</t>
  </si>
  <si>
    <t>57-74</t>
  </si>
  <si>
    <t>33-35</t>
  </si>
  <si>
    <t>23-40</t>
  </si>
  <si>
    <t>40-62</t>
  </si>
  <si>
    <t>27-53</t>
  </si>
  <si>
    <t>29-22</t>
  </si>
  <si>
    <t>53-78</t>
  </si>
  <si>
    <t>10-22</t>
  </si>
  <si>
    <t>21-23</t>
  </si>
  <si>
    <t>27-37</t>
  </si>
  <si>
    <t>41-63</t>
  </si>
  <si>
    <t>35-45</t>
  </si>
  <si>
    <t>19-32</t>
  </si>
  <si>
    <t>2-8</t>
  </si>
  <si>
    <t>47-85</t>
  </si>
  <si>
    <t>9-16</t>
  </si>
  <si>
    <t>15-28</t>
  </si>
  <si>
    <t>19-50</t>
  </si>
  <si>
    <t>36-54</t>
  </si>
  <si>
    <t>13-29</t>
  </si>
  <si>
    <t>32-55</t>
  </si>
  <si>
    <t>17-28</t>
  </si>
  <si>
    <t>47-84</t>
  </si>
  <si>
    <t>13-26</t>
  </si>
  <si>
    <t>25-44</t>
  </si>
  <si>
    <t>22-40</t>
  </si>
  <si>
    <t>8-9</t>
  </si>
  <si>
    <t>38-48</t>
  </si>
  <si>
    <t>9-36</t>
  </si>
  <si>
    <t>34-53</t>
  </si>
  <si>
    <t>13-31</t>
  </si>
  <si>
    <t>37-95</t>
  </si>
  <si>
    <t>8-38</t>
  </si>
  <si>
    <t>4-16</t>
  </si>
  <si>
    <t>11-29</t>
  </si>
  <si>
    <t>18-48</t>
  </si>
  <si>
    <t>13-53</t>
  </si>
  <si>
    <t>24-80</t>
  </si>
  <si>
    <t>7-21</t>
  </si>
  <si>
    <t>18-77</t>
  </si>
  <si>
    <t>65-65</t>
  </si>
  <si>
    <t>48-47</t>
  </si>
  <si>
    <t>35-43</t>
  </si>
  <si>
    <t>30-22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</si>
</sst>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
    <numFmt numFmtId="166" formatCode="0.000000000000000000%"/>
    <numFmt numFmtId="167" formatCode="\+0"/>
    <numFmt numFmtId="168" formatCode="0.00000000000000000%"/>
    <numFmt numFmtId="169" formatCode="0.000"/>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1"/>
      <color theme="0"/>
      <name val="Aptos Narrow"/>
      <family val="2"/>
      <scheme val="minor"/>
    </font>
    <font>
      <b/>
      <i/>
      <sz val="11"/>
      <color theme="1"/>
      <name val="Aptos Narrow"/>
      <family val="2"/>
      <scheme val="minor"/>
    </font>
    <font>
      <b/>
      <sz val="11"/>
      <name val="Aptos Narrow"/>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theme="2" tint="-9.9978637043366805E-2"/>
        <bgColor indexed="64"/>
      </patternFill>
    </fill>
    <fill>
      <patternFill patternType="solid">
        <fgColor theme="0"/>
        <bgColor indexed="64"/>
      </patternFill>
    </fill>
    <fill>
      <patternFill patternType="solid">
        <fgColor rgb="FFFFC000"/>
        <bgColor indexed="64"/>
      </patternFill>
    </fill>
  </fills>
  <borders count="16">
    <border>
      <left/>
      <right/>
      <top/>
      <bottom/>
      <diagonal/>
    </border>
    <border>
      <left/>
      <right/>
      <top style="thin">
        <color theme="4" tint="0.39997558519241921"/>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top/>
      <bottom style="thin">
        <color theme="4" tint="0.39997558519241921"/>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62">
    <xf numFmtId="0" fontId="0" fillId="0" borderId="0" xfId="0"/>
    <xf numFmtId="2" fontId="0" fillId="0" borderId="0" xfId="0" applyNumberFormat="1"/>
    <xf numFmtId="164" fontId="0" fillId="0" borderId="0" xfId="1" applyNumberFormat="1" applyFon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43" fontId="0" fillId="0" borderId="0" xfId="2" applyFont="1"/>
    <xf numFmtId="43" fontId="0" fillId="0" borderId="0" xfId="0" applyNumberFormat="1"/>
    <xf numFmtId="165" fontId="0" fillId="0" borderId="0" xfId="0" applyNumberFormat="1"/>
    <xf numFmtId="1" fontId="0" fillId="0" borderId="0" xfId="0" applyNumberFormat="1"/>
    <xf numFmtId="166" fontId="0" fillId="0" borderId="0" xfId="1" applyNumberFormat="1" applyFont="1"/>
    <xf numFmtId="9" fontId="0" fillId="0" borderId="0" xfId="1" applyFont="1"/>
    <xf numFmtId="0" fontId="2" fillId="0" borderId="0" xfId="0" applyFont="1"/>
    <xf numFmtId="167" fontId="0" fillId="0" borderId="0" xfId="0" applyNumberFormat="1"/>
    <xf numFmtId="0" fontId="3" fillId="3" borderId="2" xfId="0" applyFont="1" applyFill="1" applyBorder="1"/>
    <xf numFmtId="0" fontId="3" fillId="3" borderId="3" xfId="0" applyFont="1" applyFill="1" applyBorder="1"/>
    <xf numFmtId="0" fontId="3" fillId="3" borderId="4" xfId="0" applyFont="1" applyFill="1" applyBorder="1"/>
    <xf numFmtId="0" fontId="0" fillId="4" borderId="2" xfId="0" applyFill="1" applyBorder="1"/>
    <xf numFmtId="0" fontId="0" fillId="4" borderId="3" xfId="0" applyFill="1" applyBorder="1"/>
    <xf numFmtId="0" fontId="0" fillId="4" borderId="4" xfId="0" applyFill="1" applyBorder="1"/>
    <xf numFmtId="0" fontId="0" fillId="0" borderId="2" xfId="0" applyBorder="1"/>
    <xf numFmtId="0" fontId="0" fillId="0" borderId="3" xfId="0" applyBorder="1"/>
    <xf numFmtId="0" fontId="0" fillId="0" borderId="4" xfId="0" applyBorder="1"/>
    <xf numFmtId="0" fontId="0" fillId="2" borderId="1" xfId="0" applyFill="1" applyBorder="1"/>
    <xf numFmtId="164" fontId="0" fillId="2" borderId="1" xfId="1" applyNumberFormat="1" applyFont="1" applyFill="1" applyBorder="1"/>
    <xf numFmtId="0" fontId="0" fillId="0" borderId="1" xfId="0" applyBorder="1"/>
    <xf numFmtId="164" fontId="0" fillId="0" borderId="1" xfId="1" applyNumberFormat="1" applyFont="1" applyBorder="1"/>
    <xf numFmtId="0" fontId="4" fillId="0" borderId="0" xfId="0" applyFont="1"/>
    <xf numFmtId="164" fontId="0" fillId="0" borderId="1" xfId="1" applyNumberFormat="1" applyFont="1" applyFill="1" applyBorder="1"/>
    <xf numFmtId="0" fontId="0" fillId="0" borderId="1" xfId="2" applyNumberFormat="1" applyFont="1" applyFill="1" applyBorder="1"/>
    <xf numFmtId="165" fontId="0" fillId="0" borderId="1" xfId="2" applyNumberFormat="1" applyFont="1" applyFill="1" applyBorder="1"/>
    <xf numFmtId="0" fontId="5" fillId="0" borderId="0" xfId="0" applyFont="1"/>
    <xf numFmtId="168" fontId="0" fillId="0" borderId="0" xfId="0" applyNumberFormat="1"/>
    <xf numFmtId="0" fontId="0" fillId="0" borderId="1" xfId="1" applyNumberFormat="1" applyFont="1" applyFill="1" applyBorder="1"/>
    <xf numFmtId="165" fontId="0" fillId="0" borderId="1" xfId="1" applyNumberFormat="1" applyFont="1" applyFill="1" applyBorder="1"/>
    <xf numFmtId="0" fontId="0" fillId="0" borderId="7" xfId="0" applyBorder="1"/>
    <xf numFmtId="169" fontId="0" fillId="0" borderId="7" xfId="0" applyNumberFormat="1" applyBorder="1"/>
    <xf numFmtId="2" fontId="0" fillId="0" borderId="7" xfId="0" applyNumberFormat="1" applyBorder="1"/>
    <xf numFmtId="0" fontId="0" fillId="0" borderId="9" xfId="0" applyBorder="1"/>
    <xf numFmtId="169" fontId="0" fillId="0" borderId="9" xfId="0" applyNumberFormat="1" applyBorder="1"/>
    <xf numFmtId="2" fontId="0" fillId="0" borderId="9" xfId="0" applyNumberFormat="1" applyBorder="1"/>
    <xf numFmtId="0" fontId="0" fillId="0" borderId="10" xfId="0" applyBorder="1"/>
    <xf numFmtId="0" fontId="2" fillId="6" borderId="6" xfId="0" applyFont="1" applyFill="1" applyBorder="1" applyAlignment="1">
      <alignment horizontal="right"/>
    </xf>
    <xf numFmtId="0" fontId="2" fillId="6" borderId="14" xfId="0" applyFont="1" applyFill="1" applyBorder="1" applyAlignment="1">
      <alignment horizontal="right"/>
    </xf>
    <xf numFmtId="0" fontId="0" fillId="5" borderId="11" xfId="0" applyFill="1" applyBorder="1" applyAlignment="1">
      <alignment horizontal="center"/>
    </xf>
    <xf numFmtId="0" fontId="2" fillId="5" borderId="12" xfId="0" applyFont="1" applyFill="1" applyBorder="1" applyAlignment="1">
      <alignment horizontal="center"/>
    </xf>
    <xf numFmtId="0" fontId="2" fillId="5" borderId="13" xfId="0" applyFont="1" applyFill="1" applyBorder="1" applyAlignment="1">
      <alignment horizontal="center"/>
    </xf>
    <xf numFmtId="0" fontId="0" fillId="7" borderId="9" xfId="0" applyFill="1" applyBorder="1" applyAlignment="1">
      <alignment horizontal="right"/>
    </xf>
    <xf numFmtId="2" fontId="0" fillId="7" borderId="9" xfId="0" applyNumberFormat="1" applyFill="1" applyBorder="1" applyAlignment="1">
      <alignment horizontal="right"/>
    </xf>
    <xf numFmtId="169" fontId="0" fillId="7" borderId="9" xfId="0" applyNumberFormat="1" applyFill="1" applyBorder="1" applyAlignment="1">
      <alignment horizontal="right"/>
    </xf>
    <xf numFmtId="169" fontId="0" fillId="0" borderId="7" xfId="0" applyNumberFormat="1" applyBorder="1" applyAlignment="1">
      <alignment horizontal="right"/>
    </xf>
    <xf numFmtId="49" fontId="2" fillId="6" borderId="14" xfId="0" applyNumberFormat="1" applyFont="1" applyFill="1" applyBorder="1" applyAlignment="1">
      <alignment horizontal="right"/>
    </xf>
    <xf numFmtId="49" fontId="2" fillId="6" borderId="6" xfId="0" applyNumberFormat="1" applyFont="1" applyFill="1" applyBorder="1" applyAlignment="1">
      <alignment horizontal="right"/>
    </xf>
    <xf numFmtId="0" fontId="2" fillId="5" borderId="5" xfId="0" applyFont="1" applyFill="1" applyBorder="1" applyAlignment="1">
      <alignment horizontal="center"/>
    </xf>
    <xf numFmtId="1" fontId="0" fillId="0" borderId="8" xfId="0" applyNumberFormat="1" applyBorder="1"/>
    <xf numFmtId="0" fontId="0" fillId="0" borderId="8" xfId="0" applyBorder="1"/>
    <xf numFmtId="169" fontId="0" fillId="0" borderId="9" xfId="0" applyNumberFormat="1" applyBorder="1" applyAlignment="1">
      <alignment horizontal="right"/>
    </xf>
    <xf numFmtId="2" fontId="0" fillId="0" borderId="9" xfId="0" applyNumberFormat="1" applyBorder="1" applyAlignment="1">
      <alignment horizontal="right"/>
    </xf>
    <xf numFmtId="0" fontId="0" fillId="0" borderId="9" xfId="0" applyBorder="1" applyAlignment="1">
      <alignment horizontal="right"/>
    </xf>
    <xf numFmtId="0" fontId="2" fillId="2" borderId="15" xfId="0" applyFont="1" applyFill="1" applyBorder="1"/>
    <xf numFmtId="0" fontId="2" fillId="2" borderId="0" xfId="0" applyFont="1" applyFill="1"/>
  </cellXfs>
  <cellStyles count="3">
    <cellStyle name="Comma" xfId="2" builtinId="3"/>
    <cellStyle name="Normal" xfId="0" builtinId="0"/>
    <cellStyle name="Percent" xfId="1" builtinId="5"/>
  </cellStyles>
  <dxfs count="44">
    <dxf>
      <numFmt numFmtId="164" formatCode="0.0%"/>
    </dxf>
    <dxf>
      <numFmt numFmtId="167" formatCode="\+0"/>
    </dxf>
    <dxf>
      <numFmt numFmtId="164" formatCode="0.0%"/>
    </dxf>
    <dxf>
      <numFmt numFmtId="167" formatCode="\+0"/>
    </dxf>
    <dxf>
      <numFmt numFmtId="164" formatCode="0.0%"/>
    </dxf>
    <dxf>
      <numFmt numFmtId="167" formatCode="\+0"/>
    </dxf>
    <dxf>
      <numFmt numFmtId="164" formatCode="0.0%"/>
    </dxf>
    <dxf>
      <numFmt numFmtId="167" formatCode="\+0"/>
    </dxf>
    <dxf>
      <numFmt numFmtId="19" formatCode="m/d/yyyy"/>
    </dxf>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167" formatCode="\+0"/>
    </dxf>
    <dxf>
      <numFmt numFmtId="164" formatCode="0.0%"/>
    </dxf>
    <dxf>
      <font>
        <b val="0"/>
        <i val="0"/>
        <strike val="0"/>
        <condense val="0"/>
        <extend val="0"/>
        <outline val="0"/>
        <shadow val="0"/>
        <u val="none"/>
        <vertAlign val="baseline"/>
        <sz val="11"/>
        <color theme="1"/>
        <name val="Aptos Narrow"/>
        <family val="2"/>
        <scheme val="minor"/>
      </font>
      <numFmt numFmtId="164" formatCode="0.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64" formatCode="0.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64" formatCode="0.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auto="1"/>
        <name val="Aptos Narrow"/>
        <family val="2"/>
        <scheme val="minor"/>
      </font>
      <fill>
        <patternFill patternType="none">
          <fgColor indexed="64"/>
          <bgColor auto="1"/>
        </patternFill>
      </fill>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14</xdr:col>
      <xdr:colOff>90487</xdr:colOff>
      <xdr:row>0</xdr:row>
      <xdr:rowOff>23813</xdr:rowOff>
    </xdr:from>
    <xdr:to>
      <xdr:col>19</xdr:col>
      <xdr:colOff>157162</xdr:colOff>
      <xdr:row>818</xdr:row>
      <xdr:rowOff>85730</xdr:rowOff>
    </xdr:to>
    <mc:AlternateContent xmlns:mc="http://schemas.openxmlformats.org/markup-compatibility/2006" xmlns:a14="http://schemas.microsoft.com/office/drawing/2010/main">
      <mc:Choice Requires="a14">
        <xdr:graphicFrame macro="">
          <xdr:nvGraphicFramePr>
            <xdr:cNvPr id="2" name="Team">
              <a:extLst>
                <a:ext uri="{FF2B5EF4-FFF2-40B4-BE49-F238E27FC236}">
                  <a16:creationId xmlns:a16="http://schemas.microsoft.com/office/drawing/2014/main" id="{70C95E16-9390-A6A2-0DB4-EE9BD41B085A}"/>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10234612" y="23813"/>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214311</xdr:colOff>
      <xdr:row>1</xdr:row>
      <xdr:rowOff>47626</xdr:rowOff>
    </xdr:from>
    <xdr:to>
      <xdr:col>13</xdr:col>
      <xdr:colOff>481012</xdr:colOff>
      <xdr:row>19</xdr:row>
      <xdr:rowOff>52388</xdr:rowOff>
    </xdr:to>
    <mc:AlternateContent xmlns:mc="http://schemas.openxmlformats.org/markup-compatibility/2006" xmlns:a14="http://schemas.microsoft.com/office/drawing/2010/main">
      <mc:Choice Requires="a14">
        <xdr:graphicFrame macro="">
          <xdr:nvGraphicFramePr>
            <xdr:cNvPr id="2" name="Probability">
              <a:extLst>
                <a:ext uri="{FF2B5EF4-FFF2-40B4-BE49-F238E27FC236}">
                  <a16:creationId xmlns:a16="http://schemas.microsoft.com/office/drawing/2014/main" id="{4E8B9935-9737-DE4D-16EF-0F1B6459EB97}"/>
                </a:ext>
              </a:extLst>
            </xdr:cNvPr>
            <xdr:cNvGraphicFramePr/>
          </xdr:nvGraphicFramePr>
          <xdr:xfrm>
            <a:off x="0" y="0"/>
            <a:ext cx="0" cy="0"/>
          </xdr:xfrm>
          <a:graphic>
            <a:graphicData uri="http://schemas.microsoft.com/office/drawing/2010/slicer">
              <sle:slicer xmlns:sle="http://schemas.microsoft.com/office/drawing/2010/slicer" name="Probability"/>
            </a:graphicData>
          </a:graphic>
        </xdr:graphicFrame>
      </mc:Choice>
      <mc:Fallback xmlns="">
        <xdr:sp macro="" textlink="">
          <xdr:nvSpPr>
            <xdr:cNvPr id="0" name=""/>
            <xdr:cNvSpPr>
              <a:spLocks noTextEdit="1"/>
            </xdr:cNvSpPr>
          </xdr:nvSpPr>
          <xdr:spPr>
            <a:xfrm>
              <a:off x="8934449" y="228601"/>
              <a:ext cx="1800226" cy="1476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Beney" refreshedDate="45531.716521759263" createdVersion="8" refreshedVersion="8" minRefreshableVersion="3" recordCount="2198" xr:uid="{ABE13B8D-D6FB-4D64-BD0E-E62BF2B3822C}">
  <cacheSource type="worksheet">
    <worksheetSource ref="A1:G2199" sheet="Historical Probabilities"/>
  </cacheSource>
  <cacheFields count="7">
    <cacheField name="Player" numFmtId="0">
      <sharedItems count="784">
        <s v="Jeff Bagwell"/>
        <s v="Álex Rodríguez"/>
        <s v="Joe Mauer"/>
        <s v="Albert Belle"/>
        <s v="Mike Piazza"/>
        <s v="Andrew McCutchen"/>
        <s v="Bryce Harper"/>
        <s v="Barry Bonds"/>
        <s v="Giancarlo Stanton"/>
        <s v="Ken Griffey Jr."/>
        <s v="Ted Williams"/>
        <s v="Mike Schmidt"/>
        <s v="Al Rosen"/>
        <s v="Mickey Mantle"/>
        <s v="Stan Musial"/>
        <s v="Bobby Murcer"/>
        <s v="Jim Rice"/>
        <s v="Frank Robinson"/>
        <s v="Dave Parker"/>
        <s v="George Foster"/>
        <s v="Zoilo Versalles"/>
        <s v="Steve Sax"/>
        <s v="Rod Carew"/>
        <s v="Dave Winfield"/>
        <s v="Rickey Henderson"/>
        <s v="Tony Oliva"/>
        <s v="Joe Morgan"/>
        <s v="George Brett"/>
        <s v="Carl Yastrzemski"/>
        <s v="Robin Yount"/>
        <s v="Cal Ripken Jr."/>
        <s v="Yogi Berra"/>
        <s v="Christian Yelich"/>
        <s v="Johnny Mize"/>
        <s v="Ralph Kiner"/>
        <s v="Matt Kemp"/>
        <s v="Tony Gwynn"/>
        <s v="Kris Bryant"/>
        <s v="Chipper Jones"/>
        <s v="Jose Altuve"/>
        <s v="Albert Pujols"/>
        <s v="Frank Thomas"/>
        <s v="Trea Turner"/>
        <s v="Vladimir Guerrero Jr."/>
        <s v="Derrek Lee"/>
        <s v="Ernie Banks"/>
        <s v="Dick Allen"/>
        <s v="Al Kaline"/>
        <s v="Willie Mays"/>
        <s v="Duke Snider"/>
        <s v="Dale Murphy"/>
        <s v="Fred Lynn"/>
        <s v="Ryan Braun"/>
        <s v="Darryl Strawberry"/>
        <s v="Corey Seager"/>
        <s v="Don Mattingly"/>
        <s v="Vladimir Guerrero"/>
        <s v="Derek Jeter"/>
        <s v="Manny Machado"/>
        <s v="Willie McCovey"/>
        <s v="Mike Trout"/>
        <s v="Kirby Puckett"/>
        <s v="Ryne Sandberg"/>
        <s v="Lou Boudreau"/>
        <s v="Eddie Mathews"/>
        <s v="Miguel Cabrera"/>
        <s v="Joe DiMaggio"/>
        <s v="Aaron Judge"/>
        <s v="Henry Aaron"/>
        <s v="Shohei Ohtani"/>
        <s v="Cody Bellinger"/>
        <s v="Yordan Alvarez"/>
        <s v="José Canseco"/>
        <s v="Fernando Tatis Jr."/>
        <s v="Minnie Miñoso"/>
        <s v="Andre Dawson"/>
        <s v="Ted Simmons"/>
        <s v="Jimmy Rollins"/>
        <s v="Charlie Blackmon"/>
        <s v="Jacoby Ellsbury"/>
        <s v="Alan Trammell"/>
        <s v="Ronald Acuña Jr."/>
        <s v="Josh Hamilton"/>
        <s v="Dustin Pedroia"/>
        <s v="Gary Sheffield"/>
        <s v="Bobby Grich"/>
        <s v="César Cedeño"/>
        <s v="Joe Torre"/>
        <s v="David Wright"/>
        <s v="Joey Votto"/>
        <s v="Brooks Robinson"/>
        <s v="Cecil Fielder"/>
        <s v="Kevin Mitchell"/>
        <s v="Howard Johnson"/>
        <s v="Johnny Bench"/>
        <s v="Jackie Robinson"/>
        <s v="Larry Walker"/>
        <s v="Willie Stargell"/>
        <s v="Alfonso Soriano"/>
        <s v="Reggie Jackson"/>
        <s v="Billy Williams"/>
        <s v="Adrián Beltré"/>
        <s v="Norm Cash"/>
        <s v="Nomar Garciaparra"/>
        <s v="Bob Allison"/>
        <s v="Tony Pérez"/>
        <s v="Tommy Harper"/>
        <s v="Hanley Ramírez"/>
        <s v="Bret Boone"/>
        <s v="Dwight Evans"/>
        <s v="Grady Sizemore"/>
        <s v="Magglio Ordóñez"/>
        <s v="Roberto Clemente"/>
        <s v="Pete Rose"/>
        <s v="Mookie Betts"/>
        <s v="Josh Donaldson"/>
        <s v="Will Clark"/>
        <s v="Alex Bregman"/>
        <s v="Pedro Guerrero"/>
        <s v="Matt Holliday"/>
        <s v="Darin Erstad"/>
        <s v="Bobby Ávila"/>
        <s v="Freddie Freeman"/>
        <s v="Ichiro Suzuki"/>
        <s v="Roger Maris"/>
        <s v="Chris Davis"/>
        <s v="Wade Boggs"/>
        <s v="Elston Howard"/>
        <s v="Paul Molitor"/>
        <s v="Cecil Cooper"/>
        <s v="Tim Raines"/>
        <s v="Ted Kluszewski"/>
        <s v="Craig Biggio"/>
        <s v="Terry Pendleton"/>
        <s v="Felipe Alou"/>
        <s v="Paul Goldschmidt"/>
        <s v="Rubén Sierra"/>
        <s v="Buster Posey"/>
        <s v="Andy Van Slyke"/>
        <s v="Jason Giambi"/>
        <s v="Frank Howard"/>
        <s v="Juan González"/>
        <s v="Rico Petrocelli"/>
        <s v="Carlos González"/>
        <s v="Robinson Canó"/>
        <s v="Eric Davis"/>
        <s v="Larry Doby"/>
        <s v="Harmon Killebrew"/>
        <s v="Sal Bando"/>
        <s v="Willie McGee"/>
        <s v="Willie Horton"/>
        <s v="Tommy Davis"/>
        <s v="J.D. Martinez"/>
        <s v="Gary Carter"/>
        <s v="Matt Olson"/>
        <s v="Edgar Martínez"/>
        <s v="George Bell"/>
        <s v="José Bautista"/>
        <s v="Francisco Lindor"/>
        <s v="Rocky Colavito"/>
        <s v="Orlando Cepeda"/>
        <s v="Mark McGwire"/>
        <s v="Willie Wilson"/>
        <s v="Sammy Sosa"/>
        <s v="Jim Gentile"/>
        <s v="Jim Thome"/>
        <s v="Marcus Semien"/>
        <s v="Nelson Cruz"/>
        <s v="Ron Santo"/>
        <s v="Brady Anderson"/>
        <s v="Javy López"/>
        <s v="Miguel Tejada"/>
        <s v="Ben Oglivie"/>
        <s v="José Ramírez"/>
        <s v="Ken Caminiti"/>
        <s v="Bobby Bonds"/>
        <s v="Julio Franco"/>
        <s v="José Abreu"/>
        <s v="Jean Segura"/>
        <s v="Luis Gonzalez"/>
        <s v="Julio Rodríguez"/>
        <s v="Jeff Kent"/>
        <s v="Vern Stephens"/>
        <s v="Bo Bichette"/>
        <s v="Ellis Burks"/>
        <s v="Ryan Howard"/>
        <s v="John Olerud"/>
        <s v="Manny Ramírez"/>
        <s v="Darrell Evans"/>
        <s v="Andrés Giménez"/>
        <s v="Carlos Baerga"/>
        <s v="Lenny Dykstra"/>
        <s v="Rich Aurilia"/>
        <s v="Chase Utley"/>
        <s v="Chris Sabo"/>
        <s v="Victor Martinez"/>
        <s v="Melvin Mora"/>
        <s v="Andrés Galarraga"/>
        <s v="Anthony Rendon"/>
        <s v="Iván Rodríguez"/>
        <s v="Mark Teixeira"/>
        <s v="Travis Hafner"/>
        <s v="Carlos Delgado"/>
        <s v="Vada Pinson"/>
        <s v="Roy Campanella"/>
        <s v="Todd Helton"/>
        <s v="Eddie Murray"/>
        <s v="Xander Bogaerts"/>
        <s v="Andy Pafko"/>
        <s v="Rafael Devers"/>
        <s v="Ketel Marte"/>
        <s v="Maury Wills"/>
        <s v="Shawn Green"/>
        <s v="Adrián González"/>
        <s v="Rafael Palmeiro"/>
        <s v="Jim Edmonds"/>
        <s v="AJ Pollock"/>
        <s v="Bobby Bonilla"/>
        <s v="Bill Freehan"/>
        <s v="Matt Carpenter"/>
        <s v="Curtis Granderson"/>
        <s v="Nolan Arenado"/>
        <s v="Prince Fielder"/>
        <s v="Lou Brock"/>
        <s v="Eddie Joost"/>
        <s v="Phil Rizzuto"/>
        <s v="David Ortiz"/>
        <s v="Kirk Gibson"/>
        <s v="John Mayberry"/>
        <s v="Keith Hernandez"/>
        <s v="Bert Campaneris"/>
        <s v="Jack Clark"/>
        <s v="Michael Brantley"/>
        <s v="Ron Gant"/>
        <s v="Javier Báez"/>
        <s v="Toby Harrah"/>
        <s v="Bob Cerv"/>
        <s v="Roberto Alomar"/>
        <s v="Garrett Atkins"/>
        <s v="Mo Vaughn"/>
        <s v="Scott Rolen"/>
        <s v="Joe Rudi"/>
        <s v="Doug DeCinces"/>
        <s v="Marcell Ozuna"/>
        <s v="Vernon Wells"/>
        <s v="Lance Johnson"/>
        <s v="Tommie Agee"/>
        <s v="Tim Salmon"/>
        <s v="Fred McGriff"/>
        <s v="Thurman Munson"/>
        <s v="Boog Powell"/>
        <s v="Lonnie Smith"/>
        <s v="Salvador Perez"/>
        <s v="Carlos Correa"/>
        <s v="Al Oliver"/>
        <s v="Dickie Thon"/>
        <s v="Barry Larkin"/>
        <s v="Mike Greenwell"/>
        <s v="Matt Williams"/>
        <s v="Carlton Fisk"/>
        <s v="Richard Hidalgo"/>
        <s v="Graig Nettles"/>
        <s v="Cedric Mullins"/>
        <s v="DJ LeMahieu"/>
        <s v="Lou Whitaker"/>
        <s v="Mickey Rivers"/>
        <s v="George Scott"/>
        <s v="Jesse Barfield"/>
        <s v="Andruw Jones"/>
        <s v="Juan Soto"/>
        <s v="George Kell"/>
        <s v="Troy Glaus"/>
        <s v="Carlos Beltrán"/>
        <s v="Brian Giles"/>
        <s v="Joe Carter"/>
        <s v="Chase Headley"/>
        <s v="Reggie Smith"/>
        <s v="Kyle Tucker"/>
        <s v="Steven Kwan"/>
        <s v="Lyman Bostock"/>
        <s v="Jim Wynn"/>
        <s v="Larry Hisle"/>
        <s v="Steve Finley"/>
        <s v="Phil Nevin"/>
        <s v="Rico Carty"/>
        <s v="Cito Gaston"/>
        <s v="Austin Riley"/>
        <s v="Greg Vaughn"/>
        <s v="Trevor Story"/>
        <s v="Aaron Hill"/>
        <s v="Ken Singleton"/>
        <s v="Jason Bay"/>
        <s v="José Reyes"/>
        <s v="Carlos Peña"/>
        <s v="Mickey Vernon"/>
        <s v="Carl Crawford"/>
        <s v="Albie Pearson"/>
        <s v="Vinny Castilla"/>
        <s v="Ken Harrelson"/>
        <s v="Ken Boyer"/>
        <s v="Brian Dozier"/>
        <s v="Al Bumbry"/>
        <s v="Yoenis Céspedes"/>
        <s v="Jay Bell"/>
        <s v="Bill Madlock"/>
        <s v="Lance Berkman"/>
        <s v="Mark Loretta"/>
        <s v="Bernie Williams"/>
        <s v="Joe Gordon"/>
        <s v="Kenny Lofton"/>
        <s v="Raúl Mondesi"/>
        <s v="Moisés Alou"/>
        <s v="Rusty Staub"/>
        <s v="Adley Rutschman"/>
        <s v="Jim Ray Hart"/>
        <s v="Amos Otis"/>
        <s v="Cliff Floyd"/>
        <s v="Wally Post"/>
        <s v="Chuck Knoblauch"/>
        <s v="Shane Mack"/>
        <s v="Ryan Zimmerman"/>
        <s v="John Valentin"/>
        <s v="Carlos Guillén"/>
        <s v="Lee Mazzilli"/>
        <s v="Justin Upton"/>
        <s v="Bernard Gilkey"/>
        <s v="José Cruz"/>
        <s v="Brett Butler"/>
        <s v="Tommy Henrich"/>
        <s v="Norm Siebern"/>
        <s v="Jeremy Peña"/>
        <s v="Steve Garvey"/>
        <s v="Don Buford"/>
        <s v="Darren Daulton"/>
        <s v="Pete Alonso"/>
        <s v="Reggie Sanders"/>
        <s v="Evan Longoria"/>
        <s v="Troy Tulowitzki"/>
        <s v="Bobby Tolan"/>
        <s v="Ralph Garr"/>
        <s v="Carlos Quentin"/>
        <s v="Roy White"/>
        <s v="Nellie Fox"/>
        <s v="Jonathan Schoop"/>
        <s v="Edwin Encarnación"/>
        <s v="Don Money"/>
        <s v="Dave Henderson"/>
        <s v="Johnny Damon"/>
        <s v="Davey Lopes"/>
        <s v="Yandy Díaz"/>
        <s v="Kevin Youkilis"/>
        <s v="Anthony Rizzo"/>
        <s v="Brian Roberts"/>
        <s v="Sid Gordon"/>
        <s v="Dave Hollins"/>
        <s v="Marquis Grissom"/>
        <s v="Bobby Thomson"/>
        <s v="Edgardo Alfonzo"/>
        <s v="Bill White"/>
        <s v="Corbin Carroll"/>
        <s v="Jim Hickman"/>
        <s v="Rick Wilkins"/>
        <s v="Al Cowens"/>
        <s v="Gil Hodges"/>
        <s v="Aaron Rowand"/>
        <s v="Gary Matthews"/>
        <s v="Ron LeFlore"/>
        <s v="Mitchell Page"/>
        <s v="Ryan Ludwick"/>
        <s v="Gary Gaetti"/>
        <s v="Al Dark"/>
        <s v="Jorge Posada"/>
        <s v="Lloyd Moseby"/>
        <s v="Gregg Jefferies"/>
        <s v="Kevin Bass"/>
        <s v="Chili Davis"/>
        <s v="Jimmie Hall"/>
        <s v="Jim Fregosi"/>
        <s v="Tino Martinez"/>
        <s v="Ian Kinsler"/>
        <s v="George Hendrick"/>
        <s v="Charlie Maxwell"/>
        <s v="Édgar Rentería"/>
        <s v="Richie Ashburn"/>
        <s v="Jeff Blauser"/>
        <s v="George Springer"/>
        <s v="Bryan Reynolds"/>
        <s v="Hank Sauer"/>
        <s v="Buddy Bell"/>
        <s v="Greg Luzinski"/>
        <s v="Alex Gordon"/>
        <s v="Paul Blair"/>
        <s v="Johnny Callison"/>
        <s v="Chris Hoiles"/>
        <s v="Carlos Gómez"/>
        <s v="Mike Napoli"/>
        <s v="Eddie Yost"/>
        <s v="Tyler O'Neill"/>
        <s v="Ben Zobrist"/>
        <s v="Lee May"/>
        <s v="Yasiel Puig"/>
        <s v="Whitey Kurowski"/>
        <s v="Bobby Abreu"/>
        <s v="Ken Keltner"/>
        <s v="Sixto Lezcano"/>
        <s v="Hunter Pence"/>
        <s v="Nick Markakis"/>
        <s v="Ron Cey"/>
        <s v="Ray Boone"/>
        <s v="Bill Melton"/>
        <s v="Aramis Ramírez"/>
        <s v="Hideki Matsui"/>
        <s v="Ray Lankford"/>
        <s v="Jason Kipnis"/>
        <s v="Gorman Thomas"/>
        <s v="Dick Groat"/>
        <s v="Jorge Polanco"/>
        <s v="Marcus Giles"/>
        <s v="Tony Fernández"/>
        <s v="Bob Elliott"/>
        <s v="Red Schoendienst"/>
        <s v="Luis Robert Jr."/>
        <s v="Jhonny Peralta"/>
        <s v="Earl Torgeson"/>
        <s v="Morgan Ensberg"/>
        <s v="Carl Everett"/>
        <s v="Nate Colbert"/>
        <s v="Kent Hrbek"/>
        <s v="Devon White"/>
        <s v="Robin Ventura"/>
        <s v="Todd Hundley"/>
        <s v="J.D. Drew"/>
        <s v="Mike Epstein"/>
        <s v="Travis Fryman"/>
        <s v="Yadier Molina"/>
        <s v="Tony Armas"/>
        <s v="Lorenzo Cain"/>
        <s v="Yoán Moncada"/>
        <s v="Elvis Andrus"/>
        <s v="Álex Ríos"/>
        <s v="Andre Thornton"/>
        <s v="Cleon Jones"/>
        <s v="Shin-Soo Choo"/>
        <s v="Pablo Sandoval"/>
        <s v="Willie Davis"/>
        <s v="Pete Runnels"/>
        <s v="Jackie Jensen"/>
        <s v="Monte Irvin"/>
        <s v="Jonathan Lucroy"/>
        <s v="Jason Kendall"/>
        <s v="B.J. Surhoff"/>
        <s v="Brian Downing"/>
        <s v="Gene Tenace"/>
        <s v="Luis Arráez"/>
        <s v="Josh Harrison"/>
        <s v="Willard Marshall"/>
        <s v="Chet Lemon"/>
        <s v="Jason Bartlett"/>
        <s v="Darrell Porter"/>
        <s v="Plácido Polanco"/>
        <s v="Roberto Kelly"/>
        <s v="Brandon Crawford"/>
        <s v="Merv Rettenmund"/>
        <s v="Dick McAuliffe"/>
        <s v="Pee Wee Reese"/>
        <s v="Alvin Davis"/>
        <s v="Solly Hemus"/>
        <s v="Justin Turner"/>
        <s v="Kyle Seager"/>
        <s v="José Vidro"/>
        <s v="Matty Alou"/>
        <s v="Brian Jordan"/>
        <s v="Bobby Higginson"/>
        <s v="Jeff McNeil"/>
        <s v="Randy Velarde"/>
        <s v="Roy Smalley"/>
        <s v="Garry Maddox"/>
        <s v="Kevin Seitzer"/>
        <s v="Brandon Phillips"/>
        <s v="Kal Daniels"/>
        <s v="Harry Walker"/>
        <s v="Eric Chávez"/>
        <s v="Robby Thompson"/>
        <s v="Matt Chapman"/>
        <s v="Mitch Haniger"/>
        <s v="Aubrey Huff"/>
        <s v="Von Hayes"/>
        <s v="Dave Concepción"/>
        <s v="Rafael Furcal"/>
        <s v="Lance Parrish"/>
        <s v="Gunnar Henderson"/>
        <s v="Milton Bradley"/>
        <s v="Tony González"/>
        <s v="Bip Roberts"/>
        <s v="Richie Hebner"/>
        <s v="Mike Lowell"/>
        <s v="Ellis Valentine"/>
        <s v="Del Ennis"/>
        <s v="Derek Bell"/>
        <s v="Glenn Beckert"/>
        <s v="Richie Zisk"/>
        <s v="Bill Mueller"/>
        <s v="Paul O'Neill"/>
        <s v="Jim Northrup"/>
        <s v="Tom Herr"/>
        <s v="Omar Vizquel"/>
        <s v="Denis Menke"/>
        <s v="Tommy Pham"/>
        <s v="Carlos Lee"/>
        <s v="Billy Grabarkewitz"/>
        <s v="Dave Cash"/>
        <s v="Bill Hall"/>
        <s v="Alex Avila"/>
        <s v="Mark Grace"/>
        <s v="Pete Ward"/>
        <s v="Jason Thompson"/>
        <s v="Corey Koskie"/>
        <s v="Eddie Stanky"/>
        <s v="Larry Bowa"/>
        <s v="Bobby Doerr"/>
        <s v="Howie Kendrick"/>
        <s v="Ozzie Smith"/>
        <s v="Mickey Tettleton"/>
        <s v="Ron Hansen"/>
        <s v="Chone Figgins"/>
        <s v="Kelly Gruber"/>
        <s v="Claudell Washington"/>
        <s v="Ozzie Albies"/>
        <s v="Austin Jackson"/>
        <s v="Jeff Cirillo"/>
        <s v="Mike Hargrove"/>
        <s v="Martín Prado"/>
        <s v="Kevin Young"/>
        <s v="Brian McCann"/>
        <s v="Curt Flood"/>
        <s v="Shane Victorino"/>
        <s v="Carney Lansford"/>
        <s v="Johnny Logan"/>
        <s v="Bill North"/>
        <s v="Mike Cameron"/>
        <s v="Enos Slaughter"/>
        <s v="Hank Blalock"/>
        <s v="Jay Bruce"/>
        <s v="Charles Johnson"/>
        <s v="Tim McCarver"/>
        <s v="Tony Peña"/>
        <s v="Bill Doran"/>
        <s v="José Guillén"/>
        <s v="José Offerman"/>
        <s v="David Justice"/>
        <s v="Joe Ferguson"/>
        <s v="Torii Hunter"/>
        <s v="J.P. Crawford"/>
        <s v="David Eckstein"/>
        <s v="Jim Lefebvre"/>
        <s v="Dansby Swanson"/>
        <s v="Wes Parker"/>
        <s v="Russell Martin"/>
        <s v="Jacque Jones"/>
        <s v="Garret Anderson"/>
        <s v="Gil McDougald"/>
        <s v="Luis Aparicio"/>
        <s v="Zack Cozart"/>
        <s v="Chris Young"/>
        <s v="Willie Randolph"/>
        <s v="Dusty Baker"/>
        <s v="Didi Gregorius"/>
        <s v="Terry Puhl"/>
        <s v="Mike Sweeney"/>
        <s v="Franklin Gutierrez"/>
        <s v="Adam Eaton"/>
        <s v="Whitey Lockman"/>
        <s v="Brandon Nimmo"/>
        <s v="José Valentín"/>
        <s v="Nick Johnson"/>
        <s v="Andrelton Simmons"/>
        <s v="Carl Furillo"/>
        <s v="Alexei Ramírez"/>
        <s v="J.T. Realmuto"/>
        <s v="Cass Michaels"/>
        <s v="Jackie Bradley Jr."/>
        <s v="Ángel Pagán"/>
        <s v="Gene Alley"/>
        <s v="Dwayne Murphy"/>
        <s v="John Stearns"/>
        <s v="Tony Phillips"/>
        <s v="Ken McMullen"/>
        <s v="Marco Scutaro"/>
        <s v="Jason Heyward"/>
        <s v="Damion Easley"/>
        <s v="Michael Bourn"/>
        <s v="Sandy Alomar"/>
        <s v="Reed Johnson"/>
        <s v="Trot Nixon"/>
        <s v="Rich Gedman"/>
        <s v="Jim Gilliam"/>
        <s v="Max Muncy"/>
        <s v="Scott Brosius"/>
        <s v="Wander Franco"/>
        <s v="Bump Wills"/>
        <s v="Rusty Greer"/>
        <s v="Chris Speier"/>
        <s v="Ray Fosse"/>
        <s v="Gary Ward"/>
        <s v="Steve Pearce"/>
        <s v="Kevin McReynolds"/>
        <s v="Hank Thompson"/>
        <s v="Eddie Bressoud"/>
        <s v="Randy Ready"/>
        <s v="Shannon Stewart"/>
        <s v="Manny Sanguillén"/>
        <s v="Chico Carrasquel"/>
        <s v="Tom Tresh"/>
        <s v="Wally Moon"/>
        <s v="Don Hoak"/>
        <s v="Paul DeJong"/>
        <s v="Jeromy Burnitz"/>
        <s v="Adolfo Phillips"/>
        <s v="Elliott Maddox"/>
        <s v="Ron Hunt"/>
        <s v="Tim Wallach"/>
        <s v="Ha-Seong Kim"/>
        <s v="Nico Hoerner"/>
        <s v="Jim Landis"/>
        <s v="Aurelio Rodríguez"/>
        <s v="Andrés Torres"/>
        <s v="Álex González"/>
        <s v="Willie Crawford"/>
        <s v="Don Blasingame"/>
        <s v="Mark Belanger"/>
        <s v="Hank Bauer"/>
        <s v="Luke Appling"/>
        <s v="Kevin Pillar"/>
        <s v="Mike Scioscia"/>
        <s v="Matt Wieters"/>
        <s v="Tom Brunansky"/>
        <s v="Gary Roenicke"/>
        <s v="Jim Sundberg"/>
        <s v="Mike Devereaux"/>
        <s v="Rennie Stennett"/>
        <s v="Starling Marte"/>
        <s v="Tommy Edman"/>
        <s v="Michael Harris II"/>
        <s v="Peter Bourjos"/>
        <s v="Kolten Wong"/>
        <s v="Gerardo Parra"/>
        <s v="Leo Cárdenas"/>
        <s v="Jim Davenport"/>
        <s v="José Oquendo"/>
        <s v="Daric Barton"/>
        <s v="Brett Gardner"/>
        <s v="Joey Wendle"/>
        <s v="Gary Pettis"/>
        <s v="Christian Walker"/>
        <s v="Craig Counsell"/>
        <s v="Brandon Inge"/>
        <s v="Brad Wilkerson"/>
        <s v="Kevin Kiermaier"/>
        <s v="Colby Rasmus"/>
        <s v="Bill Russell"/>
        <s v="Kiké Hernández"/>
        <s v="Johnny Ray"/>
        <s v="Orlando Hudson"/>
        <s v="Juan Lagares"/>
        <s v="Denard Span"/>
        <s v="Ed Brinkman"/>
        <s v="Herb Score"/>
        <s v="Byron Buxton"/>
        <s v="Ender Inciarte"/>
        <s v="Jake Arrieta"/>
        <s v="Dwight Gooden"/>
        <s v="Dick Ellsworth"/>
        <s v="Harry Brecheen"/>
        <s v="Gaylord Perry"/>
        <s v="Steve Carlton"/>
        <s v="Derek Lowe"/>
        <s v="Ernie Broglio"/>
        <s v="Greg Maddux"/>
        <s v="John Tudor"/>
        <s v="Catfish Hunter"/>
        <s v="Pedro Martínez"/>
        <s v="Mel Parnell"/>
        <s v="Jim Palmer"/>
        <s v="Bret Saberhagen"/>
        <s v="Ubaldo Jiménez"/>
        <s v="Mike Scott"/>
        <s v="Ewell Blackwell"/>
        <s v="John Smoltz"/>
        <s v="Dean Chance"/>
        <s v="Juan Marichal"/>
        <s v="Jim Maloney"/>
        <s v="Johan Santana"/>
        <s v="Orel Hershiser"/>
        <s v="Camilo Pascual"/>
        <s v="Mike Caldwell"/>
        <s v="Tom Glavine"/>
        <s v="Larry Dierker"/>
        <s v="Early Wynn"/>
        <s v="Randy Jones"/>
        <s v="Kevin Appier"/>
        <s v="Warren Spahn"/>
        <s v="Mark Fidrych"/>
        <s v="Denny McLain"/>
        <s v="Fergie Jenkins"/>
        <s v="Dontrelle Willis"/>
        <s v="Barry Zito"/>
        <s v="Billy Pierce"/>
        <s v="Esteban Loaiza"/>
        <s v="Max Scherzer"/>
        <s v="Rick Reuschel"/>
        <s v="Roy Halladay"/>
        <s v="Wilbur Wood"/>
        <s v="Don Drysdale"/>
        <s v="Tim Lincecum"/>
        <s v="Mark Gubicza"/>
        <s v="Bob Purkey"/>
        <s v="Phil Niekro"/>
        <s v="Aaron Nola"/>
        <s v="Hank Aguirre"/>
        <s v="Mickey Lolich"/>
        <s v="Nolan Ryan"/>
        <s v="Randy Johnson"/>
        <s v="Zack Wheeler"/>
        <s v="Roger Clemens"/>
        <s v="Mike Mussina"/>
        <s v="Tom Seaver"/>
        <s v="Bill Hands"/>
        <s v="Johnny Antonelli"/>
        <s v="Johnny Sain"/>
        <s v="Clayton Kershaw"/>
        <s v="Jerry Koosman"/>
        <s v="Robin Roberts"/>
        <s v="Dave Roberts"/>
        <s v="Jimmy Key"/>
        <s v="Jim Abbott"/>
        <s v="Andy Pettitte"/>
        <s v="Steve Rogers"/>
        <s v="Dave Stieb"/>
        <s v="Mark Prior"/>
        <s v="John Denny"/>
        <s v="Cliff Lee"/>
        <s v="Corey Kluber"/>
        <s v="Bob Welch"/>
        <s v="Walker Buehler"/>
        <s v="Kevin Brown"/>
        <s v="Tim Hudson"/>
        <s v="Sam McDowell"/>
        <s v="Hoyt Wilhelm"/>
        <s v="Jon Matlack"/>
        <s v="Lance Lynn"/>
        <s v="Bert Blyleven"/>
        <s v="Sandy Alcántara"/>
        <s v="Mario Soto"/>
        <s v="Mark Langston"/>
        <s v="Kenny Rogers"/>
        <s v="Gerrit Cole"/>
        <s v="Jim Bunning"/>
        <s v="Pat Hentgen"/>
        <s v="Jacob deGrom"/>
        <s v="Frank Tanana"/>
        <s v="Jim Kaat"/>
        <s v="Chuck Finley"/>
        <s v="Teddy Higuera"/>
        <s v="Zack Greinke"/>
        <s v="John Candelaria"/>
        <s v="Kyle Freeland"/>
        <s v="Justin Thompson"/>
        <s v="Larry Jackson"/>
        <s v="Curt Schilling"/>
        <s v="Dennis Eckersley"/>
        <s v="Félix Hernández"/>
        <s v="Ned Garver"/>
        <s v="Ben Sheets"/>
        <s v="José Rijo"/>
        <s v="Mike Minor"/>
        <s v="Justin Verlander"/>
        <s v="David Cone"/>
        <s v="Frank Viola"/>
        <s v="Ron Guidry"/>
        <s v="Vida Blue"/>
        <s v="Luis Tiant"/>
        <s v="Bob Gibson"/>
        <s v="Sandy Koufax"/>
        <s v="Bobby Shantz"/>
      </sharedItems>
    </cacheField>
    <cacheField name="Year" numFmtId="0">
      <sharedItems containsSemiMixedTypes="0" containsString="0" containsNumber="1" containsInteger="1" minValue="1947" maxValue="2023" count="76">
        <n v="1994"/>
        <n v="2005"/>
        <n v="2009"/>
        <n v="1995"/>
        <n v="2014"/>
        <n v="2015"/>
        <n v="1993"/>
        <n v="2017"/>
        <n v="1997"/>
        <n v="1947"/>
        <n v="1981"/>
        <n v="1953"/>
        <n v="1956"/>
        <n v="1948"/>
        <n v="1971"/>
        <n v="1962"/>
        <n v="1980"/>
        <n v="1978"/>
        <n v="1949"/>
        <n v="1952"/>
        <n v="1960"/>
        <n v="1966"/>
        <n v="1958"/>
        <n v="1977"/>
        <n v="1965"/>
        <n v="1986"/>
        <n v="1974"/>
        <n v="1979"/>
        <n v="1990"/>
        <n v="1964"/>
        <n v="1975"/>
        <n v="1976"/>
        <n v="1968"/>
        <n v="1989"/>
        <n v="1983"/>
        <n v="1950"/>
        <n v="2018"/>
        <n v="1959"/>
        <n v="1957"/>
        <n v="2011"/>
        <n v="1987"/>
        <n v="2016"/>
        <n v="1999"/>
        <n v="2010"/>
        <n v="2013"/>
        <n v="2007"/>
        <n v="2021"/>
        <n v="1970"/>
        <n v="1984"/>
        <n v="1982"/>
        <n v="2008"/>
        <n v="1972"/>
        <n v="1955"/>
        <n v="1967"/>
        <n v="1988"/>
        <n v="1951"/>
        <n v="2023"/>
        <n v="2003"/>
        <n v="2004"/>
        <n v="2006"/>
        <n v="2019"/>
        <n v="1963"/>
        <n v="1954"/>
        <n v="2000"/>
        <n v="2012"/>
        <n v="1973"/>
        <n v="2002"/>
        <n v="2022"/>
        <n v="1992"/>
        <n v="1985"/>
        <n v="1969"/>
        <n v="1991"/>
        <n v="1961"/>
        <n v="2001"/>
        <n v="1996"/>
        <n v="1998"/>
      </sharedItems>
    </cacheField>
    <cacheField name="Age" numFmtId="0">
      <sharedItems containsSemiMixedTypes="0" containsString="0" containsNumber="1" containsInteger="1" minValue="19" maxValue="42"/>
    </cacheField>
    <cacheField name="Team" numFmtId="0">
      <sharedItems count="72">
        <s v="HOU"/>
        <s v="NYY"/>
        <s v="MIN"/>
        <s v="CLE"/>
        <s v="LAD"/>
        <s v="PIT"/>
        <s v="WSN"/>
        <s v="SFG"/>
        <s v="MIA"/>
        <s v="SEA"/>
        <s v="BOS"/>
        <s v="PHI"/>
        <s v="STL"/>
        <s v="BAL"/>
        <s v="CIN"/>
        <s v="SDP"/>
        <s v="OAK"/>
        <s v="KCR"/>
        <s v="MIL"/>
        <s v="NYG"/>
        <s v="CHC"/>
        <s v="ATL"/>
        <s v="CHW"/>
        <s v="LADWSN"/>
        <s v="TOR"/>
        <s v="DET"/>
        <s v="BRO"/>
        <s v="NYM"/>
        <s v="TEX"/>
        <s v="ANA"/>
        <s v="BALLAD"/>
        <s v="LAA"/>
        <s v="MLN"/>
        <s v="CHWCLE"/>
        <s v="MON"/>
        <s v="COL"/>
        <s v="CAL"/>
        <s v="FLA"/>
        <s v="ARI"/>
        <s v="WSA"/>
        <s v="BOSLAD"/>
        <s v="PHA"/>
        <s v="KCA"/>
        <s v="ATLLAA"/>
        <s v="HOUKCR"/>
        <s v="OAKSTL"/>
        <s v="FLALADNYM"/>
        <s v="TBD"/>
        <s v="WSH"/>
        <s v="TBR"/>
        <s v="DETNYM"/>
        <s v="OAKTOR"/>
        <s v="BSN"/>
        <s v="HOUPHI"/>
        <s v="CLEDET"/>
        <s v="CHCSTL"/>
        <s v="NYYOAK"/>
        <s v="MLNNYG"/>
        <s v="ANAOAK"/>
        <s v="DETLAA"/>
        <s v="PHISTL"/>
        <s v="BALCHW"/>
        <s v="CINOAK"/>
        <s v="CLENYY"/>
        <s v="DETPHI"/>
        <s v="NYMSTL"/>
        <s v="CALWSA"/>
        <s v="ATLTOR"/>
        <s v="CINTOR"/>
        <s v="SDPWSN"/>
        <s v="CINNYM"/>
        <s v="SLB"/>
      </sharedItems>
    </cacheField>
    <cacheField name="League" numFmtId="0">
      <sharedItems count="3">
        <s v="NL"/>
        <s v="AL"/>
        <s v="ALNL" u="1"/>
      </sharedItems>
    </cacheField>
    <cacheField name="RAW" numFmtId="0">
      <sharedItems containsSemiMixedTypes="0" containsString="0" containsNumber="1" minValue="0" maxValue="0.9999898811320882"/>
    </cacheField>
    <cacheField name="Probability" numFmtId="164">
      <sharedItems containsSemiMixedTypes="0" containsString="0" containsNumber="1" minValue="0" maxValue="0.97183556463850118"/>
    </cacheField>
  </cacheFields>
  <extLst>
    <ext xmlns:x14="http://schemas.microsoft.com/office/spreadsheetml/2009/9/main" uri="{725AE2AE-9491-48be-B2B4-4EB974FC3084}">
      <x14:pivotCacheDefinition pivotCacheId="7200399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Beney" refreshedDate="45531.762011921295" createdVersion="8" refreshedVersion="8" minRefreshableVersion="3" recordCount="108" xr:uid="{C9962349-E136-405E-BC59-FE29134BD833}">
  <cacheSource type="worksheet">
    <worksheetSource ref="A1:H109" sheet="Current Probabilities"/>
  </cacheSource>
  <cacheFields count="8">
    <cacheField name="Player" numFmtId="0">
      <sharedItems containsBlank="1" count="109">
        <s v="Bobby Witt Jr."/>
        <s v="Gunnar Henderson"/>
        <s v="Aaron Judge"/>
        <s v="Juan Soto"/>
        <s v="Shohei Ohtani"/>
        <s v="Jarren Duran"/>
        <s v="Ketel Marte"/>
        <s v="Anthony Volpe"/>
        <s v="William Contreras"/>
        <s v="Jordan Westburg"/>
        <s v="Brice Turang"/>
        <s v="Marcus Semien"/>
        <s v="Matt Chapman"/>
        <s v="Ezequiel Tovar"/>
        <s v="Josh Smith"/>
        <s v="José Ramírez"/>
        <s v="Daulton Varsho"/>
        <s v="Bryce Harper"/>
        <s v="Corey Seager"/>
        <s v="Adley Rutschman"/>
        <s v="Masyn Winn"/>
        <s v="Marcell Ozuna"/>
        <s v="Salvador Perez"/>
        <s v="Jurickson Profar"/>
        <s v="Ryan McMahon"/>
        <s v="Christian Walker"/>
        <s v="Wilyer Abreu"/>
        <s v="Will Smith"/>
        <s v="Elly De La Cruz"/>
        <s v="Isaac Paredes"/>
        <s v="Freddie Freeman"/>
        <s v="JJ Bleday"/>
        <s v="Ryan Jeffers"/>
        <s v="Ryan Mountcastle"/>
        <s v="Seth Lugo"/>
        <s v="Tanner Houck"/>
        <s v="Ranger Suárez"/>
        <s v="Tyler Anderson"/>
        <s v="Erick Fedde"/>
        <s v="Tarik Skubal"/>
        <s v="Garrett Crochet"/>
        <s v="Javier Assad"/>
        <s v="Luis Gil"/>
        <s v="Hunter Greene"/>
        <s v="Ronel Blanco"/>
        <s v="Austin Gomber"/>
        <s v="Zack Wheeler"/>
        <s v="Kutter Crawford"/>
        <s v="Bailey Falter"/>
        <s v="Andrew Abbott"/>
        <s v="José Berríos"/>
        <s v="Tyler Glasnow"/>
        <s v="Chris Sale"/>
        <s v="Brady Singer"/>
        <s v="Ryan Weathers"/>
        <s v="Clarke Schmidt"/>
        <s v="Max Fried"/>
        <s v="Reese Olson"/>
        <s v="Cal Quantrill"/>
        <s v="Logan Webb"/>
        <s v="JP Sears"/>
        <s v="Marcus Stroman"/>
        <s v="Corbin Burnes"/>
        <s v="Cole Ragans"/>
        <s v="Aaron Nola"/>
        <s v="Mitch Keller"/>
        <s v="Jack Flaherty"/>
        <s v="Logan Gilbert"/>
        <s v="Freddy Peralta"/>
        <s v="Carlos Rodón"/>
        <s v="MacKenzie Gore"/>
        <s v="Dylan Cease"/>
        <s v="Jordan Hicks"/>
        <s v="Jake Irvin"/>
        <s v="Jared Jones"/>
        <s v="Luis Castillo"/>
        <s v="Joe Ryan"/>
        <s v="Bryce Miller"/>
        <s v="Nestor Cortes"/>
        <s v="Cristopher Sánchez"/>
        <s v="Zack Littell"/>
        <s v="Colin Rea"/>
        <s v="Yoshinobu Yamamoto"/>
        <s v="José Soriano"/>
        <s v="Tanner Bibee"/>
        <s v="Luis Severino"/>
        <s v="Kyle Gibson"/>
        <s v="Yusei Kikuchi"/>
        <s v="Chris Paddack"/>
        <s v="Brandon Pfaadt"/>
        <s v="George Kirby"/>
        <s v="Jose Quintana"/>
        <s v="Zach Eflin"/>
        <s v="Kyle Harrison"/>
        <s v="Michael Wacha"/>
        <s v="Pablo López"/>
        <s v="Michael King"/>
        <s v="Graham Ashcraft"/>
        <s v="Chris Bassitt"/>
        <s v="Patrick Sandoval"/>
        <s v="Miles Mikolas"/>
        <s v="Aaron Civale"/>
        <s v="Reid Detmers"/>
        <s v="Ryan Feltner"/>
        <s v="Patrick Corbin"/>
        <s v="Logan Allen"/>
        <m/>
        <s v="Mookie Betts" u="1"/>
        <s v="Kyle Tucker" u="1"/>
      </sharedItems>
    </cacheField>
    <cacheField name="Year" numFmtId="0">
      <sharedItems containsString="0" containsBlank="1" containsNumber="1" containsInteger="1" minValue="2024" maxValue="2024"/>
    </cacheField>
    <cacheField name="Age" numFmtId="0">
      <sharedItems containsString="0" containsBlank="1" containsNumber="1" containsInteger="1" minValue="22" maxValue="36"/>
    </cacheField>
    <cacheField name="Team" numFmtId="0">
      <sharedItems containsBlank="1"/>
    </cacheField>
    <cacheField name="League" numFmtId="0">
      <sharedItems containsBlank="1" count="3">
        <s v="AL"/>
        <s v="NL"/>
        <m/>
      </sharedItems>
    </cacheField>
    <cacheField name="RAW" numFmtId="9">
      <sharedItems containsString="0" containsBlank="1" containsNumber="1" minValue="0" maxValue="5.8511574338811635E-2"/>
    </cacheField>
    <cacheField name="SCALED" numFmtId="164">
      <sharedItems containsMixedTypes="1" containsNumber="1" minValue="0" maxValue="0.92062869034163308" count="657">
        <n v="7.4241494451976614E-3"/>
        <n v="2.9389086356950898E-2"/>
        <n v="0.92062869034163308"/>
        <n v="4.0852689535724802E-2"/>
        <n v="0.82118717717037282"/>
        <n v="2.0511883435197878E-7"/>
        <n v="4.5427343377702835E-5"/>
        <n v="1.0091240644195128E-5"/>
        <n v="1.7824622866516485E-2"/>
        <n v="2.0154355238845159E-4"/>
        <n v="1.5103368812191656E-5"/>
        <n v="7.45494268373086E-7"/>
        <n v="3.568550957051577E-6"/>
        <n v="2.124762370464931E-4"/>
        <n v="1.5990408757005502E-6"/>
        <n v="9.5119985399831207E-4"/>
        <n v="3.0779035561467054E-8"/>
        <n v="4.8393757204262316E-3"/>
        <n v="4.2209161680827657E-5"/>
        <n v="3.477521787564479E-5"/>
        <n v="4.5869535881570747E-6"/>
        <n v="0.13689636847157188"/>
        <n v="2.3540096136936815E-4"/>
        <n v="1.7742559085913181E-2"/>
        <n v="8.5188222228806143E-5"/>
        <n v="2.1216894628696732E-4"/>
        <n v="7.892311169690003E-7"/>
        <n v="6.9960654258159692E-4"/>
        <n v="3.1791145229565008E-5"/>
        <n v="1.8678239985281715E-4"/>
        <n v="1.9997888607200159E-4"/>
        <n v="9.2126302113477097E-7"/>
        <n v="2.6979474358889009E-5"/>
        <n v="1.2042417814026587E-5"/>
        <n v="3.2356082112466914E-253"/>
        <n v="4.5197614048535614E-151"/>
        <n v="0"/>
        <n v="6.9113359141233979E-8"/>
        <n v="9.6234552351600569E-74"/>
        <n v="3.0447772656093949E-155"/>
        <n v="3.2716389018420643E-197"/>
        <n v="2.433183679290824E-57"/>
        <n v="2.6555749067263768E-254"/>
        <n v="4.8901884955342584E-10"/>
        <n v="1.4716417621058903E-44"/>
        <n v="7.0930301656684426E-304"/>
        <n v="1.8861671462824806E-118"/>
        <n v="2.0686862447884835E-264"/>
        <n v="1.0183705275629023E-243"/>
        <n v="2.217674645928685E-230"/>
        <n v="6.9327083741290576E-146"/>
        <n v="9.5055467104153469E-266"/>
        <n v="2.5703099044384439E-268"/>
        <n v="1.4266139997401591E-229"/>
        <n v="2.0827983968486106E-205"/>
        <n v="1.2412655601461652E-136"/>
        <n v="3.2857707921755782E-24"/>
        <n v="6.0780661995683431E-296"/>
        <n v="2.8109494899378701E-280"/>
        <n v="1.9127303721736042E-287"/>
        <n v="8.2951735633472749E-170"/>
        <n v="3.8575625461771992E-269"/>
        <n v="6.9043451640562429E-183"/>
        <n v="3.7054961872614568E-250"/>
        <n v="3.2084823798859882E-255"/>
        <n v="1.468236990383965E-231"/>
        <n v="4.0014073040156071E-240"/>
        <n v="8.6449299142153481E-230"/>
        <n v="3.1460577358645296E-224"/>
        <n v="2.1060963171299355E-281"/>
        <n v="3.5557250199880824E-263"/>
        <n v="1.8984338321813339E-242"/>
        <e v="#DIV/0!"/>
        <n v="1.801771287652186E-2" u="1"/>
        <n v="3.7138846493058777E-2" u="1"/>
        <n v="0.87833044392300486" u="1"/>
        <n v="6.3544708321172191E-2" u="1"/>
        <n v="0.80758617125379095" u="1"/>
        <n v="3.4568051010608818E-7" u="1"/>
        <n v="5.7123123773644391E-5" u="1"/>
        <n v="1.748273742948712E-5" u="1"/>
        <n v="4.0371454899143337E-2" u="1"/>
        <n v="2.8584062364026339E-4" u="1"/>
        <n v="1.751713268543386E-5" u="1"/>
        <n v="1.192602631250238E-6" u="1"/>
        <n v="3.8554311230774348E-6" u="1"/>
        <n v="2.8031547987539263E-4" u="1"/>
        <n v="1.7766603760760093E-6" u="1"/>
        <n v="2.0075875892415682E-3" u="1"/>
        <n v="3.9540663181033902E-8" u="1"/>
        <n v="4.4386555953176811E-3" u="1"/>
        <n v="5.8913201775558186E-5" u="1"/>
        <n v="6.2453776562316723E-5" u="1"/>
        <n v="3.9383157274926793E-6" u="1"/>
        <n v="0.12932269081641923" u="1"/>
        <n v="2.9677164388771792E-4" u="1"/>
        <n v="1.6767072793955878E-2" u="1"/>
        <n v="6.0631642605083826E-5" u="1"/>
        <n v="1.78265878266759E-4" u="1"/>
        <n v="8.1172377353757978E-7" u="1"/>
        <n v="6.8502100820990331E-4" u="1"/>
        <n v="3.4629295634111718E-5" u="1"/>
        <n v="1.8931126361750831E-4" u="1"/>
        <n v="1.9265733308522693E-4" u="1"/>
        <n v="9.9367433876047295E-7" u="1"/>
        <n v="2.8305029117942816E-5" u="1"/>
        <n v="1.6202991946551501E-5" u="1"/>
        <n v="1.8355661149419851E-239" u="1"/>
        <n v="1.0110098912847487E-151" u="1"/>
        <n v="2.5964673045885572E-7" u="1"/>
        <n v="2.1526376194625797E-74" u="1"/>
        <n v="1.3999489806118981E-171" u="1"/>
        <n v="5.8227619877448129E-193" u="1"/>
        <n v="5.4290702957661368E-58" u="1"/>
        <n v="2.7403176355275537E-263" u="1"/>
        <n v="3.8682477370962833E-13" u="1"/>
        <n v="1.9551123950482347E-46" u="1"/>
        <n v="5.6238725538922938E-113" u="1"/>
        <n v="7.5869009033527446E-276" u="1"/>
        <n v="1.4420930237844256E-234" u="1"/>
        <n v="2.3500687152603914E-227" u="1"/>
        <n v="2.604496463003809E-145" u="1"/>
        <n v="1.0047788966655851E-262" u="1"/>
        <n v="2.7169327851921508E-265" u="1"/>
        <n v="1.9000517603902431E-231" u="1"/>
        <n v="1.6124051812909445E-220" u="1"/>
        <n v="2.023296342676995E-155" u="1"/>
        <n v="4.3652275767692539E-26" u="1"/>
        <n v="5.1119030658166268E-288" u="1"/>
        <n v="1.4076324856527932E-273" u="1"/>
        <n v="1.4770370161313435E-302" u="1"/>
        <n v="8.7903912842517024E-167" u="1"/>
        <n v="2.9863446438316547E-284" u="1"/>
        <n v="4.3454519743884079E-181" u="1"/>
        <n v="1.8602526633436804E-243" u="1"/>
        <n v="2.0244238424627929E-253" u="1"/>
        <n v="5.371265514741409E-243" u="1"/>
        <n v="1.1930758500587444E-234" u="1"/>
        <n v="1.5385979566042325E-225" u="1"/>
        <n v="1.5794004328743449E-217" u="1"/>
        <n v="4.7110544515252653E-282" u="1"/>
        <n v="6.32836969679096E-259" u="1"/>
        <n v="1.4696787514234388E-257" u="1"/>
        <n v="1.7455868716362195E-2" u="1"/>
        <n v="3.5980750337337414E-2" u="1"/>
        <n v="0.85094157198401266" u="1"/>
        <n v="9.6918146588664145E-3" u="1"/>
        <n v="3.1182878981925701E-2" u="1"/>
        <n v="6.1563201371651305E-2" u="1"/>
        <n v="0.79975919576093568" u="1"/>
        <n v="3.349011965930397E-7" u="1"/>
        <n v="5.6569497045294741E-5" u="1"/>
        <n v="1.6937575343950641E-5" u="1"/>
        <n v="3.9980182240752053E-2" u="1"/>
        <n v="2.7692729006517088E-4" u="1"/>
        <n v="1.7347359882091862E-5" u="1"/>
        <n v="1.1554138477264357E-6" u="1"/>
        <n v="3.8180649992025422E-6" u="1"/>
        <n v="2.7759871419842907E-4" u="1"/>
        <n v="1.7212589905768485E-6" u="1"/>
        <n v="1.9449852284006324E-3" u="1"/>
        <n v="3.8307671466194638E-8" u="1"/>
        <n v="4.3956369679533222E-3" u="1"/>
        <n v="5.707611853415319E-5" u="1"/>
        <n v="6.0506288005809773E-5" u="1"/>
        <n v="3.9001463013937215E-6" u="1"/>
        <n v="0.12806931926584061" u="1"/>
        <n v="2.8751744963110008E-4" u="1"/>
        <n v="1.6604569432065137E-2" u="1"/>
        <n v="6.0044011962492726E-5" u="1"/>
        <n v="1.7653815841459753E-4" u="1"/>
        <n v="7.8641188934060532E-7" u="1"/>
        <n v="6.7838191156090308E-4" u="1"/>
        <n v="3.4293674919058811E-5" u="1"/>
        <n v="1.8340799339420813E-4" u="1"/>
        <n v="1.9079013392029343E-4" u="1"/>
        <n v="9.6268871210746014E-7" u="1"/>
        <n v="2.7422396820378124E-5" u="1"/>
        <n v="1.5697736009537068E-5" u="1"/>
        <n v="1.7783278789164258E-239" u="1"/>
        <n v="9.7948369219528659E-152" u="1"/>
        <n v="2.5155019788490456E-7" u="1"/>
        <n v="2.0855121810829377E-74" u="1"/>
        <n v="1.3863809345599388E-171" u="1"/>
        <n v="5.6411915053404087E-193" u="1"/>
        <n v="5.3764527526896145E-58" u="1"/>
        <n v="2.7137589848975976E-263" u="1"/>
        <n v="3.8307573969737665E-13" u="1"/>
        <n v="1.9361638080781748E-46" u="1"/>
        <n v="5.5693670234348842E-113" u="1"/>
        <n v="7.3503194906356345E-276" u="1"/>
        <n v="1.3971244115430766E-234" u="1"/>
        <n v="2.276786806913217E-227" u="1"/>
        <n v="2.5232807649891078E-145" u="1"/>
        <n v="9.9504076582596203E-263" u="1"/>
        <n v="2.6906007761974706E-265" u="1"/>
        <n v="1.8408026762865993E-231" u="1"/>
        <n v="1.562125745652919E-220" u="1"/>
        <n v="2.003686929523807E-155" u="1"/>
        <n v="4.3229206001514337E-26" u="1"/>
        <n v="5.0623594487486408E-288" u="1"/>
        <n v="1.3939899724940468E-273" u="1"/>
        <n v="1.4627218471267136E-302" u="1"/>
        <n v="8.5162815766311076E-167" u="1"/>
        <n v="2.8932218202047303E-284" u="1"/>
        <n v="4.3033366592436296E-181" u="1"/>
        <n v="1.8022446296668295E-243" u="1"/>
        <n v="1.9612964787751507E-253" u="1"/>
        <n v="5.3192082048889745E-243" u="1"/>
        <n v="1.1815127800460055E-234" u="1"/>
        <n v="1.4906200427216045E-225" u="1"/>
        <n v="1.5301501803120232E-217" u="1"/>
        <n v="4.5641502106860906E-282" u="1"/>
        <n v="6.1310329103830416E-259" u="1"/>
        <n v="1.4238499367754941E-257" u="1"/>
        <n v="4.1881757624392606E-2" u="1"/>
        <n v="0.11458208871876593" u="1"/>
        <n v="0.70286702101778165" u="1"/>
        <n v="8.8367237065573E-3" u="1"/>
        <n v="5.1956269813003629E-2" u="1"/>
        <n v="8.2308776879290307E-2" u="1"/>
        <n v="0.82978320728059751" u="1"/>
        <n v="6.2270045270720478E-7" u="1"/>
        <n v="6.8138229251562982E-5" u="1"/>
        <n v="3.6831745765091974E-5" u="1"/>
        <n v="3.338866300346148E-2" u="1"/>
        <n v="4.3116221861795302E-4" u="1"/>
        <n v="1.4322266921054212E-5" u="1"/>
        <n v="2.5988505057064447E-6" u="1"/>
        <n v="4.8826634244376536E-6" u="1"/>
        <n v="4.7298055644136576E-4" u="1"/>
        <n v="2.1004651395263479E-6" u="1"/>
        <n v="4.8453712087087276E-3" u="1"/>
        <n v="5.0636409139143769E-8" u="1"/>
        <n v="3.8969390104134642E-3" u="1"/>
        <n v="1.2078405188645734E-4" u="1"/>
        <n v="1.5314343403340558E-4" u="1"/>
        <n v="3.0407978314452433E-6" u="1"/>
        <n v="0.11065483528214819" u="1"/>
        <n v="4.5961019570457207E-4" u="1"/>
        <n v="1.1952564586217469E-2" u="1"/>
        <n v="6.0985146957731486E-5" u="1"/>
        <n v="1.5048658481680915E-4" u="1"/>
        <n v="7.4277080987855655E-7" u="1"/>
        <n v="5.2667043569136094E-4" u="1"/>
        <n v="4.060750856263043E-5" u="1"/>
        <n v="2.9971691827707775E-4" u="1"/>
        <n v="1.4492463745966675E-4" u="1"/>
        <n v="1.156199562053493E-6" u="1"/>
        <n v="3.1576779625842533E-5" u="1"/>
        <n v="1.8617771267646684E-5" u="1"/>
        <n v="1.9924620467302013E-217" u="1"/>
        <n v="1.625613025275697E-140" u="1"/>
        <n v="1.8922224377189597E-87" u="1"/>
        <n v="9.9996114451459765E-179" u="1"/>
        <n v="9.1398643202699062E-194" u="1"/>
        <n v="1.1204934604244206E-50" u="1"/>
        <n v="3.4952743528504792E-258" u="1"/>
        <n v="2.8303246423892944E-8" u="1"/>
        <n v="5.5234619901491941E-21" u="1"/>
        <n v="7.3479618057789805E-96" u="1"/>
        <n v="2.0001200663543219E-275" u="1"/>
        <n v="1.8010582781959057E-230" u="1"/>
        <n v="1.6436358401996377E-235" u="1"/>
        <n v="6.4578346945434538E-156" u="1"/>
        <n v="9.8242001255278968E-252" u="1"/>
        <n v="1.2584861045156515E-250" u="1"/>
        <n v="2.0492354473490089E-261" u="1"/>
        <n v="5.3424696187879369E-225" u="1"/>
        <n v="1.445208185823434E-162" u="1"/>
        <n v="1.5166740133650973E-299" u="1"/>
        <n v="3.1180121734385636E-33" u="1"/>
        <n v="4.8793081927306485E-289" u="1"/>
        <n v="9.815425748259131E-293" u="1"/>
        <n v="2.9125680640503378E-171" u="1"/>
        <n v="1.6618382380412949E-287" u="1"/>
        <n v="4.2487546239210583E-170" u="1"/>
        <n v="2.1331768707399738E-262" u="1"/>
        <n v="2.3779757963645065E-260" u="1"/>
        <n v="3.0526099591397042E-245" u="1"/>
        <n v="2.9493480499234137E-256" u="1"/>
        <n v="1.4379868583079346E-227" u="1"/>
        <n v="1.4761212028980823E-219" u="1"/>
        <n v="9.2940510836991244E-288" u="1"/>
        <n v="1.5318066088214528E-281" u="1"/>
        <n v="2.8994080906789494E-263" u="1"/>
        <n v="0.11918343549937552" u="1"/>
        <n v="0.20142159325651757" u="1"/>
        <n v="0.45245325945565185" u="1"/>
        <n v="8.0935520456740205E-3" u="1"/>
        <n v="9.6564021518742493E-2" u="1"/>
        <n v="0.10948625396554307" u="1"/>
        <n v="0.77915855690501046" u="1"/>
        <n v="1.7633918034814179E-6" u="1"/>
        <n v="1.5151510834468689E-4" u="1"/>
        <n v="1.3572498159069389E-4" u="1"/>
        <n v="7.79644850297532E-2" u="1"/>
        <n v="9.711440762836946E-4" u="1"/>
        <n v="2.8657671457085425E-5" u="1"/>
        <n v="1.106824274703963E-5" u="1"/>
        <n v="6.1961259093457823E-6" u="1"/>
        <n v="1.1784502372846404E-3" u="1"/>
        <n v="4.767060073308469E-6" u="1"/>
        <n v="1.7795921137698661E-2" u="1"/>
        <n v="9.5382148380353006E-8" u="1"/>
        <n v="3.9385162625788393E-3" u="1"/>
        <n v="3.0042050133560847E-4" u="1"/>
        <n v="4.461575295721416E-4" u="1"/>
        <n v="2.930600725832707E-6" u="1"/>
        <n v="0.11977357987549307" u="1"/>
        <n v="7.1167952874563159E-4" u="1"/>
        <n v="8.2572002370200834E-3" u="1"/>
        <n v="1.2800705465238041E-4" u="1"/>
        <n v="2.3280610466890894E-4" u="1"/>
        <n v="8.8641330489664407E-7" u="1"/>
        <n v="6.7800720361239257E-4" u="1"/>
        <n v="1.0312930576177435E-4" u="1"/>
        <n v="4.3243616368116017E-4" u="1"/>
        <n v="1.5082326714405147E-4" u="1"/>
        <n v="1.2784414408104836E-6" u="1"/>
        <n v="4.500922609705082E-5" u="1"/>
        <n v="3.3084227646728566E-5" u="1"/>
        <n v="1.5181225537004753E-196" u="1"/>
        <n v="8.283644596172992E-150" u="1"/>
        <n v="2.7860532959951313E-82" u="1"/>
        <n v="1.877869672672693E-189" u="1"/>
        <n v="5.0725179745056949E-180" u="1"/>
        <n v="1.0211405891072094E-45" u="1"/>
        <n v="1.9685841619079929E-255" u="1"/>
        <n v="1.5358696490901685E-4" u="1"/>
        <n v="2.9971372954656035E-17" u="1"/>
        <n v="3.0969549110753255E-99" u="1"/>
        <n v="1.6710530739040776E-295" u="1"/>
        <n v="9.7579942181671856E-229" u="1"/>
        <n v="3.2339072419030161E-224" u="1"/>
        <n v="5.5267797267060202E-164" u="1"/>
        <n v="1.1964047757195616E-240" u="1"/>
        <n v="9.1253266002922262E-241" u="1"/>
        <n v="4.6527581415811969E-278" u="1"/>
        <n v="7.6790631289558587E-232" u="1"/>
        <n v="9.6216786140866908E-176" u="1"/>
        <n v="8.4173636770495902E-286" u="1"/>
        <n v="9.8342461523134683E-43" u="1"/>
        <n v="9.7424700003972407E-289" u="1"/>
        <n v="2.4631802260411726E-297" u="1"/>
        <n v="5.7305728705233121E-160" u="1"/>
        <n v="6.737779808582154E-292" u="1"/>
        <n v="3.0807867841158007E-160" u="1"/>
        <n v="1.452566009830296E-265" u="1"/>
        <n v="1.2117463411714644E-269" u="1"/>
        <n v="4.5611821846640854E-251" u="1"/>
        <n v="4.406889174100599E-262" u="1"/>
        <n v="5.8301936958276509E-232" u="1"/>
        <n v="4.7618297526491545E-219" u="1"/>
        <n v="1.0887948715460128E-277" u="1"/>
        <n v="2.2017607005429079E-288" u="1"/>
        <n v="1.477452861721481E-272" u="1"/>
        <n v="0.15819657277777704" u="1"/>
        <n v="0.22700312706683987" u="1"/>
        <n v="0.35143437152490598" u="1"/>
        <n v="7.3560041021675394E-3" u="1"/>
        <n v="9.1623595967580643E-2" u="1"/>
        <n v="0.14045676905828408" u="1"/>
        <n v="0.74880854500194305" u="1"/>
        <n v="2.0022440332526306E-6" u="1"/>
        <n v="1.5051325443404514E-4" u="1"/>
        <n v="2.0899594511343688E-4" u="1"/>
        <n v="8.0579288416308653E-2" u="1"/>
        <n v="1.0147090230514207E-3" u="1"/>
        <n v="2.5205588836648864E-5" u="1"/>
        <n v="1.5135553630236316E-5" u="1"/>
        <n v="1.0051886443044218E-5" u="1"/>
        <n v="1.1824608232446489E-3" u="1"/>
        <n v="4.2485208021322904E-6" u="1"/>
        <n v="2.7588686902560337E-2" u="1"/>
        <n v="9.4684297525081701E-8" u="1"/>
        <n v="2.8835724042700329E-3" u="1"/>
        <n v="2.8490226732814737E-4" u="1"/>
        <n v="4.7454618551943695E-4" u="1"/>
        <n v="3.6203214873697612E-6" u="1"/>
        <n v="0.15069250788847574" u="1"/>
        <n v="1.0498160109039378E-3" u="1"/>
        <n v="6.7565704827650917E-3" u="1"/>
        <n v="1.5200236309985955E-4" u="1"/>
        <n v="2.7098820468457636E-4" u="1"/>
        <n v="8.3202824883902024E-7" u="1"/>
        <n v="8.0072798080576028E-4" u="1"/>
        <n v="1.9659203711034766E-4" u="1"/>
        <n v="5.3949352917239508E-4" u="1"/>
        <n v="1.3134899805760037E-4" u="1"/>
        <n v="1.5259202250833233E-6" u="1"/>
        <n v="5.9439794020930032E-5" u="1"/>
        <n v="4.1134995705280247E-5" u="1"/>
        <n v="1.5659261635465999E-189" u="1"/>
        <n v="7.3260844993107029E-155" u="1"/>
        <n v="1.8438906489956551E-93" u="1"/>
        <n v="1.8880962030559427E-199" u="1"/>
        <n v="4.4861527886734345E-185" u="1"/>
        <n v="6.113124842420799E-57" u="1"/>
        <n v="2.6449494821353614E-259" u="1"/>
        <n v="2.5934097271094026E-13" u="1"/>
        <n v="2.4560666231012019E-10" u="1"/>
        <n v="1.2022955017075014E-88" u="1"/>
        <n v="8.7995358462789767E-302" u="1"/>
        <n v="1.4494123826673271E-232" u="1"/>
        <n v="6.0371948150638243E-233" u="1"/>
        <n v="6.1432592395823559E-174" u="1"/>
        <n v="2.7654991727118388E-231" u="1"/>
        <n v="5.949845679746243E-229" u="1"/>
        <n v="3.0793299042887241E-289" u="1"/>
        <n v="4.0436891158230861E-238" u="1"/>
        <n v="2.7287981170539967E-183" u="1"/>
        <n v="2.639153604584024E-293" u="1"/>
        <n v="3.817837279234192E-32" u="1"/>
        <n v="2.7630556848540307E-296" u="1"/>
        <n v="1.9705099832075471E-302" u="1"/>
        <n v="3.0176409224437538E-166" u="1"/>
        <n v="1.2578372316417172E-300" u="1"/>
        <n v="8.7373996915846257E-168" u="1"/>
        <n v="4.5543295594857794E-273" u="1"/>
        <n v="3.0965288311615073E-260" u="1"/>
        <n v="3.6488824224422604E-256" u="1"/>
        <n v="7.4416929095873852E-271" u="1"/>
        <n v="3.0700998800366861E-238" u="1"/>
        <n v="2.5075141093211907E-225" u="1"/>
        <n v="1.2102434845199229E-287" u="1"/>
        <n v="4.1103399977257524E-297" u="1"/>
        <n v="2.7581714901127754E-281" u="1"/>
        <n v="0.18890304855987461" u="1"/>
        <n v="0.21203425059936831" u="1"/>
        <n v="0.23970925792423317" u="1"/>
        <n v="1.2180777230708859E-2" u="1"/>
        <n v="0.12435948607647426" u="1"/>
        <n v="0.15397606210090661" u="1"/>
        <n v="0.58801806573846016" u="1"/>
        <n v="5.5205039554691571E-6" u="1"/>
        <n v="2.2910176220545094E-4" u="1"/>
        <n v="5.0127477932925945E-4" u="1"/>
        <n v="0.19066553917309989" u="1"/>
        <n v="2.2305691234748527E-3" u="1"/>
        <n v="4.8713563205930961E-5" u="1"/>
        <n v="5.7867463163199322E-5" u="1"/>
        <n v="1.6581038014846631E-5" u="1"/>
        <n v="4.1706073535347664E-3" u="1"/>
        <n v="1.2532248765879184E-5" u="1"/>
        <n v="7.2407807828610893E-2" u="1"/>
        <n v="2.1119964499202264E-7" u="1"/>
        <n v="4.6809605940084384E-3" u="1"/>
        <n v="8.1710252540115129E-4" u="1"/>
        <n v="1.6380016825398535E-3" u="1"/>
        <n v="4.0707642011307354E-6" u="1"/>
        <n v="0.18556363092296271" u="1"/>
        <n v="2.1895617495859103E-3" u="1"/>
        <n v="1.1950016680511615E-2" u="1"/>
        <n v="2.6833892864976794E-4" u="1"/>
        <n v="3.9418062938857516E-4" u="1"/>
        <n v="1.0420290771407513E-6" u="1"/>
        <n v="1.2267213229021454E-3" u="1"/>
        <n v="4.1581721245493799E-4" u="1"/>
        <n v="9.8869293886324735E-4" u="1"/>
        <n v="1.6687708569063106E-4" u="1"/>
        <n v="2.6666273147096554E-6" u="1"/>
        <n v="8.5467925787360496E-5" u="1"/>
        <n v="7.9576113629230481E-5" u="1"/>
        <n v="1.0011297299147833E-172" u="1"/>
        <n v="2.6856786341685527E-155" u="1"/>
        <n v="1.4268372802273584E-97" u="1"/>
        <n v="5.1013849938115483E-200" u="1"/>
        <n v="2.1976620334998701E-179" u="1"/>
        <n v="8.0153249951586792E-42" u="1"/>
        <n v="2.6936922501797188E-251" u="1"/>
        <n v="8.8066621845981642E-19" u="1"/>
        <n v="1.5389270669373927E-85" u="1"/>
        <n v="1.1925037596041263E-225" u="1"/>
        <n v="2.2131829255662581E-233" u="1"/>
        <n v="1.3409112002133866E-175" u="1"/>
        <n v="7.4720112022163115E-232" u="1"/>
        <n v="2.6999183334755757E-228" u="1"/>
        <n v="2.382843422928193E-293" u="1"/>
        <n v="4.1814005244278557E-236" u="1"/>
        <n v="9.2664120658060962E-189" u="1"/>
        <n v="1.2928600407931499E-287" u="1"/>
        <n v="2.1774017179811187E-36" u="1"/>
        <n v="9.9760437046296781E-291" u="1"/>
        <n v="4.2361019163188896E-298" u="1"/>
        <n v="3.1204093525060478E-164" u="1"/>
        <n v="3.6688532900387329E-296" u="1"/>
        <n v="2.3607292679007563E-168" u="1"/>
        <n v="3.7470737707982904E-266" u="1"/>
        <n v="8.2928053026651966E-279" u="1"/>
        <n v="1.317433112868872E-250" u="1"/>
        <n v="1.5997772081137194E-266" u="1"/>
        <n v="5.3318443136610065E-235" u="1"/>
        <n v="7.3139045008186242E-221" u="1"/>
        <n v="1.2514593965829497E-285" u="1"/>
        <n v="1.1989018964044613E-292" u="1"/>
        <n v="2.8521034592074496E-279" u="1"/>
        <n v="0.20377446036054958" u="1"/>
        <n v="0.47396830403623352" u="1"/>
        <n v="1.8466605026473381E-4" u="1"/>
        <n v="0.15368477178764589" u="1"/>
        <n v="3.9265264592306579E-5" u="1"/>
        <n v="1.3365042547098655E-5" u="1"/>
        <n v="3.3616921134445787E-3" u="1"/>
        <n v="3.773059168201517E-3" u="1"/>
        <n v="3.2812141615382196E-6" u="1"/>
        <n v="0.14957241037978816" u="1"/>
        <n v="9.63223660850244E-3" u="1"/>
        <n v="2.1629292419665148E-4" u="1"/>
        <n v="3.1772684426048959E-4" u="1"/>
        <n v="9.887910913261343E-4" u="1"/>
        <n v="3.3516687744760657E-4" u="1"/>
        <n v="1.3451023683765082E-4" u="1"/>
        <n v="4.1119396403514363E-200" u="1"/>
        <n v="6.4607028518479595E-42" u="1"/>
        <n v="2.1712338817513323E-251" u="1"/>
        <n v="7.0985552707671027E-19" u="1"/>
        <n v="1.2404425891843199E-85" u="1"/>
        <n v="6.0227681488095591E-232" u="1"/>
        <n v="2.1762523774616972E-228" u="1"/>
        <n v="7.469133802573477E-189" u="1"/>
        <n v="1.7550811099333055E-36" u="1"/>
        <n v="8.0411279706799823E-291" u="1"/>
        <n v="3.4144835983582285E-298" u="1"/>
        <n v="1.9028511411302318E-168" u="1"/>
        <n v="1.0619087653428773E-250" u="1"/>
        <n v="1.2894904669523083E-266" u="1"/>
        <n v="0.16921413336603236" u="1"/>
        <n v="0.17068670158935365" u="1"/>
        <n v="0.17131245564575973" u="1"/>
        <n v="0.25458054262365865" u="1"/>
        <n v="0.14722901078017672" u="1"/>
        <n v="0.15692806434867279" u="1"/>
        <n v="0.2959669772177374" u="1"/>
        <n v="2.8032307982918548E-5" u="1"/>
        <n v="7.8676312223638204E-4" u="1"/>
        <n v="4.8712650460783491E-3" u="1"/>
        <n v="0.21787409314116155" u="1"/>
        <n v="1.2618369834237446E-2" u="1"/>
        <n v="1.1415343368058987E-4" u="1"/>
        <n v="3.2502141210447337E-4" u="1"/>
        <n v="5.8813747040274354E-5" u="1"/>
        <n v="1.1338332813204177E-2" u="1"/>
        <n v="4.379003545161821E-5" u="1"/>
        <n v="0.13073730846952522" u="1"/>
        <n v="6.9563431422543339E-7" u="1"/>
        <n v="6.952969514906697E-3" u="1"/>
        <n v="3.3412650387605858E-3" u="1"/>
        <n v="1.4153019884236858E-2" u="1"/>
        <n v="7.8306658737799797E-6" u="1"/>
        <n v="0.19004720564665722" u="1"/>
        <n v="1.2757241022907489E-2" u="1"/>
        <n v="1.6982818124844642E-2" u="1"/>
        <n v="5.0218942879910386E-4" u="1"/>
        <n v="6.6778401885344814E-4" u="1"/>
        <n v="3.5789869488621013E-6" u="1"/>
        <n v="2.7876228137873453E-3" u="1"/>
        <n v="1.0749680806316313E-3" u="1"/>
        <n v="5.0547341549792386E-3" u="1"/>
        <n v="2.5693560691836378E-4" u="1"/>
        <n v="1.0739348624907124E-5" u="1"/>
        <n v="3.1305565134418054E-4" u="1"/>
        <n v="3.7151744250837481E-4" u="1"/>
        <n v="1.0802664581942232E-147" u="1"/>
        <n v="6.425680202383254E-145" u="1"/>
        <n v="5.3925223363797557E-97" u="1"/>
        <n v="1.3501670969279439E-205" u="1"/>
        <n v="7.0263647815937485E-163" u="1"/>
        <n v="9.4522431983245576E-55" u="1"/>
        <n v="4.5133078275926027E-247" u="1"/>
        <n v="8.4644729803566585E-15" u="1"/>
        <n v="1.929568908011503E-87" u="1"/>
        <n v="1.3195218905787463E-223" u="1"/>
        <n v="1.1177367745694851E-226" u="1"/>
        <n v="1.753898990182332E-189" u="1"/>
        <n v="9.5968967848588613E-222" u="1"/>
        <n v="9.7815082874471527E-216" u="1"/>
        <n v="3.1790278237043018E-263" u="1"/>
        <n v="1.8352967879986856E-200" u="1"/>
        <n v="8.7252617777561014E-275" u="1"/>
        <n v="1.2164524757335491E-45" u="1"/>
        <n v="2.1007846831132553E-291" u="1"/>
        <n v="3.2474308341115858E-173" u="1"/>
        <n v="5.092375720541079E-157" u="1"/>
        <n v="6.3936737536096623E-286" u="1"/>
        <n v="6.8667871787882218E-283" u="1"/>
        <n v="1.6518508430913201E-252" u="1"/>
        <n v="8.7249919561418392E-288" u="1"/>
        <n v="1.5651922489157289E-241" u="1"/>
        <n v="6.0562166625281551E-225" u="1"/>
        <n v="6.3203189093979075E-279" u="1"/>
        <n v="8.3725067065809679E-286" u="1"/>
        <n v="0.13974030203858256" u="1"/>
        <n v="0.14007354466134106" u="1"/>
        <n v="0.13992057116592152" u="1"/>
        <n v="0.22336243990988877" u="1"/>
        <n v="0.1345349774894023" u="1"/>
        <n v="0.13655142477718302" u="1"/>
        <n v="0.23114472416415549" u="1"/>
        <n v="7.8796806995928316E-5" u="1"/>
        <n v="3.4399265606588798E-3" u="1"/>
        <n v="2.0944040341910216E-2" u="1"/>
        <n v="0.21704461110082951" u="1"/>
        <n v="4.57124604202385E-2" u="1"/>
        <n v="3.2807960795880315E-4" u="1"/>
        <n v="1.9414252873036608E-3" u="1"/>
        <n v="2.0264036276931093E-4" u="1"/>
        <n v="5.7111540214556146E-2" u="1"/>
        <n v="1.0335046040604692E-4" u="1"/>
        <n v="0.13081087286820306" u="1"/>
        <n v="2.2560312721663073E-6" u="1"/>
        <n v="1.4915329350397815E-2" u="1"/>
        <n v="1.3785949029410346E-2" u="1"/>
        <n v="5.925582113404379E-2" u="1"/>
        <n v="2.3422449690912349E-5" u="1"/>
        <n v="0.19255314099790458" u="1"/>
        <n v="2.2343380297980379E-2" u="1"/>
        <n v="4.2105097600775285E-2" u="1"/>
        <n v="2.2310486121322514E-3" u="1"/>
        <n v="2.7879302435497473E-3" u="1"/>
        <n v="9.6932702512284463E-6" u="1"/>
        <n v="5.7298005141718546E-3" u="1"/>
        <n v="6.3694497999615815E-3" u="1"/>
        <n v="1.1631424762822558E-2" u="1"/>
        <n v="6.5081851059889525E-4" u="1"/>
        <n v="2.0586311738293937E-5" u="1"/>
        <n v="1.0115249365009755E-3" u="1"/>
        <n v="1.5275979084922908E-3" u="1"/>
        <n v="1.0349832303973028E-133" u="1"/>
        <n v="1.7809353535528408E-146" u="1"/>
        <n v="1.8784395390486482E-103" u="1"/>
        <n v="3.1060021808034487E-230" u="1"/>
        <n v="9.225768975820109E-161" u="1"/>
        <n v="6.680217021408231E-54" u="1"/>
        <n v="5.2297451937154675E-257" u="1"/>
        <n v="2.6654463075970427E-21" u="1"/>
        <n v="2.2903239890077748E-85" u="1"/>
        <n v="8.2078860064629874E-218" u="1"/>
        <n v="6.5392170555390225E-232" u="1"/>
        <n v="1.3711833006982794E-188" u="1"/>
        <n v="1.9131472516077652E-218" u="1"/>
        <n v="9.4627483609672066E-197" u="1"/>
        <n v="1.4798044247329459E-263" u="1"/>
        <n v="1.1909195656080117E-222" u="1"/>
        <n v="2.6338259492695171E-253" u="1"/>
        <n v="2.2807843134041477E-53" u="1"/>
        <n v="7.033638787642471E-287" u="1"/>
        <n v="2.0692153047400602E-155" u="1"/>
        <n v="1.2758929382988287E-158" u="1"/>
        <n v="1.4099486598361298E-282" u="1"/>
        <n v="9.0162401308417823E-281" u="1"/>
        <n v="6.7856977890298872E-265" u="1"/>
        <n v="1.3016010351279831E-290" u="1"/>
        <n v="1.2236539767164818E-240" u="1"/>
        <n v="6.3269887948408229E-218" u="1"/>
        <n v="1.7517335187799174E-280" u="1"/>
        <n v="1.6952305583307935E-305" u="1"/>
      </sharedItems>
    </cacheField>
    <cacheField name="American Odds" numFmtId="1">
      <sharedItems containsMixedTypes="1" containsNumber="1" containsInteger="1" minValue="-1160" maxValue="1.4098346921464E+305"/>
    </cacheField>
  </cacheFields>
  <extLst>
    <ext xmlns:x14="http://schemas.microsoft.com/office/spreadsheetml/2009/9/main" uri="{725AE2AE-9491-48be-B2B4-4EB974FC3084}">
      <x14:pivotCacheDefinition pivotCacheId="5029743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
  <r>
    <x v="0"/>
    <x v="0"/>
    <n v="26"/>
    <x v="0"/>
    <x v="0"/>
    <n v="0.98903125393994795"/>
    <n v="0.71862474824643385"/>
  </r>
  <r>
    <x v="1"/>
    <x v="1"/>
    <n v="29"/>
    <x v="1"/>
    <x v="1"/>
    <n v="0.99133281036092269"/>
    <n v="0.71777146669752034"/>
  </r>
  <r>
    <x v="2"/>
    <x v="2"/>
    <n v="26"/>
    <x v="2"/>
    <x v="1"/>
    <n v="0.78217232972389139"/>
    <n v="0.69319531252235589"/>
  </r>
  <r>
    <x v="3"/>
    <x v="3"/>
    <n v="28"/>
    <x v="3"/>
    <x v="1"/>
    <n v="0.78419731268118642"/>
    <n v="0.59707826575899403"/>
  </r>
  <r>
    <x v="4"/>
    <x v="3"/>
    <n v="26"/>
    <x v="4"/>
    <x v="0"/>
    <n v="0.45291775776971938"/>
    <n v="0.58368972426114085"/>
  </r>
  <r>
    <x v="5"/>
    <x v="4"/>
    <n v="27"/>
    <x v="5"/>
    <x v="0"/>
    <n v="0.51821208772818195"/>
    <n v="0.53646795344265696"/>
  </r>
  <r>
    <x v="6"/>
    <x v="5"/>
    <n v="22"/>
    <x v="6"/>
    <x v="0"/>
    <n v="0.98613540961869273"/>
    <n v="0.52260156722347839"/>
  </r>
  <r>
    <x v="7"/>
    <x v="6"/>
    <n v="28"/>
    <x v="7"/>
    <x v="0"/>
    <n v="0.99905654206683003"/>
    <n v="0.52233753226967861"/>
  </r>
  <r>
    <x v="8"/>
    <x v="7"/>
    <n v="27"/>
    <x v="8"/>
    <x v="0"/>
    <n v="0.89756502859317999"/>
    <n v="0.52214444362860157"/>
  </r>
  <r>
    <x v="9"/>
    <x v="8"/>
    <n v="27"/>
    <x v="9"/>
    <x v="1"/>
    <n v="0.98743079474240858"/>
    <n v="0.50710215173173312"/>
  </r>
  <r>
    <x v="10"/>
    <x v="9"/>
    <n v="28"/>
    <x v="10"/>
    <x v="1"/>
    <n v="0.95277282765072902"/>
    <n v="0.97183556463850118"/>
  </r>
  <r>
    <x v="11"/>
    <x v="10"/>
    <n v="31"/>
    <x v="11"/>
    <x v="0"/>
    <n v="0.85951704200406787"/>
    <n v="0.96629808326133204"/>
  </r>
  <r>
    <x v="12"/>
    <x v="11"/>
    <n v="29"/>
    <x v="3"/>
    <x v="1"/>
    <n v="0.98976602050128037"/>
    <n v="0.95238778916093147"/>
  </r>
  <r>
    <x v="13"/>
    <x v="12"/>
    <n v="24"/>
    <x v="1"/>
    <x v="1"/>
    <n v="0.99973322996519476"/>
    <n v="0.93832762986116403"/>
  </r>
  <r>
    <x v="14"/>
    <x v="13"/>
    <n v="27"/>
    <x v="12"/>
    <x v="0"/>
    <n v="0.99841376020249384"/>
    <n v="0.92026333578297626"/>
  </r>
  <r>
    <x v="15"/>
    <x v="14"/>
    <n v="25"/>
    <x v="1"/>
    <x v="1"/>
    <n v="0.9119721061504541"/>
    <n v="0.91613939902245622"/>
  </r>
  <r>
    <x v="13"/>
    <x v="15"/>
    <n v="30"/>
    <x v="1"/>
    <x v="1"/>
    <n v="0.23195473710462886"/>
    <n v="0.90606345191899862"/>
  </r>
  <r>
    <x v="11"/>
    <x v="16"/>
    <n v="30"/>
    <x v="11"/>
    <x v="0"/>
    <n v="0.93304945151206109"/>
    <n v="0.88695959528507629"/>
  </r>
  <r>
    <x v="16"/>
    <x v="17"/>
    <n v="25"/>
    <x v="10"/>
    <x v="1"/>
    <n v="0.92292426024020713"/>
    <n v="0.87687531268331831"/>
  </r>
  <r>
    <x v="10"/>
    <x v="18"/>
    <n v="30"/>
    <x v="10"/>
    <x v="1"/>
    <n v="0.92292847140707335"/>
    <n v="0.84619379573221876"/>
  </r>
  <r>
    <x v="14"/>
    <x v="19"/>
    <n v="31"/>
    <x v="12"/>
    <x v="0"/>
    <n v="0.41679791634372099"/>
    <n v="0.80106660543808372"/>
  </r>
  <r>
    <x v="13"/>
    <x v="20"/>
    <n v="28"/>
    <x v="1"/>
    <x v="1"/>
    <n v="0.26037371233567286"/>
    <n v="0.78482269631655532"/>
  </r>
  <r>
    <x v="17"/>
    <x v="21"/>
    <n v="30"/>
    <x v="13"/>
    <x v="1"/>
    <n v="0.99903104095914719"/>
    <n v="0.77428168159487942"/>
  </r>
  <r>
    <x v="18"/>
    <x v="17"/>
    <n v="27"/>
    <x v="5"/>
    <x v="0"/>
    <n v="0.78702251254179179"/>
    <n v="0.76925029209805151"/>
  </r>
  <r>
    <x v="13"/>
    <x v="22"/>
    <n v="26"/>
    <x v="1"/>
    <x v="1"/>
    <n v="0.97785227232497141"/>
    <n v="0.73792315721015989"/>
  </r>
  <r>
    <x v="19"/>
    <x v="23"/>
    <n v="28"/>
    <x v="14"/>
    <x v="0"/>
    <n v="0.97490833752675188"/>
    <n v="0.72505053711677059"/>
  </r>
  <r>
    <x v="20"/>
    <x v="24"/>
    <n v="25"/>
    <x v="2"/>
    <x v="1"/>
    <n v="0.13843469997527066"/>
    <n v="0.70988197448948298"/>
  </r>
  <r>
    <x v="21"/>
    <x v="25"/>
    <n v="26"/>
    <x v="4"/>
    <x v="0"/>
    <n v="0.85408341595469695"/>
    <n v="0.69672675486625524"/>
  </r>
  <r>
    <x v="22"/>
    <x v="26"/>
    <n v="28"/>
    <x v="2"/>
    <x v="1"/>
    <n v="0.65045743841018522"/>
    <n v="0.69006926401830848"/>
  </r>
  <r>
    <x v="23"/>
    <x v="27"/>
    <n v="27"/>
    <x v="15"/>
    <x v="0"/>
    <n v="0.63929994025787862"/>
    <n v="0.67098214750471563"/>
  </r>
  <r>
    <x v="22"/>
    <x v="23"/>
    <n v="31"/>
    <x v="2"/>
    <x v="1"/>
    <n v="0.98358559919964872"/>
    <n v="0.65349389533033586"/>
  </r>
  <r>
    <x v="24"/>
    <x v="28"/>
    <n v="31"/>
    <x v="16"/>
    <x v="1"/>
    <n v="0.99090630713727634"/>
    <n v="0.63655572680936334"/>
  </r>
  <r>
    <x v="25"/>
    <x v="29"/>
    <n v="25"/>
    <x v="2"/>
    <x v="1"/>
    <n v="0.84383859558799446"/>
    <n v="0.6168165448988614"/>
  </r>
  <r>
    <x v="26"/>
    <x v="30"/>
    <n v="31"/>
    <x v="14"/>
    <x v="0"/>
    <n v="0.78052461345546786"/>
    <n v="0.56963037288597562"/>
  </r>
  <r>
    <x v="22"/>
    <x v="30"/>
    <n v="29"/>
    <x v="2"/>
    <x v="1"/>
    <n v="0.73996407729687164"/>
    <n v="0.5682651993080845"/>
  </r>
  <r>
    <x v="27"/>
    <x v="31"/>
    <n v="23"/>
    <x v="17"/>
    <x v="1"/>
    <n v="0.61525905078638776"/>
    <n v="0.56259764645997812"/>
  </r>
  <r>
    <x v="28"/>
    <x v="32"/>
    <n v="28"/>
    <x v="10"/>
    <x v="1"/>
    <n v="0.43389945302814353"/>
    <n v="0.56240872929943775"/>
  </r>
  <r>
    <x v="29"/>
    <x v="33"/>
    <n v="33"/>
    <x v="18"/>
    <x v="1"/>
    <n v="0.48364723536078219"/>
    <n v="0.55801820164126215"/>
  </r>
  <r>
    <x v="30"/>
    <x v="34"/>
    <n v="22"/>
    <x v="13"/>
    <x v="1"/>
    <n v="0.89665118176579772"/>
    <n v="0.5524267230115909"/>
  </r>
  <r>
    <x v="31"/>
    <x v="35"/>
    <n v="25"/>
    <x v="1"/>
    <x v="1"/>
    <n v="6.3399646902719251E-2"/>
    <n v="0.53047462797189726"/>
  </r>
  <r>
    <x v="32"/>
    <x v="36"/>
    <n v="26"/>
    <x v="18"/>
    <x v="0"/>
    <n v="0.73115071193323566"/>
    <n v="0.48004703125251202"/>
  </r>
  <r>
    <x v="12"/>
    <x v="19"/>
    <n v="28"/>
    <x v="3"/>
    <x v="1"/>
    <n v="0.30280880250809133"/>
    <n v="0.50696907381110157"/>
  </r>
  <r>
    <x v="33"/>
    <x v="9"/>
    <n v="34"/>
    <x v="19"/>
    <x v="0"/>
    <n v="0.70709666478565336"/>
    <n v="0.4984724420438546"/>
  </r>
  <r>
    <x v="13"/>
    <x v="37"/>
    <n v="27"/>
    <x v="1"/>
    <x v="1"/>
    <n v="6.1905728080890239E-2"/>
    <n v="0.49656212738415612"/>
  </r>
  <r>
    <x v="13"/>
    <x v="38"/>
    <n v="25"/>
    <x v="1"/>
    <x v="1"/>
    <n v="0.99936396138081995"/>
    <n v="0.49429856647900489"/>
  </r>
  <r>
    <x v="10"/>
    <x v="38"/>
    <n v="38"/>
    <x v="10"/>
    <x v="1"/>
    <n v="0.99908381663274881"/>
    <n v="0.49416000320003006"/>
  </r>
  <r>
    <x v="34"/>
    <x v="9"/>
    <n v="24"/>
    <x v="5"/>
    <x v="0"/>
    <n v="0.6806800354790401"/>
    <n v="0.47984986556058629"/>
  </r>
  <r>
    <x v="35"/>
    <x v="39"/>
    <n v="26"/>
    <x v="4"/>
    <x v="0"/>
    <n v="0.99704203084556853"/>
    <n v="0.47429339313923774"/>
  </r>
  <r>
    <x v="36"/>
    <x v="40"/>
    <n v="27"/>
    <x v="15"/>
    <x v="0"/>
    <n v="0.62040044358426527"/>
    <n v="0.47290201142936583"/>
  </r>
  <r>
    <x v="26"/>
    <x v="31"/>
    <n v="32"/>
    <x v="14"/>
    <x v="0"/>
    <n v="0.99258440203366038"/>
    <n v="0.46768935951821405"/>
  </r>
  <r>
    <x v="37"/>
    <x v="41"/>
    <n v="24"/>
    <x v="20"/>
    <x v="0"/>
    <n v="0.25247625762331122"/>
    <n v="0.46737832472469554"/>
  </r>
  <r>
    <x v="38"/>
    <x v="42"/>
    <n v="27"/>
    <x v="21"/>
    <x v="0"/>
    <n v="0.67939394889109594"/>
    <n v="0.46706799459605103"/>
  </r>
  <r>
    <x v="39"/>
    <x v="7"/>
    <n v="27"/>
    <x v="0"/>
    <x v="1"/>
    <n v="0.9118896867218016"/>
    <n v="0.46387635376108122"/>
  </r>
  <r>
    <x v="40"/>
    <x v="43"/>
    <n v="30"/>
    <x v="12"/>
    <x v="0"/>
    <n v="0.83332261654343909"/>
    <n v="0.46347976802360075"/>
  </r>
  <r>
    <x v="5"/>
    <x v="44"/>
    <n v="26"/>
    <x v="5"/>
    <x v="0"/>
    <n v="0.65900219927558201"/>
    <n v="0.46262473512248392"/>
  </r>
  <r>
    <x v="41"/>
    <x v="0"/>
    <n v="26"/>
    <x v="22"/>
    <x v="1"/>
    <n v="0.67692640571802354"/>
    <n v="0.45974537764629575"/>
  </r>
  <r>
    <x v="1"/>
    <x v="45"/>
    <n v="31"/>
    <x v="1"/>
    <x v="1"/>
    <n v="0.99657350318590121"/>
    <n v="0.4560311318922064"/>
  </r>
  <r>
    <x v="24"/>
    <x v="10"/>
    <n v="22"/>
    <x v="16"/>
    <x v="1"/>
    <n v="1.0628004914429079E-2"/>
    <n v="0.45107836238261884"/>
  </r>
  <r>
    <x v="42"/>
    <x v="46"/>
    <n v="28"/>
    <x v="23"/>
    <x v="0"/>
    <n v="0.76741483259677457"/>
    <n v="0.45021306816134665"/>
  </r>
  <r>
    <x v="28"/>
    <x v="47"/>
    <n v="30"/>
    <x v="10"/>
    <x v="1"/>
    <n v="0.90994343439729153"/>
    <n v="0.44659211813948357"/>
  </r>
  <r>
    <x v="30"/>
    <x v="48"/>
    <n v="23"/>
    <x v="13"/>
    <x v="1"/>
    <n v="0.71686740608000354"/>
    <n v="0.44487323836373921"/>
  </r>
  <r>
    <x v="29"/>
    <x v="49"/>
    <n v="26"/>
    <x v="18"/>
    <x v="1"/>
    <n v="0.99496665624259817"/>
    <n v="0.44281670960222536"/>
  </r>
  <r>
    <x v="40"/>
    <x v="50"/>
    <n v="28"/>
    <x v="12"/>
    <x v="0"/>
    <n v="0.92589555508457178"/>
    <n v="0.43120325131283738"/>
  </r>
  <r>
    <x v="43"/>
    <x v="46"/>
    <n v="22"/>
    <x v="24"/>
    <x v="1"/>
    <n v="0.73536556395131725"/>
    <n v="0.43104912122625644"/>
  </r>
  <r>
    <x v="44"/>
    <x v="1"/>
    <n v="29"/>
    <x v="20"/>
    <x v="0"/>
    <n v="0.91000215009803342"/>
    <n v="0.43004283248257491"/>
  </r>
  <r>
    <x v="45"/>
    <x v="22"/>
    <n v="27"/>
    <x v="20"/>
    <x v="0"/>
    <n v="0.97145995755398162"/>
    <n v="0.42893225338224195"/>
  </r>
  <r>
    <x v="46"/>
    <x v="51"/>
    <n v="30"/>
    <x v="22"/>
    <x v="1"/>
    <n v="0.98827083914561709"/>
    <n v="0.42745818007627528"/>
  </r>
  <r>
    <x v="47"/>
    <x v="37"/>
    <n v="24"/>
    <x v="25"/>
    <x v="1"/>
    <n v="5.3210233892181803E-2"/>
    <n v="0.42681328140725994"/>
  </r>
  <r>
    <x v="48"/>
    <x v="22"/>
    <n v="27"/>
    <x v="7"/>
    <x v="0"/>
    <n v="0.96643211239669569"/>
    <n v="0.42671229059715537"/>
  </r>
  <r>
    <x v="49"/>
    <x v="11"/>
    <n v="26"/>
    <x v="26"/>
    <x v="0"/>
    <n v="0.89203286878856813"/>
    <n v="0.42622932387686596"/>
  </r>
  <r>
    <x v="14"/>
    <x v="35"/>
    <n v="29"/>
    <x v="12"/>
    <x v="0"/>
    <n v="0.12727248591453974"/>
    <n v="0.42613597307913353"/>
  </r>
  <r>
    <x v="13"/>
    <x v="52"/>
    <n v="23"/>
    <x v="1"/>
    <x v="1"/>
    <n v="0.81214026771154246"/>
    <n v="0.42559857006553731"/>
  </r>
  <r>
    <x v="50"/>
    <x v="34"/>
    <n v="27"/>
    <x v="21"/>
    <x v="0"/>
    <n v="0.71770987557872579"/>
    <n v="0.42091525310722455"/>
  </r>
  <r>
    <x v="51"/>
    <x v="27"/>
    <n v="27"/>
    <x v="10"/>
    <x v="1"/>
    <n v="0.87627826934151731"/>
    <n v="0.41914530248917325"/>
  </r>
  <r>
    <x v="52"/>
    <x v="39"/>
    <n v="27"/>
    <x v="18"/>
    <x v="0"/>
    <n v="0.87617623694926594"/>
    <n v="0.41679747448380416"/>
  </r>
  <r>
    <x v="28"/>
    <x v="53"/>
    <n v="27"/>
    <x v="10"/>
    <x v="1"/>
    <n v="0.9992552136666577"/>
    <n v="0.41620246940943117"/>
  </r>
  <r>
    <x v="53"/>
    <x v="54"/>
    <n v="26"/>
    <x v="27"/>
    <x v="0"/>
    <n v="0.49491965364495488"/>
    <n v="0.41480117358292107"/>
  </r>
  <r>
    <x v="15"/>
    <x v="51"/>
    <n v="26"/>
    <x v="1"/>
    <x v="1"/>
    <n v="0.95799366297151811"/>
    <n v="0.41436235035775604"/>
  </r>
  <r>
    <x v="14"/>
    <x v="55"/>
    <n v="30"/>
    <x v="12"/>
    <x v="0"/>
    <n v="0.94043346441626907"/>
    <n v="0.40867050292469342"/>
  </r>
  <r>
    <x v="40"/>
    <x v="1"/>
    <n v="25"/>
    <x v="12"/>
    <x v="0"/>
    <n v="0.8611972834596141"/>
    <n v="0.4069789495171785"/>
  </r>
  <r>
    <x v="40"/>
    <x v="2"/>
    <n v="29"/>
    <x v="12"/>
    <x v="0"/>
    <n v="0.9814935891781229"/>
    <n v="0.40397451525953837"/>
  </r>
  <r>
    <x v="7"/>
    <x v="28"/>
    <n v="25"/>
    <x v="5"/>
    <x v="0"/>
    <n v="0.82414821813333561"/>
    <n v="0.39598196038370542"/>
  </r>
  <r>
    <x v="48"/>
    <x v="20"/>
    <n v="29"/>
    <x v="7"/>
    <x v="0"/>
    <n v="0.83874767690887053"/>
    <n v="0.39349198715665146"/>
  </r>
  <r>
    <x v="49"/>
    <x v="35"/>
    <n v="23"/>
    <x v="26"/>
    <x v="0"/>
    <n v="0.11605796746318857"/>
    <n v="0.38858732539978086"/>
  </r>
  <r>
    <x v="54"/>
    <x v="56"/>
    <n v="29"/>
    <x v="28"/>
    <x v="1"/>
    <n v="0.72756939315336588"/>
    <n v="0.3884263260174079"/>
  </r>
  <r>
    <x v="55"/>
    <x v="25"/>
    <n v="25"/>
    <x v="1"/>
    <x v="1"/>
    <n v="0.9518194640281995"/>
    <n v="0.38588563931056291"/>
  </r>
  <r>
    <x v="1"/>
    <x v="57"/>
    <n v="27"/>
    <x v="28"/>
    <x v="1"/>
    <n v="0.74431370431575639"/>
    <n v="0.38471287745005944"/>
  </r>
  <r>
    <x v="48"/>
    <x v="12"/>
    <n v="25"/>
    <x v="19"/>
    <x v="0"/>
    <n v="0.29006787622905672"/>
    <n v="0.38092555066526174"/>
  </r>
  <r>
    <x v="56"/>
    <x v="58"/>
    <n v="29"/>
    <x v="29"/>
    <x v="1"/>
    <n v="0.71670743739203657"/>
    <n v="0.38056033588217608"/>
  </r>
  <r>
    <x v="57"/>
    <x v="59"/>
    <n v="32"/>
    <x v="1"/>
    <x v="1"/>
    <n v="0.18868159415853797"/>
    <n v="0.37926826925636031"/>
  </r>
  <r>
    <x v="58"/>
    <x v="36"/>
    <n v="25"/>
    <x v="30"/>
    <x v="0"/>
    <n v="0.57289079770160223"/>
    <n v="0.37613931324961941"/>
  </r>
  <r>
    <x v="59"/>
    <x v="32"/>
    <n v="30"/>
    <x v="7"/>
    <x v="0"/>
    <n v="0.62236289580517656"/>
    <n v="0.37376339701786138"/>
  </r>
  <r>
    <x v="60"/>
    <x v="60"/>
    <n v="27"/>
    <x v="31"/>
    <x v="1"/>
    <n v="0.58114636575599765"/>
    <n v="0.37322980959269575"/>
  </r>
  <r>
    <x v="61"/>
    <x v="25"/>
    <n v="26"/>
    <x v="2"/>
    <x v="1"/>
    <n v="0.90924435741387399"/>
    <n v="0.36862488466592203"/>
  </r>
  <r>
    <x v="34"/>
    <x v="18"/>
    <n v="26"/>
    <x v="5"/>
    <x v="0"/>
    <n v="0.85960980831997191"/>
    <n v="0.36490535231592369"/>
  </r>
  <r>
    <x v="47"/>
    <x v="61"/>
    <n v="28"/>
    <x v="25"/>
    <x v="1"/>
    <n v="2.2849565076282202E-2"/>
    <n v="0.36152366985959289"/>
  </r>
  <r>
    <x v="32"/>
    <x v="60"/>
    <n v="27"/>
    <x v="18"/>
    <x v="0"/>
    <n v="0.73123505927042509"/>
    <n v="0.36108502966246464"/>
  </r>
  <r>
    <x v="10"/>
    <x v="62"/>
    <n v="35"/>
    <x v="10"/>
    <x v="1"/>
    <n v="0.31249155546784702"/>
    <n v="0.35947206092931744"/>
  </r>
  <r>
    <x v="1"/>
    <x v="63"/>
    <n v="24"/>
    <x v="9"/>
    <x v="1"/>
    <n v="0.79234008205932094"/>
    <n v="0.35815174643486991"/>
  </r>
  <r>
    <x v="3"/>
    <x v="0"/>
    <n v="27"/>
    <x v="3"/>
    <x v="1"/>
    <n v="0.52366100607209365"/>
    <n v="0.35565273412533938"/>
  </r>
  <r>
    <x v="62"/>
    <x v="28"/>
    <n v="30"/>
    <x v="20"/>
    <x v="0"/>
    <n v="0.7381594697883257"/>
    <n v="0.35466658483424413"/>
  </r>
  <r>
    <x v="11"/>
    <x v="26"/>
    <n v="24"/>
    <x v="11"/>
    <x v="0"/>
    <n v="0.55357451770920563"/>
    <n v="0.35341785122050889"/>
  </r>
  <r>
    <x v="62"/>
    <x v="48"/>
    <n v="24"/>
    <x v="20"/>
    <x v="0"/>
    <n v="0.49102944106149088"/>
    <n v="0.35156883647370241"/>
  </r>
  <r>
    <x v="60"/>
    <x v="64"/>
    <n v="20"/>
    <x v="31"/>
    <x v="1"/>
    <n v="0.98831744939620481"/>
    <n v="0.34787862336858139"/>
  </r>
  <r>
    <x v="5"/>
    <x v="64"/>
    <n v="25"/>
    <x v="5"/>
    <x v="0"/>
    <n v="0.93322492600586449"/>
    <n v="0.34750850245329551"/>
  </r>
  <r>
    <x v="22"/>
    <x v="65"/>
    <n v="27"/>
    <x v="2"/>
    <x v="1"/>
    <n v="0.35156424355144722"/>
    <n v="0.34427786578450947"/>
  </r>
  <r>
    <x v="48"/>
    <x v="52"/>
    <n v="24"/>
    <x v="19"/>
    <x v="0"/>
    <n v="0.98302333282904519"/>
    <n v="0.34127960068305219"/>
  </r>
  <r>
    <x v="48"/>
    <x v="38"/>
    <n v="26"/>
    <x v="19"/>
    <x v="0"/>
    <n v="0.96342179495542035"/>
    <n v="0.34088892182375641"/>
  </r>
  <r>
    <x v="14"/>
    <x v="18"/>
    <n v="28"/>
    <x v="12"/>
    <x v="0"/>
    <n v="0.80301286195538313"/>
    <n v="0.34087988348892279"/>
  </r>
  <r>
    <x v="7"/>
    <x v="66"/>
    <n v="37"/>
    <x v="7"/>
    <x v="0"/>
    <n v="0.99995803227326885"/>
    <n v="0.34061082431139261"/>
  </r>
  <r>
    <x v="63"/>
    <x v="13"/>
    <n v="30"/>
    <x v="3"/>
    <x v="1"/>
    <n v="0.73805468513740558"/>
    <n v="0.34012598993499515"/>
  </r>
  <r>
    <x v="64"/>
    <x v="11"/>
    <n v="21"/>
    <x v="32"/>
    <x v="0"/>
    <n v="0.71059279989527846"/>
    <n v="0.33953400065006117"/>
  </r>
  <r>
    <x v="65"/>
    <x v="64"/>
    <n v="29"/>
    <x v="25"/>
    <x v="1"/>
    <n v="0.96152819032793324"/>
    <n v="0.33844905135057429"/>
  </r>
  <r>
    <x v="66"/>
    <x v="13"/>
    <n v="33"/>
    <x v="1"/>
    <x v="1"/>
    <n v="0.73121700412915847"/>
    <n v="0.33697490496985227"/>
  </r>
  <r>
    <x v="67"/>
    <x v="67"/>
    <n v="30"/>
    <x v="1"/>
    <x v="1"/>
    <n v="0.99996977889239791"/>
    <n v="0.33688990586601203"/>
  </r>
  <r>
    <x v="68"/>
    <x v="38"/>
    <n v="23"/>
    <x v="32"/>
    <x v="0"/>
    <n v="0.94673782522952599"/>
    <n v="0.33498560877709288"/>
  </r>
  <r>
    <x v="69"/>
    <x v="56"/>
    <n v="28"/>
    <x v="31"/>
    <x v="1"/>
    <n v="0.62666270165206073"/>
    <n v="0.33455542955136869"/>
  </r>
  <r>
    <x v="70"/>
    <x v="60"/>
    <n v="23"/>
    <x v="4"/>
    <x v="0"/>
    <n v="0.67540643892200303"/>
    <n v="0.33351676856918833"/>
  </r>
  <r>
    <x v="7"/>
    <x v="68"/>
    <n v="27"/>
    <x v="5"/>
    <x v="0"/>
    <n v="0.99359927706134699"/>
    <n v="0.33341455237336459"/>
  </r>
  <r>
    <x v="71"/>
    <x v="67"/>
    <n v="25"/>
    <x v="0"/>
    <x v="1"/>
    <n v="0.69830260165461211"/>
    <n v="0.23525820750101673"/>
  </r>
  <r>
    <x v="72"/>
    <x v="54"/>
    <n v="23"/>
    <x v="16"/>
    <x v="1"/>
    <n v="0.98655594170415217"/>
    <n v="0.32913657284956371"/>
  </r>
  <r>
    <x v="10"/>
    <x v="55"/>
    <n v="32"/>
    <x v="10"/>
    <x v="1"/>
    <n v="1.3570283949680396E-2"/>
    <n v="0.32782269971023026"/>
  </r>
  <r>
    <x v="73"/>
    <x v="46"/>
    <n v="22"/>
    <x v="15"/>
    <x v="0"/>
    <n v="0.55739377425977543"/>
    <n v="0.32700170836466219"/>
  </r>
  <r>
    <x v="74"/>
    <x v="55"/>
    <n v="27"/>
    <x v="33"/>
    <x v="1"/>
    <n v="1.3511265662670026E-2"/>
    <n v="0.32639697168185927"/>
  </r>
  <r>
    <x v="75"/>
    <x v="34"/>
    <n v="28"/>
    <x v="34"/>
    <x v="0"/>
    <n v="0.55355240245122017"/>
    <n v="0.32464183302199789"/>
  </r>
  <r>
    <x v="61"/>
    <x v="54"/>
    <n v="28"/>
    <x v="2"/>
    <x v="1"/>
    <n v="0.96999653090140625"/>
    <n v="0.32361199234720611"/>
  </r>
  <r>
    <x v="76"/>
    <x v="30"/>
    <n v="25"/>
    <x v="12"/>
    <x v="0"/>
    <n v="0.44179771049239791"/>
    <n v="0.32242595586297068"/>
  </r>
  <r>
    <x v="48"/>
    <x v="62"/>
    <n v="23"/>
    <x v="19"/>
    <x v="0"/>
    <n v="0.95165796443921302"/>
    <n v="0.32191156252080189"/>
  </r>
  <r>
    <x v="77"/>
    <x v="45"/>
    <n v="28"/>
    <x v="11"/>
    <x v="0"/>
    <n v="0.5628204332934198"/>
    <n v="0.31827821394197564"/>
  </r>
  <r>
    <x v="78"/>
    <x v="7"/>
    <n v="30"/>
    <x v="35"/>
    <x v="0"/>
    <n v="0.54672478447566608"/>
    <n v="0.31804860852862205"/>
  </r>
  <r>
    <x v="24"/>
    <x v="69"/>
    <n v="26"/>
    <x v="1"/>
    <x v="1"/>
    <n v="0.9570865375834382"/>
    <n v="0.3149158335529873"/>
  </r>
  <r>
    <x v="52"/>
    <x v="64"/>
    <n v="28"/>
    <x v="18"/>
    <x v="0"/>
    <n v="0.84222617614523265"/>
    <n v="0.31362295309861454"/>
  </r>
  <r>
    <x v="65"/>
    <x v="44"/>
    <n v="30"/>
    <x v="25"/>
    <x v="1"/>
    <n v="0.99593985595049273"/>
    <n v="0.31311854289952895"/>
  </r>
  <r>
    <x v="79"/>
    <x v="39"/>
    <n v="27"/>
    <x v="10"/>
    <x v="1"/>
    <n v="0.96882295644919469"/>
    <n v="0.31130240525432668"/>
  </r>
  <r>
    <x v="40"/>
    <x v="59"/>
    <n v="26"/>
    <x v="12"/>
    <x v="0"/>
    <n v="0.77520687688348811"/>
    <n v="0.31037434694361871"/>
  </r>
  <r>
    <x v="80"/>
    <x v="40"/>
    <n v="29"/>
    <x v="25"/>
    <x v="1"/>
    <n v="0.90526644487775032"/>
    <n v="0.30878348617484258"/>
  </r>
  <r>
    <x v="27"/>
    <x v="16"/>
    <n v="27"/>
    <x v="17"/>
    <x v="1"/>
    <n v="0.99198564424057034"/>
    <n v="0.30834952421989464"/>
  </r>
  <r>
    <x v="49"/>
    <x v="62"/>
    <n v="27"/>
    <x v="26"/>
    <x v="0"/>
    <n v="0.90633406708592157"/>
    <n v="0.30658012290517467"/>
  </r>
  <r>
    <x v="27"/>
    <x v="27"/>
    <n v="26"/>
    <x v="17"/>
    <x v="1"/>
    <n v="0.63535838299725089"/>
    <n v="0.30390743551193222"/>
  </r>
  <r>
    <x v="27"/>
    <x v="69"/>
    <n v="32"/>
    <x v="17"/>
    <x v="1"/>
    <n v="0.92235137075512819"/>
    <n v="0.3034867165548959"/>
  </r>
  <r>
    <x v="81"/>
    <x v="56"/>
    <n v="25"/>
    <x v="21"/>
    <x v="0"/>
    <n v="0.99926595441184773"/>
    <n v="0.30221272826344375"/>
  </r>
  <r>
    <x v="61"/>
    <x v="68"/>
    <n v="32"/>
    <x v="2"/>
    <x v="1"/>
    <n v="0.5534188839714268"/>
    <n v="0.30156008879373158"/>
  </r>
  <r>
    <x v="82"/>
    <x v="43"/>
    <n v="29"/>
    <x v="28"/>
    <x v="1"/>
    <n v="0.75979941390226591"/>
    <n v="0.30032442396816034"/>
  </r>
  <r>
    <x v="60"/>
    <x v="44"/>
    <n v="21"/>
    <x v="31"/>
    <x v="1"/>
    <n v="0.95518820350381606"/>
    <n v="0.30030642582377076"/>
  </r>
  <r>
    <x v="56"/>
    <x v="66"/>
    <n v="27"/>
    <x v="34"/>
    <x v="0"/>
    <n v="0.8792259870896888"/>
    <n v="0.29948645698440313"/>
  </r>
  <r>
    <x v="83"/>
    <x v="50"/>
    <n v="24"/>
    <x v="10"/>
    <x v="1"/>
    <n v="0.11578247592927893"/>
    <n v="0.29919894799903735"/>
  </r>
  <r>
    <x v="47"/>
    <x v="52"/>
    <n v="20"/>
    <x v="25"/>
    <x v="1"/>
    <n v="0.56929927972847816"/>
    <n v="0.29833880799251133"/>
  </r>
  <r>
    <x v="59"/>
    <x v="70"/>
    <n v="31"/>
    <x v="7"/>
    <x v="0"/>
    <n v="0.99066025455744777"/>
    <n v="0.29651780528736776"/>
  </r>
  <r>
    <x v="84"/>
    <x v="68"/>
    <n v="23"/>
    <x v="15"/>
    <x v="0"/>
    <n v="0.88014987053239446"/>
    <n v="0.29534519788797564"/>
  </r>
  <r>
    <x v="46"/>
    <x v="21"/>
    <n v="24"/>
    <x v="11"/>
    <x v="0"/>
    <n v="0.96325580127103994"/>
    <n v="0.293845166556368"/>
  </r>
  <r>
    <x v="17"/>
    <x v="53"/>
    <n v="31"/>
    <x v="13"/>
    <x v="1"/>
    <n v="0.7053130958995103"/>
    <n v="0.29377184947879964"/>
  </r>
  <r>
    <x v="85"/>
    <x v="10"/>
    <n v="32"/>
    <x v="36"/>
    <x v="1"/>
    <n v="6.8986022893483137E-3"/>
    <n v="0.29279344980199273"/>
  </r>
  <r>
    <x v="86"/>
    <x v="51"/>
    <n v="21"/>
    <x v="0"/>
    <x v="0"/>
    <n v="0.92729010909593368"/>
    <n v="0.29199918318275203"/>
  </r>
  <r>
    <x v="30"/>
    <x v="71"/>
    <n v="30"/>
    <x v="13"/>
    <x v="1"/>
    <n v="0.99136632658222534"/>
    <n v="0.29175142581411873"/>
  </r>
  <r>
    <x v="68"/>
    <x v="72"/>
    <n v="27"/>
    <x v="32"/>
    <x v="0"/>
    <n v="0.91822792738795078"/>
    <n v="0.29113364791593088"/>
  </r>
  <r>
    <x v="60"/>
    <x v="5"/>
    <n v="23"/>
    <x v="31"/>
    <x v="1"/>
    <n v="0.97150533515979387"/>
    <n v="0.28952723521840756"/>
  </r>
  <r>
    <x v="87"/>
    <x v="14"/>
    <n v="30"/>
    <x v="12"/>
    <x v="0"/>
    <n v="0.98724523708296319"/>
    <n v="0.28778258808633422"/>
  </r>
  <r>
    <x v="10"/>
    <x v="13"/>
    <n v="29"/>
    <x v="10"/>
    <x v="1"/>
    <n v="0.62442235662562062"/>
    <n v="0.28775953389590914"/>
  </r>
  <r>
    <x v="48"/>
    <x v="24"/>
    <n v="34"/>
    <x v="7"/>
    <x v="0"/>
    <n v="0.99840226697447876"/>
    <n v="0.28649212906503002"/>
  </r>
  <r>
    <x v="68"/>
    <x v="14"/>
    <n v="37"/>
    <x v="21"/>
    <x v="0"/>
    <n v="0.97905881121106153"/>
    <n v="0.28539623995711577"/>
  </r>
  <r>
    <x v="7"/>
    <x v="57"/>
    <n v="38"/>
    <x v="7"/>
    <x v="0"/>
    <n v="0.99486560123953305"/>
    <n v="0.28349816714142029"/>
  </r>
  <r>
    <x v="40"/>
    <x v="57"/>
    <n v="23"/>
    <x v="12"/>
    <x v="0"/>
    <n v="0.99236599588602747"/>
    <n v="0.28278587642053016"/>
  </r>
  <r>
    <x v="88"/>
    <x v="45"/>
    <n v="24"/>
    <x v="27"/>
    <x v="0"/>
    <n v="0.49861942126233139"/>
    <n v="0.28197216989351948"/>
  </r>
  <r>
    <x v="89"/>
    <x v="43"/>
    <n v="26"/>
    <x v="14"/>
    <x v="0"/>
    <n v="0.50674569331812858"/>
    <n v="0.28184327620946303"/>
  </r>
  <r>
    <x v="90"/>
    <x v="29"/>
    <n v="27"/>
    <x v="13"/>
    <x v="1"/>
    <n v="0.38527245659625164"/>
    <n v="0.28162071131245786"/>
  </r>
  <r>
    <x v="91"/>
    <x v="28"/>
    <n v="26"/>
    <x v="25"/>
    <x v="1"/>
    <n v="0.43769947736303105"/>
    <n v="0.28117704663908627"/>
  </r>
  <r>
    <x v="7"/>
    <x v="0"/>
    <n v="29"/>
    <x v="7"/>
    <x v="0"/>
    <n v="0.38657147599558006"/>
    <n v="0.28088073911711137"/>
  </r>
  <r>
    <x v="92"/>
    <x v="33"/>
    <n v="27"/>
    <x v="7"/>
    <x v="0"/>
    <n v="0.97447140977377156"/>
    <n v="0.27993361065005351"/>
  </r>
  <r>
    <x v="48"/>
    <x v="29"/>
    <n v="33"/>
    <x v="7"/>
    <x v="0"/>
    <n v="0.99048715723403369"/>
    <n v="0.27906551573367572"/>
  </r>
  <r>
    <x v="93"/>
    <x v="33"/>
    <n v="28"/>
    <x v="27"/>
    <x v="0"/>
    <n v="0.97090506458216297"/>
    <n v="0.27890911688215198"/>
  </r>
  <r>
    <x v="65"/>
    <x v="43"/>
    <n v="27"/>
    <x v="25"/>
    <x v="1"/>
    <n v="0.70271182350043981"/>
    <n v="0.27775952408872445"/>
  </r>
  <r>
    <x v="10"/>
    <x v="52"/>
    <n v="36"/>
    <x v="10"/>
    <x v="1"/>
    <n v="0.52619167667482014"/>
    <n v="0.27574845636484646"/>
  </r>
  <r>
    <x v="94"/>
    <x v="26"/>
    <n v="26"/>
    <x v="14"/>
    <x v="0"/>
    <n v="0.43019203415350032"/>
    <n v="0.27464693452991568"/>
  </r>
  <r>
    <x v="60"/>
    <x v="4"/>
    <n v="22"/>
    <x v="31"/>
    <x v="1"/>
    <n v="0.95009442768031405"/>
    <n v="0.27454879541598642"/>
  </r>
  <r>
    <x v="7"/>
    <x v="58"/>
    <n v="39"/>
    <x v="7"/>
    <x v="0"/>
    <n v="0.99931830081978901"/>
    <n v="0.27453400968598951"/>
  </r>
  <r>
    <x v="68"/>
    <x v="61"/>
    <n v="29"/>
    <x v="32"/>
    <x v="0"/>
    <n v="0.99895134109717065"/>
    <n v="0.27427592324239769"/>
  </r>
  <r>
    <x v="95"/>
    <x v="18"/>
    <n v="30"/>
    <x v="26"/>
    <x v="0"/>
    <n v="0.64608176945474272"/>
    <n v="0.27426245422739753"/>
  </r>
  <r>
    <x v="48"/>
    <x v="61"/>
    <n v="32"/>
    <x v="7"/>
    <x v="0"/>
    <n v="0.99301646918891573"/>
    <n v="0.27264642197942912"/>
  </r>
  <r>
    <x v="4"/>
    <x v="8"/>
    <n v="28"/>
    <x v="4"/>
    <x v="0"/>
    <n v="0.9952202572459119"/>
    <n v="0.2719543328328129"/>
  </r>
  <r>
    <x v="96"/>
    <x v="8"/>
    <n v="30"/>
    <x v="35"/>
    <x v="0"/>
    <n v="0.99424183980009517"/>
    <n v="0.27168697004375009"/>
  </r>
  <r>
    <x v="97"/>
    <x v="14"/>
    <n v="31"/>
    <x v="5"/>
    <x v="0"/>
    <n v="0.93111813088599549"/>
    <n v="0.27142150243462138"/>
  </r>
  <r>
    <x v="98"/>
    <x v="57"/>
    <n v="27"/>
    <x v="1"/>
    <x v="1"/>
    <n v="0.52511082858493319"/>
    <n v="0.27141364813483804"/>
  </r>
  <r>
    <x v="99"/>
    <x v="65"/>
    <n v="27"/>
    <x v="16"/>
    <x v="1"/>
    <n v="0.27607141605851215"/>
    <n v="0.27034967198199489"/>
  </r>
  <r>
    <x v="13"/>
    <x v="72"/>
    <n v="29"/>
    <x v="1"/>
    <x v="1"/>
    <n v="0.99890391613471896"/>
    <n v="0.26991232605623899"/>
  </r>
  <r>
    <x v="1"/>
    <x v="73"/>
    <n v="25"/>
    <x v="28"/>
    <x v="1"/>
    <n v="0.99293042927818886"/>
    <n v="0.26914614802468223"/>
  </r>
  <r>
    <x v="97"/>
    <x v="65"/>
    <n v="33"/>
    <x v="5"/>
    <x v="0"/>
    <n v="0.90755319580783411"/>
    <n v="0.26750850284228284"/>
  </r>
  <r>
    <x v="100"/>
    <x v="51"/>
    <n v="34"/>
    <x v="20"/>
    <x v="0"/>
    <n v="0.84880125840175169"/>
    <n v="0.26728342263829974"/>
  </r>
  <r>
    <x v="101"/>
    <x v="58"/>
    <n v="25"/>
    <x v="4"/>
    <x v="0"/>
    <n v="0.97258936790815043"/>
    <n v="0.26719100283738056"/>
  </r>
  <r>
    <x v="102"/>
    <x v="72"/>
    <n v="27"/>
    <x v="25"/>
    <x v="1"/>
    <n v="0.9869777818569162"/>
    <n v="0.26668978323526693"/>
  </r>
  <r>
    <x v="103"/>
    <x v="8"/>
    <n v="23"/>
    <x v="10"/>
    <x v="1"/>
    <n v="0.51874967000020689"/>
    <n v="0.26640760574603684"/>
  </r>
  <r>
    <x v="68"/>
    <x v="37"/>
    <n v="25"/>
    <x v="32"/>
    <x v="0"/>
    <n v="0.9976527715478497"/>
    <n v="0.26640066106629867"/>
  </r>
  <r>
    <x v="46"/>
    <x v="29"/>
    <n v="22"/>
    <x v="11"/>
    <x v="0"/>
    <n v="0.94235636550929935"/>
    <n v="0.26550487123946398"/>
  </r>
  <r>
    <x v="104"/>
    <x v="61"/>
    <n v="28"/>
    <x v="2"/>
    <x v="1"/>
    <n v="1.6681250413740002E-2"/>
    <n v="0.26392917533830684"/>
  </r>
  <r>
    <x v="105"/>
    <x v="47"/>
    <n v="28"/>
    <x v="14"/>
    <x v="0"/>
    <n v="0.63246000401497082"/>
    <n v="0.2635718086944655"/>
  </r>
  <r>
    <x v="9"/>
    <x v="6"/>
    <n v="23"/>
    <x v="9"/>
    <x v="1"/>
    <n v="0.95433210326861784"/>
    <n v="0.26314266617886201"/>
  </r>
  <r>
    <x v="1"/>
    <x v="50"/>
    <n v="32"/>
    <x v="1"/>
    <x v="1"/>
    <n v="0.10150127947023568"/>
    <n v="0.26229423575809979"/>
  </r>
  <r>
    <x v="100"/>
    <x v="47"/>
    <n v="32"/>
    <x v="20"/>
    <x v="0"/>
    <n v="0.62548612717053931"/>
    <n v="0.26066551055413956"/>
  </r>
  <r>
    <x v="106"/>
    <x v="47"/>
    <n v="29"/>
    <x v="18"/>
    <x v="1"/>
    <n v="0.52980626883612636"/>
    <n v="0.26002418926163373"/>
  </r>
  <r>
    <x v="49"/>
    <x v="12"/>
    <n v="29"/>
    <x v="26"/>
    <x v="0"/>
    <n v="0.19779555053741232"/>
    <n v="0.25975085551391675"/>
  </r>
  <r>
    <x v="107"/>
    <x v="2"/>
    <n v="25"/>
    <x v="37"/>
    <x v="0"/>
    <n v="0.62707436906709324"/>
    <n v="0.25809854192495046"/>
  </r>
  <r>
    <x v="39"/>
    <x v="67"/>
    <n v="32"/>
    <x v="0"/>
    <x v="1"/>
    <n v="0.48905877820741123"/>
    <n v="0.1647639451021555"/>
  </r>
  <r>
    <x v="26"/>
    <x v="65"/>
    <n v="29"/>
    <x v="14"/>
    <x v="0"/>
    <n v="0.86718622435474002"/>
    <n v="0.2556100178305229"/>
  </r>
  <r>
    <x v="108"/>
    <x v="73"/>
    <n v="32"/>
    <x v="9"/>
    <x v="1"/>
    <n v="0.94285969410421855"/>
    <n v="0.25557385221878703"/>
  </r>
  <r>
    <x v="109"/>
    <x v="10"/>
    <n v="29"/>
    <x v="10"/>
    <x v="1"/>
    <n v="6.0141614487123421E-3"/>
    <n v="0.25525563068819607"/>
  </r>
  <r>
    <x v="9"/>
    <x v="42"/>
    <n v="29"/>
    <x v="9"/>
    <x v="1"/>
    <n v="0.88320277320978202"/>
    <n v="0.25464192834447208"/>
  </r>
  <r>
    <x v="110"/>
    <x v="59"/>
    <n v="23"/>
    <x v="3"/>
    <x v="1"/>
    <n v="0.12636908546361347"/>
    <n v="0.25401409472416736"/>
  </r>
  <r>
    <x v="98"/>
    <x v="66"/>
    <n v="26"/>
    <x v="1"/>
    <x v="1"/>
    <n v="0.99480889550164897"/>
    <n v="0.25222351855770059"/>
  </r>
  <r>
    <x v="111"/>
    <x v="45"/>
    <n v="33"/>
    <x v="25"/>
    <x v="1"/>
    <n v="0.54883688721559554"/>
    <n v="0.25114726219490374"/>
  </r>
  <r>
    <x v="64"/>
    <x v="37"/>
    <n v="27"/>
    <x v="32"/>
    <x v="0"/>
    <n v="0.93988599398990935"/>
    <n v="0.25097534660019533"/>
  </r>
  <r>
    <x v="1"/>
    <x v="74"/>
    <n v="20"/>
    <x v="9"/>
    <x v="1"/>
    <n v="0.97364419642466282"/>
    <n v="0.25074793449103844"/>
  </r>
  <r>
    <x v="112"/>
    <x v="53"/>
    <n v="32"/>
    <x v="5"/>
    <x v="0"/>
    <n v="0.96519393946745613"/>
    <n v="0.25021571892897154"/>
  </r>
  <r>
    <x v="1"/>
    <x v="66"/>
    <n v="26"/>
    <x v="28"/>
    <x v="1"/>
    <n v="0.9830910402521732"/>
    <n v="0.24925257741077583"/>
  </r>
  <r>
    <x v="113"/>
    <x v="31"/>
    <n v="35"/>
    <x v="14"/>
    <x v="0"/>
    <n v="0.52862480859806626"/>
    <n v="0.24907926988589127"/>
  </r>
  <r>
    <x v="60"/>
    <x v="36"/>
    <n v="26"/>
    <x v="31"/>
    <x v="1"/>
    <n v="0.98206492604512741"/>
    <n v="0.24805268322961935"/>
  </r>
  <r>
    <x v="99"/>
    <x v="26"/>
    <n v="28"/>
    <x v="16"/>
    <x v="1"/>
    <n v="0.23339295312258712"/>
    <n v="0.24760621353183582"/>
  </r>
  <r>
    <x v="34"/>
    <x v="55"/>
    <n v="28"/>
    <x v="5"/>
    <x v="0"/>
    <n v="0.56951387302720224"/>
    <n v="0.24748536682186398"/>
  </r>
  <r>
    <x v="68"/>
    <x v="53"/>
    <n v="33"/>
    <x v="21"/>
    <x v="0"/>
    <n v="0.95437863153719449"/>
    <n v="0.24741197147620392"/>
  </r>
  <r>
    <x v="114"/>
    <x v="36"/>
    <n v="25"/>
    <x v="10"/>
    <x v="1"/>
    <n v="0.97872071434400654"/>
    <n v="0.24720799296143967"/>
  </r>
  <r>
    <x v="45"/>
    <x v="37"/>
    <n v="28"/>
    <x v="20"/>
    <x v="0"/>
    <n v="0.9230825925745817"/>
    <n v="0.24648837741325011"/>
  </r>
  <r>
    <x v="68"/>
    <x v="70"/>
    <n v="35"/>
    <x v="21"/>
    <x v="0"/>
    <n v="0.82090197137305887"/>
    <n v="0.24570689072042276"/>
  </r>
  <r>
    <x v="48"/>
    <x v="72"/>
    <n v="30"/>
    <x v="7"/>
    <x v="0"/>
    <n v="0.77339867620969183"/>
    <n v="0.24521403802081101"/>
  </r>
  <r>
    <x v="115"/>
    <x v="5"/>
    <n v="29"/>
    <x v="24"/>
    <x v="1"/>
    <n v="0.81665560405776694"/>
    <n v="0.24337904344042882"/>
  </r>
  <r>
    <x v="116"/>
    <x v="33"/>
    <n v="25"/>
    <x v="7"/>
    <x v="0"/>
    <n v="0.84206605549375857"/>
    <n v="0.24189790378246229"/>
  </r>
  <r>
    <x v="117"/>
    <x v="60"/>
    <n v="25"/>
    <x v="0"/>
    <x v="1"/>
    <n v="0.37585125259892449"/>
    <n v="0.24138306579649302"/>
  </r>
  <r>
    <x v="26"/>
    <x v="26"/>
    <n v="30"/>
    <x v="14"/>
    <x v="0"/>
    <n v="0.37520885780591512"/>
    <n v="0.23954409757409761"/>
  </r>
  <r>
    <x v="118"/>
    <x v="49"/>
    <n v="26"/>
    <x v="4"/>
    <x v="0"/>
    <n v="0.28454965583039576"/>
    <n v="0.23900418993642586"/>
  </r>
  <r>
    <x v="119"/>
    <x v="45"/>
    <n v="27"/>
    <x v="35"/>
    <x v="0"/>
    <n v="0.42243409333799287"/>
    <n v="0.23888892581431823"/>
  </r>
  <r>
    <x v="120"/>
    <x v="63"/>
    <n v="26"/>
    <x v="29"/>
    <x v="1"/>
    <n v="0.52818672075363948"/>
    <n v="0.23874974996842335"/>
  </r>
  <r>
    <x v="13"/>
    <x v="19"/>
    <n v="20"/>
    <x v="1"/>
    <x v="1"/>
    <n v="0.14256354061104032"/>
    <n v="0.23868297600390667"/>
  </r>
  <r>
    <x v="94"/>
    <x v="51"/>
    <n v="24"/>
    <x v="14"/>
    <x v="0"/>
    <n v="0.75172535638599991"/>
    <n v="0.23671468927505429"/>
  </r>
  <r>
    <x v="48"/>
    <x v="15"/>
    <n v="31"/>
    <x v="7"/>
    <x v="0"/>
    <n v="0.97864675910347931"/>
    <n v="0.23565650843578351"/>
  </r>
  <r>
    <x v="60"/>
    <x v="67"/>
    <n v="30"/>
    <x v="31"/>
    <x v="1"/>
    <n v="0.4221402484096019"/>
    <n v="0.14221908656728394"/>
  </r>
  <r>
    <x v="121"/>
    <x v="62"/>
    <n v="30"/>
    <x v="3"/>
    <x v="1"/>
    <n v="0.20443512751472104"/>
    <n v="0.23517024805371423"/>
  </r>
  <r>
    <x v="40"/>
    <x v="58"/>
    <n v="24"/>
    <x v="12"/>
    <x v="0"/>
    <n v="0.85408466652443993"/>
    <n v="0.2346352387621885"/>
  </r>
  <r>
    <x v="17"/>
    <x v="15"/>
    <n v="26"/>
    <x v="14"/>
    <x v="0"/>
    <n v="0.97157356990198329"/>
    <n v="0.23395329626527858"/>
  </r>
  <r>
    <x v="68"/>
    <x v="15"/>
    <n v="28"/>
    <x v="32"/>
    <x v="0"/>
    <n v="0.9672027859792135"/>
    <n v="0.23290081878166566"/>
  </r>
  <r>
    <x v="100"/>
    <x v="24"/>
    <n v="27"/>
    <x v="20"/>
    <x v="0"/>
    <n v="0.80664067758412517"/>
    <n v="0.23146602602560171"/>
  </r>
  <r>
    <x v="122"/>
    <x v="56"/>
    <n v="33"/>
    <x v="4"/>
    <x v="0"/>
    <n v="0.76174759866443698"/>
    <n v="0.2303789286767047"/>
  </r>
  <r>
    <x v="99"/>
    <x v="70"/>
    <n v="23"/>
    <x v="16"/>
    <x v="1"/>
    <n v="0.97183395601958433"/>
    <n v="0.2300592256526926"/>
  </r>
  <r>
    <x v="25"/>
    <x v="24"/>
    <n v="26"/>
    <x v="2"/>
    <x v="1"/>
    <n v="4.4690860957220718E-2"/>
    <n v="0.22917112995234604"/>
  </r>
  <r>
    <x v="55"/>
    <x v="48"/>
    <n v="23"/>
    <x v="1"/>
    <x v="1"/>
    <n v="0.36758282421901434"/>
    <n v="0.22811437650849486"/>
  </r>
  <r>
    <x v="4"/>
    <x v="6"/>
    <n v="24"/>
    <x v="4"/>
    <x v="0"/>
    <n v="0.43586074216942861"/>
    <n v="0.22788142101248626"/>
  </r>
  <r>
    <x v="7"/>
    <x v="71"/>
    <n v="26"/>
    <x v="5"/>
    <x v="0"/>
    <n v="0.10995343292956271"/>
    <n v="0.22672718904596148"/>
  </r>
  <r>
    <x v="123"/>
    <x v="58"/>
    <n v="30"/>
    <x v="9"/>
    <x v="1"/>
    <n v="0.42435508916534681"/>
    <n v="0.22532585381521469"/>
  </r>
  <r>
    <x v="124"/>
    <x v="72"/>
    <n v="26"/>
    <x v="1"/>
    <x v="1"/>
    <n v="0.8321823016548846"/>
    <n v="0.22486272915183103"/>
  </r>
  <r>
    <x v="13"/>
    <x v="62"/>
    <n v="22"/>
    <x v="1"/>
    <x v="1"/>
    <n v="0.19364482397649804"/>
    <n v="0.22275771215292561"/>
  </r>
  <r>
    <x v="125"/>
    <x v="44"/>
    <n v="27"/>
    <x v="13"/>
    <x v="1"/>
    <n v="0.70834668054014305"/>
    <n v="0.222700677308242"/>
  </r>
  <r>
    <x v="126"/>
    <x v="40"/>
    <n v="29"/>
    <x v="10"/>
    <x v="1"/>
    <n v="0.6505157732517266"/>
    <n v="0.22188884765690989"/>
  </r>
  <r>
    <x v="127"/>
    <x v="61"/>
    <n v="34"/>
    <x v="1"/>
    <x v="1"/>
    <n v="1.3997499637945807E-2"/>
    <n v="0.22146712294411258"/>
  </r>
  <r>
    <x v="16"/>
    <x v="27"/>
    <n v="26"/>
    <x v="10"/>
    <x v="1"/>
    <n v="0.46265846959346246"/>
    <n v="0.22130084811147099"/>
  </r>
  <r>
    <x v="8"/>
    <x v="4"/>
    <n v="24"/>
    <x v="8"/>
    <x v="0"/>
    <n v="0.21370887953269077"/>
    <n v="0.22123753565463392"/>
  </r>
  <r>
    <x v="128"/>
    <x v="49"/>
    <n v="25"/>
    <x v="18"/>
    <x v="1"/>
    <n v="0.4968244783476965"/>
    <n v="0.22111512920703033"/>
  </r>
  <r>
    <x v="51"/>
    <x v="30"/>
    <n v="23"/>
    <x v="10"/>
    <x v="1"/>
    <n v="0.28538094112564577"/>
    <n v="0.21916206794783474"/>
  </r>
  <r>
    <x v="129"/>
    <x v="16"/>
    <n v="30"/>
    <x v="18"/>
    <x v="1"/>
    <n v="0.70474798752222367"/>
    <n v="0.21906436641406227"/>
  </r>
  <r>
    <x v="68"/>
    <x v="32"/>
    <n v="34"/>
    <x v="21"/>
    <x v="0"/>
    <n v="0.36465502939589867"/>
    <n v="0.21899554656183207"/>
  </r>
  <r>
    <x v="64"/>
    <x v="20"/>
    <n v="28"/>
    <x v="32"/>
    <x v="0"/>
    <n v="0.46572091843054803"/>
    <n v="0.21848936777868172"/>
  </r>
  <r>
    <x v="130"/>
    <x v="48"/>
    <n v="24"/>
    <x v="34"/>
    <x v="0"/>
    <n v="0.30329858840979168"/>
    <n v="0.21715669757160988"/>
  </r>
  <r>
    <x v="57"/>
    <x v="42"/>
    <n v="25"/>
    <x v="1"/>
    <x v="1"/>
    <n v="0.75004807064234824"/>
    <n v="0.2162512311474058"/>
  </r>
  <r>
    <x v="131"/>
    <x v="62"/>
    <n v="29"/>
    <x v="14"/>
    <x v="0"/>
    <n v="0.63836730225479754"/>
    <n v="0.21593663207781311"/>
  </r>
  <r>
    <x v="132"/>
    <x v="8"/>
    <n v="31"/>
    <x v="0"/>
    <x v="0"/>
    <n v="0.7901059611874105"/>
    <n v="0.2159047085080153"/>
  </r>
  <r>
    <x v="124"/>
    <x v="20"/>
    <n v="25"/>
    <x v="1"/>
    <x v="1"/>
    <n v="7.1311250521542649E-2"/>
    <n v="0.21494753602418362"/>
  </r>
  <r>
    <x v="133"/>
    <x v="71"/>
    <n v="30"/>
    <x v="21"/>
    <x v="0"/>
    <n v="0.10384647485043513"/>
    <n v="0.21413446318001134"/>
  </r>
  <r>
    <x v="134"/>
    <x v="21"/>
    <n v="31"/>
    <x v="21"/>
    <x v="0"/>
    <n v="0.70155730720340004"/>
    <n v="0.21401295846025645"/>
  </r>
  <r>
    <x v="49"/>
    <x v="52"/>
    <n v="28"/>
    <x v="26"/>
    <x v="0"/>
    <n v="0.61616415162214322"/>
    <n v="0.21391583352923993"/>
  </r>
  <r>
    <x v="114"/>
    <x v="56"/>
    <n v="30"/>
    <x v="4"/>
    <x v="0"/>
    <n v="0.7059854591124165"/>
    <n v="0.21351452110490682"/>
  </r>
  <r>
    <x v="7"/>
    <x v="63"/>
    <n v="35"/>
    <x v="7"/>
    <x v="0"/>
    <n v="0.73939349474251048"/>
    <n v="0.21336483409613546"/>
  </r>
  <r>
    <x v="50"/>
    <x v="69"/>
    <n v="29"/>
    <x v="21"/>
    <x v="0"/>
    <n v="0.97821871002356287"/>
    <n v="0.21274239738006689"/>
  </r>
  <r>
    <x v="50"/>
    <x v="69"/>
    <n v="29"/>
    <x v="21"/>
    <x v="0"/>
    <n v="0.97821871002356287"/>
    <n v="0.21274239738006689"/>
  </r>
  <r>
    <x v="50"/>
    <x v="48"/>
    <n v="28"/>
    <x v="21"/>
    <x v="0"/>
    <n v="0.2971076029680243"/>
    <n v="0.21272405592861068"/>
  </r>
  <r>
    <x v="135"/>
    <x v="5"/>
    <n v="27"/>
    <x v="38"/>
    <x v="0"/>
    <n v="0.39976826029126844"/>
    <n v="0.21185682748701101"/>
  </r>
  <r>
    <x v="65"/>
    <x v="39"/>
    <n v="28"/>
    <x v="25"/>
    <x v="1"/>
    <n v="0.6566197062018726"/>
    <n v="0.21098518828166457"/>
  </r>
  <r>
    <x v="39"/>
    <x v="41"/>
    <n v="26"/>
    <x v="0"/>
    <x v="1"/>
    <n v="0.93817799992990647"/>
    <n v="0.2098376524049996"/>
  </r>
  <r>
    <x v="136"/>
    <x v="33"/>
    <n v="23"/>
    <x v="28"/>
    <x v="1"/>
    <n v="0.18144465830030768"/>
    <n v="0.20934560257875315"/>
  </r>
  <r>
    <x v="67"/>
    <x v="7"/>
    <n v="25"/>
    <x v="1"/>
    <x v="1"/>
    <n v="0.41052307937373927"/>
    <n v="0.20883222166845045"/>
  </r>
  <r>
    <x v="135"/>
    <x v="44"/>
    <n v="25"/>
    <x v="38"/>
    <x v="0"/>
    <n v="0.29615881940559657"/>
    <n v="0.20790582418740389"/>
  </r>
  <r>
    <x v="137"/>
    <x v="64"/>
    <n v="25"/>
    <x v="7"/>
    <x v="0"/>
    <n v="0.55808386228880436"/>
    <n v="0.2078158028390627"/>
  </r>
  <r>
    <x v="39"/>
    <x v="4"/>
    <n v="24"/>
    <x v="0"/>
    <x v="1"/>
    <n v="0.71659463718623639"/>
    <n v="0.2070743588312422"/>
  </r>
  <r>
    <x v="68"/>
    <x v="12"/>
    <n v="22"/>
    <x v="32"/>
    <x v="0"/>
    <n v="0.15692170818546761"/>
    <n v="0.20607413988400455"/>
  </r>
  <r>
    <x v="138"/>
    <x v="54"/>
    <n v="27"/>
    <x v="5"/>
    <x v="0"/>
    <n v="0.24488649645535263"/>
    <n v="0.20524383175367072"/>
  </r>
  <r>
    <x v="139"/>
    <x v="73"/>
    <n v="30"/>
    <x v="16"/>
    <x v="1"/>
    <n v="0.75592743695790654"/>
    <n v="0.20490353789569427"/>
  </r>
  <r>
    <x v="68"/>
    <x v="24"/>
    <n v="31"/>
    <x v="32"/>
    <x v="0"/>
    <n v="0.70972589736928193"/>
    <n v="0.20365627174112991"/>
  </r>
  <r>
    <x v="68"/>
    <x v="20"/>
    <n v="26"/>
    <x v="32"/>
    <x v="0"/>
    <n v="0.43333565921012562"/>
    <n v="0.20329607382859685"/>
  </r>
  <r>
    <x v="140"/>
    <x v="70"/>
    <n v="32"/>
    <x v="39"/>
    <x v="1"/>
    <n v="0.85751449902459875"/>
    <n v="0.20299673664374437"/>
  </r>
  <r>
    <x v="141"/>
    <x v="6"/>
    <n v="23"/>
    <x v="28"/>
    <x v="1"/>
    <n v="0.73434072263671746"/>
    <n v="0.20248336504294184"/>
  </r>
  <r>
    <x v="60"/>
    <x v="41"/>
    <n v="24"/>
    <x v="31"/>
    <x v="1"/>
    <n v="0.89501263229758143"/>
    <n v="0.20018306723049906"/>
  </r>
  <r>
    <x v="142"/>
    <x v="70"/>
    <n v="26"/>
    <x v="10"/>
    <x v="1"/>
    <n v="0.84120747971515986"/>
    <n v="0.19913642675047963"/>
  </r>
  <r>
    <x v="143"/>
    <x v="43"/>
    <n v="24"/>
    <x v="35"/>
    <x v="0"/>
    <n v="0.35746474433797998"/>
    <n v="0.19881576893904732"/>
  </r>
  <r>
    <x v="144"/>
    <x v="64"/>
    <n v="29"/>
    <x v="1"/>
    <x v="1"/>
    <n v="0.56300028998891249"/>
    <n v="0.19817090749243538"/>
  </r>
  <r>
    <x v="107"/>
    <x v="44"/>
    <n v="29"/>
    <x v="4"/>
    <x v="0"/>
    <n v="0.28130434208283583"/>
    <n v="0.19747786409200613"/>
  </r>
  <r>
    <x v="145"/>
    <x v="40"/>
    <n v="25"/>
    <x v="14"/>
    <x v="0"/>
    <n v="0.25893093681785884"/>
    <n v="0.19737084669866772"/>
  </r>
  <r>
    <x v="48"/>
    <x v="37"/>
    <n v="28"/>
    <x v="7"/>
    <x v="0"/>
    <n v="0.73680048238526197"/>
    <n v="0.19674594325726011"/>
  </r>
  <r>
    <x v="146"/>
    <x v="19"/>
    <n v="28"/>
    <x v="3"/>
    <x v="1"/>
    <n v="0.11724049367267489"/>
    <n v="0.19628658083281475"/>
  </r>
  <r>
    <x v="147"/>
    <x v="47"/>
    <n v="34"/>
    <x v="2"/>
    <x v="1"/>
    <n v="0.3996896211295492"/>
    <n v="0.19616409960344713"/>
  </r>
  <r>
    <x v="95"/>
    <x v="55"/>
    <n v="32"/>
    <x v="26"/>
    <x v="0"/>
    <n v="0.45090166934435116"/>
    <n v="0.19594178530739237"/>
  </r>
  <r>
    <x v="1"/>
    <x v="75"/>
    <n v="22"/>
    <x v="9"/>
    <x v="1"/>
    <n v="0.98257358549862794"/>
    <n v="0.19588333847060699"/>
  </r>
  <r>
    <x v="55"/>
    <x v="69"/>
    <n v="24"/>
    <x v="1"/>
    <x v="1"/>
    <n v="0.59509123360366067"/>
    <n v="0.1958063816711397"/>
  </r>
  <r>
    <x v="7"/>
    <x v="3"/>
    <n v="30"/>
    <x v="7"/>
    <x v="0"/>
    <n v="0.15128486436984759"/>
    <n v="0.19496568472772766"/>
  </r>
  <r>
    <x v="22"/>
    <x v="31"/>
    <n v="30"/>
    <x v="2"/>
    <x v="1"/>
    <n v="0.21313140895937444"/>
    <n v="0.19488901287024515"/>
  </r>
  <r>
    <x v="148"/>
    <x v="65"/>
    <n v="29"/>
    <x v="16"/>
    <x v="1"/>
    <n v="0.19850683017127937"/>
    <n v="0.19439265820847101"/>
  </r>
  <r>
    <x v="94"/>
    <x v="47"/>
    <n v="22"/>
    <x v="14"/>
    <x v="0"/>
    <n v="0.46122939861153478"/>
    <n v="0.19221305069628597"/>
  </r>
  <r>
    <x v="149"/>
    <x v="69"/>
    <n v="26"/>
    <x v="12"/>
    <x v="0"/>
    <n v="0.87261227517307738"/>
    <n v="0.189775175532191"/>
  </r>
  <r>
    <x v="150"/>
    <x v="32"/>
    <n v="25"/>
    <x v="25"/>
    <x v="1"/>
    <n v="0.14634805114104571"/>
    <n v="0.18969238357704504"/>
  </r>
  <r>
    <x v="151"/>
    <x v="15"/>
    <n v="23"/>
    <x v="4"/>
    <x v="0"/>
    <n v="0.78378700833373049"/>
    <n v="0.1887346052322901"/>
  </r>
  <r>
    <x v="152"/>
    <x v="36"/>
    <n v="30"/>
    <x v="10"/>
    <x v="1"/>
    <n v="0.74523339300125779"/>
    <n v="0.18823311765212247"/>
  </r>
  <r>
    <x v="75"/>
    <x v="49"/>
    <n v="27"/>
    <x v="34"/>
    <x v="0"/>
    <n v="0.22301718948266896"/>
    <n v="0.18732070702617218"/>
  </r>
  <r>
    <x v="113"/>
    <x v="32"/>
    <n v="27"/>
    <x v="14"/>
    <x v="0"/>
    <n v="0.31178368856858418"/>
    <n v="0.18724337739220298"/>
  </r>
  <r>
    <x v="26"/>
    <x v="51"/>
    <n v="28"/>
    <x v="14"/>
    <x v="0"/>
    <n v="0.59343801027567644"/>
    <n v="0.18687076737941127"/>
  </r>
  <r>
    <x v="153"/>
    <x v="49"/>
    <n v="28"/>
    <x v="34"/>
    <x v="0"/>
    <n v="0.22158994647012084"/>
    <n v="0.18612191077719759"/>
  </r>
  <r>
    <x v="154"/>
    <x v="56"/>
    <n v="29"/>
    <x v="21"/>
    <x v="0"/>
    <n v="0.61255358512191516"/>
    <n v="0.18525747760135311"/>
  </r>
  <r>
    <x v="155"/>
    <x v="68"/>
    <n v="29"/>
    <x v="9"/>
    <x v="1"/>
    <n v="0.33849928875290802"/>
    <n v="0.18444957071290005"/>
  </r>
  <r>
    <x v="84"/>
    <x v="57"/>
    <n v="34"/>
    <x v="21"/>
    <x v="0"/>
    <n v="0.64623544204252314"/>
    <n v="0.1841520735389969"/>
  </r>
  <r>
    <x v="9"/>
    <x v="74"/>
    <n v="26"/>
    <x v="9"/>
    <x v="1"/>
    <n v="0.70933008775848938"/>
    <n v="0.18267767119746875"/>
  </r>
  <r>
    <x v="156"/>
    <x v="40"/>
    <n v="27"/>
    <x v="24"/>
    <x v="1"/>
    <n v="0.53217611882327442"/>
    <n v="0.18152357039085784"/>
  </r>
  <r>
    <x v="156"/>
    <x v="40"/>
    <n v="27"/>
    <x v="24"/>
    <x v="1"/>
    <n v="0.53217611882327442"/>
    <n v="0.18152357039085784"/>
  </r>
  <r>
    <x v="157"/>
    <x v="39"/>
    <n v="30"/>
    <x v="24"/>
    <x v="1"/>
    <n v="0.56428911570521134"/>
    <n v="0.18131750265465682"/>
  </r>
  <r>
    <x v="45"/>
    <x v="38"/>
    <n v="26"/>
    <x v="20"/>
    <x v="0"/>
    <n v="0.51157154374428426"/>
    <n v="0.18101009640411245"/>
  </r>
  <r>
    <x v="158"/>
    <x v="36"/>
    <n v="24"/>
    <x v="3"/>
    <x v="1"/>
    <n v="0.71456949853245577"/>
    <n v="0.1804879461267658"/>
  </r>
  <r>
    <x v="118"/>
    <x v="69"/>
    <n v="29"/>
    <x v="4"/>
    <x v="0"/>
    <n v="0.82783698605238143"/>
    <n v="0.18003747346892437"/>
  </r>
  <r>
    <x v="159"/>
    <x v="22"/>
    <n v="24"/>
    <x v="3"/>
    <x v="1"/>
    <n v="0.23666372881969786"/>
    <n v="0.17859512209603196"/>
  </r>
  <r>
    <x v="160"/>
    <x v="61"/>
    <n v="25"/>
    <x v="7"/>
    <x v="0"/>
    <n v="0.64981506144255707"/>
    <n v="0.1784157231504592"/>
  </r>
  <r>
    <x v="155"/>
    <x v="3"/>
    <n v="32"/>
    <x v="9"/>
    <x v="1"/>
    <n v="0.23300364406092866"/>
    <n v="0.17740613167337477"/>
  </r>
  <r>
    <x v="132"/>
    <x v="3"/>
    <n v="29"/>
    <x v="0"/>
    <x v="0"/>
    <n v="0.13730808458373728"/>
    <n v="0.17695335776667856"/>
  </r>
  <r>
    <x v="161"/>
    <x v="75"/>
    <n v="34"/>
    <x v="12"/>
    <x v="0"/>
    <n v="0.99560637645819872"/>
    <n v="0.17618474691823693"/>
  </r>
  <r>
    <x v="11"/>
    <x v="49"/>
    <n v="32"/>
    <x v="11"/>
    <x v="0"/>
    <n v="0.209405555248389"/>
    <n v="0.17588777239695555"/>
  </r>
  <r>
    <x v="162"/>
    <x v="16"/>
    <n v="24"/>
    <x v="17"/>
    <x v="1"/>
    <n v="0.5632971136700794"/>
    <n v="0.1750956760342855"/>
  </r>
  <r>
    <x v="95"/>
    <x v="19"/>
    <n v="33"/>
    <x v="26"/>
    <x v="0"/>
    <n v="9.1099277949565599E-2"/>
    <n v="0.17508866163509643"/>
  </r>
  <r>
    <x v="163"/>
    <x v="75"/>
    <n v="29"/>
    <x v="20"/>
    <x v="0"/>
    <n v="0.98391311045509944"/>
    <n v="0.1741154802279887"/>
  </r>
  <r>
    <x v="54"/>
    <x v="41"/>
    <n v="22"/>
    <x v="4"/>
    <x v="0"/>
    <n v="9.3696940945207668E-2"/>
    <n v="0.17344965306059165"/>
  </r>
  <r>
    <x v="164"/>
    <x v="72"/>
    <n v="27"/>
    <x v="13"/>
    <x v="1"/>
    <n v="0.6397502232685881"/>
    <n v="0.17286594643216369"/>
  </r>
  <r>
    <x v="161"/>
    <x v="42"/>
    <n v="35"/>
    <x v="12"/>
    <x v="0"/>
    <n v="0.25122287746412053"/>
    <n v="0.17271005396108563"/>
  </r>
  <r>
    <x v="41"/>
    <x v="8"/>
    <n v="29"/>
    <x v="22"/>
    <x v="1"/>
    <n v="0.33627171286995594"/>
    <n v="0.17269474485789646"/>
  </r>
  <r>
    <x v="60"/>
    <x v="7"/>
    <n v="25"/>
    <x v="31"/>
    <x v="1"/>
    <n v="0.33737281888650328"/>
    <n v="0.17162083896987138"/>
  </r>
  <r>
    <x v="9"/>
    <x v="75"/>
    <n v="28"/>
    <x v="9"/>
    <x v="1"/>
    <n v="0.86022491712359339"/>
    <n v="0.17149222316643073"/>
  </r>
  <r>
    <x v="123"/>
    <x v="45"/>
    <n v="33"/>
    <x v="9"/>
    <x v="1"/>
    <n v="0.37387116774923562"/>
    <n v="0.1710831075334544"/>
  </r>
  <r>
    <x v="165"/>
    <x v="66"/>
    <n v="31"/>
    <x v="3"/>
    <x v="1"/>
    <n v="0.6739248513609597"/>
    <n v="0.17086668406601002"/>
  </r>
  <r>
    <x v="166"/>
    <x v="46"/>
    <n v="30"/>
    <x v="24"/>
    <x v="1"/>
    <n v="0.29073768522833415"/>
    <n v="0.17042166490859231"/>
  </r>
  <r>
    <x v="31"/>
    <x v="55"/>
    <n v="26"/>
    <x v="1"/>
    <x v="1"/>
    <n v="7.044894343672988E-3"/>
    <n v="0.17018629024122975"/>
  </r>
  <r>
    <x v="167"/>
    <x v="5"/>
    <n v="34"/>
    <x v="9"/>
    <x v="1"/>
    <n v="0.57094308370491131"/>
    <n v="0.17015199660737385"/>
  </r>
  <r>
    <x v="167"/>
    <x v="5"/>
    <n v="34"/>
    <x v="9"/>
    <x v="1"/>
    <n v="0.57094308370491131"/>
    <n v="0.17015199660737385"/>
  </r>
  <r>
    <x v="3"/>
    <x v="75"/>
    <n v="31"/>
    <x v="22"/>
    <x v="1"/>
    <n v="0.85217990830470836"/>
    <n v="0.169888390935719"/>
  </r>
  <r>
    <x v="168"/>
    <x v="29"/>
    <n v="24"/>
    <x v="20"/>
    <x v="0"/>
    <n v="0.60201613468527349"/>
    <n v="0.16961546838738473"/>
  </r>
  <r>
    <x v="113"/>
    <x v="70"/>
    <n v="28"/>
    <x v="14"/>
    <x v="0"/>
    <n v="0.56655817157148181"/>
    <n v="0.16957840473477664"/>
  </r>
  <r>
    <x v="169"/>
    <x v="74"/>
    <n v="32"/>
    <x v="13"/>
    <x v="1"/>
    <n v="0.65845216382192984"/>
    <n v="0.16957480016395193"/>
  </r>
  <r>
    <x v="170"/>
    <x v="57"/>
    <n v="32"/>
    <x v="21"/>
    <x v="0"/>
    <n v="0.59495374262223299"/>
    <n v="0.16953877524479935"/>
  </r>
  <r>
    <x v="144"/>
    <x v="43"/>
    <n v="27"/>
    <x v="1"/>
    <x v="1"/>
    <n v="0.42862677635736551"/>
    <n v="0.16942246512895262"/>
  </r>
  <r>
    <x v="11"/>
    <x v="31"/>
    <n v="26"/>
    <x v="11"/>
    <x v="0"/>
    <n v="0.35856953591254687"/>
    <n v="0.16895203697548666"/>
  </r>
  <r>
    <x v="45"/>
    <x v="52"/>
    <n v="24"/>
    <x v="20"/>
    <x v="0"/>
    <n v="0.48616758910340563"/>
    <n v="0.16878447859091356"/>
  </r>
  <r>
    <x v="126"/>
    <x v="54"/>
    <n v="30"/>
    <x v="10"/>
    <x v="1"/>
    <n v="0.5025453251422235"/>
    <n v="0.16766007787978332"/>
  </r>
  <r>
    <x v="107"/>
    <x v="50"/>
    <n v="24"/>
    <x v="37"/>
    <x v="0"/>
    <n v="0.35816287198750063"/>
    <n v="0.16680174567470207"/>
  </r>
  <r>
    <x v="7"/>
    <x v="73"/>
    <n v="36"/>
    <x v="7"/>
    <x v="0"/>
    <n v="0.9999898811320882"/>
    <n v="0.16552305658336966"/>
  </r>
  <r>
    <x v="163"/>
    <x v="73"/>
    <n v="32"/>
    <x v="20"/>
    <x v="0"/>
    <n v="0.99929589044529632"/>
    <n v="0.16540818396127058"/>
  </r>
  <r>
    <x v="171"/>
    <x v="58"/>
    <n v="30"/>
    <x v="13"/>
    <x v="1"/>
    <n v="0.31060889520036539"/>
    <n v="0.16492842032666771"/>
  </r>
  <r>
    <x v="172"/>
    <x v="16"/>
    <n v="31"/>
    <x v="18"/>
    <x v="1"/>
    <n v="0.53055004479372447"/>
    <n v="0.16491655381992071"/>
  </r>
  <r>
    <x v="173"/>
    <x v="67"/>
    <n v="29"/>
    <x v="3"/>
    <x v="1"/>
    <n v="0.18664314774539262"/>
    <n v="6.2880092780531444E-2"/>
  </r>
  <r>
    <x v="147"/>
    <x v="70"/>
    <n v="33"/>
    <x v="2"/>
    <x v="1"/>
    <n v="0.69027305074663436"/>
    <n v="0.16340618946277308"/>
  </r>
  <r>
    <x v="174"/>
    <x v="74"/>
    <n v="33"/>
    <x v="15"/>
    <x v="0"/>
    <n v="0.86857391117766536"/>
    <n v="0.16243319986451751"/>
  </r>
  <r>
    <x v="9"/>
    <x v="0"/>
    <n v="24"/>
    <x v="9"/>
    <x v="1"/>
    <n v="0.23906180291056831"/>
    <n v="0.16236264080043286"/>
  </r>
  <r>
    <x v="175"/>
    <x v="65"/>
    <n v="27"/>
    <x v="7"/>
    <x v="0"/>
    <n v="0.54851463019905278"/>
    <n v="0.16167903786733645"/>
  </r>
  <r>
    <x v="176"/>
    <x v="71"/>
    <n v="32"/>
    <x v="28"/>
    <x v="1"/>
    <n v="0.54723931149820892"/>
    <n v="0.16104828771173405"/>
  </r>
  <r>
    <x v="41"/>
    <x v="68"/>
    <n v="24"/>
    <x v="22"/>
    <x v="1"/>
    <n v="0.29544261302372454"/>
    <n v="0.16098782169761736"/>
  </r>
  <r>
    <x v="177"/>
    <x v="4"/>
    <n v="27"/>
    <x v="22"/>
    <x v="1"/>
    <n v="0.55546568768211191"/>
    <n v="0.16051292482619431"/>
  </r>
  <r>
    <x v="17"/>
    <x v="72"/>
    <n v="25"/>
    <x v="14"/>
    <x v="0"/>
    <n v="0.50277257368018791"/>
    <n v="0.15940923716400024"/>
  </r>
  <r>
    <x v="160"/>
    <x v="72"/>
    <n v="23"/>
    <x v="7"/>
    <x v="0"/>
    <n v="0.50048434648161222"/>
    <n v="0.15868373109768308"/>
  </r>
  <r>
    <x v="7"/>
    <x v="74"/>
    <n v="31"/>
    <x v="7"/>
    <x v="0"/>
    <n v="0.84803047095672157"/>
    <n v="0.1585913428983223"/>
  </r>
  <r>
    <x v="178"/>
    <x v="41"/>
    <n v="26"/>
    <x v="38"/>
    <x v="0"/>
    <n v="8.5471144467001658E-2"/>
    <n v="0.15822224509082439"/>
  </r>
  <r>
    <x v="123"/>
    <x v="73"/>
    <n v="27"/>
    <x v="9"/>
    <x v="1"/>
    <n v="0.5786844506908686"/>
    <n v="0.15685962100934853"/>
  </r>
  <r>
    <x v="179"/>
    <x v="73"/>
    <n v="33"/>
    <x v="38"/>
    <x v="0"/>
    <n v="0.9411127243478109"/>
    <n v="0.15577743101479996"/>
  </r>
  <r>
    <x v="110"/>
    <x v="50"/>
    <n v="25"/>
    <x v="3"/>
    <x v="1"/>
    <n v="6.0217719816880233E-2"/>
    <n v="0.1556114453029693"/>
  </r>
  <r>
    <x v="82"/>
    <x v="50"/>
    <n v="27"/>
    <x v="28"/>
    <x v="1"/>
    <n v="6.0045800624521813E-2"/>
    <n v="0.15516718082268732"/>
  </r>
  <r>
    <x v="180"/>
    <x v="56"/>
    <n v="22"/>
    <x v="9"/>
    <x v="1"/>
    <n v="0.28879448978272138"/>
    <n v="0.15417825941549554"/>
  </r>
  <r>
    <x v="168"/>
    <x v="21"/>
    <n v="26"/>
    <x v="20"/>
    <x v="0"/>
    <n v="0.49930621835500555"/>
    <n v="0.1523154272225071"/>
  </r>
  <r>
    <x v="181"/>
    <x v="66"/>
    <n v="34"/>
    <x v="7"/>
    <x v="0"/>
    <n v="0.44588365639740601"/>
    <n v="0.15187917377615939"/>
  </r>
  <r>
    <x v="182"/>
    <x v="18"/>
    <n v="28"/>
    <x v="10"/>
    <x v="1"/>
    <n v="0.16482551845706911"/>
    <n v="0.15112149577970996"/>
  </r>
  <r>
    <x v="57"/>
    <x v="2"/>
    <n v="35"/>
    <x v="1"/>
    <x v="1"/>
    <n v="0.17050858658520268"/>
    <n v="0.15111216348882875"/>
  </r>
  <r>
    <x v="183"/>
    <x v="46"/>
    <n v="23"/>
    <x v="24"/>
    <x v="1"/>
    <n v="0.25725737225187484"/>
    <n v="0.150796514922866"/>
  </r>
  <r>
    <x v="146"/>
    <x v="35"/>
    <n v="26"/>
    <x v="3"/>
    <x v="1"/>
    <n v="1.8013251570876583E-2"/>
    <n v="0.150719655273271"/>
  </r>
  <r>
    <x v="144"/>
    <x v="41"/>
    <n v="33"/>
    <x v="9"/>
    <x v="1"/>
    <n v="0.67384891989661644"/>
    <n v="0.15071646898276753"/>
  </r>
  <r>
    <x v="184"/>
    <x v="74"/>
    <n v="31"/>
    <x v="35"/>
    <x v="0"/>
    <n v="0.80079708225937818"/>
    <n v="0.14975816201662684"/>
  </r>
  <r>
    <x v="47"/>
    <x v="53"/>
    <n v="32"/>
    <x v="25"/>
    <x v="1"/>
    <n v="0.3584142707587793"/>
    <n v="0.14928408931088863"/>
  </r>
  <r>
    <x v="157"/>
    <x v="43"/>
    <n v="29"/>
    <x v="24"/>
    <x v="1"/>
    <n v="0.37545535697811866"/>
    <n v="0.14840550248794712"/>
  </r>
  <r>
    <x v="114"/>
    <x v="41"/>
    <n v="23"/>
    <x v="10"/>
    <x v="1"/>
    <n v="0.65908255047581654"/>
    <n v="0.14741374786370789"/>
  </r>
  <r>
    <x v="185"/>
    <x v="59"/>
    <n v="26"/>
    <x v="11"/>
    <x v="0"/>
    <n v="0.3659632125280321"/>
    <n v="0.1465229430760692"/>
  </r>
  <r>
    <x v="50"/>
    <x v="40"/>
    <n v="31"/>
    <x v="21"/>
    <x v="0"/>
    <n v="0.19167571318103482"/>
    <n v="0.1461053602440856"/>
  </r>
  <r>
    <x v="168"/>
    <x v="53"/>
    <n v="27"/>
    <x v="20"/>
    <x v="0"/>
    <n v="0.5615774677526375"/>
    <n v="0.14558266901838057"/>
  </r>
  <r>
    <x v="186"/>
    <x v="6"/>
    <n v="24"/>
    <x v="24"/>
    <x v="1"/>
    <n v="0.52791221250683851"/>
    <n v="0.14556382063606468"/>
  </r>
  <r>
    <x v="187"/>
    <x v="42"/>
    <n v="27"/>
    <x v="3"/>
    <x v="1"/>
    <n v="0.50454050813636586"/>
    <n v="0.14546735111895712"/>
  </r>
  <r>
    <x v="188"/>
    <x v="65"/>
    <n v="26"/>
    <x v="21"/>
    <x v="0"/>
    <n v="0.49304963198214885"/>
    <n v="0.1453302897149521"/>
  </r>
  <r>
    <x v="62"/>
    <x v="68"/>
    <n v="32"/>
    <x v="20"/>
    <x v="0"/>
    <n v="0.43227851449228721"/>
    <n v="0.14505641332221919"/>
  </r>
  <r>
    <x v="96"/>
    <x v="42"/>
    <n v="32"/>
    <x v="35"/>
    <x v="0"/>
    <n v="0.21087843394335171"/>
    <n v="0.1449741602883563"/>
  </r>
  <r>
    <x v="52"/>
    <x v="2"/>
    <n v="25"/>
    <x v="18"/>
    <x v="0"/>
    <n v="0.35000664853740049"/>
    <n v="0.14405979594722715"/>
  </r>
  <r>
    <x v="126"/>
    <x v="69"/>
    <n v="27"/>
    <x v="10"/>
    <x v="1"/>
    <n v="0.4361988266557742"/>
    <n v="0.1435250750031187"/>
  </r>
  <r>
    <x v="45"/>
    <x v="20"/>
    <n v="29"/>
    <x v="20"/>
    <x v="0"/>
    <n v="0.3038701726407444"/>
    <n v="0.14255834187309771"/>
  </r>
  <r>
    <x v="180"/>
    <x v="67"/>
    <n v="21"/>
    <x v="9"/>
    <x v="1"/>
    <n v="0.12479335820398953"/>
    <n v="4.2042893280847295E-2"/>
  </r>
  <r>
    <x v="62"/>
    <x v="71"/>
    <n v="31"/>
    <x v="20"/>
    <x v="0"/>
    <n v="6.8338735841064438E-2"/>
    <n v="0.14091646861198789"/>
  </r>
  <r>
    <x v="138"/>
    <x v="68"/>
    <n v="31"/>
    <x v="5"/>
    <x v="0"/>
    <n v="0.41954705254298491"/>
    <n v="0.14078421346772688"/>
  </r>
  <r>
    <x v="160"/>
    <x v="53"/>
    <n v="29"/>
    <x v="12"/>
    <x v="0"/>
    <n v="0.53483935705479635"/>
    <n v="0.13865111327865628"/>
  </r>
  <r>
    <x v="4"/>
    <x v="74"/>
    <n v="27"/>
    <x v="4"/>
    <x v="0"/>
    <n v="0.73808932649606751"/>
    <n v="0.13803109850035492"/>
  </r>
  <r>
    <x v="189"/>
    <x v="67"/>
    <n v="23"/>
    <x v="3"/>
    <x v="1"/>
    <n v="2.2551467599756566E-2"/>
    <n v="7.59759140444976E-3"/>
  </r>
  <r>
    <x v="41"/>
    <x v="6"/>
    <n v="25"/>
    <x v="22"/>
    <x v="1"/>
    <n v="0.49565636497983562"/>
    <n v="0.13666975777362603"/>
  </r>
  <r>
    <x v="190"/>
    <x v="68"/>
    <n v="23"/>
    <x v="3"/>
    <x v="1"/>
    <n v="0.25065143597183986"/>
    <n v="0.13658093620789222"/>
  </r>
  <r>
    <x v="68"/>
    <x v="22"/>
    <n v="24"/>
    <x v="32"/>
    <x v="0"/>
    <n v="0.30357881851183399"/>
    <n v="0.13404026145479486"/>
  </r>
  <r>
    <x v="191"/>
    <x v="6"/>
    <n v="30"/>
    <x v="11"/>
    <x v="0"/>
    <n v="0.25630662555115835"/>
    <n v="0.13400499837356056"/>
  </r>
  <r>
    <x v="192"/>
    <x v="73"/>
    <n v="29"/>
    <x v="7"/>
    <x v="0"/>
    <n v="0.79263656926482973"/>
    <n v="0.1312009553096071"/>
  </r>
  <r>
    <x v="193"/>
    <x v="50"/>
    <n v="29"/>
    <x v="11"/>
    <x v="0"/>
    <n v="0.28128392988306361"/>
    <n v="0.13099808552007841"/>
  </r>
  <r>
    <x v="194"/>
    <x v="71"/>
    <n v="29"/>
    <x v="14"/>
    <x v="0"/>
    <n v="6.2599236261921806E-2"/>
    <n v="0.12908145290180889"/>
  </r>
  <r>
    <x v="194"/>
    <x v="71"/>
    <n v="29"/>
    <x v="14"/>
    <x v="0"/>
    <n v="6.2599236261921806E-2"/>
    <n v="0.12908145290180889"/>
  </r>
  <r>
    <x v="171"/>
    <x v="66"/>
    <n v="28"/>
    <x v="16"/>
    <x v="1"/>
    <n v="0.50824719198418444"/>
    <n v="0.12886082506799384"/>
  </r>
  <r>
    <x v="29"/>
    <x v="34"/>
    <n v="27"/>
    <x v="18"/>
    <x v="1"/>
    <n v="0.20764640453645178"/>
    <n v="0.12793093360710356"/>
  </r>
  <r>
    <x v="166"/>
    <x v="60"/>
    <n v="28"/>
    <x v="16"/>
    <x v="1"/>
    <n v="0.19738351308599214"/>
    <n v="0.12676567444414397"/>
  </r>
  <r>
    <x v="195"/>
    <x v="4"/>
    <n v="35"/>
    <x v="25"/>
    <x v="1"/>
    <n v="0.43756924174619755"/>
    <n v="0.12644438777082018"/>
  </r>
  <r>
    <x v="196"/>
    <x v="58"/>
    <n v="32"/>
    <x v="13"/>
    <x v="1"/>
    <n v="0.23795264812778244"/>
    <n v="0.12634910002479668"/>
  </r>
  <r>
    <x v="131"/>
    <x v="52"/>
    <n v="30"/>
    <x v="14"/>
    <x v="0"/>
    <n v="0.35898830302072099"/>
    <n v="0.12463120722903991"/>
  </r>
  <r>
    <x v="147"/>
    <x v="53"/>
    <n v="31"/>
    <x v="2"/>
    <x v="1"/>
    <n v="0.29875124861160035"/>
    <n v="0.12443368391848889"/>
  </r>
  <r>
    <x v="132"/>
    <x v="75"/>
    <n v="32"/>
    <x v="0"/>
    <x v="0"/>
    <n v="0.70237274780289582"/>
    <n v="0.12429346350125096"/>
  </r>
  <r>
    <x v="197"/>
    <x v="54"/>
    <n v="27"/>
    <x v="34"/>
    <x v="0"/>
    <n v="0.14779047618481608"/>
    <n v="0.12386588916878706"/>
  </r>
  <r>
    <x v="86"/>
    <x v="65"/>
    <n v="22"/>
    <x v="0"/>
    <x v="0"/>
    <n v="0.41914825178452003"/>
    <n v="0.12354727174315271"/>
  </r>
  <r>
    <x v="112"/>
    <x v="21"/>
    <n v="31"/>
    <x v="5"/>
    <x v="0"/>
    <n v="0.40491089143750136"/>
    <n v="0.12351974229269265"/>
  </r>
  <r>
    <x v="198"/>
    <x v="60"/>
    <n v="29"/>
    <x v="6"/>
    <x v="0"/>
    <n v="0.24912688597921942"/>
    <n v="0.12301925061316897"/>
  </r>
  <r>
    <x v="181"/>
    <x v="63"/>
    <n v="32"/>
    <x v="7"/>
    <x v="0"/>
    <n v="0.41598215857839416"/>
    <n v="0.12003887629947317"/>
  </r>
  <r>
    <x v="199"/>
    <x v="42"/>
    <n v="27"/>
    <x v="28"/>
    <x v="1"/>
    <n v="0.41464185155681532"/>
    <n v="0.11954808550818574"/>
  </r>
  <r>
    <x v="200"/>
    <x v="1"/>
    <n v="25"/>
    <x v="28"/>
    <x v="1"/>
    <n v="0.16485896451476398"/>
    <n v="0.11936562526858649"/>
  </r>
  <r>
    <x v="201"/>
    <x v="59"/>
    <n v="29"/>
    <x v="3"/>
    <x v="1"/>
    <n v="5.8901769895818391E-2"/>
    <n v="0.11839825937527754"/>
  </r>
  <r>
    <x v="74"/>
    <x v="62"/>
    <n v="30"/>
    <x v="22"/>
    <x v="1"/>
    <n v="0.10214318063096131"/>
    <n v="0.11749955801626506"/>
  </r>
  <r>
    <x v="202"/>
    <x v="63"/>
    <n v="28"/>
    <x v="24"/>
    <x v="1"/>
    <n v="0.25703869933971452"/>
    <n v="0.11618604328409317"/>
  </r>
  <r>
    <x v="23"/>
    <x v="48"/>
    <n v="32"/>
    <x v="1"/>
    <x v="1"/>
    <n v="0.18587398083691642"/>
    <n v="0.11534958777753418"/>
  </r>
  <r>
    <x v="84"/>
    <x v="74"/>
    <n v="27"/>
    <x v="37"/>
    <x v="0"/>
    <n v="0.61177504368884472"/>
    <n v="0.11440889101642331"/>
  </r>
  <r>
    <x v="36"/>
    <x v="25"/>
    <n v="26"/>
    <x v="15"/>
    <x v="0"/>
    <n v="0.13992851276306636"/>
    <n v="0.1141480290911583"/>
  </r>
  <r>
    <x v="203"/>
    <x v="61"/>
    <n v="24"/>
    <x v="14"/>
    <x v="0"/>
    <n v="0.41517938322386533"/>
    <n v="0.11399324868002565"/>
  </r>
  <r>
    <x v="56"/>
    <x v="63"/>
    <n v="25"/>
    <x v="34"/>
    <x v="0"/>
    <n v="0.39371617295894007"/>
    <n v="0.11361363945135053"/>
  </r>
  <r>
    <x v="59"/>
    <x v="61"/>
    <n v="25"/>
    <x v="7"/>
    <x v="0"/>
    <n v="0.41330813031686059"/>
    <n v="0.11347947028304683"/>
  </r>
  <r>
    <x v="11"/>
    <x v="27"/>
    <n v="29"/>
    <x v="11"/>
    <x v="0"/>
    <n v="0.10798648304826375"/>
    <n v="0.11333804015057176"/>
  </r>
  <r>
    <x v="118"/>
    <x v="34"/>
    <n v="27"/>
    <x v="4"/>
    <x v="0"/>
    <n v="0.19306425245070924"/>
    <n v="0.11322637663404082"/>
  </r>
  <r>
    <x v="18"/>
    <x v="23"/>
    <n v="26"/>
    <x v="5"/>
    <x v="0"/>
    <n v="0.15098517486839802"/>
    <n v="0.11228941011287388"/>
  </r>
  <r>
    <x v="53"/>
    <x v="40"/>
    <n v="25"/>
    <x v="27"/>
    <x v="0"/>
    <n v="0.14644003340392675"/>
    <n v="0.11162433403562586"/>
  </r>
  <r>
    <x v="134"/>
    <x v="32"/>
    <n v="33"/>
    <x v="21"/>
    <x v="0"/>
    <n v="0.18549413075658658"/>
    <n v="0.11139950165049747"/>
  </r>
  <r>
    <x v="141"/>
    <x v="75"/>
    <n v="28"/>
    <x v="28"/>
    <x v="1"/>
    <n v="0.55657328718420329"/>
    <n v="0.11095701655960492"/>
  </r>
  <r>
    <x v="141"/>
    <x v="75"/>
    <n v="28"/>
    <x v="28"/>
    <x v="1"/>
    <n v="0.55657328718420329"/>
    <n v="0.11095701655960492"/>
  </r>
  <r>
    <x v="204"/>
    <x v="55"/>
    <n v="29"/>
    <x v="26"/>
    <x v="0"/>
    <n v="0.25495979196547264"/>
    <n v="0.11079417135882004"/>
  </r>
  <r>
    <x v="205"/>
    <x v="63"/>
    <n v="26"/>
    <x v="35"/>
    <x v="0"/>
    <n v="0.38220341254509849"/>
    <n v="0.11029143248962536"/>
  </r>
  <r>
    <x v="28"/>
    <x v="61"/>
    <n v="23"/>
    <x v="10"/>
    <x v="1"/>
    <n v="6.9658789082804526E-3"/>
    <n v="0.11021348101426687"/>
  </r>
  <r>
    <x v="206"/>
    <x v="34"/>
    <n v="27"/>
    <x v="13"/>
    <x v="1"/>
    <n v="0.17806197628002479"/>
    <n v="0.10970396967037585"/>
  </r>
  <r>
    <x v="129"/>
    <x v="49"/>
    <n v="32"/>
    <x v="18"/>
    <x v="1"/>
    <n v="0.2464702986739839"/>
    <n v="0.10969329071353311"/>
  </r>
  <r>
    <x v="207"/>
    <x v="67"/>
    <n v="29"/>
    <x v="10"/>
    <x v="1"/>
    <n v="1.3303696824071143E-2"/>
    <n v="4.4820166222379054E-3"/>
  </r>
  <r>
    <x v="6"/>
    <x v="46"/>
    <n v="28"/>
    <x v="11"/>
    <x v="0"/>
    <n v="0.18642753558201378"/>
    <n v="0.10936993815994926"/>
  </r>
  <r>
    <x v="103"/>
    <x v="75"/>
    <n v="24"/>
    <x v="10"/>
    <x v="1"/>
    <n v="0.54434396929244278"/>
    <n v="0.10851901125271413"/>
  </r>
  <r>
    <x v="163"/>
    <x v="63"/>
    <n v="31"/>
    <x v="20"/>
    <x v="0"/>
    <n v="0.3741224782234866"/>
    <n v="0.10795953854799294"/>
  </r>
  <r>
    <x v="87"/>
    <x v="21"/>
    <n v="25"/>
    <x v="21"/>
    <x v="0"/>
    <n v="0.35249490187651844"/>
    <n v="0.10753002786539276"/>
  </r>
  <r>
    <x v="208"/>
    <x v="35"/>
    <n v="29"/>
    <x v="20"/>
    <x v="0"/>
    <n v="3.2078876605506894E-2"/>
    <n v="0.1074070581661473"/>
  </r>
  <r>
    <x v="209"/>
    <x v="60"/>
    <n v="22"/>
    <x v="10"/>
    <x v="1"/>
    <n v="0.16534489904293531"/>
    <n v="0.1061895054727551"/>
  </r>
  <r>
    <x v="210"/>
    <x v="60"/>
    <n v="25"/>
    <x v="38"/>
    <x v="0"/>
    <n v="0.21344366613424345"/>
    <n v="0.10539882017452067"/>
  </r>
  <r>
    <x v="7"/>
    <x v="75"/>
    <n v="33"/>
    <x v="7"/>
    <x v="0"/>
    <n v="0.59522416805683487"/>
    <n v="0.10533220948401047"/>
  </r>
  <r>
    <x v="18"/>
    <x v="27"/>
    <n v="28"/>
    <x v="5"/>
    <x v="0"/>
    <n v="0.10025395970603436"/>
    <n v="0.10522231106774635"/>
  </r>
  <r>
    <x v="175"/>
    <x v="14"/>
    <n v="25"/>
    <x v="7"/>
    <x v="0"/>
    <n v="0.35844147546014449"/>
    <n v="0.10448590847618965"/>
  </r>
  <r>
    <x v="19"/>
    <x v="17"/>
    <n v="29"/>
    <x v="14"/>
    <x v="0"/>
    <n v="0.10676237866128506"/>
    <n v="0.10435151429790297"/>
  </r>
  <r>
    <x v="204"/>
    <x v="11"/>
    <n v="31"/>
    <x v="26"/>
    <x v="0"/>
    <n v="0.21806276276076933"/>
    <n v="0.10419430402880606"/>
  </r>
  <r>
    <x v="211"/>
    <x v="15"/>
    <n v="29"/>
    <x v="4"/>
    <x v="0"/>
    <n v="0.43144907661156978"/>
    <n v="0.10389221853170691"/>
  </r>
  <r>
    <x v="14"/>
    <x v="11"/>
    <n v="32"/>
    <x v="12"/>
    <x v="0"/>
    <n v="0.21673132362745873"/>
    <n v="0.10355811850086147"/>
  </r>
  <r>
    <x v="212"/>
    <x v="42"/>
    <n v="26"/>
    <x v="24"/>
    <x v="1"/>
    <n v="0.35827999298543844"/>
    <n v="0.10329803196777997"/>
  </r>
  <r>
    <x v="116"/>
    <x v="71"/>
    <n v="27"/>
    <x v="7"/>
    <x v="0"/>
    <n v="4.999304920357777E-2"/>
    <n v="0.10308712712066762"/>
  </r>
  <r>
    <x v="108"/>
    <x v="57"/>
    <n v="34"/>
    <x v="9"/>
    <x v="1"/>
    <n v="0.19765020152973053"/>
    <n v="0.10215931443716816"/>
  </r>
  <r>
    <x v="98"/>
    <x v="59"/>
    <n v="30"/>
    <x v="6"/>
    <x v="0"/>
    <n v="0.25479360334600248"/>
    <n v="0.10201328265024241"/>
  </r>
  <r>
    <x v="17"/>
    <x v="70"/>
    <n v="33"/>
    <x v="13"/>
    <x v="1"/>
    <n v="0.42955473213580436"/>
    <n v="0.10168715389959215"/>
  </r>
  <r>
    <x v="213"/>
    <x v="39"/>
    <n v="29"/>
    <x v="10"/>
    <x v="1"/>
    <n v="0.31506971685488655"/>
    <n v="0.10123827065287887"/>
  </r>
  <r>
    <x v="214"/>
    <x v="71"/>
    <n v="26"/>
    <x v="28"/>
    <x v="1"/>
    <n v="0.34369992685661332"/>
    <n v="0.10114822444930836"/>
  </r>
  <r>
    <x v="161"/>
    <x v="74"/>
    <n v="32"/>
    <x v="16"/>
    <x v="1"/>
    <n v="0.3925560664501298"/>
    <n v="0.10109711863507549"/>
  </r>
  <r>
    <x v="9"/>
    <x v="68"/>
    <n v="22"/>
    <x v="9"/>
    <x v="1"/>
    <n v="0.1852404691702122"/>
    <n v="0.1009382475897693"/>
  </r>
  <r>
    <x v="61"/>
    <x v="33"/>
    <n v="29"/>
    <x v="2"/>
    <x v="1"/>
    <n v="8.6318075864106128E-2"/>
    <n v="9.9591301140989186E-2"/>
  </r>
  <r>
    <x v="72"/>
    <x v="71"/>
    <n v="26"/>
    <x v="16"/>
    <x v="1"/>
    <n v="0.33279874431452661"/>
    <n v="9.7940090922443004E-2"/>
  </r>
  <r>
    <x v="103"/>
    <x v="57"/>
    <n v="29"/>
    <x v="10"/>
    <x v="1"/>
    <n v="0.18947859735480513"/>
    <n v="9.7935663391526762E-2"/>
  </r>
  <r>
    <x v="215"/>
    <x v="58"/>
    <n v="34"/>
    <x v="12"/>
    <x v="0"/>
    <n v="0.35609840526301101"/>
    <n v="9.7827812179005144E-2"/>
  </r>
  <r>
    <x v="216"/>
    <x v="5"/>
    <n v="27"/>
    <x v="38"/>
    <x v="0"/>
    <n v="0.18448775544864321"/>
    <n v="9.7769118916724448E-2"/>
  </r>
  <r>
    <x v="41"/>
    <x v="74"/>
    <n v="28"/>
    <x v="22"/>
    <x v="1"/>
    <n v="0.37846157062732688"/>
    <n v="9.7467285757481925E-2"/>
  </r>
  <r>
    <x v="214"/>
    <x v="6"/>
    <n v="28"/>
    <x v="28"/>
    <x v="1"/>
    <n v="0.35214459788577318"/>
    <n v="9.7098555157861227E-2"/>
  </r>
  <r>
    <x v="212"/>
    <x v="73"/>
    <n v="28"/>
    <x v="4"/>
    <x v="0"/>
    <n v="0.58522058219850903"/>
    <n v="9.6868479740347652E-2"/>
  </r>
  <r>
    <x v="139"/>
    <x v="63"/>
    <n v="29"/>
    <x v="16"/>
    <x v="1"/>
    <n v="0.21379521091239101"/>
    <n v="9.6639220836427994E-2"/>
  </r>
  <r>
    <x v="105"/>
    <x v="70"/>
    <n v="27"/>
    <x v="14"/>
    <x v="0"/>
    <n v="0.32132160699656892"/>
    <n v="9.6175835519509714E-2"/>
  </r>
  <r>
    <x v="65"/>
    <x v="59"/>
    <n v="23"/>
    <x v="37"/>
    <x v="0"/>
    <n v="0.24004711884236718"/>
    <n v="9.6109141918247973E-2"/>
  </r>
  <r>
    <x v="130"/>
    <x v="69"/>
    <n v="25"/>
    <x v="34"/>
    <x v="0"/>
    <n v="0.44014338072028097"/>
    <n v="9.5722109019101262E-2"/>
  </r>
  <r>
    <x v="62"/>
    <x v="69"/>
    <n v="25"/>
    <x v="20"/>
    <x v="0"/>
    <n v="0.43783105044171117"/>
    <n v="9.5219224866552585E-2"/>
  </r>
  <r>
    <x v="50"/>
    <x v="49"/>
    <n v="26"/>
    <x v="21"/>
    <x v="0"/>
    <n v="0.11323096149018171"/>
    <n v="9.510703552849864E-2"/>
  </r>
  <r>
    <x v="217"/>
    <x v="33"/>
    <n v="26"/>
    <x v="5"/>
    <x v="0"/>
    <n v="0.32833077773392466"/>
    <n v="9.4318642062505759E-2"/>
  </r>
  <r>
    <x v="218"/>
    <x v="32"/>
    <n v="26"/>
    <x v="25"/>
    <x v="1"/>
    <n v="7.2371917110646403E-2"/>
    <n v="9.3806520508618457E-2"/>
  </r>
  <r>
    <x v="14"/>
    <x v="62"/>
    <n v="33"/>
    <x v="12"/>
    <x v="0"/>
    <n v="0.27570268439588252"/>
    <n v="9.3260273377060623E-2"/>
  </r>
  <r>
    <x v="12"/>
    <x v="35"/>
    <n v="26"/>
    <x v="3"/>
    <x v="1"/>
    <n v="1.1144454091868547E-2"/>
    <n v="9.3247366935734349E-2"/>
  </r>
  <r>
    <x v="175"/>
    <x v="47"/>
    <n v="24"/>
    <x v="7"/>
    <x v="0"/>
    <n v="0.22307046640215167"/>
    <n v="9.2962536638983087E-2"/>
  </r>
  <r>
    <x v="219"/>
    <x v="44"/>
    <n v="27"/>
    <x v="12"/>
    <x v="0"/>
    <n v="0.13184026320306252"/>
    <n v="9.2552903328459835E-2"/>
  </r>
  <r>
    <x v="103"/>
    <x v="63"/>
    <n v="26"/>
    <x v="10"/>
    <x v="1"/>
    <n v="0.2047115847977955"/>
    <n v="9.2533260995991448E-2"/>
  </r>
  <r>
    <x v="0"/>
    <x v="42"/>
    <n v="31"/>
    <x v="0"/>
    <x v="0"/>
    <n v="0.13451127344348476"/>
    <n v="9.2473462326760028E-2"/>
  </r>
  <r>
    <x v="220"/>
    <x v="39"/>
    <n v="30"/>
    <x v="1"/>
    <x v="1"/>
    <n v="0.28768025157517108"/>
    <n v="9.243748165067027E-2"/>
  </r>
  <r>
    <x v="187"/>
    <x v="50"/>
    <n v="36"/>
    <x v="40"/>
    <x v="0"/>
    <n v="0.19689796262973983"/>
    <n v="9.1698292746488316E-2"/>
  </r>
  <r>
    <x v="221"/>
    <x v="41"/>
    <n v="25"/>
    <x v="35"/>
    <x v="0"/>
    <n v="4.9460873707083193E-2"/>
    <n v="9.1560848177361015E-2"/>
  </r>
  <r>
    <x v="222"/>
    <x v="2"/>
    <n v="25"/>
    <x v="18"/>
    <x v="0"/>
    <n v="0.21936300883092216"/>
    <n v="9.0287971450278379E-2"/>
  </r>
  <r>
    <x v="223"/>
    <x v="53"/>
    <n v="28"/>
    <x v="12"/>
    <x v="0"/>
    <n v="0.34746870797579388"/>
    <n v="9.0077370999090897E-2"/>
  </r>
  <r>
    <x v="116"/>
    <x v="54"/>
    <n v="24"/>
    <x v="7"/>
    <x v="0"/>
    <n v="0.10710961981212162"/>
    <n v="8.9770522695712396E-2"/>
  </r>
  <r>
    <x v="66"/>
    <x v="35"/>
    <n v="35"/>
    <x v="1"/>
    <x v="1"/>
    <n v="1.0685400698394121E-2"/>
    <n v="8.9406396362250937E-2"/>
  </r>
  <r>
    <x v="224"/>
    <x v="55"/>
    <n v="35"/>
    <x v="41"/>
    <x v="1"/>
    <n v="3.6964568223427376E-3"/>
    <n v="8.9296764854447638E-2"/>
  </r>
  <r>
    <x v="130"/>
    <x v="25"/>
    <n v="26"/>
    <x v="34"/>
    <x v="0"/>
    <n v="0.10928330839565974"/>
    <n v="8.9148909107954047E-2"/>
  </r>
  <r>
    <x v="225"/>
    <x v="35"/>
    <n v="32"/>
    <x v="1"/>
    <x v="1"/>
    <n v="1.0522476488838788E-2"/>
    <n v="8.8043184362283575E-2"/>
  </r>
  <r>
    <x v="226"/>
    <x v="59"/>
    <n v="30"/>
    <x v="10"/>
    <x v="1"/>
    <n v="4.373583699209941E-2"/>
    <n v="8.7913266126712145E-2"/>
  </r>
  <r>
    <x v="68"/>
    <x v="29"/>
    <n v="30"/>
    <x v="32"/>
    <x v="0"/>
    <n v="0.31118518545654761"/>
    <n v="8.7675093648480334E-2"/>
  </r>
  <r>
    <x v="46"/>
    <x v="53"/>
    <n v="25"/>
    <x v="11"/>
    <x v="0"/>
    <n v="0.33676011774655501"/>
    <n v="8.7301288915107703E-2"/>
  </r>
  <r>
    <x v="122"/>
    <x v="41"/>
    <n v="26"/>
    <x v="21"/>
    <x v="0"/>
    <n v="4.7103432743746711E-2"/>
    <n v="8.7196806906892466E-2"/>
  </r>
  <r>
    <x v="64"/>
    <x v="52"/>
    <n v="23"/>
    <x v="32"/>
    <x v="0"/>
    <n v="0.24887523177973345"/>
    <n v="8.6402872531267244E-2"/>
  </r>
  <r>
    <x v="227"/>
    <x v="54"/>
    <n v="31"/>
    <x v="4"/>
    <x v="0"/>
    <n v="0.1019673062468963"/>
    <n v="8.5460656061648529E-2"/>
  </r>
  <r>
    <x v="128"/>
    <x v="71"/>
    <n v="34"/>
    <x v="18"/>
    <x v="1"/>
    <n v="0.28915272261487257"/>
    <n v="8.5095405037369357E-2"/>
  </r>
  <r>
    <x v="7"/>
    <x v="8"/>
    <n v="32"/>
    <x v="7"/>
    <x v="0"/>
    <n v="0.31077678874919579"/>
    <n v="8.492300435895167E-2"/>
  </r>
  <r>
    <x v="64"/>
    <x v="72"/>
    <n v="29"/>
    <x v="32"/>
    <x v="0"/>
    <n v="0.2672124091328143"/>
    <n v="8.4722454108469181E-2"/>
  </r>
  <r>
    <x v="228"/>
    <x v="30"/>
    <n v="26"/>
    <x v="17"/>
    <x v="1"/>
    <n v="0.10905459938231375"/>
    <n v="8.3749921860856572E-2"/>
  </r>
  <r>
    <x v="229"/>
    <x v="27"/>
    <n v="25"/>
    <x v="12"/>
    <x v="0"/>
    <n v="7.9760815494846871E-2"/>
    <n v="8.3713574642087105E-2"/>
  </r>
  <r>
    <x v="230"/>
    <x v="32"/>
    <n v="26"/>
    <x v="16"/>
    <x v="1"/>
    <n v="6.4219612079690666E-2"/>
    <n v="8.3239723336316324E-2"/>
  </r>
  <r>
    <x v="173"/>
    <x v="36"/>
    <n v="25"/>
    <x v="3"/>
    <x v="1"/>
    <n v="0.32937002572318363"/>
    <n v="8.3193194756545213E-2"/>
  </r>
  <r>
    <x v="17"/>
    <x v="12"/>
    <n v="20"/>
    <x v="14"/>
    <x v="0"/>
    <n v="6.3031063046291386E-2"/>
    <n v="8.2774220682628727E-2"/>
  </r>
  <r>
    <x v="101"/>
    <x v="64"/>
    <n v="33"/>
    <x v="28"/>
    <x v="1"/>
    <n v="0.2351043451305101"/>
    <n v="8.275456027002305E-2"/>
  </r>
  <r>
    <x v="0"/>
    <x v="8"/>
    <n v="29"/>
    <x v="0"/>
    <x v="0"/>
    <n v="0.30249362920455508"/>
    <n v="8.2659544475262928E-2"/>
  </r>
  <r>
    <x v="193"/>
    <x v="59"/>
    <n v="27"/>
    <x v="11"/>
    <x v="0"/>
    <n v="0.205089529380792"/>
    <n v="8.2112956740584442E-2"/>
  </r>
  <r>
    <x v="206"/>
    <x v="48"/>
    <n v="28"/>
    <x v="13"/>
    <x v="1"/>
    <n v="0.13128897854174229"/>
    <n v="8.1475252675686657E-2"/>
  </r>
  <r>
    <x v="147"/>
    <x v="21"/>
    <n v="30"/>
    <x v="2"/>
    <x v="1"/>
    <n v="0.10493255154714506"/>
    <n v="8.1326154178313709E-2"/>
  </r>
  <r>
    <x v="16"/>
    <x v="23"/>
    <n v="24"/>
    <x v="10"/>
    <x v="1"/>
    <n v="0.12212996810597583"/>
    <n v="8.1143104025808044E-2"/>
  </r>
  <r>
    <x v="65"/>
    <x v="41"/>
    <n v="33"/>
    <x v="25"/>
    <x v="1"/>
    <n v="0.36212644684552231"/>
    <n v="8.0995038772498931E-2"/>
  </r>
  <r>
    <x v="65"/>
    <x v="41"/>
    <n v="33"/>
    <x v="25"/>
    <x v="1"/>
    <n v="0.36212644684552231"/>
    <n v="8.0995038772498931E-2"/>
  </r>
  <r>
    <x v="153"/>
    <x v="48"/>
    <n v="30"/>
    <x v="34"/>
    <x v="0"/>
    <n v="0.113121613880705"/>
    <n v="8.0993176470423769E-2"/>
  </r>
  <r>
    <x v="231"/>
    <x v="17"/>
    <n v="22"/>
    <x v="7"/>
    <x v="0"/>
    <n v="8.2460611977132836E-2"/>
    <n v="8.0598520168284463E-2"/>
  </r>
  <r>
    <x v="137"/>
    <x v="4"/>
    <n v="27"/>
    <x v="7"/>
    <x v="0"/>
    <n v="7.7837257954149461E-2"/>
    <n v="8.0579352479623473E-2"/>
  </r>
  <r>
    <x v="137"/>
    <x v="4"/>
    <n v="27"/>
    <x v="7"/>
    <x v="0"/>
    <n v="7.7837257954149461E-2"/>
    <n v="8.0579352479623473E-2"/>
  </r>
  <r>
    <x v="16"/>
    <x v="34"/>
    <n v="30"/>
    <x v="10"/>
    <x v="1"/>
    <n v="0.13035946351365141"/>
    <n v="8.0314455283019226E-2"/>
  </r>
  <r>
    <x v="4"/>
    <x v="63"/>
    <n v="31"/>
    <x v="27"/>
    <x v="0"/>
    <n v="0.27803301807952163"/>
    <n v="8.0231256019426669E-2"/>
  </r>
  <r>
    <x v="56"/>
    <x v="75"/>
    <n v="23"/>
    <x v="34"/>
    <x v="0"/>
    <n v="0.45207994698258941"/>
    <n v="8.0001085699436189E-2"/>
  </r>
  <r>
    <x v="232"/>
    <x v="4"/>
    <n v="27"/>
    <x v="3"/>
    <x v="1"/>
    <n v="0.27678871027513552"/>
    <n v="7.9983636127958183E-2"/>
  </r>
  <r>
    <x v="9"/>
    <x v="71"/>
    <n v="21"/>
    <x v="9"/>
    <x v="1"/>
    <n v="0.27033374323636189"/>
    <n v="7.9557125272536527E-2"/>
  </r>
  <r>
    <x v="233"/>
    <x v="28"/>
    <n v="25"/>
    <x v="21"/>
    <x v="0"/>
    <n v="0.16297508253188422"/>
    <n v="7.8305323308034885E-2"/>
  </r>
  <r>
    <x v="173"/>
    <x v="7"/>
    <n v="24"/>
    <x v="3"/>
    <x v="1"/>
    <n v="0.15248108663586915"/>
    <n v="7.7566806068894031E-2"/>
  </r>
  <r>
    <x v="11"/>
    <x v="25"/>
    <n v="36"/>
    <x v="11"/>
    <x v="0"/>
    <n v="9.4264430734119414E-2"/>
    <n v="7.6897115314298034E-2"/>
  </r>
  <r>
    <x v="58"/>
    <x v="5"/>
    <n v="22"/>
    <x v="13"/>
    <x v="1"/>
    <n v="0.25798555256867406"/>
    <n v="7.6884645980061089E-2"/>
  </r>
  <r>
    <x v="234"/>
    <x v="36"/>
    <n v="25"/>
    <x v="20"/>
    <x v="0"/>
    <n v="0.11635013497202268"/>
    <n v="7.6391277430977567E-2"/>
  </r>
  <r>
    <x v="235"/>
    <x v="49"/>
    <n v="33"/>
    <x v="3"/>
    <x v="1"/>
    <n v="0.17151605176245235"/>
    <n v="7.6334390915403227E-2"/>
  </r>
  <r>
    <x v="236"/>
    <x v="22"/>
    <n v="33"/>
    <x v="42"/>
    <x v="1"/>
    <n v="0.10059253021429773"/>
    <n v="7.5910809422166117E-2"/>
  </r>
  <r>
    <x v="237"/>
    <x v="6"/>
    <n v="25"/>
    <x v="24"/>
    <x v="1"/>
    <n v="0.2718266404841857"/>
    <n v="7.4952091279819541E-2"/>
  </r>
  <r>
    <x v="207"/>
    <x v="60"/>
    <n v="26"/>
    <x v="10"/>
    <x v="1"/>
    <n v="0.11658841953235842"/>
    <n v="7.4876616609602153E-2"/>
  </r>
  <r>
    <x v="11"/>
    <x v="23"/>
    <n v="27"/>
    <x v="11"/>
    <x v="0"/>
    <n v="9.9224840960994709E-2"/>
    <n v="7.3794654804786933E-2"/>
  </r>
  <r>
    <x v="161"/>
    <x v="40"/>
    <n v="23"/>
    <x v="16"/>
    <x v="1"/>
    <n v="0.2133535641669097"/>
    <n v="7.2774217694750606E-2"/>
  </r>
  <r>
    <x v="100"/>
    <x v="29"/>
    <n v="26"/>
    <x v="20"/>
    <x v="0"/>
    <n v="0.2577706110660814"/>
    <n v="7.2625766010960865E-2"/>
  </r>
  <r>
    <x v="238"/>
    <x v="59"/>
    <n v="26"/>
    <x v="35"/>
    <x v="0"/>
    <n v="0.18112757782563954"/>
    <n v="7.2519162764808257E-2"/>
  </r>
  <r>
    <x v="238"/>
    <x v="59"/>
    <n v="26"/>
    <x v="35"/>
    <x v="0"/>
    <n v="0.18112757782563954"/>
    <n v="7.2519162764808257E-2"/>
  </r>
  <r>
    <x v="239"/>
    <x v="74"/>
    <n v="28"/>
    <x v="10"/>
    <x v="1"/>
    <n v="0.28037446817175593"/>
    <n v="7.2206375836525644E-2"/>
  </r>
  <r>
    <x v="103"/>
    <x v="42"/>
    <n v="25"/>
    <x v="10"/>
    <x v="1"/>
    <n v="0.25012028813845177"/>
    <n v="7.2113804917279367E-2"/>
  </r>
  <r>
    <x v="240"/>
    <x v="58"/>
    <n v="29"/>
    <x v="12"/>
    <x v="0"/>
    <n v="0.26246531057310329"/>
    <n v="7.2104807903549714E-2"/>
  </r>
  <r>
    <x v="241"/>
    <x v="51"/>
    <n v="25"/>
    <x v="16"/>
    <x v="1"/>
    <n v="0.16598645424806982"/>
    <n v="7.1794355190661824E-2"/>
  </r>
  <r>
    <x v="191"/>
    <x v="28"/>
    <n v="27"/>
    <x v="11"/>
    <x v="0"/>
    <n v="0.14937869521292588"/>
    <n v="7.1772609912267721E-2"/>
  </r>
  <r>
    <x v="242"/>
    <x v="49"/>
    <n v="31"/>
    <x v="36"/>
    <x v="1"/>
    <n v="0.16030777671168772"/>
    <n v="7.13460715107717E-2"/>
  </r>
  <r>
    <x v="243"/>
    <x v="7"/>
    <n v="26"/>
    <x v="8"/>
    <x v="0"/>
    <n v="0.1225116929637084"/>
    <n v="7.1269264869640261E-2"/>
  </r>
  <r>
    <x v="112"/>
    <x v="70"/>
    <n v="34"/>
    <x v="5"/>
    <x v="0"/>
    <n v="0.23764118722755009"/>
    <n v="7.1129171639247785E-2"/>
  </r>
  <r>
    <x v="17"/>
    <x v="24"/>
    <n v="29"/>
    <x v="14"/>
    <x v="0"/>
    <n v="0.24782456977777817"/>
    <n v="7.1113408872173225E-2"/>
  </r>
  <r>
    <x v="17"/>
    <x v="24"/>
    <n v="29"/>
    <x v="14"/>
    <x v="0"/>
    <n v="0.24782456977777817"/>
    <n v="7.1113408872173225E-2"/>
  </r>
  <r>
    <x v="65"/>
    <x v="1"/>
    <n v="22"/>
    <x v="37"/>
    <x v="0"/>
    <n v="0.14975313227935502"/>
    <n v="7.076935056869238E-2"/>
  </r>
  <r>
    <x v="65"/>
    <x v="2"/>
    <n v="26"/>
    <x v="25"/>
    <x v="1"/>
    <n v="7.9768968976464266E-2"/>
    <n v="7.0694747535681404E-2"/>
  </r>
  <r>
    <x v="244"/>
    <x v="59"/>
    <n v="27"/>
    <x v="24"/>
    <x v="1"/>
    <n v="3.4921712988812699E-2"/>
    <n v="7.0196023643968236E-2"/>
  </r>
  <r>
    <x v="144"/>
    <x v="44"/>
    <n v="30"/>
    <x v="1"/>
    <x v="1"/>
    <n v="0.22210989904367623"/>
    <n v="6.9830248821344976E-2"/>
  </r>
  <r>
    <x v="166"/>
    <x v="56"/>
    <n v="32"/>
    <x v="28"/>
    <x v="1"/>
    <n v="0.13054529813862673"/>
    <n v="6.969401271136931E-2"/>
  </r>
  <r>
    <x v="245"/>
    <x v="74"/>
    <n v="32"/>
    <x v="27"/>
    <x v="0"/>
    <n v="0.36983926893585928"/>
    <n v="6.9164149551018919E-2"/>
  </r>
  <r>
    <x v="29"/>
    <x v="16"/>
    <n v="24"/>
    <x v="18"/>
    <x v="1"/>
    <n v="0.22031214661846482"/>
    <n v="6.8481984577180605E-2"/>
  </r>
  <r>
    <x v="38"/>
    <x v="45"/>
    <n v="35"/>
    <x v="21"/>
    <x v="0"/>
    <n v="0.1210174013655104"/>
    <n v="6.8436041202564815E-2"/>
  </r>
  <r>
    <x v="90"/>
    <x v="15"/>
    <n v="25"/>
    <x v="13"/>
    <x v="1"/>
    <n v="1.7516677914664457E-2"/>
    <n v="6.8423787570051048E-2"/>
  </r>
  <r>
    <x v="246"/>
    <x v="21"/>
    <n v="23"/>
    <x v="22"/>
    <x v="1"/>
    <n v="8.8253568197715945E-2"/>
    <n v="6.8399397405380702E-2"/>
  </r>
  <r>
    <x v="11"/>
    <x v="48"/>
    <n v="34"/>
    <x v="11"/>
    <x v="0"/>
    <n v="9.5327495382954652E-2"/>
    <n v="6.8252886350944231E-2"/>
  </r>
  <r>
    <x v="14"/>
    <x v="38"/>
    <n v="36"/>
    <x v="12"/>
    <x v="0"/>
    <n v="0.19270021116802577"/>
    <n v="6.8183393363358644E-2"/>
  </r>
  <r>
    <x v="86"/>
    <x v="31"/>
    <n v="25"/>
    <x v="0"/>
    <x v="0"/>
    <n v="0.14380371083032026"/>
    <n v="6.7757930989826479E-2"/>
  </r>
  <r>
    <x v="187"/>
    <x v="57"/>
    <n v="31"/>
    <x v="10"/>
    <x v="1"/>
    <n v="0.12954660231757575"/>
    <n v="6.6958657152885737E-2"/>
  </r>
  <r>
    <x v="247"/>
    <x v="3"/>
    <n v="26"/>
    <x v="36"/>
    <x v="1"/>
    <n v="8.7639712344303788E-2"/>
    <n v="6.6727807672847431E-2"/>
  </r>
  <r>
    <x v="248"/>
    <x v="33"/>
    <n v="25"/>
    <x v="24"/>
    <x v="1"/>
    <n v="5.7566878373694799E-2"/>
    <n v="6.6419000452318605E-2"/>
  </r>
  <r>
    <x v="249"/>
    <x v="31"/>
    <n v="29"/>
    <x v="1"/>
    <x v="1"/>
    <n v="7.247614453446477E-2"/>
    <n v="6.6272748507262114E-2"/>
  </r>
  <r>
    <x v="161"/>
    <x v="68"/>
    <n v="28"/>
    <x v="16"/>
    <x v="1"/>
    <n v="0.12140070765588454"/>
    <n v="6.6151714805273168E-2"/>
  </r>
  <r>
    <x v="148"/>
    <x v="70"/>
    <n v="25"/>
    <x v="16"/>
    <x v="1"/>
    <n v="0.27792464868546002"/>
    <n v="6.579223649300546E-2"/>
  </r>
  <r>
    <x v="139"/>
    <x v="66"/>
    <n v="31"/>
    <x v="1"/>
    <x v="1"/>
    <n v="0.2591183924666855"/>
    <n v="6.5696791581267344E-2"/>
  </r>
  <r>
    <x v="68"/>
    <x v="21"/>
    <n v="32"/>
    <x v="21"/>
    <x v="0"/>
    <n v="0.21504069691388195"/>
    <n v="6.5599054080627453E-2"/>
  </r>
  <r>
    <x v="38"/>
    <x v="73"/>
    <n v="29"/>
    <x v="21"/>
    <x v="0"/>
    <n v="0.39368316161589517"/>
    <n v="6.5164299625008151E-2"/>
  </r>
  <r>
    <x v="88"/>
    <x v="50"/>
    <n v="25"/>
    <x v="27"/>
    <x v="0"/>
    <n v="0.13870827235617519"/>
    <n v="6.4598493529333445E-2"/>
  </r>
  <r>
    <x v="250"/>
    <x v="29"/>
    <n v="22"/>
    <x v="13"/>
    <x v="1"/>
    <n v="8.7766897340177244E-2"/>
    <n v="6.4154536965850301E-2"/>
  </r>
  <r>
    <x v="251"/>
    <x v="33"/>
    <n v="33"/>
    <x v="21"/>
    <x v="0"/>
    <n v="0.22218189725319371"/>
    <n v="6.3825557215275178E-2"/>
  </r>
  <r>
    <x v="0"/>
    <x v="74"/>
    <n v="28"/>
    <x v="0"/>
    <x v="0"/>
    <n v="0.34082630872842745"/>
    <n v="6.3738396021713231E-2"/>
  </r>
  <r>
    <x v="17"/>
    <x v="29"/>
    <n v="28"/>
    <x v="14"/>
    <x v="0"/>
    <n v="0.22607396528743481"/>
    <n v="6.3695371773496129E-2"/>
  </r>
  <r>
    <x v="252"/>
    <x v="46"/>
    <n v="31"/>
    <x v="17"/>
    <x v="1"/>
    <n v="0.10819271445973974"/>
    <n v="6.3419307045552015E-2"/>
  </r>
  <r>
    <x v="253"/>
    <x v="67"/>
    <n v="27"/>
    <x v="2"/>
    <x v="1"/>
    <n v="5.3603220333204357E-3"/>
    <n v="1.8058929613023332E-3"/>
  </r>
  <r>
    <x v="111"/>
    <x v="66"/>
    <n v="28"/>
    <x v="22"/>
    <x v="1"/>
    <n v="0.24396407136195478"/>
    <n v="6.1854570017234226E-2"/>
  </r>
  <r>
    <x v="254"/>
    <x v="49"/>
    <n v="35"/>
    <x v="34"/>
    <x v="0"/>
    <n v="7.3534821790085969E-2"/>
    <n v="6.1764722444558121E-2"/>
  </r>
  <r>
    <x v="239"/>
    <x v="75"/>
    <n v="30"/>
    <x v="10"/>
    <x v="1"/>
    <n v="0.30753444601065671"/>
    <n v="6.1309274814980462E-2"/>
  </r>
  <r>
    <x v="130"/>
    <x v="40"/>
    <n v="27"/>
    <x v="34"/>
    <x v="0"/>
    <n v="8.009475629574038E-2"/>
    <n v="6.1052456923422371E-2"/>
  </r>
  <r>
    <x v="237"/>
    <x v="73"/>
    <n v="33"/>
    <x v="3"/>
    <x v="1"/>
    <n v="0.22518733372242805"/>
    <n v="6.1039828842187227E-2"/>
  </r>
  <r>
    <x v="38"/>
    <x v="50"/>
    <n v="36"/>
    <x v="21"/>
    <x v="0"/>
    <n v="0.13086872167535518"/>
    <n v="6.0947498853057468E-2"/>
  </r>
  <r>
    <x v="173"/>
    <x v="46"/>
    <n v="28"/>
    <x v="3"/>
    <x v="1"/>
    <n v="0.10310165622208264"/>
    <n v="6.043508220959129E-2"/>
  </r>
  <r>
    <x v="255"/>
    <x v="34"/>
    <n v="25"/>
    <x v="0"/>
    <x v="0"/>
    <n v="0.1030380368874088"/>
    <n v="6.0428709220649308E-2"/>
  </r>
  <r>
    <x v="136"/>
    <x v="71"/>
    <n v="25"/>
    <x v="28"/>
    <x v="1"/>
    <n v="0.20471616403874823"/>
    <n v="6.024638031776848E-2"/>
  </r>
  <r>
    <x v="136"/>
    <x v="71"/>
    <n v="25"/>
    <x v="28"/>
    <x v="1"/>
    <n v="0.20471616403874823"/>
    <n v="6.024638031776848E-2"/>
  </r>
  <r>
    <x v="256"/>
    <x v="74"/>
    <n v="32"/>
    <x v="14"/>
    <x v="0"/>
    <n v="0.32189536533755447"/>
    <n v="6.0198094302007829E-2"/>
  </r>
  <r>
    <x v="257"/>
    <x v="54"/>
    <n v="24"/>
    <x v="10"/>
    <x v="1"/>
    <n v="0.18013645460613723"/>
    <n v="6.0097448921061503E-2"/>
  </r>
  <r>
    <x v="258"/>
    <x v="6"/>
    <n v="27"/>
    <x v="7"/>
    <x v="0"/>
    <n v="0.11442524709412659"/>
    <n v="5.9825043608488962E-2"/>
  </r>
  <r>
    <x v="163"/>
    <x v="66"/>
    <n v="33"/>
    <x v="20"/>
    <x v="0"/>
    <n v="0.17378543679346664"/>
    <n v="5.9195685187877718E-2"/>
  </r>
  <r>
    <x v="38"/>
    <x v="75"/>
    <n v="26"/>
    <x v="21"/>
    <x v="0"/>
    <n v="0.33431908423604229"/>
    <n v="5.9161858178935524E-2"/>
  </r>
  <r>
    <x v="24"/>
    <x v="25"/>
    <n v="27"/>
    <x v="1"/>
    <x v="1"/>
    <n v="0.14366816066806748"/>
    <n v="5.8245793580795471E-2"/>
  </r>
  <r>
    <x v="166"/>
    <x v="67"/>
    <n v="31"/>
    <x v="28"/>
    <x v="1"/>
    <n v="4.7156135332518372E-3"/>
    <n v="1.5886906113076146E-3"/>
  </r>
  <r>
    <x v="205"/>
    <x v="57"/>
    <n v="29"/>
    <x v="35"/>
    <x v="0"/>
    <n v="0.2011338153253496"/>
    <n v="5.7315347845832899E-2"/>
  </r>
  <r>
    <x v="259"/>
    <x v="51"/>
    <n v="24"/>
    <x v="10"/>
    <x v="1"/>
    <n v="0.13231895206987526"/>
    <n v="5.7232102983314687E-2"/>
  </r>
  <r>
    <x v="260"/>
    <x v="63"/>
    <n v="25"/>
    <x v="0"/>
    <x v="0"/>
    <n v="0.19795598296188496"/>
    <n v="5.71236368230542E-2"/>
  </r>
  <r>
    <x v="31"/>
    <x v="62"/>
    <n v="29"/>
    <x v="1"/>
    <x v="1"/>
    <n v="4.9096414468511422E-2"/>
    <n v="5.6477651905866254E-2"/>
  </r>
  <r>
    <x v="261"/>
    <x v="31"/>
    <n v="31"/>
    <x v="1"/>
    <x v="1"/>
    <n v="6.1651740351270801E-2"/>
    <n v="5.6374829394958338E-2"/>
  </r>
  <r>
    <x v="262"/>
    <x v="46"/>
    <n v="26"/>
    <x v="13"/>
    <x v="1"/>
    <n v="9.3943746321257557E-2"/>
    <n v="5.5066991550288644E-2"/>
  </r>
  <r>
    <x v="89"/>
    <x v="7"/>
    <n v="33"/>
    <x v="14"/>
    <x v="0"/>
    <n v="9.4250270665635585E-2"/>
    <n v="5.4828623632637963E-2"/>
  </r>
  <r>
    <x v="205"/>
    <x v="73"/>
    <n v="27"/>
    <x v="35"/>
    <x v="0"/>
    <n v="0.32985846820867021"/>
    <n v="5.4599734385307623E-2"/>
  </r>
  <r>
    <x v="200"/>
    <x v="50"/>
    <n v="28"/>
    <x v="43"/>
    <x v="1"/>
    <n v="2.1118346622411712E-2"/>
    <n v="5.4572913924936815E-2"/>
  </r>
  <r>
    <x v="263"/>
    <x v="60"/>
    <n v="30"/>
    <x v="1"/>
    <x v="1"/>
    <n v="8.4870979055911844E-2"/>
    <n v="5.4506715036885242E-2"/>
  </r>
  <r>
    <x v="264"/>
    <x v="34"/>
    <n v="26"/>
    <x v="25"/>
    <x v="1"/>
    <n v="8.802413310626056E-2"/>
    <n v="5.4231661527580292E-2"/>
  </r>
  <r>
    <x v="89"/>
    <x v="5"/>
    <n v="31"/>
    <x v="14"/>
    <x v="0"/>
    <n v="0.10227940716758502"/>
    <n v="5.4202879198036451E-2"/>
  </r>
  <r>
    <x v="40"/>
    <x v="39"/>
    <n v="31"/>
    <x v="12"/>
    <x v="0"/>
    <n v="0.11386178183085616"/>
    <n v="5.4164106610066293E-2"/>
  </r>
  <r>
    <x v="265"/>
    <x v="31"/>
    <n v="27"/>
    <x v="1"/>
    <x v="1"/>
    <n v="5.8586210049413584E-2"/>
    <n v="5.3571684718301801E-2"/>
  </r>
  <r>
    <x v="266"/>
    <x v="65"/>
    <n v="29"/>
    <x v="18"/>
    <x v="1"/>
    <n v="5.4534152643248381E-2"/>
    <n v="5.3403899937954691E-2"/>
  </r>
  <r>
    <x v="109"/>
    <x v="48"/>
    <n v="32"/>
    <x v="10"/>
    <x v="1"/>
    <n v="8.577076737520134E-2"/>
    <n v="5.3227582556446121E-2"/>
  </r>
  <r>
    <x v="101"/>
    <x v="44"/>
    <n v="34"/>
    <x v="28"/>
    <x v="1"/>
    <n v="0.16896490093828917"/>
    <n v="5.3121725440406782E-2"/>
  </r>
  <r>
    <x v="259"/>
    <x v="23"/>
    <n v="29"/>
    <x v="10"/>
    <x v="1"/>
    <n v="7.9824316637274781E-2"/>
    <n v="5.3035245395847253E-2"/>
  </r>
  <r>
    <x v="267"/>
    <x v="25"/>
    <n v="26"/>
    <x v="24"/>
    <x v="1"/>
    <n v="0.12947925106189137"/>
    <n v="5.2493340871615703E-2"/>
  </r>
  <r>
    <x v="41"/>
    <x v="71"/>
    <n v="23"/>
    <x v="22"/>
    <x v="1"/>
    <n v="0.17816029603655523"/>
    <n v="5.2431194199755081E-2"/>
  </r>
  <r>
    <x v="3"/>
    <x v="74"/>
    <n v="29"/>
    <x v="3"/>
    <x v="1"/>
    <n v="0.2009384862315422"/>
    <n v="5.1748791362732457E-2"/>
  </r>
  <r>
    <x v="15"/>
    <x v="65"/>
    <n v="27"/>
    <x v="1"/>
    <x v="1"/>
    <n v="5.2423519380400262E-2"/>
    <n v="5.1337010803136261E-2"/>
  </r>
  <r>
    <x v="15"/>
    <x v="65"/>
    <n v="27"/>
    <x v="1"/>
    <x v="1"/>
    <n v="5.2423519380400262E-2"/>
    <n v="5.1337010803136261E-2"/>
  </r>
  <r>
    <x v="75"/>
    <x v="16"/>
    <n v="25"/>
    <x v="34"/>
    <x v="0"/>
    <n v="5.3594576666669315E-2"/>
    <n v="5.0947164646749199E-2"/>
  </r>
  <r>
    <x v="197"/>
    <x v="75"/>
    <n v="37"/>
    <x v="21"/>
    <x v="0"/>
    <n v="0.28761819435769009"/>
    <n v="5.089756351527093E-2"/>
  </r>
  <r>
    <x v="197"/>
    <x v="75"/>
    <n v="37"/>
    <x v="21"/>
    <x v="0"/>
    <n v="0.28761819435769009"/>
    <n v="5.089756351527093E-2"/>
  </r>
  <r>
    <x v="64"/>
    <x v="38"/>
    <n v="25"/>
    <x v="32"/>
    <x v="0"/>
    <n v="0.14348217643470693"/>
    <n v="5.0768505219478115E-2"/>
  </r>
  <r>
    <x v="268"/>
    <x v="63"/>
    <n v="23"/>
    <x v="21"/>
    <x v="0"/>
    <n v="0.17474544315182183"/>
    <n v="5.0425832458978102E-2"/>
  </r>
  <r>
    <x v="25"/>
    <x v="21"/>
    <n v="27"/>
    <x v="2"/>
    <x v="1"/>
    <n v="6.4140699486519334E-2"/>
    <n v="4.9711136712442601E-2"/>
  </r>
  <r>
    <x v="64"/>
    <x v="62"/>
    <n v="22"/>
    <x v="32"/>
    <x v="0"/>
    <n v="0.14662269781622031"/>
    <n v="4.959716990636262E-2"/>
  </r>
  <r>
    <x v="27"/>
    <x v="23"/>
    <n v="24"/>
    <x v="17"/>
    <x v="1"/>
    <n v="7.4480934013908526E-2"/>
    <n v="4.9485104027749346E-2"/>
  </r>
  <r>
    <x v="269"/>
    <x v="46"/>
    <n v="22"/>
    <x v="6"/>
    <x v="0"/>
    <n v="8.422944609049797E-2"/>
    <n v="4.9414209555497218E-2"/>
  </r>
  <r>
    <x v="161"/>
    <x v="3"/>
    <n v="31"/>
    <x v="16"/>
    <x v="1"/>
    <n v="6.4400620750908827E-2"/>
    <n v="4.9033846877498774E-2"/>
  </r>
  <r>
    <x v="146"/>
    <x v="55"/>
    <n v="27"/>
    <x v="3"/>
    <x v="1"/>
    <n v="2.0231348118054425E-3"/>
    <n v="4.8873665307455044E-2"/>
  </r>
  <r>
    <x v="0"/>
    <x v="63"/>
    <n v="32"/>
    <x v="0"/>
    <x v="0"/>
    <n v="0.16832856599647872"/>
    <n v="4.8574131112671476E-2"/>
  </r>
  <r>
    <x v="84"/>
    <x v="63"/>
    <n v="31"/>
    <x v="4"/>
    <x v="0"/>
    <n v="0.16820198520005386"/>
    <n v="4.8537604025510189E-2"/>
  </r>
  <r>
    <x v="270"/>
    <x v="35"/>
    <n v="27"/>
    <x v="25"/>
    <x v="1"/>
    <n v="5.7497169754956124E-3"/>
    <n v="4.8108769094562853E-2"/>
  </r>
  <r>
    <x v="41"/>
    <x v="3"/>
    <n v="27"/>
    <x v="22"/>
    <x v="1"/>
    <n v="6.2653090672420961E-2"/>
    <n v="4.7703298797631265E-2"/>
  </r>
  <r>
    <x v="187"/>
    <x v="66"/>
    <n v="30"/>
    <x v="10"/>
    <x v="1"/>
    <n v="0.18723542782751879"/>
    <n v="4.7471608485667095E-2"/>
  </r>
  <r>
    <x v="271"/>
    <x v="63"/>
    <n v="23"/>
    <x v="29"/>
    <x v="1"/>
    <n v="0.10495397915298443"/>
    <n v="4.7441056914896869E-2"/>
  </r>
  <r>
    <x v="23"/>
    <x v="54"/>
    <n v="36"/>
    <x v="1"/>
    <x v="1"/>
    <n v="0.14110757287067358"/>
    <n v="4.7076562995047144E-2"/>
  </r>
  <r>
    <x v="272"/>
    <x v="58"/>
    <n v="27"/>
    <x v="44"/>
    <x v="1"/>
    <n v="8.8154169321050607E-2"/>
    <n v="4.6808472377945491E-2"/>
  </r>
  <r>
    <x v="212"/>
    <x v="66"/>
    <n v="29"/>
    <x v="4"/>
    <x v="0"/>
    <n v="0.13602624357137422"/>
    <n v="4.6333955481610067E-2"/>
  </r>
  <r>
    <x v="273"/>
    <x v="42"/>
    <n v="28"/>
    <x v="5"/>
    <x v="0"/>
    <n v="6.7292135610502873E-2"/>
    <n v="4.626182332501344E-2"/>
  </r>
  <r>
    <x v="101"/>
    <x v="43"/>
    <n v="31"/>
    <x v="10"/>
    <x v="1"/>
    <n v="0.1166274891953953"/>
    <n v="4.6099118886613659E-2"/>
  </r>
  <r>
    <x v="268"/>
    <x v="1"/>
    <n v="28"/>
    <x v="21"/>
    <x v="0"/>
    <n v="9.7537701695509973E-2"/>
    <n v="4.6093725719723665E-2"/>
  </r>
  <r>
    <x v="33"/>
    <x v="13"/>
    <n v="35"/>
    <x v="19"/>
    <x v="0"/>
    <n v="4.9896558121228722E-2"/>
    <n v="4.5990925657332912E-2"/>
  </r>
  <r>
    <x v="274"/>
    <x v="25"/>
    <n v="26"/>
    <x v="3"/>
    <x v="1"/>
    <n v="0.11304334292536765"/>
    <n v="4.58299123974064E-2"/>
  </r>
  <r>
    <x v="226"/>
    <x v="1"/>
    <n v="29"/>
    <x v="10"/>
    <x v="1"/>
    <n v="6.2597599355822139E-2"/>
    <n v="4.5323598928410223E-2"/>
  </r>
  <r>
    <x v="275"/>
    <x v="64"/>
    <n v="28"/>
    <x v="15"/>
    <x v="0"/>
    <n v="0.12114080886679245"/>
    <n v="4.5109662099847729E-2"/>
  </r>
  <r>
    <x v="159"/>
    <x v="72"/>
    <n v="27"/>
    <x v="25"/>
    <x v="1"/>
    <n v="0.16591442808180659"/>
    <n v="4.4831488280812126E-2"/>
  </r>
  <r>
    <x v="276"/>
    <x v="23"/>
    <n v="32"/>
    <x v="4"/>
    <x v="0"/>
    <n v="6.0181582975777019E-2"/>
    <n v="4.4757735041862104E-2"/>
  </r>
  <r>
    <x v="117"/>
    <x v="36"/>
    <n v="24"/>
    <x v="0"/>
    <x v="1"/>
    <n v="0.17567656218709077"/>
    <n v="4.4372873397028861E-2"/>
  </r>
  <r>
    <x v="126"/>
    <x v="25"/>
    <n v="28"/>
    <x v="10"/>
    <x v="1"/>
    <n v="0.10834741273491219"/>
    <n v="4.3926093351688719E-2"/>
  </r>
  <r>
    <x v="277"/>
    <x v="67"/>
    <n v="25"/>
    <x v="0"/>
    <x v="1"/>
    <n v="9.1591586365598896E-4"/>
    <n v="3.0857213447993236E-4"/>
  </r>
  <r>
    <x v="19"/>
    <x v="31"/>
    <n v="27"/>
    <x v="14"/>
    <x v="0"/>
    <n v="9.1451950781408192E-2"/>
    <n v="4.3090647203417959E-2"/>
  </r>
  <r>
    <x v="40"/>
    <x v="66"/>
    <n v="22"/>
    <x v="12"/>
    <x v="0"/>
    <n v="0.12597971517027043"/>
    <n v="4.2911855543687247E-2"/>
  </r>
  <r>
    <x v="130"/>
    <x v="34"/>
    <n v="23"/>
    <x v="34"/>
    <x v="0"/>
    <n v="7.3051546380893381E-2"/>
    <n v="4.2842534540846064E-2"/>
  </r>
  <r>
    <x v="278"/>
    <x v="67"/>
    <n v="24"/>
    <x v="3"/>
    <x v="1"/>
    <n v="4.5755033815842068E-4"/>
    <n v="1.5414874889707947E-4"/>
  </r>
  <r>
    <x v="83"/>
    <x v="39"/>
    <n v="27"/>
    <x v="10"/>
    <x v="1"/>
    <n v="0.12994351461631548"/>
    <n v="4.1753478670156864E-2"/>
  </r>
  <r>
    <x v="48"/>
    <x v="32"/>
    <n v="37"/>
    <x v="7"/>
    <x v="0"/>
    <n v="6.9290609140620366E-2"/>
    <n v="4.161284939766445E-2"/>
  </r>
  <r>
    <x v="279"/>
    <x v="23"/>
    <n v="26"/>
    <x v="2"/>
    <x v="1"/>
    <n v="6.2482157091379373E-2"/>
    <n v="4.1513121236740912E-2"/>
  </r>
  <r>
    <x v="34"/>
    <x v="35"/>
    <n v="27"/>
    <x v="5"/>
    <x v="0"/>
    <n v="1.2366393666808454E-2"/>
    <n v="4.1405376510234654E-2"/>
  </r>
  <r>
    <x v="280"/>
    <x v="26"/>
    <n v="32"/>
    <x v="4"/>
    <x v="0"/>
    <n v="6.4851360267304523E-2"/>
    <n v="4.1402968635990578E-2"/>
  </r>
  <r>
    <x v="161"/>
    <x v="8"/>
    <n v="33"/>
    <x v="45"/>
    <x v="0"/>
    <n v="0.151443627182034"/>
    <n v="4.1383553331244743E-2"/>
  </r>
  <r>
    <x v="157"/>
    <x v="4"/>
    <n v="33"/>
    <x v="24"/>
    <x v="1"/>
    <n v="0.14126786996088567"/>
    <n v="4.0822177668632373E-2"/>
  </r>
  <r>
    <x v="99"/>
    <x v="31"/>
    <n v="30"/>
    <x v="13"/>
    <x v="1"/>
    <n v="4.4383642445318297E-2"/>
    <n v="4.0584746781281662E-2"/>
  </r>
  <r>
    <x v="62"/>
    <x v="33"/>
    <n v="29"/>
    <x v="20"/>
    <x v="0"/>
    <n v="0.14099097863188087"/>
    <n v="4.0502074582844536E-2"/>
  </r>
  <r>
    <x v="281"/>
    <x v="17"/>
    <n v="31"/>
    <x v="18"/>
    <x v="1"/>
    <n v="4.2580288292473734E-2"/>
    <n v="4.0455761343721724E-2"/>
  </r>
  <r>
    <x v="282"/>
    <x v="74"/>
    <n v="31"/>
    <x v="15"/>
    <x v="0"/>
    <n v="0.21625736008535001"/>
    <n v="4.0442585876530372E-2"/>
  </r>
  <r>
    <x v="46"/>
    <x v="24"/>
    <n v="23"/>
    <x v="11"/>
    <x v="0"/>
    <n v="0.1386198754560625"/>
    <n v="3.9777056366751821E-2"/>
  </r>
  <r>
    <x v="283"/>
    <x v="73"/>
    <n v="30"/>
    <x v="15"/>
    <x v="0"/>
    <n v="0.23969174046713124"/>
    <n v="3.9674910985090989E-2"/>
  </r>
  <r>
    <x v="115"/>
    <x v="41"/>
    <n v="30"/>
    <x v="24"/>
    <x v="1"/>
    <n v="0.17677432435214063"/>
    <n v="3.9538242455381088E-2"/>
  </r>
  <r>
    <x v="40"/>
    <x v="73"/>
    <n v="21"/>
    <x v="12"/>
    <x v="0"/>
    <n v="0.23606079665991084"/>
    <n v="3.9073899986286499E-2"/>
  </r>
  <r>
    <x v="58"/>
    <x v="41"/>
    <n v="23"/>
    <x v="13"/>
    <x v="1"/>
    <n v="0.17378009277272097"/>
    <n v="3.886853742560073E-2"/>
  </r>
  <r>
    <x v="171"/>
    <x v="1"/>
    <n v="31"/>
    <x v="13"/>
    <x v="1"/>
    <n v="5.3679072769369125E-2"/>
    <n v="3.8866167234599368E-2"/>
  </r>
  <r>
    <x v="284"/>
    <x v="47"/>
    <n v="30"/>
    <x v="21"/>
    <x v="0"/>
    <n v="9.2723384949007559E-2"/>
    <n v="3.8641605989530058E-2"/>
  </r>
  <r>
    <x v="4"/>
    <x v="75"/>
    <n v="29"/>
    <x v="46"/>
    <x v="0"/>
    <n v="0.21792825520334294"/>
    <n v="3.8565074910351375E-2"/>
  </r>
  <r>
    <x v="206"/>
    <x v="28"/>
    <n v="34"/>
    <x v="4"/>
    <x v="0"/>
    <n v="8.0012913054565121E-2"/>
    <n v="3.8444140835637526E-2"/>
  </r>
  <r>
    <x v="256"/>
    <x v="71"/>
    <n v="27"/>
    <x v="14"/>
    <x v="0"/>
    <n v="1.8531387321314135E-2"/>
    <n v="3.8212261723334202E-2"/>
  </r>
  <r>
    <x v="285"/>
    <x v="47"/>
    <n v="26"/>
    <x v="15"/>
    <x v="0"/>
    <n v="9.1333386042557446E-2"/>
    <n v="3.8062336907642449E-2"/>
  </r>
  <r>
    <x v="202"/>
    <x v="57"/>
    <n v="31"/>
    <x v="24"/>
    <x v="1"/>
    <n v="7.3610015650781471E-2"/>
    <n v="3.8046754702963981E-2"/>
  </r>
  <r>
    <x v="286"/>
    <x v="56"/>
    <n v="26"/>
    <x v="21"/>
    <x v="0"/>
    <n v="0.1250657944097413"/>
    <n v="3.7824239657248487E-2"/>
  </r>
  <r>
    <x v="74"/>
    <x v="37"/>
    <n v="35"/>
    <x v="3"/>
    <x v="1"/>
    <n v="4.6985483326175076E-3"/>
    <n v="3.7688291988315102E-2"/>
  </r>
  <r>
    <x v="193"/>
    <x v="2"/>
    <n v="30"/>
    <x v="11"/>
    <x v="0"/>
    <n v="9.1278136633999321E-2"/>
    <n v="3.7569314162704974E-2"/>
  </r>
  <r>
    <x v="86"/>
    <x v="26"/>
    <n v="23"/>
    <x v="0"/>
    <x v="0"/>
    <n v="5.8116848497122682E-2"/>
    <n v="3.7103463144505577E-2"/>
  </r>
  <r>
    <x v="280"/>
    <x v="32"/>
    <n v="26"/>
    <x v="0"/>
    <x v="0"/>
    <n v="6.1701008228897833E-2"/>
    <n v="3.7054873596254728E-2"/>
  </r>
  <r>
    <x v="65"/>
    <x v="4"/>
    <n v="31"/>
    <x v="25"/>
    <x v="1"/>
    <n v="0.12783734183483769"/>
    <n v="3.6941157833783177E-2"/>
  </r>
  <r>
    <x v="65"/>
    <x v="4"/>
    <n v="31"/>
    <x v="25"/>
    <x v="1"/>
    <n v="0.12783734183483769"/>
    <n v="3.6941157833783177E-2"/>
  </r>
  <r>
    <x v="36"/>
    <x v="48"/>
    <n v="24"/>
    <x v="15"/>
    <x v="0"/>
    <n v="5.1309151246432962E-2"/>
    <n v="3.6736490922349187E-2"/>
  </r>
  <r>
    <x v="287"/>
    <x v="75"/>
    <n v="32"/>
    <x v="15"/>
    <x v="0"/>
    <n v="0.2070128485421561"/>
    <n v="3.6633459961326803E-2"/>
  </r>
  <r>
    <x v="288"/>
    <x v="36"/>
    <n v="25"/>
    <x v="35"/>
    <x v="0"/>
    <n v="5.5643309940610286E-2"/>
    <n v="3.6533378563532719E-2"/>
  </r>
  <r>
    <x v="144"/>
    <x v="39"/>
    <n v="28"/>
    <x v="1"/>
    <x v="1"/>
    <n v="0.11364168260123871"/>
    <n v="3.6515370424926086E-2"/>
  </r>
  <r>
    <x v="289"/>
    <x v="2"/>
    <n v="27"/>
    <x v="24"/>
    <x v="1"/>
    <n v="4.1133222703177298E-2"/>
    <n v="3.6454060164524016E-2"/>
  </r>
  <r>
    <x v="290"/>
    <x v="23"/>
    <n v="30"/>
    <x v="13"/>
    <x v="1"/>
    <n v="5.4359401611709414E-2"/>
    <n v="3.6116365607597248E-2"/>
  </r>
  <r>
    <x v="291"/>
    <x v="1"/>
    <n v="26"/>
    <x v="5"/>
    <x v="0"/>
    <n v="7.6132757929331898E-2"/>
    <n v="3.5978318140361565E-2"/>
  </r>
  <r>
    <x v="292"/>
    <x v="59"/>
    <n v="23"/>
    <x v="27"/>
    <x v="0"/>
    <n v="8.9791611533081642E-2"/>
    <n v="3.59504199738723E-2"/>
  </r>
  <r>
    <x v="123"/>
    <x v="59"/>
    <n v="32"/>
    <x v="9"/>
    <x v="1"/>
    <n v="1.7858571501134585E-2"/>
    <n v="3.5897457485626103E-2"/>
  </r>
  <r>
    <x v="168"/>
    <x v="24"/>
    <n v="25"/>
    <x v="20"/>
    <x v="0"/>
    <n v="0.12498526365667385"/>
    <n v="3.5864596336768854E-2"/>
  </r>
  <r>
    <x v="198"/>
    <x v="4"/>
    <n v="24"/>
    <x v="6"/>
    <x v="0"/>
    <n v="3.4586995505341778E-2"/>
    <n v="3.5805445557676077E-2"/>
  </r>
  <r>
    <x v="119"/>
    <x v="43"/>
    <n v="30"/>
    <x v="12"/>
    <x v="0"/>
    <n v="6.4087622273647477E-2"/>
    <n v="3.5644437958232134E-2"/>
  </r>
  <r>
    <x v="237"/>
    <x v="42"/>
    <n v="31"/>
    <x v="3"/>
    <x v="1"/>
    <n v="0.12335794837892509"/>
    <n v="3.5566131362640314E-2"/>
  </r>
  <r>
    <x v="293"/>
    <x v="45"/>
    <n v="29"/>
    <x v="47"/>
    <x v="1"/>
    <n v="7.732966648020731E-2"/>
    <n v="3.5385985299708954E-2"/>
  </r>
  <r>
    <x v="294"/>
    <x v="11"/>
    <n v="35"/>
    <x v="48"/>
    <x v="1"/>
    <n v="3.6212623212709724E-2"/>
    <n v="3.4845063830139668E-2"/>
  </r>
  <r>
    <x v="295"/>
    <x v="43"/>
    <n v="28"/>
    <x v="49"/>
    <x v="1"/>
    <n v="8.7801312808496776E-2"/>
    <n v="3.4705052689408787E-2"/>
  </r>
  <r>
    <x v="57"/>
    <x v="75"/>
    <n v="24"/>
    <x v="1"/>
    <x v="1"/>
    <n v="0.17281520223486496"/>
    <n v="3.4451993470860226E-2"/>
  </r>
  <r>
    <x v="64"/>
    <x v="12"/>
    <n v="24"/>
    <x v="32"/>
    <x v="0"/>
    <n v="2.6069845135243158E-2"/>
    <n v="3.4235676983612906E-2"/>
  </r>
  <r>
    <x v="121"/>
    <x v="19"/>
    <n v="28"/>
    <x v="3"/>
    <x v="1"/>
    <n v="2.0180979335107648E-2"/>
    <n v="3.3787433910040049E-2"/>
  </r>
  <r>
    <x v="75"/>
    <x v="10"/>
    <n v="26"/>
    <x v="34"/>
    <x v="0"/>
    <n v="2.997767695794256E-2"/>
    <n v="3.3701916738667993E-2"/>
  </r>
  <r>
    <x v="99"/>
    <x v="14"/>
    <n v="25"/>
    <x v="16"/>
    <x v="1"/>
    <n v="3.3151052556296683E-2"/>
    <n v="3.3302537611689852E-2"/>
  </r>
  <r>
    <x v="56"/>
    <x v="1"/>
    <n v="30"/>
    <x v="31"/>
    <x v="1"/>
    <n v="4.5582911186263467E-2"/>
    <n v="3.3004166387466977E-2"/>
  </r>
  <r>
    <x v="256"/>
    <x v="54"/>
    <n v="24"/>
    <x v="14"/>
    <x v="0"/>
    <n v="3.9262019914614844E-2"/>
    <n v="3.2906213802334564E-2"/>
  </r>
  <r>
    <x v="296"/>
    <x v="61"/>
    <n v="28"/>
    <x v="31"/>
    <x v="1"/>
    <n v="2.0626796391533171E-3"/>
    <n v="3.2635523275907373E-2"/>
  </r>
  <r>
    <x v="5"/>
    <x v="5"/>
    <n v="28"/>
    <x v="5"/>
    <x v="0"/>
    <n v="6.1453833860749589E-2"/>
    <n v="3.2567403598190624E-2"/>
  </r>
  <r>
    <x v="5"/>
    <x v="5"/>
    <n v="28"/>
    <x v="5"/>
    <x v="0"/>
    <n v="6.1453833860749589E-2"/>
    <n v="3.2567403598190624E-2"/>
  </r>
  <r>
    <x v="1"/>
    <x v="58"/>
    <n v="28"/>
    <x v="1"/>
    <x v="1"/>
    <n v="6.1004394873508436E-2"/>
    <n v="3.2392370711024555E-2"/>
  </r>
  <r>
    <x v="249"/>
    <x v="65"/>
    <n v="26"/>
    <x v="1"/>
    <x v="1"/>
    <n v="3.3035895128237437E-2"/>
    <n v="3.2351206579306409E-2"/>
  </r>
  <r>
    <x v="11"/>
    <x v="30"/>
    <n v="25"/>
    <x v="11"/>
    <x v="0"/>
    <n v="4.4223845053333218E-2"/>
    <n v="3.227476099268338E-2"/>
  </r>
  <r>
    <x v="206"/>
    <x v="49"/>
    <n v="26"/>
    <x v="13"/>
    <x v="1"/>
    <n v="7.2465235427091643E-2"/>
    <n v="3.2251148227977665E-2"/>
  </r>
  <r>
    <x v="113"/>
    <x v="65"/>
    <n v="32"/>
    <x v="14"/>
    <x v="0"/>
    <n v="0.10937410201711675"/>
    <n v="3.2238884084667171E-2"/>
  </r>
  <r>
    <x v="193"/>
    <x v="45"/>
    <n v="28"/>
    <x v="11"/>
    <x v="0"/>
    <n v="5.6658121308408665E-2"/>
    <n v="3.2040495668974385E-2"/>
  </r>
  <r>
    <x v="297"/>
    <x v="75"/>
    <n v="30"/>
    <x v="35"/>
    <x v="0"/>
    <n v="0.17595661422068573"/>
    <n v="3.1137678783602043E-2"/>
  </r>
  <r>
    <x v="220"/>
    <x v="45"/>
    <n v="26"/>
    <x v="25"/>
    <x v="1"/>
    <n v="6.7561989645178233E-2"/>
    <n v="3.0916305232161868E-2"/>
  </r>
  <r>
    <x v="48"/>
    <x v="21"/>
    <n v="35"/>
    <x v="7"/>
    <x v="0"/>
    <n v="9.9602536550678814E-2"/>
    <n v="3.0384165767339742E-2"/>
  </r>
  <r>
    <x v="298"/>
    <x v="32"/>
    <n v="26"/>
    <x v="10"/>
    <x v="1"/>
    <n v="2.3299054179604983E-2"/>
    <n v="3.0199603533910119E-2"/>
  </r>
  <r>
    <x v="298"/>
    <x v="32"/>
    <n v="26"/>
    <x v="10"/>
    <x v="1"/>
    <n v="2.3299054179604983E-2"/>
    <n v="3.0199603533910119E-2"/>
  </r>
  <r>
    <x v="85"/>
    <x v="26"/>
    <n v="25"/>
    <x v="13"/>
    <x v="1"/>
    <n v="2.8193479494288336E-2"/>
    <n v="2.9910417647449537E-2"/>
  </r>
  <r>
    <x v="280"/>
    <x v="70"/>
    <n v="27"/>
    <x v="0"/>
    <x v="0"/>
    <n v="9.8765350051231854E-2"/>
    <n v="2.9561784376534332E-2"/>
  </r>
  <r>
    <x v="299"/>
    <x v="20"/>
    <n v="29"/>
    <x v="12"/>
    <x v="0"/>
    <n v="6.2545323267987618E-2"/>
    <n v="2.9342654790744153E-2"/>
  </r>
  <r>
    <x v="300"/>
    <x v="41"/>
    <n v="29"/>
    <x v="2"/>
    <x v="1"/>
    <n v="0.13091730742656527"/>
    <n v="2.928162934072908E-2"/>
  </r>
  <r>
    <x v="301"/>
    <x v="16"/>
    <n v="33"/>
    <x v="13"/>
    <x v="1"/>
    <n v="9.4002820465110548E-2"/>
    <n v="2.921990366900468E-2"/>
  </r>
  <r>
    <x v="235"/>
    <x v="30"/>
    <n v="26"/>
    <x v="28"/>
    <x v="1"/>
    <n v="3.7988419359290787E-2"/>
    <n v="2.9173709050129507E-2"/>
  </r>
  <r>
    <x v="126"/>
    <x v="34"/>
    <n v="25"/>
    <x v="10"/>
    <x v="1"/>
    <n v="4.6761331362326394E-2"/>
    <n v="2.8809652597877676E-2"/>
  </r>
  <r>
    <x v="302"/>
    <x v="5"/>
    <n v="29"/>
    <x v="50"/>
    <x v="1"/>
    <n v="9.5897790330492644E-2"/>
    <n v="2.857938200964719E-2"/>
  </r>
  <r>
    <x v="25"/>
    <x v="47"/>
    <n v="31"/>
    <x v="2"/>
    <x v="1"/>
    <n v="5.7161017491505199E-2"/>
    <n v="2.8054117334719637E-2"/>
  </r>
  <r>
    <x v="59"/>
    <x v="47"/>
    <n v="32"/>
    <x v="7"/>
    <x v="0"/>
    <n v="6.7079919733361942E-2"/>
    <n v="2.7954930997950135E-2"/>
  </r>
  <r>
    <x v="242"/>
    <x v="17"/>
    <n v="27"/>
    <x v="13"/>
    <x v="1"/>
    <n v="2.9354240950739269E-2"/>
    <n v="2.7889622497908634E-2"/>
  </r>
  <r>
    <x v="24"/>
    <x v="16"/>
    <n v="21"/>
    <x v="16"/>
    <x v="1"/>
    <n v="8.8960935932127574E-2"/>
    <n v="2.7652680689576242E-2"/>
  </r>
  <r>
    <x v="226"/>
    <x v="45"/>
    <n v="31"/>
    <x v="10"/>
    <x v="1"/>
    <n v="6.0170106503865763E-2"/>
    <n v="2.7533786205746581E-2"/>
  </r>
  <r>
    <x v="303"/>
    <x v="42"/>
    <n v="33"/>
    <x v="38"/>
    <x v="0"/>
    <n v="3.9978425890649719E-2"/>
    <n v="2.7484264819152456E-2"/>
  </r>
  <r>
    <x v="112"/>
    <x v="29"/>
    <n v="29"/>
    <x v="5"/>
    <x v="0"/>
    <n v="9.7102273124449509E-2"/>
    <n v="2.7358149704897194E-2"/>
  </r>
  <r>
    <x v="251"/>
    <x v="49"/>
    <n v="26"/>
    <x v="12"/>
    <x v="0"/>
    <n v="3.2546358704902703E-2"/>
    <n v="2.7336937291121074E-2"/>
  </r>
  <r>
    <x v="40"/>
    <x v="45"/>
    <n v="27"/>
    <x v="12"/>
    <x v="0"/>
    <n v="4.8021997713604207E-2"/>
    <n v="2.7156717770129832E-2"/>
  </r>
  <r>
    <x v="107"/>
    <x v="59"/>
    <n v="22"/>
    <x v="37"/>
    <x v="0"/>
    <n v="6.7519066944151038E-2"/>
    <n v="2.7033024259642914E-2"/>
  </r>
  <r>
    <x v="31"/>
    <x v="12"/>
    <n v="31"/>
    <x v="1"/>
    <x v="1"/>
    <n v="2.8532565713467371E-2"/>
    <n v="2.6780038871677635E-2"/>
  </r>
  <r>
    <x v="304"/>
    <x v="49"/>
    <n v="31"/>
    <x v="5"/>
    <x v="0"/>
    <n v="3.1469167141331349E-2"/>
    <n v="2.6432162705095297E-2"/>
  </r>
  <r>
    <x v="305"/>
    <x v="50"/>
    <n v="32"/>
    <x v="0"/>
    <x v="0"/>
    <n v="5.6690304317865724E-2"/>
    <n v="2.6401513006016172E-2"/>
  </r>
  <r>
    <x v="306"/>
    <x v="58"/>
    <n v="32"/>
    <x v="15"/>
    <x v="0"/>
    <n v="9.5811754701051521E-2"/>
    <n v="2.6321528557569727E-2"/>
  </r>
  <r>
    <x v="272"/>
    <x v="59"/>
    <n v="29"/>
    <x v="27"/>
    <x v="0"/>
    <n v="6.5447805925211475E-2"/>
    <n v="2.6203740741561118E-2"/>
  </r>
  <r>
    <x v="307"/>
    <x v="42"/>
    <n v="30"/>
    <x v="1"/>
    <x v="1"/>
    <n v="9.0380600402060446E-2"/>
    <n v="2.6058217964681704E-2"/>
  </r>
  <r>
    <x v="203"/>
    <x v="72"/>
    <n v="22"/>
    <x v="14"/>
    <x v="0"/>
    <n v="8.165730279690972E-2"/>
    <n v="2.5890291215457568E-2"/>
  </r>
  <r>
    <x v="308"/>
    <x v="9"/>
    <n v="32"/>
    <x v="3"/>
    <x v="1"/>
    <n v="2.5302269155093513E-2"/>
    <n v="2.5808507880736707E-2"/>
  </r>
  <r>
    <x v="309"/>
    <x v="74"/>
    <n v="29"/>
    <x v="3"/>
    <x v="1"/>
    <n v="9.9554224144940653E-2"/>
    <n v="2.5638745823031554E-2"/>
  </r>
  <r>
    <x v="286"/>
    <x v="46"/>
    <n v="24"/>
    <x v="21"/>
    <x v="0"/>
    <n v="4.3641312937070818E-2"/>
    <n v="2.5602696952707692E-2"/>
  </r>
  <r>
    <x v="128"/>
    <x v="40"/>
    <n v="30"/>
    <x v="18"/>
    <x v="1"/>
    <n v="7.4896082929091307E-2"/>
    <n v="2.5546814110411459E-2"/>
  </r>
  <r>
    <x v="104"/>
    <x v="29"/>
    <n v="29"/>
    <x v="2"/>
    <x v="1"/>
    <n v="3.4937608632249303E-2"/>
    <n v="2.5538171821302327E-2"/>
  </r>
  <r>
    <x v="273"/>
    <x v="66"/>
    <n v="31"/>
    <x v="5"/>
    <x v="0"/>
    <n v="7.4736279070332451E-2"/>
    <n v="2.5457053994797647E-2"/>
  </r>
  <r>
    <x v="310"/>
    <x v="8"/>
    <n v="26"/>
    <x v="4"/>
    <x v="0"/>
    <n v="9.231355461867613E-2"/>
    <n v="2.5225643243256671E-2"/>
  </r>
  <r>
    <x v="305"/>
    <x v="59"/>
    <n v="30"/>
    <x v="0"/>
    <x v="0"/>
    <n v="6.2727190328450894E-2"/>
    <n v="2.5114471135847725E-2"/>
  </r>
  <r>
    <x v="14"/>
    <x v="52"/>
    <n v="34"/>
    <x v="12"/>
    <x v="0"/>
    <n v="7.187076354456276E-2"/>
    <n v="2.4951620845748573E-2"/>
  </r>
  <r>
    <x v="126"/>
    <x v="33"/>
    <n v="31"/>
    <x v="10"/>
    <x v="1"/>
    <n v="2.1444334630650121E-2"/>
    <n v="2.4741853506228356E-2"/>
  </r>
  <r>
    <x v="96"/>
    <x v="73"/>
    <n v="34"/>
    <x v="35"/>
    <x v="0"/>
    <n v="0.14941262751240642"/>
    <n v="2.473148505263649E-2"/>
  </r>
  <r>
    <x v="9"/>
    <x v="28"/>
    <n v="20"/>
    <x v="9"/>
    <x v="1"/>
    <n v="3.8447844349799712E-2"/>
    <n v="2.4698798794656848E-2"/>
  </r>
  <r>
    <x v="289"/>
    <x v="64"/>
    <n v="30"/>
    <x v="38"/>
    <x v="0"/>
    <n v="6.6090161948724857E-2"/>
    <n v="2.4610244074806061E-2"/>
  </r>
  <r>
    <x v="289"/>
    <x v="64"/>
    <n v="30"/>
    <x v="38"/>
    <x v="0"/>
    <n v="6.6090161948724857E-2"/>
    <n v="2.4610244074806061E-2"/>
  </r>
  <r>
    <x v="311"/>
    <x v="75"/>
    <n v="31"/>
    <x v="0"/>
    <x v="0"/>
    <n v="0.1389167366455441"/>
    <n v="2.4583018617930837E-2"/>
  </r>
  <r>
    <x v="11"/>
    <x v="34"/>
    <n v="33"/>
    <x v="11"/>
    <x v="0"/>
    <n v="4.1658404391964207E-2"/>
    <n v="2.4431401079088744E-2"/>
  </r>
  <r>
    <x v="312"/>
    <x v="70"/>
    <n v="25"/>
    <x v="34"/>
    <x v="0"/>
    <n v="8.1216767407247523E-2"/>
    <n v="2.4309259923715999E-2"/>
  </r>
  <r>
    <x v="31"/>
    <x v="19"/>
    <n v="27"/>
    <x v="1"/>
    <x v="1"/>
    <n v="1.448431641701799E-2"/>
    <n v="2.4249957127736831E-2"/>
  </r>
  <r>
    <x v="313"/>
    <x v="67"/>
    <n v="24"/>
    <x v="13"/>
    <x v="1"/>
    <n v="1.3761239184640888E-5"/>
    <n v="4.6361626834846638E-6"/>
  </r>
  <r>
    <x v="24"/>
    <x v="48"/>
    <n v="25"/>
    <x v="16"/>
    <x v="1"/>
    <n v="3.8902507343381638E-2"/>
    <n v="2.4142099746111041E-2"/>
  </r>
  <r>
    <x v="314"/>
    <x v="53"/>
    <n v="25"/>
    <x v="7"/>
    <x v="0"/>
    <n v="9.1562772924340202E-2"/>
    <n v="2.3736623405483406E-2"/>
  </r>
  <r>
    <x v="112"/>
    <x v="72"/>
    <n v="26"/>
    <x v="5"/>
    <x v="0"/>
    <n v="7.3630715337156719E-2"/>
    <n v="2.3345378762052244E-2"/>
  </r>
  <r>
    <x v="72"/>
    <x v="28"/>
    <n v="25"/>
    <x v="16"/>
    <x v="1"/>
    <n v="3.6034476020497176E-2"/>
    <n v="2.3148457031916356E-2"/>
  </r>
  <r>
    <x v="47"/>
    <x v="21"/>
    <n v="31"/>
    <x v="25"/>
    <x v="1"/>
    <n v="2.9801998849175122E-2"/>
    <n v="2.3097522336917631E-2"/>
  </r>
  <r>
    <x v="248"/>
    <x v="28"/>
    <n v="26"/>
    <x v="24"/>
    <x v="1"/>
    <n v="3.5822560497847142E-2"/>
    <n v="2.3012323031586505E-2"/>
  </r>
  <r>
    <x v="97"/>
    <x v="26"/>
    <n v="34"/>
    <x v="5"/>
    <x v="0"/>
    <n v="3.5807069898701992E-2"/>
    <n v="2.28602605381295E-2"/>
  </r>
  <r>
    <x v="128"/>
    <x v="54"/>
    <n v="31"/>
    <x v="18"/>
    <x v="1"/>
    <n v="6.8277043307255161E-2"/>
    <n v="2.2778710348277685E-2"/>
  </r>
  <r>
    <x v="315"/>
    <x v="17"/>
    <n v="31"/>
    <x v="17"/>
    <x v="1"/>
    <n v="2.3939085469322417E-2"/>
    <n v="2.2744654096319178E-2"/>
  </r>
  <r>
    <x v="144"/>
    <x v="4"/>
    <n v="31"/>
    <x v="9"/>
    <x v="1"/>
    <n v="7.8324482395613057E-2"/>
    <n v="2.2633426390889E-2"/>
  </r>
  <r>
    <x v="88"/>
    <x v="64"/>
    <n v="29"/>
    <x v="27"/>
    <x v="0"/>
    <n v="6.0301411345197307E-2"/>
    <n v="2.2454665074235269E-2"/>
  </r>
  <r>
    <x v="316"/>
    <x v="73"/>
    <n v="28"/>
    <x v="37"/>
    <x v="0"/>
    <n v="0.13512539237994278"/>
    <n v="2.2366594293368586E-2"/>
  </r>
  <r>
    <x v="317"/>
    <x v="52"/>
    <n v="25"/>
    <x v="14"/>
    <x v="0"/>
    <n v="6.4393019926639122E-2"/>
    <n v="2.2355546804870206E-2"/>
  </r>
  <r>
    <x v="203"/>
    <x v="37"/>
    <n v="20"/>
    <x v="14"/>
    <x v="0"/>
    <n v="8.3618752995851503E-2"/>
    <n v="2.2328501168871827E-2"/>
  </r>
  <r>
    <x v="250"/>
    <x v="70"/>
    <n v="27"/>
    <x v="13"/>
    <x v="1"/>
    <n v="9.4206844986443647E-2"/>
    <n v="2.2301293008460919E-2"/>
  </r>
  <r>
    <x v="309"/>
    <x v="0"/>
    <n v="27"/>
    <x v="3"/>
    <x v="1"/>
    <n v="3.274493787047008E-2"/>
    <n v="2.2239247427931923E-2"/>
  </r>
  <r>
    <x v="318"/>
    <x v="74"/>
    <n v="27"/>
    <x v="2"/>
    <x v="1"/>
    <n v="8.6339311037479646E-2"/>
    <n v="2.22354367103779E-2"/>
  </r>
  <r>
    <x v="319"/>
    <x v="68"/>
    <n v="28"/>
    <x v="2"/>
    <x v="1"/>
    <n v="4.0758802711496581E-2"/>
    <n v="2.2209629126858085E-2"/>
  </r>
  <r>
    <x v="35"/>
    <x v="2"/>
    <n v="24"/>
    <x v="4"/>
    <x v="0"/>
    <n v="5.3951824560790826E-2"/>
    <n v="2.2206117711440002E-2"/>
  </r>
  <r>
    <x v="128"/>
    <x v="33"/>
    <n v="32"/>
    <x v="18"/>
    <x v="1"/>
    <n v="1.9234331464900448E-2"/>
    <n v="2.2192015727763248E-2"/>
  </r>
  <r>
    <x v="320"/>
    <x v="2"/>
    <n v="24"/>
    <x v="6"/>
    <x v="0"/>
    <n v="5.3748848137525063E-2"/>
    <n v="2.2122574320935982E-2"/>
  </r>
  <r>
    <x v="321"/>
    <x v="3"/>
    <n v="28"/>
    <x v="10"/>
    <x v="1"/>
    <n v="2.8823364425004758E-2"/>
    <n v="2.1945757994733056E-2"/>
  </r>
  <r>
    <x v="103"/>
    <x v="66"/>
    <n v="28"/>
    <x v="10"/>
    <x v="1"/>
    <n v="8.5958031934410595E-2"/>
    <n v="2.1793771005494886E-2"/>
  </r>
  <r>
    <x v="177"/>
    <x v="7"/>
    <n v="30"/>
    <x v="22"/>
    <x v="1"/>
    <n v="4.2614585666905715E-2"/>
    <n v="2.1677949541537282E-2"/>
  </r>
  <r>
    <x v="81"/>
    <x v="60"/>
    <n v="21"/>
    <x v="21"/>
    <x v="0"/>
    <n v="4.3872303549914268E-2"/>
    <n v="2.1664212933782349E-2"/>
  </r>
  <r>
    <x v="115"/>
    <x v="44"/>
    <n v="27"/>
    <x v="16"/>
    <x v="1"/>
    <n v="6.8325280817163353E-2"/>
    <n v="2.1481128850148957E-2"/>
  </r>
  <r>
    <x v="159"/>
    <x v="37"/>
    <n v="25"/>
    <x v="3"/>
    <x v="1"/>
    <n v="2.6692809951271348E-3"/>
    <n v="2.1411004936320043E-2"/>
  </r>
  <r>
    <x v="190"/>
    <x v="6"/>
    <n v="24"/>
    <x v="3"/>
    <x v="1"/>
    <n v="7.739604813584211E-2"/>
    <n v="2.1340791521544902E-2"/>
  </r>
  <r>
    <x v="322"/>
    <x v="59"/>
    <n v="30"/>
    <x v="25"/>
    <x v="1"/>
    <n v="1.0437672252383399E-2"/>
    <n v="2.0980731628228378E-2"/>
  </r>
  <r>
    <x v="95"/>
    <x v="35"/>
    <n v="31"/>
    <x v="26"/>
    <x v="0"/>
    <n v="6.2517785860718355E-3"/>
    <n v="2.0932314884144657E-2"/>
  </r>
  <r>
    <x v="175"/>
    <x v="70"/>
    <n v="23"/>
    <x v="7"/>
    <x v="0"/>
    <n v="6.9806234317251692E-2"/>
    <n v="2.0893935433367986E-2"/>
  </r>
  <r>
    <x v="221"/>
    <x v="60"/>
    <n v="28"/>
    <x v="35"/>
    <x v="0"/>
    <n v="4.2182502639919427E-2"/>
    <n v="2.0829786569819545E-2"/>
  </r>
  <r>
    <x v="323"/>
    <x v="27"/>
    <n v="24"/>
    <x v="27"/>
    <x v="0"/>
    <n v="1.9817384173736911E-2"/>
    <n v="2.0799487303965983E-2"/>
  </r>
  <r>
    <x v="256"/>
    <x v="3"/>
    <n v="31"/>
    <x v="14"/>
    <x v="0"/>
    <n v="1.6037508516053511E-2"/>
    <n v="2.0668054548504643E-2"/>
  </r>
  <r>
    <x v="324"/>
    <x v="39"/>
    <n v="23"/>
    <x v="38"/>
    <x v="0"/>
    <n v="4.340520520518111E-2"/>
    <n v="2.064787784243264E-2"/>
  </r>
  <r>
    <x v="325"/>
    <x v="74"/>
    <n v="29"/>
    <x v="27"/>
    <x v="0"/>
    <n v="0.11032260940642123"/>
    <n v="2.0631582681307131E-2"/>
  </r>
  <r>
    <x v="326"/>
    <x v="48"/>
    <n v="36"/>
    <x v="0"/>
    <x v="0"/>
    <n v="2.8799457362797577E-2"/>
    <n v="2.061992799092633E-2"/>
  </r>
  <r>
    <x v="221"/>
    <x v="5"/>
    <n v="24"/>
    <x v="35"/>
    <x v="0"/>
    <n v="3.820704656395732E-2"/>
    <n v="2.0247789723953975E-2"/>
  </r>
  <r>
    <x v="179"/>
    <x v="42"/>
    <n v="31"/>
    <x v="38"/>
    <x v="0"/>
    <n v="2.9125902950600219E-2"/>
    <n v="2.0023400420536686E-2"/>
  </r>
  <r>
    <x v="228"/>
    <x v="51"/>
    <n v="23"/>
    <x v="17"/>
    <x v="1"/>
    <n v="4.6133394228707846E-2"/>
    <n v="1.9954142079911287E-2"/>
  </r>
  <r>
    <x v="165"/>
    <x v="73"/>
    <n v="30"/>
    <x v="3"/>
    <x v="1"/>
    <n v="7.2558847113350158E-2"/>
    <n v="1.9667978369709745E-2"/>
  </r>
  <r>
    <x v="229"/>
    <x v="16"/>
    <n v="26"/>
    <x v="12"/>
    <x v="0"/>
    <n v="2.0668951278321739E-2"/>
    <n v="1.9647966815776251E-2"/>
  </r>
  <r>
    <x v="327"/>
    <x v="28"/>
    <n v="33"/>
    <x v="7"/>
    <x v="0"/>
    <n v="4.0659346624540293E-2"/>
    <n v="1.9535767268626488E-2"/>
  </r>
  <r>
    <x v="327"/>
    <x v="28"/>
    <n v="33"/>
    <x v="7"/>
    <x v="0"/>
    <n v="4.0659346624540293E-2"/>
    <n v="1.9535767268626488E-2"/>
  </r>
  <r>
    <x v="328"/>
    <x v="13"/>
    <n v="35"/>
    <x v="1"/>
    <x v="1"/>
    <n v="4.2269234350936088E-2"/>
    <n v="1.9479403717530579E-2"/>
  </r>
  <r>
    <x v="97"/>
    <x v="70"/>
    <n v="29"/>
    <x v="5"/>
    <x v="0"/>
    <n v="6.5037277120056053E-2"/>
    <n v="1.9466523043382124E-2"/>
  </r>
  <r>
    <x v="329"/>
    <x v="15"/>
    <n v="28"/>
    <x v="42"/>
    <x v="1"/>
    <n v="4.9775027790145733E-3"/>
    <n v="1.9443161222683015E-2"/>
  </r>
  <r>
    <x v="80"/>
    <x v="34"/>
    <n v="25"/>
    <x v="25"/>
    <x v="1"/>
    <n v="3.1048068989787955E-2"/>
    <n v="1.9128712878166199E-2"/>
  </r>
  <r>
    <x v="330"/>
    <x v="67"/>
    <n v="24"/>
    <x v="0"/>
    <x v="1"/>
    <n v="6.4117774930807686E-6"/>
    <n v="2.1601283975505315E-6"/>
  </r>
  <r>
    <x v="331"/>
    <x v="30"/>
    <n v="26"/>
    <x v="4"/>
    <x v="0"/>
    <n v="2.612382167765501E-2"/>
    <n v="1.9065282538073828E-2"/>
  </r>
  <r>
    <x v="332"/>
    <x v="24"/>
    <n v="28"/>
    <x v="22"/>
    <x v="1"/>
    <n v="3.6818489701475905E-3"/>
    <n v="1.8880224518616619E-2"/>
  </r>
  <r>
    <x v="41"/>
    <x v="63"/>
    <n v="32"/>
    <x v="22"/>
    <x v="1"/>
    <n v="4.1649453659812735E-2"/>
    <n v="1.882629050842757E-2"/>
  </r>
  <r>
    <x v="333"/>
    <x v="68"/>
    <n v="30"/>
    <x v="11"/>
    <x v="0"/>
    <n v="5.5693525380173449E-2"/>
    <n v="1.8688652722901142E-2"/>
  </r>
  <r>
    <x v="334"/>
    <x v="60"/>
    <n v="24"/>
    <x v="27"/>
    <x v="0"/>
    <n v="3.7252209101610513E-2"/>
    <n v="1.8395199816961791E-2"/>
  </r>
  <r>
    <x v="335"/>
    <x v="3"/>
    <n v="27"/>
    <x v="14"/>
    <x v="0"/>
    <n v="1.4256967695852824E-2"/>
    <n v="1.8373414158389806E-2"/>
  </r>
  <r>
    <x v="203"/>
    <x v="24"/>
    <n v="26"/>
    <x v="14"/>
    <x v="0"/>
    <n v="6.3594697547375234E-2"/>
    <n v="1.8248536587166922E-2"/>
  </r>
  <r>
    <x v="38"/>
    <x v="63"/>
    <n v="28"/>
    <x v="21"/>
    <x v="0"/>
    <n v="6.3167338699080297E-2"/>
    <n v="1.8228032620867449E-2"/>
  </r>
  <r>
    <x v="50"/>
    <x v="16"/>
    <n v="24"/>
    <x v="21"/>
    <x v="0"/>
    <n v="1.9155153812667951E-2"/>
    <n v="1.8208946423765977E-2"/>
  </r>
  <r>
    <x v="305"/>
    <x v="73"/>
    <n v="25"/>
    <x v="0"/>
    <x v="0"/>
    <n v="0.10956383047391244"/>
    <n v="1.813552362199217E-2"/>
  </r>
  <r>
    <x v="154"/>
    <x v="46"/>
    <n v="27"/>
    <x v="16"/>
    <x v="1"/>
    <n v="3.0637645196134544E-2"/>
    <n v="1.7958863843548049E-2"/>
  </r>
  <r>
    <x v="18"/>
    <x v="30"/>
    <n v="24"/>
    <x v="5"/>
    <x v="0"/>
    <n v="2.4504187889293129E-2"/>
    <n v="1.7883266515902684E-2"/>
  </r>
  <r>
    <x v="336"/>
    <x v="43"/>
    <n v="24"/>
    <x v="49"/>
    <x v="1"/>
    <n v="4.5138917647965654E-2"/>
    <n v="1.7841971437629039E-2"/>
  </r>
  <r>
    <x v="221"/>
    <x v="36"/>
    <n v="27"/>
    <x v="35"/>
    <x v="0"/>
    <n v="2.7083110584620169E-2"/>
    <n v="1.7781787832571498E-2"/>
  </r>
  <r>
    <x v="337"/>
    <x v="4"/>
    <n v="29"/>
    <x v="35"/>
    <x v="0"/>
    <n v="1.7054467881673467E-2"/>
    <n v="1.7655272229647238E-2"/>
  </r>
  <r>
    <x v="338"/>
    <x v="70"/>
    <n v="23"/>
    <x v="14"/>
    <x v="0"/>
    <n v="5.8721020303245705E-2"/>
    <n v="1.757598327423731E-2"/>
  </r>
  <r>
    <x v="281"/>
    <x v="23"/>
    <n v="30"/>
    <x v="2"/>
    <x v="1"/>
    <n v="2.5990360469654864E-2"/>
    <n v="1.7267985540022943E-2"/>
  </r>
  <r>
    <x v="338"/>
    <x v="47"/>
    <n v="24"/>
    <x v="14"/>
    <x v="0"/>
    <n v="4.1372066217370156E-2"/>
    <n v="1.7241422782651294E-2"/>
  </r>
  <r>
    <x v="339"/>
    <x v="14"/>
    <n v="25"/>
    <x v="21"/>
    <x v="0"/>
    <n v="5.8946359098256407E-2"/>
    <n v="1.7182899590061144E-2"/>
  </r>
  <r>
    <x v="2"/>
    <x v="59"/>
    <n v="23"/>
    <x v="2"/>
    <x v="1"/>
    <n v="8.5123282199080878E-3"/>
    <n v="1.7110603743330337E-2"/>
  </r>
  <r>
    <x v="217"/>
    <x v="54"/>
    <n v="25"/>
    <x v="5"/>
    <x v="0"/>
    <n v="2.0264055339370059E-2"/>
    <n v="1.6983673762832479E-2"/>
  </r>
  <r>
    <x v="290"/>
    <x v="30"/>
    <n v="28"/>
    <x v="13"/>
    <x v="1"/>
    <n v="2.206959139774144E-2"/>
    <n v="1.6948634587911161E-2"/>
  </r>
  <r>
    <x v="290"/>
    <x v="30"/>
    <n v="28"/>
    <x v="13"/>
    <x v="1"/>
    <n v="2.206959139774144E-2"/>
    <n v="1.6948634587911161E-2"/>
  </r>
  <r>
    <x v="340"/>
    <x v="50"/>
    <n v="25"/>
    <x v="22"/>
    <x v="1"/>
    <n v="6.5583255465891865E-3"/>
    <n v="1.69476778625226E-2"/>
  </r>
  <r>
    <x v="336"/>
    <x v="2"/>
    <n v="23"/>
    <x v="49"/>
    <x v="1"/>
    <n v="1.9005106224502109E-2"/>
    <n v="1.6843155974930551E-2"/>
  </r>
  <r>
    <x v="24"/>
    <x v="34"/>
    <n v="24"/>
    <x v="16"/>
    <x v="1"/>
    <n v="2.7324601148244459E-2"/>
    <n v="1.683468463198453E-2"/>
  </r>
  <r>
    <x v="215"/>
    <x v="3"/>
    <n v="25"/>
    <x v="36"/>
    <x v="1"/>
    <n v="2.2019945177983051E-2"/>
    <n v="1.6765717589653843E-2"/>
  </r>
  <r>
    <x v="341"/>
    <x v="47"/>
    <n v="26"/>
    <x v="1"/>
    <x v="1"/>
    <n v="3.4099683062616404E-2"/>
    <n v="1.6735820174257045E-2"/>
  </r>
  <r>
    <x v="113"/>
    <x v="24"/>
    <n v="24"/>
    <x v="14"/>
    <x v="0"/>
    <n v="5.8252722195109026E-2"/>
    <n v="1.671565355724209E-2"/>
  </r>
  <r>
    <x v="165"/>
    <x v="74"/>
    <n v="25"/>
    <x v="3"/>
    <x v="1"/>
    <n v="6.4730618591828007E-2"/>
    <n v="1.6670431529125833E-2"/>
  </r>
  <r>
    <x v="17"/>
    <x v="38"/>
    <n v="21"/>
    <x v="14"/>
    <x v="0"/>
    <n v="4.7005207409292982E-2"/>
    <n v="1.6631920263540826E-2"/>
  </r>
  <r>
    <x v="47"/>
    <x v="12"/>
    <n v="21"/>
    <x v="25"/>
    <x v="1"/>
    <n v="1.7589367233656346E-2"/>
    <n v="1.6508993371850786E-2"/>
  </r>
  <r>
    <x v="175"/>
    <x v="30"/>
    <n v="29"/>
    <x v="1"/>
    <x v="1"/>
    <n v="2.1440879031847226E-2"/>
    <n v="1.6465806611697126E-2"/>
  </r>
  <r>
    <x v="175"/>
    <x v="30"/>
    <n v="29"/>
    <x v="1"/>
    <x v="1"/>
    <n v="2.1440879031847226E-2"/>
    <n v="1.6465806611697126E-2"/>
  </r>
  <r>
    <x v="87"/>
    <x v="47"/>
    <n v="29"/>
    <x v="12"/>
    <x v="0"/>
    <n v="3.943324080325001E-2"/>
    <n v="1.643343537175037E-2"/>
  </r>
  <r>
    <x v="342"/>
    <x v="55"/>
    <n v="23"/>
    <x v="22"/>
    <x v="1"/>
    <n v="6.7606546794455257E-4"/>
    <n v="1.6331980060569264E-2"/>
  </r>
  <r>
    <x v="342"/>
    <x v="55"/>
    <n v="23"/>
    <x v="22"/>
    <x v="1"/>
    <n v="6.7606546794455257E-4"/>
    <n v="1.6331980060569264E-2"/>
  </r>
  <r>
    <x v="292"/>
    <x v="45"/>
    <n v="24"/>
    <x v="27"/>
    <x v="0"/>
    <n v="2.8836424959308635E-2"/>
    <n v="1.6307165286829087E-2"/>
  </r>
  <r>
    <x v="249"/>
    <x v="23"/>
    <n v="30"/>
    <x v="1"/>
    <x v="1"/>
    <n v="2.4411204666221955E-2"/>
    <n v="1.6218795029142547E-2"/>
  </r>
  <r>
    <x v="123"/>
    <x v="50"/>
    <n v="34"/>
    <x v="9"/>
    <x v="1"/>
    <n v="6.2351304863473523E-3"/>
    <n v="1.6112494288784657E-2"/>
  </r>
  <r>
    <x v="89"/>
    <x v="39"/>
    <n v="27"/>
    <x v="14"/>
    <x v="0"/>
    <n v="3.3857556393748815E-2"/>
    <n v="1.6106056523791122E-2"/>
  </r>
  <r>
    <x v="208"/>
    <x v="13"/>
    <n v="27"/>
    <x v="20"/>
    <x v="0"/>
    <n v="1.7256977823171246E-2"/>
    <n v="1.5906195016646717E-2"/>
  </r>
  <r>
    <x v="30"/>
    <x v="69"/>
    <n v="24"/>
    <x v="13"/>
    <x v="1"/>
    <n v="4.8316923474176807E-2"/>
    <n v="1.5898002566209733E-2"/>
  </r>
  <r>
    <x v="277"/>
    <x v="56"/>
    <n v="26"/>
    <x v="0"/>
    <x v="1"/>
    <n v="2.9539905849818957E-2"/>
    <n v="1.5770423011357584E-2"/>
  </r>
  <r>
    <x v="109"/>
    <x v="49"/>
    <n v="30"/>
    <x v="10"/>
    <x v="1"/>
    <n v="3.5353143320796671E-2"/>
    <n v="1.5734158025486628E-2"/>
  </r>
  <r>
    <x v="67"/>
    <x v="46"/>
    <n v="29"/>
    <x v="1"/>
    <x v="1"/>
    <n v="2.6704061496985804E-2"/>
    <n v="1.5653115682487517E-2"/>
  </r>
  <r>
    <x v="221"/>
    <x v="7"/>
    <n v="26"/>
    <x v="35"/>
    <x v="0"/>
    <n v="2.6860605265662092E-2"/>
    <n v="1.5625737796345764E-2"/>
  </r>
  <r>
    <x v="343"/>
    <x v="7"/>
    <n v="25"/>
    <x v="13"/>
    <x v="1"/>
    <n v="3.0534592781548582E-2"/>
    <n v="1.5532882726203493E-2"/>
  </r>
  <r>
    <x v="344"/>
    <x v="64"/>
    <n v="29"/>
    <x v="24"/>
    <x v="1"/>
    <n v="4.3796889959558709E-2"/>
    <n v="1.5416101168976319E-2"/>
  </r>
  <r>
    <x v="344"/>
    <x v="64"/>
    <n v="29"/>
    <x v="24"/>
    <x v="1"/>
    <n v="4.3796889959558709E-2"/>
    <n v="1.5416101168976319E-2"/>
  </r>
  <r>
    <x v="345"/>
    <x v="26"/>
    <n v="27"/>
    <x v="18"/>
    <x v="1"/>
    <n v="1.4367867210086297E-2"/>
    <n v="1.524284751883281E-2"/>
  </r>
  <r>
    <x v="345"/>
    <x v="26"/>
    <n v="27"/>
    <x v="18"/>
    <x v="1"/>
    <n v="1.4367867210086297E-2"/>
    <n v="1.524284751883281E-2"/>
  </r>
  <r>
    <x v="346"/>
    <x v="54"/>
    <n v="29"/>
    <x v="16"/>
    <x v="1"/>
    <n v="4.5215838700057645E-2"/>
    <n v="1.5084989668754645E-2"/>
  </r>
  <r>
    <x v="17"/>
    <x v="37"/>
    <n v="23"/>
    <x v="14"/>
    <x v="0"/>
    <n v="5.6325610547208832E-2"/>
    <n v="1.504048333515769E-2"/>
  </r>
  <r>
    <x v="215"/>
    <x v="63"/>
    <n v="30"/>
    <x v="12"/>
    <x v="0"/>
    <n v="5.1972802064146242E-2"/>
    <n v="1.4997654657199261E-2"/>
  </r>
  <r>
    <x v="250"/>
    <x v="47"/>
    <n v="28"/>
    <x v="13"/>
    <x v="1"/>
    <n v="3.0481600012119331E-2"/>
    <n v="1.4960097297377016E-2"/>
  </r>
  <r>
    <x v="250"/>
    <x v="47"/>
    <n v="28"/>
    <x v="13"/>
    <x v="1"/>
    <n v="3.0481600012119331E-2"/>
    <n v="1.4960097297377016E-2"/>
  </r>
  <r>
    <x v="110"/>
    <x v="1"/>
    <n v="22"/>
    <x v="3"/>
    <x v="1"/>
    <n v="2.0534527236707487E-2"/>
    <n v="1.4867961171652866E-2"/>
  </r>
  <r>
    <x v="299"/>
    <x v="12"/>
    <n v="25"/>
    <x v="12"/>
    <x v="0"/>
    <n v="1.122920528025969E-2"/>
    <n v="1.474651816162641E-2"/>
  </r>
  <r>
    <x v="7"/>
    <x v="54"/>
    <n v="23"/>
    <x v="5"/>
    <x v="0"/>
    <n v="1.7515320351337984E-2"/>
    <n v="1.4679908918363236E-2"/>
  </r>
  <r>
    <x v="87"/>
    <x v="29"/>
    <n v="23"/>
    <x v="32"/>
    <x v="0"/>
    <n v="5.1155807308256827E-2"/>
    <n v="1.4412929683123712E-2"/>
  </r>
  <r>
    <x v="347"/>
    <x v="63"/>
    <n v="26"/>
    <x v="17"/>
    <x v="1"/>
    <n v="3.1850541722787722E-2"/>
    <n v="1.4397008811248132E-2"/>
  </r>
  <r>
    <x v="348"/>
    <x v="17"/>
    <n v="33"/>
    <x v="4"/>
    <x v="0"/>
    <n v="1.4598445150690397E-2"/>
    <n v="1.4268789033845652E-2"/>
  </r>
  <r>
    <x v="349"/>
    <x v="56"/>
    <n v="31"/>
    <x v="49"/>
    <x v="1"/>
    <n v="2.6678957859032838E-2"/>
    <n v="1.4243053213445137E-2"/>
  </r>
  <r>
    <x v="89"/>
    <x v="44"/>
    <n v="29"/>
    <x v="14"/>
    <x v="0"/>
    <n v="2.0187272060896076E-2"/>
    <n v="1.4171624010183495E-2"/>
  </r>
  <r>
    <x v="94"/>
    <x v="30"/>
    <n v="27"/>
    <x v="14"/>
    <x v="0"/>
    <n v="1.9374550939743048E-2"/>
    <n v="1.4139634402360624E-2"/>
  </r>
  <r>
    <x v="205"/>
    <x v="58"/>
    <n v="30"/>
    <x v="35"/>
    <x v="0"/>
    <n v="5.140642036185223E-2"/>
    <n v="1.4122437959922648E-2"/>
  </r>
  <r>
    <x v="350"/>
    <x v="50"/>
    <n v="29"/>
    <x v="10"/>
    <x v="1"/>
    <n v="5.4481192763573671E-3"/>
    <n v="1.4078741562367904E-2"/>
  </r>
  <r>
    <x v="206"/>
    <x v="69"/>
    <n v="29"/>
    <x v="13"/>
    <x v="1"/>
    <n v="4.2440489427763704E-2"/>
    <n v="1.3964444780810412E-2"/>
  </r>
  <r>
    <x v="304"/>
    <x v="30"/>
    <n v="24"/>
    <x v="20"/>
    <x v="0"/>
    <n v="1.9090640578359307E-2"/>
    <n v="1.3932435343889884E-2"/>
  </r>
  <r>
    <x v="290"/>
    <x v="27"/>
    <n v="32"/>
    <x v="13"/>
    <x v="1"/>
    <n v="2.8926659198656848E-2"/>
    <n v="1.3836327732893837E-2"/>
  </r>
  <r>
    <x v="29"/>
    <x v="48"/>
    <n v="28"/>
    <x v="18"/>
    <x v="1"/>
    <n v="2.2282825416924893E-2"/>
    <n v="1.3828265337557981E-2"/>
  </r>
  <r>
    <x v="214"/>
    <x v="42"/>
    <n v="34"/>
    <x v="28"/>
    <x v="1"/>
    <n v="4.7611629303629541E-2"/>
    <n v="1.3727218103535865E-2"/>
  </r>
  <r>
    <x v="237"/>
    <x v="68"/>
    <n v="24"/>
    <x v="24"/>
    <x v="1"/>
    <n v="2.513510944095141E-2"/>
    <n v="1.3696218279470226E-2"/>
  </r>
  <r>
    <x v="351"/>
    <x v="4"/>
    <n v="24"/>
    <x v="20"/>
    <x v="0"/>
    <n v="1.3078241353411133E-2"/>
    <n v="1.353896896587586E-2"/>
  </r>
  <r>
    <x v="352"/>
    <x v="1"/>
    <n v="27"/>
    <x v="13"/>
    <x v="1"/>
    <n v="1.869198124135418E-2"/>
    <n v="1.3533871421248173E-2"/>
  </r>
  <r>
    <x v="28"/>
    <x v="24"/>
    <n v="25"/>
    <x v="10"/>
    <x v="1"/>
    <n v="2.6373584469263924E-3"/>
    <n v="1.3524161370487798E-2"/>
  </r>
  <r>
    <x v="28"/>
    <x v="24"/>
    <n v="25"/>
    <x v="10"/>
    <x v="1"/>
    <n v="2.6373584469263924E-3"/>
    <n v="1.3524161370487798E-2"/>
  </r>
  <r>
    <x v="353"/>
    <x v="13"/>
    <n v="30"/>
    <x v="19"/>
    <x v="0"/>
    <n v="1.4586397357180701E-2"/>
    <n v="1.3444653132838075E-2"/>
  </r>
  <r>
    <x v="312"/>
    <x v="14"/>
    <n v="27"/>
    <x v="34"/>
    <x v="0"/>
    <n v="4.5965838485401214E-2"/>
    <n v="1.3399069923064675E-2"/>
  </r>
  <r>
    <x v="326"/>
    <x v="34"/>
    <n v="35"/>
    <x v="0"/>
    <x v="0"/>
    <n v="2.2770518213073528E-2"/>
    <n v="1.3354223988223762E-2"/>
  </r>
  <r>
    <x v="24"/>
    <x v="6"/>
    <n v="34"/>
    <x v="51"/>
    <x v="1"/>
    <n v="4.8307716070810462E-2"/>
    <n v="1.3320123215331572E-2"/>
  </r>
  <r>
    <x v="24"/>
    <x v="6"/>
    <n v="34"/>
    <x v="51"/>
    <x v="1"/>
    <n v="4.8307716070810462E-2"/>
    <n v="1.3320123215331572E-2"/>
  </r>
  <r>
    <x v="354"/>
    <x v="68"/>
    <n v="26"/>
    <x v="11"/>
    <x v="0"/>
    <n v="3.9631692037288897E-2"/>
    <n v="1.3298905469710669E-2"/>
  </r>
  <r>
    <x v="128"/>
    <x v="6"/>
    <n v="36"/>
    <x v="24"/>
    <x v="1"/>
    <n v="4.7844984011523407E-2"/>
    <n v="1.3192531837665262E-2"/>
  </r>
  <r>
    <x v="355"/>
    <x v="68"/>
    <n v="25"/>
    <x v="34"/>
    <x v="0"/>
    <n v="3.917120977681296E-2"/>
    <n v="1.314438493985829E-2"/>
  </r>
  <r>
    <x v="0"/>
    <x v="75"/>
    <n v="30"/>
    <x v="0"/>
    <x v="0"/>
    <n v="7.410332956770796E-2"/>
    <n v="1.3113492113349768E-2"/>
  </r>
  <r>
    <x v="258"/>
    <x v="71"/>
    <n v="25"/>
    <x v="7"/>
    <x v="0"/>
    <n v="6.3413990834019556E-3"/>
    <n v="1.3076150061812173E-2"/>
  </r>
  <r>
    <x v="356"/>
    <x v="18"/>
    <n v="25"/>
    <x v="19"/>
    <x v="0"/>
    <n v="3.0753222498551256E-2"/>
    <n v="1.3054778321592481E-2"/>
  </r>
  <r>
    <x v="357"/>
    <x v="42"/>
    <n v="25"/>
    <x v="27"/>
    <x v="0"/>
    <n v="1.8897724357261676E-2"/>
    <n v="1.2991758658406911E-2"/>
  </r>
  <r>
    <x v="86"/>
    <x v="16"/>
    <n v="29"/>
    <x v="0"/>
    <x v="0"/>
    <n v="1.3646849676279185E-2"/>
    <n v="1.2972736060423476E-2"/>
  </r>
  <r>
    <x v="307"/>
    <x v="75"/>
    <n v="29"/>
    <x v="1"/>
    <x v="1"/>
    <n v="6.4995046387574251E-2"/>
    <n v="1.2957244992484879E-2"/>
  </r>
  <r>
    <x v="358"/>
    <x v="61"/>
    <n v="29"/>
    <x v="12"/>
    <x v="0"/>
    <n v="4.7065076893832568E-2"/>
    <n v="1.2922368574381534E-2"/>
  </r>
  <r>
    <x v="359"/>
    <x v="56"/>
    <n v="22"/>
    <x v="38"/>
    <x v="0"/>
    <n v="4.2177122180637266E-2"/>
    <n v="1.2755826522693216E-2"/>
  </r>
  <r>
    <x v="360"/>
    <x v="47"/>
    <n v="33"/>
    <x v="20"/>
    <x v="0"/>
    <n v="3.0519855299385681E-2"/>
    <n v="1.2718865084410998E-2"/>
  </r>
  <r>
    <x v="360"/>
    <x v="47"/>
    <n v="33"/>
    <x v="20"/>
    <x v="0"/>
    <n v="3.0519855299385681E-2"/>
    <n v="1.2718865084410998E-2"/>
  </r>
  <r>
    <x v="361"/>
    <x v="6"/>
    <n v="26"/>
    <x v="20"/>
    <x v="0"/>
    <n v="2.4205874202066813E-2"/>
    <n v="1.2655576601281174E-2"/>
  </r>
  <r>
    <x v="362"/>
    <x v="23"/>
    <n v="25"/>
    <x v="17"/>
    <x v="1"/>
    <n v="1.893289027893244E-2"/>
    <n v="1.2579005048781755E-2"/>
  </r>
  <r>
    <x v="363"/>
    <x v="62"/>
    <n v="30"/>
    <x v="26"/>
    <x v="0"/>
    <n v="3.7088082773456085E-2"/>
    <n v="1.2545560613827753E-2"/>
  </r>
  <r>
    <x v="80"/>
    <x v="48"/>
    <n v="26"/>
    <x v="25"/>
    <x v="1"/>
    <n v="2.0141394156530257E-2"/>
    <n v="1.249933693118155E-2"/>
  </r>
  <r>
    <x v="272"/>
    <x v="50"/>
    <n v="31"/>
    <x v="27"/>
    <x v="0"/>
    <n v="2.6740153906724847E-2"/>
    <n v="1.2453285083685522E-2"/>
  </r>
  <r>
    <x v="276"/>
    <x v="14"/>
    <n v="26"/>
    <x v="10"/>
    <x v="1"/>
    <n v="1.2270906559998181E-2"/>
    <n v="1.2326978956396726E-2"/>
  </r>
  <r>
    <x v="330"/>
    <x v="67"/>
    <n v="24"/>
    <x v="0"/>
    <x v="1"/>
    <n v="6.4117774930807686E-6"/>
    <n v="2.1601283975505315E-6"/>
  </r>
  <r>
    <x v="249"/>
    <x v="30"/>
    <n v="28"/>
    <x v="1"/>
    <x v="1"/>
    <n v="1.5824873257218961E-2"/>
    <n v="1.215292070446124E-2"/>
  </r>
  <r>
    <x v="364"/>
    <x v="45"/>
    <n v="29"/>
    <x v="11"/>
    <x v="0"/>
    <n v="2.1470365629271265E-2"/>
    <n v="1.2141616083798169E-2"/>
  </r>
  <r>
    <x v="215"/>
    <x v="66"/>
    <n v="32"/>
    <x v="12"/>
    <x v="0"/>
    <n v="3.5491616933847607E-2"/>
    <n v="1.2089336261942616E-2"/>
  </r>
  <r>
    <x v="248"/>
    <x v="68"/>
    <n v="28"/>
    <x v="15"/>
    <x v="0"/>
    <n v="3.5412369717191951E-2"/>
    <n v="1.1883059569706847E-2"/>
  </r>
  <r>
    <x v="365"/>
    <x v="59"/>
    <n v="31"/>
    <x v="28"/>
    <x v="1"/>
    <n v="5.9114778356563541E-3"/>
    <n v="1.1882642700129353E-2"/>
  </r>
  <r>
    <x v="315"/>
    <x v="14"/>
    <n v="24"/>
    <x v="17"/>
    <x v="1"/>
    <n v="1.1797367418973508E-2"/>
    <n v="1.1851275959401353E-2"/>
  </r>
  <r>
    <x v="168"/>
    <x v="61"/>
    <n v="23"/>
    <x v="20"/>
    <x v="0"/>
    <n v="4.273774275856191E-2"/>
    <n v="1.173423906666585E-2"/>
  </r>
  <r>
    <x v="214"/>
    <x v="3"/>
    <n v="30"/>
    <x v="13"/>
    <x v="1"/>
    <n v="1.5406644979231381E-2"/>
    <n v="1.1730431508254613E-2"/>
  </r>
  <r>
    <x v="153"/>
    <x v="23"/>
    <n v="23"/>
    <x v="34"/>
    <x v="0"/>
    <n v="1.5720532579067147E-2"/>
    <n v="1.1691540785393638E-2"/>
  </r>
  <r>
    <x v="45"/>
    <x v="12"/>
    <n v="25"/>
    <x v="20"/>
    <x v="0"/>
    <n v="8.8877602779438986E-3"/>
    <n v="1.1671664653355637E-2"/>
  </r>
  <r>
    <x v="351"/>
    <x v="5"/>
    <n v="25"/>
    <x v="20"/>
    <x v="0"/>
    <n v="2.2015782216963199E-2"/>
    <n v="1.1667243847053983E-2"/>
  </r>
  <r>
    <x v="299"/>
    <x v="72"/>
    <n v="30"/>
    <x v="12"/>
    <x v="0"/>
    <n v="3.6589950517007273E-2"/>
    <n v="1.1601221715595921E-2"/>
  </r>
  <r>
    <x v="38"/>
    <x v="74"/>
    <n v="24"/>
    <x v="21"/>
    <x v="0"/>
    <n v="6.1964772186110732E-2"/>
    <n v="1.1588117137226579E-2"/>
  </r>
  <r>
    <x v="230"/>
    <x v="47"/>
    <n v="28"/>
    <x v="16"/>
    <x v="1"/>
    <n v="2.3450056965280963E-2"/>
    <n v="1.1509078712736683E-2"/>
  </r>
  <r>
    <x v="366"/>
    <x v="31"/>
    <n v="28"/>
    <x v="25"/>
    <x v="1"/>
    <n v="1.2554247398234467E-2"/>
    <n v="1.1479701160503886E-2"/>
  </r>
  <r>
    <x v="367"/>
    <x v="23"/>
    <n v="25"/>
    <x v="16"/>
    <x v="1"/>
    <n v="1.725768239400545E-2"/>
    <n v="1.1465997571750952E-2"/>
  </r>
  <r>
    <x v="368"/>
    <x v="50"/>
    <n v="29"/>
    <x v="12"/>
    <x v="0"/>
    <n v="2.4391022954149712E-2"/>
    <n v="1.1359260062237506E-2"/>
  </r>
  <r>
    <x v="369"/>
    <x v="25"/>
    <n v="27"/>
    <x v="2"/>
    <x v="1"/>
    <n v="2.7949832511127922E-2"/>
    <n v="1.1331391503105692E-2"/>
  </r>
  <r>
    <x v="370"/>
    <x v="55"/>
    <n v="29"/>
    <x v="19"/>
    <x v="0"/>
    <n v="2.5462766704686633E-2"/>
    <n v="1.1064984465984947E-2"/>
  </r>
  <r>
    <x v="158"/>
    <x v="7"/>
    <n v="23"/>
    <x v="3"/>
    <x v="1"/>
    <n v="2.1707403939142292E-2"/>
    <n v="1.1042510443459228E-2"/>
  </r>
  <r>
    <x v="30"/>
    <x v="25"/>
    <n v="25"/>
    <x v="13"/>
    <x v="1"/>
    <n v="2.6644919187092417E-2"/>
    <n v="1.0802354924930197E-2"/>
  </r>
  <r>
    <x v="147"/>
    <x v="72"/>
    <n v="25"/>
    <x v="2"/>
    <x v="1"/>
    <n v="3.9585025654300436E-2"/>
    <n v="1.0696210294871987E-2"/>
  </r>
  <r>
    <x v="214"/>
    <x v="75"/>
    <n v="33"/>
    <x v="13"/>
    <x v="1"/>
    <n v="5.3428189069066073E-2"/>
    <n v="1.0651306118692796E-2"/>
  </r>
  <r>
    <x v="326"/>
    <x v="17"/>
    <n v="30"/>
    <x v="0"/>
    <x v="0"/>
    <n v="1.0864759472288248E-2"/>
    <n v="1.0619415918155203E-2"/>
  </r>
  <r>
    <x v="105"/>
    <x v="65"/>
    <n v="31"/>
    <x v="14"/>
    <x v="0"/>
    <n v="3.5932755073983899E-2"/>
    <n v="1.0591464563444933E-2"/>
  </r>
  <r>
    <x v="273"/>
    <x v="63"/>
    <n v="29"/>
    <x v="5"/>
    <x v="0"/>
    <n v="3.6696542998888505E-2"/>
    <n v="1.0589424798207365E-2"/>
  </r>
  <r>
    <x v="339"/>
    <x v="26"/>
    <n v="28"/>
    <x v="21"/>
    <x v="0"/>
    <n v="1.6497519973631584E-2"/>
    <n v="1.0532489977457904E-2"/>
  </r>
  <r>
    <x v="339"/>
    <x v="26"/>
    <n v="28"/>
    <x v="21"/>
    <x v="0"/>
    <n v="1.6497519973631584E-2"/>
    <n v="1.0532489977457904E-2"/>
  </r>
  <r>
    <x v="171"/>
    <x v="57"/>
    <n v="29"/>
    <x v="16"/>
    <x v="1"/>
    <n v="2.0342246643712508E-2"/>
    <n v="1.051428207585642E-2"/>
  </r>
  <r>
    <x v="371"/>
    <x v="45"/>
    <n v="36"/>
    <x v="1"/>
    <x v="1"/>
    <n v="2.2949844002828759E-2"/>
    <n v="1.0501827816916443E-2"/>
  </r>
  <r>
    <x v="176"/>
    <x v="33"/>
    <n v="30"/>
    <x v="28"/>
    <x v="1"/>
    <n v="9.0993074966203343E-3"/>
    <n v="1.049851799867574E-2"/>
  </r>
  <r>
    <x v="372"/>
    <x v="34"/>
    <n v="23"/>
    <x v="24"/>
    <x v="1"/>
    <n v="1.7024535949745772E-2"/>
    <n v="1.0488815268151383E-2"/>
  </r>
  <r>
    <x v="373"/>
    <x v="6"/>
    <n v="25"/>
    <x v="12"/>
    <x v="0"/>
    <n v="2.0050634009193075E-2"/>
    <n v="1.0483089042325512E-2"/>
  </r>
  <r>
    <x v="374"/>
    <x v="25"/>
    <n v="27"/>
    <x v="0"/>
    <x v="0"/>
    <n v="1.283210890220211E-2"/>
    <n v="1.0467916161945345E-2"/>
  </r>
  <r>
    <x v="351"/>
    <x v="41"/>
    <n v="26"/>
    <x v="20"/>
    <x v="0"/>
    <n v="5.6535083237496588E-3"/>
    <n v="1.0465646449471414E-2"/>
  </r>
  <r>
    <x v="201"/>
    <x v="1"/>
    <n v="28"/>
    <x v="3"/>
    <x v="1"/>
    <n v="1.4291747449173584E-2"/>
    <n v="1.0347895702684427E-2"/>
  </r>
  <r>
    <x v="341"/>
    <x v="31"/>
    <n v="32"/>
    <x v="1"/>
    <x v="1"/>
    <n v="1.1304744446785723E-2"/>
    <n v="1.0337145973658006E-2"/>
  </r>
  <r>
    <x v="375"/>
    <x v="48"/>
    <n v="24"/>
    <x v="7"/>
    <x v="0"/>
    <n v="1.4436529235634545E-2"/>
    <n v="1.0336312574493953E-2"/>
  </r>
  <r>
    <x v="248"/>
    <x v="54"/>
    <n v="24"/>
    <x v="24"/>
    <x v="1"/>
    <n v="3.0929173467805608E-2"/>
    <n v="1.0318646643269565E-2"/>
  </r>
  <r>
    <x v="187"/>
    <x v="73"/>
    <n v="29"/>
    <x v="10"/>
    <x v="1"/>
    <n v="3.7864281064608991E-2"/>
    <n v="1.0263584532978603E-2"/>
  </r>
  <r>
    <x v="376"/>
    <x v="61"/>
    <n v="25"/>
    <x v="2"/>
    <x v="1"/>
    <n v="6.4663685865654357E-4"/>
    <n v="1.0231027567813531E-2"/>
  </r>
  <r>
    <x v="377"/>
    <x v="24"/>
    <n v="23"/>
    <x v="36"/>
    <x v="1"/>
    <n v="1.9946805032766209E-3"/>
    <n v="1.0228560717758111E-2"/>
  </r>
  <r>
    <x v="153"/>
    <x v="69"/>
    <n v="31"/>
    <x v="27"/>
    <x v="0"/>
    <n v="4.6932724280235698E-2"/>
    <n v="1.0206899721550524E-2"/>
  </r>
  <r>
    <x v="280"/>
    <x v="53"/>
    <n v="25"/>
    <x v="0"/>
    <x v="0"/>
    <n v="3.9078958286374636E-2"/>
    <n v="1.0130782263319645E-2"/>
  </r>
  <r>
    <x v="288"/>
    <x v="60"/>
    <n v="26"/>
    <x v="35"/>
    <x v="0"/>
    <n v="2.0507272285275088E-2"/>
    <n v="1.0126523513263781E-2"/>
  </r>
  <r>
    <x v="158"/>
    <x v="56"/>
    <n v="29"/>
    <x v="27"/>
    <x v="0"/>
    <n v="3.3428843039757322E-2"/>
    <n v="1.0110043090261929E-2"/>
  </r>
  <r>
    <x v="355"/>
    <x v="6"/>
    <n v="26"/>
    <x v="34"/>
    <x v="0"/>
    <n v="1.9275393116262619E-2"/>
    <n v="1.0077769225200739E-2"/>
  </r>
  <r>
    <x v="370"/>
    <x v="11"/>
    <n v="31"/>
    <x v="19"/>
    <x v="0"/>
    <n v="2.1038750785299348E-2"/>
    <n v="1.0052692940126944E-2"/>
  </r>
  <r>
    <x v="370"/>
    <x v="11"/>
    <n v="31"/>
    <x v="19"/>
    <x v="0"/>
    <n v="2.1038750785299348E-2"/>
    <n v="1.0052692940126944E-2"/>
  </r>
  <r>
    <x v="378"/>
    <x v="8"/>
    <n v="29"/>
    <x v="1"/>
    <x v="1"/>
    <n v="1.9572803908934913E-2"/>
    <n v="1.0051753530973699E-2"/>
  </r>
  <r>
    <x v="27"/>
    <x v="30"/>
    <n v="22"/>
    <x v="17"/>
    <x v="1"/>
    <n v="1.2994320606456292E-2"/>
    <n v="9.9791603617786218E-3"/>
  </r>
  <r>
    <x v="379"/>
    <x v="41"/>
    <n v="34"/>
    <x v="25"/>
    <x v="1"/>
    <n v="4.449045293329594E-2"/>
    <n v="9.9509604772819726E-3"/>
  </r>
  <r>
    <x v="213"/>
    <x v="2"/>
    <n v="27"/>
    <x v="15"/>
    <x v="0"/>
    <n v="2.4062601146612208E-2"/>
    <n v="9.9039644693208039E-3"/>
  </r>
  <r>
    <x v="240"/>
    <x v="75"/>
    <n v="23"/>
    <x v="11"/>
    <x v="0"/>
    <n v="5.5563639003398523E-2"/>
    <n v="9.8326667116128749E-3"/>
  </r>
  <r>
    <x v="76"/>
    <x v="23"/>
    <n v="27"/>
    <x v="12"/>
    <x v="0"/>
    <n v="1.3220735696563681E-2"/>
    <n v="9.8324131088983781E-3"/>
  </r>
  <r>
    <x v="280"/>
    <x v="24"/>
    <n v="23"/>
    <x v="0"/>
    <x v="0"/>
    <n v="3.4242594478226446E-2"/>
    <n v="9.8259330144613004E-3"/>
  </r>
  <r>
    <x v="380"/>
    <x v="23"/>
    <n v="27"/>
    <x v="15"/>
    <x v="0"/>
    <n v="1.3171800799968079E-2"/>
    <n v="9.7960196637972667E-3"/>
  </r>
  <r>
    <x v="227"/>
    <x v="69"/>
    <n v="28"/>
    <x v="25"/>
    <x v="1"/>
    <n v="2.9545972852038298E-2"/>
    <n v="9.7216858700432968E-3"/>
  </r>
  <r>
    <x v="57"/>
    <x v="73"/>
    <n v="27"/>
    <x v="1"/>
    <x v="1"/>
    <n v="3.5680209539667794E-2"/>
    <n v="9.6715647694432631E-3"/>
  </r>
  <r>
    <x v="200"/>
    <x v="2"/>
    <n v="29"/>
    <x v="1"/>
    <x v="1"/>
    <n v="1.0890839198894588E-2"/>
    <n v="9.6519378086072673E-3"/>
  </r>
  <r>
    <x v="381"/>
    <x v="12"/>
    <n v="29"/>
    <x v="25"/>
    <x v="1"/>
    <n v="1.0244468685169423E-2"/>
    <n v="9.6152330766044458E-3"/>
  </r>
  <r>
    <x v="307"/>
    <x v="8"/>
    <n v="28"/>
    <x v="1"/>
    <x v="1"/>
    <n v="1.8631526775638806E-2"/>
    <n v="9.5683539224017851E-3"/>
  </r>
  <r>
    <x v="342"/>
    <x v="38"/>
    <n v="29"/>
    <x v="22"/>
    <x v="1"/>
    <n v="1.9320939975331117E-2"/>
    <n v="9.556391166675067E-3"/>
  </r>
  <r>
    <x v="382"/>
    <x v="57"/>
    <n v="26"/>
    <x v="12"/>
    <x v="0"/>
    <n v="3.3191300039028572E-2"/>
    <n v="9.4582350765588415E-3"/>
  </r>
  <r>
    <x v="2"/>
    <x v="50"/>
    <n v="25"/>
    <x v="2"/>
    <x v="1"/>
    <n v="3.6578985124353222E-3"/>
    <n v="9.4525477886341479E-3"/>
  </r>
  <r>
    <x v="383"/>
    <x v="55"/>
    <n v="24"/>
    <x v="11"/>
    <x v="0"/>
    <n v="2.1696294047488806E-2"/>
    <n v="9.4282431830441504E-3"/>
  </r>
  <r>
    <x v="26"/>
    <x v="23"/>
    <n v="33"/>
    <x v="14"/>
    <x v="0"/>
    <n v="1.2637533335030265E-2"/>
    <n v="9.3986788087586284E-3"/>
  </r>
  <r>
    <x v="14"/>
    <x v="12"/>
    <n v="35"/>
    <x v="12"/>
    <x v="0"/>
    <n v="7.0843925179005524E-3"/>
    <n v="9.3034297906160243E-3"/>
  </r>
  <r>
    <x v="223"/>
    <x v="32"/>
    <n v="29"/>
    <x v="12"/>
    <x v="0"/>
    <n v="1.5360297291817567E-2"/>
    <n v="9.2247094640281694E-3"/>
  </r>
  <r>
    <x v="105"/>
    <x v="32"/>
    <n v="26"/>
    <x v="14"/>
    <x v="0"/>
    <n v="1.5164118585228085E-2"/>
    <n v="9.1068932826785538E-3"/>
  </r>
  <r>
    <x v="114"/>
    <x v="60"/>
    <n v="26"/>
    <x v="10"/>
    <x v="1"/>
    <n v="1.3975159549098998E-2"/>
    <n v="8.9752710244560829E-3"/>
  </r>
  <r>
    <x v="384"/>
    <x v="6"/>
    <n v="27"/>
    <x v="21"/>
    <x v="0"/>
    <n v="1.7115881671188129E-2"/>
    <n v="8.9487101263085334E-3"/>
  </r>
  <r>
    <x v="59"/>
    <x v="21"/>
    <n v="28"/>
    <x v="7"/>
    <x v="0"/>
    <n v="2.9036007868619311E-2"/>
    <n v="8.8575543038808043E-3"/>
  </r>
  <r>
    <x v="204"/>
    <x v="52"/>
    <n v="33"/>
    <x v="26"/>
    <x v="0"/>
    <n v="2.5268217160163312E-2"/>
    <n v="8.7724540958509217E-3"/>
  </r>
  <r>
    <x v="273"/>
    <x v="73"/>
    <n v="30"/>
    <x v="5"/>
    <x v="0"/>
    <n v="5.2935227296900318E-2"/>
    <n v="8.7620892855424775E-3"/>
  </r>
  <r>
    <x v="353"/>
    <x v="35"/>
    <n v="32"/>
    <x v="52"/>
    <x v="0"/>
    <n v="2.6034793890684221E-3"/>
    <n v="8.7170154246621577E-3"/>
  </r>
  <r>
    <x v="385"/>
    <x v="7"/>
    <n v="27"/>
    <x v="0"/>
    <x v="1"/>
    <n v="1.6924226113823961E-2"/>
    <n v="8.6093180065801439E-3"/>
  </r>
  <r>
    <x v="385"/>
    <x v="7"/>
    <n v="27"/>
    <x v="0"/>
    <x v="1"/>
    <n v="1.6924226113823961E-2"/>
    <n v="8.6093180065801439E-3"/>
  </r>
  <r>
    <x v="145"/>
    <x v="25"/>
    <n v="24"/>
    <x v="14"/>
    <x v="0"/>
    <n v="1.0553434324008548E-2"/>
    <n v="8.6090654752282933E-3"/>
  </r>
  <r>
    <x v="386"/>
    <x v="46"/>
    <n v="26"/>
    <x v="5"/>
    <x v="0"/>
    <n v="1.4608743551626505E-2"/>
    <n v="8.5703937127520422E-3"/>
  </r>
  <r>
    <x v="387"/>
    <x v="19"/>
    <n v="35"/>
    <x v="20"/>
    <x v="0"/>
    <n v="4.4565849571950571E-3"/>
    <n v="8.5653532407839114E-3"/>
  </r>
  <r>
    <x v="17"/>
    <x v="20"/>
    <n v="24"/>
    <x v="14"/>
    <x v="0"/>
    <n v="1.8150925709286281E-2"/>
    <n v="8.5153664477520975E-3"/>
  </r>
  <r>
    <x v="135"/>
    <x v="46"/>
    <n v="33"/>
    <x v="12"/>
    <x v="0"/>
    <n v="1.4391354279519909E-2"/>
    <n v="8.4428597024315804E-3"/>
  </r>
  <r>
    <x v="388"/>
    <x v="27"/>
    <n v="27"/>
    <x v="28"/>
    <x v="1"/>
    <n v="1.742553599654717E-2"/>
    <n v="8.3350595488317133E-3"/>
  </r>
  <r>
    <x v="261"/>
    <x v="17"/>
    <n v="33"/>
    <x v="1"/>
    <x v="1"/>
    <n v="8.765101114512246E-3"/>
    <n v="8.3277697982372216E-3"/>
  </r>
  <r>
    <x v="383"/>
    <x v="22"/>
    <n v="31"/>
    <x v="11"/>
    <x v="0"/>
    <n v="1.8754365174663796E-2"/>
    <n v="8.2806831641076481E-3"/>
  </r>
  <r>
    <x v="389"/>
    <x v="17"/>
    <n v="27"/>
    <x v="11"/>
    <x v="0"/>
    <n v="8.4691964139489255E-3"/>
    <n v="8.2779484848853422E-3"/>
  </r>
  <r>
    <x v="308"/>
    <x v="13"/>
    <n v="33"/>
    <x v="3"/>
    <x v="1"/>
    <n v="1.7899032151594874E-2"/>
    <n v="8.2486110474403514E-3"/>
  </r>
  <r>
    <x v="390"/>
    <x v="39"/>
    <n v="27"/>
    <x v="17"/>
    <x v="1"/>
    <n v="2.5619748086507788E-2"/>
    <n v="8.2321430848114347E-3"/>
  </r>
  <r>
    <x v="391"/>
    <x v="70"/>
    <n v="25"/>
    <x v="13"/>
    <x v="1"/>
    <n v="3.4694535151690915E-2"/>
    <n v="8.2131292510809195E-3"/>
  </r>
  <r>
    <x v="385"/>
    <x v="60"/>
    <n v="29"/>
    <x v="0"/>
    <x v="1"/>
    <n v="1.2783096388170354E-2"/>
    <n v="8.209691933210991E-3"/>
  </r>
  <r>
    <x v="392"/>
    <x v="61"/>
    <n v="24"/>
    <x v="11"/>
    <x v="0"/>
    <n v="2.9733941393739652E-2"/>
    <n v="8.1638653374709273E-3"/>
  </r>
  <r>
    <x v="133"/>
    <x v="68"/>
    <n v="31"/>
    <x v="21"/>
    <x v="0"/>
    <n v="2.432059476969959E-2"/>
    <n v="8.1610770114245185E-3"/>
  </r>
  <r>
    <x v="133"/>
    <x v="68"/>
    <n v="31"/>
    <x v="21"/>
    <x v="0"/>
    <n v="2.432059476969959E-2"/>
    <n v="8.1610770114245185E-3"/>
  </r>
  <r>
    <x v="29"/>
    <x v="54"/>
    <n v="32"/>
    <x v="18"/>
    <x v="1"/>
    <n v="2.4202386548345098E-2"/>
    <n v="8.0744438572257805E-3"/>
  </r>
  <r>
    <x v="370"/>
    <x v="19"/>
    <n v="30"/>
    <x v="19"/>
    <x v="0"/>
    <n v="4.1754994121086892E-3"/>
    <n v="8.0251196296965647E-3"/>
  </r>
  <r>
    <x v="122"/>
    <x v="44"/>
    <n v="23"/>
    <x v="21"/>
    <x v="0"/>
    <n v="1.1420210840403419E-2"/>
    <n v="8.0170779716551271E-3"/>
  </r>
  <r>
    <x v="237"/>
    <x v="74"/>
    <n v="28"/>
    <x v="13"/>
    <x v="1"/>
    <n v="3.1095062021394712E-2"/>
    <n v="8.0080820112388602E-3"/>
  </r>
  <r>
    <x v="175"/>
    <x v="23"/>
    <n v="31"/>
    <x v="36"/>
    <x v="1"/>
    <n v="1.2041511057168976E-2"/>
    <n v="8.0003753336931483E-3"/>
  </r>
  <r>
    <x v="175"/>
    <x v="23"/>
    <n v="31"/>
    <x v="36"/>
    <x v="1"/>
    <n v="1.2041511057168976E-2"/>
    <n v="8.0003753336931483E-3"/>
  </r>
  <r>
    <x v="76"/>
    <x v="17"/>
    <n v="28"/>
    <x v="12"/>
    <x v="0"/>
    <n v="8.1763430323807968E-3"/>
    <n v="7.9917081985870237E-3"/>
  </r>
  <r>
    <x v="68"/>
    <x v="52"/>
    <n v="21"/>
    <x v="32"/>
    <x v="0"/>
    <n v="2.2933819444133766E-2"/>
    <n v="7.9620131899680278E-3"/>
  </r>
  <r>
    <x v="393"/>
    <x v="6"/>
    <n v="28"/>
    <x v="13"/>
    <x v="1"/>
    <n v="2.8838075336795069E-2"/>
    <n v="7.9516637925101628E-3"/>
  </r>
  <r>
    <x v="394"/>
    <x v="44"/>
    <n v="27"/>
    <x v="18"/>
    <x v="0"/>
    <n v="1.1304731337679638E-2"/>
    <n v="7.9360104510635531E-3"/>
  </r>
  <r>
    <x v="395"/>
    <x v="39"/>
    <n v="29"/>
    <x v="28"/>
    <x v="1"/>
    <n v="2.4646955084215404E-2"/>
    <n v="7.9195650235544014E-3"/>
  </r>
  <r>
    <x v="123"/>
    <x v="57"/>
    <n v="29"/>
    <x v="9"/>
    <x v="1"/>
    <n v="1.5296814975846035E-2"/>
    <n v="7.9064535169197647E-3"/>
  </r>
  <r>
    <x v="111"/>
    <x v="57"/>
    <n v="29"/>
    <x v="22"/>
    <x v="1"/>
    <n v="1.5261935058770737E-2"/>
    <n v="7.8884251598097827E-3"/>
  </r>
  <r>
    <x v="327"/>
    <x v="54"/>
    <n v="31"/>
    <x v="7"/>
    <x v="0"/>
    <n v="9.4117600864029281E-3"/>
    <n v="7.8881675047026614E-3"/>
  </r>
  <r>
    <x v="396"/>
    <x v="37"/>
    <n v="32"/>
    <x v="25"/>
    <x v="1"/>
    <n v="9.8163851723343139E-4"/>
    <n v="7.8739807373355356E-3"/>
  </r>
  <r>
    <x v="53"/>
    <x v="28"/>
    <n v="28"/>
    <x v="27"/>
    <x v="0"/>
    <n v="1.6264654003034625E-2"/>
    <n v="7.814746711061079E-3"/>
  </r>
  <r>
    <x v="397"/>
    <x v="46"/>
    <n v="26"/>
    <x v="12"/>
    <x v="0"/>
    <n v="1.3250289835662656E-2"/>
    <n v="7.7734406315224805E-3"/>
  </r>
  <r>
    <x v="398"/>
    <x v="2"/>
    <n v="28"/>
    <x v="49"/>
    <x v="1"/>
    <n v="8.7495285311124174E-3"/>
    <n v="7.7542146839798681E-3"/>
  </r>
  <r>
    <x v="27"/>
    <x v="49"/>
    <n v="29"/>
    <x v="17"/>
    <x v="1"/>
    <n v="1.7390220448385535E-2"/>
    <n v="7.7396364490166366E-3"/>
  </r>
  <r>
    <x v="85"/>
    <x v="27"/>
    <n v="30"/>
    <x v="36"/>
    <x v="1"/>
    <n v="1.5997747633861369E-2"/>
    <n v="7.6521134960690785E-3"/>
  </r>
  <r>
    <x v="399"/>
    <x v="14"/>
    <n v="28"/>
    <x v="14"/>
    <x v="0"/>
    <n v="2.6170494455082561E-2"/>
    <n v="7.6287150779637703E-3"/>
  </r>
  <r>
    <x v="169"/>
    <x v="68"/>
    <n v="28"/>
    <x v="13"/>
    <x v="1"/>
    <n v="1.3946951967595628E-2"/>
    <n v="7.599748030945752E-3"/>
  </r>
  <r>
    <x v="135"/>
    <x v="67"/>
    <n v="34"/>
    <x v="12"/>
    <x v="0"/>
    <n v="0.75956004151252654"/>
    <n v="0.33113206235830051"/>
  </r>
  <r>
    <x v="16"/>
    <x v="25"/>
    <n v="33"/>
    <x v="10"/>
    <x v="1"/>
    <n v="1.866829155529838E-2"/>
    <n v="7.5684789961795434E-3"/>
  </r>
  <r>
    <x v="68"/>
    <x v="47"/>
    <n v="36"/>
    <x v="21"/>
    <x v="0"/>
    <n v="1.7910126725998819E-2"/>
    <n v="7.4638782929376413E-3"/>
  </r>
  <r>
    <x v="68"/>
    <x v="47"/>
    <n v="36"/>
    <x v="21"/>
    <x v="0"/>
    <n v="1.7910126725998819E-2"/>
    <n v="7.4638782929376413E-3"/>
  </r>
  <r>
    <x v="155"/>
    <x v="8"/>
    <n v="34"/>
    <x v="9"/>
    <x v="1"/>
    <n v="1.4519903808374037E-2"/>
    <n v="7.456800520470974E-3"/>
  </r>
  <r>
    <x v="69"/>
    <x v="46"/>
    <n v="26"/>
    <x v="31"/>
    <x v="1"/>
    <n v="1.2665602531344664E-2"/>
    <n v="7.4241943171799068E-3"/>
  </r>
  <r>
    <x v="259"/>
    <x v="17"/>
    <n v="30"/>
    <x v="10"/>
    <x v="1"/>
    <n v="7.6215349844106503E-3"/>
    <n v="7.241261456105332E-3"/>
  </r>
  <r>
    <x v="318"/>
    <x v="3"/>
    <n v="26"/>
    <x v="2"/>
    <x v="1"/>
    <n v="9.5063749969592666E-3"/>
    <n v="7.2380379338875464E-3"/>
  </r>
  <r>
    <x v="272"/>
    <x v="57"/>
    <n v="26"/>
    <x v="17"/>
    <x v="1"/>
    <n v="1.3938641070729717E-2"/>
    <n v="7.2044551685281804E-3"/>
  </r>
  <r>
    <x v="186"/>
    <x v="75"/>
    <n v="29"/>
    <x v="27"/>
    <x v="0"/>
    <n v="4.0678549402793925E-2"/>
    <n v="7.1985677281699838E-3"/>
  </r>
  <r>
    <x v="152"/>
    <x v="5"/>
    <n v="27"/>
    <x v="25"/>
    <x v="1"/>
    <n v="2.3828434039525722E-2"/>
    <n v="7.1013306642452199E-3"/>
  </r>
  <r>
    <x v="400"/>
    <x v="4"/>
    <n v="23"/>
    <x v="4"/>
    <x v="0"/>
    <n v="6.8117895923598248E-3"/>
    <n v="7.0517591318943933E-3"/>
  </r>
  <r>
    <x v="401"/>
    <x v="9"/>
    <n v="29"/>
    <x v="12"/>
    <x v="0"/>
    <n v="9.9787955558923655E-3"/>
    <n v="7.0346175241964657E-3"/>
  </r>
  <r>
    <x v="402"/>
    <x v="66"/>
    <n v="28"/>
    <x v="11"/>
    <x v="0"/>
    <n v="2.0587177762135284E-2"/>
    <n v="7.0125098869047034E-3"/>
  </r>
  <r>
    <x v="403"/>
    <x v="13"/>
    <n v="31"/>
    <x v="3"/>
    <x v="1"/>
    <n v="1.5196312366734533E-2"/>
    <n v="7.0030864801498135E-3"/>
  </r>
  <r>
    <x v="101"/>
    <x v="4"/>
    <n v="35"/>
    <x v="28"/>
    <x v="1"/>
    <n v="2.4068968592540044E-2"/>
    <n v="6.955210073298696E-3"/>
  </r>
  <r>
    <x v="76"/>
    <x v="16"/>
    <n v="30"/>
    <x v="12"/>
    <x v="0"/>
    <n v="7.2768476077504874E-3"/>
    <n v="6.9173930692119556E-3"/>
  </r>
  <r>
    <x v="404"/>
    <x v="27"/>
    <n v="25"/>
    <x v="18"/>
    <x v="1"/>
    <n v="1.4421842093471495E-2"/>
    <n v="6.8983193789133052E-3"/>
  </r>
  <r>
    <x v="341"/>
    <x v="14"/>
    <n v="27"/>
    <x v="1"/>
    <x v="1"/>
    <n v="6.8275927119866506E-3"/>
    <n v="6.8587916688952096E-3"/>
  </r>
  <r>
    <x v="337"/>
    <x v="2"/>
    <n v="24"/>
    <x v="35"/>
    <x v="0"/>
    <n v="1.6644937720482148E-2"/>
    <n v="6.850916522834951E-3"/>
  </r>
  <r>
    <x v="218"/>
    <x v="53"/>
    <n v="25"/>
    <x v="25"/>
    <x v="1"/>
    <n v="1.6344847236831984E-2"/>
    <n v="6.8078361654250316E-3"/>
  </r>
  <r>
    <x v="276"/>
    <x v="26"/>
    <n v="29"/>
    <x v="12"/>
    <x v="0"/>
    <n v="1.0662608269546559E-2"/>
    <n v="6.8073149729205966E-3"/>
  </r>
  <r>
    <x v="405"/>
    <x v="39"/>
    <n v="28"/>
    <x v="53"/>
    <x v="0"/>
    <n v="1.421662732238323E-2"/>
    <n v="6.7628567333422041E-3"/>
  </r>
  <r>
    <x v="406"/>
    <x v="50"/>
    <n v="24"/>
    <x v="13"/>
    <x v="1"/>
    <n v="2.6127767068291285E-3"/>
    <n v="6.7517993182073504E-3"/>
  </r>
  <r>
    <x v="74"/>
    <x v="12"/>
    <n v="32"/>
    <x v="22"/>
    <x v="1"/>
    <n v="7.180130158668474E-3"/>
    <n v="6.7391123071027749E-3"/>
  </r>
  <r>
    <x v="407"/>
    <x v="30"/>
    <n v="27"/>
    <x v="4"/>
    <x v="0"/>
    <n v="9.0629565368189925E-3"/>
    <n v="6.6141864363027381E-3"/>
  </r>
  <r>
    <x v="377"/>
    <x v="29"/>
    <n v="22"/>
    <x v="31"/>
    <x v="1"/>
    <n v="8.9981946729988591E-3"/>
    <n v="6.5773660715993222E-3"/>
  </r>
  <r>
    <x v="56"/>
    <x v="73"/>
    <n v="26"/>
    <x v="34"/>
    <x v="0"/>
    <n v="3.9708772454132554E-2"/>
    <n v="6.5727838989136193E-3"/>
  </r>
  <r>
    <x v="408"/>
    <x v="11"/>
    <n v="29"/>
    <x v="54"/>
    <x v="1"/>
    <n v="6.8253140157034965E-3"/>
    <n v="6.5675579794634538E-3"/>
  </r>
  <r>
    <x v="409"/>
    <x v="14"/>
    <n v="25"/>
    <x v="22"/>
    <x v="1"/>
    <n v="6.5343921984512086E-3"/>
    <n v="6.564251363932066E-3"/>
  </r>
  <r>
    <x v="227"/>
    <x v="48"/>
    <n v="27"/>
    <x v="25"/>
    <x v="1"/>
    <n v="1.0537000255823187E-2"/>
    <n v="6.539046672634552E-3"/>
  </r>
  <r>
    <x v="173"/>
    <x v="56"/>
    <n v="30"/>
    <x v="3"/>
    <x v="1"/>
    <n v="1.2228422380507397E-2"/>
    <n v="6.5283685967921206E-3"/>
  </r>
  <r>
    <x v="135"/>
    <x v="7"/>
    <n v="29"/>
    <x v="38"/>
    <x v="0"/>
    <n v="1.1193547919287001E-2"/>
    <n v="6.5116717612170695E-3"/>
  </r>
  <r>
    <x v="1"/>
    <x v="8"/>
    <n v="21"/>
    <x v="9"/>
    <x v="1"/>
    <n v="1.2669810848108963E-2"/>
    <n v="6.5066720395186503E-3"/>
  </r>
  <r>
    <x v="125"/>
    <x v="5"/>
    <n v="29"/>
    <x v="13"/>
    <x v="1"/>
    <n v="2.1823370316384278E-2"/>
    <n v="6.5037831931318629E-3"/>
  </r>
  <r>
    <x v="99"/>
    <x v="32"/>
    <n v="22"/>
    <x v="16"/>
    <x v="1"/>
    <n v="4.9975012057960067E-3"/>
    <n v="6.4776258260040636E-3"/>
  </r>
  <r>
    <x v="187"/>
    <x v="75"/>
    <n v="26"/>
    <x v="3"/>
    <x v="1"/>
    <n v="3.2367678808633199E-2"/>
    <n v="6.4527370541534301E-3"/>
  </r>
  <r>
    <x v="37"/>
    <x v="7"/>
    <n v="25"/>
    <x v="20"/>
    <x v="0"/>
    <n v="1.0886200201662732E-2"/>
    <n v="6.3328770244491092E-3"/>
  </r>
  <r>
    <x v="99"/>
    <x v="30"/>
    <n v="29"/>
    <x v="16"/>
    <x v="1"/>
    <n v="8.2206009466168732E-3"/>
    <n v="6.3131192157687395E-3"/>
  </r>
  <r>
    <x v="207"/>
    <x v="46"/>
    <n v="28"/>
    <x v="10"/>
    <x v="1"/>
    <n v="1.0768167543907258E-2"/>
    <n v="6.3119751380221068E-3"/>
  </r>
  <r>
    <x v="207"/>
    <x v="46"/>
    <n v="28"/>
    <x v="10"/>
    <x v="1"/>
    <n v="1.0768167543907258E-2"/>
    <n v="6.3119751380221068E-3"/>
  </r>
  <r>
    <x v="24"/>
    <x v="54"/>
    <n v="29"/>
    <x v="1"/>
    <x v="1"/>
    <n v="1.8885332457532152E-2"/>
    <n v="6.300558680392367E-3"/>
  </r>
  <r>
    <x v="410"/>
    <x v="64"/>
    <n v="34"/>
    <x v="18"/>
    <x v="0"/>
    <n v="1.6822507238115205E-2"/>
    <n v="6.2642607745674404E-3"/>
  </r>
  <r>
    <x v="411"/>
    <x v="58"/>
    <n v="30"/>
    <x v="1"/>
    <x v="1"/>
    <n v="1.1769450200882426E-2"/>
    <n v="6.2493922734980223E-3"/>
  </r>
  <r>
    <x v="411"/>
    <x v="58"/>
    <n v="30"/>
    <x v="1"/>
    <x v="1"/>
    <n v="1.1769450200882426E-2"/>
    <n v="6.2493922734980223E-3"/>
  </r>
  <r>
    <x v="412"/>
    <x v="8"/>
    <n v="30"/>
    <x v="12"/>
    <x v="0"/>
    <n v="2.27504225292584E-2"/>
    <n v="6.2167906406272854E-3"/>
  </r>
  <r>
    <x v="413"/>
    <x v="44"/>
    <n v="26"/>
    <x v="3"/>
    <x v="1"/>
    <n v="1.9655864657903924E-2"/>
    <n v="6.1797061984626154E-3"/>
  </r>
  <r>
    <x v="413"/>
    <x v="44"/>
    <n v="26"/>
    <x v="3"/>
    <x v="1"/>
    <n v="1.9655864657903924E-2"/>
    <n v="6.1797061984626154E-3"/>
  </r>
  <r>
    <x v="155"/>
    <x v="63"/>
    <n v="37"/>
    <x v="9"/>
    <x v="1"/>
    <n v="1.3601900724738476E-2"/>
    <n v="6.1482999657640506E-3"/>
  </r>
  <r>
    <x v="75"/>
    <x v="54"/>
    <n v="33"/>
    <x v="20"/>
    <x v="0"/>
    <n v="7.3201344797304705E-3"/>
    <n v="6.1351379978845117E-3"/>
  </r>
  <r>
    <x v="52"/>
    <x v="43"/>
    <n v="26"/>
    <x v="18"/>
    <x v="0"/>
    <n v="1.0993565508692656E-2"/>
    <n v="6.1144328625761298E-3"/>
  </r>
  <r>
    <x v="342"/>
    <x v="37"/>
    <n v="31"/>
    <x v="22"/>
    <x v="1"/>
    <n v="7.5392055658246256E-4"/>
    <n v="6.0473950805660405E-3"/>
  </r>
  <r>
    <x v="159"/>
    <x v="15"/>
    <n v="28"/>
    <x v="25"/>
    <x v="1"/>
    <n v="1.5365341845624747E-3"/>
    <n v="6.0020221386047172E-3"/>
  </r>
  <r>
    <x v="27"/>
    <x v="54"/>
    <n v="35"/>
    <x v="17"/>
    <x v="1"/>
    <n v="1.7911397538988367E-2"/>
    <n v="5.9756327560557326E-3"/>
  </r>
  <r>
    <x v="112"/>
    <x v="32"/>
    <n v="33"/>
    <x v="5"/>
    <x v="0"/>
    <n v="9.935998560524387E-3"/>
    <n v="5.9671175768625994E-3"/>
  </r>
  <r>
    <x v="253"/>
    <x v="46"/>
    <n v="26"/>
    <x v="0"/>
    <x v="1"/>
    <n v="1.0028624533737993E-2"/>
    <n v="5.878477323779086E-3"/>
  </r>
  <r>
    <x v="59"/>
    <x v="24"/>
    <n v="27"/>
    <x v="7"/>
    <x v="0"/>
    <n v="2.0417233197413572E-2"/>
    <n v="5.8587373064265553E-3"/>
  </r>
  <r>
    <x v="414"/>
    <x v="49"/>
    <n v="31"/>
    <x v="18"/>
    <x v="1"/>
    <n v="1.31473458584073E-2"/>
    <n v="5.8513161184799009E-3"/>
  </r>
  <r>
    <x v="414"/>
    <x v="49"/>
    <n v="31"/>
    <x v="18"/>
    <x v="1"/>
    <n v="1.31473458584073E-2"/>
    <n v="5.8513161184799009E-3"/>
  </r>
  <r>
    <x v="415"/>
    <x v="61"/>
    <n v="32"/>
    <x v="12"/>
    <x v="0"/>
    <n v="2.127670180544507E-2"/>
    <n v="5.8418131005582019E-3"/>
  </r>
  <r>
    <x v="280"/>
    <x v="47"/>
    <n v="28"/>
    <x v="0"/>
    <x v="0"/>
    <n v="1.4005045184365033E-2"/>
    <n v="5.8364719771330058E-3"/>
  </r>
  <r>
    <x v="377"/>
    <x v="47"/>
    <n v="28"/>
    <x v="36"/>
    <x v="1"/>
    <n v="1.1795832438896202E-2"/>
    <n v="5.7892893063120334E-3"/>
  </r>
  <r>
    <x v="223"/>
    <x v="29"/>
    <n v="25"/>
    <x v="55"/>
    <x v="0"/>
    <n v="2.05448143552798E-2"/>
    <n v="5.7884134810181065E-3"/>
  </r>
  <r>
    <x v="416"/>
    <x v="46"/>
    <n v="27"/>
    <x v="2"/>
    <x v="1"/>
    <n v="9.8620074855981354E-3"/>
    <n v="5.7808114339105293E-3"/>
  </r>
  <r>
    <x v="417"/>
    <x v="57"/>
    <n v="25"/>
    <x v="21"/>
    <x v="0"/>
    <n v="2.0219319480006902E-2"/>
    <n v="5.7617229968419115E-3"/>
  </r>
  <r>
    <x v="418"/>
    <x v="25"/>
    <n v="24"/>
    <x v="24"/>
    <x v="1"/>
    <n v="1.4211271774096602E-2"/>
    <n v="5.761518755620817E-3"/>
  </r>
  <r>
    <x v="418"/>
    <x v="25"/>
    <n v="24"/>
    <x v="24"/>
    <x v="1"/>
    <n v="1.4211271774096602E-2"/>
    <n v="5.761518755620817E-3"/>
  </r>
  <r>
    <x v="272"/>
    <x v="73"/>
    <n v="24"/>
    <x v="17"/>
    <x v="1"/>
    <n v="2.103185764340022E-2"/>
    <n v="5.7009467165183431E-3"/>
  </r>
  <r>
    <x v="253"/>
    <x v="7"/>
    <n v="22"/>
    <x v="0"/>
    <x v="1"/>
    <n v="1.117690700446713E-2"/>
    <n v="5.6856689389674442E-3"/>
  </r>
  <r>
    <x v="419"/>
    <x v="9"/>
    <n v="30"/>
    <x v="52"/>
    <x v="0"/>
    <n v="8.0491491985304579E-3"/>
    <n v="5.6743006397620048E-3"/>
  </r>
  <r>
    <x v="162"/>
    <x v="27"/>
    <n v="23"/>
    <x v="17"/>
    <x v="1"/>
    <n v="1.18304393665644E-2"/>
    <n v="5.658788150258106E-3"/>
  </r>
  <r>
    <x v="420"/>
    <x v="11"/>
    <n v="30"/>
    <x v="12"/>
    <x v="0"/>
    <n v="1.1678814288817344E-2"/>
    <n v="5.5803471959125321E-3"/>
  </r>
  <r>
    <x v="421"/>
    <x v="56"/>
    <n v="25"/>
    <x v="22"/>
    <x v="1"/>
    <n v="1.0338208825422504E-2"/>
    <n v="5.5192432631826528E-3"/>
  </r>
  <r>
    <x v="421"/>
    <x v="56"/>
    <n v="25"/>
    <x v="22"/>
    <x v="1"/>
    <n v="1.0338208825422504E-2"/>
    <n v="5.5192432631826528E-3"/>
  </r>
  <r>
    <x v="320"/>
    <x v="43"/>
    <n v="25"/>
    <x v="6"/>
    <x v="0"/>
    <n v="9.913077686640322E-3"/>
    <n v="5.5134840401448388E-3"/>
  </r>
  <r>
    <x v="122"/>
    <x v="46"/>
    <n v="31"/>
    <x v="21"/>
    <x v="0"/>
    <n v="9.397245758131877E-3"/>
    <n v="5.5130063497974332E-3"/>
  </r>
  <r>
    <x v="422"/>
    <x v="1"/>
    <n v="23"/>
    <x v="3"/>
    <x v="1"/>
    <n v="7.5328555856473915E-3"/>
    <n v="5.4541408754162123E-3"/>
  </r>
  <r>
    <x v="423"/>
    <x v="35"/>
    <n v="26"/>
    <x v="52"/>
    <x v="0"/>
    <n v="1.6282522866134866E-3"/>
    <n v="5.4517429088347478E-3"/>
  </r>
  <r>
    <x v="353"/>
    <x v="55"/>
    <n v="33"/>
    <x v="52"/>
    <x v="0"/>
    <n v="1.2500303859857589E-2"/>
    <n v="5.4320753763163433E-3"/>
  </r>
  <r>
    <x v="309"/>
    <x v="6"/>
    <n v="26"/>
    <x v="3"/>
    <x v="1"/>
    <n v="1.9690617925298245E-2"/>
    <n v="5.4293905463576771E-3"/>
  </r>
  <r>
    <x v="372"/>
    <x v="48"/>
    <n v="24"/>
    <x v="24"/>
    <x v="1"/>
    <n v="8.7372969878724734E-3"/>
    <n v="5.4221876634000252E-3"/>
  </r>
  <r>
    <x v="47"/>
    <x v="72"/>
    <n v="26"/>
    <x v="25"/>
    <x v="1"/>
    <n v="1.9758009457698126E-2"/>
    <n v="5.3387820438269614E-3"/>
  </r>
  <r>
    <x v="424"/>
    <x v="1"/>
    <n v="29"/>
    <x v="0"/>
    <x v="0"/>
    <n v="1.1123581079083674E-2"/>
    <n v="5.2567088045708324E-3"/>
  </r>
  <r>
    <x v="412"/>
    <x v="75"/>
    <n v="31"/>
    <x v="12"/>
    <x v="0"/>
    <n v="2.9548826924361508E-2"/>
    <n v="5.2290269693928554E-3"/>
  </r>
  <r>
    <x v="425"/>
    <x v="42"/>
    <n v="28"/>
    <x v="0"/>
    <x v="0"/>
    <n v="7.5886392847945901E-3"/>
    <n v="5.2170181059854786E-3"/>
  </r>
  <r>
    <x v="46"/>
    <x v="14"/>
    <n v="29"/>
    <x v="4"/>
    <x v="0"/>
    <n v="1.7689260812834107E-2"/>
    <n v="5.1564303040783147E-3"/>
  </r>
  <r>
    <x v="426"/>
    <x v="51"/>
    <n v="26"/>
    <x v="15"/>
    <x v="0"/>
    <n v="1.6365283757834848E-2"/>
    <n v="5.1533489282018794E-3"/>
  </r>
  <r>
    <x v="24"/>
    <x v="33"/>
    <n v="30"/>
    <x v="56"/>
    <x v="1"/>
    <n v="4.4144258004957526E-3"/>
    <n v="5.0932369015484593E-3"/>
  </r>
  <r>
    <x v="263"/>
    <x v="41"/>
    <n v="27"/>
    <x v="35"/>
    <x v="0"/>
    <n v="2.750586345325455E-3"/>
    <n v="5.0918230893887322E-3"/>
  </r>
  <r>
    <x v="110"/>
    <x v="45"/>
    <n v="24"/>
    <x v="3"/>
    <x v="1"/>
    <n v="1.1100887289319147E-2"/>
    <n v="5.0797559631802543E-3"/>
  </r>
  <r>
    <x v="337"/>
    <x v="43"/>
    <n v="25"/>
    <x v="35"/>
    <x v="0"/>
    <n v="9.1116322142721345E-3"/>
    <n v="5.0677337937906292E-3"/>
  </r>
  <r>
    <x v="427"/>
    <x v="48"/>
    <n v="24"/>
    <x v="2"/>
    <x v="1"/>
    <n v="8.0998106371788382E-3"/>
    <n v="5.0265766831260675E-3"/>
  </r>
  <r>
    <x v="428"/>
    <x v="71"/>
    <n v="28"/>
    <x v="24"/>
    <x v="1"/>
    <n v="1.7070701932436733E-2"/>
    <n v="5.0237752633846061E-3"/>
  </r>
  <r>
    <x v="137"/>
    <x v="5"/>
    <n v="28"/>
    <x v="7"/>
    <x v="0"/>
    <n v="9.3979014820774111E-3"/>
    <n v="4.9804093791182003E-3"/>
  </r>
  <r>
    <x v="342"/>
    <x v="62"/>
    <n v="26"/>
    <x v="22"/>
    <x v="1"/>
    <n v="4.306500995867932E-3"/>
    <n v="4.9539475908752604E-3"/>
  </r>
  <r>
    <x v="11"/>
    <x v="40"/>
    <n v="37"/>
    <x v="11"/>
    <x v="0"/>
    <n v="6.4621095398120099E-3"/>
    <n v="4.9257614675430553E-3"/>
  </r>
  <r>
    <x v="38"/>
    <x v="66"/>
    <n v="30"/>
    <x v="21"/>
    <x v="0"/>
    <n v="1.4455241566325489E-2"/>
    <n v="4.9238183869909696E-3"/>
  </r>
  <r>
    <x v="429"/>
    <x v="42"/>
    <n v="31"/>
    <x v="27"/>
    <x v="0"/>
    <n v="7.1471614356219343E-3"/>
    <n v="4.9135120562065404E-3"/>
  </r>
  <r>
    <x v="402"/>
    <x v="58"/>
    <n v="30"/>
    <x v="11"/>
    <x v="0"/>
    <n v="1.785906295296414E-2"/>
    <n v="4.9062647583754367E-3"/>
  </r>
  <r>
    <x v="276"/>
    <x v="47"/>
    <n v="25"/>
    <x v="10"/>
    <x v="1"/>
    <n v="9.9578805476226839E-3"/>
    <n v="4.8872389181953439E-3"/>
  </r>
  <r>
    <x v="430"/>
    <x v="74"/>
    <n v="27"/>
    <x v="27"/>
    <x v="0"/>
    <n v="2.60261228638584E-2"/>
    <n v="4.8671809761263608E-3"/>
  </r>
  <r>
    <x v="430"/>
    <x v="74"/>
    <n v="27"/>
    <x v="27"/>
    <x v="0"/>
    <n v="2.60261228638584E-2"/>
    <n v="4.8671809761263608E-3"/>
  </r>
  <r>
    <x v="127"/>
    <x v="72"/>
    <n v="32"/>
    <x v="1"/>
    <x v="1"/>
    <n v="1.777418013947403E-2"/>
    <n v="4.8027345049881879E-3"/>
  </r>
  <r>
    <x v="431"/>
    <x v="58"/>
    <n v="28"/>
    <x v="21"/>
    <x v="0"/>
    <n v="1.7470822255137009E-2"/>
    <n v="4.7996067742173036E-3"/>
  </r>
  <r>
    <x v="126"/>
    <x v="48"/>
    <n v="26"/>
    <x v="10"/>
    <x v="1"/>
    <n v="7.7262239010728795E-3"/>
    <n v="4.7947364017970409E-3"/>
  </r>
  <r>
    <x v="102"/>
    <x v="24"/>
    <n v="31"/>
    <x v="25"/>
    <x v="1"/>
    <n v="9.3406063335113164E-4"/>
    <n v="4.7897875808207519E-3"/>
  </r>
  <r>
    <x v="121"/>
    <x v="55"/>
    <n v="27"/>
    <x v="3"/>
    <x v="1"/>
    <n v="1.9702655140303981E-4"/>
    <n v="4.7596480836395597E-3"/>
  </r>
  <r>
    <x v="299"/>
    <x v="29"/>
    <n v="33"/>
    <x v="12"/>
    <x v="0"/>
    <n v="1.6856117014927598E-2"/>
    <n v="4.749138798703775E-3"/>
  </r>
  <r>
    <x v="88"/>
    <x v="44"/>
    <n v="30"/>
    <x v="27"/>
    <x v="0"/>
    <n v="6.6923068640873003E-3"/>
    <n v="4.6980521366394856E-3"/>
  </r>
  <r>
    <x v="336"/>
    <x v="44"/>
    <n v="27"/>
    <x v="49"/>
    <x v="1"/>
    <n v="1.4857552963628291E-2"/>
    <n v="4.6711408397086219E-3"/>
  </r>
  <r>
    <x v="352"/>
    <x v="50"/>
    <n v="30"/>
    <x v="13"/>
    <x v="1"/>
    <n v="1.8027092803711358E-3"/>
    <n v="4.6584659371474938E-3"/>
  </r>
  <r>
    <x v="219"/>
    <x v="5"/>
    <n v="29"/>
    <x v="12"/>
    <x v="0"/>
    <n v="8.7707443512951202E-3"/>
    <n v="4.6480480256516033E-3"/>
  </r>
  <r>
    <x v="219"/>
    <x v="5"/>
    <n v="29"/>
    <x v="12"/>
    <x v="0"/>
    <n v="8.7707443512951202E-3"/>
    <n v="4.6480480256516033E-3"/>
  </r>
  <r>
    <x v="432"/>
    <x v="51"/>
    <n v="29"/>
    <x v="16"/>
    <x v="1"/>
    <n v="1.0706485607376064E-2"/>
    <n v="4.6308913219561976E-3"/>
  </r>
  <r>
    <x v="379"/>
    <x v="39"/>
    <n v="29"/>
    <x v="28"/>
    <x v="1"/>
    <n v="1.4298192864849034E-2"/>
    <n v="4.594298473202179E-3"/>
  </r>
  <r>
    <x v="139"/>
    <x v="42"/>
    <n v="28"/>
    <x v="16"/>
    <x v="1"/>
    <n v="1.5934404456002495E-2"/>
    <n v="4.5941516498538594E-3"/>
  </r>
  <r>
    <x v="90"/>
    <x v="53"/>
    <n v="30"/>
    <x v="13"/>
    <x v="1"/>
    <n v="1.1001867807647963E-2"/>
    <n v="4.582417471565698E-3"/>
  </r>
  <r>
    <x v="433"/>
    <x v="6"/>
    <n v="24"/>
    <x v="25"/>
    <x v="1"/>
    <n v="1.6455086725622171E-2"/>
    <n v="4.537241677560787E-3"/>
  </r>
  <r>
    <x v="233"/>
    <x v="6"/>
    <n v="28"/>
    <x v="21"/>
    <x v="0"/>
    <n v="8.59645127579854E-3"/>
    <n v="4.4944895074585005E-3"/>
  </r>
  <r>
    <x v="58"/>
    <x v="67"/>
    <n v="29"/>
    <x v="15"/>
    <x v="0"/>
    <n v="0.58769618138460944"/>
    <n v="0.25620759116614772"/>
  </r>
  <r>
    <x v="31"/>
    <x v="11"/>
    <n v="28"/>
    <x v="1"/>
    <x v="1"/>
    <n v="4.6380125903754442E-3"/>
    <n v="4.4628593683293857E-3"/>
  </r>
  <r>
    <x v="332"/>
    <x v="14"/>
    <n v="34"/>
    <x v="13"/>
    <x v="1"/>
    <n v="4.4424750980273237E-3"/>
    <n v="4.462775164975865E-3"/>
  </r>
  <r>
    <x v="226"/>
    <x v="41"/>
    <n v="40"/>
    <x v="10"/>
    <x v="1"/>
    <n v="1.9927601488118694E-2"/>
    <n v="4.4571084747687733E-3"/>
  </r>
  <r>
    <x v="128"/>
    <x v="27"/>
    <n v="22"/>
    <x v="18"/>
    <x v="1"/>
    <n v="9.3076327992895024E-3"/>
    <n v="4.4520681404640544E-3"/>
  </r>
  <r>
    <x v="434"/>
    <x v="64"/>
    <n v="29"/>
    <x v="12"/>
    <x v="0"/>
    <n v="1.1835571222170301E-2"/>
    <n v="4.4072565107094825E-3"/>
  </r>
  <r>
    <x v="122"/>
    <x v="36"/>
    <n v="28"/>
    <x v="21"/>
    <x v="0"/>
    <n v="6.6847487105742192E-3"/>
    <n v="4.388963480176763E-3"/>
  </r>
  <r>
    <x v="363"/>
    <x v="55"/>
    <n v="27"/>
    <x v="26"/>
    <x v="0"/>
    <n v="9.8591717152211166E-3"/>
    <n v="4.2843569648823984E-3"/>
  </r>
  <r>
    <x v="57"/>
    <x v="8"/>
    <n v="23"/>
    <x v="1"/>
    <x v="1"/>
    <n v="8.3059504188434333E-3"/>
    <n v="4.2655802837011699E-3"/>
  </r>
  <r>
    <x v="57"/>
    <x v="8"/>
    <n v="23"/>
    <x v="1"/>
    <x v="1"/>
    <n v="8.3059504188434333E-3"/>
    <n v="4.2655802837011699E-3"/>
  </r>
  <r>
    <x v="303"/>
    <x v="6"/>
    <n v="27"/>
    <x v="5"/>
    <x v="0"/>
    <n v="8.1397758654306682E-3"/>
    <n v="4.2557255367964278E-3"/>
  </r>
  <r>
    <x v="435"/>
    <x v="16"/>
    <n v="26"/>
    <x v="16"/>
    <x v="1"/>
    <n v="1.3617301950429343E-2"/>
    <n v="4.2328118375019978E-3"/>
  </r>
  <r>
    <x v="80"/>
    <x v="28"/>
    <n v="32"/>
    <x v="25"/>
    <x v="1"/>
    <n v="6.5853319887668512E-3"/>
    <n v="4.2304007555476171E-3"/>
  </r>
  <r>
    <x v="112"/>
    <x v="61"/>
    <n v="28"/>
    <x v="5"/>
    <x v="0"/>
    <n v="1.535531144125993E-2"/>
    <n v="4.2160133821938046E-3"/>
  </r>
  <r>
    <x v="436"/>
    <x v="5"/>
    <n v="29"/>
    <x v="17"/>
    <x v="1"/>
    <n v="1.3965332738773794E-2"/>
    <n v="4.1619371818449524E-3"/>
  </r>
  <r>
    <x v="199"/>
    <x v="8"/>
    <n v="25"/>
    <x v="28"/>
    <x v="1"/>
    <n v="8.0873359622557102E-3"/>
    <n v="4.153309264885904E-3"/>
  </r>
  <r>
    <x v="205"/>
    <x v="66"/>
    <n v="28"/>
    <x v="35"/>
    <x v="0"/>
    <n v="1.2169169382720283E-2"/>
    <n v="4.1451247760971865E-3"/>
  </r>
  <r>
    <x v="437"/>
    <x v="60"/>
    <n v="24"/>
    <x v="22"/>
    <x v="1"/>
    <n v="6.3881300727543777E-3"/>
    <n v="4.1026507454897283E-3"/>
  </r>
  <r>
    <x v="99"/>
    <x v="51"/>
    <n v="26"/>
    <x v="16"/>
    <x v="1"/>
    <n v="9.4590501119048362E-3"/>
    <n v="4.0913362875107167E-3"/>
  </r>
  <r>
    <x v="215"/>
    <x v="57"/>
    <n v="33"/>
    <x v="12"/>
    <x v="0"/>
    <n v="1.4342954058735159E-2"/>
    <n v="4.0871864319952465E-3"/>
  </r>
  <r>
    <x v="438"/>
    <x v="7"/>
    <n v="28"/>
    <x v="28"/>
    <x v="1"/>
    <n v="8.0242668939215049E-3"/>
    <n v="4.0819275868108924E-3"/>
  </r>
  <r>
    <x v="439"/>
    <x v="45"/>
    <n v="26"/>
    <x v="24"/>
    <x v="1"/>
    <n v="8.8423459780646897E-3"/>
    <n v="4.0462495060006997E-3"/>
  </r>
  <r>
    <x v="337"/>
    <x v="39"/>
    <n v="26"/>
    <x v="35"/>
    <x v="0"/>
    <n v="8.4847336761623444E-3"/>
    <n v="4.0361920567550391E-3"/>
  </r>
  <r>
    <x v="440"/>
    <x v="17"/>
    <n v="28"/>
    <x v="3"/>
    <x v="1"/>
    <n v="4.2093238662976326E-3"/>
    <n v="3.9993012866347561E-3"/>
  </r>
  <r>
    <x v="149"/>
    <x v="28"/>
    <n v="31"/>
    <x v="45"/>
    <x v="0"/>
    <n v="8.2556229170475844E-3"/>
    <n v="3.9666138625955947E-3"/>
  </r>
  <r>
    <x v="441"/>
    <x v="70"/>
    <n v="26"/>
    <x v="27"/>
    <x v="0"/>
    <n v="1.3226132905976344E-2"/>
    <n v="3.958757690820147E-3"/>
  </r>
  <r>
    <x v="203"/>
    <x v="20"/>
    <n v="21"/>
    <x v="14"/>
    <x v="0"/>
    <n v="8.419682845559346E-3"/>
    <n v="3.9500291033150378E-3"/>
  </r>
  <r>
    <x v="22"/>
    <x v="17"/>
    <n v="32"/>
    <x v="2"/>
    <x v="1"/>
    <n v="4.1551040731112095E-3"/>
    <n v="3.9477867689736912E-3"/>
  </r>
  <r>
    <x v="22"/>
    <x v="17"/>
    <n v="32"/>
    <x v="2"/>
    <x v="1"/>
    <n v="4.1551040731112095E-3"/>
    <n v="3.9477867689736912E-3"/>
  </r>
  <r>
    <x v="211"/>
    <x v="24"/>
    <n v="32"/>
    <x v="4"/>
    <x v="0"/>
    <n v="1.3745857285683151E-2"/>
    <n v="3.9443819889684664E-3"/>
  </r>
  <r>
    <x v="261"/>
    <x v="23"/>
    <n v="32"/>
    <x v="1"/>
    <x v="1"/>
    <n v="5.882505654534625E-3"/>
    <n v="3.9083345034866303E-3"/>
  </r>
  <r>
    <x v="201"/>
    <x v="58"/>
    <n v="27"/>
    <x v="3"/>
    <x v="1"/>
    <n v="7.2493206303037424E-3"/>
    <n v="3.8492748226874114E-3"/>
  </r>
  <r>
    <x v="201"/>
    <x v="58"/>
    <n v="27"/>
    <x v="3"/>
    <x v="1"/>
    <n v="7.2493206303037424E-3"/>
    <n v="3.8492748226874114E-3"/>
  </r>
  <r>
    <x v="258"/>
    <x v="28"/>
    <n v="24"/>
    <x v="7"/>
    <x v="0"/>
    <n v="7.9128889473537804E-3"/>
    <n v="3.8019390307833822E-3"/>
  </r>
  <r>
    <x v="258"/>
    <x v="28"/>
    <n v="24"/>
    <x v="7"/>
    <x v="0"/>
    <n v="7.9128889473537804E-3"/>
    <n v="3.8019390307833822E-3"/>
  </r>
  <r>
    <x v="153"/>
    <x v="16"/>
    <n v="26"/>
    <x v="34"/>
    <x v="0"/>
    <n v="3.987501635242488E-3"/>
    <n v="3.7905309636715851E-3"/>
  </r>
  <r>
    <x v="119"/>
    <x v="2"/>
    <n v="29"/>
    <x v="45"/>
    <x v="0"/>
    <n v="9.1708627608655842E-3"/>
    <n v="3.7746500631091486E-3"/>
  </r>
  <r>
    <x v="80"/>
    <x v="25"/>
    <n v="28"/>
    <x v="25"/>
    <x v="1"/>
    <n v="9.2912582738985186E-3"/>
    <n v="3.7668520917288825E-3"/>
  </r>
  <r>
    <x v="96"/>
    <x v="68"/>
    <n v="25"/>
    <x v="34"/>
    <x v="0"/>
    <n v="1.1183613022609106E-2"/>
    <n v="3.7527999626552895E-3"/>
  </r>
  <r>
    <x v="207"/>
    <x v="36"/>
    <n v="25"/>
    <x v="10"/>
    <x v="1"/>
    <n v="1.470024688282638E-2"/>
    <n v="3.7130291355659028E-3"/>
  </r>
  <r>
    <x v="442"/>
    <x v="43"/>
    <n v="27"/>
    <x v="3"/>
    <x v="1"/>
    <n v="9.2863847283143584E-3"/>
    <n v="3.6706110760918206E-3"/>
  </r>
  <r>
    <x v="443"/>
    <x v="39"/>
    <n v="24"/>
    <x v="7"/>
    <x v="0"/>
    <n v="7.6854031570342991E-3"/>
    <n v="3.655950128703653E-3"/>
  </r>
  <r>
    <x v="444"/>
    <x v="14"/>
    <n v="31"/>
    <x v="4"/>
    <x v="0"/>
    <n v="1.2475983423589789E-2"/>
    <n v="3.6367567689376021E-3"/>
  </r>
  <r>
    <x v="307"/>
    <x v="63"/>
    <n v="31"/>
    <x v="1"/>
    <x v="1"/>
    <n v="8.0007453631424728E-3"/>
    <n v="3.6164785670600862E-3"/>
  </r>
  <r>
    <x v="146"/>
    <x v="62"/>
    <n v="30"/>
    <x v="3"/>
    <x v="1"/>
    <n v="3.1348035662590308E-3"/>
    <n v="3.6060952011474582E-3"/>
  </r>
  <r>
    <x v="350"/>
    <x v="2"/>
    <n v="30"/>
    <x v="10"/>
    <x v="1"/>
    <n v="4.0454380244829852E-3"/>
    <n v="3.5852440301246936E-3"/>
  </r>
  <r>
    <x v="445"/>
    <x v="37"/>
    <n v="31"/>
    <x v="10"/>
    <x v="1"/>
    <n v="4.4386399730792474E-4"/>
    <n v="3.5603498675350507E-3"/>
  </r>
  <r>
    <x v="446"/>
    <x v="22"/>
    <n v="31"/>
    <x v="10"/>
    <x v="1"/>
    <n v="4.7106605974566694E-3"/>
    <n v="3.554837104745719E-3"/>
  </r>
  <r>
    <x v="305"/>
    <x v="58"/>
    <n v="28"/>
    <x v="0"/>
    <x v="0"/>
    <n v="1.2937117282649518E-2"/>
    <n v="3.5541015094690768E-3"/>
  </r>
  <r>
    <x v="447"/>
    <x v="55"/>
    <n v="32"/>
    <x v="19"/>
    <x v="0"/>
    <n v="8.1653084323560776E-3"/>
    <n v="3.5482794156601379E-3"/>
  </r>
  <r>
    <x v="269"/>
    <x v="56"/>
    <n v="24"/>
    <x v="15"/>
    <x v="0"/>
    <n v="1.1695187585993739E-2"/>
    <n v="3.5370308898357689E-3"/>
  </r>
  <r>
    <x v="280"/>
    <x v="51"/>
    <n v="30"/>
    <x v="0"/>
    <x v="0"/>
    <n v="1.1219862035926882E-2"/>
    <n v="3.5330804435172477E-3"/>
  </r>
  <r>
    <x v="231"/>
    <x v="40"/>
    <n v="31"/>
    <x v="12"/>
    <x v="0"/>
    <n v="4.600154781910012E-3"/>
    <n v="3.5064811312569377E-3"/>
  </r>
  <r>
    <x v="96"/>
    <x v="75"/>
    <n v="31"/>
    <x v="35"/>
    <x v="0"/>
    <n v="1.974509128188482E-2"/>
    <n v="3.4941358278076703E-3"/>
  </r>
  <r>
    <x v="277"/>
    <x v="46"/>
    <n v="24"/>
    <x v="0"/>
    <x v="1"/>
    <n v="5.9547401099370985E-3"/>
    <n v="3.490489108202318E-3"/>
  </r>
  <r>
    <x v="448"/>
    <x v="4"/>
    <n v="28"/>
    <x v="18"/>
    <x v="0"/>
    <n v="3.3684311653069646E-3"/>
    <n v="3.4870961452997738E-3"/>
  </r>
  <r>
    <x v="237"/>
    <x v="63"/>
    <n v="32"/>
    <x v="3"/>
    <x v="1"/>
    <n v="7.6622843496324568E-3"/>
    <n v="3.4634881960899943E-3"/>
  </r>
  <r>
    <x v="449"/>
    <x v="75"/>
    <n v="24"/>
    <x v="5"/>
    <x v="0"/>
    <n v="1.9526330824767738E-2"/>
    <n v="3.4554234845721819E-3"/>
  </r>
  <r>
    <x v="122"/>
    <x v="67"/>
    <n v="32"/>
    <x v="4"/>
    <x v="0"/>
    <n v="0.31485924204862786"/>
    <n v="0.13726365853121836"/>
  </r>
  <r>
    <x v="357"/>
    <x v="63"/>
    <n v="26"/>
    <x v="27"/>
    <x v="0"/>
    <n v="1.188339515816216E-2"/>
    <n v="3.4291600540833291E-3"/>
  </r>
  <r>
    <x v="450"/>
    <x v="42"/>
    <n v="34"/>
    <x v="13"/>
    <x v="1"/>
    <n v="1.1893112688581328E-2"/>
    <n v="3.4289805703759039E-3"/>
  </r>
  <r>
    <x v="163"/>
    <x v="3"/>
    <n v="26"/>
    <x v="20"/>
    <x v="0"/>
    <n v="2.6579871097190521E-3"/>
    <n v="3.4254337273090345E-3"/>
  </r>
  <r>
    <x v="451"/>
    <x v="49"/>
    <n v="31"/>
    <x v="36"/>
    <x v="1"/>
    <n v="7.6856887491936051E-3"/>
    <n v="3.4205682990394925E-3"/>
  </r>
  <r>
    <x v="314"/>
    <x v="21"/>
    <n v="24"/>
    <x v="7"/>
    <x v="0"/>
    <n v="1.1181049278591433E-2"/>
    <n v="3.4108253313474596E-3"/>
  </r>
  <r>
    <x v="165"/>
    <x v="59"/>
    <n v="35"/>
    <x v="22"/>
    <x v="1"/>
    <n v="1.6866125559540626E-3"/>
    <n v="3.39025450709972E-3"/>
  </r>
  <r>
    <x v="452"/>
    <x v="30"/>
    <n v="28"/>
    <x v="16"/>
    <x v="1"/>
    <n v="4.4067575524227047E-3"/>
    <n v="3.3842277424843336E-3"/>
  </r>
  <r>
    <x v="453"/>
    <x v="56"/>
    <n v="26"/>
    <x v="8"/>
    <x v="0"/>
    <n v="1.117932872149068E-2"/>
    <n v="3.3810172538742481E-3"/>
  </r>
  <r>
    <x v="392"/>
    <x v="29"/>
    <n v="25"/>
    <x v="11"/>
    <x v="0"/>
    <n v="1.1969268960799905E-2"/>
    <n v="3.372290282721427E-3"/>
  </r>
  <r>
    <x v="439"/>
    <x v="50"/>
    <n v="27"/>
    <x v="24"/>
    <x v="1"/>
    <n v="1.3013297699791121E-3"/>
    <n v="3.3628275354502038E-3"/>
  </r>
  <r>
    <x v="454"/>
    <x v="4"/>
    <n v="26"/>
    <x v="5"/>
    <x v="0"/>
    <n v="3.2052767885545012E-3"/>
    <n v="3.3181940747685343E-3"/>
  </r>
  <r>
    <x v="455"/>
    <x v="9"/>
    <n v="26"/>
    <x v="19"/>
    <x v="0"/>
    <n v="4.6290667618085427E-3"/>
    <n v="3.2632910435834374E-3"/>
  </r>
  <r>
    <x v="42"/>
    <x v="67"/>
    <n v="29"/>
    <x v="4"/>
    <x v="0"/>
    <n v="0.25090016583128455"/>
    <n v="0.10938054244179549"/>
  </r>
  <r>
    <x v="113"/>
    <x v="51"/>
    <n v="31"/>
    <x v="14"/>
    <x v="0"/>
    <n v="1.0261555954820027E-2"/>
    <n v="3.2313144803333181E-3"/>
  </r>
  <r>
    <x v="456"/>
    <x v="27"/>
    <n v="24"/>
    <x v="22"/>
    <x v="1"/>
    <n v="6.6808772069716776E-3"/>
    <n v="3.1956267726614192E-3"/>
  </r>
  <r>
    <x v="457"/>
    <x v="2"/>
    <n v="29"/>
    <x v="49"/>
    <x v="1"/>
    <n v="3.6008761818280663E-3"/>
    <n v="3.1912538904281446E-3"/>
  </r>
  <r>
    <x v="377"/>
    <x v="53"/>
    <n v="25"/>
    <x v="36"/>
    <x v="1"/>
    <n v="7.584487913980093E-3"/>
    <n v="3.1590354054009872E-3"/>
  </r>
  <r>
    <x v="402"/>
    <x v="42"/>
    <n v="25"/>
    <x v="11"/>
    <x v="0"/>
    <n v="4.5831597165949178E-3"/>
    <n v="3.1508187867103463E-3"/>
  </r>
  <r>
    <x v="312"/>
    <x v="53"/>
    <n v="23"/>
    <x v="0"/>
    <x v="0"/>
    <n v="1.2100919508974382E-2"/>
    <n v="3.1370278560910224E-3"/>
  </r>
  <r>
    <x v="356"/>
    <x v="55"/>
    <n v="27"/>
    <x v="19"/>
    <x v="0"/>
    <n v="7.1936754375852563E-3"/>
    <n v="3.1260509862648849E-3"/>
  </r>
  <r>
    <x v="458"/>
    <x v="27"/>
    <n v="27"/>
    <x v="17"/>
    <x v="1"/>
    <n v="6.5101459416834337E-3"/>
    <n v="3.1139618377459669E-3"/>
  </r>
  <r>
    <x v="148"/>
    <x v="14"/>
    <n v="27"/>
    <x v="16"/>
    <x v="1"/>
    <n v="3.0483308962472081E-3"/>
    <n v="3.0622603657230424E-3"/>
  </r>
  <r>
    <x v="459"/>
    <x v="45"/>
    <n v="31"/>
    <x v="25"/>
    <x v="1"/>
    <n v="6.6867937326563322E-3"/>
    <n v="3.059870752016317E-3"/>
  </r>
  <r>
    <x v="235"/>
    <x v="23"/>
    <n v="28"/>
    <x v="28"/>
    <x v="1"/>
    <n v="4.5759393604728965E-3"/>
    <n v="3.0402523582127566E-3"/>
  </r>
  <r>
    <x v="460"/>
    <x v="28"/>
    <n v="25"/>
    <x v="1"/>
    <x v="1"/>
    <n v="4.6382668768061072E-3"/>
    <n v="2.9796110102789739E-3"/>
  </r>
  <r>
    <x v="198"/>
    <x v="36"/>
    <n v="28"/>
    <x v="6"/>
    <x v="0"/>
    <n v="4.4818379170715088E-3"/>
    <n v="2.9426121749322478E-3"/>
  </r>
  <r>
    <x v="198"/>
    <x v="36"/>
    <n v="28"/>
    <x v="6"/>
    <x v="0"/>
    <n v="4.4818379170715088E-3"/>
    <n v="2.9426121749322478E-3"/>
  </r>
  <r>
    <x v="112"/>
    <x v="24"/>
    <n v="30"/>
    <x v="5"/>
    <x v="0"/>
    <n v="1.0139425957340686E-2"/>
    <n v="2.909514357192478E-3"/>
  </r>
  <r>
    <x v="461"/>
    <x v="46"/>
    <n v="34"/>
    <x v="7"/>
    <x v="0"/>
    <n v="4.952807367234492E-3"/>
    <n v="2.905623537754037E-3"/>
  </r>
  <r>
    <x v="165"/>
    <x v="3"/>
    <n v="24"/>
    <x v="3"/>
    <x v="1"/>
    <n v="3.7740357186538476E-3"/>
    <n v="2.8735047485714225E-3"/>
  </r>
  <r>
    <x v="119"/>
    <x v="50"/>
    <n v="28"/>
    <x v="35"/>
    <x v="0"/>
    <n v="6.1651417758114861E-3"/>
    <n v="2.871197689561962E-3"/>
  </r>
  <r>
    <x v="462"/>
    <x v="14"/>
    <n v="28"/>
    <x v="13"/>
    <x v="1"/>
    <n v="2.8564422509256564E-3"/>
    <n v="2.8694948775918544E-3"/>
  </r>
  <r>
    <x v="327"/>
    <x v="68"/>
    <n v="35"/>
    <x v="4"/>
    <x v="0"/>
    <n v="8.5000574826907416E-3"/>
    <n v="2.8522996404759075E-3"/>
  </r>
  <r>
    <x v="327"/>
    <x v="71"/>
    <n v="34"/>
    <x v="4"/>
    <x v="0"/>
    <n v="1.3741751164594983E-3"/>
    <n v="2.8335892123655584E-3"/>
  </r>
  <r>
    <x v="463"/>
    <x v="21"/>
    <n v="26"/>
    <x v="25"/>
    <x v="1"/>
    <n v="3.5924276989798627E-3"/>
    <n v="2.7842487828042329E-3"/>
  </r>
  <r>
    <x v="24"/>
    <x v="49"/>
    <n v="23"/>
    <x v="16"/>
    <x v="1"/>
    <n v="6.2217195605220998E-3"/>
    <n v="2.7690188073864869E-3"/>
  </r>
  <r>
    <x v="115"/>
    <x v="4"/>
    <n v="28"/>
    <x v="16"/>
    <x v="1"/>
    <n v="9.4585056649617617E-3"/>
    <n v="2.7332244681097201E-3"/>
  </r>
  <r>
    <x v="272"/>
    <x v="45"/>
    <n v="30"/>
    <x v="27"/>
    <x v="0"/>
    <n v="4.7803238908611474E-3"/>
    <n v="2.7033008399221354E-3"/>
  </r>
  <r>
    <x v="420"/>
    <x v="38"/>
    <n v="34"/>
    <x v="57"/>
    <x v="0"/>
    <n v="7.6057100742523932E-3"/>
    <n v="2.6911393540105144E-3"/>
  </r>
  <r>
    <x v="464"/>
    <x v="18"/>
    <n v="30"/>
    <x v="26"/>
    <x v="0"/>
    <n v="6.1903172004236446E-3"/>
    <n v="2.6277967714010671E-3"/>
  </r>
  <r>
    <x v="465"/>
    <x v="48"/>
    <n v="23"/>
    <x v="9"/>
    <x v="1"/>
    <n v="4.2323288464470908E-3"/>
    <n v="2.6264966488503691E-3"/>
  </r>
  <r>
    <x v="466"/>
    <x v="19"/>
    <n v="29"/>
    <x v="12"/>
    <x v="0"/>
    <n v="1.3635971025382589E-3"/>
    <n v="2.6207715040847649E-3"/>
  </r>
  <r>
    <x v="112"/>
    <x v="14"/>
    <n v="36"/>
    <x v="5"/>
    <x v="0"/>
    <n v="8.9804406648902619E-3"/>
    <n v="2.617803925126152E-3"/>
  </r>
  <r>
    <x v="58"/>
    <x v="46"/>
    <n v="28"/>
    <x v="15"/>
    <x v="0"/>
    <n v="4.4259347593068798E-3"/>
    <n v="2.596527435789722E-3"/>
  </r>
  <r>
    <x v="58"/>
    <x v="46"/>
    <n v="28"/>
    <x v="15"/>
    <x v="0"/>
    <n v="4.4259347593068798E-3"/>
    <n v="2.596527435789722E-3"/>
  </r>
  <r>
    <x v="388"/>
    <x v="16"/>
    <n v="28"/>
    <x v="28"/>
    <x v="1"/>
    <n v="8.3394590806477823E-3"/>
    <n v="2.5922434005964372E-3"/>
  </r>
  <r>
    <x v="267"/>
    <x v="69"/>
    <n v="25"/>
    <x v="24"/>
    <x v="1"/>
    <n v="7.8118221027908309E-3"/>
    <n v="2.5703699430142256E-3"/>
  </r>
  <r>
    <x v="282"/>
    <x v="68"/>
    <n v="27"/>
    <x v="0"/>
    <x v="0"/>
    <n v="7.6428706718181891E-3"/>
    <n v="2.5646599818675629E-3"/>
  </r>
  <r>
    <x v="19"/>
    <x v="27"/>
    <n v="30"/>
    <x v="14"/>
    <x v="0"/>
    <n v="2.4257995736783377E-3"/>
    <n v="2.5460165172331338E-3"/>
  </r>
  <r>
    <x v="246"/>
    <x v="47"/>
    <n v="27"/>
    <x v="27"/>
    <x v="0"/>
    <n v="6.0075603895073122E-3"/>
    <n v="2.5035947690791671E-3"/>
  </r>
  <r>
    <x v="34"/>
    <x v="13"/>
    <n v="25"/>
    <x v="5"/>
    <x v="0"/>
    <n v="2.7115255148657154E-3"/>
    <n v="2.4992819759063478E-3"/>
  </r>
  <r>
    <x v="101"/>
    <x v="41"/>
    <n v="37"/>
    <x v="28"/>
    <x v="1"/>
    <n v="1.1131731175872683E-2"/>
    <n v="2.4897794846214546E-3"/>
  </r>
  <r>
    <x v="8"/>
    <x v="64"/>
    <n v="22"/>
    <x v="8"/>
    <x v="0"/>
    <n v="6.6791327254554856E-3"/>
    <n v="2.487133965702978E-3"/>
  </r>
  <r>
    <x v="420"/>
    <x v="19"/>
    <n v="29"/>
    <x v="12"/>
    <x v="0"/>
    <n v="1.288269740676878E-3"/>
    <n v="2.4759957465851998E-3"/>
  </r>
  <r>
    <x v="94"/>
    <x v="70"/>
    <n v="21"/>
    <x v="14"/>
    <x v="0"/>
    <n v="8.2337639968741612E-3"/>
    <n v="2.4644752006306443E-3"/>
  </r>
  <r>
    <x v="193"/>
    <x v="1"/>
    <n v="26"/>
    <x v="11"/>
    <x v="0"/>
    <n v="5.2016237631572256E-3"/>
    <n v="2.4581491553353177E-3"/>
  </r>
  <r>
    <x v="202"/>
    <x v="75"/>
    <n v="26"/>
    <x v="24"/>
    <x v="1"/>
    <n v="1.2305876425255265E-2"/>
    <n v="2.4532678188804277E-3"/>
  </r>
  <r>
    <x v="176"/>
    <x v="28"/>
    <n v="31"/>
    <x v="28"/>
    <x v="1"/>
    <n v="3.7787765154207518E-3"/>
    <n v="2.427476557468894E-3"/>
  </r>
  <r>
    <x v="467"/>
    <x v="7"/>
    <n v="32"/>
    <x v="4"/>
    <x v="0"/>
    <n v="4.1704546314944449E-3"/>
    <n v="2.4260968775188054E-3"/>
  </r>
  <r>
    <x v="49"/>
    <x v="38"/>
    <n v="30"/>
    <x v="26"/>
    <x v="0"/>
    <n v="6.7693596184420111E-3"/>
    <n v="2.3952122672030165E-3"/>
  </r>
  <r>
    <x v="49"/>
    <x v="38"/>
    <n v="30"/>
    <x v="26"/>
    <x v="0"/>
    <n v="6.7693596184420111E-3"/>
    <n v="2.3952122672030165E-3"/>
  </r>
  <r>
    <x v="74"/>
    <x v="22"/>
    <n v="34"/>
    <x v="3"/>
    <x v="1"/>
    <n v="3.1645153445327839E-3"/>
    <n v="2.3880592397923866E-3"/>
  </r>
  <r>
    <x v="468"/>
    <x v="41"/>
    <n v="28"/>
    <x v="9"/>
    <x v="1"/>
    <n v="1.0655932761452918E-2"/>
    <n v="2.3833599967339491E-3"/>
  </r>
  <r>
    <x v="469"/>
    <x v="66"/>
    <n v="27"/>
    <x v="34"/>
    <x v="0"/>
    <n v="6.9928299584410079E-3"/>
    <n v="2.3819335407499228E-3"/>
  </r>
  <r>
    <x v="444"/>
    <x v="29"/>
    <n v="24"/>
    <x v="4"/>
    <x v="0"/>
    <n v="8.4163333052339924E-3"/>
    <n v="2.3712658738256403E-3"/>
  </r>
  <r>
    <x v="144"/>
    <x v="45"/>
    <n v="24"/>
    <x v="1"/>
    <x v="1"/>
    <n v="5.1790457996552597E-3"/>
    <n v="2.3699266643032483E-3"/>
  </r>
  <r>
    <x v="55"/>
    <x v="40"/>
    <n v="26"/>
    <x v="1"/>
    <x v="1"/>
    <n v="6.9122170896895518E-3"/>
    <n v="2.3577351201169248E-3"/>
  </r>
  <r>
    <x v="55"/>
    <x v="40"/>
    <n v="26"/>
    <x v="1"/>
    <x v="1"/>
    <n v="6.9122170896895518E-3"/>
    <n v="2.3577351201169248E-3"/>
  </r>
  <r>
    <x v="314"/>
    <x v="29"/>
    <n v="22"/>
    <x v="7"/>
    <x v="0"/>
    <n v="8.3298559819612993E-3"/>
    <n v="2.3469012582502569E-3"/>
  </r>
  <r>
    <x v="168"/>
    <x v="70"/>
    <n v="29"/>
    <x v="20"/>
    <x v="0"/>
    <n v="7.798793730942357E-3"/>
    <n v="2.334282808207494E-3"/>
  </r>
  <r>
    <x v="470"/>
    <x v="32"/>
    <n v="29"/>
    <x v="5"/>
    <x v="0"/>
    <n v="3.8779024241630588E-3"/>
    <n v="2.3288952364099607E-3"/>
  </r>
  <r>
    <x v="307"/>
    <x v="73"/>
    <n v="32"/>
    <x v="1"/>
    <x v="1"/>
    <n v="8.5393474067143437E-3"/>
    <n v="2.314696370855004E-3"/>
  </r>
  <r>
    <x v="471"/>
    <x v="75"/>
    <n v="31"/>
    <x v="12"/>
    <x v="0"/>
    <n v="1.2845582064743318E-2"/>
    <n v="2.2731831360355563E-3"/>
  </r>
  <r>
    <x v="472"/>
    <x v="63"/>
    <n v="29"/>
    <x v="25"/>
    <x v="1"/>
    <n v="5.0187798655795379E-3"/>
    <n v="2.2685773628386236E-3"/>
  </r>
  <r>
    <x v="473"/>
    <x v="60"/>
    <n v="27"/>
    <x v="27"/>
    <x v="0"/>
    <n v="4.5920321022720322E-3"/>
    <n v="2.2675527203444485E-3"/>
  </r>
  <r>
    <x v="135"/>
    <x v="36"/>
    <n v="30"/>
    <x v="38"/>
    <x v="0"/>
    <n v="3.413423219157696E-3"/>
    <n v="2.2411298464476803E-3"/>
  </r>
  <r>
    <x v="276"/>
    <x v="70"/>
    <n v="24"/>
    <x v="10"/>
    <x v="1"/>
    <n v="9.4515479164514679E-3"/>
    <n v="2.2374355016201207E-3"/>
  </r>
  <r>
    <x v="348"/>
    <x v="30"/>
    <n v="30"/>
    <x v="4"/>
    <x v="0"/>
    <n v="3.0563735093607071E-3"/>
    <n v="2.2305551315138492E-3"/>
  </r>
  <r>
    <x v="474"/>
    <x v="42"/>
    <n v="36"/>
    <x v="58"/>
    <x v="1"/>
    <n v="7.7347554608407938E-3"/>
    <n v="2.2300575876403068E-3"/>
  </r>
  <r>
    <x v="402"/>
    <x v="73"/>
    <n v="27"/>
    <x v="11"/>
    <x v="0"/>
    <n v="1.336119941523446E-2"/>
    <n v="2.2116089458083343E-3"/>
  </r>
  <r>
    <x v="475"/>
    <x v="17"/>
    <n v="25"/>
    <x v="2"/>
    <x v="1"/>
    <n v="2.3178450851132648E-3"/>
    <n v="2.2021971047019645E-3"/>
  </r>
  <r>
    <x v="442"/>
    <x v="2"/>
    <n v="26"/>
    <x v="3"/>
    <x v="1"/>
    <n v="2.459090289086354E-3"/>
    <n v="2.1793533172742682E-3"/>
  </r>
  <r>
    <x v="318"/>
    <x v="8"/>
    <n v="28"/>
    <x v="2"/>
    <x v="1"/>
    <n v="4.2007460161568397E-3"/>
    <n v="2.1573231815474694E-3"/>
  </r>
  <r>
    <x v="85"/>
    <x v="31"/>
    <n v="27"/>
    <x v="13"/>
    <x v="1"/>
    <n v="2.3349845162892935E-3"/>
    <n v="2.1351279460347775E-3"/>
  </r>
  <r>
    <x v="451"/>
    <x v="27"/>
    <n v="28"/>
    <x v="36"/>
    <x v="1"/>
    <n v="4.4410788052073715E-3"/>
    <n v="2.1242764819281658E-3"/>
  </r>
  <r>
    <x v="286"/>
    <x v="67"/>
    <n v="25"/>
    <x v="21"/>
    <x v="0"/>
    <n v="0.1319440440724215"/>
    <n v="5.7521329508846843E-2"/>
  </r>
  <r>
    <x v="476"/>
    <x v="31"/>
    <n v="26"/>
    <x v="11"/>
    <x v="0"/>
    <n v="4.4141009535474318E-3"/>
    <n v="2.0798513895479566E-3"/>
  </r>
  <r>
    <x v="477"/>
    <x v="40"/>
    <n v="25"/>
    <x v="17"/>
    <x v="1"/>
    <n v="6.0893704377416825E-3"/>
    <n v="2.0770647614469177E-3"/>
  </r>
  <r>
    <x v="268"/>
    <x v="59"/>
    <n v="29"/>
    <x v="21"/>
    <x v="0"/>
    <n v="5.1844431398754892E-3"/>
    <n v="2.0757273984387346E-3"/>
  </r>
  <r>
    <x v="478"/>
    <x v="39"/>
    <n v="30"/>
    <x v="14"/>
    <x v="0"/>
    <n v="4.3431973103294705E-3"/>
    <n v="2.0660611344963855E-3"/>
  </r>
  <r>
    <x v="37"/>
    <x v="5"/>
    <n v="23"/>
    <x v="20"/>
    <x v="0"/>
    <n v="3.8931969444317245E-3"/>
    <n v="2.0631961947866653E-3"/>
  </r>
  <r>
    <x v="479"/>
    <x v="54"/>
    <n v="24"/>
    <x v="14"/>
    <x v="0"/>
    <n v="2.431668614499902E-3"/>
    <n v="2.0380257434329052E-3"/>
  </r>
  <r>
    <x v="324"/>
    <x v="7"/>
    <n v="29"/>
    <x v="59"/>
    <x v="1"/>
    <n v="4.0030190264920889E-3"/>
    <n v="2.0363273070023065E-3"/>
  </r>
  <r>
    <x v="117"/>
    <x v="56"/>
    <n v="29"/>
    <x v="0"/>
    <x v="1"/>
    <n v="3.8108788001845017E-3"/>
    <n v="2.034507863006367E-3"/>
  </r>
  <r>
    <x v="135"/>
    <x v="41"/>
    <n v="28"/>
    <x v="38"/>
    <x v="0"/>
    <n v="1.0884518489894239E-3"/>
    <n v="2.0149173887200555E-3"/>
  </r>
  <r>
    <x v="135"/>
    <x v="41"/>
    <n v="28"/>
    <x v="38"/>
    <x v="0"/>
    <n v="1.0884518489894239E-3"/>
    <n v="2.0149173887200555E-3"/>
  </r>
  <r>
    <x v="480"/>
    <x v="9"/>
    <n v="28"/>
    <x v="60"/>
    <x v="0"/>
    <n v="2.829926203874403E-3"/>
    <n v="1.9949750803545155E-3"/>
  </r>
  <r>
    <x v="10"/>
    <x v="12"/>
    <n v="37"/>
    <x v="10"/>
    <x v="1"/>
    <n v="2.106126169012843E-3"/>
    <n v="1.9767637176841628E-3"/>
  </r>
  <r>
    <x v="379"/>
    <x v="4"/>
    <n v="32"/>
    <x v="25"/>
    <x v="1"/>
    <n v="6.833653655740823E-3"/>
    <n v="1.9747209591097462E-3"/>
  </r>
  <r>
    <x v="299"/>
    <x v="37"/>
    <n v="28"/>
    <x v="12"/>
    <x v="0"/>
    <n v="7.339451467587574E-3"/>
    <n v="1.9598349030753612E-3"/>
  </r>
  <r>
    <x v="481"/>
    <x v="73"/>
    <n v="23"/>
    <x v="16"/>
    <x v="1"/>
    <n v="7.1598049769982068E-3"/>
    <n v="1.9407542294457365E-3"/>
  </r>
  <r>
    <x v="127"/>
    <x v="29"/>
    <n v="35"/>
    <x v="1"/>
    <x v="1"/>
    <n v="2.63625637766073E-3"/>
    <n v="1.9270113488980762E-3"/>
  </r>
  <r>
    <x v="433"/>
    <x v="68"/>
    <n v="23"/>
    <x v="25"/>
    <x v="1"/>
    <n v="3.511493090131915E-3"/>
    <n v="1.9134261564399885E-3"/>
  </r>
  <r>
    <x v="482"/>
    <x v="6"/>
    <n v="31"/>
    <x v="7"/>
    <x v="0"/>
    <n v="3.6589143562498041E-3"/>
    <n v="1.9129931241687189E-3"/>
  </r>
  <r>
    <x v="398"/>
    <x v="39"/>
    <n v="30"/>
    <x v="49"/>
    <x v="1"/>
    <n v="5.8163473647534344E-3"/>
    <n v="1.8689100133202296E-3"/>
  </r>
  <r>
    <x v="14"/>
    <x v="9"/>
    <n v="26"/>
    <x v="12"/>
    <x v="0"/>
    <n v="2.6129848208517486E-3"/>
    <n v="1.8420408262968266E-3"/>
  </r>
  <r>
    <x v="14"/>
    <x v="9"/>
    <n v="26"/>
    <x v="12"/>
    <x v="0"/>
    <n v="2.6129848208517486E-3"/>
    <n v="1.8420408262968266E-3"/>
  </r>
  <r>
    <x v="138"/>
    <x v="40"/>
    <n v="26"/>
    <x v="5"/>
    <x v="0"/>
    <n v="2.3936685983352306E-3"/>
    <n v="1.8245807309683081E-3"/>
  </r>
  <r>
    <x v="221"/>
    <x v="67"/>
    <n v="31"/>
    <x v="12"/>
    <x v="0"/>
    <n v="9.9048811207165743E-2"/>
    <n v="4.3180572089936406E-2"/>
  </r>
  <r>
    <x v="483"/>
    <x v="36"/>
    <n v="25"/>
    <x v="16"/>
    <x v="1"/>
    <n v="7.0375432944668149E-3"/>
    <n v="1.77756220718231E-3"/>
  </r>
  <r>
    <x v="299"/>
    <x v="22"/>
    <n v="27"/>
    <x v="12"/>
    <x v="0"/>
    <n v="4.0103853409227605E-3"/>
    <n v="1.7707200465002428E-3"/>
  </r>
  <r>
    <x v="224"/>
    <x v="18"/>
    <n v="33"/>
    <x v="41"/>
    <x v="1"/>
    <n v="1.9220653445490155E-3"/>
    <n v="1.7622598282937979E-3"/>
  </r>
  <r>
    <x v="407"/>
    <x v="17"/>
    <n v="30"/>
    <x v="4"/>
    <x v="0"/>
    <n v="1.7993786356581669E-3"/>
    <n v="1.7587458033502404E-3"/>
  </r>
  <r>
    <x v="484"/>
    <x v="36"/>
    <n v="27"/>
    <x v="9"/>
    <x v="1"/>
    <n v="6.8866290295266476E-3"/>
    <n v="1.7394438635135391E-3"/>
  </r>
  <r>
    <x v="148"/>
    <x v="31"/>
    <n v="32"/>
    <x v="16"/>
    <x v="1"/>
    <n v="1.8875184907632804E-3"/>
    <n v="1.7259615428587948E-3"/>
  </r>
  <r>
    <x v="485"/>
    <x v="43"/>
    <n v="33"/>
    <x v="7"/>
    <x v="0"/>
    <n v="3.0927207352406273E-3"/>
    <n v="1.7201183076931232E-3"/>
  </r>
  <r>
    <x v="486"/>
    <x v="25"/>
    <n v="27"/>
    <x v="11"/>
    <x v="0"/>
    <n v="2.1076255074541561E-3"/>
    <n v="1.719315763367742E-3"/>
  </r>
  <r>
    <x v="486"/>
    <x v="25"/>
    <n v="27"/>
    <x v="11"/>
    <x v="0"/>
    <n v="2.1076255074541561E-3"/>
    <n v="1.719315763367742E-3"/>
  </r>
  <r>
    <x v="483"/>
    <x v="60"/>
    <n v="26"/>
    <x v="16"/>
    <x v="1"/>
    <n v="2.6260520316086452E-3"/>
    <n v="1.6865302056269312E-3"/>
  </r>
  <r>
    <x v="13"/>
    <x v="11"/>
    <n v="21"/>
    <x v="1"/>
    <x v="1"/>
    <n v="1.7497357992587869E-3"/>
    <n v="1.6836575260765437E-3"/>
  </r>
  <r>
    <x v="199"/>
    <x v="75"/>
    <n v="26"/>
    <x v="28"/>
    <x v="1"/>
    <n v="8.3538442829991805E-3"/>
    <n v="1.6654008731438249E-3"/>
  </r>
  <r>
    <x v="487"/>
    <x v="26"/>
    <n v="26"/>
    <x v="14"/>
    <x v="0"/>
    <n v="2.5786725165517551E-3"/>
    <n v="1.646298502995468E-3"/>
  </r>
  <r>
    <x v="488"/>
    <x v="57"/>
    <n v="25"/>
    <x v="21"/>
    <x v="0"/>
    <n v="5.7691442377613145E-3"/>
    <n v="1.6439826800143135E-3"/>
  </r>
  <r>
    <x v="489"/>
    <x v="49"/>
    <n v="26"/>
    <x v="25"/>
    <x v="1"/>
    <n v="3.6819139452979083E-3"/>
    <n v="1.6386609622200561E-3"/>
  </r>
  <r>
    <x v="489"/>
    <x v="49"/>
    <n v="26"/>
    <x v="25"/>
    <x v="1"/>
    <n v="3.6819139452979083E-3"/>
    <n v="1.6386609622200561E-3"/>
  </r>
  <r>
    <x v="463"/>
    <x v="32"/>
    <n v="28"/>
    <x v="25"/>
    <x v="1"/>
    <n v="1.2580566070396074E-3"/>
    <n v="1.630658929883498E-3"/>
  </r>
  <r>
    <x v="490"/>
    <x v="56"/>
    <n v="22"/>
    <x v="13"/>
    <x v="1"/>
    <n v="3.0291074656748334E-3"/>
    <n v="1.6171448319239046E-3"/>
  </r>
  <r>
    <x v="337"/>
    <x v="45"/>
    <n v="22"/>
    <x v="35"/>
    <x v="0"/>
    <n v="2.8494833756049741E-3"/>
    <n v="1.6113993483461296E-3"/>
  </r>
  <r>
    <x v="96"/>
    <x v="66"/>
    <n v="35"/>
    <x v="35"/>
    <x v="0"/>
    <n v="4.7178978006048346E-3"/>
    <n v="1.6070345024657658E-3"/>
  </r>
  <r>
    <x v="481"/>
    <x v="57"/>
    <n v="25"/>
    <x v="16"/>
    <x v="1"/>
    <n v="3.0933990481172924E-3"/>
    <n v="1.5988828930625478E-3"/>
  </r>
  <r>
    <x v="32"/>
    <x v="41"/>
    <n v="24"/>
    <x v="8"/>
    <x v="0"/>
    <n v="8.6346670783184914E-4"/>
    <n v="1.5984299956002535E-3"/>
  </r>
  <r>
    <x v="158"/>
    <x v="67"/>
    <n v="28"/>
    <x v="27"/>
    <x v="0"/>
    <n v="5.5469727919878795E-2"/>
    <n v="2.4182163885276407E-2"/>
  </r>
  <r>
    <x v="76"/>
    <x v="65"/>
    <n v="23"/>
    <x v="12"/>
    <x v="0"/>
    <n v="5.3896924365520668E-3"/>
    <n v="1.5886545947304495E-3"/>
  </r>
  <r>
    <x v="247"/>
    <x v="8"/>
    <n v="28"/>
    <x v="29"/>
    <x v="1"/>
    <n v="3.05355682882576E-3"/>
    <n v="1.5681759639029882E-3"/>
  </r>
  <r>
    <x v="247"/>
    <x v="8"/>
    <n v="28"/>
    <x v="29"/>
    <x v="1"/>
    <n v="3.05355682882576E-3"/>
    <n v="1.5681759639029882E-3"/>
  </r>
  <r>
    <x v="30"/>
    <x v="33"/>
    <n v="28"/>
    <x v="13"/>
    <x v="1"/>
    <n v="1.341348710741143E-3"/>
    <n v="1.5476093743888523E-3"/>
  </r>
  <r>
    <x v="265"/>
    <x v="23"/>
    <n v="28"/>
    <x v="1"/>
    <x v="1"/>
    <n v="2.3260568132007936E-3"/>
    <n v="1.5454312556580148E-3"/>
  </r>
  <r>
    <x v="165"/>
    <x v="8"/>
    <n v="26"/>
    <x v="3"/>
    <x v="1"/>
    <n v="2.9996258705465221E-3"/>
    <n v="1.5404793342921098E-3"/>
  </r>
  <r>
    <x v="491"/>
    <x v="50"/>
    <n v="30"/>
    <x v="28"/>
    <x v="1"/>
    <n v="5.9238701976643078E-4"/>
    <n v="1.5308151920214758E-3"/>
  </r>
  <r>
    <x v="307"/>
    <x v="3"/>
    <n v="26"/>
    <x v="1"/>
    <x v="1"/>
    <n v="1.9664085067205499E-3"/>
    <n v="1.4971994445532697E-3"/>
  </r>
  <r>
    <x v="83"/>
    <x v="41"/>
    <n v="32"/>
    <x v="10"/>
    <x v="1"/>
    <n v="6.6776332589710587E-3"/>
    <n v="1.4935533414647563E-3"/>
  </r>
  <r>
    <x v="444"/>
    <x v="51"/>
    <n v="32"/>
    <x v="4"/>
    <x v="0"/>
    <n v="4.7427845764858945E-3"/>
    <n v="1.4934799894456337E-3"/>
  </r>
  <r>
    <x v="402"/>
    <x v="63"/>
    <n v="26"/>
    <x v="11"/>
    <x v="0"/>
    <n v="5.1477673508156909E-3"/>
    <n v="1.4854776713376246E-3"/>
  </r>
  <r>
    <x v="444"/>
    <x v="15"/>
    <n v="22"/>
    <x v="4"/>
    <x v="0"/>
    <n v="6.0960782422682424E-3"/>
    <n v="1.4679254801194129E-3"/>
  </r>
  <r>
    <x v="195"/>
    <x v="1"/>
    <n v="26"/>
    <x v="3"/>
    <x v="1"/>
    <n v="2.0234963711310379E-3"/>
    <n v="1.4651063124149447E-3"/>
  </r>
  <r>
    <x v="407"/>
    <x v="27"/>
    <n v="31"/>
    <x v="4"/>
    <x v="0"/>
    <n v="1.3917460617491994E-3"/>
    <n v="1.4607177358987714E-3"/>
  </r>
  <r>
    <x v="0"/>
    <x v="6"/>
    <n v="25"/>
    <x v="0"/>
    <x v="0"/>
    <n v="2.7833568002325129E-3"/>
    <n v="1.4552246657148929E-3"/>
  </r>
  <r>
    <x v="256"/>
    <x v="68"/>
    <n v="28"/>
    <x v="14"/>
    <x v="0"/>
    <n v="4.3023800699442854E-3"/>
    <n v="1.4437169574067546E-3"/>
  </r>
  <r>
    <x v="271"/>
    <x v="73"/>
    <n v="24"/>
    <x v="29"/>
    <x v="1"/>
    <n v="5.3102488964308628E-3"/>
    <n v="1.4394090395292527E-3"/>
  </r>
  <r>
    <x v="218"/>
    <x v="29"/>
    <n v="22"/>
    <x v="25"/>
    <x v="1"/>
    <n v="1.9619153643117707E-3"/>
    <n v="1.434091617432525E-3"/>
  </r>
  <r>
    <x v="2"/>
    <x v="43"/>
    <n v="27"/>
    <x v="2"/>
    <x v="1"/>
    <n v="3.6093392241945336E-3"/>
    <n v="1.4266564353408978E-3"/>
  </r>
  <r>
    <x v="183"/>
    <x v="56"/>
    <n v="25"/>
    <x v="24"/>
    <x v="1"/>
    <n v="2.6523346839011342E-3"/>
    <n v="1.4159977403270106E-3"/>
  </r>
  <r>
    <x v="492"/>
    <x v="53"/>
    <n v="30"/>
    <x v="11"/>
    <x v="0"/>
    <n v="5.4431892952224448E-3"/>
    <n v="1.411085862725196E-3"/>
  </r>
  <r>
    <x v="493"/>
    <x v="28"/>
    <n v="26"/>
    <x v="15"/>
    <x v="0"/>
    <n v="2.9233609453018757E-3"/>
    <n v="1.4045995278030388E-3"/>
  </r>
  <r>
    <x v="328"/>
    <x v="9"/>
    <n v="34"/>
    <x v="1"/>
    <x v="1"/>
    <n v="1.3734193993921204E-3"/>
    <n v="1.4008982821065565E-3"/>
  </r>
  <r>
    <x v="100"/>
    <x v="61"/>
    <n v="25"/>
    <x v="20"/>
    <x v="0"/>
    <n v="5.0641079128842656E-3"/>
    <n v="1.3904209505139005E-3"/>
  </r>
  <r>
    <x v="23"/>
    <x v="23"/>
    <n v="25"/>
    <x v="15"/>
    <x v="0"/>
    <n v="1.8591655371178373E-3"/>
    <n v="1.3826827809227634E-3"/>
  </r>
  <r>
    <x v="74"/>
    <x v="38"/>
    <n v="33"/>
    <x v="22"/>
    <x v="1"/>
    <n v="2.7827014102182967E-3"/>
    <n v="1.3763607365924052E-3"/>
  </r>
  <r>
    <x v="392"/>
    <x v="15"/>
    <n v="23"/>
    <x v="11"/>
    <x v="0"/>
    <n v="5.6773766125274962E-3"/>
    <n v="1.3671028255474345E-3"/>
  </r>
  <r>
    <x v="494"/>
    <x v="51"/>
    <n v="24"/>
    <x v="5"/>
    <x v="0"/>
    <n v="4.3395909475466028E-3"/>
    <n v="1.3665162602308938E-3"/>
  </r>
  <r>
    <x v="184"/>
    <x v="54"/>
    <n v="23"/>
    <x v="10"/>
    <x v="1"/>
    <n v="4.0580734873973817E-3"/>
    <n v="1.3538617969361829E-3"/>
  </r>
  <r>
    <x v="495"/>
    <x v="45"/>
    <n v="33"/>
    <x v="10"/>
    <x v="1"/>
    <n v="2.9476852614091953E-3"/>
    <n v="1.3488581042191881E-3"/>
  </r>
  <r>
    <x v="495"/>
    <x v="45"/>
    <n v="33"/>
    <x v="10"/>
    <x v="1"/>
    <n v="2.9476852614091953E-3"/>
    <n v="1.3488581042191881E-3"/>
  </r>
  <r>
    <x v="345"/>
    <x v="23"/>
    <n v="30"/>
    <x v="18"/>
    <x v="1"/>
    <n v="2.0250973786091623E-3"/>
    <n v="1.3454739226025729E-3"/>
  </r>
  <r>
    <x v="299"/>
    <x v="61"/>
    <n v="32"/>
    <x v="12"/>
    <x v="0"/>
    <n v="4.8907232585394837E-3"/>
    <n v="1.3428157927949588E-3"/>
  </r>
  <r>
    <x v="496"/>
    <x v="17"/>
    <n v="23"/>
    <x v="34"/>
    <x v="0"/>
    <n v="1.3659410177331221E-3"/>
    <n v="1.3350958964139135E-3"/>
  </r>
  <r>
    <x v="497"/>
    <x v="18"/>
    <n v="24"/>
    <x v="11"/>
    <x v="0"/>
    <n v="3.1389186115024538E-3"/>
    <n v="1.3324745608241809E-3"/>
  </r>
  <r>
    <x v="498"/>
    <x v="75"/>
    <n v="29"/>
    <x v="0"/>
    <x v="0"/>
    <n v="7.460666460018214E-3"/>
    <n v="1.3202563414426625E-3"/>
  </r>
  <r>
    <x v="83"/>
    <x v="2"/>
    <n v="25"/>
    <x v="10"/>
    <x v="1"/>
    <n v="1.4866144426129027E-3"/>
    <n v="1.3175027087842302E-3"/>
  </r>
  <r>
    <x v="80"/>
    <x v="54"/>
    <n v="30"/>
    <x v="25"/>
    <x v="1"/>
    <n v="3.9421381022289419E-3"/>
    <n v="1.3151832246086773E-3"/>
  </r>
  <r>
    <x v="134"/>
    <x v="15"/>
    <n v="27"/>
    <x v="7"/>
    <x v="0"/>
    <n v="5.425787620161336E-3"/>
    <n v="1.3065206155208058E-3"/>
  </r>
  <r>
    <x v="28"/>
    <x v="70"/>
    <n v="29"/>
    <x v="10"/>
    <x v="1"/>
    <n v="5.5006270842968144E-3"/>
    <n v="1.3021463180815753E-3"/>
  </r>
  <r>
    <x v="65"/>
    <x v="5"/>
    <n v="32"/>
    <x v="25"/>
    <x v="1"/>
    <n v="4.3635479677051631E-3"/>
    <n v="1.3004210405337382E-3"/>
  </r>
  <r>
    <x v="126"/>
    <x v="71"/>
    <n v="33"/>
    <x v="10"/>
    <x v="1"/>
    <n v="4.3835830359490588E-3"/>
    <n v="1.2900545102453064E-3"/>
  </r>
  <r>
    <x v="364"/>
    <x v="58"/>
    <n v="26"/>
    <x v="22"/>
    <x v="1"/>
    <n v="2.4144457065612308E-3"/>
    <n v="1.2820325576663667E-3"/>
  </r>
  <r>
    <x v="371"/>
    <x v="57"/>
    <n v="32"/>
    <x v="1"/>
    <x v="1"/>
    <n v="2.4798460545411207E-3"/>
    <n v="1.2817562080933672E-3"/>
  </r>
  <r>
    <x v="162"/>
    <x v="49"/>
    <n v="26"/>
    <x v="17"/>
    <x v="1"/>
    <n v="2.8417375808750282E-3"/>
    <n v="1.2647347297729398E-3"/>
  </r>
  <r>
    <x v="499"/>
    <x v="32"/>
    <n v="27"/>
    <x v="20"/>
    <x v="0"/>
    <n v="2.0998350293586995E-3"/>
    <n v="1.261067263232051E-3"/>
  </r>
  <r>
    <x v="500"/>
    <x v="26"/>
    <n v="25"/>
    <x v="5"/>
    <x v="0"/>
    <n v="1.9641231503100252E-3"/>
    <n v="1.2539525594270004E-3"/>
  </r>
  <r>
    <x v="90"/>
    <x v="32"/>
    <n v="31"/>
    <x v="13"/>
    <x v="1"/>
    <n v="9.6014111562378102E-4"/>
    <n v="1.2445089317756994E-3"/>
  </r>
  <r>
    <x v="388"/>
    <x v="48"/>
    <n v="32"/>
    <x v="28"/>
    <x v="1"/>
    <n v="1.9609878523924179E-3"/>
    <n v="1.2169489209395146E-3"/>
  </r>
  <r>
    <x v="215"/>
    <x v="73"/>
    <n v="31"/>
    <x v="12"/>
    <x v="0"/>
    <n v="7.2303957385631487E-3"/>
    <n v="1.1968093133096999E-3"/>
  </r>
  <r>
    <x v="501"/>
    <x v="57"/>
    <n v="32"/>
    <x v="10"/>
    <x v="1"/>
    <n v="2.3030102910582377E-3"/>
    <n v="1.1903552369556415E-3"/>
  </r>
  <r>
    <x v="392"/>
    <x v="24"/>
    <n v="26"/>
    <x v="11"/>
    <x v="0"/>
    <n v="4.1398274283788337E-3"/>
    <n v="1.1879259624601568E-3"/>
  </r>
  <r>
    <x v="26"/>
    <x v="24"/>
    <n v="21"/>
    <x v="0"/>
    <x v="0"/>
    <n v="4.1395273402143424E-3"/>
    <n v="1.1878398519814489E-3"/>
  </r>
  <r>
    <x v="346"/>
    <x v="71"/>
    <n v="32"/>
    <x v="16"/>
    <x v="1"/>
    <n v="3.9667937779067379E-3"/>
    <n v="1.167396662144824E-3"/>
  </r>
  <r>
    <x v="264"/>
    <x v="33"/>
    <n v="32"/>
    <x v="25"/>
    <x v="1"/>
    <n v="1.0014466046176496E-3"/>
    <n v="1.1554401482965714E-3"/>
  </r>
  <r>
    <x v="148"/>
    <x v="17"/>
    <n v="34"/>
    <x v="18"/>
    <x v="1"/>
    <n v="1.1973455567282931E-3"/>
    <n v="1.1376044651517157E-3"/>
  </r>
  <r>
    <x v="407"/>
    <x v="31"/>
    <n v="28"/>
    <x v="4"/>
    <x v="0"/>
    <n v="2.4105069545428078E-3"/>
    <n v="1.1357910232867988E-3"/>
  </r>
  <r>
    <x v="502"/>
    <x v="75"/>
    <n v="35"/>
    <x v="1"/>
    <x v="1"/>
    <n v="5.6684107511412313E-3"/>
    <n v="1.1300397630705247E-3"/>
  </r>
  <r>
    <x v="44"/>
    <x v="2"/>
    <n v="33"/>
    <x v="20"/>
    <x v="0"/>
    <n v="2.7202009688721252E-3"/>
    <n v="1.1196118649423139E-3"/>
  </r>
  <r>
    <x v="0"/>
    <x v="73"/>
    <n v="33"/>
    <x v="0"/>
    <x v="0"/>
    <n v="6.7558647717117217E-3"/>
    <n v="1.1182627024302096E-3"/>
  </r>
  <r>
    <x v="132"/>
    <x v="42"/>
    <n v="33"/>
    <x v="0"/>
    <x v="0"/>
    <n v="1.6238265423469571E-3"/>
    <n v="1.116344070982309E-3"/>
  </r>
  <r>
    <x v="468"/>
    <x v="4"/>
    <n v="26"/>
    <x v="9"/>
    <x v="1"/>
    <n v="3.8584616154167199E-3"/>
    <n v="1.1149796881325621E-3"/>
  </r>
  <r>
    <x v="503"/>
    <x v="32"/>
    <n v="28"/>
    <x v="25"/>
    <x v="1"/>
    <n v="8.4914789524529616E-4"/>
    <n v="1.1006425230990625E-3"/>
  </r>
  <r>
    <x v="79"/>
    <x v="44"/>
    <n v="29"/>
    <x v="10"/>
    <x v="1"/>
    <n v="3.4827312038603316E-3"/>
    <n v="1.0949533883476568E-3"/>
  </r>
  <r>
    <x v="169"/>
    <x v="42"/>
    <n v="35"/>
    <x v="13"/>
    <x v="1"/>
    <n v="3.7883725079745339E-3"/>
    <n v="1.0922502849622334E-3"/>
  </r>
  <r>
    <x v="269"/>
    <x v="60"/>
    <n v="20"/>
    <x v="6"/>
    <x v="0"/>
    <n v="2.2089761527976128E-3"/>
    <n v="1.0907959206064605E-3"/>
  </r>
  <r>
    <x v="269"/>
    <x v="60"/>
    <n v="20"/>
    <x v="6"/>
    <x v="0"/>
    <n v="2.2089761527976128E-3"/>
    <n v="1.0907959206064605E-3"/>
  </r>
  <r>
    <x v="445"/>
    <x v="22"/>
    <n v="30"/>
    <x v="10"/>
    <x v="1"/>
    <n v="1.4246401454531348E-3"/>
    <n v="1.0750856584109329E-3"/>
  </r>
  <r>
    <x v="504"/>
    <x v="69"/>
    <n v="29"/>
    <x v="12"/>
    <x v="0"/>
    <n v="4.9338944581548997E-3"/>
    <n v="1.0730203017920359E-3"/>
  </r>
  <r>
    <x v="505"/>
    <x v="42"/>
    <n v="32"/>
    <x v="3"/>
    <x v="1"/>
    <n v="3.7073348262722417E-3"/>
    <n v="1.0688857845743529E-3"/>
  </r>
  <r>
    <x v="30"/>
    <x v="54"/>
    <n v="27"/>
    <x v="13"/>
    <x v="1"/>
    <n v="3.1959864178843522E-3"/>
    <n v="1.0662507537475836E-3"/>
  </r>
  <r>
    <x v="506"/>
    <x v="29"/>
    <n v="23"/>
    <x v="32"/>
    <x v="0"/>
    <n v="3.7738680566715126E-3"/>
    <n v="1.0632711669748978E-3"/>
  </r>
  <r>
    <x v="199"/>
    <x v="74"/>
    <n v="24"/>
    <x v="28"/>
    <x v="1"/>
    <n v="4.1146733675262162E-3"/>
    <n v="1.0596744188494909E-3"/>
  </r>
  <r>
    <x v="290"/>
    <x v="65"/>
    <n v="26"/>
    <x v="34"/>
    <x v="0"/>
    <n v="3.5736256101672114E-3"/>
    <n v="1.0533544932798508E-3"/>
  </r>
  <r>
    <x v="229"/>
    <x v="48"/>
    <n v="30"/>
    <x v="27"/>
    <x v="0"/>
    <n v="1.4701212034341278E-3"/>
    <n v="1.0525821014914078E-3"/>
  </r>
  <r>
    <x v="261"/>
    <x v="14"/>
    <n v="26"/>
    <x v="3"/>
    <x v="1"/>
    <n v="1.0463995053392452E-3"/>
    <n v="1.0511810695674249E-3"/>
  </r>
  <r>
    <x v="507"/>
    <x v="7"/>
    <n v="29"/>
    <x v="12"/>
    <x v="0"/>
    <n v="1.7714742113682375E-3"/>
    <n v="1.0305274682404356E-3"/>
  </r>
  <r>
    <x v="268"/>
    <x v="66"/>
    <n v="25"/>
    <x v="21"/>
    <x v="0"/>
    <n v="2.9338577605665713E-3"/>
    <n v="9.9934565050412648E-4"/>
  </r>
  <r>
    <x v="391"/>
    <x v="53"/>
    <n v="23"/>
    <x v="13"/>
    <x v="1"/>
    <n v="2.385203751662244E-3"/>
    <n v="9.9346761258693847E-4"/>
  </r>
  <r>
    <x v="309"/>
    <x v="68"/>
    <n v="25"/>
    <x v="3"/>
    <x v="1"/>
    <n v="1.8117207740596039E-3"/>
    <n v="9.8721365193434572E-4"/>
  </r>
  <r>
    <x v="487"/>
    <x v="27"/>
    <n v="31"/>
    <x v="14"/>
    <x v="0"/>
    <n v="9.3815335295513989E-4"/>
    <n v="9.846460351625719E-4"/>
  </r>
  <r>
    <x v="337"/>
    <x v="44"/>
    <n v="28"/>
    <x v="35"/>
    <x v="0"/>
    <n v="1.4015522632890101E-3"/>
    <n v="9.839007294317856E-4"/>
  </r>
  <r>
    <x v="337"/>
    <x v="44"/>
    <n v="28"/>
    <x v="35"/>
    <x v="0"/>
    <n v="1.4015522632890101E-3"/>
    <n v="9.839007294317856E-4"/>
  </r>
  <r>
    <x v="25"/>
    <x v="70"/>
    <n v="30"/>
    <x v="2"/>
    <x v="1"/>
    <n v="4.1498212690387754E-3"/>
    <n v="9.8237426449101725E-4"/>
  </r>
  <r>
    <x v="25"/>
    <x v="70"/>
    <n v="30"/>
    <x v="2"/>
    <x v="1"/>
    <n v="4.1498212690387754E-3"/>
    <n v="9.8237426449101725E-4"/>
  </r>
  <r>
    <x v="508"/>
    <x v="58"/>
    <n v="28"/>
    <x v="22"/>
    <x v="1"/>
    <n v="1.8393250846581218E-3"/>
    <n v="9.7665258583206705E-4"/>
  </r>
  <r>
    <x v="508"/>
    <x v="58"/>
    <n v="28"/>
    <x v="22"/>
    <x v="1"/>
    <n v="1.8393250846581218E-3"/>
    <n v="9.7665258583206705E-4"/>
  </r>
  <r>
    <x v="509"/>
    <x v="47"/>
    <n v="24"/>
    <x v="4"/>
    <x v="0"/>
    <n v="2.3400678350435217E-3"/>
    <n v="9.7520144805166779E-4"/>
  </r>
  <r>
    <x v="256"/>
    <x v="28"/>
    <n v="26"/>
    <x v="14"/>
    <x v="0"/>
    <n v="2.0146930149401283E-3"/>
    <n v="9.6800802583095556E-4"/>
  </r>
  <r>
    <x v="353"/>
    <x v="18"/>
    <n v="31"/>
    <x v="19"/>
    <x v="0"/>
    <n v="2.2731003297867302E-3"/>
    <n v="9.6493370441105689E-4"/>
  </r>
  <r>
    <x v="353"/>
    <x v="18"/>
    <n v="31"/>
    <x v="19"/>
    <x v="0"/>
    <n v="2.2731003297867302E-3"/>
    <n v="9.6493370441105689E-4"/>
  </r>
  <r>
    <x v="155"/>
    <x v="71"/>
    <n v="28"/>
    <x v="9"/>
    <x v="1"/>
    <n v="3.2750378441921209E-3"/>
    <n v="9.6381825266585619E-4"/>
  </r>
  <r>
    <x v="256"/>
    <x v="75"/>
    <n v="34"/>
    <x v="14"/>
    <x v="0"/>
    <n v="5.4378649355549986E-3"/>
    <n v="9.6229682744156011E-4"/>
  </r>
  <r>
    <x v="63"/>
    <x v="9"/>
    <n v="29"/>
    <x v="3"/>
    <x v="1"/>
    <n v="9.3629612169063455E-4"/>
    <n v="9.5502919865554832E-4"/>
  </r>
  <r>
    <x v="132"/>
    <x v="74"/>
    <n v="30"/>
    <x v="0"/>
    <x v="0"/>
    <n v="5.0346907951945635E-3"/>
    <n v="9.4154443930172954E-4"/>
  </r>
  <r>
    <x v="282"/>
    <x v="71"/>
    <n v="26"/>
    <x v="0"/>
    <x v="0"/>
    <n v="4.4999792757243905E-4"/>
    <n v="9.2790886538637375E-4"/>
  </r>
  <r>
    <x v="137"/>
    <x v="44"/>
    <n v="26"/>
    <x v="7"/>
    <x v="0"/>
    <n v="1.3106056544389983E-3"/>
    <n v="9.2005549359528089E-4"/>
  </r>
  <r>
    <x v="273"/>
    <x v="1"/>
    <n v="34"/>
    <x v="15"/>
    <x v="0"/>
    <n v="1.9432598817311398E-3"/>
    <n v="9.1833297723459837E-4"/>
  </r>
  <r>
    <x v="240"/>
    <x v="66"/>
    <n v="27"/>
    <x v="60"/>
    <x v="0"/>
    <n v="2.6586496003425802E-3"/>
    <n v="9.0560283802027376E-4"/>
  </r>
  <r>
    <x v="11"/>
    <x v="69"/>
    <n v="35"/>
    <x v="11"/>
    <x v="0"/>
    <n v="4.1233722381156263E-3"/>
    <n v="8.9674843287959637E-4"/>
  </r>
  <r>
    <x v="11"/>
    <x v="69"/>
    <n v="35"/>
    <x v="11"/>
    <x v="0"/>
    <n v="4.1233722381156263E-3"/>
    <n v="8.9674843287959637E-4"/>
  </r>
  <r>
    <x v="510"/>
    <x v="30"/>
    <n v="27"/>
    <x v="11"/>
    <x v="0"/>
    <n v="1.227845406821576E-3"/>
    <n v="8.9608709946725014E-4"/>
  </r>
  <r>
    <x v="510"/>
    <x v="30"/>
    <n v="27"/>
    <x v="11"/>
    <x v="0"/>
    <n v="1.227845406821576E-3"/>
    <n v="8.9608709946725014E-4"/>
  </r>
  <r>
    <x v="5"/>
    <x v="39"/>
    <n v="24"/>
    <x v="5"/>
    <x v="0"/>
    <n v="1.88326409920845E-3"/>
    <n v="8.958696746549056E-4"/>
  </r>
  <r>
    <x v="175"/>
    <x v="51"/>
    <n v="26"/>
    <x v="7"/>
    <x v="0"/>
    <n v="2.8272857843471833E-3"/>
    <n v="8.9029865794478587E-4"/>
  </r>
  <r>
    <x v="175"/>
    <x v="51"/>
    <n v="26"/>
    <x v="7"/>
    <x v="0"/>
    <n v="2.8272857843471833E-3"/>
    <n v="8.9029865794478587E-4"/>
  </r>
  <r>
    <x v="28"/>
    <x v="23"/>
    <n v="37"/>
    <x v="10"/>
    <x v="1"/>
    <n v="1.3164781216937016E-3"/>
    <n v="8.7466755975567582E-4"/>
  </r>
  <r>
    <x v="511"/>
    <x v="59"/>
    <n v="26"/>
    <x v="18"/>
    <x v="0"/>
    <n v="2.1768133285619286E-3"/>
    <n v="8.7154414572114124E-4"/>
  </r>
  <r>
    <x v="198"/>
    <x v="7"/>
    <n v="27"/>
    <x v="6"/>
    <x v="0"/>
    <n v="1.4977195249308818E-3"/>
    <n v="8.7127495294959934E-4"/>
  </r>
  <r>
    <x v="388"/>
    <x v="10"/>
    <n v="29"/>
    <x v="28"/>
    <x v="1"/>
    <n v="2.0477129973568604E-5"/>
    <n v="8.6909917045983518E-4"/>
  </r>
  <r>
    <x v="456"/>
    <x v="48"/>
    <n v="29"/>
    <x v="25"/>
    <x v="1"/>
    <n v="1.39267744083089E-3"/>
    <n v="8.6426711250060426E-4"/>
  </r>
  <r>
    <x v="512"/>
    <x v="39"/>
    <n v="24"/>
    <x v="25"/>
    <x v="1"/>
    <n v="2.6817046053812278E-3"/>
    <n v="8.616859130758628E-4"/>
  </r>
  <r>
    <x v="168"/>
    <x v="32"/>
    <n v="28"/>
    <x v="20"/>
    <x v="0"/>
    <n v="1.4084753654485832E-3"/>
    <n v="8.4586748463685889E-4"/>
  </r>
  <r>
    <x v="86"/>
    <x v="23"/>
    <n v="26"/>
    <x v="0"/>
    <x v="0"/>
    <n v="1.1215753746265087E-3"/>
    <n v="8.3412849853443667E-4"/>
  </r>
  <r>
    <x v="344"/>
    <x v="5"/>
    <n v="32"/>
    <x v="24"/>
    <x v="1"/>
    <n v="2.7961757372957944E-3"/>
    <n v="8.3331403452445809E-4"/>
  </r>
  <r>
    <x v="429"/>
    <x v="71"/>
    <n v="23"/>
    <x v="22"/>
    <x v="1"/>
    <n v="2.8281901342959229E-3"/>
    <n v="8.3231443516840306E-4"/>
  </r>
  <r>
    <x v="434"/>
    <x v="44"/>
    <n v="30"/>
    <x v="12"/>
    <x v="0"/>
    <n v="1.1737109001758676E-3"/>
    <n v="8.2395429772635085E-4"/>
  </r>
  <r>
    <x v="513"/>
    <x v="3"/>
    <n v="31"/>
    <x v="20"/>
    <x v="0"/>
    <n v="6.3846484071704789E-4"/>
    <n v="8.2281023527022788E-4"/>
  </r>
  <r>
    <x v="513"/>
    <x v="3"/>
    <n v="31"/>
    <x v="20"/>
    <x v="0"/>
    <n v="6.3846484071704789E-4"/>
    <n v="8.2281023527022788E-4"/>
  </r>
  <r>
    <x v="210"/>
    <x v="56"/>
    <n v="29"/>
    <x v="38"/>
    <x v="0"/>
    <n v="2.7196152684682644E-3"/>
    <n v="8.2250610708984988E-4"/>
  </r>
  <r>
    <x v="101"/>
    <x v="59"/>
    <n v="27"/>
    <x v="9"/>
    <x v="1"/>
    <n v="4.0752351944354961E-4"/>
    <n v="8.19161723695993E-4"/>
  </r>
  <r>
    <x v="39"/>
    <x v="36"/>
    <n v="28"/>
    <x v="0"/>
    <x v="1"/>
    <n v="3.2090344368008953E-3"/>
    <n v="8.1054681978137829E-4"/>
  </r>
  <r>
    <x v="260"/>
    <x v="57"/>
    <n v="28"/>
    <x v="0"/>
    <x v="0"/>
    <n v="2.8277878507571483E-3"/>
    <n v="8.0581002273633702E-4"/>
  </r>
  <r>
    <x v="9"/>
    <x v="63"/>
    <n v="30"/>
    <x v="14"/>
    <x v="0"/>
    <n v="2.7923096845201912E-3"/>
    <n v="8.0576945404443965E-4"/>
  </r>
  <r>
    <x v="268"/>
    <x v="42"/>
    <n v="22"/>
    <x v="21"/>
    <x v="0"/>
    <n v="1.1671415353268245E-3"/>
    <n v="8.023834436627265E-4"/>
  </r>
  <r>
    <x v="83"/>
    <x v="44"/>
    <n v="29"/>
    <x v="10"/>
    <x v="1"/>
    <n v="2.5486009852985696E-3"/>
    <n v="8.0126748837397715E-4"/>
  </r>
  <r>
    <x v="514"/>
    <x v="29"/>
    <n v="26"/>
    <x v="22"/>
    <x v="1"/>
    <n v="1.0953370710390729E-3"/>
    <n v="8.0065314764037315E-4"/>
  </r>
  <r>
    <x v="353"/>
    <x v="19"/>
    <n v="34"/>
    <x v="52"/>
    <x v="0"/>
    <n v="4.1352796710387632E-4"/>
    <n v="7.9478191198161018E-4"/>
  </r>
  <r>
    <x v="353"/>
    <x v="19"/>
    <n v="34"/>
    <x v="52"/>
    <x v="0"/>
    <n v="4.1352796710387632E-4"/>
    <n v="7.9478191198161018E-4"/>
  </r>
  <r>
    <x v="148"/>
    <x v="26"/>
    <n v="30"/>
    <x v="16"/>
    <x v="1"/>
    <n v="7.3930890682414696E-4"/>
    <n v="7.8433164583567735E-4"/>
  </r>
  <r>
    <x v="515"/>
    <x v="17"/>
    <n v="23"/>
    <x v="25"/>
    <x v="1"/>
    <n v="8.2033932188702681E-4"/>
    <n v="7.7940880999150279E-4"/>
  </r>
  <r>
    <x v="112"/>
    <x v="47"/>
    <n v="35"/>
    <x v="5"/>
    <x v="0"/>
    <n v="1.8605261431191239E-3"/>
    <n v="7.7535691988775586E-4"/>
  </r>
  <r>
    <x v="463"/>
    <x v="53"/>
    <n v="27"/>
    <x v="25"/>
    <x v="1"/>
    <n v="1.8370418472551159E-3"/>
    <n v="7.6515122741315975E-4"/>
  </r>
  <r>
    <x v="153"/>
    <x v="27"/>
    <n v="25"/>
    <x v="34"/>
    <x v="0"/>
    <n v="7.2403659824365097E-4"/>
    <n v="7.5991815573385989E-4"/>
  </r>
  <r>
    <x v="516"/>
    <x v="73"/>
    <n v="28"/>
    <x v="2"/>
    <x v="1"/>
    <n v="2.7999169669261888E-3"/>
    <n v="7.5895233363424623E-4"/>
  </r>
  <r>
    <x v="517"/>
    <x v="35"/>
    <n v="34"/>
    <x v="19"/>
    <x v="0"/>
    <n v="2.2624450439661953E-4"/>
    <n v="7.575158239589763E-4"/>
  </r>
  <r>
    <x v="161"/>
    <x v="28"/>
    <n v="26"/>
    <x v="16"/>
    <x v="1"/>
    <n v="1.1785114775149613E-3"/>
    <n v="7.570728178025258E-4"/>
  </r>
  <r>
    <x v="518"/>
    <x v="17"/>
    <n v="32"/>
    <x v="11"/>
    <x v="0"/>
    <n v="7.7342987831092937E-4"/>
    <n v="7.5596460117327297E-4"/>
  </r>
  <r>
    <x v="519"/>
    <x v="18"/>
    <n v="31"/>
    <x v="10"/>
    <x v="1"/>
    <n v="8.1140049765872802E-4"/>
    <n v="7.4393854805028851E-4"/>
  </r>
  <r>
    <x v="64"/>
    <x v="61"/>
    <n v="31"/>
    <x v="32"/>
    <x v="0"/>
    <n v="2.7079128784020705E-3"/>
    <n v="7.4349497741097738E-4"/>
  </r>
  <r>
    <x v="155"/>
    <x v="74"/>
    <n v="33"/>
    <x v="9"/>
    <x v="1"/>
    <n v="2.8795739036474844E-3"/>
    <n v="7.415924741351578E-4"/>
  </r>
  <r>
    <x v="101"/>
    <x v="39"/>
    <n v="32"/>
    <x v="28"/>
    <x v="1"/>
    <n v="2.2963697598364606E-3"/>
    <n v="7.3787003583237077E-4"/>
  </r>
  <r>
    <x v="28"/>
    <x v="65"/>
    <n v="33"/>
    <x v="10"/>
    <x v="1"/>
    <n v="7.5005522541196482E-4"/>
    <n v="7.3450988535346301E-4"/>
  </r>
  <r>
    <x v="520"/>
    <x v="4"/>
    <n v="30"/>
    <x v="31"/>
    <x v="1"/>
    <n v="2.5278823626926476E-3"/>
    <n v="7.3048218935992852E-4"/>
  </r>
  <r>
    <x v="488"/>
    <x v="1"/>
    <n v="27"/>
    <x v="21"/>
    <x v="0"/>
    <n v="1.5356224673169895E-3"/>
    <n v="7.2569436830202672E-4"/>
  </r>
  <r>
    <x v="521"/>
    <x v="71"/>
    <n v="36"/>
    <x v="12"/>
    <x v="0"/>
    <n v="3.5176720507799691E-4"/>
    <n v="7.2535424752931995E-4"/>
  </r>
  <r>
    <x v="521"/>
    <x v="71"/>
    <n v="36"/>
    <x v="12"/>
    <x v="0"/>
    <n v="3.5176720507799691E-4"/>
    <n v="7.2535424752931995E-4"/>
  </r>
  <r>
    <x v="493"/>
    <x v="68"/>
    <n v="28"/>
    <x v="14"/>
    <x v="0"/>
    <n v="2.152463521381424E-3"/>
    <n v="7.222858128519687E-4"/>
  </r>
  <r>
    <x v="493"/>
    <x v="68"/>
    <n v="28"/>
    <x v="14"/>
    <x v="0"/>
    <n v="2.152463521381424E-3"/>
    <n v="7.222858128519687E-4"/>
  </r>
  <r>
    <x v="419"/>
    <x v="13"/>
    <n v="31"/>
    <x v="52"/>
    <x v="0"/>
    <n v="7.8235822922534956E-4"/>
    <n v="7.2111946219387073E-4"/>
  </r>
  <r>
    <x v="522"/>
    <x v="71"/>
    <n v="30"/>
    <x v="25"/>
    <x v="1"/>
    <n v="2.4416013464518562E-3"/>
    <n v="7.1854435136285472E-4"/>
  </r>
  <r>
    <x v="114"/>
    <x v="5"/>
    <n v="22"/>
    <x v="10"/>
    <x v="1"/>
    <n v="2.3954760240858493E-3"/>
    <n v="7.1389782967221994E-4"/>
  </r>
  <r>
    <x v="95"/>
    <x v="13"/>
    <n v="29"/>
    <x v="26"/>
    <x v="0"/>
    <n v="7.6981111008412467E-4"/>
    <n v="7.0955446361750077E-4"/>
  </r>
  <r>
    <x v="523"/>
    <x v="29"/>
    <n v="26"/>
    <x v="22"/>
    <x v="1"/>
    <n v="9.7034501789814603E-4"/>
    <n v="7.0928832175861864E-4"/>
  </r>
  <r>
    <x v="24"/>
    <x v="68"/>
    <n v="33"/>
    <x v="16"/>
    <x v="1"/>
    <n v="1.2983749356719383E-3"/>
    <n v="7.074895205581754E-4"/>
  </r>
  <r>
    <x v="524"/>
    <x v="2"/>
    <n v="31"/>
    <x v="31"/>
    <x v="1"/>
    <n v="7.9715294379902664E-4"/>
    <n v="7.0647178761737222E-4"/>
  </r>
  <r>
    <x v="291"/>
    <x v="2"/>
    <n v="30"/>
    <x v="10"/>
    <x v="1"/>
    <n v="7.9669052845014168E-4"/>
    <n v="7.0606197491995988E-4"/>
  </r>
  <r>
    <x v="525"/>
    <x v="33"/>
    <n v="27"/>
    <x v="24"/>
    <x v="1"/>
    <n v="6.0550161663877231E-4"/>
    <n v="6.986102648877927E-4"/>
  </r>
  <r>
    <x v="525"/>
    <x v="33"/>
    <n v="27"/>
    <x v="24"/>
    <x v="1"/>
    <n v="6.0550161663877231E-4"/>
    <n v="6.986102648877927E-4"/>
  </r>
  <r>
    <x v="468"/>
    <x v="5"/>
    <n v="27"/>
    <x v="9"/>
    <x v="1"/>
    <n v="2.312442684668342E-3"/>
    <n v="6.8915230093197037E-4"/>
  </r>
  <r>
    <x v="48"/>
    <x v="47"/>
    <n v="39"/>
    <x v="7"/>
    <x v="0"/>
    <n v="1.6532429565959481E-3"/>
    <n v="6.8897358491473129E-4"/>
  </r>
  <r>
    <x v="312"/>
    <x v="47"/>
    <n v="26"/>
    <x v="34"/>
    <x v="0"/>
    <n v="1.6526958977201914E-3"/>
    <n v="6.8874560322983386E-4"/>
  </r>
  <r>
    <x v="30"/>
    <x v="28"/>
    <n v="29"/>
    <x v="13"/>
    <x v="1"/>
    <n v="1.0710874077251831E-3"/>
    <n v="6.8806386475689873E-4"/>
  </r>
  <r>
    <x v="431"/>
    <x v="73"/>
    <n v="25"/>
    <x v="12"/>
    <x v="0"/>
    <n v="4.1307321719585548E-3"/>
    <n v="6.8373833368772614E-4"/>
  </r>
  <r>
    <x v="295"/>
    <x v="2"/>
    <n v="27"/>
    <x v="49"/>
    <x v="1"/>
    <n v="7.6778706768187879E-4"/>
    <n v="6.8044646442586422E-4"/>
  </r>
  <r>
    <x v="295"/>
    <x v="2"/>
    <n v="27"/>
    <x v="49"/>
    <x v="1"/>
    <n v="7.6778706768187879E-4"/>
    <n v="6.8044646442586422E-4"/>
  </r>
  <r>
    <x v="526"/>
    <x v="30"/>
    <n v="20"/>
    <x v="16"/>
    <x v="1"/>
    <n v="8.8600652059197984E-4"/>
    <n v="6.804204250721571E-4"/>
  </r>
  <r>
    <x v="89"/>
    <x v="64"/>
    <n v="28"/>
    <x v="14"/>
    <x v="0"/>
    <n v="1.8058531426874925E-3"/>
    <n v="6.7245237860477408E-4"/>
  </r>
  <r>
    <x v="527"/>
    <x v="60"/>
    <n v="22"/>
    <x v="21"/>
    <x v="0"/>
    <n v="1.3385863513559757E-3"/>
    <n v="6.6099605900651003E-4"/>
  </r>
  <r>
    <x v="54"/>
    <x v="7"/>
    <n v="23"/>
    <x v="4"/>
    <x v="0"/>
    <n v="1.1353792428579321E-3"/>
    <n v="6.6048915029444399E-4"/>
  </r>
  <r>
    <x v="59"/>
    <x v="53"/>
    <n v="29"/>
    <x v="7"/>
    <x v="0"/>
    <n v="2.5143348454055264E-3"/>
    <n v="6.5181314888739081E-4"/>
  </r>
  <r>
    <x v="59"/>
    <x v="53"/>
    <n v="29"/>
    <x v="7"/>
    <x v="0"/>
    <n v="2.5143348454055264E-3"/>
    <n v="6.5181314888739081E-4"/>
  </r>
  <r>
    <x v="333"/>
    <x v="6"/>
    <n v="31"/>
    <x v="11"/>
    <x v="0"/>
    <n v="1.2452634415803358E-3"/>
    <n v="6.510620827877119E-4"/>
  </r>
  <r>
    <x v="333"/>
    <x v="6"/>
    <n v="31"/>
    <x v="11"/>
    <x v="0"/>
    <n v="1.2452634415803358E-3"/>
    <n v="6.510620827877119E-4"/>
  </r>
  <r>
    <x v="268"/>
    <x v="75"/>
    <n v="21"/>
    <x v="21"/>
    <x v="0"/>
    <n v="3.6622884825721867E-3"/>
    <n v="6.4808681894841752E-4"/>
  </r>
  <r>
    <x v="528"/>
    <x v="64"/>
    <n v="25"/>
    <x v="25"/>
    <x v="1"/>
    <n v="1.8358169569743733E-3"/>
    <n v="6.461906304893331E-4"/>
  </r>
  <r>
    <x v="529"/>
    <x v="75"/>
    <n v="28"/>
    <x v="18"/>
    <x v="0"/>
    <n v="3.5622236285376874E-3"/>
    <n v="6.3037911698873763E-4"/>
  </r>
  <r>
    <x v="530"/>
    <x v="23"/>
    <n v="27"/>
    <x v="28"/>
    <x v="1"/>
    <n v="9.476962657726175E-4"/>
    <n v="6.2964903594938911E-4"/>
  </r>
  <r>
    <x v="531"/>
    <x v="43"/>
    <n v="26"/>
    <x v="21"/>
    <x v="0"/>
    <n v="1.1228500162785799E-3"/>
    <n v="6.2450994937440828E-4"/>
  </r>
  <r>
    <x v="531"/>
    <x v="43"/>
    <n v="26"/>
    <x v="21"/>
    <x v="0"/>
    <n v="1.1228500162785799E-3"/>
    <n v="6.2450994937440828E-4"/>
  </r>
  <r>
    <x v="303"/>
    <x v="8"/>
    <n v="31"/>
    <x v="17"/>
    <x v="1"/>
    <n v="1.2117131380079292E-3"/>
    <n v="6.2228395431573142E-4"/>
  </r>
  <r>
    <x v="532"/>
    <x v="42"/>
    <n v="30"/>
    <x v="5"/>
    <x v="0"/>
    <n v="8.9736092740545401E-4"/>
    <n v="6.1691536917015213E-4"/>
  </r>
  <r>
    <x v="77"/>
    <x v="1"/>
    <n v="26"/>
    <x v="11"/>
    <x v="0"/>
    <n v="1.3039862282111501E-3"/>
    <n v="6.1622923752189076E-4"/>
  </r>
  <r>
    <x v="533"/>
    <x v="50"/>
    <n v="24"/>
    <x v="21"/>
    <x v="0"/>
    <n v="1.3209886596808045E-3"/>
    <n v="6.1520395240446024E-4"/>
  </r>
  <r>
    <x v="534"/>
    <x v="61"/>
    <n v="25"/>
    <x v="12"/>
    <x v="0"/>
    <n v="2.2260830575331425E-3"/>
    <n v="6.1120192816255627E-4"/>
  </r>
  <r>
    <x v="94"/>
    <x v="32"/>
    <n v="20"/>
    <x v="14"/>
    <x v="0"/>
    <n v="9.9548658088075893E-4"/>
    <n v="5.9784484046774319E-4"/>
  </r>
  <r>
    <x v="94"/>
    <x v="32"/>
    <n v="20"/>
    <x v="14"/>
    <x v="0"/>
    <n v="9.9548658088075893E-4"/>
    <n v="5.9784484046774319E-4"/>
  </r>
  <r>
    <x v="429"/>
    <x v="68"/>
    <n v="24"/>
    <x v="22"/>
    <x v="1"/>
    <n v="1.0881600301927577E-3"/>
    <n v="5.929426060995416E-4"/>
  </r>
  <r>
    <x v="436"/>
    <x v="36"/>
    <n v="32"/>
    <x v="18"/>
    <x v="0"/>
    <n v="9.015027427434969E-4"/>
    <n v="5.9189399429803217E-4"/>
  </r>
  <r>
    <x v="94"/>
    <x v="23"/>
    <n v="29"/>
    <x v="14"/>
    <x v="0"/>
    <n v="7.8807392745721923E-4"/>
    <n v="5.8609963870054653E-4"/>
  </r>
  <r>
    <x v="94"/>
    <x v="23"/>
    <n v="29"/>
    <x v="14"/>
    <x v="0"/>
    <n v="7.8807392745721923E-4"/>
    <n v="5.8609963870054653E-4"/>
  </r>
  <r>
    <x v="111"/>
    <x v="42"/>
    <n v="25"/>
    <x v="22"/>
    <x v="1"/>
    <n v="1.9933855787874085E-3"/>
    <n v="5.7472594415860167E-4"/>
  </r>
  <r>
    <x v="535"/>
    <x v="39"/>
    <n v="30"/>
    <x v="11"/>
    <x v="0"/>
    <n v="1.2069814348653583E-3"/>
    <n v="5.7416167271590708E-4"/>
  </r>
  <r>
    <x v="536"/>
    <x v="40"/>
    <n v="30"/>
    <x v="16"/>
    <x v="1"/>
    <n v="1.6777248516723444E-3"/>
    <n v="5.7226657573894348E-4"/>
  </r>
  <r>
    <x v="537"/>
    <x v="52"/>
    <n v="29"/>
    <x v="32"/>
    <x v="0"/>
    <n v="1.6361194957728096E-3"/>
    <n v="5.6801724795296023E-4"/>
  </r>
  <r>
    <x v="538"/>
    <x v="65"/>
    <n v="25"/>
    <x v="16"/>
    <x v="1"/>
    <n v="5.7434242778726247E-4"/>
    <n v="5.6243883982802295E-4"/>
  </r>
  <r>
    <x v="229"/>
    <x v="25"/>
    <n v="32"/>
    <x v="27"/>
    <x v="0"/>
    <n v="6.8420257526961902E-4"/>
    <n v="5.5814482641122027E-4"/>
  </r>
  <r>
    <x v="142"/>
    <x v="14"/>
    <n v="28"/>
    <x v="10"/>
    <x v="1"/>
    <n v="5.5282575048606756E-4"/>
    <n v="5.5535190977747876E-4"/>
  </r>
  <r>
    <x v="142"/>
    <x v="14"/>
    <n v="28"/>
    <x v="10"/>
    <x v="1"/>
    <n v="5.5282575048606756E-4"/>
    <n v="5.5535190977747876E-4"/>
  </r>
  <r>
    <x v="47"/>
    <x v="22"/>
    <n v="23"/>
    <x v="25"/>
    <x v="1"/>
    <n v="7.327092754081105E-4"/>
    <n v="5.529292686928842E-4"/>
  </r>
  <r>
    <x v="276"/>
    <x v="65"/>
    <n v="28"/>
    <x v="10"/>
    <x v="1"/>
    <n v="5.6349167336762138E-4"/>
    <n v="5.518129737387738E-4"/>
  </r>
  <r>
    <x v="379"/>
    <x v="2"/>
    <n v="27"/>
    <x v="28"/>
    <x v="1"/>
    <n v="6.1970833431409633E-4"/>
    <n v="5.4921261741541143E-4"/>
  </r>
  <r>
    <x v="539"/>
    <x v="73"/>
    <n v="28"/>
    <x v="9"/>
    <x v="1"/>
    <n v="1.9734968319376775E-3"/>
    <n v="5.3494087278709533E-4"/>
  </r>
  <r>
    <x v="370"/>
    <x v="35"/>
    <n v="28"/>
    <x v="19"/>
    <x v="0"/>
    <n v="1.5897419766308822E-4"/>
    <n v="5.3228020124572266E-4"/>
  </r>
  <r>
    <x v="228"/>
    <x v="65"/>
    <n v="24"/>
    <x v="17"/>
    <x v="1"/>
    <n v="5.3658662976540012E-4"/>
    <n v="5.2546555314605242E-4"/>
  </r>
  <r>
    <x v="521"/>
    <x v="40"/>
    <n v="32"/>
    <x v="12"/>
    <x v="0"/>
    <n v="6.7273587705725672E-4"/>
    <n v="5.127948451859295E-4"/>
  </r>
  <r>
    <x v="540"/>
    <x v="18"/>
    <n v="33"/>
    <x v="12"/>
    <x v="0"/>
    <n v="1.2050979786046025E-3"/>
    <n v="5.1156547796652569E-4"/>
  </r>
  <r>
    <x v="541"/>
    <x v="57"/>
    <n v="22"/>
    <x v="28"/>
    <x v="1"/>
    <n v="9.7307580989108801E-4"/>
    <n v="5.0295297887117344E-4"/>
  </r>
  <r>
    <x v="542"/>
    <x v="44"/>
    <n v="26"/>
    <x v="14"/>
    <x v="0"/>
    <n v="7.1069990442347044E-4"/>
    <n v="4.9891693138036115E-4"/>
  </r>
  <r>
    <x v="155"/>
    <x v="75"/>
    <n v="35"/>
    <x v="9"/>
    <x v="1"/>
    <n v="2.4932476859292891E-3"/>
    <n v="4.9704743498279861E-4"/>
  </r>
  <r>
    <x v="543"/>
    <x v="63"/>
    <n v="28"/>
    <x v="61"/>
    <x v="1"/>
    <n v="1.0946746990369571E-3"/>
    <n v="4.9481234651057204E-4"/>
  </r>
  <r>
    <x v="544"/>
    <x v="53"/>
    <n v="25"/>
    <x v="12"/>
    <x v="0"/>
    <n v="1.90177191533554E-3"/>
    <n v="4.9301306978487703E-4"/>
  </r>
  <r>
    <x v="114"/>
    <x v="67"/>
    <n v="29"/>
    <x v="4"/>
    <x v="0"/>
    <n v="4.3743512497868925E-2"/>
    <n v="1.9070091522154602E-2"/>
  </r>
  <r>
    <x v="113"/>
    <x v="14"/>
    <n v="30"/>
    <x v="14"/>
    <x v="0"/>
    <n v="1.6797663112288134E-3"/>
    <n v="4.8965290311655315E-4"/>
  </r>
  <r>
    <x v="545"/>
    <x v="48"/>
    <n v="27"/>
    <x v="5"/>
    <x v="0"/>
    <n v="6.7570439585400383E-4"/>
    <n v="4.8379300381055825E-4"/>
  </r>
  <r>
    <x v="436"/>
    <x v="7"/>
    <n v="31"/>
    <x v="17"/>
    <x v="1"/>
    <n v="9.4392543960284368E-4"/>
    <n v="4.8017287345292252E-4"/>
  </r>
  <r>
    <x v="181"/>
    <x v="73"/>
    <n v="33"/>
    <x v="7"/>
    <x v="0"/>
    <n v="2.8978727975611154E-3"/>
    <n v="4.7966961675560948E-4"/>
  </r>
  <r>
    <x v="64"/>
    <x v="15"/>
    <n v="30"/>
    <x v="32"/>
    <x v="0"/>
    <n v="1.9477525953226437E-3"/>
    <n v="4.6901557854332645E-4"/>
  </r>
  <r>
    <x v="363"/>
    <x v="19"/>
    <n v="28"/>
    <x v="26"/>
    <x v="0"/>
    <n v="2.4394219229191959E-4"/>
    <n v="4.6884577930869539E-4"/>
  </r>
  <r>
    <x v="234"/>
    <x v="60"/>
    <n v="26"/>
    <x v="20"/>
    <x v="0"/>
    <n v="9.4205662014701656E-4"/>
    <n v="4.6518905011050333E-4"/>
  </r>
  <r>
    <x v="240"/>
    <x v="73"/>
    <n v="26"/>
    <x v="11"/>
    <x v="0"/>
    <n v="2.7129339241018292E-3"/>
    <n v="4.4905765938119021E-4"/>
  </r>
  <r>
    <x v="546"/>
    <x v="69"/>
    <n v="27"/>
    <x v="0"/>
    <x v="0"/>
    <n v="2.0510844898186877E-3"/>
    <n v="4.4606858069867457E-4"/>
  </r>
  <r>
    <x v="547"/>
    <x v="57"/>
    <n v="27"/>
    <x v="62"/>
    <x v="1"/>
    <n v="8.6264345352934186E-4"/>
    <n v="4.4587388798089655E-4"/>
  </r>
  <r>
    <x v="300"/>
    <x v="4"/>
    <n v="27"/>
    <x v="2"/>
    <x v="1"/>
    <n v="1.5398008821162334E-3"/>
    <n v="4.4495627492274005E-4"/>
  </r>
  <r>
    <x v="48"/>
    <x v="14"/>
    <n v="40"/>
    <x v="7"/>
    <x v="0"/>
    <n v="1.5184122760878791E-3"/>
    <n v="4.4261810356843517E-4"/>
  </r>
  <r>
    <x v="467"/>
    <x v="41"/>
    <n v="31"/>
    <x v="4"/>
    <x v="0"/>
    <n v="2.3503441445232263E-4"/>
    <n v="4.3509038003593188E-4"/>
  </r>
  <r>
    <x v="467"/>
    <x v="41"/>
    <n v="31"/>
    <x v="4"/>
    <x v="0"/>
    <n v="2.3503441445232263E-4"/>
    <n v="4.3509038003593188E-4"/>
  </r>
  <r>
    <x v="264"/>
    <x v="71"/>
    <n v="34"/>
    <x v="25"/>
    <x v="1"/>
    <n v="1.4569836217823522E-3"/>
    <n v="4.2877898678310964E-4"/>
  </r>
  <r>
    <x v="548"/>
    <x v="75"/>
    <n v="29"/>
    <x v="17"/>
    <x v="1"/>
    <n v="2.1289135255466995E-3"/>
    <n v="4.2441471545125279E-4"/>
  </r>
  <r>
    <x v="549"/>
    <x v="63"/>
    <n v="34"/>
    <x v="63"/>
    <x v="1"/>
    <n v="9.104319721056274E-4"/>
    <n v="4.1153137169622672E-4"/>
  </r>
  <r>
    <x v="519"/>
    <x v="13"/>
    <n v="30"/>
    <x v="10"/>
    <x v="1"/>
    <n v="8.8635732728232391E-4"/>
    <n v="4.0846995412258764E-4"/>
  </r>
  <r>
    <x v="550"/>
    <x v="65"/>
    <n v="26"/>
    <x v="4"/>
    <x v="0"/>
    <n v="1.382060343154421E-3"/>
    <n v="4.0737324813873947E-4"/>
  </r>
  <r>
    <x v="550"/>
    <x v="65"/>
    <n v="26"/>
    <x v="4"/>
    <x v="0"/>
    <n v="1.382060343154421E-3"/>
    <n v="4.0737324813873947E-4"/>
  </r>
  <r>
    <x v="134"/>
    <x v="24"/>
    <n v="30"/>
    <x v="32"/>
    <x v="0"/>
    <n v="1.4115685423588757E-3"/>
    <n v="4.0505043948578366E-4"/>
  </r>
  <r>
    <x v="230"/>
    <x v="26"/>
    <n v="32"/>
    <x v="16"/>
    <x v="1"/>
    <n v="3.794783451071199E-4"/>
    <n v="4.0258797402485886E-4"/>
  </r>
  <r>
    <x v="482"/>
    <x v="71"/>
    <n v="29"/>
    <x v="7"/>
    <x v="0"/>
    <n v="1.9318216013016682E-4"/>
    <n v="3.9834725458911353E-4"/>
  </r>
  <r>
    <x v="551"/>
    <x v="64"/>
    <n v="36"/>
    <x v="31"/>
    <x v="1"/>
    <n v="1.1300118800784851E-3"/>
    <n v="3.9775375560960466E-4"/>
  </r>
  <r>
    <x v="158"/>
    <x v="41"/>
    <n v="22"/>
    <x v="3"/>
    <x v="1"/>
    <n v="1.7505898404249329E-3"/>
    <n v="3.9154580736944976E-4"/>
  </r>
  <r>
    <x v="26"/>
    <x v="49"/>
    <n v="38"/>
    <x v="7"/>
    <x v="0"/>
    <n v="4.6022297754129789E-4"/>
    <n v="3.8655896320236586E-4"/>
  </r>
  <r>
    <x v="26"/>
    <x v="49"/>
    <n v="38"/>
    <x v="7"/>
    <x v="0"/>
    <n v="4.6022297754129789E-4"/>
    <n v="3.8655896320236586E-4"/>
  </r>
  <r>
    <x v="247"/>
    <x v="6"/>
    <n v="24"/>
    <x v="36"/>
    <x v="1"/>
    <n v="1.3805984427400705E-3"/>
    <n v="3.8067917227211821E-4"/>
  </r>
  <r>
    <x v="402"/>
    <x v="57"/>
    <n v="29"/>
    <x v="11"/>
    <x v="0"/>
    <n v="1.3293281554049253E-3"/>
    <n v="3.7880704199364982E-4"/>
  </r>
  <r>
    <x v="143"/>
    <x v="44"/>
    <n v="27"/>
    <x v="35"/>
    <x v="0"/>
    <n v="5.3680612468684019E-4"/>
    <n v="3.7684212817251254E-4"/>
  </r>
  <r>
    <x v="552"/>
    <x v="56"/>
    <n v="28"/>
    <x v="9"/>
    <x v="1"/>
    <n v="6.9825421822934002E-4"/>
    <n v="3.7277587975145733E-4"/>
  </r>
  <r>
    <x v="390"/>
    <x v="64"/>
    <n v="28"/>
    <x v="17"/>
    <x v="1"/>
    <n v="1.0518672001502683E-3"/>
    <n v="3.7024754928529599E-4"/>
  </r>
  <r>
    <x v="418"/>
    <x v="40"/>
    <n v="25"/>
    <x v="24"/>
    <x v="1"/>
    <n v="1.0725581102791701E-3"/>
    <n v="3.6584613766594203E-4"/>
  </r>
  <r>
    <x v="371"/>
    <x v="63"/>
    <n v="29"/>
    <x v="1"/>
    <x v="1"/>
    <n v="8.0087021293842023E-4"/>
    <n v="3.6200751662855636E-4"/>
  </r>
  <r>
    <x v="318"/>
    <x v="68"/>
    <n v="23"/>
    <x v="2"/>
    <x v="1"/>
    <n v="6.5901443726598099E-4"/>
    <n v="3.5909951390191607E-4"/>
  </r>
  <r>
    <x v="206"/>
    <x v="27"/>
    <n v="23"/>
    <x v="13"/>
    <x v="1"/>
    <n v="7.4897863478192101E-4"/>
    <n v="3.5825477752575202E-4"/>
  </r>
  <r>
    <x v="553"/>
    <x v="66"/>
    <n v="27"/>
    <x v="29"/>
    <x v="1"/>
    <n v="1.4084470549921943E-3"/>
    <n v="3.5709720079777236E-4"/>
  </r>
  <r>
    <x v="358"/>
    <x v="29"/>
    <n v="30"/>
    <x v="12"/>
    <x v="0"/>
    <n v="1.2619640112904488E-3"/>
    <n v="3.5555295702324372E-4"/>
  </r>
  <r>
    <x v="398"/>
    <x v="64"/>
    <n v="31"/>
    <x v="49"/>
    <x v="1"/>
    <n v="1.0067552090419689E-3"/>
    <n v="3.5436854464588734E-4"/>
  </r>
  <r>
    <x v="522"/>
    <x v="68"/>
    <n v="31"/>
    <x v="25"/>
    <x v="1"/>
    <n v="6.3310847207782048E-4"/>
    <n v="3.4498325334649861E-4"/>
  </r>
  <r>
    <x v="522"/>
    <x v="68"/>
    <n v="31"/>
    <x v="25"/>
    <x v="1"/>
    <n v="6.3310847207782048E-4"/>
    <n v="3.4498325334649861E-4"/>
  </r>
  <r>
    <x v="95"/>
    <x v="11"/>
    <n v="34"/>
    <x v="26"/>
    <x v="0"/>
    <n v="7.2073882100718678E-4"/>
    <n v="3.4438195174007211E-4"/>
  </r>
  <r>
    <x v="315"/>
    <x v="26"/>
    <n v="27"/>
    <x v="17"/>
    <x v="1"/>
    <n v="3.2419681863045066E-4"/>
    <n v="3.439398903273254E-4"/>
  </r>
  <r>
    <x v="486"/>
    <x v="33"/>
    <n v="30"/>
    <x v="11"/>
    <x v="0"/>
    <n v="1.19432392851828E-3"/>
    <n v="3.4309001397331431E-4"/>
  </r>
  <r>
    <x v="246"/>
    <x v="70"/>
    <n v="26"/>
    <x v="27"/>
    <x v="0"/>
    <n v="1.0921343317970341E-3"/>
    <n v="3.2689034777932876E-4"/>
  </r>
  <r>
    <x v="49"/>
    <x v="18"/>
    <n v="22"/>
    <x v="26"/>
    <x v="0"/>
    <n v="7.5494017173256193E-4"/>
    <n v="3.2047297119831386E-4"/>
  </r>
  <r>
    <x v="428"/>
    <x v="6"/>
    <n v="30"/>
    <x v="24"/>
    <x v="1"/>
    <n v="1.1545801993574289E-3"/>
    <n v="3.1835805474388318E-4"/>
  </r>
  <r>
    <x v="551"/>
    <x v="2"/>
    <n v="33"/>
    <x v="31"/>
    <x v="1"/>
    <n v="3.5785085499496285E-4"/>
    <n v="3.171430717220481E-4"/>
  </r>
  <r>
    <x v="554"/>
    <x v="21"/>
    <n v="24"/>
    <x v="4"/>
    <x v="0"/>
    <n v="1.0389701703432191E-3"/>
    <n v="3.1694214802418537E-4"/>
  </r>
  <r>
    <x v="383"/>
    <x v="11"/>
    <n v="26"/>
    <x v="11"/>
    <x v="0"/>
    <n v="6.521553425238054E-4"/>
    <n v="3.1161153409526676E-4"/>
  </r>
  <r>
    <x v="555"/>
    <x v="67"/>
    <n v="28"/>
    <x v="21"/>
    <x v="0"/>
    <n v="2.8198307814953371E-2"/>
    <n v="1.2293121427485863E-2"/>
  </r>
  <r>
    <x v="130"/>
    <x v="68"/>
    <n v="32"/>
    <x v="22"/>
    <x v="1"/>
    <n v="5.6377319141694203E-4"/>
    <n v="3.0720219093932508E-4"/>
  </r>
  <r>
    <x v="85"/>
    <x v="30"/>
    <n v="26"/>
    <x v="13"/>
    <x v="1"/>
    <n v="3.9777625482159603E-4"/>
    <n v="3.0547753554735073E-4"/>
  </r>
  <r>
    <x v="184"/>
    <x v="63"/>
    <n v="35"/>
    <x v="7"/>
    <x v="0"/>
    <n v="1.0524385449351124E-3"/>
    <n v="3.0369942004244694E-4"/>
  </r>
  <r>
    <x v="556"/>
    <x v="47"/>
    <n v="30"/>
    <x v="4"/>
    <x v="0"/>
    <n v="7.1758867320473514E-4"/>
    <n v="2.9904838771552863E-4"/>
  </r>
  <r>
    <x v="377"/>
    <x v="21"/>
    <n v="24"/>
    <x v="36"/>
    <x v="1"/>
    <n v="3.8572922027829389E-4"/>
    <n v="2.9895274227977877E-4"/>
  </r>
  <r>
    <x v="415"/>
    <x v="20"/>
    <n v="29"/>
    <x v="5"/>
    <x v="0"/>
    <n v="6.2992816571404327E-4"/>
    <n v="2.9552592813880836E-4"/>
  </r>
  <r>
    <x v="473"/>
    <x v="67"/>
    <n v="30"/>
    <x v="27"/>
    <x v="0"/>
    <n v="7.8700823253195305E-3"/>
    <n v="3.430981685296681E-3"/>
  </r>
  <r>
    <x v="27"/>
    <x v="17"/>
    <n v="25"/>
    <x v="17"/>
    <x v="1"/>
    <n v="3.0965972365516303E-4"/>
    <n v="2.9420937199644079E-4"/>
  </r>
  <r>
    <x v="383"/>
    <x v="52"/>
    <n v="28"/>
    <x v="11"/>
    <x v="0"/>
    <n v="8.3928871159541344E-4"/>
    <n v="2.9137875652122356E-4"/>
  </r>
  <r>
    <x v="557"/>
    <x v="45"/>
    <n v="24"/>
    <x v="4"/>
    <x v="0"/>
    <n v="5.0462539881781501E-4"/>
    <n v="2.8536858497772152E-4"/>
  </r>
  <r>
    <x v="47"/>
    <x v="38"/>
    <n v="22"/>
    <x v="25"/>
    <x v="1"/>
    <n v="5.7538236445393279E-4"/>
    <n v="2.8459168923192853E-4"/>
  </r>
  <r>
    <x v="342"/>
    <x v="52"/>
    <n v="27"/>
    <x v="22"/>
    <x v="1"/>
    <n v="5.4124986792655999E-4"/>
    <n v="2.8363963590526315E-4"/>
  </r>
  <r>
    <x v="558"/>
    <x v="66"/>
    <n v="27"/>
    <x v="2"/>
    <x v="1"/>
    <n v="1.1101779227866988E-3"/>
    <n v="2.8147414360336936E-4"/>
  </r>
  <r>
    <x v="268"/>
    <x v="57"/>
    <n v="26"/>
    <x v="21"/>
    <x v="0"/>
    <n v="9.8732833719212426E-4"/>
    <n v="2.8135033879150145E-4"/>
  </r>
  <r>
    <x v="22"/>
    <x v="70"/>
    <n v="23"/>
    <x v="2"/>
    <x v="1"/>
    <n v="1.1867408991686637E-3"/>
    <n v="2.8093347698135071E-4"/>
  </r>
  <r>
    <x v="559"/>
    <x v="66"/>
    <n v="30"/>
    <x v="29"/>
    <x v="1"/>
    <n v="1.1047641054642184E-3"/>
    <n v="2.8010152614882188E-4"/>
  </r>
  <r>
    <x v="559"/>
    <x v="66"/>
    <n v="30"/>
    <x v="29"/>
    <x v="1"/>
    <n v="1.1047641054642184E-3"/>
    <n v="2.8010152614882188E-4"/>
  </r>
  <r>
    <x v="391"/>
    <x v="26"/>
    <n v="30"/>
    <x v="13"/>
    <x v="1"/>
    <n v="2.6297585043211252E-4"/>
    <n v="2.7899066233421841E-4"/>
  </r>
  <r>
    <x v="560"/>
    <x v="38"/>
    <n v="29"/>
    <x v="1"/>
    <x v="1"/>
    <n v="5.6121148894312171E-4"/>
    <n v="2.7758258772193602E-4"/>
  </r>
  <r>
    <x v="90"/>
    <x v="14"/>
    <n v="34"/>
    <x v="13"/>
    <x v="1"/>
    <n v="2.6939641855370291E-4"/>
    <n v="2.7062743622103115E-4"/>
  </r>
  <r>
    <x v="253"/>
    <x v="41"/>
    <n v="21"/>
    <x v="0"/>
    <x v="1"/>
    <n v="1.2017148706575719E-3"/>
    <n v="2.6878164627373749E-4"/>
  </r>
  <r>
    <x v="64"/>
    <x v="22"/>
    <n v="26"/>
    <x v="32"/>
    <x v="0"/>
    <n v="5.9744338809920037E-4"/>
    <n v="2.637913552000124E-4"/>
  </r>
  <r>
    <x v="58"/>
    <x v="44"/>
    <n v="20"/>
    <x v="13"/>
    <x v="1"/>
    <n v="8.2834494258921389E-4"/>
    <n v="2.6042753474726056E-4"/>
  </r>
  <r>
    <x v="101"/>
    <x v="50"/>
    <n v="29"/>
    <x v="9"/>
    <x v="1"/>
    <n v="9.9221292460961079E-5"/>
    <n v="2.5640241396770113E-4"/>
  </r>
  <r>
    <x v="561"/>
    <x v="29"/>
    <n v="30"/>
    <x v="13"/>
    <x v="1"/>
    <n v="3.4315219373851806E-4"/>
    <n v="2.5083227008450526E-4"/>
  </r>
  <r>
    <x v="562"/>
    <x v="7"/>
    <n v="31"/>
    <x v="14"/>
    <x v="0"/>
    <n v="4.3041001899495041E-4"/>
    <n v="2.5038430948289047E-4"/>
  </r>
  <r>
    <x v="563"/>
    <x v="43"/>
    <n v="26"/>
    <x v="38"/>
    <x v="0"/>
    <n v="4.4840392187851477E-4"/>
    <n v="2.4939458208295649E-4"/>
  </r>
  <r>
    <x v="564"/>
    <x v="16"/>
    <n v="25"/>
    <x v="1"/>
    <x v="1"/>
    <n v="8.0230123957979063E-4"/>
    <n v="2.4938788876814112E-4"/>
  </r>
  <r>
    <x v="299"/>
    <x v="15"/>
    <n v="31"/>
    <x v="12"/>
    <x v="0"/>
    <n v="1.0264205911367243E-3"/>
    <n v="2.4716036756250822E-4"/>
  </r>
  <r>
    <x v="311"/>
    <x v="0"/>
    <n v="27"/>
    <x v="34"/>
    <x v="0"/>
    <n v="3.4006134878880834E-4"/>
    <n v="2.4708673278846471E-4"/>
  </r>
  <r>
    <x v="311"/>
    <x v="0"/>
    <n v="27"/>
    <x v="34"/>
    <x v="0"/>
    <n v="3.4006134878880834E-4"/>
    <n v="2.4708673278846471E-4"/>
  </r>
  <r>
    <x v="456"/>
    <x v="23"/>
    <n v="22"/>
    <x v="22"/>
    <x v="1"/>
    <n v="3.6998106504371403E-4"/>
    <n v="2.458152778879862E-4"/>
  </r>
  <r>
    <x v="179"/>
    <x v="6"/>
    <n v="25"/>
    <x v="0"/>
    <x v="0"/>
    <n v="4.6485240266580405E-4"/>
    <n v="2.4303915409608993E-4"/>
  </r>
  <r>
    <x v="565"/>
    <x v="51"/>
    <n v="23"/>
    <x v="21"/>
    <x v="0"/>
    <n v="7.5899981189245832E-4"/>
    <n v="2.3900538023050518E-4"/>
  </r>
  <r>
    <x v="155"/>
    <x v="42"/>
    <n v="36"/>
    <x v="9"/>
    <x v="1"/>
    <n v="8.261184858085397E-4"/>
    <n v="2.3818358665562671E-4"/>
  </r>
  <r>
    <x v="153"/>
    <x v="17"/>
    <n v="24"/>
    <x v="34"/>
    <x v="0"/>
    <n v="2.4180050416083271E-4"/>
    <n v="2.3634026408526603E-4"/>
  </r>
  <r>
    <x v="240"/>
    <x v="59"/>
    <n v="31"/>
    <x v="12"/>
    <x v="0"/>
    <n v="5.8933861521060383E-4"/>
    <n v="2.3595712741869752E-4"/>
  </r>
  <r>
    <x v="11"/>
    <x v="17"/>
    <n v="28"/>
    <x v="11"/>
    <x v="0"/>
    <n v="2.4064019541146568E-4"/>
    <n v="2.3520615695344862E-4"/>
  </r>
  <r>
    <x v="566"/>
    <x v="36"/>
    <n v="28"/>
    <x v="1"/>
    <x v="1"/>
    <n v="9.1663589795263028E-4"/>
    <n v="2.3152643781648843E-4"/>
  </r>
  <r>
    <x v="567"/>
    <x v="16"/>
    <n v="23"/>
    <x v="0"/>
    <x v="0"/>
    <n v="2.4252603830227871E-4"/>
    <n v="2.3054597634678678E-4"/>
  </r>
  <r>
    <x v="561"/>
    <x v="20"/>
    <n v="26"/>
    <x v="22"/>
    <x v="1"/>
    <n v="7.6227992255177045E-5"/>
    <n v="2.297676592611576E-4"/>
  </r>
  <r>
    <x v="568"/>
    <x v="66"/>
    <n v="28"/>
    <x v="17"/>
    <x v="1"/>
    <n v="9.0415595792516044E-4"/>
    <n v="2.2923940272749022E-4"/>
  </r>
  <r>
    <x v="568"/>
    <x v="66"/>
    <n v="28"/>
    <x v="17"/>
    <x v="1"/>
    <n v="9.0415595792516044E-4"/>
    <n v="2.2923940272749022E-4"/>
  </r>
  <r>
    <x v="471"/>
    <x v="3"/>
    <n v="28"/>
    <x v="12"/>
    <x v="0"/>
    <n v="1.7558797388766357E-4"/>
    <n v="2.2628588591170232E-4"/>
  </r>
  <r>
    <x v="464"/>
    <x v="55"/>
    <n v="32"/>
    <x v="26"/>
    <x v="0"/>
    <n v="5.1182491161569713E-4"/>
    <n v="2.2241631327869109E-4"/>
  </r>
  <r>
    <x v="115"/>
    <x v="60"/>
    <n v="33"/>
    <x v="21"/>
    <x v="0"/>
    <n v="4.4678857666764202E-4"/>
    <n v="2.2062490633292155E-4"/>
  </r>
  <r>
    <x v="422"/>
    <x v="4"/>
    <n v="32"/>
    <x v="12"/>
    <x v="0"/>
    <n v="2.1075163457037066E-4"/>
    <n v="2.1817611121021489E-4"/>
  </r>
  <r>
    <x v="537"/>
    <x v="12"/>
    <n v="30"/>
    <x v="32"/>
    <x v="0"/>
    <n v="1.65348567334698E-4"/>
    <n v="2.171405358032285E-4"/>
  </r>
  <r>
    <x v="521"/>
    <x v="54"/>
    <n v="33"/>
    <x v="12"/>
    <x v="0"/>
    <n v="2.5849754773772052E-4"/>
    <n v="2.1665150167351143E-4"/>
  </r>
  <r>
    <x v="569"/>
    <x v="2"/>
    <n v="26"/>
    <x v="9"/>
    <x v="1"/>
    <n v="2.4386694026058467E-4"/>
    <n v="2.1612554349433556E-4"/>
  </r>
  <r>
    <x v="23"/>
    <x v="31"/>
    <n v="24"/>
    <x v="15"/>
    <x v="0"/>
    <n v="4.5653769612673961E-4"/>
    <n v="2.151130143290274E-4"/>
  </r>
  <r>
    <x v="336"/>
    <x v="39"/>
    <n v="25"/>
    <x v="49"/>
    <x v="1"/>
    <n v="6.6784588169466056E-4"/>
    <n v="2.1459238545783443E-4"/>
  </r>
  <r>
    <x v="7"/>
    <x v="33"/>
    <n v="24"/>
    <x v="5"/>
    <x v="0"/>
    <n v="7.2901689070926738E-4"/>
    <n v="2.0942259402817988E-4"/>
  </r>
  <r>
    <x v="404"/>
    <x v="49"/>
    <n v="28"/>
    <x v="15"/>
    <x v="0"/>
    <n v="2.4463302143890953E-4"/>
    <n v="2.0547667488853539E-4"/>
  </r>
  <r>
    <x v="540"/>
    <x v="13"/>
    <n v="32"/>
    <x v="12"/>
    <x v="0"/>
    <n v="2.2226557900828441E-4"/>
    <n v="2.0486783267732007E-4"/>
  </r>
  <r>
    <x v="259"/>
    <x v="28"/>
    <n v="42"/>
    <x v="22"/>
    <x v="1"/>
    <n v="3.0507305582247761E-4"/>
    <n v="1.9597816602869551E-4"/>
  </r>
  <r>
    <x v="570"/>
    <x v="41"/>
    <n v="27"/>
    <x v="22"/>
    <x v="1"/>
    <n v="8.7537863787686613E-4"/>
    <n v="1.9579162840238374E-4"/>
  </r>
  <r>
    <x v="385"/>
    <x v="41"/>
    <n v="26"/>
    <x v="0"/>
    <x v="1"/>
    <n v="8.6725387326101961E-4"/>
    <n v="1.9397440231793089E-4"/>
  </r>
  <r>
    <x v="385"/>
    <x v="41"/>
    <n v="26"/>
    <x v="0"/>
    <x v="1"/>
    <n v="8.6725387326101961E-4"/>
    <n v="1.9397440231793089E-4"/>
  </r>
  <r>
    <x v="428"/>
    <x v="40"/>
    <n v="24"/>
    <x v="36"/>
    <x v="1"/>
    <n v="5.6313386930772677E-4"/>
    <n v="1.92083159971151E-4"/>
  </r>
  <r>
    <x v="383"/>
    <x v="12"/>
    <n v="29"/>
    <x v="11"/>
    <x v="0"/>
    <n v="1.4504829155523874E-4"/>
    <n v="1.9048162468740128E-4"/>
  </r>
  <r>
    <x v="571"/>
    <x v="13"/>
    <n v="21"/>
    <x v="19"/>
    <x v="0"/>
    <n v="2.0633615721061217E-4"/>
    <n v="1.9018527978697651E-4"/>
  </r>
  <r>
    <x v="114"/>
    <x v="7"/>
    <n v="24"/>
    <x v="10"/>
    <x v="1"/>
    <n v="3.6285999646174655E-4"/>
    <n v="1.8458611226270549E-4"/>
  </r>
  <r>
    <x v="26"/>
    <x v="14"/>
    <n v="27"/>
    <x v="0"/>
    <x v="0"/>
    <n v="6.3306882395414859E-4"/>
    <n v="1.8453994787820562E-4"/>
  </r>
  <r>
    <x v="534"/>
    <x v="53"/>
    <n v="29"/>
    <x v="12"/>
    <x v="0"/>
    <n v="7.0417122243632215E-4"/>
    <n v="1.8254850291353069E-4"/>
  </r>
  <r>
    <x v="572"/>
    <x v="67"/>
    <n v="29"/>
    <x v="27"/>
    <x v="0"/>
    <n v="7.4347019777195027E-3"/>
    <n v="3.2411765553111891E-3"/>
  </r>
  <r>
    <x v="573"/>
    <x v="63"/>
    <n v="30"/>
    <x v="22"/>
    <x v="1"/>
    <n v="3.9736764647452835E-4"/>
    <n v="1.7961721208357504E-4"/>
  </r>
  <r>
    <x v="410"/>
    <x v="45"/>
    <n v="29"/>
    <x v="20"/>
    <x v="0"/>
    <n v="3.1579794176977977E-4"/>
    <n v="1.7858556464426904E-4"/>
  </r>
  <r>
    <x v="163"/>
    <x v="74"/>
    <n v="27"/>
    <x v="20"/>
    <x v="0"/>
    <n v="9.4829473394814729E-4"/>
    <n v="1.7734190040432997E-4"/>
  </r>
  <r>
    <x v="306"/>
    <x v="57"/>
    <n v="31"/>
    <x v="15"/>
    <x v="0"/>
    <n v="6.1639359535031019E-4"/>
    <n v="1.7564830294845992E-4"/>
  </r>
  <r>
    <x v="476"/>
    <x v="17"/>
    <n v="28"/>
    <x v="11"/>
    <x v="0"/>
    <n v="1.7928740065010983E-4"/>
    <n v="1.7523880590680541E-4"/>
  </r>
  <r>
    <x v="574"/>
    <x v="59"/>
    <n v="27"/>
    <x v="6"/>
    <x v="0"/>
    <n v="4.2974382560477786E-4"/>
    <n v="1.7205917955908723E-4"/>
  </r>
  <r>
    <x v="574"/>
    <x v="59"/>
    <n v="27"/>
    <x v="6"/>
    <x v="0"/>
    <n v="4.2974382560477786E-4"/>
    <n v="1.7205917955908723E-4"/>
  </r>
  <r>
    <x v="47"/>
    <x v="29"/>
    <n v="29"/>
    <x v="25"/>
    <x v="1"/>
    <n v="2.3365305571985769E-4"/>
    <n v="1.7079222411456411E-4"/>
  </r>
  <r>
    <x v="388"/>
    <x v="49"/>
    <n v="30"/>
    <x v="28"/>
    <x v="1"/>
    <n v="3.7823591818825062E-4"/>
    <n v="1.6833648011683672E-4"/>
  </r>
  <r>
    <x v="428"/>
    <x v="68"/>
    <n v="29"/>
    <x v="24"/>
    <x v="1"/>
    <n v="3.0768676854148517E-4"/>
    <n v="1.6765970936188216E-4"/>
  </r>
  <r>
    <x v="202"/>
    <x v="66"/>
    <n v="30"/>
    <x v="24"/>
    <x v="1"/>
    <n v="6.6094741579526015E-4"/>
    <n v="1.6757638934203087E-4"/>
  </r>
  <r>
    <x v="377"/>
    <x v="70"/>
    <n v="27"/>
    <x v="36"/>
    <x v="1"/>
    <n v="7.0020143008591806E-4"/>
    <n v="1.6575650378203915E-4"/>
  </r>
  <r>
    <x v="264"/>
    <x v="49"/>
    <n v="25"/>
    <x v="25"/>
    <x v="1"/>
    <n v="3.6978446832021552E-4"/>
    <n v="1.6457510459892292E-4"/>
  </r>
  <r>
    <x v="407"/>
    <x v="16"/>
    <n v="32"/>
    <x v="4"/>
    <x v="0"/>
    <n v="1.7078065718983216E-4"/>
    <n v="1.6234460278406244E-4"/>
  </r>
  <r>
    <x v="407"/>
    <x v="16"/>
    <n v="32"/>
    <x v="4"/>
    <x v="0"/>
    <n v="1.7078065718983216E-4"/>
    <n v="1.6234460278406244E-4"/>
  </r>
  <r>
    <x v="186"/>
    <x v="73"/>
    <n v="32"/>
    <x v="9"/>
    <x v="1"/>
    <n v="5.9523680211433694E-4"/>
    <n v="1.6134634182584715E-4"/>
  </r>
  <r>
    <x v="85"/>
    <x v="65"/>
    <n v="24"/>
    <x v="13"/>
    <x v="1"/>
    <n v="1.6430336157063766E-4"/>
    <n v="1.6089807681048191E-4"/>
  </r>
  <r>
    <x v="575"/>
    <x v="7"/>
    <n v="27"/>
    <x v="31"/>
    <x v="1"/>
    <n v="3.1541471349642066E-4"/>
    <n v="1.6045079722888989E-4"/>
  </r>
  <r>
    <x v="188"/>
    <x v="26"/>
    <n v="27"/>
    <x v="21"/>
    <x v="0"/>
    <n v="2.5048255058736368E-4"/>
    <n v="1.5991524530997459E-4"/>
  </r>
  <r>
    <x v="459"/>
    <x v="1"/>
    <n v="29"/>
    <x v="64"/>
    <x v="0"/>
    <n v="3.3776685578832039E-4"/>
    <n v="1.5961963976271335E-4"/>
  </r>
  <r>
    <x v="576"/>
    <x v="18"/>
    <n v="27"/>
    <x v="26"/>
    <x v="0"/>
    <n v="3.759426031732089E-4"/>
    <n v="1.5958806743910671E-4"/>
  </r>
  <r>
    <x v="64"/>
    <x v="24"/>
    <n v="33"/>
    <x v="32"/>
    <x v="0"/>
    <n v="5.5531133264564308E-4"/>
    <n v="1.5934691981990074E-4"/>
  </r>
  <r>
    <x v="134"/>
    <x v="61"/>
    <n v="28"/>
    <x v="7"/>
    <x v="0"/>
    <n v="5.7573943882697175E-4"/>
    <n v="1.5807723523138766E-4"/>
  </r>
  <r>
    <x v="577"/>
    <x v="43"/>
    <n v="28"/>
    <x v="22"/>
    <x v="1"/>
    <n v="3.9618713428439626E-4"/>
    <n v="1.566001114379152E-4"/>
  </r>
  <r>
    <x v="464"/>
    <x v="62"/>
    <n v="35"/>
    <x v="26"/>
    <x v="0"/>
    <n v="4.6192243651394714E-4"/>
    <n v="1.5625169846526167E-4"/>
  </r>
  <r>
    <x v="503"/>
    <x v="70"/>
    <n v="29"/>
    <x v="25"/>
    <x v="1"/>
    <n v="6.5292665166488272E-4"/>
    <n v="1.5456529272270172E-4"/>
  </r>
  <r>
    <x v="503"/>
    <x v="70"/>
    <n v="29"/>
    <x v="25"/>
    <x v="1"/>
    <n v="6.5292665166488272E-4"/>
    <n v="1.5456529272270172E-4"/>
  </r>
  <r>
    <x v="578"/>
    <x v="67"/>
    <n v="31"/>
    <x v="11"/>
    <x v="0"/>
    <n v="4.8360606345035188E-3"/>
    <n v="2.1082924904844823E-3"/>
  </r>
  <r>
    <x v="579"/>
    <x v="18"/>
    <n v="23"/>
    <x v="22"/>
    <x v="1"/>
    <n v="1.6757569883383929E-4"/>
    <n v="1.5364301900070177E-4"/>
  </r>
  <r>
    <x v="580"/>
    <x v="41"/>
    <n v="26"/>
    <x v="10"/>
    <x v="1"/>
    <n v="6.7827666715568541E-4"/>
    <n v="1.5170680140407257E-4"/>
  </r>
  <r>
    <x v="581"/>
    <x v="43"/>
    <n v="28"/>
    <x v="27"/>
    <x v="0"/>
    <n v="2.6991382774724368E-4"/>
    <n v="1.5012144850881231E-4"/>
  </r>
  <r>
    <x v="36"/>
    <x v="69"/>
    <n v="25"/>
    <x v="15"/>
    <x v="0"/>
    <n v="6.8809125138242339E-4"/>
    <n v="1.4964565790386583E-4"/>
  </r>
  <r>
    <x v="525"/>
    <x v="54"/>
    <n v="26"/>
    <x v="24"/>
    <x v="1"/>
    <n v="4.4681515524233096E-4"/>
    <n v="1.4906727807008417E-4"/>
  </r>
  <r>
    <x v="481"/>
    <x v="58"/>
    <n v="26"/>
    <x v="16"/>
    <x v="1"/>
    <n v="2.7967336543166467E-4"/>
    <n v="1.4850214234313102E-4"/>
  </r>
  <r>
    <x v="582"/>
    <x v="21"/>
    <n v="25"/>
    <x v="5"/>
    <x v="0"/>
    <n v="4.8658081093060394E-4"/>
    <n v="1.4843348905074956E-4"/>
  </r>
  <r>
    <x v="148"/>
    <x v="47"/>
    <n v="26"/>
    <x v="16"/>
    <x v="1"/>
    <n v="3.0110347761330253E-4"/>
    <n v="1.4777890005388846E-4"/>
  </r>
  <r>
    <x v="289"/>
    <x v="45"/>
    <n v="25"/>
    <x v="24"/>
    <x v="1"/>
    <n v="3.2140520595069289E-4"/>
    <n v="1.4707473096282073E-4"/>
  </r>
  <r>
    <x v="83"/>
    <x v="64"/>
    <n v="28"/>
    <x v="10"/>
    <x v="1"/>
    <n v="4.1457651270333866E-4"/>
    <n v="1.4592710733610413E-4"/>
  </r>
  <r>
    <x v="583"/>
    <x v="16"/>
    <n v="25"/>
    <x v="16"/>
    <x v="1"/>
    <n v="4.6605043512339036E-4"/>
    <n v="1.4486744920869186E-4"/>
  </r>
  <r>
    <x v="584"/>
    <x v="17"/>
    <n v="26"/>
    <x v="27"/>
    <x v="0"/>
    <n v="1.4632086794128627E-4"/>
    <n v="1.4301670995452999E-4"/>
  </r>
  <r>
    <x v="585"/>
    <x v="6"/>
    <n v="34"/>
    <x v="25"/>
    <x v="1"/>
    <n v="5.1705442285652418E-4"/>
    <n v="1.4256994910265703E-4"/>
  </r>
  <r>
    <x v="586"/>
    <x v="70"/>
    <n v="27"/>
    <x v="39"/>
    <x v="1"/>
    <n v="6.002422908685356E-4"/>
    <n v="1.4209348807568396E-4"/>
  </r>
  <r>
    <x v="587"/>
    <x v="2"/>
    <n v="33"/>
    <x v="24"/>
    <x v="1"/>
    <n v="1.5924354393562193E-4"/>
    <n v="1.4112859022331789E-4"/>
  </r>
  <r>
    <x v="588"/>
    <x v="64"/>
    <n v="22"/>
    <x v="21"/>
    <x v="0"/>
    <n v="3.7345107969579446E-4"/>
    <n v="1.3906339385949526E-4"/>
  </r>
  <r>
    <x v="589"/>
    <x v="75"/>
    <n v="28"/>
    <x v="25"/>
    <x v="1"/>
    <n v="6.8782473961968155E-4"/>
    <n v="1.3712296795665016E-4"/>
  </r>
  <r>
    <x v="590"/>
    <x v="64"/>
    <n v="29"/>
    <x v="21"/>
    <x v="0"/>
    <n v="3.6423250364359008E-4"/>
    <n v="1.3563063775817223E-4"/>
  </r>
  <r>
    <x v="67"/>
    <x v="36"/>
    <n v="26"/>
    <x v="1"/>
    <x v="1"/>
    <n v="5.2579454992069384E-4"/>
    <n v="1.3280664595218924E-4"/>
  </r>
  <r>
    <x v="94"/>
    <x v="27"/>
    <n v="31"/>
    <x v="14"/>
    <x v="0"/>
    <n v="1.2512591068418889E-4"/>
    <n v="1.3132685766479801E-4"/>
  </r>
  <r>
    <x v="456"/>
    <x v="34"/>
    <n v="28"/>
    <x v="25"/>
    <x v="1"/>
    <n v="2.1164022186393244E-4"/>
    <n v="1.3039152415044298E-4"/>
  </r>
  <r>
    <x v="591"/>
    <x v="14"/>
    <n v="27"/>
    <x v="36"/>
    <x v="1"/>
    <n v="1.2913260700199948E-4"/>
    <n v="1.2972268359433519E-4"/>
  </r>
  <r>
    <x v="592"/>
    <x v="59"/>
    <n v="29"/>
    <x v="24"/>
    <x v="1"/>
    <n v="6.2365698465560986E-5"/>
    <n v="1.2536109112011674E-4"/>
  </r>
  <r>
    <x v="2"/>
    <x v="44"/>
    <n v="30"/>
    <x v="2"/>
    <x v="1"/>
    <n v="3.9510386513713728E-4"/>
    <n v="1.242186923302145E-4"/>
  </r>
  <r>
    <x v="549"/>
    <x v="6"/>
    <n v="27"/>
    <x v="21"/>
    <x v="0"/>
    <n v="2.3384924261181009E-4"/>
    <n v="1.2226358685994709E-4"/>
  </r>
  <r>
    <x v="466"/>
    <x v="11"/>
    <n v="30"/>
    <x v="12"/>
    <x v="0"/>
    <n v="2.5367755643525096E-4"/>
    <n v="1.2121169201867217E-4"/>
  </r>
  <r>
    <x v="593"/>
    <x v="57"/>
    <n v="29"/>
    <x v="10"/>
    <x v="1"/>
    <n v="2.3182613148203007E-4"/>
    <n v="1.1982380224015393E-4"/>
  </r>
  <r>
    <x v="593"/>
    <x v="57"/>
    <n v="29"/>
    <x v="10"/>
    <x v="1"/>
    <n v="2.3182613148203007E-4"/>
    <n v="1.1982380224015393E-4"/>
  </r>
  <r>
    <x v="155"/>
    <x v="28"/>
    <n v="27"/>
    <x v="9"/>
    <x v="1"/>
    <n v="1.8545475127115761E-4"/>
    <n v="1.1913566715173498E-4"/>
  </r>
  <r>
    <x v="26"/>
    <x v="53"/>
    <n v="23"/>
    <x v="0"/>
    <x v="0"/>
    <n v="4.5370849066409669E-4"/>
    <n v="1.1761884480784527E-4"/>
  </r>
  <r>
    <x v="26"/>
    <x v="53"/>
    <n v="23"/>
    <x v="0"/>
    <x v="0"/>
    <n v="4.5370849066409669E-4"/>
    <n v="1.1761884480784527E-4"/>
  </r>
  <r>
    <x v="153"/>
    <x v="34"/>
    <n v="29"/>
    <x v="34"/>
    <x v="0"/>
    <n v="2.0017612795534593E-4"/>
    <n v="1.1739727769024743E-4"/>
  </r>
  <r>
    <x v="305"/>
    <x v="57"/>
    <n v="27"/>
    <x v="0"/>
    <x v="0"/>
    <n v="4.106414732867427E-4"/>
    <n v="1.1701691654028215E-4"/>
  </r>
  <r>
    <x v="341"/>
    <x v="51"/>
    <n v="28"/>
    <x v="1"/>
    <x v="1"/>
    <n v="2.6806295216649903E-4"/>
    <n v="1.1594564682089303E-4"/>
  </r>
  <r>
    <x v="287"/>
    <x v="6"/>
    <n v="27"/>
    <x v="18"/>
    <x v="1"/>
    <n v="4.1962654170913473E-4"/>
    <n v="1.1570568212738468E-4"/>
  </r>
  <r>
    <x v="22"/>
    <x v="51"/>
    <n v="26"/>
    <x v="2"/>
    <x v="1"/>
    <n v="2.6635214698106526E-4"/>
    <n v="1.1520566984083481E-4"/>
  </r>
  <r>
    <x v="594"/>
    <x v="69"/>
    <n v="25"/>
    <x v="10"/>
    <x v="1"/>
    <n v="3.3883857846219101E-4"/>
    <n v="1.1149005778072356E-4"/>
  </r>
  <r>
    <x v="595"/>
    <x v="12"/>
    <n v="27"/>
    <x v="26"/>
    <x v="0"/>
    <n v="8.4007818464558535E-5"/>
    <n v="1.1032150448652032E-4"/>
  </r>
  <r>
    <x v="7"/>
    <x v="40"/>
    <n v="22"/>
    <x v="5"/>
    <x v="0"/>
    <n v="1.4282249901067173E-4"/>
    <n v="1.0886685810427145E-4"/>
  </r>
  <r>
    <x v="186"/>
    <x v="66"/>
    <n v="33"/>
    <x v="9"/>
    <x v="1"/>
    <n v="4.2435853493121483E-4"/>
    <n v="1.0759172268596234E-4"/>
  </r>
  <r>
    <x v="350"/>
    <x v="43"/>
    <n v="31"/>
    <x v="10"/>
    <x v="1"/>
    <n v="2.7044243479658185E-4"/>
    <n v="1.0689725072264627E-4"/>
  </r>
  <r>
    <x v="596"/>
    <x v="60"/>
    <n v="28"/>
    <x v="4"/>
    <x v="0"/>
    <n v="2.1534968872489156E-4"/>
    <n v="1.0634001714662451E-4"/>
  </r>
  <r>
    <x v="168"/>
    <x v="51"/>
    <n v="32"/>
    <x v="20"/>
    <x v="0"/>
    <n v="3.3035682600948371E-4"/>
    <n v="1.0402777125236866E-4"/>
  </r>
  <r>
    <x v="168"/>
    <x v="51"/>
    <n v="32"/>
    <x v="20"/>
    <x v="0"/>
    <n v="3.3035682600948371E-4"/>
    <n v="1.0402777125236866E-4"/>
  </r>
  <r>
    <x v="531"/>
    <x v="64"/>
    <n v="28"/>
    <x v="21"/>
    <x v="0"/>
    <n v="2.7482158410187675E-4"/>
    <n v="1.0233635479694146E-4"/>
  </r>
  <r>
    <x v="464"/>
    <x v="19"/>
    <n v="33"/>
    <x v="26"/>
    <x v="0"/>
    <n v="5.1553356516784518E-5"/>
    <n v="9.9083202397256967E-5"/>
  </r>
  <r>
    <x v="347"/>
    <x v="42"/>
    <n v="25"/>
    <x v="17"/>
    <x v="1"/>
    <n v="3.4022903920985227E-4"/>
    <n v="9.8093644235654486E-5"/>
  </r>
  <r>
    <x v="597"/>
    <x v="75"/>
    <n v="31"/>
    <x v="1"/>
    <x v="1"/>
    <n v="4.8076858486420981E-4"/>
    <n v="9.5844786410780489E-5"/>
  </r>
  <r>
    <x v="85"/>
    <x v="51"/>
    <n v="23"/>
    <x v="13"/>
    <x v="1"/>
    <n v="2.1974237709802835E-4"/>
    <n v="9.5045480327197581E-5"/>
  </r>
  <r>
    <x v="598"/>
    <x v="56"/>
    <n v="22"/>
    <x v="49"/>
    <x v="1"/>
    <n v="1.7712470409649407E-4"/>
    <n v="9.456128680858245E-5"/>
  </r>
  <r>
    <x v="113"/>
    <x v="26"/>
    <n v="33"/>
    <x v="14"/>
    <x v="0"/>
    <n v="1.4404603597589945E-4"/>
    <n v="9.196312128329733E-5"/>
  </r>
  <r>
    <x v="599"/>
    <x v="23"/>
    <n v="24"/>
    <x v="28"/>
    <x v="1"/>
    <n v="1.354488627359701E-4"/>
    <n v="8.9992172515964474E-5"/>
  </r>
  <r>
    <x v="583"/>
    <x v="49"/>
    <n v="27"/>
    <x v="16"/>
    <x v="1"/>
    <n v="2.020656121138745E-4"/>
    <n v="8.9930681514425E-5"/>
  </r>
  <r>
    <x v="600"/>
    <x v="74"/>
    <n v="27"/>
    <x v="28"/>
    <x v="1"/>
    <n v="3.4403065734293849E-4"/>
    <n v="8.8600103659130594E-5"/>
  </r>
  <r>
    <x v="601"/>
    <x v="51"/>
    <n v="22"/>
    <x v="7"/>
    <x v="0"/>
    <n v="2.7999160622916701E-4"/>
    <n v="8.8168006446928712E-5"/>
  </r>
  <r>
    <x v="602"/>
    <x v="47"/>
    <n v="23"/>
    <x v="3"/>
    <x v="1"/>
    <n v="1.7842523120436949E-4"/>
    <n v="8.7569511379424742E-5"/>
  </r>
  <r>
    <x v="585"/>
    <x v="71"/>
    <n v="32"/>
    <x v="25"/>
    <x v="1"/>
    <n v="2.9181014952098976E-4"/>
    <n v="8.5877465178073746E-5"/>
  </r>
  <r>
    <x v="603"/>
    <x v="49"/>
    <n v="28"/>
    <x v="2"/>
    <x v="1"/>
    <n v="1.9120674191001595E-4"/>
    <n v="8.5097867124615074E-5"/>
  </r>
  <r>
    <x v="256"/>
    <x v="42"/>
    <n v="35"/>
    <x v="14"/>
    <x v="0"/>
    <n v="1.2247696593372404E-4"/>
    <n v="8.4200147729080054E-5"/>
  </r>
  <r>
    <x v="604"/>
    <x v="4"/>
    <n v="31"/>
    <x v="13"/>
    <x v="1"/>
    <n v="2.8909627840387116E-4"/>
    <n v="8.3540154202161148E-5"/>
  </r>
  <r>
    <x v="230"/>
    <x v="51"/>
    <n v="30"/>
    <x v="16"/>
    <x v="1"/>
    <n v="1.7914232116171661E-4"/>
    <n v="7.7484680864031745E-5"/>
  </r>
  <r>
    <x v="605"/>
    <x v="48"/>
    <n v="24"/>
    <x v="15"/>
    <x v="0"/>
    <n v="1.050746920171436E-4"/>
    <n v="7.5231715506593697E-5"/>
  </r>
  <r>
    <x v="137"/>
    <x v="41"/>
    <n v="29"/>
    <x v="7"/>
    <x v="0"/>
    <n v="4.0397932209026206E-5"/>
    <n v="7.4783736324096983E-5"/>
  </r>
  <r>
    <x v="358"/>
    <x v="24"/>
    <n v="31"/>
    <x v="12"/>
    <x v="0"/>
    <n v="2.5852092761396517E-4"/>
    <n v="7.418273516588943E-5"/>
  </r>
  <r>
    <x v="606"/>
    <x v="35"/>
    <n v="24"/>
    <x v="19"/>
    <x v="0"/>
    <n v="2.1921395607718119E-5"/>
    <n v="7.3397601857326674E-5"/>
  </r>
  <r>
    <x v="588"/>
    <x v="5"/>
    <n v="25"/>
    <x v="12"/>
    <x v="0"/>
    <n v="1.3407855408756385E-4"/>
    <n v="7.1054808309046013E-5"/>
  </r>
  <r>
    <x v="464"/>
    <x v="13"/>
    <n v="29"/>
    <x v="26"/>
    <x v="0"/>
    <n v="7.5815850375891575E-5"/>
    <n v="6.9881396023618945E-5"/>
  </r>
  <r>
    <x v="398"/>
    <x v="44"/>
    <n v="32"/>
    <x v="49"/>
    <x v="1"/>
    <n v="2.1806736740058506E-4"/>
    <n v="6.8559296955981661E-5"/>
  </r>
  <r>
    <x v="73"/>
    <x v="56"/>
    <n v="24"/>
    <x v="15"/>
    <x v="0"/>
    <n v="2.2606829371595868E-4"/>
    <n v="6.8370903177596918E-5"/>
  </r>
  <r>
    <x v="607"/>
    <x v="15"/>
    <n v="30"/>
    <x v="10"/>
    <x v="1"/>
    <n v="1.729993628046883E-5"/>
    <n v="6.7577149662564507E-5"/>
  </r>
  <r>
    <x v="36"/>
    <x v="71"/>
    <n v="31"/>
    <x v="15"/>
    <x v="0"/>
    <n v="3.237734689643476E-5"/>
    <n v="6.6763034632099622E-5"/>
  </r>
  <r>
    <x v="608"/>
    <x v="40"/>
    <n v="27"/>
    <x v="15"/>
    <x v="0"/>
    <n v="8.724878502909532E-5"/>
    <n v="6.6505635773974754E-5"/>
  </r>
  <r>
    <x v="309"/>
    <x v="75"/>
    <n v="31"/>
    <x v="3"/>
    <x v="1"/>
    <n v="3.3325053269667588E-4"/>
    <n v="6.6435967600946873E-5"/>
  </r>
  <r>
    <x v="609"/>
    <x v="63"/>
    <n v="26"/>
    <x v="24"/>
    <x v="1"/>
    <n v="1.4469533510635699E-4"/>
    <n v="6.5404853474824748E-5"/>
  </r>
  <r>
    <x v="609"/>
    <x v="63"/>
    <n v="26"/>
    <x v="24"/>
    <x v="1"/>
    <n v="1.4469533510635699E-4"/>
    <n v="6.5404853474824748E-5"/>
  </r>
  <r>
    <x v="595"/>
    <x v="61"/>
    <n v="34"/>
    <x v="4"/>
    <x v="0"/>
    <n v="2.3638334016317362E-4"/>
    <n v="6.4902319257279613E-5"/>
  </r>
  <r>
    <x v="610"/>
    <x v="14"/>
    <n v="27"/>
    <x v="5"/>
    <x v="0"/>
    <n v="2.1887305921180082E-4"/>
    <n v="6.3801630108094738E-5"/>
  </r>
  <r>
    <x v="610"/>
    <x v="14"/>
    <n v="27"/>
    <x v="5"/>
    <x v="0"/>
    <n v="2.1887305921180082E-4"/>
    <n v="6.3801630108094738E-5"/>
  </r>
  <r>
    <x v="611"/>
    <x v="62"/>
    <n v="28"/>
    <x v="22"/>
    <x v="1"/>
    <n v="5.4528277097661714E-5"/>
    <n v="6.2726149888674954E-5"/>
  </r>
  <r>
    <x v="612"/>
    <x v="21"/>
    <n v="27"/>
    <x v="1"/>
    <x v="1"/>
    <n v="7.9492789465143056E-5"/>
    <n v="6.1609507791315573E-5"/>
  </r>
  <r>
    <x v="452"/>
    <x v="27"/>
    <n v="32"/>
    <x v="15"/>
    <x v="0"/>
    <n v="5.8537760440156501E-5"/>
    <n v="6.1438754701602282E-5"/>
  </r>
  <r>
    <x v="461"/>
    <x v="41"/>
    <n v="29"/>
    <x v="7"/>
    <x v="0"/>
    <n v="3.3180630677837426E-5"/>
    <n v="6.1423231338662891E-5"/>
  </r>
  <r>
    <x v="613"/>
    <x v="37"/>
    <n v="29"/>
    <x v="4"/>
    <x v="0"/>
    <n v="2.2788765426282081E-4"/>
    <n v="6.0852255890868153E-5"/>
  </r>
  <r>
    <x v="614"/>
    <x v="20"/>
    <n v="32"/>
    <x v="5"/>
    <x v="0"/>
    <n v="1.2928507448733517E-4"/>
    <n v="6.065309302221114E-5"/>
  </r>
  <r>
    <x v="444"/>
    <x v="47"/>
    <n v="30"/>
    <x v="4"/>
    <x v="0"/>
    <n v="1.445526309919702E-4"/>
    <n v="6.0240960946512879E-5"/>
  </r>
  <r>
    <x v="444"/>
    <x v="47"/>
    <n v="30"/>
    <x v="4"/>
    <x v="0"/>
    <n v="1.445526309919702E-4"/>
    <n v="6.0240960946512879E-5"/>
  </r>
  <r>
    <x v="6"/>
    <x v="64"/>
    <n v="19"/>
    <x v="6"/>
    <x v="0"/>
    <n v="1.6057056368354972E-4"/>
    <n v="5.9792269332721652E-5"/>
  </r>
  <r>
    <x v="358"/>
    <x v="21"/>
    <n v="32"/>
    <x v="11"/>
    <x v="0"/>
    <n v="1.9571110631083069E-4"/>
    <n v="5.9702482512903471E-5"/>
  </r>
  <r>
    <x v="564"/>
    <x v="17"/>
    <n v="23"/>
    <x v="1"/>
    <x v="1"/>
    <n v="6.2157809421031158E-5"/>
    <n v="5.9056469658291375E-5"/>
  </r>
  <r>
    <x v="266"/>
    <x v="51"/>
    <n v="28"/>
    <x v="18"/>
    <x v="1"/>
    <n v="1.3587960383379185E-4"/>
    <n v="5.8772196713293596E-5"/>
  </r>
  <r>
    <x v="615"/>
    <x v="60"/>
    <n v="25"/>
    <x v="12"/>
    <x v="0"/>
    <n v="1.1281879591422567E-4"/>
    <n v="5.5710099991398679E-5"/>
  </r>
  <r>
    <x v="616"/>
    <x v="8"/>
    <n v="28"/>
    <x v="18"/>
    <x v="1"/>
    <n v="1.082354420424331E-4"/>
    <n v="5.5585085907383878E-5"/>
  </r>
  <r>
    <x v="186"/>
    <x v="42"/>
    <n v="30"/>
    <x v="27"/>
    <x v="0"/>
    <n v="7.9862792693972828E-5"/>
    <n v="5.4903866140252157E-5"/>
  </r>
  <r>
    <x v="412"/>
    <x v="74"/>
    <n v="29"/>
    <x v="12"/>
    <x v="0"/>
    <n v="2.9140955629070709E-4"/>
    <n v="5.4496901288710915E-5"/>
  </r>
  <r>
    <x v="412"/>
    <x v="74"/>
    <n v="29"/>
    <x v="12"/>
    <x v="0"/>
    <n v="2.9140955629070709E-4"/>
    <n v="5.4496901288710915E-5"/>
  </r>
  <r>
    <x v="295"/>
    <x v="58"/>
    <n v="22"/>
    <x v="47"/>
    <x v="1"/>
    <n v="1.0140990802614572E-4"/>
    <n v="5.3847060385813443E-5"/>
  </r>
  <r>
    <x v="0"/>
    <x v="3"/>
    <n v="27"/>
    <x v="0"/>
    <x v="0"/>
    <n v="4.0679088699387395E-5"/>
    <n v="5.2424453797221736E-5"/>
  </r>
  <r>
    <x v="77"/>
    <x v="50"/>
    <n v="29"/>
    <x v="11"/>
    <x v="0"/>
    <n v="1.1202686932507052E-4"/>
    <n v="5.2172569597179293E-5"/>
  </r>
  <r>
    <x v="471"/>
    <x v="74"/>
    <n v="29"/>
    <x v="12"/>
    <x v="0"/>
    <n v="2.7879608881206804E-4"/>
    <n v="5.2138039414579308E-5"/>
  </r>
  <r>
    <x v="535"/>
    <x v="44"/>
    <n v="32"/>
    <x v="10"/>
    <x v="1"/>
    <n v="1.6533453208247658E-4"/>
    <n v="5.1980355507746533E-5"/>
  </r>
  <r>
    <x v="588"/>
    <x v="43"/>
    <n v="20"/>
    <x v="21"/>
    <x v="0"/>
    <n v="9.2093973917606312E-5"/>
    <n v="5.1221091112050375E-5"/>
  </r>
  <r>
    <x v="585"/>
    <x v="68"/>
    <n v="33"/>
    <x v="25"/>
    <x v="1"/>
    <n v="9.2699745880575865E-5"/>
    <n v="5.0512449807090629E-5"/>
  </r>
  <r>
    <x v="585"/>
    <x v="68"/>
    <n v="33"/>
    <x v="25"/>
    <x v="1"/>
    <n v="9.2699745880575865E-5"/>
    <n v="5.0512449807090629E-5"/>
  </r>
  <r>
    <x v="617"/>
    <x v="53"/>
    <n v="25"/>
    <x v="20"/>
    <x v="0"/>
    <n v="1.9057601975727871E-4"/>
    <n v="4.9404698728733777E-5"/>
  </r>
  <r>
    <x v="618"/>
    <x v="26"/>
    <n v="26"/>
    <x v="1"/>
    <x v="1"/>
    <n v="4.5348136941254099E-5"/>
    <n v="4.8109766505458527E-5"/>
  </r>
  <r>
    <x v="619"/>
    <x v="14"/>
    <n v="30"/>
    <x v="34"/>
    <x v="0"/>
    <n v="1.6353736567038877E-4"/>
    <n v="4.7671241727642539E-5"/>
  </r>
  <r>
    <x v="120"/>
    <x v="66"/>
    <n v="28"/>
    <x v="29"/>
    <x v="1"/>
    <n v="1.8629232171781118E-4"/>
    <n v="4.7232493674330627E-5"/>
  </r>
  <r>
    <x v="620"/>
    <x v="69"/>
    <n v="27"/>
    <x v="34"/>
    <x v="0"/>
    <n v="2.1597937534817858E-4"/>
    <n v="4.6971060382921992E-5"/>
  </r>
  <r>
    <x v="621"/>
    <x v="56"/>
    <n v="27"/>
    <x v="15"/>
    <x v="0"/>
    <n v="1.5395090148136306E-4"/>
    <n v="4.6560099190694234E-5"/>
  </r>
  <r>
    <x v="381"/>
    <x v="38"/>
    <n v="30"/>
    <x v="25"/>
    <x v="1"/>
    <n v="9.4021236285506176E-5"/>
    <n v="4.6504140743974452E-5"/>
  </r>
  <r>
    <x v="622"/>
    <x v="56"/>
    <n v="26"/>
    <x v="20"/>
    <x v="0"/>
    <n v="1.500320920110089E-4"/>
    <n v="4.5374915109968281E-5"/>
  </r>
  <r>
    <x v="622"/>
    <x v="56"/>
    <n v="26"/>
    <x v="20"/>
    <x v="0"/>
    <n v="1.500320920110089E-4"/>
    <n v="4.5374915109968281E-5"/>
  </r>
  <r>
    <x v="255"/>
    <x v="49"/>
    <n v="24"/>
    <x v="0"/>
    <x v="0"/>
    <n v="5.3845504079300325E-5"/>
    <n v="4.5226907924507783E-5"/>
  </r>
  <r>
    <x v="154"/>
    <x v="60"/>
    <n v="25"/>
    <x v="16"/>
    <x v="1"/>
    <n v="7.0318670603965086E-5"/>
    <n v="4.5160781494672064E-5"/>
  </r>
  <r>
    <x v="575"/>
    <x v="36"/>
    <n v="28"/>
    <x v="31"/>
    <x v="1"/>
    <n v="1.7731161802821924E-4"/>
    <n v="4.4785860336961129E-5"/>
  </r>
  <r>
    <x v="623"/>
    <x v="37"/>
    <n v="25"/>
    <x v="22"/>
    <x v="1"/>
    <n v="5.431638185084205E-6"/>
    <n v="4.3568598512275873E-5"/>
  </r>
  <r>
    <x v="29"/>
    <x v="17"/>
    <n v="22"/>
    <x v="18"/>
    <x v="1"/>
    <n v="4.5328215949079823E-5"/>
    <n v="4.3066582217029861E-5"/>
  </r>
  <r>
    <x v="29"/>
    <x v="17"/>
    <n v="22"/>
    <x v="18"/>
    <x v="1"/>
    <n v="4.5328215949079823E-5"/>
    <n v="4.3066582217029861E-5"/>
  </r>
  <r>
    <x v="390"/>
    <x v="4"/>
    <n v="30"/>
    <x v="17"/>
    <x v="1"/>
    <n v="1.480827894102276E-4"/>
    <n v="4.2791485003948486E-5"/>
  </r>
  <r>
    <x v="576"/>
    <x v="52"/>
    <n v="33"/>
    <x v="26"/>
    <x v="0"/>
    <n v="1.2238334451474204E-4"/>
    <n v="4.2488247787614961E-5"/>
  </r>
  <r>
    <x v="576"/>
    <x v="52"/>
    <n v="33"/>
    <x v="26"/>
    <x v="0"/>
    <n v="1.2238334451474204E-4"/>
    <n v="4.2488247787614961E-5"/>
  </r>
  <r>
    <x v="521"/>
    <x v="33"/>
    <n v="34"/>
    <x v="12"/>
    <x v="0"/>
    <n v="1.4611516635214586E-4"/>
    <n v="4.1974085311733401E-5"/>
  </r>
  <r>
    <x v="229"/>
    <x v="34"/>
    <n v="29"/>
    <x v="65"/>
    <x v="0"/>
    <n v="7.1078825107018774E-5"/>
    <n v="4.168559285374251E-5"/>
  </r>
  <r>
    <x v="357"/>
    <x v="8"/>
    <n v="23"/>
    <x v="27"/>
    <x v="0"/>
    <n v="1.5161936165441757E-4"/>
    <n v="4.1431574611805346E-5"/>
  </r>
  <r>
    <x v="624"/>
    <x v="47"/>
    <n v="22"/>
    <x v="66"/>
    <x v="1"/>
    <n v="8.4309507883769243E-5"/>
    <n v="4.1378354172145966E-5"/>
  </r>
  <r>
    <x v="87"/>
    <x v="53"/>
    <n v="26"/>
    <x v="21"/>
    <x v="0"/>
    <n v="1.5529646229173806E-4"/>
    <n v="4.0258868576084069E-5"/>
  </r>
  <r>
    <x v="87"/>
    <x v="53"/>
    <n v="26"/>
    <x v="21"/>
    <x v="0"/>
    <n v="1.5529646229173806E-4"/>
    <n v="4.0258868576084069E-5"/>
  </r>
  <r>
    <x v="625"/>
    <x v="43"/>
    <n v="32"/>
    <x v="7"/>
    <x v="0"/>
    <n v="7.2143426169168115E-5"/>
    <n v="4.0124938123014226E-5"/>
  </r>
  <r>
    <x v="626"/>
    <x v="43"/>
    <n v="33"/>
    <x v="67"/>
    <x v="0"/>
    <n v="7.1789603475461267E-5"/>
    <n v="3.9928148000263264E-5"/>
  </r>
  <r>
    <x v="28"/>
    <x v="21"/>
    <n v="26"/>
    <x v="10"/>
    <x v="1"/>
    <n v="5.070333341626723E-5"/>
    <n v="3.9296739190728122E-5"/>
  </r>
  <r>
    <x v="402"/>
    <x v="75"/>
    <n v="24"/>
    <x v="11"/>
    <x v="0"/>
    <n v="2.2197734310716509E-4"/>
    <n v="3.9281610626125339E-5"/>
  </r>
  <r>
    <x v="396"/>
    <x v="11"/>
    <n v="26"/>
    <x v="48"/>
    <x v="1"/>
    <n v="3.9894328527721589E-5"/>
    <n v="3.8387730594482953E-5"/>
  </r>
  <r>
    <x v="338"/>
    <x v="51"/>
    <n v="26"/>
    <x v="14"/>
    <x v="0"/>
    <n v="1.2185381188698062E-4"/>
    <n v="3.8371177681807854E-5"/>
  </r>
  <r>
    <x v="627"/>
    <x v="65"/>
    <n v="26"/>
    <x v="4"/>
    <x v="0"/>
    <n v="1.2815861864639503E-4"/>
    <n v="3.7775769353019196E-5"/>
  </r>
  <r>
    <x v="528"/>
    <x v="43"/>
    <n v="23"/>
    <x v="25"/>
    <x v="1"/>
    <n v="9.5236532495120054E-5"/>
    <n v="3.7643957390576524E-5"/>
  </r>
  <r>
    <x v="528"/>
    <x v="43"/>
    <n v="23"/>
    <x v="25"/>
    <x v="1"/>
    <n v="9.5236532495120054E-5"/>
    <n v="3.7643957390576524E-5"/>
  </r>
  <r>
    <x v="628"/>
    <x v="38"/>
    <n v="25"/>
    <x v="12"/>
    <x v="0"/>
    <n v="1.0550901063196176E-4"/>
    <n v="3.7332405251102879E-5"/>
  </r>
  <r>
    <x v="282"/>
    <x v="42"/>
    <n v="34"/>
    <x v="38"/>
    <x v="0"/>
    <n v="5.3290300202726006E-5"/>
    <n v="3.6635877737407642E-5"/>
  </r>
  <r>
    <x v="557"/>
    <x v="4"/>
    <n v="31"/>
    <x v="5"/>
    <x v="0"/>
    <n v="3.2751369338274637E-5"/>
    <n v="3.390515292372881E-5"/>
  </r>
  <r>
    <x v="327"/>
    <x v="40"/>
    <n v="30"/>
    <x v="3"/>
    <x v="1"/>
    <n v="9.9267800542125832E-5"/>
    <n v="3.3859928963174934E-5"/>
  </r>
  <r>
    <x v="629"/>
    <x v="31"/>
    <n v="32"/>
    <x v="13"/>
    <x v="1"/>
    <n v="3.4277104076916699E-5"/>
    <n v="3.134324973600812E-5"/>
  </r>
  <r>
    <x v="189"/>
    <x v="56"/>
    <n v="24"/>
    <x v="3"/>
    <x v="1"/>
    <n v="5.741743310597232E-5"/>
    <n v="3.0653354581123692E-5"/>
  </r>
  <r>
    <x v="357"/>
    <x v="66"/>
    <n v="28"/>
    <x v="27"/>
    <x v="0"/>
    <n v="8.8497402176345981E-5"/>
    <n v="3.0144438198246804E-5"/>
  </r>
  <r>
    <x v="357"/>
    <x v="66"/>
    <n v="28"/>
    <x v="27"/>
    <x v="0"/>
    <n v="8.8497402176345981E-5"/>
    <n v="3.0144438198246804E-5"/>
  </r>
  <r>
    <x v="461"/>
    <x v="5"/>
    <n v="28"/>
    <x v="7"/>
    <x v="0"/>
    <n v="5.6701677182762527E-5"/>
    <n v="3.0049002470532259E-5"/>
  </r>
  <r>
    <x v="220"/>
    <x v="5"/>
    <n v="34"/>
    <x v="27"/>
    <x v="0"/>
    <n v="5.628641524728174E-5"/>
    <n v="2.9828934783910573E-5"/>
  </r>
  <r>
    <x v="220"/>
    <x v="5"/>
    <n v="34"/>
    <x v="27"/>
    <x v="0"/>
    <n v="5.628641524728174E-5"/>
    <n v="2.9828934783910573E-5"/>
  </r>
  <r>
    <x v="67"/>
    <x v="60"/>
    <n v="27"/>
    <x v="1"/>
    <x v="1"/>
    <n v="4.5635275651054282E-5"/>
    <n v="2.9308357146475701E-5"/>
  </r>
  <r>
    <x v="630"/>
    <x v="52"/>
    <n v="32"/>
    <x v="1"/>
    <x v="1"/>
    <n v="5.4353355815104702E-5"/>
    <n v="2.8483639382092845E-5"/>
  </r>
  <r>
    <x v="429"/>
    <x v="6"/>
    <n v="25"/>
    <x v="22"/>
    <x v="1"/>
    <n v="9.8639665749611678E-5"/>
    <n v="2.7198398280266819E-5"/>
  </r>
  <r>
    <x v="588"/>
    <x v="4"/>
    <n v="24"/>
    <x v="21"/>
    <x v="0"/>
    <n v="2.5669457346479763E-5"/>
    <n v="2.6573755369197023E-5"/>
  </r>
  <r>
    <x v="464"/>
    <x v="9"/>
    <n v="28"/>
    <x v="26"/>
    <x v="0"/>
    <n v="3.7486642520850781E-5"/>
    <n v="2.6426455068993868E-5"/>
  </r>
  <r>
    <x v="215"/>
    <x v="74"/>
    <n v="26"/>
    <x v="36"/>
    <x v="1"/>
    <n v="1.0072114833852228E-4"/>
    <n v="2.5939270216154513E-5"/>
  </r>
  <r>
    <x v="631"/>
    <x v="18"/>
    <n v="42"/>
    <x v="22"/>
    <x v="1"/>
    <n v="2.712209424633488E-5"/>
    <n v="2.4867092726615378E-5"/>
  </r>
  <r>
    <x v="240"/>
    <x v="2"/>
    <n v="34"/>
    <x v="68"/>
    <x v="1"/>
    <n v="2.7100175478225227E-5"/>
    <n v="2.401736023654841E-5"/>
  </r>
  <r>
    <x v="225"/>
    <x v="19"/>
    <n v="34"/>
    <x v="1"/>
    <x v="1"/>
    <n v="1.4322066265354604E-5"/>
    <n v="2.3978314399938985E-5"/>
  </r>
  <r>
    <x v="199"/>
    <x v="73"/>
    <n v="29"/>
    <x v="28"/>
    <x v="1"/>
    <n v="8.4255245062055337E-5"/>
    <n v="2.2838432573582078E-5"/>
  </r>
  <r>
    <x v="249"/>
    <x v="47"/>
    <n v="23"/>
    <x v="1"/>
    <x v="1"/>
    <n v="4.5335174459294591E-5"/>
    <n v="2.2250099096994654E-5"/>
  </r>
  <r>
    <x v="564"/>
    <x v="27"/>
    <n v="24"/>
    <x v="1"/>
    <x v="1"/>
    <n v="4.5194367753391644E-5"/>
    <n v="2.1617570132187659E-5"/>
  </r>
  <r>
    <x v="464"/>
    <x v="11"/>
    <n v="34"/>
    <x v="26"/>
    <x v="0"/>
    <n v="4.4608389086268552E-5"/>
    <n v="2.1314689385042171E-5"/>
  </r>
  <r>
    <x v="261"/>
    <x v="26"/>
    <n v="29"/>
    <x v="1"/>
    <x v="1"/>
    <n v="1.9533992044356413E-5"/>
    <n v="2.072358115595569E-5"/>
  </r>
  <r>
    <x v="632"/>
    <x v="5"/>
    <n v="26"/>
    <x v="24"/>
    <x v="1"/>
    <n v="6.8667060327670009E-5"/>
    <n v="2.0464101850738536E-5"/>
  </r>
  <r>
    <x v="539"/>
    <x v="42"/>
    <n v="26"/>
    <x v="14"/>
    <x v="0"/>
    <n v="2.960079839633601E-5"/>
    <n v="2.0349880313159588E-5"/>
  </r>
  <r>
    <x v="560"/>
    <x v="12"/>
    <n v="28"/>
    <x v="1"/>
    <x v="1"/>
    <n v="2.0692507957080912E-5"/>
    <n v="1.9421533030293473E-5"/>
  </r>
  <r>
    <x v="560"/>
    <x v="12"/>
    <n v="28"/>
    <x v="1"/>
    <x v="1"/>
    <n v="2.0692507957080912E-5"/>
    <n v="1.9421533030293473E-5"/>
  </r>
  <r>
    <x v="391"/>
    <x v="47"/>
    <n v="26"/>
    <x v="13"/>
    <x v="1"/>
    <n v="3.7198591024650843E-5"/>
    <n v="1.8256736550340287E-5"/>
  </r>
  <r>
    <x v="570"/>
    <x v="4"/>
    <n v="25"/>
    <x v="22"/>
    <x v="1"/>
    <n v="6.253939163900701E-5"/>
    <n v="1.8072008571252621E-5"/>
  </r>
  <r>
    <x v="633"/>
    <x v="69"/>
    <n v="26"/>
    <x v="4"/>
    <x v="0"/>
    <n v="8.2150771055633937E-5"/>
    <n v="1.7866098656583247E-5"/>
  </r>
  <r>
    <x v="193"/>
    <x v="43"/>
    <n v="31"/>
    <x v="11"/>
    <x v="0"/>
    <n v="3.132875394887908E-5"/>
    <n v="1.7424516417091671E-5"/>
  </r>
  <r>
    <x v="590"/>
    <x v="2"/>
    <n v="26"/>
    <x v="0"/>
    <x v="0"/>
    <n v="3.8905437861727312E-5"/>
    <n v="1.6013151358749296E-5"/>
  </r>
  <r>
    <x v="590"/>
    <x v="2"/>
    <n v="26"/>
    <x v="0"/>
    <x v="0"/>
    <n v="3.8905437861727312E-5"/>
    <n v="1.6013151358749296E-5"/>
  </r>
  <r>
    <x v="419"/>
    <x v="18"/>
    <n v="32"/>
    <x v="52"/>
    <x v="0"/>
    <n v="3.7140979491270583E-5"/>
    <n v="1.5766388511909331E-5"/>
  </r>
  <r>
    <x v="529"/>
    <x v="8"/>
    <n v="27"/>
    <x v="18"/>
    <x v="1"/>
    <n v="3.0034309910694666E-5"/>
    <n v="1.5424334811701065E-5"/>
  </r>
  <r>
    <x v="630"/>
    <x v="11"/>
    <n v="30"/>
    <x v="1"/>
    <x v="1"/>
    <n v="1.5260721248122732E-5"/>
    <n v="1.4684404464743956E-5"/>
  </r>
  <r>
    <x v="634"/>
    <x v="39"/>
    <n v="25"/>
    <x v="13"/>
    <x v="1"/>
    <n v="4.5412523161623484E-5"/>
    <n v="1.4591961921189838E-5"/>
  </r>
  <r>
    <x v="482"/>
    <x v="33"/>
    <n v="27"/>
    <x v="7"/>
    <x v="0"/>
    <n v="5.0762635824666734E-5"/>
    <n v="1.4582436990954592E-5"/>
  </r>
  <r>
    <x v="635"/>
    <x v="49"/>
    <n v="21"/>
    <x v="2"/>
    <x v="1"/>
    <n v="3.2335028891325362E-5"/>
    <n v="1.4390925573950468E-5"/>
  </r>
  <r>
    <x v="148"/>
    <x v="51"/>
    <n v="28"/>
    <x v="16"/>
    <x v="1"/>
    <n v="3.2802306841057535E-5"/>
    <n v="1.418802804776069E-5"/>
  </r>
  <r>
    <x v="146"/>
    <x v="12"/>
    <n v="32"/>
    <x v="22"/>
    <x v="1"/>
    <n v="1.4210971701430917E-5"/>
    <n v="1.3338105601523299E-5"/>
  </r>
  <r>
    <x v="261"/>
    <x v="65"/>
    <n v="28"/>
    <x v="1"/>
    <x v="1"/>
    <n v="1.3468330352406135E-5"/>
    <n v="1.3189191206040745E-5"/>
  </r>
  <r>
    <x v="319"/>
    <x v="71"/>
    <n v="27"/>
    <x v="2"/>
    <x v="1"/>
    <n v="4.4454142183185701E-5"/>
    <n v="1.308250947961997E-5"/>
  </r>
  <r>
    <x v="636"/>
    <x v="49"/>
    <n v="27"/>
    <x v="13"/>
    <x v="1"/>
    <n v="2.8891348375711351E-5"/>
    <n v="1.2858292027612129E-5"/>
  </r>
  <r>
    <x v="245"/>
    <x v="6"/>
    <n v="29"/>
    <x v="22"/>
    <x v="1"/>
    <n v="4.5936049598964654E-5"/>
    <n v="1.2666172000077465E-5"/>
  </r>
  <r>
    <x v="383"/>
    <x v="38"/>
    <n v="30"/>
    <x v="11"/>
    <x v="0"/>
    <n v="3.5773686374311768E-5"/>
    <n v="1.2657854993164884E-5"/>
  </r>
  <r>
    <x v="452"/>
    <x v="26"/>
    <n v="27"/>
    <x v="16"/>
    <x v="1"/>
    <n v="1.1905177558585584E-5"/>
    <n v="1.2630183976279968E-5"/>
  </r>
  <r>
    <x v="452"/>
    <x v="26"/>
    <n v="27"/>
    <x v="16"/>
    <x v="1"/>
    <n v="1.1905177558585584E-5"/>
    <n v="1.2630183976279968E-5"/>
  </r>
  <r>
    <x v="383"/>
    <x v="62"/>
    <n v="27"/>
    <x v="11"/>
    <x v="0"/>
    <n v="3.6737291248680193E-5"/>
    <n v="1.2426900494247705E-5"/>
  </r>
  <r>
    <x v="90"/>
    <x v="26"/>
    <n v="37"/>
    <x v="13"/>
    <x v="1"/>
    <n v="1.1530734851177587E-5"/>
    <n v="1.2232938302297661E-5"/>
  </r>
  <r>
    <x v="90"/>
    <x v="26"/>
    <n v="37"/>
    <x v="13"/>
    <x v="1"/>
    <n v="1.1530734851177587E-5"/>
    <n v="1.2232938302297661E-5"/>
  </r>
  <r>
    <x v="637"/>
    <x v="17"/>
    <n v="27"/>
    <x v="28"/>
    <x v="1"/>
    <n v="1.2771124153435113E-5"/>
    <n v="1.2133913873329368E-5"/>
  </r>
  <r>
    <x v="638"/>
    <x v="71"/>
    <n v="28"/>
    <x v="13"/>
    <x v="1"/>
    <n v="4.0244079911474481E-5"/>
    <n v="1.1843520785327153E-5"/>
  </r>
  <r>
    <x v="597"/>
    <x v="74"/>
    <n v="29"/>
    <x v="16"/>
    <x v="1"/>
    <n v="4.4732534239680927E-5"/>
    <n v="1.1520215091240003E-5"/>
  </r>
  <r>
    <x v="639"/>
    <x v="30"/>
    <n v="26"/>
    <x v="5"/>
    <x v="0"/>
    <n v="1.5587313369091345E-5"/>
    <n v="1.1375691392251834E-5"/>
  </r>
  <r>
    <x v="521"/>
    <x v="69"/>
    <n v="30"/>
    <x v="12"/>
    <x v="0"/>
    <n v="5.0146852717006669E-5"/>
    <n v="1.0905906377341878E-5"/>
  </r>
  <r>
    <x v="429"/>
    <x v="75"/>
    <n v="30"/>
    <x v="22"/>
    <x v="1"/>
    <n v="5.4536602930928573E-5"/>
    <n v="1.0872276650440341E-5"/>
  </r>
  <r>
    <x v="575"/>
    <x v="44"/>
    <n v="23"/>
    <x v="21"/>
    <x v="0"/>
    <n v="1.4672162516420363E-5"/>
    <n v="1.0299973665178195E-5"/>
  </r>
  <r>
    <x v="267"/>
    <x v="28"/>
    <n v="30"/>
    <x v="1"/>
    <x v="1"/>
    <n v="1.5424802360277726E-5"/>
    <n v="9.9088543554674527E-6"/>
  </r>
  <r>
    <x v="640"/>
    <x v="5"/>
    <n v="26"/>
    <x v="5"/>
    <x v="0"/>
    <n v="1.8146744863260808E-5"/>
    <n v="9.6168510054939407E-6"/>
  </r>
  <r>
    <x v="640"/>
    <x v="5"/>
    <n v="26"/>
    <x v="5"/>
    <x v="0"/>
    <n v="1.8146744863260808E-5"/>
    <n v="9.6168510054939407E-6"/>
  </r>
  <r>
    <x v="641"/>
    <x v="67"/>
    <n v="27"/>
    <x v="12"/>
    <x v="0"/>
    <n v="1.1307765617673898E-3"/>
    <n v="4.9296481449819505E-4"/>
  </r>
  <r>
    <x v="642"/>
    <x v="67"/>
    <n v="21"/>
    <x v="21"/>
    <x v="0"/>
    <n v="6.7565056717792482E-4"/>
    <n v="2.9455152129601855E-4"/>
  </r>
  <r>
    <x v="229"/>
    <x v="69"/>
    <n v="31"/>
    <x v="27"/>
    <x v="0"/>
    <n v="3.758232421107359E-5"/>
    <n v="8.1733805230387985E-6"/>
  </r>
  <r>
    <x v="229"/>
    <x v="69"/>
    <n v="31"/>
    <x v="27"/>
    <x v="0"/>
    <n v="3.758232421107359E-5"/>
    <n v="8.1733805230387985E-6"/>
  </r>
  <r>
    <x v="643"/>
    <x v="39"/>
    <n v="24"/>
    <x v="31"/>
    <x v="1"/>
    <n v="2.0681921449756619E-5"/>
    <n v="6.6455195448580536E-6"/>
  </r>
  <r>
    <x v="261"/>
    <x v="47"/>
    <n v="25"/>
    <x v="3"/>
    <x v="1"/>
    <n v="1.3489147458024236E-5"/>
    <n v="6.6203532081804814E-6"/>
  </r>
  <r>
    <x v="644"/>
    <x v="60"/>
    <n v="28"/>
    <x v="12"/>
    <x v="0"/>
    <n v="1.2967663344090018E-5"/>
    <n v="6.4034526844560735E-6"/>
  </r>
  <r>
    <x v="640"/>
    <x v="44"/>
    <n v="24"/>
    <x v="5"/>
    <x v="0"/>
    <n v="8.7317819274724506E-6"/>
    <n v="6.1297796969187006E-6"/>
  </r>
  <r>
    <x v="640"/>
    <x v="44"/>
    <n v="24"/>
    <x v="5"/>
    <x v="0"/>
    <n v="8.7317819274724506E-6"/>
    <n v="6.1297796969187006E-6"/>
  </r>
  <r>
    <x v="502"/>
    <x v="71"/>
    <n v="28"/>
    <x v="14"/>
    <x v="0"/>
    <n v="2.9667817427186699E-6"/>
    <n v="6.1175905755520104E-6"/>
  </r>
  <r>
    <x v="645"/>
    <x v="44"/>
    <n v="26"/>
    <x v="38"/>
    <x v="0"/>
    <n v="8.2318980928104091E-6"/>
    <n v="5.7788573071956427E-6"/>
  </r>
  <r>
    <x v="521"/>
    <x v="25"/>
    <n v="31"/>
    <x v="12"/>
    <x v="0"/>
    <n v="6.6608225549473531E-6"/>
    <n v="5.4336300140671364E-6"/>
  </r>
  <r>
    <x v="646"/>
    <x v="70"/>
    <n v="30"/>
    <x v="2"/>
    <x v="1"/>
    <n v="2.1538354210509037E-5"/>
    <n v="5.0987075115157489E-6"/>
  </r>
  <r>
    <x v="194"/>
    <x v="54"/>
    <n v="26"/>
    <x v="14"/>
    <x v="0"/>
    <n v="6.0537439293189398E-6"/>
    <n v="5.0737530182088733E-6"/>
  </r>
  <r>
    <x v="194"/>
    <x v="54"/>
    <n v="26"/>
    <x v="14"/>
    <x v="0"/>
    <n v="6.0537439293189398E-6"/>
    <n v="5.0737530182088733E-6"/>
  </r>
  <r>
    <x v="538"/>
    <x v="30"/>
    <n v="27"/>
    <x v="16"/>
    <x v="1"/>
    <n v="6.3580000090744994E-6"/>
    <n v="4.8827101925759904E-6"/>
  </r>
  <r>
    <x v="647"/>
    <x v="15"/>
    <n v="28"/>
    <x v="7"/>
    <x v="0"/>
    <n v="2.0049499165986266E-5"/>
    <n v="4.8278859817313213E-6"/>
  </r>
  <r>
    <x v="269"/>
    <x v="67"/>
    <n v="23"/>
    <x v="69"/>
    <x v="0"/>
    <n v="4.1855452401581855E-4"/>
    <n v="1.8246987094103093E-4"/>
  </r>
  <r>
    <x v="521"/>
    <x v="68"/>
    <n v="37"/>
    <x v="12"/>
    <x v="0"/>
    <n v="1.3069837719022894E-5"/>
    <n v="4.385746037948739E-6"/>
  </r>
  <r>
    <x v="379"/>
    <x v="44"/>
    <n v="31"/>
    <x v="28"/>
    <x v="1"/>
    <n v="1.2857965821348517E-5"/>
    <n v="4.0424805760888484E-6"/>
  </r>
  <r>
    <x v="379"/>
    <x v="44"/>
    <n v="31"/>
    <x v="28"/>
    <x v="1"/>
    <n v="1.2857965821348517E-5"/>
    <n v="4.0424805760888484E-6"/>
  </r>
  <r>
    <x v="648"/>
    <x v="33"/>
    <n v="25"/>
    <x v="12"/>
    <x v="0"/>
    <n v="1.3775419830123326E-5"/>
    <n v="3.9572253968559287E-6"/>
  </r>
  <r>
    <x v="590"/>
    <x v="43"/>
    <n v="27"/>
    <x v="0"/>
    <x v="0"/>
    <n v="6.7338327603397661E-6"/>
    <n v="3.745242459178243E-6"/>
  </r>
  <r>
    <x v="293"/>
    <x v="50"/>
    <n v="30"/>
    <x v="49"/>
    <x v="1"/>
    <n v="1.3560734148251782E-6"/>
    <n v="3.5042931658585608E-6"/>
  </r>
  <r>
    <x v="29"/>
    <x v="10"/>
    <n v="25"/>
    <x v="18"/>
    <x v="1"/>
    <n v="8.147405021921819E-8"/>
    <n v="3.4579567327513232E-6"/>
  </r>
  <r>
    <x v="649"/>
    <x v="43"/>
    <n v="24"/>
    <x v="16"/>
    <x v="1"/>
    <n v="7.8170602152800802E-6"/>
    <n v="3.0898340579404495E-6"/>
  </r>
  <r>
    <x v="188"/>
    <x v="40"/>
    <n v="40"/>
    <x v="25"/>
    <x v="1"/>
    <n v="8.5101278058531943E-6"/>
    <n v="2.9027773497554931E-6"/>
  </r>
  <r>
    <x v="650"/>
    <x v="43"/>
    <n v="26"/>
    <x v="1"/>
    <x v="1"/>
    <n v="7.0804868062499315E-6"/>
    <n v="2.7986901313597191E-6"/>
  </r>
  <r>
    <x v="309"/>
    <x v="42"/>
    <n v="32"/>
    <x v="3"/>
    <x v="1"/>
    <n v="9.2624343304809693E-6"/>
    <n v="2.6705126055095479E-6"/>
  </r>
  <r>
    <x v="651"/>
    <x v="36"/>
    <n v="28"/>
    <x v="49"/>
    <x v="1"/>
    <n v="9.8617427100199274E-6"/>
    <n v="2.4909063297798426E-6"/>
  </r>
  <r>
    <x v="652"/>
    <x v="25"/>
    <n v="28"/>
    <x v="36"/>
    <x v="1"/>
    <n v="5.4777776700655959E-6"/>
    <n v="2.2207948230734678E-6"/>
  </r>
  <r>
    <x v="452"/>
    <x v="17"/>
    <n v="31"/>
    <x v="15"/>
    <x v="0"/>
    <n v="2.254472015093656E-6"/>
    <n v="2.2035624502489526E-6"/>
  </r>
  <r>
    <x v="653"/>
    <x v="67"/>
    <n v="31"/>
    <x v="38"/>
    <x v="0"/>
    <n v="1.9974218391717046E-5"/>
    <n v="8.7078094799109882E-6"/>
  </r>
  <r>
    <x v="653"/>
    <x v="67"/>
    <n v="31"/>
    <x v="38"/>
    <x v="0"/>
    <n v="1.9974218391717046E-5"/>
    <n v="8.7078094799109882E-6"/>
  </r>
  <r>
    <x v="654"/>
    <x v="1"/>
    <n v="34"/>
    <x v="38"/>
    <x v="0"/>
    <n v="4.4212997025821983E-6"/>
    <n v="2.0893887417166923E-6"/>
  </r>
  <r>
    <x v="560"/>
    <x v="52"/>
    <n v="27"/>
    <x v="1"/>
    <x v="1"/>
    <n v="3.8971830772275224E-6"/>
    <n v="2.0423018176716751E-6"/>
  </r>
  <r>
    <x v="309"/>
    <x v="8"/>
    <n v="30"/>
    <x v="21"/>
    <x v="0"/>
    <n v="7.3574340957658776E-6"/>
    <n v="2.0104957332887113E-6"/>
  </r>
  <r>
    <x v="309"/>
    <x v="8"/>
    <n v="30"/>
    <x v="21"/>
    <x v="0"/>
    <n v="7.3574340957658776E-6"/>
    <n v="2.0104957332887113E-6"/>
  </r>
  <r>
    <x v="655"/>
    <x v="59"/>
    <n v="29"/>
    <x v="25"/>
    <x v="1"/>
    <n v="9.6363376086409287E-7"/>
    <n v="1.9369971422481957E-6"/>
  </r>
  <r>
    <x v="655"/>
    <x v="59"/>
    <n v="29"/>
    <x v="25"/>
    <x v="1"/>
    <n v="9.6363376086409287E-7"/>
    <n v="1.9369971422481957E-6"/>
  </r>
  <r>
    <x v="517"/>
    <x v="55"/>
    <n v="35"/>
    <x v="19"/>
    <x v="0"/>
    <n v="4.0659522992561796E-6"/>
    <n v="1.7668817985291707E-6"/>
  </r>
  <r>
    <x v="656"/>
    <x v="58"/>
    <n v="27"/>
    <x v="34"/>
    <x v="0"/>
    <n v="5.8041958953272515E-6"/>
    <n v="1.5945361661444298E-6"/>
  </r>
  <r>
    <x v="656"/>
    <x v="58"/>
    <n v="27"/>
    <x v="34"/>
    <x v="0"/>
    <n v="5.8041958953272515E-6"/>
    <n v="1.5945361661444298E-6"/>
  </r>
  <r>
    <x v="268"/>
    <x v="73"/>
    <n v="24"/>
    <x v="21"/>
    <x v="0"/>
    <n v="8.6131242899423556E-6"/>
    <n v="1.4256850855227883E-6"/>
  </r>
  <r>
    <x v="657"/>
    <x v="5"/>
    <n v="25"/>
    <x v="49"/>
    <x v="1"/>
    <n v="4.6969792864655925E-6"/>
    <n v="1.3997899728104263E-6"/>
  </r>
  <r>
    <x v="650"/>
    <x v="7"/>
    <n v="33"/>
    <x v="1"/>
    <x v="1"/>
    <n v="2.5881872058861961E-6"/>
    <n v="1.3166053541340762E-6"/>
  </r>
  <r>
    <x v="650"/>
    <x v="7"/>
    <n v="33"/>
    <x v="1"/>
    <x v="1"/>
    <n v="2.5881872058861961E-6"/>
    <n v="1.3166053541340762E-6"/>
  </r>
  <r>
    <x v="658"/>
    <x v="44"/>
    <n v="26"/>
    <x v="24"/>
    <x v="1"/>
    <n v="3.8356283840263146E-6"/>
    <n v="1.2059025086049928E-6"/>
  </r>
  <r>
    <x v="391"/>
    <x v="65"/>
    <n v="29"/>
    <x v="13"/>
    <x v="1"/>
    <n v="1.2056791198340965E-6"/>
    <n v="1.180690703935838E-6"/>
  </r>
  <r>
    <x v="391"/>
    <x v="65"/>
    <n v="29"/>
    <x v="13"/>
    <x v="1"/>
    <n v="1.2056791198340965E-6"/>
    <n v="1.180690703935838E-6"/>
  </r>
  <r>
    <x v="621"/>
    <x v="67"/>
    <n v="26"/>
    <x v="15"/>
    <x v="0"/>
    <n v="2.3271162864976578E-6"/>
    <n v="1.0145120506353688E-6"/>
  </r>
  <r>
    <x v="659"/>
    <x v="49"/>
    <n v="33"/>
    <x v="4"/>
    <x v="0"/>
    <n v="8.6591833341127235E-7"/>
    <n v="7.2731808170387427E-7"/>
  </r>
  <r>
    <x v="660"/>
    <x v="46"/>
    <n v="29"/>
    <x v="10"/>
    <x v="1"/>
    <n v="1.2079704416243829E-6"/>
    <n v="7.0807585078046188E-7"/>
  </r>
  <r>
    <x v="660"/>
    <x v="46"/>
    <n v="29"/>
    <x v="10"/>
    <x v="1"/>
    <n v="1.2079704416243829E-6"/>
    <n v="7.0807585078046188E-7"/>
  </r>
  <r>
    <x v="321"/>
    <x v="6"/>
    <n v="26"/>
    <x v="10"/>
    <x v="1"/>
    <n v="2.5411944544365399E-6"/>
    <n v="7.0069599642416128E-7"/>
  </r>
  <r>
    <x v="661"/>
    <x v="34"/>
    <n v="26"/>
    <x v="5"/>
    <x v="0"/>
    <n v="9.9840991880013E-7"/>
    <n v="5.8553738491845977E-7"/>
  </r>
  <r>
    <x v="637"/>
    <x v="23"/>
    <n v="26"/>
    <x v="28"/>
    <x v="1"/>
    <n v="7.6342064467006775E-7"/>
    <n v="5.0721638387852576E-7"/>
  </r>
  <r>
    <x v="637"/>
    <x v="23"/>
    <n v="26"/>
    <x v="28"/>
    <x v="1"/>
    <n v="7.6342064467006775E-7"/>
    <n v="5.0721638387852576E-7"/>
  </r>
  <r>
    <x v="662"/>
    <x v="58"/>
    <n v="26"/>
    <x v="24"/>
    <x v="1"/>
    <n v="8.017898321140108E-7"/>
    <n v="4.2573774443660024E-7"/>
  </r>
  <r>
    <x v="663"/>
    <x v="4"/>
    <n v="25"/>
    <x v="27"/>
    <x v="0"/>
    <n v="4.0070262086866681E-7"/>
    <n v="4.1481879725908248E-7"/>
  </r>
  <r>
    <x v="355"/>
    <x v="0"/>
    <n v="27"/>
    <x v="34"/>
    <x v="0"/>
    <n v="4.6679522191182112E-7"/>
    <n v="3.3917087806144149E-7"/>
  </r>
  <r>
    <x v="521"/>
    <x v="16"/>
    <n v="25"/>
    <x v="15"/>
    <x v="0"/>
    <n v="2.2698929876734482E-7"/>
    <n v="2.1577670534231585E-7"/>
  </r>
  <r>
    <x v="521"/>
    <x v="16"/>
    <n v="25"/>
    <x v="15"/>
    <x v="0"/>
    <n v="2.2698929876734482E-7"/>
    <n v="2.1577670534231585E-7"/>
  </r>
  <r>
    <x v="582"/>
    <x v="32"/>
    <n v="27"/>
    <x v="5"/>
    <x v="0"/>
    <n v="3.5699438172115716E-7"/>
    <n v="2.1439490324333211E-7"/>
  </r>
  <r>
    <x v="476"/>
    <x v="27"/>
    <n v="29"/>
    <x v="11"/>
    <x v="0"/>
    <n v="1.7877746683119013E-7"/>
    <n v="1.876372592361848E-7"/>
  </r>
  <r>
    <x v="476"/>
    <x v="27"/>
    <n v="29"/>
    <x v="11"/>
    <x v="0"/>
    <n v="1.7877746683119013E-7"/>
    <n v="1.876372592361848E-7"/>
  </r>
  <r>
    <x v="664"/>
    <x v="64"/>
    <n v="28"/>
    <x v="2"/>
    <x v="1"/>
    <n v="4.7612914762381784E-7"/>
    <n v="1.6759306690600443E-7"/>
  </r>
  <r>
    <x v="665"/>
    <x v="70"/>
    <n v="27"/>
    <x v="39"/>
    <x v="1"/>
    <n v="5.6125372208278866E-7"/>
    <n v="1.3286384561608778E-7"/>
  </r>
  <r>
    <x v="665"/>
    <x v="70"/>
    <n v="27"/>
    <x v="39"/>
    <x v="1"/>
    <n v="5.6125372208278866E-7"/>
    <n v="1.3286384561608778E-7"/>
  </r>
  <r>
    <x v="174"/>
    <x v="33"/>
    <n v="26"/>
    <x v="0"/>
    <x v="0"/>
    <n v="2.3834611474523449E-7"/>
    <n v="6.8469005674096779E-8"/>
  </r>
  <r>
    <x v="564"/>
    <x v="31"/>
    <n v="21"/>
    <x v="1"/>
    <x v="1"/>
    <n v="5.6205976901261822E-8"/>
    <n v="5.1395181072455992E-8"/>
  </r>
  <r>
    <x v="666"/>
    <x v="12"/>
    <n v="23"/>
    <x v="3"/>
    <x v="1"/>
    <n v="5.0738727413460609E-8"/>
    <n v="4.7622254026408293E-8"/>
  </r>
  <r>
    <x v="657"/>
    <x v="41"/>
    <n v="26"/>
    <x v="49"/>
    <x v="1"/>
    <n v="1.8012808239191409E-7"/>
    <n v="4.0288360997761142E-8"/>
  </r>
  <r>
    <x v="667"/>
    <x v="7"/>
    <n v="23"/>
    <x v="2"/>
    <x v="1"/>
    <n v="6.6799784666228365E-8"/>
    <n v="3.3980909088238029E-8"/>
  </r>
  <r>
    <x v="668"/>
    <x v="5"/>
    <n v="24"/>
    <x v="38"/>
    <x v="0"/>
    <n v="6.4036420887980194E-8"/>
    <n v="3.3936043254324267E-8"/>
  </r>
  <r>
    <x v="668"/>
    <x v="5"/>
    <n v="24"/>
    <x v="38"/>
    <x v="0"/>
    <n v="6.4036420887980194E-8"/>
    <n v="3.3936043254324267E-8"/>
  </r>
  <r>
    <x v="549"/>
    <x v="68"/>
    <n v="26"/>
    <x v="21"/>
    <x v="0"/>
    <n v="9.6284747367560789E-8"/>
    <n v="3.2309540360057733E-8"/>
  </r>
  <r>
    <x v="109"/>
    <x v="30"/>
    <n v="23"/>
    <x v="10"/>
    <x v="1"/>
    <n v="1.3946226538520065E-8"/>
    <n v="1.0710189111421216E-8"/>
  </r>
  <r>
    <x v="521"/>
    <x v="48"/>
    <n v="29"/>
    <x v="12"/>
    <x v="0"/>
    <n v="1.2425055275329929E-8"/>
    <n v="8.8961309872296444E-9"/>
  </r>
  <r>
    <x v="521"/>
    <x v="49"/>
    <n v="27"/>
    <x v="12"/>
    <x v="0"/>
    <n v="7.7783537598691031E-9"/>
    <n v="6.5333382111857103E-9"/>
  </r>
  <r>
    <x v="521"/>
    <x v="49"/>
    <n v="27"/>
    <x v="12"/>
    <x v="0"/>
    <n v="7.7783537598691031E-9"/>
    <n v="6.5333382111857103E-9"/>
  </r>
  <r>
    <x v="669"/>
    <x v="5"/>
    <n v="29"/>
    <x v="20"/>
    <x v="0"/>
    <n v="2.8827440731399069E-9"/>
    <n v="1.5277076107728805E-9"/>
  </r>
  <r>
    <x v="670"/>
    <x v="69"/>
    <n v="20"/>
    <x v="27"/>
    <x v="0"/>
    <n v="6.4324713933457901E-9"/>
    <n v="1.3989298827315619E-9"/>
  </r>
  <r>
    <x v="629"/>
    <x v="30"/>
    <n v="31"/>
    <x v="13"/>
    <x v="1"/>
    <n v="1.8480061600698913E-11"/>
    <n v="1.4192007708143975E-11"/>
  </r>
  <r>
    <x v="629"/>
    <x v="30"/>
    <n v="31"/>
    <x v="13"/>
    <x v="1"/>
    <n v="1.8480061600698913E-11"/>
    <n v="1.4192007708143975E-11"/>
  </r>
  <r>
    <x v="671"/>
    <x v="61"/>
    <n v="23"/>
    <x v="20"/>
    <x v="0"/>
    <n v="4.5044486595793393E-21"/>
    <n v="1.2367587528809647E-21"/>
  </r>
  <r>
    <x v="672"/>
    <x v="13"/>
    <n v="33"/>
    <x v="12"/>
    <x v="0"/>
    <n v="5.1130262802434183E-23"/>
    <n v="4.7128062614526838E-23"/>
  </r>
  <r>
    <x v="673"/>
    <x v="26"/>
    <n v="35"/>
    <x v="3"/>
    <x v="1"/>
    <n v="2.2137760305674025E-31"/>
    <n v="2.3485914771746561E-31"/>
  </r>
  <r>
    <x v="673"/>
    <x v="65"/>
    <n v="34"/>
    <x v="3"/>
    <x v="1"/>
    <n v="2.2137760305674025E-31"/>
    <n v="2.1678942074128087E-31"/>
  </r>
  <r>
    <x v="673"/>
    <x v="51"/>
    <n v="33"/>
    <x v="3"/>
    <x v="1"/>
    <n v="2.2137760305674025E-31"/>
    <n v="9.5752766917712349E-32"/>
  </r>
  <r>
    <x v="673"/>
    <x v="47"/>
    <n v="31"/>
    <x v="7"/>
    <x v="0"/>
    <n v="2.2137760305674025E-31"/>
    <n v="9.2257051626507752E-32"/>
  </r>
  <r>
    <x v="674"/>
    <x v="16"/>
    <n v="35"/>
    <x v="11"/>
    <x v="0"/>
    <n v="2.5768134449142183E-33"/>
    <n v="2.4495265567354705E-33"/>
  </r>
  <r>
    <x v="674"/>
    <x v="51"/>
    <n v="27"/>
    <x v="11"/>
    <x v="0"/>
    <n v="2.5768134449142183E-33"/>
    <n v="8.1142612624528913E-34"/>
  </r>
  <r>
    <x v="675"/>
    <x v="66"/>
    <n v="29"/>
    <x v="10"/>
    <x v="1"/>
    <n v="1.4681874332409372E-33"/>
    <n v="3.7224375655335553E-34"/>
  </r>
  <r>
    <x v="676"/>
    <x v="20"/>
    <n v="24"/>
    <x v="12"/>
    <x v="0"/>
    <n v="1.3440661039297046E-35"/>
    <n v="6.3055821990987202E-36"/>
  </r>
  <r>
    <x v="677"/>
    <x v="3"/>
    <n v="29"/>
    <x v="21"/>
    <x v="0"/>
    <n v="7.2325233591493061E-40"/>
    <n v="9.3207861533230385E-40"/>
  </r>
  <r>
    <x v="677"/>
    <x v="0"/>
    <n v="28"/>
    <x v="21"/>
    <x v="0"/>
    <n v="7.2325233591493061E-40"/>
    <n v="5.2551122701636105E-40"/>
  </r>
  <r>
    <x v="677"/>
    <x v="68"/>
    <n v="26"/>
    <x v="20"/>
    <x v="0"/>
    <n v="7.2325233591493061E-40"/>
    <n v="2.4269628551388149E-40"/>
  </r>
  <r>
    <x v="677"/>
    <x v="8"/>
    <n v="31"/>
    <x v="21"/>
    <x v="0"/>
    <n v="7.2325233591493061E-40"/>
    <n v="1.9763625695062331E-40"/>
  </r>
  <r>
    <x v="677"/>
    <x v="74"/>
    <n v="30"/>
    <x v="21"/>
    <x v="0"/>
    <n v="7.2325233591493061E-40"/>
    <n v="1.3525641251745899E-40"/>
  </r>
  <r>
    <x v="678"/>
    <x v="69"/>
    <n v="31"/>
    <x v="12"/>
    <x v="0"/>
    <n v="1.0220621972318335E-40"/>
    <n v="2.2227745174226071E-41"/>
  </r>
  <r>
    <x v="679"/>
    <x v="30"/>
    <n v="29"/>
    <x v="1"/>
    <x v="1"/>
    <n v="2.1920836696706407E-43"/>
    <n v="1.6834396447945654E-43"/>
  </r>
  <r>
    <x v="680"/>
    <x v="57"/>
    <n v="31"/>
    <x v="10"/>
    <x v="1"/>
    <n v="2.4552543716892845E-43"/>
    <n v="1.2690455230469774E-43"/>
  </r>
  <r>
    <x v="680"/>
    <x v="63"/>
    <n v="28"/>
    <x v="10"/>
    <x v="1"/>
    <n v="2.4552543716892845E-43"/>
    <n v="1.1098184492659947E-43"/>
  </r>
  <r>
    <x v="680"/>
    <x v="42"/>
    <n v="27"/>
    <x v="10"/>
    <x v="1"/>
    <n v="2.4552543716892845E-43"/>
    <n v="7.0789033588626649E-44"/>
  </r>
  <r>
    <x v="680"/>
    <x v="8"/>
    <n v="25"/>
    <x v="34"/>
    <x v="0"/>
    <n v="2.4552543716892845E-43"/>
    <n v="6.7092390827673689E-44"/>
  </r>
  <r>
    <x v="680"/>
    <x v="75"/>
    <n v="26"/>
    <x v="10"/>
    <x v="1"/>
    <n v="2.4552543716892845E-43"/>
    <n v="4.8947318574311631E-44"/>
  </r>
  <r>
    <x v="681"/>
    <x v="18"/>
    <n v="27"/>
    <x v="10"/>
    <x v="1"/>
    <n v="2.2230046360025096E-47"/>
    <n v="2.0381782436524216E-47"/>
  </r>
  <r>
    <x v="682"/>
    <x v="30"/>
    <n v="29"/>
    <x v="13"/>
    <x v="1"/>
    <n v="1.3387702422603851E-47"/>
    <n v="1.0281263130029065E-47"/>
  </r>
  <r>
    <x v="682"/>
    <x v="23"/>
    <n v="31"/>
    <x v="13"/>
    <x v="1"/>
    <n v="1.3387702422603851E-47"/>
    <n v="8.8947843612083352E-48"/>
  </r>
  <r>
    <x v="683"/>
    <x v="33"/>
    <n v="25"/>
    <x v="17"/>
    <x v="1"/>
    <n v="4.2761457351417676E-52"/>
    <n v="4.9336933587551125E-52"/>
  </r>
  <r>
    <x v="683"/>
    <x v="40"/>
    <n v="23"/>
    <x v="17"/>
    <x v="1"/>
    <n v="4.2761457351417676E-52"/>
    <n v="1.4585796203537301E-52"/>
  </r>
  <r>
    <x v="683"/>
    <x v="69"/>
    <n v="21"/>
    <x v="17"/>
    <x v="1"/>
    <n v="4.2761457351417676E-52"/>
    <n v="1.4070054751541454E-52"/>
  </r>
  <r>
    <x v="684"/>
    <x v="43"/>
    <n v="26"/>
    <x v="35"/>
    <x v="0"/>
    <n v="3.1235502925346992E-69"/>
    <n v="1.7372651794799421E-69"/>
  </r>
  <r>
    <x v="685"/>
    <x v="25"/>
    <n v="31"/>
    <x v="0"/>
    <x v="0"/>
    <n v="1.1574531882191272E-72"/>
    <n v="9.4420356217323929E-73"/>
  </r>
  <r>
    <x v="686"/>
    <x v="35"/>
    <n v="27"/>
    <x v="14"/>
    <x v="0"/>
    <n v="2.2916670868687054E-74"/>
    <n v="7.6729999969667883E-74"/>
  </r>
  <r>
    <x v="686"/>
    <x v="9"/>
    <n v="24"/>
    <x v="14"/>
    <x v="0"/>
    <n v="2.2916670868687054E-74"/>
    <n v="1.6155257774964225E-74"/>
  </r>
  <r>
    <x v="687"/>
    <x v="74"/>
    <n v="29"/>
    <x v="21"/>
    <x v="0"/>
    <n v="1.135910848018848E-74"/>
    <n v="2.1242824753318888E-75"/>
  </r>
  <r>
    <x v="688"/>
    <x v="29"/>
    <n v="23"/>
    <x v="31"/>
    <x v="1"/>
    <n v="1.8833103647696021E-75"/>
    <n v="1.3766341078058265E-75"/>
  </r>
  <r>
    <x v="689"/>
    <x v="21"/>
    <n v="28"/>
    <x v="7"/>
    <x v="0"/>
    <n v="8.3270294842834514E-78"/>
    <n v="2.540194787823098E-78"/>
  </r>
  <r>
    <x v="689"/>
    <x v="70"/>
    <n v="31"/>
    <x v="7"/>
    <x v="0"/>
    <n v="8.3270294842834514E-78"/>
    <n v="2.4923908028852372E-78"/>
  </r>
  <r>
    <x v="689"/>
    <x v="24"/>
    <n v="27"/>
    <x v="7"/>
    <x v="0"/>
    <n v="8.3270294842834514E-78"/>
    <n v="2.389446102690617E-78"/>
  </r>
  <r>
    <x v="689"/>
    <x v="61"/>
    <n v="25"/>
    <x v="7"/>
    <x v="0"/>
    <n v="8.3270294842834514E-78"/>
    <n v="2.2863012498286932E-78"/>
  </r>
  <r>
    <x v="690"/>
    <x v="24"/>
    <n v="25"/>
    <x v="14"/>
    <x v="0"/>
    <n v="3.6067284335978885E-84"/>
    <n v="1.0349528863071514E-84"/>
  </r>
  <r>
    <x v="691"/>
    <x v="59"/>
    <n v="27"/>
    <x v="2"/>
    <x v="1"/>
    <n v="6.8745552827196324E-88"/>
    <n v="1.3818521597784909E-87"/>
  </r>
  <r>
    <x v="691"/>
    <x v="1"/>
    <n v="26"/>
    <x v="2"/>
    <x v="1"/>
    <n v="6.8745552827196324E-88"/>
    <n v="4.977500569535638E-88"/>
  </r>
  <r>
    <x v="691"/>
    <x v="58"/>
    <n v="25"/>
    <x v="2"/>
    <x v="1"/>
    <n v="6.8745552827196324E-88"/>
    <n v="3.6502803388676539E-88"/>
  </r>
  <r>
    <x v="691"/>
    <x v="50"/>
    <n v="29"/>
    <x v="27"/>
    <x v="0"/>
    <n v="6.8745552827196324E-88"/>
    <n v="3.2015820498973925E-88"/>
  </r>
  <r>
    <x v="692"/>
    <x v="54"/>
    <n v="29"/>
    <x v="4"/>
    <x v="0"/>
    <n v="3.0969640643995987E-89"/>
    <n v="2.5956219741854293E-89"/>
  </r>
  <r>
    <x v="693"/>
    <x v="37"/>
    <n v="25"/>
    <x v="48"/>
    <x v="1"/>
    <n v="1.5613008500844347E-91"/>
    <n v="1.2523604771945834E-90"/>
  </r>
  <r>
    <x v="694"/>
    <x v="17"/>
    <n v="29"/>
    <x v="18"/>
    <x v="1"/>
    <n v="8.7736379426489093E-94"/>
    <n v="8.335880684649193E-94"/>
  </r>
  <r>
    <x v="695"/>
    <x v="71"/>
    <n v="25"/>
    <x v="21"/>
    <x v="0"/>
    <n v="5.7089228326182196E-98"/>
    <n v="1.1771965566086712E-97"/>
  </r>
  <r>
    <x v="696"/>
    <x v="70"/>
    <n v="22"/>
    <x v="0"/>
    <x v="0"/>
    <n v="1.5667443826786349E-99"/>
    <n v="4.6894745565997743E-100"/>
  </r>
  <r>
    <x v="697"/>
    <x v="12"/>
    <n v="36"/>
    <x v="3"/>
    <x v="1"/>
    <n v="4.331952168350103E-100"/>
    <n v="4.0658750644323348E-100"/>
  </r>
  <r>
    <x v="698"/>
    <x v="30"/>
    <n v="25"/>
    <x v="15"/>
    <x v="0"/>
    <n v="7.5537167663171375E-104"/>
    <n v="5.5127364648030679E-104"/>
  </r>
  <r>
    <x v="699"/>
    <x v="68"/>
    <n v="24"/>
    <x v="17"/>
    <x v="1"/>
    <n v="5.5712167643029088E-106"/>
    <n v="3.0357775471554979E-106"/>
  </r>
  <r>
    <x v="699"/>
    <x v="6"/>
    <n v="25"/>
    <x v="17"/>
    <x v="1"/>
    <n v="5.5712167643029088E-106"/>
    <n v="1.5361788922303443E-106"/>
  </r>
  <r>
    <x v="700"/>
    <x v="9"/>
    <n v="26"/>
    <x v="52"/>
    <x v="0"/>
    <n v="1.5673748515556517E-109"/>
    <n v="1.1049312049716825E-109"/>
  </r>
  <r>
    <x v="700"/>
    <x v="11"/>
    <n v="32"/>
    <x v="32"/>
    <x v="0"/>
    <n v="1.5673748515556517E-109"/>
    <n v="7.4891985106718542E-110"/>
  </r>
  <r>
    <x v="700"/>
    <x v="55"/>
    <n v="30"/>
    <x v="52"/>
    <x v="0"/>
    <n v="1.5673748515556517E-109"/>
    <n v="6.8111130993658402E-110"/>
  </r>
  <r>
    <x v="701"/>
    <x v="31"/>
    <n v="21"/>
    <x v="25"/>
    <x v="1"/>
    <n v="2.9792047655417276E-111"/>
    <n v="2.7242079369232246E-111"/>
  </r>
  <r>
    <x v="702"/>
    <x v="32"/>
    <n v="24"/>
    <x v="25"/>
    <x v="1"/>
    <n v="2.2767231949778343E-112"/>
    <n v="2.9510269951204282E-112"/>
  </r>
  <r>
    <x v="702"/>
    <x v="70"/>
    <n v="25"/>
    <x v="25"/>
    <x v="1"/>
    <n v="2.2767231949778343E-112"/>
    <n v="5.3896159114198476E-113"/>
  </r>
  <r>
    <x v="703"/>
    <x v="26"/>
    <n v="31"/>
    <x v="28"/>
    <x v="1"/>
    <n v="6.5869640137799243E-115"/>
    <n v="6.9880996675416294E-115"/>
  </r>
  <r>
    <x v="703"/>
    <x v="47"/>
    <n v="27"/>
    <x v="20"/>
    <x v="0"/>
    <n v="6.5869640137799243E-115"/>
    <n v="2.7450558262910094E-115"/>
  </r>
  <r>
    <x v="703"/>
    <x v="70"/>
    <n v="26"/>
    <x v="20"/>
    <x v="0"/>
    <n v="6.5869640137799243E-115"/>
    <n v="1.9715660377890246E-115"/>
  </r>
  <r>
    <x v="703"/>
    <x v="14"/>
    <n v="28"/>
    <x v="20"/>
    <x v="0"/>
    <n v="6.5869640137799243E-115"/>
    <n v="1.9201040231079249E-115"/>
  </r>
  <r>
    <x v="704"/>
    <x v="1"/>
    <n v="23"/>
    <x v="37"/>
    <x v="0"/>
    <n v="1.0872424924906132E-118"/>
    <n v="5.1380190806769879E-119"/>
  </r>
  <r>
    <x v="705"/>
    <x v="66"/>
    <n v="24"/>
    <x v="16"/>
    <x v="1"/>
    <n v="3.4745910407993003E-121"/>
    <n v="8.8094666405001989E-122"/>
  </r>
  <r>
    <x v="706"/>
    <x v="19"/>
    <n v="25"/>
    <x v="22"/>
    <x v="1"/>
    <n v="1.2791063008977577E-123"/>
    <n v="2.1415075496517403E-123"/>
  </r>
  <r>
    <x v="707"/>
    <x v="57"/>
    <n v="31"/>
    <x v="22"/>
    <x v="1"/>
    <n v="1.1401209095208351E-123"/>
    <n v="5.8929345677701796E-124"/>
  </r>
  <r>
    <x v="708"/>
    <x v="36"/>
    <n v="33"/>
    <x v="6"/>
    <x v="0"/>
    <n v="8.3449918705284557E-124"/>
    <n v="5.4790189052559322E-124"/>
  </r>
  <r>
    <x v="708"/>
    <x v="7"/>
    <n v="32"/>
    <x v="6"/>
    <x v="0"/>
    <n v="8.3449918705284557E-124"/>
    <n v="4.8545687482407683E-124"/>
  </r>
  <r>
    <x v="709"/>
    <x v="23"/>
    <n v="28"/>
    <x v="20"/>
    <x v="0"/>
    <n v="5.931304153302931E-126"/>
    <n v="4.4111790787071973E-126"/>
  </r>
  <r>
    <x v="710"/>
    <x v="43"/>
    <n v="33"/>
    <x v="11"/>
    <x v="0"/>
    <n v="3.4739808389292593E-127"/>
    <n v="1.9321686479889693E-127"/>
  </r>
  <r>
    <x v="710"/>
    <x v="57"/>
    <n v="26"/>
    <x v="24"/>
    <x v="1"/>
    <n v="3.4739808389292593E-127"/>
    <n v="1.7955939236393215E-127"/>
  </r>
  <r>
    <x v="710"/>
    <x v="39"/>
    <n v="34"/>
    <x v="11"/>
    <x v="0"/>
    <n v="3.4739808389292593E-127"/>
    <n v="1.6525744239679537E-127"/>
  </r>
  <r>
    <x v="710"/>
    <x v="66"/>
    <n v="25"/>
    <x v="24"/>
    <x v="1"/>
    <n v="3.4739808389292593E-127"/>
    <n v="8.8079195366957578E-128"/>
  </r>
  <r>
    <x v="711"/>
    <x v="14"/>
    <n v="29"/>
    <x v="22"/>
    <x v="1"/>
    <n v="9.1001668574909502E-131"/>
    <n v="9.1417504324966922E-131"/>
  </r>
  <r>
    <x v="711"/>
    <x v="65"/>
    <n v="31"/>
    <x v="22"/>
    <x v="1"/>
    <n v="9.1001668574909502E-131"/>
    <n v="8.9115604941246981E-131"/>
  </r>
  <r>
    <x v="711"/>
    <x v="51"/>
    <n v="30"/>
    <x v="22"/>
    <x v="1"/>
    <n v="9.1001668574909502E-131"/>
    <n v="3.9361080072507877E-131"/>
  </r>
  <r>
    <x v="712"/>
    <x v="29"/>
    <n v="27"/>
    <x v="4"/>
    <x v="0"/>
    <n v="5.1166807092804326E-137"/>
    <n v="1.4416028825323878E-137"/>
  </r>
  <r>
    <x v="713"/>
    <x v="50"/>
    <n v="24"/>
    <x v="7"/>
    <x v="0"/>
    <n v="1.4258399733089121E-139"/>
    <n v="6.6403475960790585E-140"/>
  </r>
  <r>
    <x v="714"/>
    <x v="54"/>
    <n v="25"/>
    <x v="17"/>
    <x v="1"/>
    <n v="1.8288944148664765E-139"/>
    <n v="6.101590537005498E-140"/>
  </r>
  <r>
    <x v="713"/>
    <x v="2"/>
    <n v="25"/>
    <x v="7"/>
    <x v="0"/>
    <n v="1.4258399733089121E-139"/>
    <n v="5.8686375377904486E-140"/>
  </r>
  <r>
    <x v="715"/>
    <x v="15"/>
    <n v="32"/>
    <x v="14"/>
    <x v="0"/>
    <n v="2.3558017789422779E-142"/>
    <n v="5.6727314184427158E-143"/>
  </r>
  <r>
    <x v="716"/>
    <x v="27"/>
    <n v="40"/>
    <x v="21"/>
    <x v="0"/>
    <n v="3.6181116566141607E-146"/>
    <n v="3.7974167935750802E-146"/>
  </r>
  <r>
    <x v="716"/>
    <x v="17"/>
    <n v="39"/>
    <x v="21"/>
    <x v="0"/>
    <n v="3.6181116566141607E-146"/>
    <n v="3.5364089391864954E-146"/>
  </r>
  <r>
    <x v="716"/>
    <x v="23"/>
    <n v="38"/>
    <x v="21"/>
    <x v="0"/>
    <n v="3.6181116566141607E-146"/>
    <n v="2.6908312289457277E-146"/>
  </r>
  <r>
    <x v="716"/>
    <x v="26"/>
    <n v="35"/>
    <x v="21"/>
    <x v="0"/>
    <n v="3.6181116566141607E-146"/>
    <n v="2.3099062660036676E-146"/>
  </r>
  <r>
    <x v="717"/>
    <x v="36"/>
    <n v="25"/>
    <x v="11"/>
    <x v="0"/>
    <n v="3.3839206198394146E-146"/>
    <n v="2.2217595100918202E-146"/>
  </r>
  <r>
    <x v="718"/>
    <x v="15"/>
    <n v="31"/>
    <x v="25"/>
    <x v="1"/>
    <n v="2.8391981645350629E-151"/>
    <n v="1.1090498610857591E-150"/>
  </r>
  <r>
    <x v="719"/>
    <x v="14"/>
    <n v="30"/>
    <x v="25"/>
    <x v="1"/>
    <n v="8.8730414103235273E-152"/>
    <n v="8.9135871265497652E-152"/>
  </r>
  <r>
    <x v="719"/>
    <x v="51"/>
    <n v="31"/>
    <x v="25"/>
    <x v="1"/>
    <n v="8.8730414103235273E-152"/>
    <n v="3.837869117212172E-152"/>
  </r>
  <r>
    <x v="720"/>
    <x v="65"/>
    <n v="26"/>
    <x v="36"/>
    <x v="1"/>
    <n v="1.9158957208258189E-152"/>
    <n v="1.8761876440231974E-152"/>
  </r>
  <r>
    <x v="720"/>
    <x v="23"/>
    <n v="30"/>
    <x v="36"/>
    <x v="1"/>
    <n v="1.9158957208258189E-152"/>
    <n v="1.2729203830027296E-152"/>
  </r>
  <r>
    <x v="721"/>
    <x v="3"/>
    <n v="31"/>
    <x v="9"/>
    <x v="1"/>
    <n v="1.2658756759794947E-156"/>
    <n v="9.6382229453980619E-157"/>
  </r>
  <r>
    <x v="721"/>
    <x v="42"/>
    <n v="35"/>
    <x v="38"/>
    <x v="0"/>
    <n v="1.2658756759794947E-156"/>
    <n v="8.7026093528312838E-157"/>
  </r>
  <r>
    <x v="721"/>
    <x v="8"/>
    <n v="33"/>
    <x v="9"/>
    <x v="1"/>
    <n v="1.2658756759794947E-156"/>
    <n v="6.5009951333503221E-157"/>
  </r>
  <r>
    <x v="721"/>
    <x v="66"/>
    <n v="38"/>
    <x v="38"/>
    <x v="0"/>
    <n v="1.2658756759794947E-156"/>
    <n v="4.3118905349548359E-157"/>
  </r>
  <r>
    <x v="721"/>
    <x v="63"/>
    <n v="36"/>
    <x v="38"/>
    <x v="0"/>
    <n v="1.2658756759794947E-156"/>
    <n v="3.6529041100876424E-157"/>
  </r>
  <r>
    <x v="721"/>
    <x v="58"/>
    <n v="40"/>
    <x v="38"/>
    <x v="0"/>
    <n v="1.2658756759794947E-156"/>
    <n v="3.4776299483910269E-157"/>
  </r>
  <r>
    <x v="721"/>
    <x v="73"/>
    <n v="37"/>
    <x v="38"/>
    <x v="0"/>
    <n v="1.2658756759794947E-156"/>
    <n v="2.0953373138681617E-157"/>
  </r>
  <r>
    <x v="722"/>
    <x v="46"/>
    <n v="31"/>
    <x v="11"/>
    <x v="0"/>
    <n v="9.5922380116453274E-158"/>
    <n v="5.6274008819241171E-158"/>
  </r>
  <r>
    <x v="723"/>
    <x v="28"/>
    <n v="27"/>
    <x v="10"/>
    <x v="1"/>
    <n v="1.7892806677619063E-158"/>
    <n v="1.1494294139913408E-158"/>
  </r>
  <r>
    <x v="723"/>
    <x v="68"/>
    <n v="29"/>
    <x v="10"/>
    <x v="1"/>
    <n v="1.7892806677619063E-158"/>
    <n v="9.7498595128359625E-159"/>
  </r>
  <r>
    <x v="723"/>
    <x v="8"/>
    <n v="34"/>
    <x v="24"/>
    <x v="1"/>
    <n v="1.7892806677619063E-158"/>
    <n v="9.1889789290069194E-159"/>
  </r>
  <r>
    <x v="723"/>
    <x v="1"/>
    <n v="42"/>
    <x v="0"/>
    <x v="0"/>
    <n v="1.7892806677619063E-158"/>
    <n v="8.4556649276900005E-159"/>
  </r>
  <r>
    <x v="723"/>
    <x v="25"/>
    <n v="23"/>
    <x v="10"/>
    <x v="1"/>
    <n v="1.7892806677619063E-158"/>
    <n v="7.2540827381617609E-159"/>
  </r>
  <r>
    <x v="723"/>
    <x v="40"/>
    <n v="24"/>
    <x v="10"/>
    <x v="1"/>
    <n v="1.7892806677619063E-158"/>
    <n v="6.1031790746577695E-159"/>
  </r>
  <r>
    <x v="723"/>
    <x v="54"/>
    <n v="25"/>
    <x v="10"/>
    <x v="1"/>
    <n v="1.7892806677619063E-158"/>
    <n v="5.9694304393509702E-159"/>
  </r>
  <r>
    <x v="723"/>
    <x v="71"/>
    <n v="28"/>
    <x v="10"/>
    <x v="1"/>
    <n v="1.7892806677619063E-158"/>
    <n v="5.2657143177424343E-159"/>
  </r>
  <r>
    <x v="723"/>
    <x v="74"/>
    <n v="33"/>
    <x v="10"/>
    <x v="1"/>
    <n v="1.7892806677619063E-158"/>
    <n v="4.60803272194885E-159"/>
  </r>
  <r>
    <x v="723"/>
    <x v="75"/>
    <n v="35"/>
    <x v="24"/>
    <x v="1"/>
    <n v="1.7892806677619063E-158"/>
    <n v="3.5670638396436784E-159"/>
  </r>
  <r>
    <x v="724"/>
    <x v="68"/>
    <n v="23"/>
    <x v="13"/>
    <x v="1"/>
    <n v="2.9337883404936615E-162"/>
    <n v="1.5986326055815633E-162"/>
  </r>
  <r>
    <x v="724"/>
    <x v="73"/>
    <n v="32"/>
    <x v="1"/>
    <x v="1"/>
    <n v="2.9337883404936615E-162"/>
    <n v="7.9523983521947946E-163"/>
  </r>
  <r>
    <x v="725"/>
    <x v="23"/>
    <n v="32"/>
    <x v="70"/>
    <x v="0"/>
    <n v="3.3442444002380229E-163"/>
    <n v="2.4871530022952491E-163"/>
  </r>
  <r>
    <x v="725"/>
    <x v="30"/>
    <n v="30"/>
    <x v="27"/>
    <x v="0"/>
    <n v="3.3442444002380229E-163"/>
    <n v="2.4406446022193355E-163"/>
  </r>
  <r>
    <x v="725"/>
    <x v="70"/>
    <n v="24"/>
    <x v="27"/>
    <x v="0"/>
    <n v="3.3442444002380229E-163"/>
    <n v="1.0009768791482732E-163"/>
  </r>
  <r>
    <x v="725"/>
    <x v="65"/>
    <n v="28"/>
    <x v="27"/>
    <x v="0"/>
    <n v="3.3442444002380229E-163"/>
    <n v="9.8574256228588906E-164"/>
  </r>
  <r>
    <x v="725"/>
    <x v="14"/>
    <n v="26"/>
    <x v="27"/>
    <x v="0"/>
    <n v="3.3442444002380229E-163"/>
    <n v="9.7484928014178114E-164"/>
  </r>
  <r>
    <x v="726"/>
    <x v="70"/>
    <n v="29"/>
    <x v="20"/>
    <x v="0"/>
    <n v="1.7454700611590294E-163"/>
    <n v="5.224424310440223E-164"/>
  </r>
  <r>
    <x v="727"/>
    <x v="62"/>
    <n v="24"/>
    <x v="19"/>
    <x v="0"/>
    <n v="2.4155778100104854E-167"/>
    <n v="8.1710284184851294E-168"/>
  </r>
  <r>
    <x v="728"/>
    <x v="13"/>
    <n v="30"/>
    <x v="52"/>
    <x v="0"/>
    <n v="1.67949707505648E-171"/>
    <n v="1.5480351356693646E-171"/>
  </r>
  <r>
    <x v="729"/>
    <x v="4"/>
    <n v="26"/>
    <x v="4"/>
    <x v="0"/>
    <n v="9.4388298790034528E-173"/>
    <n v="9.7713462653507455E-173"/>
  </r>
  <r>
    <x v="729"/>
    <x v="44"/>
    <n v="25"/>
    <x v="4"/>
    <x v="0"/>
    <n v="9.4388298790034528E-173"/>
    <n v="6.626132928600616E-173"/>
  </r>
  <r>
    <x v="729"/>
    <x v="5"/>
    <n v="27"/>
    <x v="4"/>
    <x v="0"/>
    <n v="9.4388298790034528E-173"/>
    <n v="5.0020993460019209E-173"/>
  </r>
  <r>
    <x v="730"/>
    <x v="27"/>
    <n v="36"/>
    <x v="2"/>
    <x v="1"/>
    <n v="7.4346467946354373E-174"/>
    <n v="3.5561731799868908E-174"/>
  </r>
  <r>
    <x v="731"/>
    <x v="35"/>
    <n v="23"/>
    <x v="11"/>
    <x v="0"/>
    <n v="1.466438736273639E-175"/>
    <n v="4.9099559370790335E-175"/>
  </r>
  <r>
    <x v="731"/>
    <x v="19"/>
    <n v="25"/>
    <x v="11"/>
    <x v="0"/>
    <n v="1.466438736273639E-175"/>
    <n v="2.8184284385454663E-175"/>
  </r>
  <r>
    <x v="731"/>
    <x v="11"/>
    <n v="26"/>
    <x v="11"/>
    <x v="0"/>
    <n v="1.466438736273639E-175"/>
    <n v="7.0069076256976714E-176"/>
  </r>
  <r>
    <x v="731"/>
    <x v="55"/>
    <n v="24"/>
    <x v="11"/>
    <x v="0"/>
    <n v="1.466438736273639E-175"/>
    <n v="6.3724896926459531E-176"/>
  </r>
  <r>
    <x v="731"/>
    <x v="62"/>
    <n v="27"/>
    <x v="11"/>
    <x v="0"/>
    <n v="1.466438736273639E-175"/>
    <n v="4.9604332919448836E-176"/>
  </r>
  <r>
    <x v="732"/>
    <x v="14"/>
    <n v="26"/>
    <x v="15"/>
    <x v="0"/>
    <n v="5.8258093524611094E-178"/>
    <n v="1.6982269756019482E-178"/>
  </r>
  <r>
    <x v="733"/>
    <x v="40"/>
    <n v="26"/>
    <x v="24"/>
    <x v="1"/>
    <n v="3.2697065360972972E-179"/>
    <n v="1.1152864316329935E-179"/>
  </r>
  <r>
    <x v="734"/>
    <x v="71"/>
    <n v="23"/>
    <x v="36"/>
    <x v="1"/>
    <n v="7.0983982901816308E-181"/>
    <n v="2.0890035969818916E-181"/>
  </r>
  <r>
    <x v="735"/>
    <x v="8"/>
    <n v="25"/>
    <x v="1"/>
    <x v="1"/>
    <n v="7.4578228683571219E-183"/>
    <n v="3.8300183100574682E-183"/>
  </r>
  <r>
    <x v="736"/>
    <x v="49"/>
    <n v="32"/>
    <x v="34"/>
    <x v="0"/>
    <n v="3.0019363872927814E-185"/>
    <n v="2.5214417230335335E-185"/>
  </r>
  <r>
    <x v="737"/>
    <x v="48"/>
    <n v="26"/>
    <x v="24"/>
    <x v="1"/>
    <n v="2.8582141670173157E-186"/>
    <n v="1.7737492061066093E-186"/>
  </r>
  <r>
    <x v="737"/>
    <x v="49"/>
    <n v="24"/>
    <x v="24"/>
    <x v="1"/>
    <n v="2.8582141670173157E-186"/>
    <n v="1.2720677470305817E-186"/>
  </r>
  <r>
    <x v="738"/>
    <x v="57"/>
    <n v="22"/>
    <x v="20"/>
    <x v="0"/>
    <n v="4.0940766766254668E-194"/>
    <n v="1.1666532972028099E-194"/>
  </r>
  <r>
    <x v="739"/>
    <x v="34"/>
    <n v="30"/>
    <x v="11"/>
    <x v="0"/>
    <n v="1.0213415875213659E-200"/>
    <n v="5.9898611883226711E-201"/>
  </r>
  <r>
    <x v="740"/>
    <x v="39"/>
    <n v="32"/>
    <x v="11"/>
    <x v="0"/>
    <n v="3.4169319033017891E-203"/>
    <n v="1.6254362167343152E-203"/>
  </r>
  <r>
    <x v="741"/>
    <x v="7"/>
    <n v="31"/>
    <x v="3"/>
    <x v="1"/>
    <n v="1.2588660393478895E-203"/>
    <n v="6.4038249001987685E-204"/>
  </r>
  <r>
    <x v="741"/>
    <x v="4"/>
    <n v="28"/>
    <x v="3"/>
    <x v="1"/>
    <n v="1.2588660393478895E-203"/>
    <n v="3.6377453085047504E-204"/>
  </r>
  <r>
    <x v="742"/>
    <x v="40"/>
    <n v="30"/>
    <x v="4"/>
    <x v="0"/>
    <n v="1.4377691460620394E-207"/>
    <n v="1.0959436411999762E-207"/>
  </r>
  <r>
    <x v="743"/>
    <x v="46"/>
    <n v="26"/>
    <x v="4"/>
    <x v="0"/>
    <n v="2.6450673175379472E-209"/>
    <n v="1.5517603021725426E-209"/>
  </r>
  <r>
    <x v="744"/>
    <x v="74"/>
    <n v="31"/>
    <x v="37"/>
    <x v="0"/>
    <n v="6.71346310563639E-209"/>
    <n v="1.2554939543859294E-209"/>
  </r>
  <r>
    <x v="744"/>
    <x v="75"/>
    <n v="33"/>
    <x v="15"/>
    <x v="0"/>
    <n v="6.71346310563639E-209"/>
    <n v="1.1880295528231075E-209"/>
  </r>
  <r>
    <x v="745"/>
    <x v="57"/>
    <n v="27"/>
    <x v="16"/>
    <x v="1"/>
    <n v="6.7369407687194874E-210"/>
    <n v="3.4821176250238547E-210"/>
  </r>
  <r>
    <x v="746"/>
    <x v="24"/>
    <n v="22"/>
    <x v="3"/>
    <x v="1"/>
    <n v="3.6375748037164387E-211"/>
    <n v="1.8653190164580844E-210"/>
  </r>
  <r>
    <x v="746"/>
    <x v="47"/>
    <n v="27"/>
    <x v="3"/>
    <x v="1"/>
    <n v="3.6375748037164387E-211"/>
    <n v="1.7852892554343771E-211"/>
  </r>
  <r>
    <x v="747"/>
    <x v="37"/>
    <n v="36"/>
    <x v="13"/>
    <x v="1"/>
    <n v="1.3290196871912142E-212"/>
    <n v="1.0660416469777585E-211"/>
  </r>
  <r>
    <x v="748"/>
    <x v="26"/>
    <n v="24"/>
    <x v="27"/>
    <x v="0"/>
    <n v="1.6040321631605176E-211"/>
    <n v="1.024060144131428E-211"/>
  </r>
  <r>
    <x v="749"/>
    <x v="60"/>
    <n v="32"/>
    <x v="28"/>
    <x v="1"/>
    <n v="1.6014072418525408E-212"/>
    <n v="1.0284722664994476E-212"/>
  </r>
  <r>
    <x v="750"/>
    <x v="26"/>
    <n v="23"/>
    <x v="2"/>
    <x v="1"/>
    <n v="2.3618660243330506E-216"/>
    <n v="2.5056999165156065E-216"/>
  </r>
  <r>
    <x v="750"/>
    <x v="65"/>
    <n v="22"/>
    <x v="2"/>
    <x v="1"/>
    <n v="2.3618660243330506E-216"/>
    <n v="2.3129149480963471E-216"/>
  </r>
  <r>
    <x v="750"/>
    <x v="48"/>
    <n v="33"/>
    <x v="3"/>
    <x v="1"/>
    <n v="2.3618660243330506E-216"/>
    <n v="1.4657257087080774E-216"/>
  </r>
  <r>
    <x v="751"/>
    <x v="67"/>
    <n v="26"/>
    <x v="8"/>
    <x v="0"/>
    <n v="2.4606748241340722E-219"/>
    <n v="1.0727372225717933E-219"/>
  </r>
  <r>
    <x v="752"/>
    <x v="49"/>
    <n v="25"/>
    <x v="14"/>
    <x v="0"/>
    <n v="1.5672207570079281E-221"/>
    <n v="1.316368935281699E-221"/>
  </r>
  <r>
    <x v="753"/>
    <x v="71"/>
    <n v="30"/>
    <x v="36"/>
    <x v="1"/>
    <n v="1.5296752270323773E-227"/>
    <n v="4.501715627741935E-228"/>
  </r>
  <r>
    <x v="753"/>
    <x v="6"/>
    <n v="32"/>
    <x v="36"/>
    <x v="1"/>
    <n v="1.5296752270323773E-227"/>
    <n v="4.217848443433919E-228"/>
  </r>
  <r>
    <x v="754"/>
    <x v="75"/>
    <n v="33"/>
    <x v="16"/>
    <x v="1"/>
    <n v="1.223129054143122E-242"/>
    <n v="2.4383985692467519E-243"/>
  </r>
  <r>
    <x v="755"/>
    <x v="56"/>
    <n v="32"/>
    <x v="1"/>
    <x v="1"/>
    <n v="1.6941922351440276E-243"/>
    <n v="9.0447574026179431E-244"/>
  </r>
  <r>
    <x v="756"/>
    <x v="21"/>
    <n v="34"/>
    <x v="11"/>
    <x v="0"/>
    <n v="1.8997516645767443E-245"/>
    <n v="5.7952710334751021E-246"/>
  </r>
  <r>
    <x v="757"/>
    <x v="74"/>
    <n v="27"/>
    <x v="24"/>
    <x v="1"/>
    <n v="2.160270902033962E-245"/>
    <n v="5.5634642368868877E-246"/>
  </r>
  <r>
    <x v="756"/>
    <x v="24"/>
    <n v="33"/>
    <x v="11"/>
    <x v="0"/>
    <n v="1.8997516645767443E-245"/>
    <n v="5.451348790790944E-246"/>
  </r>
  <r>
    <x v="756"/>
    <x v="53"/>
    <n v="35"/>
    <x v="11"/>
    <x v="0"/>
    <n v="1.8997516645767443E-245"/>
    <n v="4.92489342401852E-246"/>
  </r>
  <r>
    <x v="758"/>
    <x v="36"/>
    <n v="30"/>
    <x v="27"/>
    <x v="0"/>
    <n v="5.2814495084279246E-251"/>
    <n v="3.4676081358481624E-251"/>
  </r>
  <r>
    <x v="758"/>
    <x v="60"/>
    <n v="31"/>
    <x v="27"/>
    <x v="0"/>
    <n v="5.2814495084279246E-251"/>
    <n v="2.6079881267102113E-251"/>
  </r>
  <r>
    <x v="759"/>
    <x v="31"/>
    <n v="22"/>
    <x v="36"/>
    <x v="1"/>
    <n v="1.7273576537589526E-251"/>
    <n v="1.5795092316924226E-251"/>
  </r>
  <r>
    <x v="759"/>
    <x v="30"/>
    <n v="21"/>
    <x v="36"/>
    <x v="1"/>
    <n v="1.7273576537589526E-251"/>
    <n v="1.3265471547963566E-251"/>
  </r>
  <r>
    <x v="759"/>
    <x v="23"/>
    <n v="23"/>
    <x v="36"/>
    <x v="1"/>
    <n v="1.7273576537589526E-251"/>
    <n v="1.1476557634659712E-251"/>
  </r>
  <r>
    <x v="760"/>
    <x v="30"/>
    <n v="36"/>
    <x v="22"/>
    <x v="1"/>
    <n v="2.9495744821599216E-253"/>
    <n v="2.2651647321876474E-253"/>
  </r>
  <r>
    <x v="761"/>
    <x v="28"/>
    <n v="27"/>
    <x v="36"/>
    <x v="1"/>
    <n v="2.1998343593924109E-257"/>
    <n v="1.4131680759493356E-257"/>
  </r>
  <r>
    <x v="761"/>
    <x v="75"/>
    <n v="35"/>
    <x v="29"/>
    <x v="1"/>
    <n v="2.1998343593924109E-257"/>
    <n v="4.3855331016400124E-258"/>
  </r>
  <r>
    <x v="762"/>
    <x v="25"/>
    <n v="28"/>
    <x v="18"/>
    <x v="1"/>
    <n v="4.8718443990953189E-260"/>
    <n v="1.9751379979247668E-260"/>
  </r>
  <r>
    <x v="762"/>
    <x v="54"/>
    <n v="30"/>
    <x v="18"/>
    <x v="1"/>
    <n v="4.8718443990953189E-260"/>
    <n v="1.6253535164004241E-260"/>
  </r>
  <r>
    <x v="763"/>
    <x v="2"/>
    <n v="25"/>
    <x v="17"/>
    <x v="1"/>
    <n v="1.8832667484697393E-262"/>
    <n v="1.6690333225278838E-262"/>
  </r>
  <r>
    <x v="763"/>
    <x v="5"/>
    <n v="31"/>
    <x v="4"/>
    <x v="0"/>
    <n v="1.8832667484697393E-262"/>
    <n v="9.9803550775111925E-263"/>
  </r>
  <r>
    <x v="764"/>
    <x v="23"/>
    <n v="23"/>
    <x v="5"/>
    <x v="0"/>
    <n v="7.6519578598258324E-267"/>
    <n v="5.690849019033416E-267"/>
  </r>
  <r>
    <x v="765"/>
    <x v="36"/>
    <n v="25"/>
    <x v="35"/>
    <x v="0"/>
    <n v="8.605402329601886E-276"/>
    <n v="5.6499949649724946E-276"/>
  </r>
  <r>
    <x v="766"/>
    <x v="8"/>
    <n v="24"/>
    <x v="25"/>
    <x v="1"/>
    <n v="4.8725435945668012E-276"/>
    <n v="2.5023296360288995E-276"/>
  </r>
  <r>
    <x v="767"/>
    <x v="37"/>
    <n v="28"/>
    <x v="12"/>
    <x v="0"/>
    <n v="9.6094713253993372E-282"/>
    <n v="2.5659924841508271E-282"/>
  </r>
  <r>
    <x v="768"/>
    <x v="58"/>
    <n v="37"/>
    <x v="10"/>
    <x v="1"/>
    <n v="1.8593172330557261E-284"/>
    <n v="9.8726810105105716E-285"/>
  </r>
  <r>
    <x v="768"/>
    <x v="66"/>
    <n v="35"/>
    <x v="38"/>
    <x v="0"/>
    <n v="1.8593172330557261E-284"/>
    <n v="6.3333015483435721E-285"/>
  </r>
  <r>
    <x v="768"/>
    <x v="73"/>
    <n v="34"/>
    <x v="38"/>
    <x v="0"/>
    <n v="1.8593172330557261E-284"/>
    <n v="3.0776298578651855E-285"/>
  </r>
  <r>
    <x v="769"/>
    <x v="17"/>
    <n v="23"/>
    <x v="10"/>
    <x v="1"/>
    <n v="2.5156442509741865E-292"/>
    <n v="2.3901271579954527E-292"/>
  </r>
  <r>
    <x v="769"/>
    <x v="27"/>
    <n v="24"/>
    <x v="10"/>
    <x v="1"/>
    <n v="2.5156442509741865E-292"/>
    <n v="1.2032940989419646E-292"/>
  </r>
  <r>
    <x v="770"/>
    <x v="43"/>
    <n v="24"/>
    <x v="9"/>
    <x v="1"/>
    <n v="8.5229685090898204E-295"/>
    <n v="3.3688570445783774E-295"/>
  </r>
  <r>
    <x v="771"/>
    <x v="35"/>
    <n v="24"/>
    <x v="71"/>
    <x v="1"/>
    <n v="7.9884159238627948E-298"/>
    <n v="6.6840308618724189E-297"/>
  </r>
  <r>
    <x v="772"/>
    <x v="58"/>
    <n v="25"/>
    <x v="18"/>
    <x v="0"/>
    <n v="1.0536198265350947E-298"/>
    <n v="2.8945179471450379E-299"/>
  </r>
  <r>
    <x v="773"/>
    <x v="6"/>
    <n v="28"/>
    <x v="14"/>
    <x v="0"/>
    <n v="3.4565162537090842E-300"/>
    <n v="1.8071731620688032E-300"/>
  </r>
  <r>
    <x v="774"/>
    <x v="60"/>
    <n v="31"/>
    <x v="28"/>
    <x v="1"/>
    <n v="0"/>
    <n v="0"/>
  </r>
  <r>
    <x v="775"/>
    <x v="60"/>
    <n v="36"/>
    <x v="0"/>
    <x v="1"/>
    <n v="0"/>
    <n v="0"/>
  </r>
  <r>
    <x v="775"/>
    <x v="41"/>
    <n v="33"/>
    <x v="25"/>
    <x v="1"/>
    <n v="0"/>
    <n v="0"/>
  </r>
  <r>
    <x v="775"/>
    <x v="64"/>
    <n v="29"/>
    <x v="25"/>
    <x v="1"/>
    <n v="0"/>
    <n v="0"/>
  </r>
  <r>
    <x v="775"/>
    <x v="39"/>
    <n v="28"/>
    <x v="25"/>
    <x v="1"/>
    <n v="0"/>
    <n v="0"/>
  </r>
  <r>
    <x v="776"/>
    <x v="6"/>
    <n v="30"/>
    <x v="17"/>
    <x v="1"/>
    <n v="7.0440401868098951E-308"/>
    <n v="0"/>
  </r>
  <r>
    <x v="777"/>
    <x v="54"/>
    <n v="28"/>
    <x v="2"/>
    <x v="1"/>
    <n v="0"/>
    <n v="0"/>
  </r>
  <r>
    <x v="777"/>
    <x v="40"/>
    <n v="27"/>
    <x v="2"/>
    <x v="1"/>
    <n v="0"/>
    <n v="0"/>
  </r>
  <r>
    <x v="778"/>
    <x v="17"/>
    <n v="27"/>
    <x v="1"/>
    <x v="1"/>
    <n v="0"/>
    <n v="0"/>
  </r>
  <r>
    <x v="779"/>
    <x v="31"/>
    <n v="26"/>
    <x v="16"/>
    <x v="1"/>
    <n v="0"/>
    <n v="0"/>
  </r>
  <r>
    <x v="780"/>
    <x v="26"/>
    <n v="33"/>
    <x v="10"/>
    <x v="1"/>
    <n v="0"/>
    <n v="0"/>
  </r>
  <r>
    <x v="779"/>
    <x v="14"/>
    <n v="21"/>
    <x v="16"/>
    <x v="1"/>
    <n v="0"/>
    <n v="0"/>
  </r>
  <r>
    <x v="781"/>
    <x v="47"/>
    <n v="34"/>
    <x v="12"/>
    <x v="0"/>
    <n v="0"/>
    <n v="0"/>
  </r>
  <r>
    <x v="781"/>
    <x v="70"/>
    <n v="33"/>
    <x v="12"/>
    <x v="0"/>
    <n v="0"/>
    <n v="0"/>
  </r>
  <r>
    <x v="781"/>
    <x v="32"/>
    <n v="32"/>
    <x v="12"/>
    <x v="0"/>
    <n v="0"/>
    <n v="0"/>
  </r>
  <r>
    <x v="780"/>
    <x v="32"/>
    <n v="27"/>
    <x v="3"/>
    <x v="1"/>
    <n v="0"/>
    <n v="0"/>
  </r>
  <r>
    <x v="782"/>
    <x v="21"/>
    <n v="30"/>
    <x v="4"/>
    <x v="0"/>
    <n v="0"/>
    <n v="0"/>
  </r>
  <r>
    <x v="782"/>
    <x v="24"/>
    <n v="29"/>
    <x v="4"/>
    <x v="0"/>
    <n v="0"/>
    <n v="0"/>
  </r>
  <r>
    <x v="782"/>
    <x v="29"/>
    <n v="28"/>
    <x v="4"/>
    <x v="0"/>
    <n v="0"/>
    <n v="0"/>
  </r>
  <r>
    <x v="782"/>
    <x v="61"/>
    <n v="27"/>
    <x v="4"/>
    <x v="0"/>
    <n v="0"/>
    <n v="0"/>
  </r>
  <r>
    <x v="783"/>
    <x v="19"/>
    <n v="26"/>
    <x v="41"/>
    <x v="1"/>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
  <r>
    <x v="0"/>
    <n v="2024"/>
    <n v="24"/>
    <s v="KCR"/>
    <x v="0"/>
    <n v="4.7185002675066598E-4"/>
    <x v="0"/>
    <n v="13370"/>
  </r>
  <r>
    <x v="1"/>
    <n v="2024"/>
    <n v="23"/>
    <s v="BAL"/>
    <x v="0"/>
    <n v="1.8678558784501556E-3"/>
    <x v="1"/>
    <n v="3303"/>
  </r>
  <r>
    <x v="2"/>
    <n v="2024"/>
    <n v="32"/>
    <s v="NYY"/>
    <x v="0"/>
    <n v="5.8511574338811635E-2"/>
    <x v="2"/>
    <n v="-1160"/>
  </r>
  <r>
    <x v="3"/>
    <n v="2024"/>
    <n v="25"/>
    <s v="NYY"/>
    <x v="0"/>
    <n v="2.5964378535964644E-3"/>
    <x v="3"/>
    <n v="2348"/>
  </r>
  <r>
    <x v="4"/>
    <n v="2024"/>
    <n v="29"/>
    <s v="LAD"/>
    <x v="1"/>
    <n v="3.7714642352444467E-3"/>
    <x v="4"/>
    <n v="-459"/>
  </r>
  <r>
    <x v="5"/>
    <n v="2024"/>
    <n v="27"/>
    <s v="BOS"/>
    <x v="0"/>
    <n v="1.3036554313794499E-8"/>
    <x v="5"/>
    <n v="487522171"/>
  </r>
  <r>
    <x v="6"/>
    <n v="2024"/>
    <n v="30"/>
    <s v="ARI"/>
    <x v="1"/>
    <n v="2.086340430223612E-7"/>
    <x v="6"/>
    <n v="2201217"/>
  </r>
  <r>
    <x v="7"/>
    <n v="2024"/>
    <n v="23"/>
    <s v="NYY"/>
    <x v="0"/>
    <n v="6.4135995686225129E-7"/>
    <x v="7"/>
    <n v="9909484"/>
  </r>
  <r>
    <x v="8"/>
    <n v="2024"/>
    <n v="26"/>
    <s v="MIL"/>
    <x v="1"/>
    <n v="8.1863099566933473E-5"/>
    <x v="8"/>
    <n v="5510"/>
  </r>
  <r>
    <x v="9"/>
    <n v="2024"/>
    <n v="25"/>
    <s v="BAL"/>
    <x v="0"/>
    <n v="1.2809323315471489E-5"/>
    <x v="9"/>
    <n v="496071"/>
  </r>
  <r>
    <x v="10"/>
    <n v="2024"/>
    <n v="24"/>
    <s v="MIL"/>
    <x v="1"/>
    <n v="6.936520307485182E-8"/>
    <x v="10"/>
    <n v="6620939"/>
  </r>
  <r>
    <x v="11"/>
    <n v="2024"/>
    <n v="33"/>
    <s v="TEX"/>
    <x v="0"/>
    <n v="4.7380712507322575E-8"/>
    <x v="11"/>
    <n v="134139094"/>
  </r>
  <r>
    <x v="12"/>
    <n v="2024"/>
    <n v="31"/>
    <s v="SFG"/>
    <x v="1"/>
    <n v="1.6389274796694831E-8"/>
    <x v="12"/>
    <n v="28022479"/>
  </r>
  <r>
    <x v="13"/>
    <n v="2024"/>
    <n v="22"/>
    <s v="COL"/>
    <x v="1"/>
    <n v="9.7583906707047059E-7"/>
    <x v="13"/>
    <n v="470541"/>
  </r>
  <r>
    <x v="14"/>
    <n v="2024"/>
    <n v="26"/>
    <s v="TEX"/>
    <x v="0"/>
    <n v="1.0162881088860204E-7"/>
    <x v="14"/>
    <n v="62537388"/>
  </r>
  <r>
    <x v="15"/>
    <n v="2024"/>
    <n v="31"/>
    <s v="CLE"/>
    <x v="0"/>
    <n v="6.0454558447049631E-5"/>
    <x v="15"/>
    <n v="105030"/>
  </r>
  <r>
    <x v="16"/>
    <n v="2024"/>
    <n v="27"/>
    <s v="TOR"/>
    <x v="0"/>
    <n v="1.956195636987378E-9"/>
    <x v="16"/>
    <n v="3248964599"/>
  </r>
  <r>
    <x v="17"/>
    <n v="2024"/>
    <n v="31"/>
    <s v="PHI"/>
    <x v="1"/>
    <n v="2.2225788416946006E-5"/>
    <x v="17"/>
    <n v="20564"/>
  </r>
  <r>
    <x v="18"/>
    <n v="2024"/>
    <n v="30"/>
    <s v="TEX"/>
    <x v="0"/>
    <n v="2.682649940607635E-6"/>
    <x v="18"/>
    <n v="2369054"/>
  </r>
  <r>
    <x v="19"/>
    <n v="2024"/>
    <n v="26"/>
    <s v="BAL"/>
    <x v="0"/>
    <n v="2.2101774224786453E-6"/>
    <x v="19"/>
    <n v="2875511"/>
  </r>
  <r>
    <x v="20"/>
    <n v="2024"/>
    <n v="22"/>
    <s v="STL"/>
    <x v="1"/>
    <n v="2.1066489939688179E-8"/>
    <x v="20"/>
    <n v="21800862"/>
  </r>
  <r>
    <x v="21"/>
    <n v="2024"/>
    <n v="33"/>
    <s v="ATL"/>
    <x v="1"/>
    <n v="6.2872359917312906E-4"/>
    <x v="21"/>
    <n v="630"/>
  </r>
  <r>
    <x v="22"/>
    <n v="2024"/>
    <n v="34"/>
    <s v="KCR"/>
    <x v="0"/>
    <n v="1.4961168378839335E-5"/>
    <x v="22"/>
    <n v="424707"/>
  </r>
  <r>
    <x v="23"/>
    <n v="2024"/>
    <n v="31"/>
    <s v="SDP"/>
    <x v="1"/>
    <n v="8.1486205452949886E-5"/>
    <x v="23"/>
    <n v="5536"/>
  </r>
  <r>
    <x v="24"/>
    <n v="2024"/>
    <n v="29"/>
    <s v="COL"/>
    <x v="1"/>
    <n v="3.9124372899619817E-7"/>
    <x v="24"/>
    <n v="1173771"/>
  </r>
  <r>
    <x v="25"/>
    <n v="2024"/>
    <n v="33"/>
    <s v="ARI"/>
    <x v="1"/>
    <n v="9.744277735900171E-7"/>
    <x v="25"/>
    <n v="471223"/>
  </r>
  <r>
    <x v="26"/>
    <n v="2024"/>
    <n v="25"/>
    <s v="BOS"/>
    <x v="0"/>
    <n v="5.016045627895708E-8"/>
    <x v="26"/>
    <n v="126705497"/>
  </r>
  <r>
    <x v="27"/>
    <n v="2024"/>
    <n v="29"/>
    <s v="LAD"/>
    <x v="1"/>
    <n v="3.2130811676594069E-6"/>
    <x v="27"/>
    <n v="142837"/>
  </r>
  <r>
    <x v="28"/>
    <n v="2024"/>
    <n v="22"/>
    <s v="CIN"/>
    <x v="1"/>
    <n v="1.4600711088050866E-7"/>
    <x v="28"/>
    <n v="3145430"/>
  </r>
  <r>
    <x v="29"/>
    <n v="2024"/>
    <n v="25"/>
    <s v="TBR"/>
    <x v="0"/>
    <n v="1.187116194490329E-5"/>
    <x v="29"/>
    <n v="535282"/>
  </r>
  <r>
    <x v="30"/>
    <n v="2024"/>
    <n v="34"/>
    <s v="LAD"/>
    <x v="1"/>
    <n v="9.1844251541217155E-7"/>
    <x v="30"/>
    <n v="499953"/>
  </r>
  <r>
    <x v="31"/>
    <n v="2024"/>
    <n v="26"/>
    <s v="OAK"/>
    <x v="0"/>
    <n v="5.8551889933738742E-8"/>
    <x v="31"/>
    <n v="108546534"/>
  </r>
  <r>
    <x v="32"/>
    <n v="2024"/>
    <n v="27"/>
    <s v="MIN"/>
    <x v="0"/>
    <n v="1.7147103236445899E-6"/>
    <x v="32"/>
    <n v="3706421"/>
  </r>
  <r>
    <x v="33"/>
    <n v="2024"/>
    <n v="27"/>
    <s v="BAL"/>
    <x v="0"/>
    <n v="7.6536917927570861E-7"/>
    <x v="33"/>
    <n v="8303880"/>
  </r>
  <r>
    <x v="34"/>
    <n v="2024"/>
    <n v="34"/>
    <s v="KCR"/>
    <x v="0"/>
    <n v="2.0564265742508612E-254"/>
    <x v="34"/>
    <n v="3.0906090438393998E+254"/>
  </r>
  <r>
    <x v="35"/>
    <n v="2024"/>
    <n v="28"/>
    <s v="BOS"/>
    <x v="0"/>
    <n v="2.8725843351204263E-152"/>
    <x v="35"/>
    <n v="2.2125061710694002E+152"/>
  </r>
  <r>
    <x v="36"/>
    <n v="2024"/>
    <n v="28"/>
    <s v="PHI"/>
    <x v="1"/>
    <n v="0"/>
    <x v="36"/>
    <e v="#DIV/0!"/>
  </r>
  <r>
    <x v="37"/>
    <n v="2024"/>
    <n v="34"/>
    <s v="LAA"/>
    <x v="0"/>
    <n v="0"/>
    <x v="36"/>
    <e v="#DIV/0!"/>
  </r>
  <r>
    <x v="38"/>
    <n v="2024"/>
    <n v="31"/>
    <s v="CHW"/>
    <x v="0"/>
    <n v="0"/>
    <x v="36"/>
    <e v="#DIV/0!"/>
  </r>
  <r>
    <x v="39"/>
    <n v="2024"/>
    <n v="27"/>
    <s v="DET"/>
    <x v="0"/>
    <n v="4.3925759577367176E-9"/>
    <x v="37"/>
    <n v="1446898173"/>
  </r>
  <r>
    <x v="40"/>
    <n v="2024"/>
    <n v="25"/>
    <s v="CHW"/>
    <x v="0"/>
    <n v="6.1162933796831907E-75"/>
    <x v="38"/>
    <n v="1.0391278138297201E+75"/>
  </r>
  <r>
    <x v="41"/>
    <n v="2024"/>
    <n v="26"/>
    <s v="CHC"/>
    <x v="1"/>
    <n v="0"/>
    <x v="36"/>
    <e v="#DIV/0!"/>
  </r>
  <r>
    <x v="42"/>
    <n v="2024"/>
    <n v="26"/>
    <s v="NYY"/>
    <x v="0"/>
    <n v="0"/>
    <x v="36"/>
    <e v="#DIV/0!"/>
  </r>
  <r>
    <x v="43"/>
    <n v="2024"/>
    <n v="24"/>
    <s v="CIN"/>
    <x v="1"/>
    <n v="1.3983740711953135E-157"/>
    <x v="39"/>
    <n v="3.2843124891103E+156"/>
  </r>
  <r>
    <x v="44"/>
    <n v="2024"/>
    <n v="30"/>
    <s v="HOU"/>
    <x v="0"/>
    <n v="2.0793262780442282E-198"/>
    <x v="40"/>
    <n v="3.0565720423392998E+198"/>
  </r>
  <r>
    <x v="45"/>
    <n v="2024"/>
    <n v="30"/>
    <s v="COL"/>
    <x v="1"/>
    <n v="0"/>
    <x v="36"/>
    <e v="#DIV/0!"/>
  </r>
  <r>
    <x v="46"/>
    <n v="2024"/>
    <n v="34"/>
    <s v="PHI"/>
    <x v="1"/>
    <n v="1.1174876422019363E-59"/>
    <x v="41"/>
    <n v="4.1098418031944899E+58"/>
  </r>
  <r>
    <x v="47"/>
    <n v="2024"/>
    <n v="28"/>
    <s v="BOS"/>
    <x v="0"/>
    <n v="0"/>
    <x v="36"/>
    <e v="#DIV/0!"/>
  </r>
  <r>
    <x v="48"/>
    <n v="2024"/>
    <n v="27"/>
    <s v="PIT"/>
    <x v="1"/>
    <n v="1.219625203993319E-256"/>
    <x v="42"/>
    <n v="3.7656629359883003E+255"/>
  </r>
  <r>
    <x v="49"/>
    <n v="2024"/>
    <n v="25"/>
    <s v="CIN"/>
    <x v="1"/>
    <n v="0"/>
    <x v="36"/>
    <e v="#DIV/0!"/>
  </r>
  <r>
    <x v="50"/>
    <n v="2024"/>
    <n v="30"/>
    <s v="TOR"/>
    <x v="0"/>
    <n v="0"/>
    <x v="36"/>
    <e v="#DIV/0!"/>
  </r>
  <r>
    <x v="51"/>
    <n v="2024"/>
    <n v="30"/>
    <s v="LAD"/>
    <x v="1"/>
    <n v="2.2459156118416685E-12"/>
    <x v="43"/>
    <n v="204491094857"/>
  </r>
  <r>
    <x v="52"/>
    <n v="2024"/>
    <n v="35"/>
    <s v="ATL"/>
    <x v="1"/>
    <n v="6.7588053335165081E-47"/>
    <x v="44"/>
    <n v="6.7951319794636706E+45"/>
  </r>
  <r>
    <x v="53"/>
    <n v="2024"/>
    <n v="27"/>
    <s v="KCR"/>
    <x v="0"/>
    <n v="0"/>
    <x v="36"/>
    <e v="#DIV/0!"/>
  </r>
  <r>
    <x v="54"/>
    <n v="2024"/>
    <n v="24"/>
    <s v="MIA"/>
    <x v="1"/>
    <n v="3.257614138777332E-306"/>
    <x v="45"/>
    <n v="1.4098346921464E+305"/>
  </r>
  <r>
    <x v="55"/>
    <n v="2024"/>
    <n v="28"/>
    <s v="NYY"/>
    <x v="0"/>
    <n v="0"/>
    <x v="36"/>
    <e v="#DIV/0!"/>
  </r>
  <r>
    <x v="56"/>
    <n v="2024"/>
    <n v="30"/>
    <s v="ATL"/>
    <x v="1"/>
    <n v="8.6625949986327964E-121"/>
    <x v="46"/>
    <n v="5.3017570684069001E+119"/>
  </r>
  <r>
    <x v="57"/>
    <n v="2024"/>
    <n v="24"/>
    <s v="DET"/>
    <x v="0"/>
    <n v="1.3147764160022139E-265"/>
    <x v="47"/>
    <n v="4.8339858328890997E+265"/>
  </r>
  <r>
    <x v="58"/>
    <n v="2024"/>
    <n v="29"/>
    <s v="COL"/>
    <x v="1"/>
    <n v="0"/>
    <x v="36"/>
    <e v="#DIV/0!"/>
  </r>
  <r>
    <x v="59"/>
    <n v="2024"/>
    <n v="27"/>
    <s v="SFG"/>
    <x v="1"/>
    <n v="0"/>
    <x v="36"/>
    <e v="#DIV/0!"/>
  </r>
  <r>
    <x v="60"/>
    <n v="2024"/>
    <n v="28"/>
    <s v="OAK"/>
    <x v="0"/>
    <n v="6.472366487496695E-245"/>
    <x v="48"/>
    <n v="9.8196086093843995E+244"/>
  </r>
  <r>
    <x v="61"/>
    <n v="2024"/>
    <n v="33"/>
    <s v="NYY"/>
    <x v="0"/>
    <n v="0"/>
    <x v="36"/>
    <e v="#DIV/0!"/>
  </r>
  <r>
    <x v="62"/>
    <n v="2024"/>
    <n v="29"/>
    <s v="BAL"/>
    <x v="0"/>
    <n v="1.4094676416873555E-231"/>
    <x v="49"/>
    <n v="4.5092277256984001E+231"/>
  </r>
  <r>
    <x v="63"/>
    <n v="2024"/>
    <n v="26"/>
    <s v="KCR"/>
    <x v="0"/>
    <n v="4.406159461005124E-147"/>
    <x v="50"/>
    <n v="1.4424377112583E+147"/>
  </r>
  <r>
    <x v="64"/>
    <n v="2024"/>
    <n v="31"/>
    <s v="PHI"/>
    <x v="1"/>
    <n v="4.3656099914160217E-268"/>
    <x v="51"/>
    <n v="1.0520173436256001E+267"/>
  </r>
  <r>
    <x v="65"/>
    <n v="2024"/>
    <n v="28"/>
    <s v="PIT"/>
    <x v="1"/>
    <n v="1.1804655683357036E-270"/>
    <x v="52"/>
    <n v="3.8905814363987E+269"/>
  </r>
  <r>
    <x v="66"/>
    <n v="2024"/>
    <n v="28"/>
    <s v="DET"/>
    <x v="0"/>
    <n v="9.0670030137350861E-231"/>
    <x v="53"/>
    <n v="7.0096045614451001E+230"/>
  </r>
  <r>
    <x v="67"/>
    <n v="2024"/>
    <n v="27"/>
    <s v="SEA"/>
    <x v="0"/>
    <n v="1.3237455502797946E-206"/>
    <x v="54"/>
    <n v="4.8012328102089E+206"/>
  </r>
  <r>
    <x v="68"/>
    <n v="2024"/>
    <n v="28"/>
    <s v="MIL"/>
    <x v="1"/>
    <n v="5.7007571436550486E-139"/>
    <x v="55"/>
    <n v="8.0562937707081003E+137"/>
  </r>
  <r>
    <x v="69"/>
    <n v="2024"/>
    <n v="31"/>
    <s v="NYY"/>
    <x v="0"/>
    <n v="0"/>
    <x v="36"/>
    <e v="#DIV/0!"/>
  </r>
  <r>
    <x v="70"/>
    <n v="2024"/>
    <n v="25"/>
    <s v="WSN"/>
    <x v="1"/>
    <n v="0"/>
    <x v="36"/>
    <e v="#DIV/0!"/>
  </r>
  <r>
    <x v="71"/>
    <n v="2024"/>
    <n v="28"/>
    <s v="SDP"/>
    <x v="1"/>
    <n v="1.5090551061210723E-26"/>
    <x v="56"/>
    <n v="3.0434259211911699E+25"/>
  </r>
  <r>
    <x v="72"/>
    <n v="2024"/>
    <n v="27"/>
    <s v="SFG"/>
    <x v="1"/>
    <n v="2.7914718992700776E-298"/>
    <x v="57"/>
    <n v="1.6452601323609E+297"/>
  </r>
  <r>
    <x v="73"/>
    <n v="2024"/>
    <n v="27"/>
    <s v="WSN"/>
    <x v="1"/>
    <n v="1.2909840488388205E-282"/>
    <x v="58"/>
    <n v="3.5575167877601997E+281"/>
  </r>
  <r>
    <x v="74"/>
    <n v="2024"/>
    <n v="22"/>
    <s v="PIT"/>
    <x v="1"/>
    <n v="8.7845918578218276E-290"/>
    <x v="59"/>
    <n v="5.2281284102975998E+288"/>
  </r>
  <r>
    <x v="75"/>
    <n v="2024"/>
    <n v="31"/>
    <s v="SEA"/>
    <x v="0"/>
    <n v="0"/>
    <x v="36"/>
    <e v="#DIV/0!"/>
  </r>
  <r>
    <x v="76"/>
    <n v="2024"/>
    <n v="28"/>
    <s v="MIN"/>
    <x v="0"/>
    <n v="0"/>
    <x v="36"/>
    <e v="#DIV/0!"/>
  </r>
  <r>
    <x v="77"/>
    <n v="2024"/>
    <n v="25"/>
    <s v="SEA"/>
    <x v="0"/>
    <n v="5.2720892765684618E-171"/>
    <x v="60"/>
    <n v="1.2055202852157E+171"/>
  </r>
  <r>
    <x v="78"/>
    <n v="2024"/>
    <n v="29"/>
    <s v="NYY"/>
    <x v="0"/>
    <n v="2.4517165286637326E-270"/>
    <x v="61"/>
    <n v="2.5923105277734998E+270"/>
  </r>
  <r>
    <x v="79"/>
    <n v="2024"/>
    <n v="27"/>
    <s v="PHI"/>
    <x v="1"/>
    <n v="0"/>
    <x v="36"/>
    <e v="#DIV/0!"/>
  </r>
  <r>
    <x v="80"/>
    <n v="2024"/>
    <n v="28"/>
    <s v="TBR"/>
    <x v="0"/>
    <n v="0"/>
    <x v="36"/>
    <e v="#DIV/0!"/>
  </r>
  <r>
    <x v="81"/>
    <n v="2024"/>
    <n v="33"/>
    <s v="MIL"/>
    <x v="1"/>
    <n v="0"/>
    <x v="36"/>
    <e v="#DIV/0!"/>
  </r>
  <r>
    <x v="82"/>
    <n v="2024"/>
    <n v="25"/>
    <s v="LAD"/>
    <x v="1"/>
    <n v="3.1709568266454583E-185"/>
    <x v="62"/>
    <n v="1.4483632788319999E+184"/>
  </r>
  <r>
    <x v="83"/>
    <n v="2024"/>
    <n v="25"/>
    <s v="LAA"/>
    <x v="0"/>
    <n v="2.355069072881868E-251"/>
    <x v="63"/>
    <n v="2.6986939115947002E+251"/>
  </r>
  <r>
    <x v="84"/>
    <n v="2024"/>
    <n v="25"/>
    <s v="CLE"/>
    <x v="0"/>
    <n v="2.0391864522036666E-256"/>
    <x v="64"/>
    <n v="3.1167383254744002E+256"/>
  </r>
  <r>
    <x v="85"/>
    <n v="2024"/>
    <n v="30"/>
    <s v="NYM"/>
    <x v="1"/>
    <n v="6.7431682471914874E-234"/>
    <x v="65"/>
    <n v="6.8108895672114004E+232"/>
  </r>
  <r>
    <x v="86"/>
    <n v="2024"/>
    <n v="36"/>
    <s v="STL"/>
    <x v="1"/>
    <n v="0"/>
    <x v="36"/>
    <e v="#DIV/0!"/>
  </r>
  <r>
    <x v="87"/>
    <n v="2024"/>
    <n v="33"/>
    <s v="TOR"/>
    <x v="0"/>
    <n v="0"/>
    <x v="36"/>
    <e v="#DIV/0!"/>
  </r>
  <r>
    <x v="88"/>
    <n v="2024"/>
    <n v="28"/>
    <s v="MIN"/>
    <x v="0"/>
    <n v="0"/>
    <x v="36"/>
    <e v="#DIV/0!"/>
  </r>
  <r>
    <x v="89"/>
    <n v="2024"/>
    <n v="25"/>
    <s v="ARI"/>
    <x v="1"/>
    <n v="1.8377253027429799E-242"/>
    <x v="66"/>
    <n v="2.4991207443353E+241"/>
  </r>
  <r>
    <x v="90"/>
    <n v="2024"/>
    <n v="26"/>
    <s v="SEA"/>
    <x v="0"/>
    <n v="5.4943807925616749E-231"/>
    <x v="67"/>
    <n v="1.1567473766972E+231"/>
  </r>
  <r>
    <x v="91"/>
    <n v="2024"/>
    <n v="35"/>
    <s v="NYM"/>
    <x v="1"/>
    <n v="0"/>
    <x v="36"/>
    <e v="#DIV/0!"/>
  </r>
  <r>
    <x v="92"/>
    <n v="2024"/>
    <n v="30"/>
    <s v="TBR"/>
    <x v="0"/>
    <n v="0"/>
    <x v="36"/>
    <e v="#DIV/0!"/>
  </r>
  <r>
    <x v="93"/>
    <n v="2024"/>
    <n v="22"/>
    <s v="SFG"/>
    <x v="1"/>
    <n v="0"/>
    <x v="36"/>
    <e v="#DIV/0!"/>
  </r>
  <r>
    <x v="94"/>
    <n v="2024"/>
    <n v="32"/>
    <s v="KCR"/>
    <x v="0"/>
    <n v="1.9995117794767066E-225"/>
    <x v="68"/>
    <n v="3.1785812084761002E+225"/>
  </r>
  <r>
    <x v="95"/>
    <n v="2024"/>
    <n v="28"/>
    <s v="MIN"/>
    <x v="0"/>
    <n v="1.3385528011159009E-282"/>
    <x v="69"/>
    <n v="4.7481209281195001E+282"/>
  </r>
  <r>
    <x v="96"/>
    <n v="2024"/>
    <n v="29"/>
    <s v="SDP"/>
    <x v="1"/>
    <n v="0"/>
    <x v="36"/>
    <e v="#DIV/0!"/>
  </r>
  <r>
    <x v="97"/>
    <n v="2024"/>
    <n v="26"/>
    <s v="CIN"/>
    <x v="1"/>
    <n v="0"/>
    <x v="36"/>
    <e v="#DIV/0!"/>
  </r>
  <r>
    <x v="98"/>
    <n v="2024"/>
    <n v="35"/>
    <s v="TOR"/>
    <x v="0"/>
    <n v="0"/>
    <x v="36"/>
    <e v="#DIV/0!"/>
  </r>
  <r>
    <x v="99"/>
    <n v="2024"/>
    <n v="27"/>
    <s v="LAA"/>
    <x v="0"/>
    <n v="2.2598803515258709E-264"/>
    <x v="70"/>
    <n v="2.8123659573746998E+264"/>
  </r>
  <r>
    <x v="100"/>
    <n v="2024"/>
    <n v="35"/>
    <s v="STL"/>
    <x v="1"/>
    <n v="0"/>
    <x v="36"/>
    <e v="#DIV/0!"/>
  </r>
  <r>
    <x v="101"/>
    <n v="2024"/>
    <n v="29"/>
    <s v="TBR"/>
    <x v="0"/>
    <n v="0"/>
    <x v="36"/>
    <e v="#DIV/0!"/>
  </r>
  <r>
    <x v="102"/>
    <n v="2024"/>
    <n v="24"/>
    <s v="LAA"/>
    <x v="0"/>
    <n v="1.2065706127165419E-243"/>
    <x v="71"/>
    <n v="5.2674998888478001E+243"/>
  </r>
  <r>
    <x v="103"/>
    <n v="2024"/>
    <n v="27"/>
    <s v="COL"/>
    <x v="1"/>
    <n v="0"/>
    <x v="36"/>
    <e v="#DIV/0!"/>
  </r>
  <r>
    <x v="104"/>
    <n v="2024"/>
    <n v="34"/>
    <s v="WSN"/>
    <x v="1"/>
    <n v="0"/>
    <x v="36"/>
    <e v="#DIV/0!"/>
  </r>
  <r>
    <x v="105"/>
    <n v="2024"/>
    <n v="25"/>
    <s v="CLE"/>
    <x v="0"/>
    <n v="0"/>
    <x v="36"/>
    <e v="#DIV/0!"/>
  </r>
  <r>
    <x v="106"/>
    <m/>
    <m/>
    <m/>
    <x v="2"/>
    <m/>
    <x v="72"/>
    <e v="#DIV/0!"/>
  </r>
  <r>
    <x v="106"/>
    <m/>
    <m/>
    <m/>
    <x v="2"/>
    <m/>
    <x v="72"/>
    <e v="#DI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A4B2D7-F6E4-4C93-A979-538023BCB376}"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layer">
  <location ref="L4:M19" firstHeaderRow="1" firstDataRow="1" firstDataCol="1" rowPageCount="2" colPageCount="1"/>
  <pivotFields count="7">
    <pivotField axis="axisRow" showAll="0">
      <items count="785">
        <item x="289"/>
        <item x="67"/>
        <item x="717"/>
        <item x="364"/>
        <item x="570"/>
        <item x="313"/>
        <item x="617"/>
        <item x="101"/>
        <item x="213"/>
        <item x="216"/>
        <item x="301"/>
        <item x="362"/>
        <item x="370"/>
        <item x="47"/>
        <item x="254"/>
        <item x="12"/>
        <item x="80"/>
        <item x="3"/>
        <item x="40"/>
        <item x="296"/>
        <item x="512"/>
        <item x="117"/>
        <item x="626"/>
        <item x="390"/>
        <item x="439"/>
        <item x="1"/>
        <item x="577"/>
        <item x="98"/>
        <item x="465"/>
        <item x="315"/>
        <item x="75"/>
        <item x="440"/>
        <item x="575"/>
        <item x="197"/>
        <item x="189"/>
        <item x="625"/>
        <item x="5"/>
        <item x="268"/>
        <item x="208"/>
        <item x="735"/>
        <item x="138"/>
        <item x="581"/>
        <item x="198"/>
        <item x="351"/>
        <item x="410"/>
        <item x="485"/>
        <item x="624"/>
        <item x="528"/>
        <item x="286"/>
        <item x="450"/>
        <item x="7"/>
        <item x="256"/>
        <item x="705"/>
        <item x="172"/>
        <item x="772"/>
        <item x="398"/>
        <item x="325"/>
        <item x="307"/>
        <item x="750"/>
        <item x="230"/>
        <item x="546"/>
        <item x="218"/>
        <item x="511"/>
        <item x="726"/>
        <item x="304"/>
        <item x="409"/>
        <item x="501"/>
        <item x="538"/>
        <item x="659"/>
        <item x="358"/>
        <item x="509"/>
        <item x="706"/>
        <item x="100"/>
        <item x="493"/>
        <item x="183"/>
        <item x="104"/>
        <item x="236"/>
        <item x="419"/>
        <item x="781"/>
        <item x="715"/>
        <item x="742"/>
        <item x="402"/>
        <item x="121"/>
        <item x="175"/>
        <item x="217"/>
        <item x="519"/>
        <item x="85"/>
        <item x="472"/>
        <item x="15"/>
        <item x="783"/>
        <item x="356"/>
        <item x="338"/>
        <item x="250"/>
        <item x="656"/>
        <item x="169"/>
        <item x="461"/>
        <item x="655"/>
        <item x="572"/>
        <item x="478"/>
        <item x="108"/>
        <item x="683"/>
        <item x="327"/>
        <item x="650"/>
        <item x="451"/>
        <item x="300"/>
        <item x="273"/>
        <item x="471"/>
        <item x="533"/>
        <item x="352"/>
        <item x="90"/>
        <item x="386"/>
        <item x="6"/>
        <item x="388"/>
        <item x="599"/>
        <item x="137"/>
        <item x="667"/>
        <item x="30"/>
        <item x="693"/>
        <item x="295"/>
        <item x="425"/>
        <item x="576"/>
        <item x="28"/>
        <item x="190"/>
        <item x="272"/>
        <item x="253"/>
        <item x="202"/>
        <item x="394"/>
        <item x="143"/>
        <item x="322"/>
        <item x="508"/>
        <item x="293"/>
        <item x="340"/>
        <item x="259"/>
        <item x="536"/>
        <item x="579"/>
        <item x="679"/>
        <item x="129"/>
        <item x="91"/>
        <item x="262"/>
        <item x="86"/>
        <item x="543"/>
        <item x="78"/>
        <item x="381"/>
        <item x="275"/>
        <item x="193"/>
        <item x="456"/>
        <item x="611"/>
        <item x="375"/>
        <item x="38"/>
        <item x="524"/>
        <item x="125"/>
        <item x="393"/>
        <item x="194"/>
        <item x="601"/>
        <item x="563"/>
        <item x="653"/>
        <item x="32"/>
        <item x="761"/>
        <item x="318"/>
        <item x="285"/>
        <item x="526"/>
        <item x="729"/>
        <item x="441"/>
        <item x="316"/>
        <item x="740"/>
        <item x="70"/>
        <item x="658"/>
        <item x="359"/>
        <item x="741"/>
        <item x="516"/>
        <item x="54"/>
        <item x="132"/>
        <item x="654"/>
        <item x="534"/>
        <item x="768"/>
        <item x="220"/>
        <item x="50"/>
        <item x="589"/>
        <item x="555"/>
        <item x="649"/>
        <item x="120"/>
        <item x="188"/>
        <item x="458"/>
        <item x="333"/>
        <item x="53"/>
        <item x="510"/>
        <item x="487"/>
        <item x="346"/>
        <item x="354"/>
        <item x="18"/>
        <item x="732"/>
        <item x="737"/>
        <item x="23"/>
        <item x="348"/>
        <item x="776"/>
        <item x="553"/>
        <item x="549"/>
        <item x="226"/>
        <item x="88"/>
        <item x="688"/>
        <item x="497"/>
        <item x="664"/>
        <item x="506"/>
        <item x="769"/>
        <item x="702"/>
        <item x="498"/>
        <item x="57"/>
        <item x="675"/>
        <item x="44"/>
        <item x="428"/>
        <item x="46"/>
        <item x="671"/>
        <item x="415"/>
        <item x="463"/>
        <item x="255"/>
        <item x="566"/>
        <item x="263"/>
        <item x="628"/>
        <item x="332"/>
        <item x="712"/>
        <item x="614"/>
        <item x="55"/>
        <item x="345"/>
        <item x="704"/>
        <item x="242"/>
        <item x="49"/>
        <item x="83"/>
        <item x="565"/>
        <item x="583"/>
        <item x="109"/>
        <item x="670"/>
        <item x="423"/>
        <item x="697"/>
        <item x="665"/>
        <item x="607"/>
        <item x="224"/>
        <item x="64"/>
        <item x="206"/>
        <item x="517"/>
        <item x="396"/>
        <item x="155"/>
        <item x="382"/>
        <item x="357"/>
        <item x="344"/>
        <item x="618"/>
        <item x="184"/>
        <item x="496"/>
        <item x="127"/>
        <item x="438"/>
        <item x="668"/>
        <item x="540"/>
        <item x="481"/>
        <item x="145"/>
        <item x="45"/>
        <item x="676"/>
        <item x="707"/>
        <item x="336"/>
        <item x="686"/>
        <item x="134"/>
        <item x="770"/>
        <item x="703"/>
        <item x="73"/>
        <item x="158"/>
        <item x="140"/>
        <item x="17"/>
        <item x="759"/>
        <item x="41"/>
        <item x="777"/>
        <item x="569"/>
        <item x="51"/>
        <item x="248"/>
        <item x="122"/>
        <item x="559"/>
        <item x="238"/>
        <item x="476"/>
        <item x="153"/>
        <item x="369"/>
        <item x="365"/>
        <item x="652"/>
        <item x="636"/>
        <item x="84"/>
        <item x="603"/>
        <item x="673"/>
        <item x="582"/>
        <item x="452"/>
        <item x="156"/>
        <item x="27"/>
        <item x="19"/>
        <item x="380"/>
        <item x="270"/>
        <item x="266"/>
        <item x="385"/>
        <item x="645"/>
        <item x="755"/>
        <item x="8"/>
        <item x="363"/>
        <item x="560"/>
        <item x="499"/>
        <item x="414"/>
        <item x="110"/>
        <item x="261"/>
        <item x="389"/>
        <item x="677"/>
        <item x="287"/>
        <item x="373"/>
        <item x="490"/>
        <item x="718"/>
        <item x="630"/>
        <item x="541"/>
        <item x="387"/>
        <item x="606"/>
        <item x="107"/>
        <item x="147"/>
        <item x="672"/>
        <item x="480"/>
        <item x="621"/>
        <item x="68"/>
        <item x="666"/>
        <item x="411"/>
        <item x="93"/>
        <item x="520"/>
        <item x="747"/>
        <item x="405"/>
        <item x="379"/>
        <item x="123"/>
        <item x="199"/>
        <item x="431"/>
        <item x="152"/>
        <item x="552"/>
        <item x="578"/>
        <item x="231"/>
        <item x="580"/>
        <item x="446"/>
        <item x="95"/>
        <item x="758"/>
        <item x="79"/>
        <item x="558"/>
        <item x="669"/>
        <item x="457"/>
        <item x="291"/>
        <item x="139"/>
        <item x="588"/>
        <item x="449"/>
        <item x="413"/>
        <item x="515"/>
        <item x="234"/>
        <item x="170"/>
        <item x="303"/>
        <item x="542"/>
        <item x="178"/>
        <item x="0"/>
        <item x="384"/>
        <item x="529"/>
        <item x="181"/>
        <item x="473"/>
        <item x="330"/>
        <item x="616"/>
        <item x="730"/>
        <item x="267"/>
        <item x="422"/>
        <item x="734"/>
        <item x="756"/>
        <item x="647"/>
        <item x="215"/>
        <item x="377"/>
        <item x="164"/>
        <item x="595"/>
        <item x="360"/>
        <item x="760"/>
        <item x="623"/>
        <item x="554"/>
        <item x="690"/>
        <item x="503"/>
        <item x="682"/>
        <item x="314"/>
        <item x="16"/>
        <item x="637"/>
        <item x="165"/>
        <item x="280"/>
        <item x="376"/>
        <item x="733"/>
        <item x="77"/>
        <item x="274"/>
        <item x="66"/>
        <item x="550"/>
        <item x="308"/>
        <item x="2"/>
        <item x="26"/>
        <item x="241"/>
        <item x="87"/>
        <item x="89"/>
        <item x="651"/>
        <item x="691"/>
        <item x="764"/>
        <item x="739"/>
        <item x="228"/>
        <item x="186"/>
        <item x="687"/>
        <item x="584"/>
        <item x="678"/>
        <item x="321"/>
        <item x="727"/>
        <item x="94"/>
        <item x="392"/>
        <item x="347"/>
        <item x="537"/>
        <item x="33"/>
        <item x="661"/>
        <item x="728"/>
        <item x="748"/>
        <item x="448"/>
        <item x="343"/>
        <item x="416"/>
        <item x="371"/>
        <item x="177"/>
        <item x="39"/>
        <item x="157"/>
        <item x="72"/>
        <item x="326"/>
        <item x="547"/>
        <item x="548"/>
        <item x="648"/>
        <item x="173"/>
        <item x="292"/>
        <item x="773"/>
        <item x="573"/>
        <item x="469"/>
        <item x="115"/>
        <item x="82"/>
        <item x="454"/>
        <item x="141"/>
        <item x="663"/>
        <item x="689"/>
        <item x="269"/>
        <item x="176"/>
        <item x="180"/>
        <item x="766"/>
        <item x="467"/>
        <item x="324"/>
        <item x="775"/>
        <item x="479"/>
        <item x="229"/>
        <item x="525"/>
        <item x="299"/>
        <item x="174"/>
        <item x="9"/>
        <item x="298"/>
        <item x="403"/>
        <item x="586"/>
        <item x="290"/>
        <item x="309"/>
        <item x="754"/>
        <item x="427"/>
        <item x="210"/>
        <item x="699"/>
        <item x="374"/>
        <item x="744"/>
        <item x="657"/>
        <item x="605"/>
        <item x="92"/>
        <item x="632"/>
        <item x="477"/>
        <item x="350"/>
        <item x="532"/>
        <item x="660"/>
        <item x="61"/>
        <item x="227"/>
        <item x="644"/>
        <item x="37"/>
        <item x="765"/>
        <item x="468"/>
        <item x="277"/>
        <item x="305"/>
        <item x="245"/>
        <item x="749"/>
        <item x="489"/>
        <item x="518"/>
        <item x="696"/>
        <item x="146"/>
        <item x="281"/>
        <item x="767"/>
        <item x="96"/>
        <item x="399"/>
        <item x="323"/>
        <item x="191"/>
        <item x="646"/>
        <item x="372"/>
        <item x="251"/>
        <item x="436"/>
        <item x="63"/>
        <item x="223"/>
        <item x="264"/>
        <item x="561"/>
        <item x="453"/>
        <item x="179"/>
        <item x="421"/>
        <item x="780"/>
        <item x="631"/>
        <item x="279"/>
        <item x="111"/>
        <item x="58"/>
        <item x="187"/>
        <item x="610"/>
        <item x="243"/>
        <item x="587"/>
        <item x="417"/>
        <item x="166"/>
        <item x="752"/>
        <item x="629"/>
        <item x="701"/>
        <item x="513"/>
        <item x="714"/>
        <item x="753"/>
        <item x="306"/>
        <item x="161"/>
        <item x="738"/>
        <item x="200"/>
        <item x="355"/>
        <item x="531"/>
        <item x="219"/>
        <item x="483"/>
        <item x="119"/>
        <item x="35"/>
        <item x="154"/>
        <item x="634"/>
        <item x="258"/>
        <item x="470"/>
        <item x="211"/>
        <item x="596"/>
        <item x="708"/>
        <item x="681"/>
        <item x="196"/>
        <item x="462"/>
        <item x="590"/>
        <item x="232"/>
        <item x="642"/>
        <item x="719"/>
        <item x="13"/>
        <item x="265"/>
        <item x="522"/>
        <item x="294"/>
        <item x="65"/>
        <item x="171"/>
        <item x="694"/>
        <item x="539"/>
        <item x="638"/>
        <item x="432"/>
        <item x="257"/>
        <item x="530"/>
        <item x="495"/>
        <item x="774"/>
        <item x="724"/>
        <item x="395"/>
        <item x="4"/>
        <item x="11"/>
        <item x="633"/>
        <item x="685"/>
        <item x="568"/>
        <item x="60"/>
        <item x="491"/>
        <item x="74"/>
        <item x="484"/>
        <item x="367"/>
        <item x="239"/>
        <item x="311"/>
        <item x="447"/>
        <item x="114"/>
        <item x="424"/>
        <item x="426"/>
        <item x="771"/>
        <item x="342"/>
        <item x="167"/>
        <item x="574"/>
        <item x="406"/>
        <item x="622"/>
        <item x="221"/>
        <item x="720"/>
        <item x="103"/>
        <item x="102"/>
        <item x="329"/>
        <item x="505"/>
        <item x="692"/>
        <item x="160"/>
        <item x="662"/>
        <item x="527"/>
        <item x="521"/>
        <item x="443"/>
        <item x="757"/>
        <item x="391"/>
        <item x="615"/>
        <item x="135"/>
        <item x="128"/>
        <item x="502"/>
        <item x="118"/>
        <item x="680"/>
        <item x="464"/>
        <item x="334"/>
        <item x="113"/>
        <item x="445"/>
        <item x="514"/>
        <item x="643"/>
        <item x="283"/>
        <item x="716"/>
        <item x="225"/>
        <item x="459"/>
        <item x="222"/>
        <item x="209"/>
        <item x="488"/>
        <item x="214"/>
        <item x="339"/>
        <item x="34"/>
        <item x="721"/>
        <item x="698"/>
        <item x="608"/>
        <item x="474"/>
        <item x="310"/>
        <item x="408"/>
        <item x="602"/>
        <item x="412"/>
        <item x="420"/>
        <item x="592"/>
        <item x="99"/>
        <item x="335"/>
        <item x="276"/>
        <item x="639"/>
        <item x="192"/>
        <item x="594"/>
        <item x="260"/>
        <item x="383"/>
        <item x="494"/>
        <item x="500"/>
        <item x="709"/>
        <item x="361"/>
        <item x="24"/>
        <item x="284"/>
        <item x="142"/>
        <item x="482"/>
        <item x="237"/>
        <item x="112"/>
        <item x="460"/>
        <item x="731"/>
        <item x="429"/>
        <item x="29"/>
        <item x="144"/>
        <item x="159"/>
        <item x="22"/>
        <item x="723"/>
        <item x="124"/>
        <item x="407"/>
        <item x="233"/>
        <item x="778"/>
        <item x="523"/>
        <item x="619"/>
        <item x="366"/>
        <item x="168"/>
        <item x="81"/>
        <item x="204"/>
        <item x="710"/>
        <item x="475"/>
        <item x="341"/>
        <item x="136"/>
        <item x="557"/>
        <item x="600"/>
        <item x="312"/>
        <item x="52"/>
        <item x="185"/>
        <item x="368"/>
        <item x="320"/>
        <item x="62"/>
        <item x="148"/>
        <item x="252"/>
        <item x="746"/>
        <item x="163"/>
        <item x="751"/>
        <item x="591"/>
        <item x="782"/>
        <item x="597"/>
        <item x="240"/>
        <item x="319"/>
        <item x="535"/>
        <item x="609"/>
        <item x="212"/>
        <item x="442"/>
        <item x="69"/>
        <item x="353"/>
        <item x="404"/>
        <item x="466"/>
        <item x="14"/>
        <item x="640"/>
        <item x="674"/>
        <item x="282"/>
        <item x="331"/>
        <item x="604"/>
        <item x="736"/>
        <item x="21"/>
        <item x="278"/>
        <item x="131"/>
        <item x="76"/>
        <item x="10"/>
        <item x="762"/>
        <item x="133"/>
        <item x="567"/>
        <item x="249"/>
        <item x="745"/>
        <item x="713"/>
        <item x="544"/>
        <item x="130"/>
        <item x="247"/>
        <item x="620"/>
        <item x="378"/>
        <item x="235"/>
        <item x="205"/>
        <item x="430"/>
        <item x="635"/>
        <item x="695"/>
        <item x="504"/>
        <item x="725"/>
        <item x="612"/>
        <item x="246"/>
        <item x="151"/>
        <item x="641"/>
        <item x="106"/>
        <item x="328"/>
        <item x="507"/>
        <item x="435"/>
        <item x="418"/>
        <item x="492"/>
        <item x="36"/>
        <item x="25"/>
        <item x="545"/>
        <item x="105"/>
        <item x="585"/>
        <item x="551"/>
        <item x="433"/>
        <item x="201"/>
        <item x="42"/>
        <item x="288"/>
        <item x="593"/>
        <item x="271"/>
        <item x="337"/>
        <item x="397"/>
        <item x="684"/>
        <item x="203"/>
        <item x="182"/>
        <item x="244"/>
        <item x="195"/>
        <item x="779"/>
        <item x="297"/>
        <item x="56"/>
        <item x="43"/>
        <item x="486"/>
        <item x="126"/>
        <item x="743"/>
        <item x="613"/>
        <item x="317"/>
        <item x="598"/>
        <item x="700"/>
        <item x="556"/>
        <item x="401"/>
        <item x="571"/>
        <item x="711"/>
        <item x="116"/>
        <item x="455"/>
        <item x="627"/>
        <item x="444"/>
        <item x="150"/>
        <item x="48"/>
        <item x="59"/>
        <item x="149"/>
        <item x="564"/>
        <item x="97"/>
        <item x="162"/>
        <item x="207"/>
        <item x="434"/>
        <item x="349"/>
        <item x="400"/>
        <item x="437"/>
        <item x="302"/>
        <item x="31"/>
        <item x="71"/>
        <item x="562"/>
        <item x="763"/>
        <item x="722"/>
        <item x="20"/>
        <item t="default"/>
      </items>
    </pivotField>
    <pivotField axis="axisPage" showAll="0">
      <items count="77">
        <item x="9"/>
        <item x="13"/>
        <item x="18"/>
        <item x="35"/>
        <item x="55"/>
        <item x="19"/>
        <item x="11"/>
        <item x="62"/>
        <item x="52"/>
        <item x="12"/>
        <item x="38"/>
        <item x="22"/>
        <item x="37"/>
        <item x="20"/>
        <item x="72"/>
        <item x="15"/>
        <item x="61"/>
        <item x="29"/>
        <item x="24"/>
        <item x="21"/>
        <item x="53"/>
        <item x="32"/>
        <item x="70"/>
        <item x="47"/>
        <item x="14"/>
        <item x="51"/>
        <item x="65"/>
        <item x="26"/>
        <item x="30"/>
        <item x="31"/>
        <item x="23"/>
        <item x="17"/>
        <item x="27"/>
        <item x="16"/>
        <item x="10"/>
        <item x="49"/>
        <item x="34"/>
        <item x="48"/>
        <item x="69"/>
        <item x="25"/>
        <item x="40"/>
        <item x="54"/>
        <item x="33"/>
        <item x="28"/>
        <item x="71"/>
        <item x="68"/>
        <item x="6"/>
        <item x="0"/>
        <item x="3"/>
        <item x="74"/>
        <item x="8"/>
        <item x="75"/>
        <item x="42"/>
        <item x="63"/>
        <item x="73"/>
        <item x="66"/>
        <item x="57"/>
        <item x="58"/>
        <item x="1"/>
        <item x="59"/>
        <item x="45"/>
        <item x="50"/>
        <item x="2"/>
        <item x="43"/>
        <item x="39"/>
        <item x="64"/>
        <item x="44"/>
        <item x="4"/>
        <item x="5"/>
        <item x="41"/>
        <item x="7"/>
        <item x="36"/>
        <item x="60"/>
        <item x="46"/>
        <item x="67"/>
        <item x="56"/>
        <item t="default"/>
      </items>
    </pivotField>
    <pivotField showAll="0"/>
    <pivotField showAll="0">
      <items count="73">
        <item x="34"/>
        <item x="29"/>
        <item x="58"/>
        <item x="38"/>
        <item x="21"/>
        <item x="43"/>
        <item x="67"/>
        <item x="13"/>
        <item x="61"/>
        <item x="30"/>
        <item x="10"/>
        <item x="40"/>
        <item x="26"/>
        <item x="52"/>
        <item x="36"/>
        <item x="66"/>
        <item x="20"/>
        <item x="55"/>
        <item x="22"/>
        <item x="33"/>
        <item x="14"/>
        <item x="70"/>
        <item x="62"/>
        <item x="68"/>
        <item x="3"/>
        <item x="54"/>
        <item x="63"/>
        <item x="35"/>
        <item x="25"/>
        <item x="59"/>
        <item x="50"/>
        <item x="64"/>
        <item x="37"/>
        <item x="46"/>
        <item x="0"/>
        <item x="44"/>
        <item x="53"/>
        <item x="42"/>
        <item x="17"/>
        <item x="31"/>
        <item x="4"/>
        <item x="23"/>
        <item x="8"/>
        <item x="18"/>
        <item x="2"/>
        <item x="32"/>
        <item x="57"/>
        <item x="19"/>
        <item x="27"/>
        <item x="65"/>
        <item x="1"/>
        <item x="56"/>
        <item x="16"/>
        <item x="45"/>
        <item x="51"/>
        <item x="41"/>
        <item x="11"/>
        <item x="60"/>
        <item x="5"/>
        <item x="15"/>
        <item x="69"/>
        <item x="9"/>
        <item x="7"/>
        <item x="71"/>
        <item x="12"/>
        <item x="47"/>
        <item x="49"/>
        <item x="28"/>
        <item x="24"/>
        <item x="39"/>
        <item x="48"/>
        <item x="6"/>
        <item t="default"/>
      </items>
    </pivotField>
    <pivotField axis="axisPage" showAll="0">
      <items count="4">
        <item x="1"/>
        <item m="1" x="2"/>
        <item x="0"/>
        <item t="default"/>
      </items>
    </pivotField>
    <pivotField showAll="0"/>
    <pivotField name="Probability2" dataField="1" numFmtId="164" showAll="0"/>
  </pivotFields>
  <rowFields count="1">
    <field x="0"/>
  </rowFields>
  <rowItems count="15">
    <i>
      <x v="1"/>
    </i>
    <i>
      <x v="5"/>
    </i>
    <i>
      <x v="34"/>
    </i>
    <i>
      <x v="124"/>
    </i>
    <i>
      <x v="355"/>
    </i>
    <i>
      <x v="415"/>
    </i>
    <i>
      <x v="422"/>
    </i>
    <i>
      <x v="435"/>
    </i>
    <i>
      <x v="471"/>
    </i>
    <i>
      <x v="506"/>
    </i>
    <i>
      <x v="558"/>
    </i>
    <i>
      <x v="695"/>
    </i>
    <i>
      <x v="772"/>
    </i>
    <i>
      <x v="779"/>
    </i>
    <i t="grand">
      <x/>
    </i>
  </rowItems>
  <colItems count="1">
    <i/>
  </colItems>
  <pageFields count="2">
    <pageField fld="1" item="74" hier="-1"/>
    <pageField fld="4" item="0" hier="-1"/>
  </pageFields>
  <dataFields count="1">
    <dataField name="Sum of Probability2" fld="6" baseField="0" baseItem="0"/>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B9496A-52B1-4BF5-AEDA-F80E14FFDCFA}" name="PivotTable3"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L62" firstHeaderRow="0" firstDataRow="1" firstDataCol="1" rowPageCount="1" colPageCount="1"/>
  <pivotFields count="8">
    <pivotField axis="axisRow" showAll="0" sortType="descending">
      <items count="110">
        <item x="101"/>
        <item x="2"/>
        <item x="64"/>
        <item x="19"/>
        <item x="49"/>
        <item x="7"/>
        <item x="45"/>
        <item x="48"/>
        <item x="0"/>
        <item x="53"/>
        <item x="89"/>
        <item x="10"/>
        <item x="17"/>
        <item x="77"/>
        <item x="58"/>
        <item x="69"/>
        <item x="98"/>
        <item x="88"/>
        <item x="52"/>
        <item x="25"/>
        <item x="55"/>
        <item x="63"/>
        <item x="81"/>
        <item x="62"/>
        <item x="18"/>
        <item x="79"/>
        <item x="16"/>
        <item x="71"/>
        <item x="28"/>
        <item x="38"/>
        <item x="13"/>
        <item x="30"/>
        <item x="68"/>
        <item x="40"/>
        <item x="90"/>
        <item x="97"/>
        <item x="1"/>
        <item x="43"/>
        <item x="29"/>
        <item x="66"/>
        <item x="73"/>
        <item x="74"/>
        <item x="5"/>
        <item x="41"/>
        <item x="31"/>
        <item x="76"/>
        <item x="72"/>
        <item x="9"/>
        <item x="50"/>
        <item x="91"/>
        <item x="15"/>
        <item x="83"/>
        <item x="14"/>
        <item x="60"/>
        <item x="3"/>
        <item x="23"/>
        <item x="6"/>
        <item x="47"/>
        <item x="86"/>
        <item x="93"/>
        <item m="1" x="108"/>
        <item x="105"/>
        <item x="67"/>
        <item x="59"/>
        <item x="75"/>
        <item x="42"/>
        <item x="85"/>
        <item x="70"/>
        <item x="21"/>
        <item x="11"/>
        <item x="61"/>
        <item x="20"/>
        <item x="12"/>
        <item x="56"/>
        <item x="96"/>
        <item x="94"/>
        <item x="100"/>
        <item x="65"/>
        <item m="1" x="107"/>
        <item x="78"/>
        <item x="95"/>
        <item x="104"/>
        <item x="99"/>
        <item x="36"/>
        <item x="57"/>
        <item x="102"/>
        <item x="44"/>
        <item x="103"/>
        <item x="32"/>
        <item x="24"/>
        <item x="33"/>
        <item x="54"/>
        <item x="22"/>
        <item x="34"/>
        <item x="4"/>
        <item x="84"/>
        <item x="35"/>
        <item x="39"/>
        <item x="37"/>
        <item x="51"/>
        <item x="27"/>
        <item x="8"/>
        <item x="26"/>
        <item x="82"/>
        <item x="87"/>
        <item x="92"/>
        <item x="80"/>
        <item x="46"/>
        <item x="106"/>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0"/>
        <item x="1"/>
        <item x="2"/>
        <item t="default"/>
      </items>
    </pivotField>
    <pivotField numFmtId="9" showAll="0"/>
    <pivotField dataField="1" numFmtId="164" showAll="0">
      <items count="658">
        <item x="36"/>
        <item m="1" x="656"/>
        <item x="45"/>
        <item m="1" x="202"/>
        <item m="1" x="130"/>
        <item m="1" x="415"/>
        <item m="1" x="403"/>
        <item m="1" x="417"/>
        <item m="1" x="270"/>
        <item m="1" x="523"/>
        <item m="1" x="484"/>
        <item m="1" x="344"/>
        <item m="1" x="426"/>
        <item m="1" x="414"/>
        <item m="1" x="486"/>
        <item x="57"/>
        <item m="1" x="332"/>
        <item m="1" x="478"/>
        <item m="1" x="412"/>
        <item m="1" x="273"/>
        <item m="1" x="495"/>
        <item m="1" x="346"/>
        <item m="1" x="581"/>
        <item m="1" x="522"/>
        <item m="1" x="483"/>
        <item m="1" x="652"/>
        <item m="1" x="409"/>
        <item m="1" x="272"/>
        <item m="1" x="343"/>
        <item m="1" x="355"/>
        <item m="1" x="200"/>
        <item m="1" x="128"/>
        <item m="1" x="587"/>
        <item m="1" x="283"/>
        <item m="1" x="425"/>
        <item m="1" x="481"/>
        <item m="1" x="275"/>
        <item x="59"/>
        <item m="1" x="646"/>
        <item m="1" x="584"/>
        <item m="1" x="591"/>
        <item m="1" x="341"/>
        <item m="1" x="494"/>
        <item m="1" x="204"/>
        <item m="1" x="132"/>
        <item m="1" x="585"/>
        <item m="1" x="649"/>
        <item m="1" x="212"/>
        <item m="1" x="140"/>
        <item m="1" x="284"/>
        <item x="69"/>
        <item m="1" x="427"/>
        <item m="1" x="650"/>
        <item m="1" x="655"/>
        <item x="58"/>
        <item m="1" x="496"/>
        <item m="1" x="590"/>
        <item m="1" x="489"/>
        <item m="1" x="338"/>
        <item m="1" x="354"/>
        <item m="1" x="190"/>
        <item m="1" x="118"/>
        <item m="1" x="261"/>
        <item m="1" x="579"/>
        <item m="1" x="201"/>
        <item m="1" x="129"/>
        <item m="1" x="419"/>
        <item m="1" x="356"/>
        <item m="1" x="422"/>
        <item m="1" x="349"/>
        <item x="61"/>
        <item x="52"/>
        <item m="1" x="526"/>
        <item m="1" x="491"/>
        <item m="1" x="488"/>
        <item x="51"/>
        <item m="1" x="348"/>
        <item m="1" x="195"/>
        <item m="1" x="123"/>
        <item m="1" x="651"/>
        <item x="47"/>
        <item m="1" x="642"/>
        <item m="1" x="186"/>
        <item m="1" x="114"/>
        <item m="1" x="285"/>
        <item m="1" x="577"/>
        <item x="70"/>
        <item m="1" x="194"/>
        <item m="1" x="122"/>
        <item m="1" x="277"/>
        <item m="1" x="351"/>
        <item m="1" x="267"/>
        <item m="1" x="278"/>
        <item m="1" x="420"/>
        <item m="1" x="399"/>
        <item m="1" x="213"/>
        <item m="1" x="141"/>
        <item m="1" x="257"/>
        <item m="1" x="214"/>
        <item m="1" x="142"/>
        <item m="1" x="634"/>
        <item m="1" x="280"/>
        <item m="1" x="421"/>
        <item m="1" x="328"/>
        <item x="64"/>
        <item x="42"/>
        <item m="1" x="207"/>
        <item m="1" x="135"/>
        <item m="1" x="644"/>
        <item x="34"/>
        <item m="1" x="586"/>
        <item m="1" x="265"/>
        <item m="1" x="515"/>
        <item m="1" x="470"/>
        <item m="1" x="350"/>
        <item m="1" x="525"/>
        <item m="1" x="266"/>
        <item m="1" x="490"/>
        <item x="63"/>
        <item m="1" x="569"/>
        <item m="1" x="279"/>
        <item x="48"/>
        <item m="1" x="206"/>
        <item m="1" x="134"/>
        <item m="1" x="208"/>
        <item m="1" x="136"/>
        <item x="71"/>
        <item m="1" x="588"/>
        <item m="1" x="337"/>
        <item m="1" x="336"/>
        <item m="1" x="653"/>
        <item x="66"/>
        <item m="1" x="179"/>
        <item m="1" x="107"/>
        <item m="1" x="423"/>
        <item m="1" x="410"/>
        <item m="1" x="479"/>
        <item m="1" x="263"/>
        <item m="1" x="492"/>
        <item m="1" x="209"/>
        <item m="1" x="137"/>
        <item m="1" x="191"/>
        <item m="1" x="119"/>
        <item m="1" x="474"/>
        <item m="1" x="405"/>
        <item m="1" x="404"/>
        <item m="1" x="352"/>
        <item m="1" x="518"/>
        <item m="1" x="638"/>
        <item m="1" x="476"/>
        <item m="1" x="339"/>
        <item x="65"/>
        <item m="1" x="196"/>
        <item m="1" x="124"/>
        <item m="1" x="407"/>
        <item m="1" x="262"/>
        <item x="49"/>
        <item m="1" x="631"/>
        <item x="67"/>
        <item x="53"/>
        <item m="1" x="408"/>
        <item m="1" x="333"/>
        <item m="1" x="519"/>
        <item m="1" x="477"/>
        <item m="1" x="281"/>
        <item m="1" x="192"/>
        <item m="1" x="120"/>
        <item m="1" x="573"/>
        <item m="1" x="473"/>
        <item m="1" x="210"/>
        <item m="1" x="138"/>
        <item m="1" x="424"/>
        <item m="1" x="268"/>
        <item m="1" x="589"/>
        <item x="68"/>
        <item m="1" x="334"/>
        <item m="1" x="572"/>
        <item m="1" x="643"/>
        <item m="1" x="575"/>
        <item m="1" x="493"/>
        <item m="1" x="197"/>
        <item m="1" x="125"/>
        <item m="1" x="282"/>
        <item m="1" x="353"/>
        <item m="1" x="640"/>
        <item m="1" x="654"/>
        <item m="1" x="637"/>
        <item m="1" x="211"/>
        <item m="1" x="139"/>
        <item m="1" x="251"/>
        <item m="1" x="576"/>
        <item m="1" x="566"/>
        <item x="54"/>
        <item m="1" x="578"/>
        <item m="1" x="513"/>
        <item m="1" x="467"/>
        <item m="1" x="396"/>
        <item x="40"/>
        <item m="1" x="641"/>
        <item m="1" x="322"/>
        <item m="1" x="255"/>
        <item m="1" x="184"/>
        <item m="1" x="112"/>
        <item m="1" x="393"/>
        <item m="1" x="574"/>
        <item m="1" x="325"/>
        <item m="1" x="520"/>
        <item m="1" x="480"/>
        <item m="1" x="639"/>
        <item m="1" x="397"/>
        <item m="1" x="411"/>
        <item x="62"/>
        <item m="1" x="205"/>
        <item m="1" x="133"/>
        <item m="1" x="326"/>
        <item m="1" x="468"/>
        <item m="1" x="254"/>
        <item m="1" x="340"/>
        <item m="1" x="475"/>
        <item m="1" x="406"/>
        <item m="1" x="582"/>
        <item m="1" x="464"/>
        <item m="1" x="183"/>
        <item m="1" x="111"/>
        <item m="1" x="274"/>
        <item m="1" x="276"/>
        <item x="60"/>
        <item m="1" x="524"/>
        <item m="1" x="487"/>
        <item m="1" x="418"/>
        <item m="1" x="203"/>
        <item m="1" x="131"/>
        <item m="1" x="416"/>
        <item m="1" x="485"/>
        <item m="1" x="335"/>
        <item m="1" x="567"/>
        <item m="1" x="269"/>
        <item m="1" x="632"/>
        <item m="1" x="347"/>
        <item m="1" x="345"/>
        <item m="1" x="648"/>
        <item m="1" x="583"/>
        <item m="1" x="264"/>
        <item m="1" x="198"/>
        <item m="1" x="126"/>
        <item m="1" x="647"/>
        <item m="1" x="465"/>
        <item x="39"/>
        <item m="1" x="394"/>
        <item m="1" x="180"/>
        <item m="1" x="108"/>
        <item x="35"/>
        <item m="1" x="323"/>
        <item m="1" x="563"/>
        <item m="1" x="629"/>
        <item x="50"/>
        <item m="1" x="193"/>
        <item m="1" x="121"/>
        <item m="1" x="564"/>
        <item m="1" x="252"/>
        <item x="55"/>
        <item m="1" x="628"/>
        <item x="46"/>
        <item m="1" x="189"/>
        <item m="1" x="117"/>
        <item m="1" x="630"/>
        <item m="1" x="331"/>
        <item m="1" x="466"/>
        <item m="1" x="565"/>
        <item m="1" x="260"/>
        <item m="1" x="395"/>
        <item m="1" x="402"/>
        <item m="1" x="253"/>
        <item m="1" x="571"/>
        <item m="1" x="517"/>
        <item m="1" x="472"/>
        <item m="1" x="636"/>
        <item m="1" x="324"/>
        <item m="1" x="182"/>
        <item m="1" x="110"/>
        <item x="38"/>
        <item m="1" x="185"/>
        <item m="1" x="113"/>
        <item x="41"/>
        <item m="1" x="398"/>
        <item m="1" x="568"/>
        <item m="1" x="633"/>
        <item m="1" x="645"/>
        <item m="1" x="256"/>
        <item m="1" x="188"/>
        <item m="1" x="116"/>
        <item m="1" x="327"/>
        <item m="1" x="580"/>
        <item x="44"/>
        <item m="1" x="342"/>
        <item m="1" x="514"/>
        <item m="1" x="469"/>
        <item m="1" x="521"/>
        <item m="1" x="482"/>
        <item m="1" x="271"/>
        <item m="1" x="413"/>
        <item m="1" x="199"/>
        <item m="1" x="127"/>
        <item x="56"/>
        <item m="1" x="635"/>
        <item m="1" x="259"/>
        <item m="1" x="516"/>
        <item m="1" x="471"/>
        <item m="1" x="330"/>
        <item m="1" x="570"/>
        <item m="1" x="400"/>
        <item m="1" x="187"/>
        <item m="1" x="115"/>
        <item m="1" x="401"/>
        <item x="43"/>
        <item m="1" x="258"/>
        <item x="16"/>
        <item m="1" x="161"/>
        <item m="1" x="89"/>
        <item m="1" x="233"/>
        <item x="37"/>
        <item m="1" x="375"/>
        <item m="1" x="304"/>
        <item x="5"/>
        <item m="1" x="446"/>
        <item m="1" x="181"/>
        <item m="1" x="109"/>
        <item m="1" x="150"/>
        <item m="1" x="78"/>
        <item m="1" x="222"/>
        <item m="1" x="545"/>
        <item m="1" x="243"/>
        <item x="11"/>
        <item m="1" x="171"/>
        <item x="26"/>
        <item m="1" x="99"/>
        <item m="1" x="385"/>
        <item m="1" x="314"/>
        <item x="31"/>
        <item m="1" x="176"/>
        <item m="1" x="104"/>
        <item m="1" x="456"/>
        <item m="1" x="156"/>
        <item m="1" x="248"/>
        <item m="1" x="84"/>
        <item m="1" x="319"/>
        <item m="1" x="390"/>
        <item x="14"/>
        <item m="1" x="159"/>
        <item m="1" x="293"/>
        <item m="1" x="87"/>
        <item m="1" x="364"/>
        <item m="1" x="231"/>
        <item m="1" x="610"/>
        <item m="1" x="228"/>
        <item m="1" x="461"/>
        <item m="1" x="308"/>
        <item m="1" x="237"/>
        <item m="1" x="505"/>
        <item x="12"/>
        <item m="1" x="555"/>
        <item m="1" x="379"/>
        <item m="1" x="157"/>
        <item m="1" x="85"/>
        <item m="1" x="165"/>
        <item m="1" x="93"/>
        <item m="1" x="450"/>
        <item m="1" x="373"/>
        <item x="20"/>
        <item m="1" x="302"/>
        <item m="1" x="229"/>
        <item m="1" x="435"/>
        <item m="1" x="300"/>
        <item m="1" x="549"/>
        <item m="1" x="620"/>
        <item m="1" x="371"/>
        <item x="7"/>
        <item m="1" x="560"/>
        <item m="1" x="299"/>
        <item x="33"/>
        <item m="1" x="444"/>
        <item m="1" x="502"/>
        <item m="1" x="227"/>
        <item x="10"/>
        <item m="1" x="370"/>
        <item m="1" x="178"/>
        <item m="1" x="106"/>
        <item m="1" x="442"/>
        <item m="1" x="152"/>
        <item m="1" x="155"/>
        <item m="1" x="80"/>
        <item m="1" x="83"/>
        <item m="1" x="250"/>
        <item m="1" x="625"/>
        <item m="1" x="614"/>
        <item m="1" x="369"/>
        <item x="32"/>
        <item m="1" x="177"/>
        <item m="1" x="534"/>
        <item m="1" x="105"/>
        <item m="1" x="298"/>
        <item m="1" x="249"/>
        <item x="28"/>
        <item m="1" x="321"/>
        <item m="1" x="173"/>
        <item m="1" x="101"/>
        <item x="19"/>
        <item m="1" x="224"/>
        <item m="1" x="501"/>
        <item m="1" x="245"/>
        <item m="1" x="392"/>
        <item x="18"/>
        <item m="1" x="543"/>
        <item m="1" x="320"/>
        <item x="6"/>
        <item m="1" x="440"/>
        <item m="1" x="151"/>
        <item m="1" x="163"/>
        <item m="1" x="79"/>
        <item m="1" x="441"/>
        <item m="1" x="541"/>
        <item m="1" x="91"/>
        <item m="1" x="391"/>
        <item m="1" x="169"/>
        <item m="1" x="164"/>
        <item m="1" x="97"/>
        <item m="1" x="241"/>
        <item m="1" x="92"/>
        <item m="1" x="223"/>
        <item m="1" x="599"/>
        <item m="1" x="463"/>
        <item x="24"/>
        <item m="1" x="462"/>
        <item m="1" x="316"/>
        <item m="1" x="608"/>
        <item m="1" x="539"/>
        <item m="1" x="235"/>
        <item m="1" x="312"/>
        <item m="1" x="389"/>
        <item m="1" x="512"/>
        <item m="1" x="295"/>
        <item m="1" x="247"/>
        <item m="1" x="242"/>
        <item m="1" x="365"/>
        <item m="1" x="318"/>
        <item m="1" x="294"/>
        <item m="1" x="383"/>
        <item m="1" x="236"/>
        <item m="1" x="329"/>
        <item m="1" x="460"/>
        <item m="1" x="170"/>
        <item m="1" x="98"/>
        <item m="1" x="174"/>
        <item m="1" x="499"/>
        <item x="29"/>
        <item m="1" x="102"/>
        <item m="1" x="175"/>
        <item m="1" x="103"/>
        <item m="1" x="387"/>
        <item x="30"/>
        <item x="9"/>
        <item m="1" x="606"/>
        <item m="1" x="366"/>
        <item x="25"/>
        <item x="13"/>
        <item m="1" x="508"/>
        <item m="1" x="436"/>
        <item m="1" x="313"/>
        <item x="22"/>
        <item m="1" x="559"/>
        <item m="1" x="454"/>
        <item m="1" x="384"/>
        <item m="1" x="154"/>
        <item m="1" x="158"/>
        <item m="1" x="86"/>
        <item m="1" x="377"/>
        <item m="1" x="82"/>
        <item m="1" x="167"/>
        <item m="1" x="95"/>
        <item m="1" x="246"/>
        <item m="1" x="306"/>
        <item m="1" x="561"/>
        <item m="1" x="509"/>
        <item m="1" x="540"/>
        <item m="1" x="604"/>
        <item m="1" x="511"/>
        <item m="1" x="562"/>
        <item m="1" x="455"/>
        <item m="1" x="458"/>
        <item m="1" x="226"/>
        <item m="1" x="317"/>
        <item m="1" x="307"/>
        <item m="1" x="239"/>
        <item m="1" x="230"/>
        <item m="1" x="378"/>
        <item m="1" x="437"/>
        <item m="1" x="553"/>
        <item m="1" x="244"/>
        <item m="1" x="388"/>
        <item m="1" x="624"/>
        <item m="1" x="554"/>
        <item m="1" x="315"/>
        <item m="1" x="172"/>
        <item m="1" x="100"/>
        <item x="27"/>
        <item m="1" x="310"/>
        <item m="1" x="535"/>
        <item m="1" x="386"/>
        <item m="1" x="448"/>
        <item x="15"/>
        <item m="1" x="297"/>
        <item m="1" x="459"/>
        <item m="1" x="510"/>
        <item m="1" x="626"/>
        <item m="1" x="368"/>
        <item m="1" x="381"/>
        <item m="1" x="557"/>
        <item m="1" x="301"/>
        <item m="1" x="372"/>
        <item m="1" x="457"/>
        <item m="1" x="627"/>
        <item m="1" x="449"/>
        <item m="1" x="605"/>
        <item m="1" x="160"/>
        <item m="1" x="88"/>
        <item m="1" x="452"/>
        <item m="1" x="439"/>
        <item m="1" x="618"/>
        <item m="1" x="556"/>
        <item m="1" x="619"/>
        <item m="1" x="376"/>
        <item m="1" x="547"/>
        <item m="1" x="503"/>
        <item m="1" x="600"/>
        <item m="1" x="504"/>
        <item m="1" x="234"/>
        <item m="1" x="305"/>
        <item m="1" x="443"/>
        <item m="1" x="162"/>
        <item m="1" x="90"/>
        <item m="1" x="447"/>
        <item x="17"/>
        <item m="1" x="232"/>
        <item m="1" x="536"/>
        <item m="1" x="558"/>
        <item m="1" x="621"/>
        <item m="1" x="622"/>
        <item m="1" x="382"/>
        <item m="1" x="546"/>
        <item m="1" x="360"/>
        <item x="0"/>
        <item m="1" x="289"/>
        <item m="1" x="311"/>
        <item m="1" x="218"/>
        <item m="1" x="507"/>
        <item m="1" x="146"/>
        <item m="1" x="542"/>
        <item m="1" x="623"/>
        <item m="1" x="453"/>
        <item m="1" x="240"/>
        <item m="1" x="431"/>
        <item m="1" x="538"/>
        <item m="1" x="551"/>
        <item m="1" x="612"/>
        <item m="1" x="548"/>
        <item m="1" x="611"/>
        <item m="1" x="168"/>
        <item m="1" x="96"/>
        <item m="1" x="552"/>
        <item m="1" x="143"/>
        <item x="23"/>
        <item m="1" x="303"/>
        <item x="8"/>
        <item m="1" x="73"/>
        <item m="1" x="601"/>
        <item m="1" x="616"/>
        <item m="1" x="374"/>
        <item x="1"/>
        <item m="1" x="147"/>
        <item m="1" x="225"/>
        <item m="1" x="144"/>
        <item m="1" x="74"/>
        <item m="1" x="153"/>
        <item m="1" x="81"/>
        <item x="3"/>
        <item m="1" x="215"/>
        <item m="1" x="617"/>
        <item m="1" x="603"/>
        <item m="1" x="219"/>
        <item m="1" x="607"/>
        <item m="1" x="613"/>
        <item m="1" x="148"/>
        <item m="1" x="76"/>
        <item m="1" x="445"/>
        <item m="1" x="296"/>
        <item m="1" x="367"/>
        <item m="1" x="220"/>
        <item m="1" x="361"/>
        <item m="1" x="290"/>
        <item m="1" x="291"/>
        <item m="1" x="238"/>
        <item m="1" x="216"/>
        <item m="1" x="286"/>
        <item m="1" x="309"/>
        <item m="1" x="432"/>
        <item m="1" x="166"/>
        <item m="1" x="94"/>
        <item m="1" x="544"/>
        <item m="1" x="609"/>
        <item m="1" x="596"/>
        <item m="1" x="597"/>
        <item x="21"/>
        <item m="1" x="592"/>
        <item m="1" x="594"/>
        <item m="1" x="593"/>
        <item m="1" x="362"/>
        <item m="1" x="531"/>
        <item m="1" x="506"/>
        <item m="1" x="380"/>
        <item m="1" x="500"/>
        <item m="1" x="433"/>
        <item m="1" x="532"/>
        <item m="1" x="357"/>
        <item m="1" x="527"/>
        <item m="1" x="528"/>
        <item m="1" x="529"/>
        <item m="1" x="451"/>
        <item m="1" x="428"/>
        <item m="1" x="550"/>
        <item m="1" x="438"/>
        <item m="1" x="615"/>
        <item m="1" x="287"/>
        <item m="1" x="497"/>
        <item m="1" x="429"/>
        <item m="1" x="602"/>
        <item m="1" x="537"/>
        <item m="1" x="595"/>
        <item m="1" x="358"/>
        <item m="1" x="598"/>
        <item m="1" x="430"/>
        <item m="1" x="530"/>
        <item m="1" x="533"/>
        <item m="1" x="359"/>
        <item m="1" x="288"/>
        <item m="1" x="498"/>
        <item m="1" x="434"/>
        <item m="1" x="217"/>
        <item m="1" x="363"/>
        <item m="1" x="292"/>
        <item m="1" x="149"/>
        <item m="1" x="77"/>
        <item x="4"/>
        <item m="1" x="221"/>
        <item m="1" x="145"/>
        <item m="1" x="75"/>
        <item x="2"/>
        <item x="72"/>
        <item t="default"/>
      </items>
    </pivotField>
    <pivotField dataField="1" showAll="0"/>
  </pivotFields>
  <rowFields count="1">
    <field x="0"/>
  </rowFields>
  <rowItems count="58">
    <i>
      <x v="1"/>
    </i>
    <i>
      <x v="54"/>
    </i>
    <i>
      <x v="36"/>
    </i>
    <i>
      <x v="8"/>
    </i>
    <i>
      <x v="50"/>
    </i>
    <i>
      <x v="92"/>
    </i>
    <i>
      <x v="47"/>
    </i>
    <i>
      <x v="38"/>
    </i>
    <i>
      <x v="24"/>
    </i>
    <i>
      <x v="3"/>
    </i>
    <i>
      <x v="88"/>
    </i>
    <i>
      <x v="90"/>
    </i>
    <i>
      <x v="5"/>
    </i>
    <i>
      <x v="52"/>
    </i>
    <i>
      <x v="44"/>
    </i>
    <i>
      <x v="102"/>
    </i>
    <i>
      <x v="69"/>
    </i>
    <i>
      <x v="42"/>
    </i>
    <i>
      <x v="97"/>
    </i>
    <i>
      <x v="26"/>
    </i>
    <i>
      <x v="33"/>
    </i>
    <i>
      <x v="21"/>
    </i>
    <i>
      <x v="96"/>
    </i>
    <i>
      <x v="13"/>
    </i>
    <i>
      <x v="86"/>
    </i>
    <i>
      <x v="62"/>
    </i>
    <i>
      <x v="75"/>
    </i>
    <i>
      <x v="39"/>
    </i>
    <i>
      <x v="34"/>
    </i>
    <i>
      <x v="23"/>
    </i>
    <i>
      <x v="85"/>
    </i>
    <i>
      <x v="53"/>
    </i>
    <i>
      <x v="51"/>
    </i>
    <i>
      <x v="93"/>
    </i>
    <i>
      <x v="95"/>
    </i>
    <i>
      <x v="82"/>
    </i>
    <i>
      <x v="84"/>
    </i>
    <i>
      <x v="79"/>
    </i>
    <i>
      <x v="80"/>
    </i>
    <i>
      <x v="9"/>
    </i>
    <i>
      <x v="17"/>
    </i>
    <i>
      <x v="70"/>
    </i>
    <i>
      <x v="16"/>
    </i>
    <i>
      <x v="48"/>
    </i>
    <i>
      <x v="15"/>
    </i>
    <i>
      <x v="57"/>
    </i>
    <i>
      <x/>
    </i>
    <i>
      <x v="61"/>
    </i>
    <i>
      <x v="45"/>
    </i>
    <i>
      <x v="104"/>
    </i>
    <i>
      <x v="98"/>
    </i>
    <i>
      <x v="105"/>
    </i>
    <i>
      <x v="20"/>
    </i>
    <i>
      <x v="29"/>
    </i>
    <i>
      <x v="106"/>
    </i>
    <i>
      <x v="64"/>
    </i>
    <i>
      <x v="65"/>
    </i>
    <i t="grand">
      <x/>
    </i>
  </rowItems>
  <colFields count="1">
    <field x="-2"/>
  </colFields>
  <colItems count="2">
    <i>
      <x/>
    </i>
    <i i="1">
      <x v="1"/>
    </i>
  </colItems>
  <pageFields count="1">
    <pageField fld="4" item="0" hier="-1"/>
  </pageFields>
  <dataFields count="2">
    <dataField name="Probability" fld="6" baseField="0" baseItem="0" numFmtId="164"/>
    <dataField name="Sum of American Odds" fld="7" baseField="0" baseItem="94" numFmtId="167"/>
  </dataFields>
  <formats count="2">
    <format dxfId="0">
      <pivotArea outline="0" collapsedLevelsAreSubtotals="1" fieldPosition="0"/>
    </format>
    <format dxfId="1">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00DD306-EDC7-4795-9825-2CC837655725}" autoFormatId="16" applyNumberFormats="0" applyBorderFormats="0" applyFontFormats="0" applyPatternFormats="0" applyAlignmentFormats="0" applyWidthHeightFormats="0">
  <queryTableRefresh nextId="30">
    <queryTableFields count="29">
      <queryTableField id="1" name="Rk" tableColumnId="1"/>
      <queryTableField id="2" name="Tm" tableColumnId="2"/>
      <queryTableField id="3" name="Games" tableColumnId="3"/>
      <queryTableField id="4" name="W" tableColumnId="4"/>
      <queryTableField id="5" name="L" tableColumnId="5"/>
      <queryTableField id="6" name="W-L%" tableColumnId="6"/>
      <queryTableField id="7" name="Strk" tableColumnId="7"/>
      <queryTableField id="8" name="R" tableColumnId="8"/>
      <queryTableField id="9" name="RA" tableColumnId="9"/>
      <queryTableField id="10" name="Rdiff" tableColumnId="10"/>
      <queryTableField id="11" name="SOS" tableColumnId="11"/>
      <queryTableField id="12" name="SRS" tableColumnId="12"/>
      <queryTableField id="13" name="pythWL" tableColumnId="13"/>
      <queryTableField id="14" name="Luck" tableColumnId="14"/>
      <queryTableField id="15" name="vEast" tableColumnId="15"/>
      <queryTableField id="16" name="vCent" tableColumnId="16"/>
      <queryTableField id="17" name="vWest" tableColumnId="17"/>
      <queryTableField id="18" name="Inter" tableColumnId="18"/>
      <queryTableField id="19" name="Home" tableColumnId="19"/>
      <queryTableField id="20" name="Road" tableColumnId="20"/>
      <queryTableField id="21" name="ExInn" tableColumnId="21"/>
      <queryTableField id="22" name="1Run" tableColumnId="22"/>
      <queryTableField id="23" name="vRHP" tableColumnId="23"/>
      <queryTableField id="24" name="vLHP" tableColumnId="24"/>
      <queryTableField id="25" name="≥.500" tableColumnId="25"/>
      <queryTableField id="26" name="&lt;.500" tableColumnId="26"/>
      <queryTableField id="27" name="last10" tableColumnId="27"/>
      <queryTableField id="28" name="last20" tableColumnId="28"/>
      <queryTableField id="29" name="last30"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0365978E-0FAC-4971-859A-0BE64BD1AB9F}" sourceName="Team">
  <pivotTables>
    <pivotTable tabId="15" name="PivotTable1"/>
  </pivotTables>
  <data>
    <tabular pivotCacheId="720039967">
      <items count="72">
        <i x="13" s="1"/>
        <i x="10" s="1"/>
        <i x="3" s="1"/>
        <i x="0" s="1"/>
        <i x="31" s="1"/>
        <i x="2" s="1"/>
        <i x="1" s="1"/>
        <i x="9" s="1"/>
        <i x="28" s="1"/>
        <i x="34" s="1" nd="1"/>
        <i x="29" s="1" nd="1"/>
        <i x="58" s="1" nd="1"/>
        <i x="38" s="1" nd="1"/>
        <i x="21" s="1" nd="1"/>
        <i x="43" s="1" nd="1"/>
        <i x="67" s="1" nd="1"/>
        <i x="61" s="1" nd="1"/>
        <i x="30" s="1" nd="1"/>
        <i x="40" s="1" nd="1"/>
        <i x="26" s="1" nd="1"/>
        <i x="52" s="1" nd="1"/>
        <i x="36" s="1" nd="1"/>
        <i x="66" s="1" nd="1"/>
        <i x="20" s="1" nd="1"/>
        <i x="55" s="1" nd="1"/>
        <i x="22" s="1" nd="1"/>
        <i x="33" s="1" nd="1"/>
        <i x="14" s="1" nd="1"/>
        <i x="70" s="1" nd="1"/>
        <i x="62" s="1" nd="1"/>
        <i x="68" s="1" nd="1"/>
        <i x="54" s="1" nd="1"/>
        <i x="63" s="1" nd="1"/>
        <i x="35" s="1" nd="1"/>
        <i x="25" s="1" nd="1"/>
        <i x="59" s="1" nd="1"/>
        <i x="50" s="1" nd="1"/>
        <i x="64" s="1" nd="1"/>
        <i x="37" s="1" nd="1"/>
        <i x="46" s="1" nd="1"/>
        <i x="44" s="1" nd="1"/>
        <i x="53" s="1" nd="1"/>
        <i x="42" s="1" nd="1"/>
        <i x="17" s="1" nd="1"/>
        <i x="4" s="1" nd="1"/>
        <i x="23" s="1" nd="1"/>
        <i x="8" s="1" nd="1"/>
        <i x="18" s="1" nd="1"/>
        <i x="32" s="1" nd="1"/>
        <i x="57" s="1" nd="1"/>
        <i x="19" s="1" nd="1"/>
        <i x="27" s="1" nd="1"/>
        <i x="65" s="1" nd="1"/>
        <i x="56" s="1" nd="1"/>
        <i x="16" s="1" nd="1"/>
        <i x="45" s="1" nd="1"/>
        <i x="51" s="1" nd="1"/>
        <i x="41" s="1" nd="1"/>
        <i x="11" s="1" nd="1"/>
        <i x="60" s="1" nd="1"/>
        <i x="5" s="1" nd="1"/>
        <i x="15" s="1" nd="1"/>
        <i x="69" s="1" nd="1"/>
        <i x="7" s="1" nd="1"/>
        <i x="71" s="1" nd="1"/>
        <i x="12" s="1" nd="1"/>
        <i x="47" s="1" nd="1"/>
        <i x="49" s="1" nd="1"/>
        <i x="24" s="1" nd="1"/>
        <i x="39" s="1" nd="1"/>
        <i x="48"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ALED" xr10:uid="{285586D1-66E9-402B-8EC8-E045A5391E3F}" sourceName="SCALED">
  <pivotTables>
    <pivotTable tabId="22" name="PivotTable3"/>
  </pivotTables>
  <data>
    <tabular pivotCacheId="502974398" sortOrder="descending">
      <items count="657">
        <i x="2" s="1"/>
        <i x="3" s="1"/>
        <i x="1" s="1"/>
        <i x="0" s="1"/>
        <i x="15" s="1"/>
        <i x="22" s="1"/>
        <i x="9" s="1"/>
        <i x="29" s="1"/>
        <i x="18" s="1"/>
        <i x="19" s="1"/>
        <i x="32" s="1"/>
        <i x="33" s="1"/>
        <i x="7" s="1"/>
        <i x="14" s="1"/>
        <i x="31" s="1"/>
        <i x="26" s="1"/>
        <i x="11" s="1"/>
        <i x="5" s="1"/>
        <i x="37" s="1"/>
        <i x="16" s="1"/>
        <i x="38" s="1"/>
        <i x="50" s="1"/>
        <i x="35" s="1"/>
        <i x="60" s="1"/>
        <i x="40" s="1"/>
        <i x="54" s="1"/>
        <i x="68" s="1"/>
        <i x="53" s="1"/>
        <i x="67" s="1"/>
        <i x="49" s="1"/>
        <i x="71" s="1"/>
        <i x="48" s="1"/>
        <i x="63" s="1"/>
        <i x="34" s="1"/>
        <i x="64" s="1"/>
        <i x="70" s="1"/>
        <i x="47" s="1"/>
        <i x="61" s="1"/>
        <i x="69" s="1"/>
        <i x="36" s="1"/>
        <i x="72" s="1" nd="1"/>
        <i x="75" s="1" nd="1"/>
        <i x="145" s="1" nd="1"/>
        <i x="221" s="1" nd="1"/>
        <i x="4" s="1" nd="1"/>
        <i x="77" s="1" nd="1"/>
        <i x="149" s="1" nd="1"/>
        <i x="292" s="1" nd="1"/>
        <i x="363" s="1" nd="1"/>
        <i x="217" s="1" nd="1"/>
        <i x="434" s="1" nd="1"/>
        <i x="498" s="1" nd="1"/>
        <i x="288" s="1" nd="1"/>
        <i x="359" s="1" nd="1"/>
        <i x="533" s="1" nd="1"/>
        <i x="530" s="1" nd="1"/>
        <i x="430" s="1" nd="1"/>
        <i x="598" s="1" nd="1"/>
        <i x="358" s="1" nd="1"/>
        <i x="595" s="1" nd="1"/>
        <i x="537" s="1" nd="1"/>
        <i x="602" s="1" nd="1"/>
        <i x="429" s="1" nd="1"/>
        <i x="497" s="1" nd="1"/>
        <i x="287" s="1" nd="1"/>
        <i x="615" s="1" nd="1"/>
        <i x="438" s="1" nd="1"/>
        <i x="550" s="1" nd="1"/>
        <i x="428" s="1" nd="1"/>
        <i x="451" s="1" nd="1"/>
        <i x="529" s="1" nd="1"/>
        <i x="528" s="1" nd="1"/>
        <i x="527" s="1" nd="1"/>
        <i x="357" s="1" nd="1"/>
        <i x="532" s="1" nd="1"/>
        <i x="433" s="1" nd="1"/>
        <i x="500" s="1" nd="1"/>
        <i x="380" s="1" nd="1"/>
        <i x="506" s="1" nd="1"/>
        <i x="531" s="1" nd="1"/>
        <i x="362" s="1" nd="1"/>
        <i x="593" s="1" nd="1"/>
        <i x="594" s="1" nd="1"/>
        <i x="592" s="1" nd="1"/>
        <i x="21" s="1" nd="1"/>
        <i x="597" s="1" nd="1"/>
        <i x="596" s="1" nd="1"/>
        <i x="609" s="1" nd="1"/>
        <i x="544" s="1" nd="1"/>
        <i x="94" s="1" nd="1"/>
        <i x="166" s="1" nd="1"/>
        <i x="432" s="1" nd="1"/>
        <i x="309" s="1" nd="1"/>
        <i x="286" s="1" nd="1"/>
        <i x="216" s="1" nd="1"/>
        <i x="238" s="1" nd="1"/>
        <i x="291" s="1" nd="1"/>
        <i x="290" s="1" nd="1"/>
        <i x="361" s="1" nd="1"/>
        <i x="220" s="1" nd="1"/>
        <i x="367" s="1" nd="1"/>
        <i x="296" s="1" nd="1"/>
        <i x="445" s="1" nd="1"/>
        <i x="76" s="1" nd="1"/>
        <i x="148" s="1" nd="1"/>
        <i x="613" s="1" nd="1"/>
        <i x="607" s="1" nd="1"/>
        <i x="219" s="1" nd="1"/>
        <i x="603" s="1" nd="1"/>
        <i x="617" s="1" nd="1"/>
        <i x="215" s="1" nd="1"/>
        <i x="81" s="1" nd="1"/>
        <i x="153" s="1" nd="1"/>
        <i x="74" s="1" nd="1"/>
        <i x="144" s="1" nd="1"/>
        <i x="225" s="1" nd="1"/>
        <i x="147" s="1" nd="1"/>
        <i x="374" s="1" nd="1"/>
        <i x="616" s="1" nd="1"/>
        <i x="601" s="1" nd="1"/>
        <i x="73" s="1" nd="1"/>
        <i x="8" s="1" nd="1"/>
        <i x="303" s="1" nd="1"/>
        <i x="23" s="1" nd="1"/>
        <i x="143" s="1" nd="1"/>
        <i x="552" s="1" nd="1"/>
        <i x="96" s="1" nd="1"/>
        <i x="168" s="1" nd="1"/>
        <i x="611" s="1" nd="1"/>
        <i x="548" s="1" nd="1"/>
        <i x="612" s="1" nd="1"/>
        <i x="551" s="1" nd="1"/>
        <i x="538" s="1" nd="1"/>
        <i x="431" s="1" nd="1"/>
        <i x="240" s="1" nd="1"/>
        <i x="453" s="1" nd="1"/>
        <i x="623" s="1" nd="1"/>
        <i x="542" s="1" nd="1"/>
        <i x="146" s="1" nd="1"/>
        <i x="507" s="1" nd="1"/>
        <i x="218" s="1" nd="1"/>
        <i x="311" s="1" nd="1"/>
        <i x="289" s="1" nd="1"/>
        <i x="360" s="1" nd="1"/>
        <i x="546" s="1" nd="1"/>
        <i x="382" s="1" nd="1"/>
        <i x="622" s="1" nd="1"/>
        <i x="621" s="1" nd="1"/>
        <i x="558" s="1" nd="1"/>
        <i x="536" s="1" nd="1"/>
        <i x="232" s="1" nd="1"/>
        <i x="17" s="1" nd="1"/>
        <i x="447" s="1" nd="1"/>
        <i x="90" s="1" nd="1"/>
        <i x="162" s="1" nd="1"/>
        <i x="443" s="1" nd="1"/>
        <i x="305" s="1" nd="1"/>
        <i x="234" s="1" nd="1"/>
        <i x="504" s="1" nd="1"/>
        <i x="600" s="1" nd="1"/>
        <i x="503" s="1" nd="1"/>
        <i x="547" s="1" nd="1"/>
        <i x="376" s="1" nd="1"/>
        <i x="619" s="1" nd="1"/>
        <i x="556" s="1" nd="1"/>
        <i x="618" s="1" nd="1"/>
        <i x="439" s="1" nd="1"/>
        <i x="452" s="1" nd="1"/>
        <i x="88" s="1" nd="1"/>
        <i x="160" s="1" nd="1"/>
        <i x="605" s="1" nd="1"/>
        <i x="449" s="1" nd="1"/>
        <i x="627" s="1" nd="1"/>
        <i x="457" s="1" nd="1"/>
        <i x="372" s="1" nd="1"/>
        <i x="301" s="1" nd="1"/>
        <i x="557" s="1" nd="1"/>
        <i x="381" s="1" nd="1"/>
        <i x="368" s="1" nd="1"/>
        <i x="626" s="1" nd="1"/>
        <i x="510" s="1" nd="1"/>
        <i x="459" s="1" nd="1"/>
        <i x="297" s="1" nd="1"/>
        <i x="448" s="1" nd="1"/>
        <i x="386" s="1" nd="1"/>
        <i x="535" s="1" nd="1"/>
        <i x="310" s="1" nd="1"/>
        <i x="27" s="1" nd="1"/>
        <i x="100" s="1" nd="1"/>
        <i x="172" s="1" nd="1"/>
        <i x="315" s="1" nd="1"/>
        <i x="554" s="1" nd="1"/>
        <i x="624" s="1" nd="1"/>
        <i x="388" s="1" nd="1"/>
        <i x="244" s="1" nd="1"/>
        <i x="553" s="1" nd="1"/>
        <i x="437" s="1" nd="1"/>
        <i x="378" s="1" nd="1"/>
        <i x="230" s="1" nd="1"/>
        <i x="239" s="1" nd="1"/>
        <i x="307" s="1" nd="1"/>
        <i x="317" s="1" nd="1"/>
        <i x="226" s="1" nd="1"/>
        <i x="458" s="1" nd="1"/>
        <i x="455" s="1" nd="1"/>
        <i x="562" s="1" nd="1"/>
        <i x="511" s="1" nd="1"/>
        <i x="604" s="1" nd="1"/>
        <i x="540" s="1" nd="1"/>
        <i x="509" s="1" nd="1"/>
        <i x="561" s="1" nd="1"/>
        <i x="306" s="1" nd="1"/>
        <i x="246" s="1" nd="1"/>
        <i x="95" s="1" nd="1"/>
        <i x="167" s="1" nd="1"/>
        <i x="82" s="1" nd="1"/>
        <i x="377" s="1" nd="1"/>
        <i x="86" s="1" nd="1"/>
        <i x="158" s="1" nd="1"/>
        <i x="154" s="1" nd="1"/>
        <i x="384" s="1" nd="1"/>
        <i x="454" s="1" nd="1"/>
        <i x="559" s="1" nd="1"/>
        <i x="313" s="1" nd="1"/>
        <i x="436" s="1" nd="1"/>
        <i x="508" s="1" nd="1"/>
        <i x="13" s="1" nd="1"/>
        <i x="25" s="1" nd="1"/>
        <i x="366" s="1" nd="1"/>
        <i x="606" s="1" nd="1"/>
        <i x="30" s="1" nd="1"/>
        <i x="387" s="1" nd="1"/>
        <i x="103" s="1" nd="1"/>
        <i x="175" s="1" nd="1"/>
        <i x="102" s="1" nd="1"/>
        <i x="499" s="1" nd="1"/>
        <i x="174" s="1" nd="1"/>
        <i x="98" s="1" nd="1"/>
        <i x="170" s="1" nd="1"/>
        <i x="460" s="1" nd="1"/>
        <i x="329" s="1" nd="1"/>
        <i x="236" s="1" nd="1"/>
        <i x="383" s="1" nd="1"/>
        <i x="294" s="1" nd="1"/>
        <i x="318" s="1" nd="1"/>
        <i x="365" s="1" nd="1"/>
        <i x="242" s="1" nd="1"/>
        <i x="247" s="1" nd="1"/>
        <i x="295" s="1" nd="1"/>
        <i x="512" s="1" nd="1"/>
        <i x="389" s="1" nd="1"/>
        <i x="312" s="1" nd="1"/>
        <i x="235" s="1" nd="1"/>
        <i x="539" s="1" nd="1"/>
        <i x="608" s="1" nd="1"/>
        <i x="316" s="1" nd="1"/>
        <i x="462" s="1" nd="1"/>
        <i x="24" s="1" nd="1"/>
        <i x="463" s="1" nd="1"/>
        <i x="599" s="1" nd="1"/>
        <i x="223" s="1" nd="1"/>
        <i x="92" s="1" nd="1"/>
        <i x="241" s="1" nd="1"/>
        <i x="97" s="1" nd="1"/>
        <i x="164" s="1" nd="1"/>
        <i x="169" s="1" nd="1"/>
        <i x="391" s="1" nd="1"/>
        <i x="91" s="1" nd="1"/>
        <i x="541" s="1" nd="1"/>
        <i x="441" s="1" nd="1"/>
        <i x="79" s="1" nd="1"/>
        <i x="163" s="1" nd="1"/>
        <i x="151" s="1" nd="1"/>
        <i x="440" s="1" nd="1"/>
        <i x="6" s="1" nd="1"/>
        <i x="320" s="1" nd="1"/>
        <i x="543" s="1" nd="1"/>
        <i x="392" s="1" nd="1"/>
        <i x="245" s="1" nd="1"/>
        <i x="501" s="1" nd="1"/>
        <i x="224" s="1" nd="1"/>
        <i x="101" s="1" nd="1"/>
        <i x="173" s="1" nd="1"/>
        <i x="321" s="1" nd="1"/>
        <i x="28" s="1" nd="1"/>
        <i x="249" s="1" nd="1"/>
        <i x="298" s="1" nd="1"/>
        <i x="105" s="1" nd="1"/>
        <i x="534" s="1" nd="1"/>
        <i x="177" s="1" nd="1"/>
        <i x="369" s="1" nd="1"/>
        <i x="614" s="1" nd="1"/>
        <i x="625" s="1" nd="1"/>
        <i x="250" s="1" nd="1"/>
        <i x="83" s="1" nd="1"/>
        <i x="80" s="1" nd="1"/>
        <i x="155" s="1" nd="1"/>
        <i x="152" s="1" nd="1"/>
        <i x="442" s="1" nd="1"/>
        <i x="106" s="1" nd="1"/>
        <i x="178" s="1" nd="1"/>
        <i x="370" s="1" nd="1"/>
        <i x="10" s="1" nd="1"/>
        <i x="227" s="1" nd="1"/>
        <i x="502" s="1" nd="1"/>
        <i x="444" s="1" nd="1"/>
        <i x="299" s="1" nd="1"/>
        <i x="560" s="1" nd="1"/>
        <i x="371" s="1" nd="1"/>
        <i x="620" s="1" nd="1"/>
        <i x="549" s="1" nd="1"/>
        <i x="300" s="1" nd="1"/>
        <i x="435" s="1" nd="1"/>
        <i x="229" s="1" nd="1"/>
        <i x="302" s="1" nd="1"/>
        <i x="20" s="1" nd="1"/>
        <i x="373" s="1" nd="1"/>
        <i x="450" s="1" nd="1"/>
        <i x="93" s="1" nd="1"/>
        <i x="165" s="1" nd="1"/>
        <i x="85" s="1" nd="1"/>
        <i x="157" s="1" nd="1"/>
        <i x="379" s="1" nd="1"/>
        <i x="555" s="1" nd="1"/>
        <i x="12" s="1" nd="1"/>
        <i x="505" s="1" nd="1"/>
        <i x="237" s="1" nd="1"/>
        <i x="308" s="1" nd="1"/>
        <i x="461" s="1" nd="1"/>
        <i x="228" s="1" nd="1"/>
        <i x="610" s="1" nd="1"/>
        <i x="231" s="1" nd="1"/>
        <i x="364" s="1" nd="1"/>
        <i x="87" s="1" nd="1"/>
        <i x="293" s="1" nd="1"/>
        <i x="159" s="1" nd="1"/>
        <i x="390" s="1" nd="1"/>
        <i x="319" s="1" nd="1"/>
        <i x="84" s="1" nd="1"/>
        <i x="248" s="1" nd="1"/>
        <i x="156" s="1" nd="1"/>
        <i x="456" s="1" nd="1"/>
        <i x="104" s="1" nd="1"/>
        <i x="176" s="1" nd="1"/>
        <i x="314" s="1" nd="1"/>
        <i x="385" s="1" nd="1"/>
        <i x="99" s="1" nd="1"/>
        <i x="171" s="1" nd="1"/>
        <i x="243" s="1" nd="1"/>
        <i x="545" s="1" nd="1"/>
        <i x="222" s="1" nd="1"/>
        <i x="78" s="1" nd="1"/>
        <i x="150" s="1" nd="1"/>
        <i x="109" s="1" nd="1"/>
        <i x="181" s="1" nd="1"/>
        <i x="446" s="1" nd="1"/>
        <i x="304" s="1" nd="1"/>
        <i x="375" s="1" nd="1"/>
        <i x="233" s="1" nd="1"/>
        <i x="89" s="1" nd="1"/>
        <i x="161" s="1" nd="1"/>
        <i x="258" s="1" nd="1"/>
        <i x="43" s="1" nd="1"/>
        <i x="401" s="1" nd="1"/>
        <i x="115" s="1" nd="1"/>
        <i x="187" s="1" nd="1"/>
        <i x="400" s="1" nd="1"/>
        <i x="570" s="1" nd="1"/>
        <i x="330" s="1" nd="1"/>
        <i x="471" s="1" nd="1"/>
        <i x="516" s="1" nd="1"/>
        <i x="259" s="1" nd="1"/>
        <i x="635" s="1" nd="1"/>
        <i x="56" s="1" nd="1"/>
        <i x="127" s="1" nd="1"/>
        <i x="199" s="1" nd="1"/>
        <i x="413" s="1" nd="1"/>
        <i x="271" s="1" nd="1"/>
        <i x="482" s="1" nd="1"/>
        <i x="521" s="1" nd="1"/>
        <i x="469" s="1" nd="1"/>
        <i x="514" s="1" nd="1"/>
        <i x="342" s="1" nd="1"/>
        <i x="44" s="1" nd="1"/>
        <i x="580" s="1" nd="1"/>
        <i x="327" s="1" nd="1"/>
        <i x="116" s="1" nd="1"/>
        <i x="188" s="1" nd="1"/>
        <i x="256" s="1" nd="1"/>
        <i x="645" s="1" nd="1"/>
        <i x="633" s="1" nd="1"/>
        <i x="568" s="1" nd="1"/>
        <i x="398" s="1" nd="1"/>
        <i x="41" s="1" nd="1"/>
        <i x="113" s="1" nd="1"/>
        <i x="185" s="1" nd="1"/>
        <i x="110" s="1" nd="1"/>
        <i x="182" s="1" nd="1"/>
        <i x="324" s="1" nd="1"/>
        <i x="636" s="1" nd="1"/>
        <i x="472" s="1" nd="1"/>
        <i x="517" s="1" nd="1"/>
        <i x="571" s="1" nd="1"/>
        <i x="253" s="1" nd="1"/>
        <i x="402" s="1" nd="1"/>
        <i x="395" s="1" nd="1"/>
        <i x="260" s="1" nd="1"/>
        <i x="565" s="1" nd="1"/>
        <i x="466" s="1" nd="1"/>
        <i x="331" s="1" nd="1"/>
        <i x="630" s="1" nd="1"/>
        <i x="117" s="1" nd="1"/>
        <i x="189" s="1" nd="1"/>
        <i x="46" s="1" nd="1"/>
        <i x="628" s="1" nd="1"/>
        <i x="55" s="1" nd="1"/>
        <i x="252" s="1" nd="1"/>
        <i x="564" s="1" nd="1"/>
        <i x="121" s="1" nd="1"/>
        <i x="193" s="1" nd="1"/>
        <i x="629" s="1" nd="1"/>
        <i x="563" s="1" nd="1"/>
        <i x="323" s="1" nd="1"/>
        <i x="108" s="1" nd="1"/>
        <i x="180" s="1" nd="1"/>
        <i x="394" s="1" nd="1"/>
        <i x="39" s="1" nd="1"/>
        <i x="465" s="1" nd="1"/>
        <i x="647" s="1" nd="1"/>
        <i x="126" s="1" nd="1"/>
        <i x="198" s="1" nd="1"/>
        <i x="264" s="1" nd="1"/>
        <i x="583" s="1" nd="1"/>
        <i x="648" s="1" nd="1"/>
        <i x="345" s="1" nd="1"/>
        <i x="347" s="1" nd="1"/>
        <i x="632" s="1" nd="1"/>
        <i x="269" s="1" nd="1"/>
        <i x="567" s="1" nd="1"/>
        <i x="335" s="1" nd="1"/>
        <i x="485" s="1" nd="1"/>
        <i x="416" s="1" nd="1"/>
        <i x="131" s="1" nd="1"/>
        <i x="203" s="1" nd="1"/>
        <i x="418" s="1" nd="1"/>
        <i x="487" s="1" nd="1"/>
        <i x="524" s="1" nd="1"/>
        <i x="276" s="1" nd="1"/>
        <i x="274" s="1" nd="1"/>
        <i x="111" s="1" nd="1"/>
        <i x="183" s="1" nd="1"/>
        <i x="464" s="1" nd="1"/>
        <i x="582" s="1" nd="1"/>
        <i x="406" s="1" nd="1"/>
        <i x="475" s="1" nd="1"/>
        <i x="340" s="1" nd="1"/>
        <i x="254" s="1" nd="1"/>
        <i x="468" s="1" nd="1"/>
        <i x="326" s="1" nd="1"/>
        <i x="133" s="1" nd="1"/>
        <i x="205" s="1" nd="1"/>
        <i x="62" s="1" nd="1"/>
        <i x="411" s="1" nd="1"/>
        <i x="397" s="1" nd="1"/>
        <i x="639" s="1" nd="1"/>
        <i x="480" s="1" nd="1"/>
        <i x="520" s="1" nd="1"/>
        <i x="325" s="1" nd="1"/>
        <i x="574" s="1" nd="1"/>
        <i x="393" s="1" nd="1"/>
        <i x="112" s="1" nd="1"/>
        <i x="184" s="1" nd="1"/>
        <i x="255" s="1" nd="1"/>
        <i x="322" s="1" nd="1"/>
        <i x="641" s="1" nd="1"/>
        <i x="396" s="1" nd="1"/>
        <i x="467" s="1" nd="1"/>
        <i x="513" s="1" nd="1"/>
        <i x="578" s="1" nd="1"/>
        <i x="566" s="1" nd="1"/>
        <i x="576" s="1" nd="1"/>
        <i x="251" s="1" nd="1"/>
        <i x="139" s="1" nd="1"/>
        <i x="211" s="1" nd="1"/>
        <i x="637" s="1" nd="1"/>
        <i x="654" s="1" nd="1"/>
        <i x="640" s="1" nd="1"/>
        <i x="353" s="1" nd="1"/>
        <i x="282" s="1" nd="1"/>
        <i x="125" s="1" nd="1"/>
        <i x="197" s="1" nd="1"/>
        <i x="493" s="1" nd="1"/>
        <i x="575" s="1" nd="1"/>
        <i x="643" s="1" nd="1"/>
        <i x="572" s="1" nd="1"/>
        <i x="334" s="1" nd="1"/>
        <i x="589" s="1" nd="1"/>
        <i x="268" s="1" nd="1"/>
        <i x="424" s="1" nd="1"/>
        <i x="138" s="1" nd="1"/>
        <i x="210" s="1" nd="1"/>
        <i x="473" s="1" nd="1"/>
        <i x="573" s="1" nd="1"/>
        <i x="120" s="1" nd="1"/>
        <i x="192" s="1" nd="1"/>
        <i x="281" s="1" nd="1"/>
        <i x="477" s="1" nd="1"/>
        <i x="519" s="1" nd="1"/>
        <i x="333" s="1" nd="1"/>
        <i x="408" s="1" nd="1"/>
        <i x="631" s="1" nd="1"/>
        <i x="262" s="1" nd="1"/>
        <i x="407" s="1" nd="1"/>
        <i x="124" s="1" nd="1"/>
        <i x="196" s="1" nd="1"/>
        <i x="65" s="1" nd="1"/>
        <i x="339" s="1" nd="1"/>
        <i x="476" s="1" nd="1"/>
        <i x="638" s="1" nd="1"/>
        <i x="518" s="1" nd="1"/>
        <i x="352" s="1" nd="1"/>
        <i x="404" s="1" nd="1"/>
        <i x="405" s="1" nd="1"/>
        <i x="474" s="1" nd="1"/>
        <i x="119" s="1" nd="1"/>
        <i x="191" s="1" nd="1"/>
        <i x="137" s="1" nd="1"/>
        <i x="209" s="1" nd="1"/>
        <i x="492" s="1" nd="1"/>
        <i x="263" s="1" nd="1"/>
        <i x="479" s="1" nd="1"/>
        <i x="410" s="1" nd="1"/>
        <i x="423" s="1" nd="1"/>
        <i x="107" s="1" nd="1"/>
        <i x="179" s="1" nd="1"/>
        <i x="66" s="1" nd="1"/>
        <i x="653" s="1" nd="1"/>
        <i x="336" s="1" nd="1"/>
        <i x="337" s="1" nd="1"/>
        <i x="588" s="1" nd="1"/>
        <i x="136" s="1" nd="1"/>
        <i x="208" s="1" nd="1"/>
        <i x="134" s="1" nd="1"/>
        <i x="206" s="1" nd="1"/>
        <i x="279" s="1" nd="1"/>
        <i x="569" s="1" nd="1"/>
        <i x="490" s="1" nd="1"/>
        <i x="266" s="1" nd="1"/>
        <i x="525" s="1" nd="1"/>
        <i x="350" s="1" nd="1"/>
        <i x="470" s="1" nd="1"/>
        <i x="515" s="1" nd="1"/>
        <i x="265" s="1" nd="1"/>
        <i x="586" s="1" nd="1"/>
        <i x="644" s="1" nd="1"/>
        <i x="135" s="1" nd="1"/>
        <i x="207" s="1" nd="1"/>
        <i x="42" s="1" nd="1"/>
        <i x="328" s="1" nd="1"/>
        <i x="421" s="1" nd="1"/>
        <i x="280" s="1" nd="1"/>
        <i x="634" s="1" nd="1"/>
        <i x="142" s="1" nd="1"/>
        <i x="214" s="1" nd="1"/>
        <i x="257" s="1" nd="1"/>
        <i x="141" s="1" nd="1"/>
        <i x="213" s="1" nd="1"/>
        <i x="399" s="1" nd="1"/>
        <i x="420" s="1" nd="1"/>
        <i x="278" s="1" nd="1"/>
        <i x="267" s="1" nd="1"/>
        <i x="351" s="1" nd="1"/>
        <i x="277" s="1" nd="1"/>
        <i x="122" s="1" nd="1"/>
        <i x="194" s="1" nd="1"/>
        <i x="577" s="1" nd="1"/>
        <i x="285" s="1" nd="1"/>
        <i x="114" s="1" nd="1"/>
        <i x="186" s="1" nd="1"/>
        <i x="642" s="1" nd="1"/>
        <i x="651" s="1" nd="1"/>
        <i x="123" s="1" nd="1"/>
        <i x="195" s="1" nd="1"/>
        <i x="348" s="1" nd="1"/>
        <i x="51" s="1" nd="1"/>
        <i x="488" s="1" nd="1"/>
        <i x="491" s="1" nd="1"/>
        <i x="526" s="1" nd="1"/>
        <i x="52" s="1" nd="1"/>
        <i x="349" s="1" nd="1"/>
        <i x="422" s="1" nd="1"/>
        <i x="356" s="1" nd="1"/>
        <i x="419" s="1" nd="1"/>
        <i x="129" s="1" nd="1"/>
        <i x="201" s="1" nd="1"/>
        <i x="579" s="1" nd="1"/>
        <i x="261" s="1" nd="1"/>
        <i x="118" s="1" nd="1"/>
        <i x="190" s="1" nd="1"/>
        <i x="354" s="1" nd="1"/>
        <i x="338" s="1" nd="1"/>
        <i x="489" s="1" nd="1"/>
        <i x="590" s="1" nd="1"/>
        <i x="496" s="1" nd="1"/>
        <i x="58" s="1" nd="1"/>
        <i x="655" s="1" nd="1"/>
        <i x="650" s="1" nd="1"/>
        <i x="427" s="1" nd="1"/>
        <i x="284" s="1" nd="1"/>
        <i x="140" s="1" nd="1"/>
        <i x="212" s="1" nd="1"/>
        <i x="649" s="1" nd="1"/>
        <i x="585" s="1" nd="1"/>
        <i x="132" s="1" nd="1"/>
        <i x="204" s="1" nd="1"/>
        <i x="494" s="1" nd="1"/>
        <i x="341" s="1" nd="1"/>
        <i x="591" s="1" nd="1"/>
        <i x="584" s="1" nd="1"/>
        <i x="646" s="1" nd="1"/>
        <i x="59" s="1" nd="1"/>
        <i x="275" s="1" nd="1"/>
        <i x="481" s="1" nd="1"/>
        <i x="425" s="1" nd="1"/>
        <i x="283" s="1" nd="1"/>
        <i x="587" s="1" nd="1"/>
        <i x="128" s="1" nd="1"/>
        <i x="200" s="1" nd="1"/>
        <i x="355" s="1" nd="1"/>
        <i x="343" s="1" nd="1"/>
        <i x="272" s="1" nd="1"/>
        <i x="409" s="1" nd="1"/>
        <i x="652" s="1" nd="1"/>
        <i x="483" s="1" nd="1"/>
        <i x="522" s="1" nd="1"/>
        <i x="581" s="1" nd="1"/>
        <i x="346" s="1" nd="1"/>
        <i x="495" s="1" nd="1"/>
        <i x="273" s="1" nd="1"/>
        <i x="412" s="1" nd="1"/>
        <i x="478" s="1" nd="1"/>
        <i x="332" s="1" nd="1"/>
        <i x="57" s="1" nd="1"/>
        <i x="486" s="1" nd="1"/>
        <i x="414" s="1" nd="1"/>
        <i x="426" s="1" nd="1"/>
        <i x="344" s="1" nd="1"/>
        <i x="484" s="1" nd="1"/>
        <i x="523" s="1" nd="1"/>
        <i x="270" s="1" nd="1"/>
        <i x="417" s="1" nd="1"/>
        <i x="403" s="1" nd="1"/>
        <i x="415" s="1" nd="1"/>
        <i x="130" s="1" nd="1"/>
        <i x="202" s="1" nd="1"/>
        <i x="45" s="1" nd="1"/>
        <i x="65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D4952A59-AC97-47AC-803D-985EDEC4B653}" cache="Slicer_Team" caption="Team"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bability" xr10:uid="{1EB4743F-B445-4E46-A359-3D2FEBC04E3E}" cache="Slicer_SCALED" caption="Probability" rowHeight="249238"/>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9A320E-AB4B-44E3-A797-E4ACEE69CD53}" name="Major_League_Baseball__Detailed_Standings" displayName="Major_League_Baseball__Detailed_Standings" ref="A1:AC32" tableType="queryTable" totalsRowShown="0">
  <autoFilter ref="A1:AC32" xr:uid="{D99A320E-AB4B-44E3-A797-E4ACEE69CD53}"/>
  <tableColumns count="29">
    <tableColumn id="1" xr3:uid="{297FAA98-EE92-46D0-AD73-5C8A87CA6A85}" uniqueName="1" name="Rk" queryTableFieldId="1"/>
    <tableColumn id="2" xr3:uid="{900DA47A-ADBF-4816-BE68-4630E5CBF489}" uniqueName="2" name="Tm" queryTableFieldId="2" dataDxfId="43"/>
    <tableColumn id="3" xr3:uid="{BF0B7655-63D2-495C-AC48-4C0BE820E36C}" uniqueName="3" name="Games" queryTableFieldId="3"/>
    <tableColumn id="4" xr3:uid="{CE7CBB6B-D884-459E-9836-36C7439DFE95}" uniqueName="4" name="W" queryTableFieldId="4"/>
    <tableColumn id="5" xr3:uid="{60D4AD39-10C9-4373-8FF3-194CC590E5A2}" uniqueName="5" name="L" queryTableFieldId="5"/>
    <tableColumn id="6" xr3:uid="{565F6D70-C9DF-4446-AAD1-6874BC78114B}" uniqueName="6" name="W-L%" queryTableFieldId="6"/>
    <tableColumn id="7" xr3:uid="{0EE90F6D-7BF1-44B4-BD57-C35223B9BB06}" uniqueName="7" name="Strk" queryTableFieldId="7" dataDxfId="42"/>
    <tableColumn id="8" xr3:uid="{6190EDA1-FF82-4C0E-B5C5-D3F85F6235CA}" uniqueName="8" name="R" queryTableFieldId="8"/>
    <tableColumn id="9" xr3:uid="{4A00C3BE-AF61-40D3-BAA0-EE0DD6BC91AC}" uniqueName="9" name="RA" queryTableFieldId="9"/>
    <tableColumn id="10" xr3:uid="{3D8022DB-3678-4701-A920-4947C083B798}" uniqueName="10" name="Rdiff" queryTableFieldId="10"/>
    <tableColumn id="11" xr3:uid="{02EE941D-37F3-44DE-9321-484C2C022836}" uniqueName="11" name="SOS" queryTableFieldId="11"/>
    <tableColumn id="12" xr3:uid="{B531DEBE-77BF-456F-9BBC-AA02B347A9EA}" uniqueName="12" name="SRS" queryTableFieldId="12"/>
    <tableColumn id="13" xr3:uid="{71DC7FEA-C0F8-4496-8B72-76405A4D5291}" uniqueName="13" name="pythWL" queryTableFieldId="13" dataDxfId="41"/>
    <tableColumn id="14" xr3:uid="{4C059405-6940-4AA0-A943-265C1865DD78}" uniqueName="14" name="Luck" queryTableFieldId="14"/>
    <tableColumn id="15" xr3:uid="{95EEE1F7-1322-4B6D-9B3B-8ADD55D0F5F3}" uniqueName="15" name="vEast" queryTableFieldId="15" dataDxfId="40"/>
    <tableColumn id="16" xr3:uid="{6FC46465-B50F-49A7-B606-75C7DA0D3B47}" uniqueName="16" name="vCent" queryTableFieldId="16" dataDxfId="39"/>
    <tableColumn id="17" xr3:uid="{5339EFBF-D3DB-46CD-9044-E2985C9A5079}" uniqueName="17" name="vWest" queryTableFieldId="17" dataDxfId="38"/>
    <tableColumn id="18" xr3:uid="{7B179045-F4BB-4AC6-A306-4B46A0D1E4DD}" uniqueName="18" name="Inter" queryTableFieldId="18" dataDxfId="37"/>
    <tableColumn id="19" xr3:uid="{9D0FB7B8-3CD5-432B-9BC1-2BD614E02A56}" uniqueName="19" name="Home" queryTableFieldId="19" dataDxfId="36"/>
    <tableColumn id="20" xr3:uid="{93D29E2F-0CDC-4BBB-A600-64174199F18C}" uniqueName="20" name="Road" queryTableFieldId="20" dataDxfId="35"/>
    <tableColumn id="21" xr3:uid="{6C592DC8-BDD4-418D-A40C-0E99482729D1}" uniqueName="21" name="ExInn" queryTableFieldId="21" dataDxfId="34"/>
    <tableColumn id="22" xr3:uid="{BD5EDBDB-80CF-468D-B531-83A16C59A20B}" uniqueName="22" name="1Run" queryTableFieldId="22" dataDxfId="8"/>
    <tableColumn id="23" xr3:uid="{0EAB51D9-A82A-4302-A9F9-AB675676F1DF}" uniqueName="23" name="vRHP" queryTableFieldId="23" dataDxfId="33"/>
    <tableColumn id="24" xr3:uid="{B2DB083B-901F-452B-BDA6-1BA9E2E524BF}" uniqueName="24" name="vLHP" queryTableFieldId="24" dataDxfId="32"/>
    <tableColumn id="25" xr3:uid="{581EFE88-5D70-41D3-96A0-66B7DC81C67F}" uniqueName="25" name="≥.500" queryTableFieldId="25" dataDxfId="31"/>
    <tableColumn id="26" xr3:uid="{A34B72F2-9DDB-4136-8705-54FCD10936B4}" uniqueName="26" name="&lt;.500" queryTableFieldId="26" dataDxfId="30"/>
    <tableColumn id="27" xr3:uid="{5C71D0EC-C7E5-45AF-82F7-055C8BF6BC39}" uniqueName="27" name="last10" queryTableFieldId="27" dataDxfId="29"/>
    <tableColumn id="28" xr3:uid="{863B57C9-33E0-498A-833A-E6D3659DC4F1}" uniqueName="28" name="last20" queryTableFieldId="28" dataDxfId="28"/>
    <tableColumn id="29" xr3:uid="{37607114-1E6F-4789-BC46-631A1183A8C1}" uniqueName="29" name="last30" queryTableFieldId="29" dataDxf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1D1C63E-1A8F-4FA0-A852-E1E93C67670D}" name="Table7" displayName="Table7" ref="A1:I2199" totalsRowShown="0" headerRowDxfId="25" dataDxfId="24" tableBorderDxfId="23" dataCellStyle="Percent">
  <autoFilter ref="A1:I2199" xr:uid="{01D1C63E-1A8F-4FA0-A852-E1E93C67670D}">
    <filterColumn colId="1">
      <filters>
        <filter val="2022"/>
      </filters>
    </filterColumn>
  </autoFilter>
  <sortState xmlns:xlrd2="http://schemas.microsoft.com/office/spreadsheetml/2017/richdata2" ref="A116:I2144">
    <sortCondition ref="E1:E2199"/>
  </sortState>
  <tableColumns count="9">
    <tableColumn id="1" xr3:uid="{07F4B0E1-B273-4DE1-B917-233E76F9193A}" name="Player" dataDxfId="22"/>
    <tableColumn id="2" xr3:uid="{F1C946DA-52ED-457B-8693-A15DE7F7F3C4}" name="Year" dataDxfId="21"/>
    <tableColumn id="3" xr3:uid="{7604A601-641E-47DF-9C18-295C7D4F383A}" name="Age" dataDxfId="20"/>
    <tableColumn id="4" xr3:uid="{D9E7AB2B-A7DB-413A-BE81-71C03F54E992}" name="Team" dataDxfId="19"/>
    <tableColumn id="5" xr3:uid="{DFF56AD7-1D83-4172-8F81-EF1AFA80015A}" name="League" dataDxfId="18"/>
    <tableColumn id="6" xr3:uid="{3CD32056-337C-4984-B058-F248B0C4F85C}" name="RAW" dataDxfId="17"/>
    <tableColumn id="7" xr3:uid="{60A38E1F-24E9-468A-AE4D-B1C5AB30C024}" name="Probability" dataDxfId="16" dataCellStyle="Percent"/>
    <tableColumn id="8" xr3:uid="{D668C3B6-BCB3-4C94-9BCB-B85FF28CAEDD}" name="WAR" dataDxfId="15" dataCellStyle="Percent"/>
    <tableColumn id="9" xr3:uid="{E310AADF-5551-447F-B213-2BB62901D736}" name="Won MVP?" dataDxfId="14" dataCellStyle="Percen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07775-EF2D-4EB7-8EBE-C5D8457E48F5}">
  <sheetPr codeName="Sheet1"/>
  <dimension ref="A1:S217"/>
  <sheetViews>
    <sheetView topLeftCell="A113" workbookViewId="0">
      <selection activeCell="N7" sqref="N7:N119"/>
    </sheetView>
  </sheetViews>
  <sheetFormatPr defaultRowHeight="14.25" x14ac:dyDescent="0.45"/>
  <sheetData>
    <row r="1" spans="1:19" x14ac:dyDescent="0.45">
      <c r="A1" t="e" cm="1">
        <f t="array" ref="A1">--- When using SR data</f>
        <v>#NAME?</v>
      </c>
      <c r="B1" t="s">
        <v>0</v>
      </c>
    </row>
    <row r="4" spans="1:19" x14ac:dyDescent="0.45">
      <c r="A4" t="s">
        <v>1</v>
      </c>
    </row>
    <row r="5" spans="1:19" x14ac:dyDescent="0.45">
      <c r="F5" t="s">
        <v>814</v>
      </c>
      <c r="L5" t="s">
        <v>815</v>
      </c>
    </row>
    <row r="6" spans="1:19" x14ac:dyDescent="0.45">
      <c r="A6" t="s">
        <v>2</v>
      </c>
      <c r="B6" t="s">
        <v>3</v>
      </c>
      <c r="C6" t="s">
        <v>4</v>
      </c>
      <c r="D6" t="s">
        <v>816</v>
      </c>
      <c r="E6" t="s">
        <v>5</v>
      </c>
      <c r="F6" t="s">
        <v>6</v>
      </c>
      <c r="G6" t="s">
        <v>7</v>
      </c>
      <c r="H6" t="s">
        <v>8</v>
      </c>
      <c r="I6" t="s">
        <v>9</v>
      </c>
      <c r="J6" t="s">
        <v>10</v>
      </c>
      <c r="K6" t="s">
        <v>11</v>
      </c>
      <c r="L6" t="s">
        <v>817</v>
      </c>
      <c r="M6" t="s">
        <v>818</v>
      </c>
      <c r="N6" t="s">
        <v>819</v>
      </c>
      <c r="O6" t="s">
        <v>820</v>
      </c>
      <c r="P6" t="s">
        <v>821</v>
      </c>
      <c r="Q6" t="s">
        <v>12</v>
      </c>
      <c r="R6" t="s">
        <v>822</v>
      </c>
      <c r="S6" t="s">
        <v>1022</v>
      </c>
    </row>
    <row r="7" spans="1:19" x14ac:dyDescent="0.45">
      <c r="A7">
        <v>2023</v>
      </c>
      <c r="B7" t="s">
        <v>13</v>
      </c>
      <c r="C7" t="s">
        <v>14</v>
      </c>
      <c r="D7" t="s">
        <v>15</v>
      </c>
      <c r="E7">
        <v>9.9</v>
      </c>
      <c r="F7">
        <v>0.30399999999999999</v>
      </c>
      <c r="G7">
        <v>0.41199999999999998</v>
      </c>
      <c r="H7">
        <v>0.65400000000000003</v>
      </c>
      <c r="I7">
        <v>44</v>
      </c>
      <c r="J7">
        <v>95</v>
      </c>
      <c r="K7">
        <v>20</v>
      </c>
      <c r="L7">
        <v>10</v>
      </c>
      <c r="M7">
        <v>5</v>
      </c>
      <c r="N7">
        <v>0</v>
      </c>
      <c r="O7">
        <v>3.14</v>
      </c>
      <c r="P7">
        <v>132</v>
      </c>
      <c r="Q7">
        <v>167</v>
      </c>
      <c r="R7" t="s">
        <v>822</v>
      </c>
      <c r="S7" t="s">
        <v>16</v>
      </c>
    </row>
    <row r="8" spans="1:19" x14ac:dyDescent="0.45">
      <c r="A8">
        <v>2023</v>
      </c>
      <c r="B8" t="s">
        <v>17</v>
      </c>
      <c r="C8" t="s">
        <v>18</v>
      </c>
      <c r="D8" t="s">
        <v>19</v>
      </c>
      <c r="E8">
        <v>8.1999999999999993</v>
      </c>
      <c r="F8">
        <v>0.33700000000000002</v>
      </c>
      <c r="G8">
        <v>0.41599999999999998</v>
      </c>
      <c r="H8">
        <v>0.59599999999999997</v>
      </c>
      <c r="I8">
        <v>41</v>
      </c>
      <c r="J8">
        <v>106</v>
      </c>
      <c r="K8">
        <v>73</v>
      </c>
      <c r="R8" t="s">
        <v>822</v>
      </c>
      <c r="S8" t="s">
        <v>20</v>
      </c>
    </row>
    <row r="9" spans="1:19" x14ac:dyDescent="0.45">
      <c r="A9">
        <v>2022</v>
      </c>
      <c r="B9" t="s">
        <v>13</v>
      </c>
      <c r="C9" t="s">
        <v>21</v>
      </c>
      <c r="D9" t="s">
        <v>22</v>
      </c>
      <c r="E9">
        <v>10.5</v>
      </c>
      <c r="F9">
        <v>0.311</v>
      </c>
      <c r="G9">
        <v>0.42499999999999999</v>
      </c>
      <c r="H9">
        <v>0.68600000000000005</v>
      </c>
      <c r="I9">
        <v>62</v>
      </c>
      <c r="J9">
        <v>131</v>
      </c>
      <c r="K9">
        <v>16</v>
      </c>
      <c r="R9" t="s">
        <v>822</v>
      </c>
      <c r="S9" t="s">
        <v>23</v>
      </c>
    </row>
    <row r="10" spans="1:19" x14ac:dyDescent="0.45">
      <c r="A10">
        <v>2022</v>
      </c>
      <c r="B10" t="s">
        <v>17</v>
      </c>
      <c r="C10" t="s">
        <v>24</v>
      </c>
      <c r="D10" t="s">
        <v>25</v>
      </c>
      <c r="E10">
        <v>7.7</v>
      </c>
      <c r="F10">
        <v>0.317</v>
      </c>
      <c r="G10">
        <v>0.40400000000000003</v>
      </c>
      <c r="H10">
        <v>0.57799999999999996</v>
      </c>
      <c r="I10">
        <v>35</v>
      </c>
      <c r="J10">
        <v>115</v>
      </c>
      <c r="K10">
        <v>7</v>
      </c>
      <c r="R10" t="s">
        <v>822</v>
      </c>
      <c r="S10" t="s">
        <v>26</v>
      </c>
    </row>
    <row r="11" spans="1:19" x14ac:dyDescent="0.45">
      <c r="A11">
        <v>2021</v>
      </c>
      <c r="B11" t="s">
        <v>13</v>
      </c>
      <c r="C11" t="s">
        <v>14</v>
      </c>
      <c r="D11" t="s">
        <v>15</v>
      </c>
      <c r="E11">
        <v>8.9</v>
      </c>
      <c r="F11">
        <v>0.25700000000000001</v>
      </c>
      <c r="G11">
        <v>0.372</v>
      </c>
      <c r="H11">
        <v>0.59199999999999997</v>
      </c>
      <c r="I11">
        <v>46</v>
      </c>
      <c r="J11">
        <v>100</v>
      </c>
      <c r="K11">
        <v>26</v>
      </c>
      <c r="L11">
        <v>9</v>
      </c>
      <c r="M11">
        <v>2</v>
      </c>
      <c r="N11">
        <v>0</v>
      </c>
      <c r="O11">
        <v>3.18</v>
      </c>
      <c r="P11">
        <v>130.1</v>
      </c>
      <c r="Q11">
        <v>156</v>
      </c>
      <c r="R11" t="s">
        <v>822</v>
      </c>
      <c r="S11" t="s">
        <v>16</v>
      </c>
    </row>
    <row r="12" spans="1:19" x14ac:dyDescent="0.45">
      <c r="A12">
        <v>2021</v>
      </c>
      <c r="B12" t="s">
        <v>17</v>
      </c>
      <c r="C12" t="s">
        <v>27</v>
      </c>
      <c r="D12" t="s">
        <v>28</v>
      </c>
      <c r="E12">
        <v>5.9</v>
      </c>
      <c r="F12">
        <v>0.309</v>
      </c>
      <c r="G12">
        <v>0.42899999999999999</v>
      </c>
      <c r="H12">
        <v>0.61499999999999999</v>
      </c>
      <c r="I12">
        <v>35</v>
      </c>
      <c r="J12">
        <v>84</v>
      </c>
      <c r="K12">
        <v>13</v>
      </c>
      <c r="R12" t="s">
        <v>822</v>
      </c>
      <c r="S12" t="s">
        <v>29</v>
      </c>
    </row>
    <row r="13" spans="1:19" ht="15" customHeight="1" x14ac:dyDescent="0.45">
      <c r="A13">
        <v>2020</v>
      </c>
      <c r="B13" t="s">
        <v>13</v>
      </c>
      <c r="C13" t="s">
        <v>30</v>
      </c>
      <c r="D13" t="s">
        <v>31</v>
      </c>
      <c r="E13">
        <v>3</v>
      </c>
      <c r="F13">
        <v>0.317</v>
      </c>
      <c r="G13">
        <v>0.37</v>
      </c>
      <c r="H13">
        <v>0.61699999999999999</v>
      </c>
      <c r="I13">
        <v>19</v>
      </c>
      <c r="J13">
        <v>60</v>
      </c>
      <c r="K13">
        <v>0</v>
      </c>
      <c r="R13" t="s">
        <v>822</v>
      </c>
      <c r="S13" t="s">
        <v>631</v>
      </c>
    </row>
    <row r="14" spans="1:19" x14ac:dyDescent="0.45">
      <c r="A14">
        <v>2020</v>
      </c>
      <c r="B14" t="s">
        <v>17</v>
      </c>
      <c r="C14" t="s">
        <v>32</v>
      </c>
      <c r="D14" t="s">
        <v>19</v>
      </c>
      <c r="E14">
        <v>3.3</v>
      </c>
      <c r="F14">
        <v>0.34100000000000003</v>
      </c>
      <c r="G14">
        <v>0.46200000000000002</v>
      </c>
      <c r="H14">
        <v>0.64</v>
      </c>
      <c r="I14">
        <v>13</v>
      </c>
      <c r="J14">
        <v>53</v>
      </c>
      <c r="K14">
        <v>2</v>
      </c>
      <c r="R14" t="s">
        <v>822</v>
      </c>
      <c r="S14" t="s">
        <v>33</v>
      </c>
    </row>
    <row r="15" spans="1:19" x14ac:dyDescent="0.45">
      <c r="A15">
        <v>2019</v>
      </c>
      <c r="B15" t="s">
        <v>13</v>
      </c>
      <c r="C15" t="s">
        <v>34</v>
      </c>
      <c r="D15" t="s">
        <v>15</v>
      </c>
      <c r="E15">
        <v>7.9</v>
      </c>
      <c r="F15">
        <v>0.29099999999999998</v>
      </c>
      <c r="G15">
        <v>0.438</v>
      </c>
      <c r="H15">
        <v>0.64500000000000002</v>
      </c>
      <c r="I15">
        <v>45</v>
      </c>
      <c r="J15">
        <v>104</v>
      </c>
      <c r="K15">
        <v>11</v>
      </c>
      <c r="R15" t="s">
        <v>822</v>
      </c>
      <c r="S15" t="s">
        <v>35</v>
      </c>
    </row>
    <row r="16" spans="1:19" x14ac:dyDescent="0.45">
      <c r="A16">
        <v>2019</v>
      </c>
      <c r="B16" t="s">
        <v>17</v>
      </c>
      <c r="C16" t="s">
        <v>36</v>
      </c>
      <c r="D16" t="s">
        <v>37</v>
      </c>
      <c r="E16">
        <v>8.6</v>
      </c>
      <c r="F16">
        <v>0.30499999999999999</v>
      </c>
      <c r="G16">
        <v>0.40600000000000003</v>
      </c>
      <c r="H16">
        <v>0.629</v>
      </c>
      <c r="I16">
        <v>47</v>
      </c>
      <c r="J16">
        <v>115</v>
      </c>
      <c r="K16">
        <v>15</v>
      </c>
      <c r="R16" t="s">
        <v>822</v>
      </c>
      <c r="S16" t="s">
        <v>38</v>
      </c>
    </row>
    <row r="17" spans="1:19" x14ac:dyDescent="0.45">
      <c r="A17">
        <v>2018</v>
      </c>
      <c r="B17" t="s">
        <v>13</v>
      </c>
      <c r="C17" t="s">
        <v>39</v>
      </c>
      <c r="D17" t="s">
        <v>40</v>
      </c>
      <c r="E17">
        <v>10.7</v>
      </c>
      <c r="F17">
        <v>0.34599999999999997</v>
      </c>
      <c r="G17">
        <v>0.438</v>
      </c>
      <c r="H17">
        <v>0.64</v>
      </c>
      <c r="I17">
        <v>32</v>
      </c>
      <c r="J17">
        <v>80</v>
      </c>
      <c r="K17">
        <v>30</v>
      </c>
      <c r="R17" t="s">
        <v>822</v>
      </c>
      <c r="S17" t="s">
        <v>41</v>
      </c>
    </row>
    <row r="18" spans="1:19" x14ac:dyDescent="0.45">
      <c r="A18">
        <v>2018</v>
      </c>
      <c r="B18" t="s">
        <v>17</v>
      </c>
      <c r="C18" t="s">
        <v>42</v>
      </c>
      <c r="D18" t="s">
        <v>43</v>
      </c>
      <c r="E18">
        <v>7.3</v>
      </c>
      <c r="F18">
        <v>0.32600000000000001</v>
      </c>
      <c r="G18">
        <v>0.40200000000000002</v>
      </c>
      <c r="H18">
        <v>0.59799999999999998</v>
      </c>
      <c r="I18">
        <v>36</v>
      </c>
      <c r="J18">
        <v>110</v>
      </c>
      <c r="K18">
        <v>22</v>
      </c>
      <c r="R18" t="s">
        <v>822</v>
      </c>
      <c r="S18" t="s">
        <v>44</v>
      </c>
    </row>
    <row r="19" spans="1:19" x14ac:dyDescent="0.45">
      <c r="A19">
        <v>2017</v>
      </c>
      <c r="B19" t="s">
        <v>13</v>
      </c>
      <c r="C19" t="s">
        <v>45</v>
      </c>
      <c r="D19" t="s">
        <v>46</v>
      </c>
      <c r="E19">
        <v>7.7</v>
      </c>
      <c r="F19">
        <v>0.34599999999999997</v>
      </c>
      <c r="G19">
        <v>0.41</v>
      </c>
      <c r="H19">
        <v>0.54700000000000004</v>
      </c>
      <c r="I19">
        <v>24</v>
      </c>
      <c r="J19">
        <v>81</v>
      </c>
      <c r="K19">
        <v>32</v>
      </c>
      <c r="R19" t="s">
        <v>822</v>
      </c>
      <c r="S19" t="s">
        <v>47</v>
      </c>
    </row>
    <row r="20" spans="1:19" x14ac:dyDescent="0.45">
      <c r="A20">
        <v>2017</v>
      </c>
      <c r="B20" t="s">
        <v>17</v>
      </c>
      <c r="C20" t="s">
        <v>48</v>
      </c>
      <c r="D20" t="s">
        <v>49</v>
      </c>
      <c r="E20">
        <v>7.9</v>
      </c>
      <c r="F20">
        <v>0.28100000000000003</v>
      </c>
      <c r="G20">
        <v>0.376</v>
      </c>
      <c r="H20">
        <v>0.63100000000000001</v>
      </c>
      <c r="I20">
        <v>59</v>
      </c>
      <c r="J20">
        <v>132</v>
      </c>
      <c r="K20">
        <v>2</v>
      </c>
      <c r="R20" t="s">
        <v>822</v>
      </c>
      <c r="S20" t="s">
        <v>50</v>
      </c>
    </row>
    <row r="21" spans="1:19" x14ac:dyDescent="0.45">
      <c r="A21">
        <v>2016</v>
      </c>
      <c r="B21" t="s">
        <v>13</v>
      </c>
      <c r="C21" t="s">
        <v>34</v>
      </c>
      <c r="D21" t="s">
        <v>15</v>
      </c>
      <c r="E21">
        <v>10.5</v>
      </c>
      <c r="F21">
        <v>0.315</v>
      </c>
      <c r="G21">
        <v>0.441</v>
      </c>
      <c r="H21">
        <v>0.55000000000000004</v>
      </c>
      <c r="I21">
        <v>29</v>
      </c>
      <c r="J21">
        <v>100</v>
      </c>
      <c r="K21">
        <v>30</v>
      </c>
      <c r="R21" t="s">
        <v>822</v>
      </c>
      <c r="S21" t="s">
        <v>35</v>
      </c>
    </row>
    <row r="22" spans="1:19" x14ac:dyDescent="0.45">
      <c r="A22">
        <v>2016</v>
      </c>
      <c r="B22" t="s">
        <v>17</v>
      </c>
      <c r="C22" t="s">
        <v>51</v>
      </c>
      <c r="D22" t="s">
        <v>52</v>
      </c>
      <c r="E22">
        <v>7.3</v>
      </c>
      <c r="F22">
        <v>0.29199999999999998</v>
      </c>
      <c r="G22">
        <v>0.38500000000000001</v>
      </c>
      <c r="H22">
        <v>0.55400000000000005</v>
      </c>
      <c r="I22">
        <v>39</v>
      </c>
      <c r="J22">
        <v>102</v>
      </c>
      <c r="K22">
        <v>8</v>
      </c>
      <c r="R22" t="s">
        <v>822</v>
      </c>
      <c r="S22" t="s">
        <v>53</v>
      </c>
    </row>
    <row r="23" spans="1:19" x14ac:dyDescent="0.45">
      <c r="A23">
        <v>2015</v>
      </c>
      <c r="B23" t="s">
        <v>13</v>
      </c>
      <c r="C23" t="s">
        <v>54</v>
      </c>
      <c r="D23" t="s">
        <v>55</v>
      </c>
      <c r="E23">
        <v>7.1</v>
      </c>
      <c r="F23">
        <v>0.29699999999999999</v>
      </c>
      <c r="G23">
        <v>0.371</v>
      </c>
      <c r="H23">
        <v>0.56799999999999995</v>
      </c>
      <c r="I23">
        <v>41</v>
      </c>
      <c r="J23">
        <v>123</v>
      </c>
      <c r="K23">
        <v>6</v>
      </c>
      <c r="R23" t="s">
        <v>822</v>
      </c>
      <c r="S23" t="s">
        <v>56</v>
      </c>
    </row>
    <row r="24" spans="1:19" x14ac:dyDescent="0.45">
      <c r="A24">
        <v>2015</v>
      </c>
      <c r="B24" t="s">
        <v>17</v>
      </c>
      <c r="C24" t="s">
        <v>27</v>
      </c>
      <c r="D24" t="s">
        <v>57</v>
      </c>
      <c r="E24">
        <v>9.6999999999999993</v>
      </c>
      <c r="F24">
        <v>0.33</v>
      </c>
      <c r="G24">
        <v>0.46</v>
      </c>
      <c r="H24">
        <v>0.64900000000000002</v>
      </c>
      <c r="I24">
        <v>42</v>
      </c>
      <c r="J24">
        <v>99</v>
      </c>
      <c r="K24">
        <v>6</v>
      </c>
      <c r="R24" t="s">
        <v>822</v>
      </c>
      <c r="S24" t="s">
        <v>29</v>
      </c>
    </row>
    <row r="25" spans="1:19" x14ac:dyDescent="0.45">
      <c r="A25">
        <v>2014</v>
      </c>
      <c r="B25" t="s">
        <v>13</v>
      </c>
      <c r="C25" t="s">
        <v>34</v>
      </c>
      <c r="D25" t="s">
        <v>15</v>
      </c>
      <c r="E25">
        <v>7.7</v>
      </c>
      <c r="F25">
        <v>0.28699999999999998</v>
      </c>
      <c r="G25">
        <v>0.377</v>
      </c>
      <c r="H25">
        <v>0.56100000000000005</v>
      </c>
      <c r="I25">
        <v>36</v>
      </c>
      <c r="J25">
        <v>111</v>
      </c>
      <c r="K25">
        <v>16</v>
      </c>
      <c r="R25" t="s">
        <v>822</v>
      </c>
      <c r="S25" t="s">
        <v>35</v>
      </c>
    </row>
    <row r="26" spans="1:19" x14ac:dyDescent="0.45">
      <c r="A26">
        <v>2014</v>
      </c>
      <c r="B26" t="s">
        <v>17</v>
      </c>
      <c r="C26" t="s">
        <v>823</v>
      </c>
      <c r="D26" t="s">
        <v>37</v>
      </c>
      <c r="E26">
        <v>8.1999999999999993</v>
      </c>
      <c r="F26">
        <v>0.17499999999999999</v>
      </c>
      <c r="G26">
        <v>0.23499999999999999</v>
      </c>
      <c r="H26">
        <v>0.20599999999999999</v>
      </c>
      <c r="I26">
        <v>0</v>
      </c>
      <c r="J26">
        <v>3</v>
      </c>
      <c r="K26">
        <v>1</v>
      </c>
      <c r="L26">
        <v>21</v>
      </c>
      <c r="M26">
        <v>3</v>
      </c>
      <c r="N26">
        <v>0</v>
      </c>
      <c r="O26">
        <v>1.77</v>
      </c>
      <c r="P26">
        <v>198.1</v>
      </c>
      <c r="Q26">
        <v>239</v>
      </c>
      <c r="R26" t="s">
        <v>822</v>
      </c>
      <c r="S26" t="s">
        <v>824</v>
      </c>
    </row>
    <row r="27" spans="1:19" x14ac:dyDescent="0.45">
      <c r="A27">
        <v>2013</v>
      </c>
      <c r="B27" t="s">
        <v>13</v>
      </c>
      <c r="C27" t="s">
        <v>58</v>
      </c>
      <c r="D27" t="s">
        <v>59</v>
      </c>
      <c r="E27">
        <v>7.5</v>
      </c>
      <c r="F27">
        <v>0.34799999999999998</v>
      </c>
      <c r="G27">
        <v>0.442</v>
      </c>
      <c r="H27">
        <v>0.63600000000000001</v>
      </c>
      <c r="I27">
        <v>44</v>
      </c>
      <c r="J27">
        <v>137</v>
      </c>
      <c r="K27">
        <v>3</v>
      </c>
      <c r="R27" t="s">
        <v>822</v>
      </c>
      <c r="S27" t="s">
        <v>60</v>
      </c>
    </row>
    <row r="28" spans="1:19" x14ac:dyDescent="0.45">
      <c r="A28">
        <v>2013</v>
      </c>
      <c r="B28" t="s">
        <v>17</v>
      </c>
      <c r="C28" t="s">
        <v>61</v>
      </c>
      <c r="D28" t="s">
        <v>62</v>
      </c>
      <c r="E28">
        <v>7.8</v>
      </c>
      <c r="F28">
        <v>0.317</v>
      </c>
      <c r="G28">
        <v>0.40400000000000003</v>
      </c>
      <c r="H28">
        <v>0.50800000000000001</v>
      </c>
      <c r="I28">
        <v>21</v>
      </c>
      <c r="J28">
        <v>84</v>
      </c>
      <c r="K28">
        <v>27</v>
      </c>
      <c r="R28" t="s">
        <v>822</v>
      </c>
      <c r="S28" t="s">
        <v>63</v>
      </c>
    </row>
    <row r="29" spans="1:19" x14ac:dyDescent="0.45">
      <c r="A29">
        <v>2012</v>
      </c>
      <c r="B29" t="s">
        <v>13</v>
      </c>
      <c r="C29" t="s">
        <v>58</v>
      </c>
      <c r="D29" t="s">
        <v>59</v>
      </c>
      <c r="E29">
        <v>7.1</v>
      </c>
      <c r="F29">
        <v>0.33</v>
      </c>
      <c r="G29">
        <v>0.39300000000000002</v>
      </c>
      <c r="H29">
        <v>0.60599999999999998</v>
      </c>
      <c r="I29">
        <v>44</v>
      </c>
      <c r="J29">
        <v>139</v>
      </c>
      <c r="K29">
        <v>4</v>
      </c>
      <c r="R29" t="s">
        <v>822</v>
      </c>
      <c r="S29" t="s">
        <v>60</v>
      </c>
    </row>
    <row r="30" spans="1:19" x14ac:dyDescent="0.45">
      <c r="A30">
        <v>2012</v>
      </c>
      <c r="B30" t="s">
        <v>17</v>
      </c>
      <c r="C30" t="s">
        <v>64</v>
      </c>
      <c r="D30" t="s">
        <v>65</v>
      </c>
      <c r="E30">
        <v>7.6</v>
      </c>
      <c r="F30">
        <v>0.33600000000000002</v>
      </c>
      <c r="G30">
        <v>0.40799999999999997</v>
      </c>
      <c r="H30">
        <v>0.54900000000000004</v>
      </c>
      <c r="I30">
        <v>24</v>
      </c>
      <c r="J30">
        <v>103</v>
      </c>
      <c r="K30">
        <v>1</v>
      </c>
      <c r="R30" t="s">
        <v>822</v>
      </c>
      <c r="S30" t="s">
        <v>66</v>
      </c>
    </row>
    <row r="31" spans="1:19" x14ac:dyDescent="0.45">
      <c r="A31">
        <v>2011</v>
      </c>
      <c r="B31" t="s">
        <v>13</v>
      </c>
      <c r="C31" t="s">
        <v>825</v>
      </c>
      <c r="D31" t="s">
        <v>59</v>
      </c>
      <c r="E31">
        <v>8.6</v>
      </c>
      <c r="F31">
        <v>0</v>
      </c>
      <c r="G31">
        <v>0</v>
      </c>
      <c r="H31">
        <v>0</v>
      </c>
      <c r="I31">
        <v>0</v>
      </c>
      <c r="J31">
        <v>0</v>
      </c>
      <c r="K31">
        <v>0</v>
      </c>
      <c r="L31">
        <v>24</v>
      </c>
      <c r="M31">
        <v>5</v>
      </c>
      <c r="N31">
        <v>0</v>
      </c>
      <c r="O31">
        <v>2.4</v>
      </c>
      <c r="P31">
        <v>251</v>
      </c>
      <c r="Q31">
        <v>250</v>
      </c>
      <c r="R31" t="s">
        <v>822</v>
      </c>
      <c r="S31" t="s">
        <v>826</v>
      </c>
    </row>
    <row r="32" spans="1:19" x14ac:dyDescent="0.45">
      <c r="A32">
        <v>2011</v>
      </c>
      <c r="B32" t="s">
        <v>17</v>
      </c>
      <c r="C32" t="s">
        <v>67</v>
      </c>
      <c r="D32" t="s">
        <v>43</v>
      </c>
      <c r="E32">
        <v>7.7</v>
      </c>
      <c r="F32">
        <v>0.33200000000000002</v>
      </c>
      <c r="G32">
        <v>0.39700000000000002</v>
      </c>
      <c r="H32">
        <v>0.59699999999999998</v>
      </c>
      <c r="I32">
        <v>33</v>
      </c>
      <c r="J32">
        <v>111</v>
      </c>
      <c r="K32">
        <v>33</v>
      </c>
      <c r="R32" t="s">
        <v>822</v>
      </c>
      <c r="S32" t="s">
        <v>68</v>
      </c>
    </row>
    <row r="33" spans="1:19" x14ac:dyDescent="0.45">
      <c r="A33">
        <v>2010</v>
      </c>
      <c r="B33" t="s">
        <v>13</v>
      </c>
      <c r="C33" t="s">
        <v>69</v>
      </c>
      <c r="D33" t="s">
        <v>70</v>
      </c>
      <c r="E33">
        <v>8.6999999999999993</v>
      </c>
      <c r="F33">
        <v>0.35899999999999999</v>
      </c>
      <c r="G33">
        <v>0.41099999999999998</v>
      </c>
      <c r="H33">
        <v>0.63300000000000001</v>
      </c>
      <c r="I33">
        <v>32</v>
      </c>
      <c r="J33">
        <v>100</v>
      </c>
      <c r="K33">
        <v>8</v>
      </c>
      <c r="R33" t="s">
        <v>822</v>
      </c>
      <c r="S33" t="s">
        <v>71</v>
      </c>
    </row>
    <row r="34" spans="1:19" x14ac:dyDescent="0.45">
      <c r="A34">
        <v>2010</v>
      </c>
      <c r="B34" t="s">
        <v>17</v>
      </c>
      <c r="C34" t="s">
        <v>72</v>
      </c>
      <c r="D34" t="s">
        <v>73</v>
      </c>
      <c r="E34">
        <v>7</v>
      </c>
      <c r="F34">
        <v>0.32400000000000001</v>
      </c>
      <c r="G34">
        <v>0.42399999999999999</v>
      </c>
      <c r="H34">
        <v>0.6</v>
      </c>
      <c r="I34">
        <v>37</v>
      </c>
      <c r="J34">
        <v>113</v>
      </c>
      <c r="K34">
        <v>16</v>
      </c>
      <c r="R34" t="s">
        <v>822</v>
      </c>
      <c r="S34" t="s">
        <v>74</v>
      </c>
    </row>
    <row r="35" spans="1:19" x14ac:dyDescent="0.45">
      <c r="A35">
        <v>2009</v>
      </c>
      <c r="B35" t="s">
        <v>13</v>
      </c>
      <c r="C35" t="s">
        <v>75</v>
      </c>
      <c r="D35" t="s">
        <v>76</v>
      </c>
      <c r="E35">
        <v>7.8</v>
      </c>
      <c r="F35">
        <v>0.36499999999999999</v>
      </c>
      <c r="G35">
        <v>0.44400000000000001</v>
      </c>
      <c r="H35">
        <v>0.58699999999999997</v>
      </c>
      <c r="I35">
        <v>28</v>
      </c>
      <c r="J35">
        <v>96</v>
      </c>
      <c r="K35">
        <v>4</v>
      </c>
      <c r="R35" t="s">
        <v>822</v>
      </c>
      <c r="S35" t="s">
        <v>77</v>
      </c>
    </row>
    <row r="36" spans="1:19" x14ac:dyDescent="0.45">
      <c r="A36">
        <v>2009</v>
      </c>
      <c r="B36" t="s">
        <v>17</v>
      </c>
      <c r="C36" t="s">
        <v>78</v>
      </c>
      <c r="D36" t="s">
        <v>25</v>
      </c>
      <c r="E36">
        <v>9.6999999999999993</v>
      </c>
      <c r="F36">
        <v>0.32700000000000001</v>
      </c>
      <c r="G36">
        <v>0.443</v>
      </c>
      <c r="H36">
        <v>0.65800000000000003</v>
      </c>
      <c r="I36">
        <v>47</v>
      </c>
      <c r="J36">
        <v>135</v>
      </c>
      <c r="K36">
        <v>16</v>
      </c>
      <c r="R36" t="s">
        <v>822</v>
      </c>
      <c r="S36" t="s">
        <v>79</v>
      </c>
    </row>
    <row r="37" spans="1:19" x14ac:dyDescent="0.45">
      <c r="A37">
        <v>2008</v>
      </c>
      <c r="B37" t="s">
        <v>13</v>
      </c>
      <c r="C37" t="s">
        <v>80</v>
      </c>
      <c r="D37" t="s">
        <v>40</v>
      </c>
      <c r="E37">
        <v>7</v>
      </c>
      <c r="F37">
        <v>0.32600000000000001</v>
      </c>
      <c r="G37">
        <v>0.376</v>
      </c>
      <c r="H37">
        <v>0.49299999999999999</v>
      </c>
      <c r="I37">
        <v>17</v>
      </c>
      <c r="J37">
        <v>83</v>
      </c>
      <c r="K37">
        <v>20</v>
      </c>
      <c r="R37" t="s">
        <v>822</v>
      </c>
      <c r="S37" t="s">
        <v>81</v>
      </c>
    </row>
    <row r="38" spans="1:19" x14ac:dyDescent="0.45">
      <c r="A38">
        <v>2008</v>
      </c>
      <c r="B38" t="s">
        <v>17</v>
      </c>
      <c r="C38" t="s">
        <v>78</v>
      </c>
      <c r="D38" t="s">
        <v>25</v>
      </c>
      <c r="E38">
        <v>9.1999999999999993</v>
      </c>
      <c r="F38">
        <v>0.35699999999999998</v>
      </c>
      <c r="G38">
        <v>0.46200000000000002</v>
      </c>
      <c r="H38">
        <v>0.65300000000000002</v>
      </c>
      <c r="I38">
        <v>37</v>
      </c>
      <c r="J38">
        <v>116</v>
      </c>
      <c r="K38">
        <v>7</v>
      </c>
      <c r="R38" t="s">
        <v>822</v>
      </c>
      <c r="S38" t="s">
        <v>79</v>
      </c>
    </row>
    <row r="39" spans="1:19" x14ac:dyDescent="0.45">
      <c r="A39">
        <v>2007</v>
      </c>
      <c r="B39" t="s">
        <v>13</v>
      </c>
      <c r="C39" t="s">
        <v>82</v>
      </c>
      <c r="D39" t="s">
        <v>22</v>
      </c>
      <c r="E39">
        <v>9.4</v>
      </c>
      <c r="F39">
        <v>0.314</v>
      </c>
      <c r="G39">
        <v>0.42199999999999999</v>
      </c>
      <c r="H39">
        <v>0.64500000000000002</v>
      </c>
      <c r="I39">
        <v>54</v>
      </c>
      <c r="J39">
        <v>156</v>
      </c>
      <c r="K39">
        <v>24</v>
      </c>
      <c r="R39" t="s">
        <v>822</v>
      </c>
      <c r="S39" t="s">
        <v>83</v>
      </c>
    </row>
    <row r="40" spans="1:19" x14ac:dyDescent="0.45">
      <c r="A40">
        <v>2007</v>
      </c>
      <c r="B40" t="s">
        <v>17</v>
      </c>
      <c r="C40" t="s">
        <v>84</v>
      </c>
      <c r="D40" t="s">
        <v>28</v>
      </c>
      <c r="E40">
        <v>6.1</v>
      </c>
      <c r="F40">
        <v>0.29599999999999999</v>
      </c>
      <c r="G40">
        <v>0.34399999999999997</v>
      </c>
      <c r="H40">
        <v>0.53100000000000003</v>
      </c>
      <c r="I40">
        <v>30</v>
      </c>
      <c r="J40">
        <v>94</v>
      </c>
      <c r="K40">
        <v>41</v>
      </c>
      <c r="R40" t="s">
        <v>822</v>
      </c>
      <c r="S40" t="s">
        <v>85</v>
      </c>
    </row>
    <row r="41" spans="1:19" x14ac:dyDescent="0.45">
      <c r="A41">
        <v>2006</v>
      </c>
      <c r="B41" t="s">
        <v>13</v>
      </c>
      <c r="C41" t="s">
        <v>86</v>
      </c>
      <c r="D41" t="s">
        <v>76</v>
      </c>
      <c r="E41">
        <v>4.3</v>
      </c>
      <c r="F41">
        <v>0.32100000000000001</v>
      </c>
      <c r="G41">
        <v>0.375</v>
      </c>
      <c r="H41">
        <v>0.55900000000000005</v>
      </c>
      <c r="I41">
        <v>34</v>
      </c>
      <c r="J41">
        <v>130</v>
      </c>
      <c r="K41">
        <v>3</v>
      </c>
      <c r="R41" t="s">
        <v>822</v>
      </c>
      <c r="S41" t="s">
        <v>827</v>
      </c>
    </row>
    <row r="42" spans="1:19" x14ac:dyDescent="0.45">
      <c r="A42">
        <v>2006</v>
      </c>
      <c r="B42" t="s">
        <v>17</v>
      </c>
      <c r="C42" t="s">
        <v>87</v>
      </c>
      <c r="D42" t="s">
        <v>28</v>
      </c>
      <c r="E42">
        <v>5.2</v>
      </c>
      <c r="F42">
        <v>0.313</v>
      </c>
      <c r="G42">
        <v>0.42499999999999999</v>
      </c>
      <c r="H42">
        <v>0.65900000000000003</v>
      </c>
      <c r="I42">
        <v>58</v>
      </c>
      <c r="J42">
        <v>149</v>
      </c>
      <c r="K42">
        <v>0</v>
      </c>
      <c r="R42" t="s">
        <v>822</v>
      </c>
      <c r="S42" t="s">
        <v>781</v>
      </c>
    </row>
    <row r="43" spans="1:19" x14ac:dyDescent="0.45">
      <c r="A43">
        <v>2005</v>
      </c>
      <c r="B43" t="s">
        <v>13</v>
      </c>
      <c r="C43" t="s">
        <v>82</v>
      </c>
      <c r="D43" t="s">
        <v>22</v>
      </c>
      <c r="E43">
        <v>9.4</v>
      </c>
      <c r="F43">
        <v>0.32100000000000001</v>
      </c>
      <c r="G43">
        <v>0.42099999999999999</v>
      </c>
      <c r="H43">
        <v>0.61</v>
      </c>
      <c r="I43">
        <v>48</v>
      </c>
      <c r="J43">
        <v>130</v>
      </c>
      <c r="K43">
        <v>21</v>
      </c>
      <c r="R43" t="s">
        <v>822</v>
      </c>
      <c r="S43" t="s">
        <v>83</v>
      </c>
    </row>
    <row r="44" spans="1:19" x14ac:dyDescent="0.45">
      <c r="A44">
        <v>2005</v>
      </c>
      <c r="B44" t="s">
        <v>17</v>
      </c>
      <c r="C44" t="s">
        <v>78</v>
      </c>
      <c r="D44" t="s">
        <v>25</v>
      </c>
      <c r="E44">
        <v>8.4</v>
      </c>
      <c r="F44">
        <v>0.33</v>
      </c>
      <c r="G44">
        <v>0.43</v>
      </c>
      <c r="H44">
        <v>0.60899999999999999</v>
      </c>
      <c r="I44">
        <v>41</v>
      </c>
      <c r="J44">
        <v>117</v>
      </c>
      <c r="K44">
        <v>16</v>
      </c>
      <c r="R44" t="s">
        <v>822</v>
      </c>
      <c r="S44" t="s">
        <v>79</v>
      </c>
    </row>
    <row r="45" spans="1:19" x14ac:dyDescent="0.45">
      <c r="A45">
        <v>2004</v>
      </c>
      <c r="B45" t="s">
        <v>13</v>
      </c>
      <c r="C45" t="s">
        <v>88</v>
      </c>
      <c r="D45" t="s">
        <v>89</v>
      </c>
      <c r="E45">
        <v>5.6</v>
      </c>
      <c r="F45">
        <v>0.33700000000000002</v>
      </c>
      <c r="G45">
        <v>0.39100000000000001</v>
      </c>
      <c r="H45">
        <v>0.59799999999999998</v>
      </c>
      <c r="I45">
        <v>39</v>
      </c>
      <c r="J45">
        <v>126</v>
      </c>
      <c r="K45">
        <v>15</v>
      </c>
      <c r="R45" t="s">
        <v>822</v>
      </c>
      <c r="S45" t="s">
        <v>90</v>
      </c>
    </row>
    <row r="46" spans="1:19" x14ac:dyDescent="0.45">
      <c r="A46">
        <v>2004</v>
      </c>
      <c r="B46" t="s">
        <v>17</v>
      </c>
      <c r="C46" t="s">
        <v>91</v>
      </c>
      <c r="D46" t="s">
        <v>65</v>
      </c>
      <c r="E46">
        <v>10.6</v>
      </c>
      <c r="F46">
        <v>0.36199999999999999</v>
      </c>
      <c r="G46">
        <v>0.60899999999999999</v>
      </c>
      <c r="H46">
        <v>0.81200000000000006</v>
      </c>
      <c r="I46">
        <v>45</v>
      </c>
      <c r="J46">
        <v>101</v>
      </c>
      <c r="K46">
        <v>6</v>
      </c>
      <c r="R46" t="s">
        <v>822</v>
      </c>
      <c r="S46" t="s">
        <v>92</v>
      </c>
    </row>
    <row r="47" spans="1:19" x14ac:dyDescent="0.45">
      <c r="A47">
        <v>2003</v>
      </c>
      <c r="B47" t="s">
        <v>13</v>
      </c>
      <c r="C47" t="s">
        <v>82</v>
      </c>
      <c r="D47" t="s">
        <v>70</v>
      </c>
      <c r="E47">
        <v>8.4</v>
      </c>
      <c r="F47">
        <v>0.29799999999999999</v>
      </c>
      <c r="G47">
        <v>0.39600000000000002</v>
      </c>
      <c r="H47">
        <v>0.6</v>
      </c>
      <c r="I47">
        <v>47</v>
      </c>
      <c r="J47">
        <v>118</v>
      </c>
      <c r="K47">
        <v>17</v>
      </c>
      <c r="R47" t="s">
        <v>822</v>
      </c>
      <c r="S47" t="s">
        <v>83</v>
      </c>
    </row>
    <row r="48" spans="1:19" x14ac:dyDescent="0.45">
      <c r="A48">
        <v>2003</v>
      </c>
      <c r="B48" t="s">
        <v>17</v>
      </c>
      <c r="C48" t="s">
        <v>91</v>
      </c>
      <c r="D48" t="s">
        <v>65</v>
      </c>
      <c r="E48">
        <v>9.1999999999999993</v>
      </c>
      <c r="F48">
        <v>0.34100000000000003</v>
      </c>
      <c r="G48">
        <v>0.52900000000000003</v>
      </c>
      <c r="H48">
        <v>0.749</v>
      </c>
      <c r="I48">
        <v>45</v>
      </c>
      <c r="J48">
        <v>90</v>
      </c>
      <c r="K48">
        <v>7</v>
      </c>
      <c r="R48" t="s">
        <v>822</v>
      </c>
      <c r="S48" t="s">
        <v>92</v>
      </c>
    </row>
    <row r="49" spans="1:19" x14ac:dyDescent="0.45">
      <c r="A49">
        <v>2002</v>
      </c>
      <c r="B49" t="s">
        <v>13</v>
      </c>
      <c r="C49" t="s">
        <v>93</v>
      </c>
      <c r="D49" t="s">
        <v>94</v>
      </c>
      <c r="E49">
        <v>5.7</v>
      </c>
      <c r="F49">
        <v>0.308</v>
      </c>
      <c r="G49">
        <v>0.35399999999999998</v>
      </c>
      <c r="H49">
        <v>0.50800000000000001</v>
      </c>
      <c r="I49">
        <v>34</v>
      </c>
      <c r="J49">
        <v>131</v>
      </c>
      <c r="K49">
        <v>7</v>
      </c>
      <c r="R49" t="s">
        <v>822</v>
      </c>
      <c r="S49" t="s">
        <v>95</v>
      </c>
    </row>
    <row r="50" spans="1:19" x14ac:dyDescent="0.45">
      <c r="A50">
        <v>2002</v>
      </c>
      <c r="B50" t="s">
        <v>17</v>
      </c>
      <c r="C50" t="s">
        <v>91</v>
      </c>
      <c r="D50" t="s">
        <v>65</v>
      </c>
      <c r="E50">
        <v>11.8</v>
      </c>
      <c r="F50">
        <v>0.37</v>
      </c>
      <c r="G50">
        <v>0.58199999999999996</v>
      </c>
      <c r="H50">
        <v>0.79900000000000004</v>
      </c>
      <c r="I50">
        <v>46</v>
      </c>
      <c r="J50">
        <v>110</v>
      </c>
      <c r="K50">
        <v>9</v>
      </c>
      <c r="R50" t="s">
        <v>822</v>
      </c>
      <c r="S50" t="s">
        <v>92</v>
      </c>
    </row>
    <row r="51" spans="1:19" x14ac:dyDescent="0.45">
      <c r="A51">
        <v>2001</v>
      </c>
      <c r="B51" t="s">
        <v>13</v>
      </c>
      <c r="C51" t="s">
        <v>96</v>
      </c>
      <c r="D51" t="s">
        <v>97</v>
      </c>
      <c r="E51">
        <v>7.7</v>
      </c>
      <c r="F51">
        <v>0.35</v>
      </c>
      <c r="G51">
        <v>0.38100000000000001</v>
      </c>
      <c r="H51">
        <v>0.45700000000000002</v>
      </c>
      <c r="I51">
        <v>8</v>
      </c>
      <c r="J51">
        <v>69</v>
      </c>
      <c r="K51">
        <v>56</v>
      </c>
      <c r="R51" t="s">
        <v>822</v>
      </c>
      <c r="S51" t="s">
        <v>98</v>
      </c>
    </row>
    <row r="52" spans="1:19" x14ac:dyDescent="0.45">
      <c r="A52">
        <v>2001</v>
      </c>
      <c r="B52" t="s">
        <v>17</v>
      </c>
      <c r="C52" t="s">
        <v>91</v>
      </c>
      <c r="D52" t="s">
        <v>65</v>
      </c>
      <c r="E52">
        <v>11.9</v>
      </c>
      <c r="F52">
        <v>0.32800000000000001</v>
      </c>
      <c r="G52">
        <v>0.51500000000000001</v>
      </c>
      <c r="H52">
        <v>0.86299999999999999</v>
      </c>
      <c r="I52">
        <v>73</v>
      </c>
      <c r="J52">
        <v>137</v>
      </c>
      <c r="K52">
        <v>13</v>
      </c>
      <c r="R52" t="s">
        <v>822</v>
      </c>
      <c r="S52" t="s">
        <v>92</v>
      </c>
    </row>
    <row r="53" spans="1:19" x14ac:dyDescent="0.45">
      <c r="A53">
        <v>2000</v>
      </c>
      <c r="B53" t="s">
        <v>13</v>
      </c>
      <c r="C53" t="s">
        <v>99</v>
      </c>
      <c r="D53" t="s">
        <v>94</v>
      </c>
      <c r="E53">
        <v>7.8</v>
      </c>
      <c r="F53">
        <v>0.33300000000000002</v>
      </c>
      <c r="G53">
        <v>0.47599999999999998</v>
      </c>
      <c r="H53">
        <v>0.64700000000000002</v>
      </c>
      <c r="I53">
        <v>43</v>
      </c>
      <c r="J53">
        <v>137</v>
      </c>
      <c r="K53">
        <v>2</v>
      </c>
      <c r="R53" t="s">
        <v>822</v>
      </c>
      <c r="S53" t="s">
        <v>100</v>
      </c>
    </row>
    <row r="54" spans="1:19" x14ac:dyDescent="0.45">
      <c r="A54">
        <v>2000</v>
      </c>
      <c r="B54" t="s">
        <v>17</v>
      </c>
      <c r="C54" t="s">
        <v>101</v>
      </c>
      <c r="D54" t="s">
        <v>65</v>
      </c>
      <c r="E54">
        <v>7.2</v>
      </c>
      <c r="F54">
        <v>0.33400000000000002</v>
      </c>
      <c r="G54">
        <v>0.42399999999999999</v>
      </c>
      <c r="H54">
        <v>0.59599999999999997</v>
      </c>
      <c r="I54">
        <v>33</v>
      </c>
      <c r="J54">
        <v>125</v>
      </c>
      <c r="K54">
        <v>12</v>
      </c>
      <c r="R54" t="s">
        <v>822</v>
      </c>
      <c r="S54" t="s">
        <v>102</v>
      </c>
    </row>
    <row r="55" spans="1:19" x14ac:dyDescent="0.45">
      <c r="A55">
        <v>1999</v>
      </c>
      <c r="B55" t="s">
        <v>13</v>
      </c>
      <c r="C55" t="s">
        <v>103</v>
      </c>
      <c r="D55" t="s">
        <v>70</v>
      </c>
      <c r="E55">
        <v>6.4</v>
      </c>
      <c r="F55">
        <v>0.33200000000000002</v>
      </c>
      <c r="G55">
        <v>0.35599999999999998</v>
      </c>
      <c r="H55">
        <v>0.55800000000000005</v>
      </c>
      <c r="I55">
        <v>35</v>
      </c>
      <c r="J55">
        <v>113</v>
      </c>
      <c r="K55">
        <v>25</v>
      </c>
      <c r="R55" t="s">
        <v>822</v>
      </c>
      <c r="S55" t="s">
        <v>104</v>
      </c>
    </row>
    <row r="56" spans="1:19" x14ac:dyDescent="0.45">
      <c r="A56">
        <v>1999</v>
      </c>
      <c r="B56" t="s">
        <v>17</v>
      </c>
      <c r="C56" t="s">
        <v>105</v>
      </c>
      <c r="D56" t="s">
        <v>19</v>
      </c>
      <c r="E56">
        <v>6.9</v>
      </c>
      <c r="F56">
        <v>0.31900000000000001</v>
      </c>
      <c r="G56">
        <v>0.441</v>
      </c>
      <c r="H56">
        <v>0.63300000000000001</v>
      </c>
      <c r="I56">
        <v>45</v>
      </c>
      <c r="J56">
        <v>110</v>
      </c>
      <c r="K56">
        <v>25</v>
      </c>
      <c r="R56" t="s">
        <v>822</v>
      </c>
      <c r="S56" t="s">
        <v>106</v>
      </c>
    </row>
    <row r="57" spans="1:19" x14ac:dyDescent="0.45">
      <c r="A57">
        <v>1998</v>
      </c>
      <c r="B57" t="s">
        <v>13</v>
      </c>
      <c r="C57" t="s">
        <v>107</v>
      </c>
      <c r="D57" t="s">
        <v>70</v>
      </c>
      <c r="E57">
        <v>4.9000000000000004</v>
      </c>
      <c r="F57">
        <v>0.318</v>
      </c>
      <c r="G57">
        <v>0.36599999999999999</v>
      </c>
      <c r="H57">
        <v>0.63</v>
      </c>
      <c r="I57">
        <v>45</v>
      </c>
      <c r="J57">
        <v>157</v>
      </c>
      <c r="K57">
        <v>2</v>
      </c>
      <c r="R57" t="s">
        <v>822</v>
      </c>
      <c r="S57" t="s">
        <v>108</v>
      </c>
    </row>
    <row r="58" spans="1:19" x14ac:dyDescent="0.45">
      <c r="A58">
        <v>1998</v>
      </c>
      <c r="B58" t="s">
        <v>17</v>
      </c>
      <c r="C58" t="s">
        <v>109</v>
      </c>
      <c r="D58" t="s">
        <v>52</v>
      </c>
      <c r="E58">
        <v>6.5</v>
      </c>
      <c r="F58">
        <v>0.308</v>
      </c>
      <c r="G58">
        <v>0.377</v>
      </c>
      <c r="H58">
        <v>0.64700000000000002</v>
      </c>
      <c r="I58">
        <v>66</v>
      </c>
      <c r="J58">
        <v>158</v>
      </c>
      <c r="K58">
        <v>18</v>
      </c>
      <c r="R58" t="s">
        <v>822</v>
      </c>
      <c r="S58" t="s">
        <v>110</v>
      </c>
    </row>
    <row r="59" spans="1:19" x14ac:dyDescent="0.45">
      <c r="A59">
        <v>1997</v>
      </c>
      <c r="B59" t="s">
        <v>13</v>
      </c>
      <c r="C59" t="s">
        <v>111</v>
      </c>
      <c r="D59" t="s">
        <v>97</v>
      </c>
      <c r="E59">
        <v>9.1</v>
      </c>
      <c r="F59">
        <v>0.30399999999999999</v>
      </c>
      <c r="G59">
        <v>0.38200000000000001</v>
      </c>
      <c r="H59">
        <v>0.64600000000000002</v>
      </c>
      <c r="I59">
        <v>56</v>
      </c>
      <c r="J59">
        <v>147</v>
      </c>
      <c r="K59">
        <v>15</v>
      </c>
      <c r="R59" t="s">
        <v>822</v>
      </c>
      <c r="S59" t="s">
        <v>112</v>
      </c>
    </row>
    <row r="60" spans="1:19" x14ac:dyDescent="0.45">
      <c r="A60">
        <v>1997</v>
      </c>
      <c r="B60" t="s">
        <v>17</v>
      </c>
      <c r="C60" t="s">
        <v>113</v>
      </c>
      <c r="D60" t="s">
        <v>114</v>
      </c>
      <c r="E60">
        <v>9.8000000000000007</v>
      </c>
      <c r="F60">
        <v>0.36599999999999999</v>
      </c>
      <c r="G60">
        <v>0.45200000000000001</v>
      </c>
      <c r="H60">
        <v>0.72</v>
      </c>
      <c r="I60">
        <v>49</v>
      </c>
      <c r="J60">
        <v>130</v>
      </c>
      <c r="K60">
        <v>33</v>
      </c>
      <c r="R60" t="s">
        <v>822</v>
      </c>
      <c r="S60" t="s">
        <v>115</v>
      </c>
    </row>
    <row r="61" spans="1:19" x14ac:dyDescent="0.45">
      <c r="A61">
        <v>1996</v>
      </c>
      <c r="B61" t="s">
        <v>13</v>
      </c>
      <c r="C61" t="s">
        <v>107</v>
      </c>
      <c r="D61" t="s">
        <v>70</v>
      </c>
      <c r="E61">
        <v>3.8</v>
      </c>
      <c r="F61">
        <v>0.314</v>
      </c>
      <c r="G61">
        <v>0.36799999999999999</v>
      </c>
      <c r="H61">
        <v>0.64300000000000002</v>
      </c>
      <c r="I61">
        <v>47</v>
      </c>
      <c r="J61">
        <v>144</v>
      </c>
      <c r="K61">
        <v>2</v>
      </c>
      <c r="R61" t="s">
        <v>822</v>
      </c>
      <c r="S61" t="s">
        <v>108</v>
      </c>
    </row>
    <row r="62" spans="1:19" x14ac:dyDescent="0.45">
      <c r="A62">
        <v>1996</v>
      </c>
      <c r="B62" t="s">
        <v>17</v>
      </c>
      <c r="C62" t="s">
        <v>116</v>
      </c>
      <c r="D62" t="s">
        <v>117</v>
      </c>
      <c r="E62">
        <v>7.6</v>
      </c>
      <c r="F62">
        <v>0.32600000000000001</v>
      </c>
      <c r="G62">
        <v>0.40799999999999997</v>
      </c>
      <c r="H62">
        <v>0.621</v>
      </c>
      <c r="I62">
        <v>40</v>
      </c>
      <c r="J62">
        <v>130</v>
      </c>
      <c r="K62">
        <v>11</v>
      </c>
      <c r="R62" t="s">
        <v>822</v>
      </c>
      <c r="S62" t="s">
        <v>118</v>
      </c>
    </row>
    <row r="63" spans="1:19" x14ac:dyDescent="0.45">
      <c r="A63">
        <v>1995</v>
      </c>
      <c r="B63" t="s">
        <v>13</v>
      </c>
      <c r="C63" t="s">
        <v>119</v>
      </c>
      <c r="D63" t="s">
        <v>40</v>
      </c>
      <c r="E63">
        <v>4.3</v>
      </c>
      <c r="F63">
        <v>0.3</v>
      </c>
      <c r="G63">
        <v>0.38800000000000001</v>
      </c>
      <c r="H63">
        <v>0.57499999999999996</v>
      </c>
      <c r="I63">
        <v>39</v>
      </c>
      <c r="J63">
        <v>126</v>
      </c>
      <c r="K63">
        <v>11</v>
      </c>
      <c r="R63" t="s">
        <v>822</v>
      </c>
      <c r="S63" t="s">
        <v>665</v>
      </c>
    </row>
    <row r="64" spans="1:19" x14ac:dyDescent="0.45">
      <c r="A64">
        <v>1995</v>
      </c>
      <c r="B64" t="s">
        <v>17</v>
      </c>
      <c r="C64" t="s">
        <v>120</v>
      </c>
      <c r="D64" t="s">
        <v>73</v>
      </c>
      <c r="E64">
        <v>5.9</v>
      </c>
      <c r="F64">
        <v>0.31900000000000001</v>
      </c>
      <c r="G64">
        <v>0.39400000000000002</v>
      </c>
      <c r="H64">
        <v>0.49199999999999999</v>
      </c>
      <c r="I64">
        <v>15</v>
      </c>
      <c r="J64">
        <v>66</v>
      </c>
      <c r="K64">
        <v>51</v>
      </c>
      <c r="R64" t="s">
        <v>822</v>
      </c>
      <c r="S64" t="s">
        <v>121</v>
      </c>
    </row>
    <row r="65" spans="1:19" x14ac:dyDescent="0.45">
      <c r="A65">
        <v>1994</v>
      </c>
      <c r="B65" t="s">
        <v>13</v>
      </c>
      <c r="C65" t="s">
        <v>122</v>
      </c>
      <c r="D65" t="s">
        <v>31</v>
      </c>
      <c r="E65">
        <v>6.4</v>
      </c>
      <c r="F65">
        <v>0.35299999999999998</v>
      </c>
      <c r="G65">
        <v>0.48699999999999999</v>
      </c>
      <c r="H65">
        <v>0.72899999999999998</v>
      </c>
      <c r="I65">
        <v>38</v>
      </c>
      <c r="J65">
        <v>101</v>
      </c>
      <c r="K65">
        <v>2</v>
      </c>
      <c r="R65" t="s">
        <v>822</v>
      </c>
      <c r="S65" t="s">
        <v>123</v>
      </c>
    </row>
    <row r="66" spans="1:19" x14ac:dyDescent="0.45">
      <c r="A66">
        <v>1994</v>
      </c>
      <c r="B66" t="s">
        <v>17</v>
      </c>
      <c r="C66" t="s">
        <v>124</v>
      </c>
      <c r="D66" t="s">
        <v>46</v>
      </c>
      <c r="E66">
        <v>8.1999999999999993</v>
      </c>
      <c r="F66">
        <v>0.36799999999999999</v>
      </c>
      <c r="G66">
        <v>0.45100000000000001</v>
      </c>
      <c r="H66">
        <v>0.75</v>
      </c>
      <c r="I66">
        <v>39</v>
      </c>
      <c r="J66">
        <v>116</v>
      </c>
      <c r="K66">
        <v>15</v>
      </c>
      <c r="R66" t="s">
        <v>822</v>
      </c>
      <c r="S66" t="s">
        <v>125</v>
      </c>
    </row>
    <row r="67" spans="1:19" x14ac:dyDescent="0.45">
      <c r="A67">
        <v>1993</v>
      </c>
      <c r="B67" t="s">
        <v>13</v>
      </c>
      <c r="C67" t="s">
        <v>122</v>
      </c>
      <c r="D67" t="s">
        <v>31</v>
      </c>
      <c r="E67">
        <v>6.2</v>
      </c>
      <c r="F67">
        <v>0.317</v>
      </c>
      <c r="G67">
        <v>0.42599999999999999</v>
      </c>
      <c r="H67">
        <v>0.60699999999999998</v>
      </c>
      <c r="I67">
        <v>41</v>
      </c>
      <c r="J67">
        <v>128</v>
      </c>
      <c r="K67">
        <v>4</v>
      </c>
      <c r="R67" t="s">
        <v>822</v>
      </c>
      <c r="S67" t="s">
        <v>123</v>
      </c>
    </row>
    <row r="68" spans="1:19" x14ac:dyDescent="0.45">
      <c r="A68">
        <v>1993</v>
      </c>
      <c r="B68" t="s">
        <v>17</v>
      </c>
      <c r="C68" t="s">
        <v>91</v>
      </c>
      <c r="D68" t="s">
        <v>65</v>
      </c>
      <c r="E68">
        <v>9.9</v>
      </c>
      <c r="F68">
        <v>0.33600000000000002</v>
      </c>
      <c r="G68">
        <v>0.45800000000000002</v>
      </c>
      <c r="H68">
        <v>0.67700000000000005</v>
      </c>
      <c r="I68">
        <v>46</v>
      </c>
      <c r="J68">
        <v>123</v>
      </c>
      <c r="K68">
        <v>29</v>
      </c>
      <c r="R68" t="s">
        <v>822</v>
      </c>
      <c r="S68" t="s">
        <v>92</v>
      </c>
    </row>
    <row r="69" spans="1:19" x14ac:dyDescent="0.45">
      <c r="A69">
        <v>1992</v>
      </c>
      <c r="B69" t="s">
        <v>13</v>
      </c>
      <c r="C69" t="s">
        <v>828</v>
      </c>
      <c r="D69" t="s">
        <v>94</v>
      </c>
      <c r="E69">
        <v>2.9</v>
      </c>
      <c r="L69">
        <v>7</v>
      </c>
      <c r="M69">
        <v>1</v>
      </c>
      <c r="N69">
        <v>51</v>
      </c>
      <c r="O69">
        <v>1.91</v>
      </c>
      <c r="P69">
        <v>80</v>
      </c>
      <c r="Q69">
        <v>93</v>
      </c>
      <c r="R69" t="s">
        <v>822</v>
      </c>
      <c r="S69" t="s">
        <v>829</v>
      </c>
    </row>
    <row r="70" spans="1:19" x14ac:dyDescent="0.45">
      <c r="A70">
        <v>1992</v>
      </c>
      <c r="B70" t="s">
        <v>17</v>
      </c>
      <c r="C70" t="s">
        <v>91</v>
      </c>
      <c r="D70" t="s">
        <v>62</v>
      </c>
      <c r="E70">
        <v>9</v>
      </c>
      <c r="F70">
        <v>0.311</v>
      </c>
      <c r="G70">
        <v>0.45600000000000002</v>
      </c>
      <c r="H70">
        <v>0.624</v>
      </c>
      <c r="I70">
        <v>34</v>
      </c>
      <c r="J70">
        <v>103</v>
      </c>
      <c r="K70">
        <v>39</v>
      </c>
      <c r="R70" t="s">
        <v>822</v>
      </c>
      <c r="S70" t="s">
        <v>92</v>
      </c>
    </row>
    <row r="71" spans="1:19" x14ac:dyDescent="0.45">
      <c r="A71">
        <v>1991</v>
      </c>
      <c r="B71" t="s">
        <v>13</v>
      </c>
      <c r="C71" t="s">
        <v>126</v>
      </c>
      <c r="D71" t="s">
        <v>127</v>
      </c>
      <c r="E71">
        <v>11.5</v>
      </c>
      <c r="F71">
        <v>0.32300000000000001</v>
      </c>
      <c r="G71">
        <v>0.374</v>
      </c>
      <c r="H71">
        <v>0.56599999999999995</v>
      </c>
      <c r="I71">
        <v>34</v>
      </c>
      <c r="J71">
        <v>114</v>
      </c>
      <c r="K71">
        <v>6</v>
      </c>
      <c r="R71" t="s">
        <v>822</v>
      </c>
      <c r="S71" t="s">
        <v>128</v>
      </c>
    </row>
    <row r="72" spans="1:19" x14ac:dyDescent="0.45">
      <c r="A72">
        <v>1991</v>
      </c>
      <c r="B72" t="s">
        <v>17</v>
      </c>
      <c r="C72" t="s">
        <v>129</v>
      </c>
      <c r="D72" t="s">
        <v>19</v>
      </c>
      <c r="E72">
        <v>6.1</v>
      </c>
      <c r="F72">
        <v>0.31900000000000001</v>
      </c>
      <c r="G72">
        <v>0.36299999999999999</v>
      </c>
      <c r="H72">
        <v>0.51700000000000002</v>
      </c>
      <c r="I72">
        <v>22</v>
      </c>
      <c r="J72">
        <v>86</v>
      </c>
      <c r="K72">
        <v>10</v>
      </c>
      <c r="R72" t="s">
        <v>822</v>
      </c>
      <c r="S72" t="s">
        <v>130</v>
      </c>
    </row>
    <row r="73" spans="1:19" x14ac:dyDescent="0.45">
      <c r="A73">
        <v>1990</v>
      </c>
      <c r="B73" t="s">
        <v>13</v>
      </c>
      <c r="C73" t="s">
        <v>131</v>
      </c>
      <c r="D73" t="s">
        <v>94</v>
      </c>
      <c r="E73">
        <v>9.9</v>
      </c>
      <c r="F73">
        <v>0.32500000000000001</v>
      </c>
      <c r="G73">
        <v>0.439</v>
      </c>
      <c r="H73">
        <v>0.57699999999999996</v>
      </c>
      <c r="I73">
        <v>28</v>
      </c>
      <c r="J73">
        <v>61</v>
      </c>
      <c r="K73">
        <v>65</v>
      </c>
      <c r="R73" t="s">
        <v>822</v>
      </c>
      <c r="S73" t="s">
        <v>132</v>
      </c>
    </row>
    <row r="74" spans="1:19" x14ac:dyDescent="0.45">
      <c r="A74">
        <v>1990</v>
      </c>
      <c r="B74" t="s">
        <v>17</v>
      </c>
      <c r="C74" t="s">
        <v>91</v>
      </c>
      <c r="D74" t="s">
        <v>62</v>
      </c>
      <c r="E74">
        <v>9.6999999999999993</v>
      </c>
      <c r="F74">
        <v>0.30099999999999999</v>
      </c>
      <c r="G74">
        <v>0.40600000000000003</v>
      </c>
      <c r="H74">
        <v>0.56499999999999995</v>
      </c>
      <c r="I74">
        <v>33</v>
      </c>
      <c r="J74">
        <v>114</v>
      </c>
      <c r="K74">
        <v>52</v>
      </c>
      <c r="R74" t="s">
        <v>822</v>
      </c>
      <c r="S74" t="s">
        <v>92</v>
      </c>
    </row>
    <row r="75" spans="1:19" x14ac:dyDescent="0.45">
      <c r="A75">
        <v>1989</v>
      </c>
      <c r="B75" t="s">
        <v>13</v>
      </c>
      <c r="C75" t="s">
        <v>133</v>
      </c>
      <c r="D75" t="s">
        <v>43</v>
      </c>
      <c r="E75">
        <v>5.8</v>
      </c>
      <c r="F75">
        <v>0.318</v>
      </c>
      <c r="G75">
        <v>0.38400000000000001</v>
      </c>
      <c r="H75">
        <v>0.51100000000000001</v>
      </c>
      <c r="I75">
        <v>21</v>
      </c>
      <c r="J75">
        <v>103</v>
      </c>
      <c r="K75">
        <v>19</v>
      </c>
      <c r="R75" t="s">
        <v>822</v>
      </c>
      <c r="S75" t="s">
        <v>134</v>
      </c>
    </row>
    <row r="76" spans="1:19" x14ac:dyDescent="0.45">
      <c r="A76">
        <v>1989</v>
      </c>
      <c r="B76" t="s">
        <v>17</v>
      </c>
      <c r="C76" t="s">
        <v>135</v>
      </c>
      <c r="D76" t="s">
        <v>65</v>
      </c>
      <c r="E76">
        <v>6.9</v>
      </c>
      <c r="F76">
        <v>0.29099999999999998</v>
      </c>
      <c r="G76">
        <v>0.38800000000000001</v>
      </c>
      <c r="H76">
        <v>0.63500000000000001</v>
      </c>
      <c r="I76">
        <v>47</v>
      </c>
      <c r="J76">
        <v>125</v>
      </c>
      <c r="K76">
        <v>3</v>
      </c>
      <c r="R76" t="s">
        <v>822</v>
      </c>
      <c r="S76" t="s">
        <v>136</v>
      </c>
    </row>
    <row r="77" spans="1:19" x14ac:dyDescent="0.45">
      <c r="A77">
        <v>1988</v>
      </c>
      <c r="B77" t="s">
        <v>13</v>
      </c>
      <c r="C77" t="s">
        <v>137</v>
      </c>
      <c r="D77" t="s">
        <v>94</v>
      </c>
      <c r="E77">
        <v>7.3</v>
      </c>
      <c r="F77">
        <v>0.307</v>
      </c>
      <c r="G77">
        <v>0.39100000000000001</v>
      </c>
      <c r="H77">
        <v>0.56899999999999995</v>
      </c>
      <c r="I77">
        <v>42</v>
      </c>
      <c r="J77">
        <v>124</v>
      </c>
      <c r="K77">
        <v>40</v>
      </c>
      <c r="R77" t="s">
        <v>822</v>
      </c>
      <c r="S77" t="s">
        <v>138</v>
      </c>
    </row>
    <row r="78" spans="1:19" x14ac:dyDescent="0.45">
      <c r="A78">
        <v>1988</v>
      </c>
      <c r="B78" t="s">
        <v>17</v>
      </c>
      <c r="C78" t="s">
        <v>139</v>
      </c>
      <c r="D78" t="s">
        <v>37</v>
      </c>
      <c r="E78">
        <v>6.5</v>
      </c>
      <c r="F78">
        <v>0.28999999999999998</v>
      </c>
      <c r="G78">
        <v>0.377</v>
      </c>
      <c r="H78">
        <v>0.48299999999999998</v>
      </c>
      <c r="I78">
        <v>25</v>
      </c>
      <c r="J78">
        <v>76</v>
      </c>
      <c r="K78">
        <v>31</v>
      </c>
      <c r="R78" t="s">
        <v>822</v>
      </c>
      <c r="S78" t="s">
        <v>140</v>
      </c>
    </row>
    <row r="79" spans="1:19" x14ac:dyDescent="0.45">
      <c r="A79">
        <v>1987</v>
      </c>
      <c r="B79" t="s">
        <v>13</v>
      </c>
      <c r="C79" t="s">
        <v>141</v>
      </c>
      <c r="D79" t="s">
        <v>55</v>
      </c>
      <c r="E79">
        <v>5</v>
      </c>
      <c r="F79">
        <v>0.308</v>
      </c>
      <c r="G79">
        <v>0.35199999999999998</v>
      </c>
      <c r="H79">
        <v>0.60499999999999998</v>
      </c>
      <c r="I79">
        <v>47</v>
      </c>
      <c r="J79">
        <v>134</v>
      </c>
      <c r="K79">
        <v>5</v>
      </c>
      <c r="R79" t="s">
        <v>822</v>
      </c>
      <c r="S79" t="s">
        <v>830</v>
      </c>
    </row>
    <row r="80" spans="1:19" x14ac:dyDescent="0.45">
      <c r="A80">
        <v>1987</v>
      </c>
      <c r="B80" t="s">
        <v>17</v>
      </c>
      <c r="C80" t="s">
        <v>142</v>
      </c>
      <c r="D80" t="s">
        <v>52</v>
      </c>
      <c r="E80">
        <v>4</v>
      </c>
      <c r="F80">
        <v>0.28699999999999998</v>
      </c>
      <c r="G80">
        <v>0.32800000000000001</v>
      </c>
      <c r="H80">
        <v>0.56799999999999995</v>
      </c>
      <c r="I80">
        <v>49</v>
      </c>
      <c r="J80">
        <v>137</v>
      </c>
      <c r="K80">
        <v>11</v>
      </c>
      <c r="R80" t="s">
        <v>822</v>
      </c>
      <c r="S80" t="s">
        <v>143</v>
      </c>
    </row>
    <row r="81" spans="1:19" x14ac:dyDescent="0.45">
      <c r="A81">
        <v>1986</v>
      </c>
      <c r="B81" t="s">
        <v>13</v>
      </c>
      <c r="C81" t="s">
        <v>831</v>
      </c>
      <c r="D81" t="s">
        <v>40</v>
      </c>
      <c r="E81">
        <v>8.8000000000000007</v>
      </c>
      <c r="L81">
        <v>24</v>
      </c>
      <c r="M81">
        <v>4</v>
      </c>
      <c r="N81">
        <v>0</v>
      </c>
      <c r="O81">
        <v>2.48</v>
      </c>
      <c r="P81">
        <v>254</v>
      </c>
      <c r="Q81">
        <v>238</v>
      </c>
      <c r="R81" t="s">
        <v>822</v>
      </c>
      <c r="S81" t="s">
        <v>832</v>
      </c>
    </row>
    <row r="82" spans="1:19" x14ac:dyDescent="0.45">
      <c r="A82">
        <v>1986</v>
      </c>
      <c r="B82" t="s">
        <v>17</v>
      </c>
      <c r="C82" t="s">
        <v>144</v>
      </c>
      <c r="D82" t="s">
        <v>28</v>
      </c>
      <c r="E82">
        <v>6.1</v>
      </c>
      <c r="F82">
        <v>0.28999999999999998</v>
      </c>
      <c r="G82">
        <v>0.39</v>
      </c>
      <c r="H82">
        <v>0.54700000000000004</v>
      </c>
      <c r="I82">
        <v>37</v>
      </c>
      <c r="J82">
        <v>119</v>
      </c>
      <c r="K82">
        <v>1</v>
      </c>
      <c r="R82" t="s">
        <v>822</v>
      </c>
      <c r="S82" t="s">
        <v>145</v>
      </c>
    </row>
    <row r="83" spans="1:19" x14ac:dyDescent="0.45">
      <c r="A83">
        <v>1985</v>
      </c>
      <c r="B83" t="s">
        <v>13</v>
      </c>
      <c r="C83" t="s">
        <v>146</v>
      </c>
      <c r="D83" t="s">
        <v>22</v>
      </c>
      <c r="E83">
        <v>6.5</v>
      </c>
      <c r="F83">
        <v>0.32400000000000001</v>
      </c>
      <c r="G83">
        <v>0.371</v>
      </c>
      <c r="H83">
        <v>0.56699999999999995</v>
      </c>
      <c r="I83">
        <v>35</v>
      </c>
      <c r="J83">
        <v>145</v>
      </c>
      <c r="K83">
        <v>2</v>
      </c>
      <c r="R83" t="s">
        <v>822</v>
      </c>
      <c r="S83" t="s">
        <v>147</v>
      </c>
    </row>
    <row r="84" spans="1:19" x14ac:dyDescent="0.45">
      <c r="A84">
        <v>1985</v>
      </c>
      <c r="B84" t="s">
        <v>17</v>
      </c>
      <c r="C84" t="s">
        <v>148</v>
      </c>
      <c r="D84" t="s">
        <v>25</v>
      </c>
      <c r="E84">
        <v>8.1999999999999993</v>
      </c>
      <c r="F84">
        <v>0.35299999999999998</v>
      </c>
      <c r="G84">
        <v>0.38400000000000001</v>
      </c>
      <c r="H84">
        <v>0.503</v>
      </c>
      <c r="I84">
        <v>10</v>
      </c>
      <c r="J84">
        <v>82</v>
      </c>
      <c r="K84">
        <v>56</v>
      </c>
      <c r="R84" t="s">
        <v>822</v>
      </c>
      <c r="S84" t="s">
        <v>149</v>
      </c>
    </row>
    <row r="85" spans="1:19" x14ac:dyDescent="0.45">
      <c r="A85">
        <v>1984</v>
      </c>
      <c r="B85" t="s">
        <v>13</v>
      </c>
      <c r="C85" t="s">
        <v>833</v>
      </c>
      <c r="D85" t="s">
        <v>59</v>
      </c>
      <c r="E85">
        <v>4.8</v>
      </c>
      <c r="L85">
        <v>9</v>
      </c>
      <c r="M85">
        <v>3</v>
      </c>
      <c r="N85">
        <v>32</v>
      </c>
      <c r="O85">
        <v>1.92</v>
      </c>
      <c r="P85">
        <v>140.1</v>
      </c>
      <c r="Q85">
        <v>112</v>
      </c>
      <c r="R85" t="s">
        <v>822</v>
      </c>
      <c r="S85" t="s">
        <v>834</v>
      </c>
    </row>
    <row r="86" spans="1:19" x14ac:dyDescent="0.45">
      <c r="A86">
        <v>1984</v>
      </c>
      <c r="B86" t="s">
        <v>17</v>
      </c>
      <c r="C86" t="s">
        <v>150</v>
      </c>
      <c r="D86" t="s">
        <v>52</v>
      </c>
      <c r="E86">
        <v>8.5</v>
      </c>
      <c r="F86">
        <v>0.314</v>
      </c>
      <c r="G86">
        <v>0.36699999999999999</v>
      </c>
      <c r="H86">
        <v>0.52</v>
      </c>
      <c r="I86">
        <v>19</v>
      </c>
      <c r="J86">
        <v>84</v>
      </c>
      <c r="K86">
        <v>32</v>
      </c>
      <c r="R86" t="s">
        <v>822</v>
      </c>
      <c r="S86" t="s">
        <v>151</v>
      </c>
    </row>
    <row r="87" spans="1:19" x14ac:dyDescent="0.45">
      <c r="A87">
        <v>1983</v>
      </c>
      <c r="B87" t="s">
        <v>13</v>
      </c>
      <c r="C87" t="s">
        <v>126</v>
      </c>
      <c r="D87" t="s">
        <v>127</v>
      </c>
      <c r="E87">
        <v>8.1999999999999993</v>
      </c>
      <c r="F87">
        <v>0.318</v>
      </c>
      <c r="G87">
        <v>0.371</v>
      </c>
      <c r="H87">
        <v>0.51700000000000002</v>
      </c>
      <c r="I87">
        <v>27</v>
      </c>
      <c r="J87">
        <v>102</v>
      </c>
      <c r="K87">
        <v>0</v>
      </c>
      <c r="R87" t="s">
        <v>822</v>
      </c>
      <c r="S87" t="s">
        <v>128</v>
      </c>
    </row>
    <row r="88" spans="1:19" x14ac:dyDescent="0.45">
      <c r="A88">
        <v>1983</v>
      </c>
      <c r="B88" t="s">
        <v>17</v>
      </c>
      <c r="C88" t="s">
        <v>152</v>
      </c>
      <c r="D88" t="s">
        <v>19</v>
      </c>
      <c r="E88">
        <v>7.1</v>
      </c>
      <c r="F88">
        <v>0.30199999999999999</v>
      </c>
      <c r="G88">
        <v>0.39300000000000002</v>
      </c>
      <c r="H88">
        <v>0.54</v>
      </c>
      <c r="I88">
        <v>36</v>
      </c>
      <c r="J88">
        <v>121</v>
      </c>
      <c r="K88">
        <v>30</v>
      </c>
      <c r="R88" t="s">
        <v>822</v>
      </c>
      <c r="S88" t="s">
        <v>153</v>
      </c>
    </row>
    <row r="89" spans="1:19" x14ac:dyDescent="0.45">
      <c r="A89">
        <v>1982</v>
      </c>
      <c r="B89" t="s">
        <v>13</v>
      </c>
      <c r="C89" t="s">
        <v>133</v>
      </c>
      <c r="D89" t="s">
        <v>43</v>
      </c>
      <c r="E89">
        <v>10.6</v>
      </c>
      <c r="F89">
        <v>0.33100000000000002</v>
      </c>
      <c r="G89">
        <v>0.379</v>
      </c>
      <c r="H89">
        <v>0.57799999999999996</v>
      </c>
      <c r="I89">
        <v>29</v>
      </c>
      <c r="J89">
        <v>114</v>
      </c>
      <c r="K89">
        <v>14</v>
      </c>
      <c r="R89" t="s">
        <v>822</v>
      </c>
      <c r="S89" t="s">
        <v>134</v>
      </c>
    </row>
    <row r="90" spans="1:19" x14ac:dyDescent="0.45">
      <c r="A90">
        <v>1982</v>
      </c>
      <c r="B90" t="s">
        <v>17</v>
      </c>
      <c r="C90" t="s">
        <v>152</v>
      </c>
      <c r="D90" t="s">
        <v>19</v>
      </c>
      <c r="E90">
        <v>6.1</v>
      </c>
      <c r="F90">
        <v>0.28100000000000003</v>
      </c>
      <c r="G90">
        <v>0.378</v>
      </c>
      <c r="H90">
        <v>0.50700000000000001</v>
      </c>
      <c r="I90">
        <v>36</v>
      </c>
      <c r="J90">
        <v>109</v>
      </c>
      <c r="K90">
        <v>23</v>
      </c>
      <c r="R90" t="s">
        <v>822</v>
      </c>
      <c r="S90" t="s">
        <v>153</v>
      </c>
    </row>
    <row r="91" spans="1:19" x14ac:dyDescent="0.45">
      <c r="A91">
        <v>1981</v>
      </c>
      <c r="B91" t="s">
        <v>13</v>
      </c>
      <c r="C91" t="s">
        <v>835</v>
      </c>
      <c r="D91" t="s">
        <v>43</v>
      </c>
      <c r="E91">
        <v>4.2</v>
      </c>
      <c r="L91">
        <v>6</v>
      </c>
      <c r="M91">
        <v>3</v>
      </c>
      <c r="N91">
        <v>28</v>
      </c>
      <c r="O91">
        <v>1.04</v>
      </c>
      <c r="P91">
        <v>78</v>
      </c>
      <c r="Q91">
        <v>61</v>
      </c>
      <c r="R91" t="s">
        <v>822</v>
      </c>
      <c r="S91" t="s">
        <v>836</v>
      </c>
    </row>
    <row r="92" spans="1:19" x14ac:dyDescent="0.45">
      <c r="A92">
        <v>1981</v>
      </c>
      <c r="B92" t="s">
        <v>17</v>
      </c>
      <c r="C92" t="s">
        <v>144</v>
      </c>
      <c r="D92" t="s">
        <v>28</v>
      </c>
      <c r="E92">
        <v>7.7</v>
      </c>
      <c r="F92">
        <v>0.316</v>
      </c>
      <c r="G92">
        <v>0.435</v>
      </c>
      <c r="H92">
        <v>0.64400000000000002</v>
      </c>
      <c r="I92">
        <v>31</v>
      </c>
      <c r="J92">
        <v>91</v>
      </c>
      <c r="K92">
        <v>12</v>
      </c>
      <c r="R92" t="s">
        <v>822</v>
      </c>
      <c r="S92" t="s">
        <v>145</v>
      </c>
    </row>
    <row r="93" spans="1:19" x14ac:dyDescent="0.45">
      <c r="A93">
        <v>1980</v>
      </c>
      <c r="B93" t="s">
        <v>13</v>
      </c>
      <c r="C93" t="s">
        <v>154</v>
      </c>
      <c r="D93" t="s">
        <v>155</v>
      </c>
      <c r="E93">
        <v>9.4</v>
      </c>
      <c r="F93">
        <v>0.39</v>
      </c>
      <c r="G93">
        <v>0.45400000000000001</v>
      </c>
      <c r="H93">
        <v>0.66400000000000003</v>
      </c>
      <c r="I93">
        <v>24</v>
      </c>
      <c r="J93">
        <v>118</v>
      </c>
      <c r="K93">
        <v>15</v>
      </c>
      <c r="R93" t="s">
        <v>822</v>
      </c>
      <c r="S93" t="s">
        <v>156</v>
      </c>
    </row>
    <row r="94" spans="1:19" x14ac:dyDescent="0.45">
      <c r="A94">
        <v>1980</v>
      </c>
      <c r="B94" t="s">
        <v>17</v>
      </c>
      <c r="C94" t="s">
        <v>144</v>
      </c>
      <c r="D94" t="s">
        <v>28</v>
      </c>
      <c r="E94">
        <v>8.9</v>
      </c>
      <c r="F94">
        <v>0.28599999999999998</v>
      </c>
      <c r="G94">
        <v>0.38</v>
      </c>
      <c r="H94">
        <v>0.624</v>
      </c>
      <c r="I94">
        <v>48</v>
      </c>
      <c r="J94">
        <v>121</v>
      </c>
      <c r="K94">
        <v>12</v>
      </c>
      <c r="R94" t="s">
        <v>822</v>
      </c>
      <c r="S94" t="s">
        <v>145</v>
      </c>
    </row>
    <row r="95" spans="1:19" x14ac:dyDescent="0.45">
      <c r="A95">
        <v>1979</v>
      </c>
      <c r="B95" t="s">
        <v>13</v>
      </c>
      <c r="C95" t="s">
        <v>157</v>
      </c>
      <c r="D95" t="s">
        <v>158</v>
      </c>
      <c r="E95">
        <v>3.7</v>
      </c>
      <c r="F95">
        <v>0.29599999999999999</v>
      </c>
      <c r="G95">
        <v>0.371</v>
      </c>
      <c r="H95">
        <v>0.53</v>
      </c>
      <c r="I95">
        <v>36</v>
      </c>
      <c r="J95">
        <v>139</v>
      </c>
      <c r="K95">
        <v>22</v>
      </c>
      <c r="R95" t="s">
        <v>822</v>
      </c>
      <c r="S95" t="s">
        <v>837</v>
      </c>
    </row>
    <row r="96" spans="1:19" x14ac:dyDescent="0.45">
      <c r="A96">
        <v>1979</v>
      </c>
      <c r="B96" t="s">
        <v>17</v>
      </c>
      <c r="C96" t="s">
        <v>159</v>
      </c>
      <c r="D96" t="s">
        <v>25</v>
      </c>
      <c r="E96">
        <v>7.6</v>
      </c>
      <c r="F96">
        <v>0.34399999999999997</v>
      </c>
      <c r="G96">
        <v>0.41699999999999998</v>
      </c>
      <c r="H96">
        <v>0.51300000000000001</v>
      </c>
      <c r="I96">
        <v>11</v>
      </c>
      <c r="J96">
        <v>105</v>
      </c>
      <c r="K96">
        <v>11</v>
      </c>
      <c r="R96" t="s">
        <v>822</v>
      </c>
      <c r="S96" t="s">
        <v>160</v>
      </c>
    </row>
    <row r="97" spans="1:19" x14ac:dyDescent="0.45">
      <c r="A97">
        <v>1979</v>
      </c>
      <c r="B97" t="s">
        <v>17</v>
      </c>
      <c r="C97" t="s">
        <v>161</v>
      </c>
      <c r="D97" t="s">
        <v>62</v>
      </c>
      <c r="E97">
        <v>2.5</v>
      </c>
      <c r="F97">
        <v>0.28100000000000003</v>
      </c>
      <c r="G97">
        <v>0.35199999999999998</v>
      </c>
      <c r="H97">
        <v>0.55200000000000005</v>
      </c>
      <c r="I97">
        <v>32</v>
      </c>
      <c r="J97">
        <v>82</v>
      </c>
      <c r="K97">
        <v>0</v>
      </c>
      <c r="R97" t="s">
        <v>822</v>
      </c>
      <c r="S97" t="s">
        <v>162</v>
      </c>
    </row>
    <row r="98" spans="1:19" x14ac:dyDescent="0.45">
      <c r="A98">
        <v>1978</v>
      </c>
      <c r="B98" t="s">
        <v>13</v>
      </c>
      <c r="C98" t="s">
        <v>163</v>
      </c>
      <c r="D98" t="s">
        <v>40</v>
      </c>
      <c r="E98">
        <v>7.6</v>
      </c>
      <c r="F98">
        <v>0.315</v>
      </c>
      <c r="G98">
        <v>0.37</v>
      </c>
      <c r="H98">
        <v>0.6</v>
      </c>
      <c r="I98">
        <v>46</v>
      </c>
      <c r="J98">
        <v>139</v>
      </c>
      <c r="K98">
        <v>7</v>
      </c>
      <c r="R98" t="s">
        <v>822</v>
      </c>
      <c r="S98" t="s">
        <v>164</v>
      </c>
    </row>
    <row r="99" spans="1:19" x14ac:dyDescent="0.45">
      <c r="A99">
        <v>1978</v>
      </c>
      <c r="B99" t="s">
        <v>17</v>
      </c>
      <c r="C99" t="s">
        <v>165</v>
      </c>
      <c r="D99" t="s">
        <v>62</v>
      </c>
      <c r="E99">
        <v>7</v>
      </c>
      <c r="F99">
        <v>0.33400000000000002</v>
      </c>
      <c r="G99">
        <v>0.39400000000000002</v>
      </c>
      <c r="H99">
        <v>0.58499999999999996</v>
      </c>
      <c r="I99">
        <v>30</v>
      </c>
      <c r="J99">
        <v>117</v>
      </c>
      <c r="K99">
        <v>20</v>
      </c>
      <c r="R99" t="s">
        <v>822</v>
      </c>
      <c r="S99" t="s">
        <v>166</v>
      </c>
    </row>
    <row r="100" spans="1:19" x14ac:dyDescent="0.45">
      <c r="A100">
        <v>1977</v>
      </c>
      <c r="B100" t="s">
        <v>13</v>
      </c>
      <c r="C100" t="s">
        <v>167</v>
      </c>
      <c r="D100" t="s">
        <v>76</v>
      </c>
      <c r="E100">
        <v>9.6999999999999993</v>
      </c>
      <c r="F100">
        <v>0.38800000000000001</v>
      </c>
      <c r="G100">
        <v>0.44900000000000001</v>
      </c>
      <c r="H100">
        <v>0.56999999999999995</v>
      </c>
      <c r="I100">
        <v>14</v>
      </c>
      <c r="J100">
        <v>100</v>
      </c>
      <c r="K100">
        <v>23</v>
      </c>
      <c r="R100" t="s">
        <v>822</v>
      </c>
      <c r="S100" t="s">
        <v>168</v>
      </c>
    </row>
    <row r="101" spans="1:19" x14ac:dyDescent="0.45">
      <c r="A101">
        <v>1977</v>
      </c>
      <c r="B101" t="s">
        <v>17</v>
      </c>
      <c r="C101" t="s">
        <v>169</v>
      </c>
      <c r="D101" t="s">
        <v>73</v>
      </c>
      <c r="E101">
        <v>8.4</v>
      </c>
      <c r="F101">
        <v>0.32</v>
      </c>
      <c r="G101">
        <v>0.38200000000000001</v>
      </c>
      <c r="H101">
        <v>0.63100000000000001</v>
      </c>
      <c r="I101">
        <v>52</v>
      </c>
      <c r="J101">
        <v>149</v>
      </c>
      <c r="K101">
        <v>6</v>
      </c>
      <c r="R101" t="s">
        <v>822</v>
      </c>
      <c r="S101" t="s">
        <v>170</v>
      </c>
    </row>
    <row r="102" spans="1:19" x14ac:dyDescent="0.45">
      <c r="A102">
        <v>1976</v>
      </c>
      <c r="B102" t="s">
        <v>13</v>
      </c>
      <c r="C102" t="s">
        <v>171</v>
      </c>
      <c r="D102" t="s">
        <v>22</v>
      </c>
      <c r="E102">
        <v>5.3</v>
      </c>
      <c r="F102">
        <v>0.30199999999999999</v>
      </c>
      <c r="G102">
        <v>0.33700000000000002</v>
      </c>
      <c r="H102">
        <v>0.432</v>
      </c>
      <c r="I102">
        <v>17</v>
      </c>
      <c r="J102">
        <v>105</v>
      </c>
      <c r="K102">
        <v>14</v>
      </c>
      <c r="R102" t="s">
        <v>822</v>
      </c>
      <c r="S102" t="s">
        <v>172</v>
      </c>
    </row>
    <row r="103" spans="1:19" x14ac:dyDescent="0.45">
      <c r="A103">
        <v>1976</v>
      </c>
      <c r="B103" t="s">
        <v>17</v>
      </c>
      <c r="C103" t="s">
        <v>173</v>
      </c>
      <c r="D103" t="s">
        <v>73</v>
      </c>
      <c r="E103">
        <v>9.6</v>
      </c>
      <c r="F103">
        <v>0.32</v>
      </c>
      <c r="G103">
        <v>0.44400000000000001</v>
      </c>
      <c r="H103">
        <v>0.57599999999999996</v>
      </c>
      <c r="I103">
        <v>27</v>
      </c>
      <c r="J103">
        <v>111</v>
      </c>
      <c r="K103">
        <v>60</v>
      </c>
      <c r="R103" t="s">
        <v>822</v>
      </c>
      <c r="S103" t="s">
        <v>174</v>
      </c>
    </row>
    <row r="104" spans="1:19" x14ac:dyDescent="0.45">
      <c r="A104">
        <v>1975</v>
      </c>
      <c r="B104" t="s">
        <v>13</v>
      </c>
      <c r="C104" t="s">
        <v>175</v>
      </c>
      <c r="D104" t="s">
        <v>40</v>
      </c>
      <c r="E104">
        <v>7.4</v>
      </c>
      <c r="F104">
        <v>0.33100000000000002</v>
      </c>
      <c r="G104">
        <v>0.40100000000000002</v>
      </c>
      <c r="H104">
        <v>0.56599999999999995</v>
      </c>
      <c r="I104">
        <v>21</v>
      </c>
      <c r="J104">
        <v>105</v>
      </c>
      <c r="K104">
        <v>10</v>
      </c>
      <c r="R104" t="s">
        <v>822</v>
      </c>
      <c r="S104" t="s">
        <v>176</v>
      </c>
    </row>
    <row r="105" spans="1:19" x14ac:dyDescent="0.45">
      <c r="A105">
        <v>1975</v>
      </c>
      <c r="B105" t="s">
        <v>17</v>
      </c>
      <c r="C105" t="s">
        <v>173</v>
      </c>
      <c r="D105" t="s">
        <v>73</v>
      </c>
      <c r="E105">
        <v>11</v>
      </c>
      <c r="F105">
        <v>0.32700000000000001</v>
      </c>
      <c r="G105">
        <v>0.46600000000000003</v>
      </c>
      <c r="H105">
        <v>0.50800000000000001</v>
      </c>
      <c r="I105">
        <v>17</v>
      </c>
      <c r="J105">
        <v>94</v>
      </c>
      <c r="K105">
        <v>67</v>
      </c>
      <c r="R105" t="s">
        <v>822</v>
      </c>
      <c r="S105" t="s">
        <v>174</v>
      </c>
    </row>
    <row r="106" spans="1:19" x14ac:dyDescent="0.45">
      <c r="A106">
        <v>1974</v>
      </c>
      <c r="B106" t="s">
        <v>13</v>
      </c>
      <c r="C106" t="s">
        <v>177</v>
      </c>
      <c r="D106" t="s">
        <v>70</v>
      </c>
      <c r="E106">
        <v>3.6</v>
      </c>
      <c r="F106">
        <v>0.30099999999999999</v>
      </c>
      <c r="G106">
        <v>0.39700000000000002</v>
      </c>
      <c r="H106">
        <v>0.504</v>
      </c>
      <c r="I106">
        <v>25</v>
      </c>
      <c r="J106">
        <v>118</v>
      </c>
      <c r="K106">
        <v>2</v>
      </c>
      <c r="R106" t="s">
        <v>822</v>
      </c>
      <c r="S106" t="s">
        <v>838</v>
      </c>
    </row>
    <row r="107" spans="1:19" x14ac:dyDescent="0.45">
      <c r="A107">
        <v>1974</v>
      </c>
      <c r="B107" t="s">
        <v>17</v>
      </c>
      <c r="C107" t="s">
        <v>178</v>
      </c>
      <c r="D107" t="s">
        <v>37</v>
      </c>
      <c r="E107">
        <v>4.4000000000000004</v>
      </c>
      <c r="F107">
        <v>0.312</v>
      </c>
      <c r="G107">
        <v>0.34200000000000003</v>
      </c>
      <c r="H107">
        <v>0.46899999999999997</v>
      </c>
      <c r="I107">
        <v>21</v>
      </c>
      <c r="J107">
        <v>111</v>
      </c>
      <c r="K107">
        <v>5</v>
      </c>
      <c r="R107" t="s">
        <v>822</v>
      </c>
      <c r="S107" t="s">
        <v>807</v>
      </c>
    </row>
    <row r="108" spans="1:19" x14ac:dyDescent="0.45">
      <c r="A108">
        <v>1973</v>
      </c>
      <c r="B108" t="s">
        <v>13</v>
      </c>
      <c r="C108" t="s">
        <v>179</v>
      </c>
      <c r="D108" t="s">
        <v>94</v>
      </c>
      <c r="E108">
        <v>7.8</v>
      </c>
      <c r="F108">
        <v>0.29299999999999998</v>
      </c>
      <c r="G108">
        <v>0.38300000000000001</v>
      </c>
      <c r="H108">
        <v>0.53100000000000003</v>
      </c>
      <c r="I108">
        <v>32</v>
      </c>
      <c r="J108">
        <v>117</v>
      </c>
      <c r="K108">
        <v>22</v>
      </c>
      <c r="R108" t="s">
        <v>822</v>
      </c>
      <c r="S108" t="s">
        <v>180</v>
      </c>
    </row>
    <row r="109" spans="1:19" x14ac:dyDescent="0.45">
      <c r="A109">
        <v>1973</v>
      </c>
      <c r="B109" t="s">
        <v>17</v>
      </c>
      <c r="C109" t="s">
        <v>181</v>
      </c>
      <c r="D109" t="s">
        <v>73</v>
      </c>
      <c r="E109">
        <v>8.3000000000000007</v>
      </c>
      <c r="F109">
        <v>0.33800000000000002</v>
      </c>
      <c r="G109">
        <v>0.40100000000000002</v>
      </c>
      <c r="H109">
        <v>0.437</v>
      </c>
      <c r="I109">
        <v>5</v>
      </c>
      <c r="J109">
        <v>64</v>
      </c>
      <c r="K109">
        <v>10</v>
      </c>
      <c r="R109" t="s">
        <v>822</v>
      </c>
      <c r="S109" t="s">
        <v>182</v>
      </c>
    </row>
    <row r="110" spans="1:19" x14ac:dyDescent="0.45">
      <c r="A110">
        <v>1972</v>
      </c>
      <c r="B110" t="s">
        <v>13</v>
      </c>
      <c r="C110" t="s">
        <v>183</v>
      </c>
      <c r="D110" t="s">
        <v>31</v>
      </c>
      <c r="E110">
        <v>8.6</v>
      </c>
      <c r="F110">
        <v>0.308</v>
      </c>
      <c r="G110">
        <v>0.42</v>
      </c>
      <c r="H110">
        <v>0.60299999999999998</v>
      </c>
      <c r="I110">
        <v>37</v>
      </c>
      <c r="J110">
        <v>113</v>
      </c>
      <c r="K110">
        <v>19</v>
      </c>
      <c r="R110" t="s">
        <v>822</v>
      </c>
      <c r="S110" t="s">
        <v>184</v>
      </c>
    </row>
    <row r="111" spans="1:19" x14ac:dyDescent="0.45">
      <c r="A111">
        <v>1972</v>
      </c>
      <c r="B111" t="s">
        <v>17</v>
      </c>
      <c r="C111" t="s">
        <v>185</v>
      </c>
      <c r="D111" t="s">
        <v>73</v>
      </c>
      <c r="E111">
        <v>8.6</v>
      </c>
      <c r="F111">
        <v>0.27</v>
      </c>
      <c r="G111">
        <v>0.379</v>
      </c>
      <c r="H111">
        <v>0.54100000000000004</v>
      </c>
      <c r="I111">
        <v>40</v>
      </c>
      <c r="J111">
        <v>125</v>
      </c>
      <c r="K111">
        <v>6</v>
      </c>
      <c r="R111" t="s">
        <v>822</v>
      </c>
      <c r="S111" t="s">
        <v>186</v>
      </c>
    </row>
    <row r="112" spans="1:19" x14ac:dyDescent="0.45">
      <c r="A112">
        <v>1971</v>
      </c>
      <c r="B112" t="s">
        <v>13</v>
      </c>
      <c r="C112" t="s">
        <v>839</v>
      </c>
      <c r="D112" t="s">
        <v>94</v>
      </c>
      <c r="E112">
        <v>8.5</v>
      </c>
      <c r="F112">
        <v>0.11799999999999999</v>
      </c>
      <c r="G112">
        <v>0.16700000000000001</v>
      </c>
      <c r="H112">
        <v>0.127</v>
      </c>
      <c r="I112">
        <v>0</v>
      </c>
      <c r="J112">
        <v>2</v>
      </c>
      <c r="K112">
        <v>0</v>
      </c>
      <c r="L112">
        <v>24</v>
      </c>
      <c r="M112">
        <v>8</v>
      </c>
      <c r="N112">
        <v>0</v>
      </c>
      <c r="O112">
        <v>1.82</v>
      </c>
      <c r="P112">
        <v>312</v>
      </c>
      <c r="Q112">
        <v>301</v>
      </c>
      <c r="R112" t="s">
        <v>822</v>
      </c>
      <c r="S112" t="s">
        <v>840</v>
      </c>
    </row>
    <row r="113" spans="1:19" x14ac:dyDescent="0.45">
      <c r="A113">
        <v>1971</v>
      </c>
      <c r="B113" t="s">
        <v>17</v>
      </c>
      <c r="C113" t="s">
        <v>187</v>
      </c>
      <c r="D113" t="s">
        <v>25</v>
      </c>
      <c r="E113">
        <v>5.9</v>
      </c>
      <c r="F113">
        <v>0.36299999999999999</v>
      </c>
      <c r="G113">
        <v>0.42099999999999999</v>
      </c>
      <c r="H113">
        <v>0.55500000000000005</v>
      </c>
      <c r="I113">
        <v>24</v>
      </c>
      <c r="J113">
        <v>137</v>
      </c>
      <c r="K113">
        <v>4</v>
      </c>
      <c r="R113" t="s">
        <v>822</v>
      </c>
      <c r="S113" t="s">
        <v>188</v>
      </c>
    </row>
    <row r="114" spans="1:19" x14ac:dyDescent="0.45">
      <c r="A114">
        <v>1970</v>
      </c>
      <c r="B114" t="s">
        <v>13</v>
      </c>
      <c r="C114" t="s">
        <v>189</v>
      </c>
      <c r="D114" t="s">
        <v>127</v>
      </c>
      <c r="E114">
        <v>5.0999999999999996</v>
      </c>
      <c r="F114">
        <v>0.29699999999999999</v>
      </c>
      <c r="G114">
        <v>0.41199999999999998</v>
      </c>
      <c r="H114">
        <v>0.54900000000000004</v>
      </c>
      <c r="I114">
        <v>35</v>
      </c>
      <c r="J114">
        <v>114</v>
      </c>
      <c r="K114">
        <v>1</v>
      </c>
      <c r="R114" t="s">
        <v>822</v>
      </c>
      <c r="S114" t="s">
        <v>190</v>
      </c>
    </row>
    <row r="115" spans="1:19" x14ac:dyDescent="0.45">
      <c r="A115">
        <v>1970</v>
      </c>
      <c r="B115" t="s">
        <v>17</v>
      </c>
      <c r="C115" t="s">
        <v>185</v>
      </c>
      <c r="D115" t="s">
        <v>73</v>
      </c>
      <c r="E115">
        <v>7.4</v>
      </c>
      <c r="F115">
        <v>0.29299999999999998</v>
      </c>
      <c r="G115">
        <v>0.34499999999999997</v>
      </c>
      <c r="H115">
        <v>0.58699999999999997</v>
      </c>
      <c r="I115">
        <v>45</v>
      </c>
      <c r="J115">
        <v>148</v>
      </c>
      <c r="K115">
        <v>5</v>
      </c>
      <c r="R115" t="s">
        <v>822</v>
      </c>
      <c r="S115" t="s">
        <v>186</v>
      </c>
    </row>
    <row r="116" spans="1:19" x14ac:dyDescent="0.45">
      <c r="A116">
        <v>1969</v>
      </c>
      <c r="B116" t="s">
        <v>13</v>
      </c>
      <c r="C116" t="s">
        <v>191</v>
      </c>
      <c r="D116" t="s">
        <v>76</v>
      </c>
      <c r="E116">
        <v>6.1</v>
      </c>
      <c r="F116">
        <v>0.27600000000000002</v>
      </c>
      <c r="G116">
        <v>0.42699999999999999</v>
      </c>
      <c r="H116">
        <v>0.58399999999999996</v>
      </c>
      <c r="I116">
        <v>49</v>
      </c>
      <c r="J116">
        <v>140</v>
      </c>
      <c r="K116">
        <v>8</v>
      </c>
      <c r="R116" t="s">
        <v>822</v>
      </c>
      <c r="S116" t="s">
        <v>192</v>
      </c>
    </row>
    <row r="117" spans="1:19" x14ac:dyDescent="0.45">
      <c r="A117">
        <v>1969</v>
      </c>
      <c r="B117" t="s">
        <v>17</v>
      </c>
      <c r="C117" t="s">
        <v>193</v>
      </c>
      <c r="D117" t="s">
        <v>65</v>
      </c>
      <c r="E117">
        <v>8.1</v>
      </c>
      <c r="F117">
        <v>0.32</v>
      </c>
      <c r="G117">
        <v>0.45300000000000001</v>
      </c>
      <c r="H117">
        <v>0.65600000000000003</v>
      </c>
      <c r="I117">
        <v>45</v>
      </c>
      <c r="J117">
        <v>126</v>
      </c>
      <c r="K117">
        <v>0</v>
      </c>
      <c r="R117" t="s">
        <v>822</v>
      </c>
      <c r="S117" t="s">
        <v>194</v>
      </c>
    </row>
    <row r="118" spans="1:19" x14ac:dyDescent="0.45">
      <c r="A118">
        <v>1968</v>
      </c>
      <c r="B118" t="s">
        <v>13</v>
      </c>
      <c r="C118" t="s">
        <v>841</v>
      </c>
      <c r="D118" t="s">
        <v>59</v>
      </c>
      <c r="E118">
        <v>7.4</v>
      </c>
      <c r="F118">
        <v>0.16200000000000001</v>
      </c>
      <c r="G118">
        <v>0.17</v>
      </c>
      <c r="H118">
        <v>0.189</v>
      </c>
      <c r="I118">
        <v>0</v>
      </c>
      <c r="J118">
        <v>4</v>
      </c>
      <c r="K118">
        <v>0</v>
      </c>
      <c r="L118">
        <v>31</v>
      </c>
      <c r="M118">
        <v>6</v>
      </c>
      <c r="N118">
        <v>0</v>
      </c>
      <c r="O118">
        <v>1.96</v>
      </c>
      <c r="P118">
        <v>336</v>
      </c>
      <c r="Q118">
        <v>280</v>
      </c>
      <c r="R118" t="s">
        <v>822</v>
      </c>
      <c r="S118" t="s">
        <v>842</v>
      </c>
    </row>
    <row r="119" spans="1:19" x14ac:dyDescent="0.45">
      <c r="A119">
        <v>1968</v>
      </c>
      <c r="B119" t="s">
        <v>17</v>
      </c>
      <c r="C119" t="s">
        <v>843</v>
      </c>
      <c r="D119" t="s">
        <v>25</v>
      </c>
      <c r="E119">
        <v>11.9</v>
      </c>
      <c r="F119">
        <v>0.17</v>
      </c>
      <c r="G119">
        <v>0.23300000000000001</v>
      </c>
      <c r="H119">
        <v>0.223</v>
      </c>
      <c r="I119">
        <v>0</v>
      </c>
      <c r="J119">
        <v>6</v>
      </c>
      <c r="K119">
        <v>1</v>
      </c>
      <c r="L119">
        <v>22</v>
      </c>
      <c r="M119">
        <v>9</v>
      </c>
      <c r="N119">
        <v>0</v>
      </c>
      <c r="O119">
        <v>1.1200000000000001</v>
      </c>
      <c r="P119">
        <v>304.2</v>
      </c>
      <c r="Q119">
        <v>268</v>
      </c>
      <c r="R119" t="s">
        <v>822</v>
      </c>
      <c r="S119" t="s">
        <v>844</v>
      </c>
    </row>
    <row r="120" spans="1:19" x14ac:dyDescent="0.45">
      <c r="A120">
        <v>1967</v>
      </c>
      <c r="B120" t="s">
        <v>13</v>
      </c>
      <c r="C120" t="s">
        <v>195</v>
      </c>
      <c r="D120" t="s">
        <v>40</v>
      </c>
      <c r="E120">
        <v>12.5</v>
      </c>
      <c r="F120">
        <v>0.32600000000000001</v>
      </c>
      <c r="G120">
        <v>0.41799999999999998</v>
      </c>
      <c r="H120">
        <v>0.622</v>
      </c>
      <c r="I120">
        <v>44</v>
      </c>
      <c r="J120">
        <v>121</v>
      </c>
      <c r="K120">
        <v>10</v>
      </c>
      <c r="R120" t="s">
        <v>822</v>
      </c>
      <c r="S120" t="s">
        <v>196</v>
      </c>
    </row>
    <row r="121" spans="1:19" x14ac:dyDescent="0.45">
      <c r="A121">
        <v>1967</v>
      </c>
      <c r="B121" t="s">
        <v>17</v>
      </c>
      <c r="C121" t="s">
        <v>197</v>
      </c>
      <c r="D121" t="s">
        <v>25</v>
      </c>
      <c r="E121">
        <v>6.8</v>
      </c>
      <c r="F121">
        <v>0.32500000000000001</v>
      </c>
      <c r="G121">
        <v>0.39900000000000002</v>
      </c>
      <c r="H121">
        <v>0.52400000000000002</v>
      </c>
      <c r="I121">
        <v>25</v>
      </c>
      <c r="J121">
        <v>111</v>
      </c>
      <c r="K121">
        <v>11</v>
      </c>
      <c r="R121" t="s">
        <v>822</v>
      </c>
      <c r="S121" t="s">
        <v>198</v>
      </c>
    </row>
    <row r="122" spans="1:19" x14ac:dyDescent="0.45">
      <c r="A122">
        <v>1966</v>
      </c>
      <c r="B122" t="s">
        <v>13</v>
      </c>
      <c r="C122" t="s">
        <v>199</v>
      </c>
      <c r="D122" t="s">
        <v>127</v>
      </c>
      <c r="E122">
        <v>7.7</v>
      </c>
      <c r="F122">
        <v>0.316</v>
      </c>
      <c r="G122">
        <v>0.41</v>
      </c>
      <c r="H122">
        <v>0.63700000000000001</v>
      </c>
      <c r="I122">
        <v>49</v>
      </c>
      <c r="J122">
        <v>122</v>
      </c>
      <c r="K122">
        <v>8</v>
      </c>
      <c r="R122" t="s">
        <v>822</v>
      </c>
      <c r="S122" t="s">
        <v>200</v>
      </c>
    </row>
    <row r="123" spans="1:19" x14ac:dyDescent="0.45">
      <c r="A123">
        <v>1966</v>
      </c>
      <c r="B123" t="s">
        <v>17</v>
      </c>
      <c r="C123" t="s">
        <v>201</v>
      </c>
      <c r="D123" t="s">
        <v>62</v>
      </c>
      <c r="E123">
        <v>8.1999999999999993</v>
      </c>
      <c r="F123">
        <v>0.317</v>
      </c>
      <c r="G123">
        <v>0.36</v>
      </c>
      <c r="H123">
        <v>0.53600000000000003</v>
      </c>
      <c r="I123">
        <v>29</v>
      </c>
      <c r="J123">
        <v>119</v>
      </c>
      <c r="K123">
        <v>7</v>
      </c>
      <c r="R123" t="s">
        <v>822</v>
      </c>
      <c r="S123" t="s">
        <v>202</v>
      </c>
    </row>
    <row r="124" spans="1:19" x14ac:dyDescent="0.45">
      <c r="A124">
        <v>1965</v>
      </c>
      <c r="B124" t="s">
        <v>13</v>
      </c>
      <c r="C124" t="s">
        <v>203</v>
      </c>
      <c r="D124" t="s">
        <v>76</v>
      </c>
      <c r="E124">
        <v>7.2</v>
      </c>
      <c r="F124">
        <v>0.27300000000000002</v>
      </c>
      <c r="G124">
        <v>0.31900000000000001</v>
      </c>
      <c r="H124">
        <v>0.46200000000000002</v>
      </c>
      <c r="I124">
        <v>19</v>
      </c>
      <c r="J124">
        <v>77</v>
      </c>
      <c r="K124">
        <v>27</v>
      </c>
      <c r="R124" t="s">
        <v>822</v>
      </c>
      <c r="S124" t="s">
        <v>204</v>
      </c>
    </row>
    <row r="125" spans="1:19" x14ac:dyDescent="0.45">
      <c r="A125">
        <v>1965</v>
      </c>
      <c r="B125" t="s">
        <v>17</v>
      </c>
      <c r="C125" t="s">
        <v>205</v>
      </c>
      <c r="D125" t="s">
        <v>65</v>
      </c>
      <c r="E125">
        <v>11.2</v>
      </c>
      <c r="F125">
        <v>0.317</v>
      </c>
      <c r="G125">
        <v>0.39800000000000002</v>
      </c>
      <c r="H125">
        <v>0.64500000000000002</v>
      </c>
      <c r="I125">
        <v>52</v>
      </c>
      <c r="J125">
        <v>112</v>
      </c>
      <c r="K125">
        <v>9</v>
      </c>
      <c r="R125" t="s">
        <v>822</v>
      </c>
      <c r="S125" t="s">
        <v>206</v>
      </c>
    </row>
    <row r="126" spans="1:19" x14ac:dyDescent="0.45">
      <c r="A126">
        <v>1964</v>
      </c>
      <c r="B126" t="s">
        <v>13</v>
      </c>
      <c r="C126" t="s">
        <v>207</v>
      </c>
      <c r="D126" t="s">
        <v>127</v>
      </c>
      <c r="E126">
        <v>8.1</v>
      </c>
      <c r="F126">
        <v>0.317</v>
      </c>
      <c r="G126">
        <v>0.36799999999999999</v>
      </c>
      <c r="H126">
        <v>0.52100000000000002</v>
      </c>
      <c r="I126">
        <v>28</v>
      </c>
      <c r="J126">
        <v>118</v>
      </c>
      <c r="K126">
        <v>1</v>
      </c>
      <c r="R126" t="s">
        <v>822</v>
      </c>
      <c r="S126" t="s">
        <v>208</v>
      </c>
    </row>
    <row r="127" spans="1:19" x14ac:dyDescent="0.45">
      <c r="A127">
        <v>1964</v>
      </c>
      <c r="B127" t="s">
        <v>17</v>
      </c>
      <c r="C127" t="s">
        <v>209</v>
      </c>
      <c r="D127" t="s">
        <v>25</v>
      </c>
      <c r="E127">
        <v>6.1</v>
      </c>
      <c r="F127">
        <v>0.29499999999999998</v>
      </c>
      <c r="G127">
        <v>0.36499999999999999</v>
      </c>
      <c r="H127">
        <v>0.48899999999999999</v>
      </c>
      <c r="I127">
        <v>24</v>
      </c>
      <c r="J127">
        <v>119</v>
      </c>
      <c r="K127">
        <v>3</v>
      </c>
      <c r="R127" t="s">
        <v>822</v>
      </c>
      <c r="S127" t="s">
        <v>210</v>
      </c>
    </row>
    <row r="128" spans="1:19" x14ac:dyDescent="0.45">
      <c r="A128">
        <v>1963</v>
      </c>
      <c r="B128" t="s">
        <v>13</v>
      </c>
      <c r="C128" t="s">
        <v>211</v>
      </c>
      <c r="D128" t="s">
        <v>22</v>
      </c>
      <c r="E128">
        <v>5.2</v>
      </c>
      <c r="F128">
        <v>0.28699999999999998</v>
      </c>
      <c r="G128">
        <v>0.34200000000000003</v>
      </c>
      <c r="H128">
        <v>0.52800000000000002</v>
      </c>
      <c r="I128">
        <v>28</v>
      </c>
      <c r="J128">
        <v>85</v>
      </c>
      <c r="K128">
        <v>0</v>
      </c>
      <c r="R128" t="s">
        <v>822</v>
      </c>
      <c r="S128" t="s">
        <v>704</v>
      </c>
    </row>
    <row r="129" spans="1:19" x14ac:dyDescent="0.45">
      <c r="A129">
        <v>1963</v>
      </c>
      <c r="B129" t="s">
        <v>17</v>
      </c>
      <c r="C129" t="s">
        <v>845</v>
      </c>
      <c r="D129" t="s">
        <v>37</v>
      </c>
      <c r="E129">
        <v>9.9</v>
      </c>
      <c r="F129">
        <v>6.4000000000000001E-2</v>
      </c>
      <c r="G129">
        <v>0.111</v>
      </c>
      <c r="H129">
        <v>9.0999999999999998E-2</v>
      </c>
      <c r="I129">
        <v>1</v>
      </c>
      <c r="J129">
        <v>7</v>
      </c>
      <c r="K129">
        <v>0</v>
      </c>
      <c r="L129">
        <v>25</v>
      </c>
      <c r="M129">
        <v>5</v>
      </c>
      <c r="N129">
        <v>0</v>
      </c>
      <c r="O129">
        <v>1.88</v>
      </c>
      <c r="P129">
        <v>311</v>
      </c>
      <c r="Q129">
        <v>306</v>
      </c>
      <c r="R129" t="s">
        <v>822</v>
      </c>
      <c r="S129" t="s">
        <v>846</v>
      </c>
    </row>
    <row r="130" spans="1:19" x14ac:dyDescent="0.45">
      <c r="A130">
        <v>1962</v>
      </c>
      <c r="B130" t="s">
        <v>13</v>
      </c>
      <c r="C130" t="s">
        <v>212</v>
      </c>
      <c r="D130" t="s">
        <v>22</v>
      </c>
      <c r="E130">
        <v>6</v>
      </c>
      <c r="F130">
        <v>0.32100000000000001</v>
      </c>
      <c r="G130">
        <v>0.48599999999999999</v>
      </c>
      <c r="H130">
        <v>0.60499999999999998</v>
      </c>
      <c r="I130">
        <v>30</v>
      </c>
      <c r="J130">
        <v>89</v>
      </c>
      <c r="K130">
        <v>9</v>
      </c>
      <c r="R130" t="s">
        <v>822</v>
      </c>
      <c r="S130" t="s">
        <v>213</v>
      </c>
    </row>
    <row r="131" spans="1:19" x14ac:dyDescent="0.45">
      <c r="A131">
        <v>1962</v>
      </c>
      <c r="B131" t="s">
        <v>17</v>
      </c>
      <c r="C131" t="s">
        <v>214</v>
      </c>
      <c r="D131" t="s">
        <v>37</v>
      </c>
      <c r="E131">
        <v>6</v>
      </c>
      <c r="F131">
        <v>0.29899999999999999</v>
      </c>
      <c r="G131">
        <v>0.34699999999999998</v>
      </c>
      <c r="H131">
        <v>0.373</v>
      </c>
      <c r="I131">
        <v>6</v>
      </c>
      <c r="J131">
        <v>48</v>
      </c>
      <c r="K131">
        <v>104</v>
      </c>
      <c r="R131" t="s">
        <v>822</v>
      </c>
      <c r="S131" t="s">
        <v>215</v>
      </c>
    </row>
    <row r="132" spans="1:19" x14ac:dyDescent="0.45">
      <c r="A132">
        <v>1961</v>
      </c>
      <c r="B132" t="s">
        <v>13</v>
      </c>
      <c r="C132" t="s">
        <v>216</v>
      </c>
      <c r="D132" t="s">
        <v>22</v>
      </c>
      <c r="E132">
        <v>6.9</v>
      </c>
      <c r="F132">
        <v>0.26900000000000002</v>
      </c>
      <c r="G132">
        <v>0.372</v>
      </c>
      <c r="H132">
        <v>0.62</v>
      </c>
      <c r="I132">
        <v>61</v>
      </c>
      <c r="J132">
        <v>141</v>
      </c>
      <c r="K132">
        <v>0</v>
      </c>
      <c r="R132" t="s">
        <v>822</v>
      </c>
      <c r="S132" t="s">
        <v>217</v>
      </c>
    </row>
    <row r="133" spans="1:19" x14ac:dyDescent="0.45">
      <c r="A133">
        <v>1961</v>
      </c>
      <c r="B133" t="s">
        <v>17</v>
      </c>
      <c r="C133" t="s">
        <v>199</v>
      </c>
      <c r="D133" t="s">
        <v>73</v>
      </c>
      <c r="E133">
        <v>7.7</v>
      </c>
      <c r="F133">
        <v>0.32300000000000001</v>
      </c>
      <c r="G133">
        <v>0.40400000000000003</v>
      </c>
      <c r="H133">
        <v>0.61099999999999999</v>
      </c>
      <c r="I133">
        <v>37</v>
      </c>
      <c r="J133">
        <v>124</v>
      </c>
      <c r="K133">
        <v>22</v>
      </c>
      <c r="R133" t="s">
        <v>822</v>
      </c>
      <c r="S133" t="s">
        <v>200</v>
      </c>
    </row>
    <row r="134" spans="1:19" x14ac:dyDescent="0.45">
      <c r="A134">
        <v>1960</v>
      </c>
      <c r="B134" t="s">
        <v>13</v>
      </c>
      <c r="C134" t="s">
        <v>216</v>
      </c>
      <c r="D134" t="s">
        <v>22</v>
      </c>
      <c r="E134">
        <v>7.5</v>
      </c>
      <c r="F134">
        <v>0.28299999999999997</v>
      </c>
      <c r="G134">
        <v>0.371</v>
      </c>
      <c r="H134">
        <v>0.58099999999999996</v>
      </c>
      <c r="I134">
        <v>39</v>
      </c>
      <c r="J134">
        <v>112</v>
      </c>
      <c r="K134">
        <v>2</v>
      </c>
      <c r="R134" t="s">
        <v>822</v>
      </c>
      <c r="S134" t="s">
        <v>217</v>
      </c>
    </row>
    <row r="135" spans="1:19" x14ac:dyDescent="0.45">
      <c r="A135">
        <v>1960</v>
      </c>
      <c r="B135" t="s">
        <v>17</v>
      </c>
      <c r="C135" t="s">
        <v>218</v>
      </c>
      <c r="D135" t="s">
        <v>62</v>
      </c>
      <c r="E135">
        <v>6.1</v>
      </c>
      <c r="F135">
        <v>0.32500000000000001</v>
      </c>
      <c r="G135">
        <v>0.371</v>
      </c>
      <c r="H135">
        <v>0.39400000000000002</v>
      </c>
      <c r="I135">
        <v>2</v>
      </c>
      <c r="J135">
        <v>50</v>
      </c>
      <c r="K135">
        <v>0</v>
      </c>
      <c r="R135" t="s">
        <v>822</v>
      </c>
      <c r="S135" t="s">
        <v>219</v>
      </c>
    </row>
    <row r="136" spans="1:19" x14ac:dyDescent="0.45">
      <c r="A136">
        <v>1959</v>
      </c>
      <c r="B136" t="s">
        <v>13</v>
      </c>
      <c r="C136" t="s">
        <v>220</v>
      </c>
      <c r="D136" t="s">
        <v>31</v>
      </c>
      <c r="E136">
        <v>6.1</v>
      </c>
      <c r="F136">
        <v>0.30599999999999999</v>
      </c>
      <c r="G136">
        <v>0.38</v>
      </c>
      <c r="H136">
        <v>0.38900000000000001</v>
      </c>
      <c r="I136">
        <v>2</v>
      </c>
      <c r="J136">
        <v>70</v>
      </c>
      <c r="K136">
        <v>5</v>
      </c>
      <c r="R136" t="s">
        <v>822</v>
      </c>
      <c r="S136" t="s">
        <v>221</v>
      </c>
    </row>
    <row r="137" spans="1:19" x14ac:dyDescent="0.45">
      <c r="A137">
        <v>1959</v>
      </c>
      <c r="B137" t="s">
        <v>17</v>
      </c>
      <c r="C137" t="s">
        <v>222</v>
      </c>
      <c r="D137" t="s">
        <v>52</v>
      </c>
      <c r="E137">
        <v>10.199999999999999</v>
      </c>
      <c r="F137">
        <v>0.30399999999999999</v>
      </c>
      <c r="G137">
        <v>0.374</v>
      </c>
      <c r="H137">
        <v>0.59599999999999997</v>
      </c>
      <c r="I137">
        <v>45</v>
      </c>
      <c r="J137">
        <v>143</v>
      </c>
      <c r="K137">
        <v>2</v>
      </c>
      <c r="R137" t="s">
        <v>822</v>
      </c>
      <c r="S137" t="s">
        <v>223</v>
      </c>
    </row>
    <row r="138" spans="1:19" x14ac:dyDescent="0.45">
      <c r="A138">
        <v>1958</v>
      </c>
      <c r="B138" t="s">
        <v>13</v>
      </c>
      <c r="C138" t="s">
        <v>224</v>
      </c>
      <c r="D138" t="s">
        <v>40</v>
      </c>
      <c r="E138">
        <v>4.9000000000000004</v>
      </c>
      <c r="F138">
        <v>0.28599999999999998</v>
      </c>
      <c r="G138">
        <v>0.39600000000000002</v>
      </c>
      <c r="H138">
        <v>0.53500000000000003</v>
      </c>
      <c r="I138">
        <v>35</v>
      </c>
      <c r="J138">
        <v>122</v>
      </c>
      <c r="K138">
        <v>9</v>
      </c>
      <c r="R138" t="s">
        <v>822</v>
      </c>
      <c r="S138" t="s">
        <v>847</v>
      </c>
    </row>
    <row r="139" spans="1:19" x14ac:dyDescent="0.45">
      <c r="A139">
        <v>1958</v>
      </c>
      <c r="B139" t="s">
        <v>17</v>
      </c>
      <c r="C139" t="s">
        <v>222</v>
      </c>
      <c r="D139" t="s">
        <v>52</v>
      </c>
      <c r="E139">
        <v>9.3000000000000007</v>
      </c>
      <c r="F139">
        <v>0.313</v>
      </c>
      <c r="G139">
        <v>0.36599999999999999</v>
      </c>
      <c r="H139">
        <v>0.61399999999999999</v>
      </c>
      <c r="I139">
        <v>47</v>
      </c>
      <c r="J139">
        <v>129</v>
      </c>
      <c r="K139">
        <v>4</v>
      </c>
      <c r="R139" t="s">
        <v>822</v>
      </c>
      <c r="S139" t="s">
        <v>223</v>
      </c>
    </row>
    <row r="140" spans="1:19" x14ac:dyDescent="0.45">
      <c r="A140">
        <v>1957</v>
      </c>
      <c r="B140" t="s">
        <v>13</v>
      </c>
      <c r="C140" t="s">
        <v>212</v>
      </c>
      <c r="D140" t="s">
        <v>22</v>
      </c>
      <c r="E140">
        <v>11.3</v>
      </c>
      <c r="F140">
        <v>0.36499999999999999</v>
      </c>
      <c r="G140">
        <v>0.51200000000000001</v>
      </c>
      <c r="H140">
        <v>0.66500000000000004</v>
      </c>
      <c r="I140">
        <v>34</v>
      </c>
      <c r="J140">
        <v>94</v>
      </c>
      <c r="K140">
        <v>16</v>
      </c>
      <c r="R140" t="s">
        <v>822</v>
      </c>
      <c r="S140" t="s">
        <v>213</v>
      </c>
    </row>
    <row r="141" spans="1:19" x14ac:dyDescent="0.45">
      <c r="A141">
        <v>1957</v>
      </c>
      <c r="B141" t="s">
        <v>17</v>
      </c>
      <c r="C141" t="s">
        <v>225</v>
      </c>
      <c r="D141" t="s">
        <v>226</v>
      </c>
      <c r="E141">
        <v>8</v>
      </c>
      <c r="F141">
        <v>0.32200000000000001</v>
      </c>
      <c r="G141">
        <v>0.378</v>
      </c>
      <c r="H141">
        <v>0.6</v>
      </c>
      <c r="I141">
        <v>44</v>
      </c>
      <c r="J141">
        <v>132</v>
      </c>
      <c r="K141">
        <v>1</v>
      </c>
      <c r="R141" t="s">
        <v>822</v>
      </c>
      <c r="S141" t="s">
        <v>227</v>
      </c>
    </row>
    <row r="142" spans="1:19" x14ac:dyDescent="0.45">
      <c r="A142">
        <v>1956</v>
      </c>
      <c r="B142" t="s">
        <v>13</v>
      </c>
      <c r="C142" t="s">
        <v>212</v>
      </c>
      <c r="D142" t="s">
        <v>22</v>
      </c>
      <c r="E142">
        <v>11.2</v>
      </c>
      <c r="F142">
        <v>0.35299999999999998</v>
      </c>
      <c r="G142">
        <v>0.46400000000000002</v>
      </c>
      <c r="H142">
        <v>0.70499999999999996</v>
      </c>
      <c r="I142">
        <v>52</v>
      </c>
      <c r="J142">
        <v>130</v>
      </c>
      <c r="K142">
        <v>10</v>
      </c>
      <c r="R142" t="s">
        <v>822</v>
      </c>
      <c r="S142" t="s">
        <v>213</v>
      </c>
    </row>
    <row r="143" spans="1:19" x14ac:dyDescent="0.45">
      <c r="A143">
        <v>1956</v>
      </c>
      <c r="B143" t="s">
        <v>17</v>
      </c>
      <c r="C143" t="s">
        <v>848</v>
      </c>
      <c r="D143" t="s">
        <v>228</v>
      </c>
      <c r="E143">
        <v>5.3</v>
      </c>
      <c r="F143">
        <v>0.23400000000000001</v>
      </c>
      <c r="G143">
        <v>0.312</v>
      </c>
      <c r="H143">
        <v>0.34200000000000003</v>
      </c>
      <c r="I143">
        <v>2</v>
      </c>
      <c r="J143">
        <v>16</v>
      </c>
      <c r="K143">
        <v>1</v>
      </c>
      <c r="L143">
        <v>27</v>
      </c>
      <c r="M143">
        <v>7</v>
      </c>
      <c r="N143">
        <v>0</v>
      </c>
      <c r="O143">
        <v>3.06</v>
      </c>
      <c r="P143">
        <v>268</v>
      </c>
      <c r="Q143">
        <v>139</v>
      </c>
      <c r="R143" t="s">
        <v>822</v>
      </c>
      <c r="S143" t="s">
        <v>849</v>
      </c>
    </row>
    <row r="144" spans="1:19" x14ac:dyDescent="0.45">
      <c r="A144">
        <v>1955</v>
      </c>
      <c r="B144" t="s">
        <v>13</v>
      </c>
      <c r="C144" t="s">
        <v>229</v>
      </c>
      <c r="D144" t="s">
        <v>22</v>
      </c>
      <c r="E144">
        <v>4.5</v>
      </c>
      <c r="F144">
        <v>0.27200000000000002</v>
      </c>
      <c r="G144">
        <v>0.34899999999999998</v>
      </c>
      <c r="H144">
        <v>0.47</v>
      </c>
      <c r="I144">
        <v>27</v>
      </c>
      <c r="J144">
        <v>108</v>
      </c>
      <c r="K144">
        <v>1</v>
      </c>
      <c r="R144" t="s">
        <v>822</v>
      </c>
      <c r="S144" t="s">
        <v>230</v>
      </c>
    </row>
    <row r="145" spans="1:19" x14ac:dyDescent="0.45">
      <c r="A145">
        <v>1955</v>
      </c>
      <c r="B145" t="s">
        <v>17</v>
      </c>
      <c r="C145" t="s">
        <v>231</v>
      </c>
      <c r="D145" t="s">
        <v>228</v>
      </c>
      <c r="E145">
        <v>5.2</v>
      </c>
      <c r="F145">
        <v>0.318</v>
      </c>
      <c r="G145">
        <v>0.39500000000000002</v>
      </c>
      <c r="H145">
        <v>0.58299999999999996</v>
      </c>
      <c r="I145">
        <v>32</v>
      </c>
      <c r="J145">
        <v>107</v>
      </c>
      <c r="K145">
        <v>2</v>
      </c>
      <c r="R145" t="s">
        <v>822</v>
      </c>
      <c r="S145" t="s">
        <v>232</v>
      </c>
    </row>
    <row r="146" spans="1:19" x14ac:dyDescent="0.45">
      <c r="A146">
        <v>1954</v>
      </c>
      <c r="B146" t="s">
        <v>13</v>
      </c>
      <c r="C146" t="s">
        <v>229</v>
      </c>
      <c r="D146" t="s">
        <v>22</v>
      </c>
      <c r="E146">
        <v>5.3</v>
      </c>
      <c r="F146">
        <v>0.307</v>
      </c>
      <c r="G146">
        <v>0.36699999999999999</v>
      </c>
      <c r="H146">
        <v>0.48799999999999999</v>
      </c>
      <c r="I146">
        <v>22</v>
      </c>
      <c r="J146">
        <v>125</v>
      </c>
      <c r="K146">
        <v>0</v>
      </c>
      <c r="R146" t="s">
        <v>822</v>
      </c>
      <c r="S146" t="s">
        <v>230</v>
      </c>
    </row>
    <row r="147" spans="1:19" x14ac:dyDescent="0.45">
      <c r="A147">
        <v>1954</v>
      </c>
      <c r="B147" t="s">
        <v>17</v>
      </c>
      <c r="C147" t="s">
        <v>205</v>
      </c>
      <c r="D147" t="s">
        <v>233</v>
      </c>
      <c r="E147">
        <v>10.5</v>
      </c>
      <c r="F147">
        <v>0.34499999999999997</v>
      </c>
      <c r="G147">
        <v>0.41099999999999998</v>
      </c>
      <c r="H147">
        <v>0.66700000000000004</v>
      </c>
      <c r="I147">
        <v>41</v>
      </c>
      <c r="J147">
        <v>110</v>
      </c>
      <c r="K147">
        <v>8</v>
      </c>
      <c r="R147" t="s">
        <v>822</v>
      </c>
      <c r="S147" t="s">
        <v>206</v>
      </c>
    </row>
    <row r="148" spans="1:19" x14ac:dyDescent="0.45">
      <c r="A148">
        <v>1953</v>
      </c>
      <c r="B148" t="s">
        <v>13</v>
      </c>
      <c r="C148" t="s">
        <v>234</v>
      </c>
      <c r="D148" t="s">
        <v>235</v>
      </c>
      <c r="E148">
        <v>10.199999999999999</v>
      </c>
      <c r="F148">
        <v>0.33600000000000002</v>
      </c>
      <c r="G148">
        <v>0.42199999999999999</v>
      </c>
      <c r="H148">
        <v>0.61299999999999999</v>
      </c>
      <c r="I148">
        <v>43</v>
      </c>
      <c r="J148">
        <v>145</v>
      </c>
      <c r="K148">
        <v>8</v>
      </c>
      <c r="R148" t="s">
        <v>822</v>
      </c>
      <c r="S148" t="s">
        <v>236</v>
      </c>
    </row>
    <row r="149" spans="1:19" x14ac:dyDescent="0.45">
      <c r="A149">
        <v>1953</v>
      </c>
      <c r="B149" t="s">
        <v>17</v>
      </c>
      <c r="C149" t="s">
        <v>231</v>
      </c>
      <c r="D149" t="s">
        <v>228</v>
      </c>
      <c r="E149">
        <v>6.8</v>
      </c>
      <c r="F149">
        <v>0.312</v>
      </c>
      <c r="G149">
        <v>0.39500000000000002</v>
      </c>
      <c r="H149">
        <v>0.61099999999999999</v>
      </c>
      <c r="I149">
        <v>41</v>
      </c>
      <c r="J149">
        <v>142</v>
      </c>
      <c r="K149">
        <v>4</v>
      </c>
      <c r="R149" t="s">
        <v>822</v>
      </c>
      <c r="S149" t="s">
        <v>232</v>
      </c>
    </row>
    <row r="150" spans="1:19" x14ac:dyDescent="0.45">
      <c r="A150">
        <v>1952</v>
      </c>
      <c r="B150" t="s">
        <v>13</v>
      </c>
      <c r="C150" t="s">
        <v>850</v>
      </c>
      <c r="D150" t="s">
        <v>237</v>
      </c>
      <c r="E150">
        <v>9.4</v>
      </c>
      <c r="F150">
        <v>0.19800000000000001</v>
      </c>
      <c r="G150">
        <v>0.252</v>
      </c>
      <c r="H150">
        <v>0.26</v>
      </c>
      <c r="I150">
        <v>0</v>
      </c>
      <c r="J150">
        <v>12</v>
      </c>
      <c r="K150">
        <v>0</v>
      </c>
      <c r="L150">
        <v>24</v>
      </c>
      <c r="M150">
        <v>7</v>
      </c>
      <c r="N150">
        <v>0</v>
      </c>
      <c r="O150">
        <v>2.48</v>
      </c>
      <c r="P150">
        <v>279.2</v>
      </c>
      <c r="Q150">
        <v>152</v>
      </c>
      <c r="R150" t="s">
        <v>822</v>
      </c>
      <c r="S150" t="s">
        <v>851</v>
      </c>
    </row>
    <row r="151" spans="1:19" x14ac:dyDescent="0.45">
      <c r="A151">
        <v>1952</v>
      </c>
      <c r="B151" t="s">
        <v>17</v>
      </c>
      <c r="C151" t="s">
        <v>679</v>
      </c>
      <c r="D151" t="s">
        <v>52</v>
      </c>
      <c r="E151">
        <v>5.6</v>
      </c>
      <c r="F151">
        <v>0.27</v>
      </c>
      <c r="G151">
        <v>0.36099999999999999</v>
      </c>
      <c r="H151">
        <v>0.53100000000000003</v>
      </c>
      <c r="I151">
        <v>37</v>
      </c>
      <c r="J151">
        <v>121</v>
      </c>
      <c r="K151">
        <v>1</v>
      </c>
      <c r="R151" t="s">
        <v>822</v>
      </c>
      <c r="S151" t="s">
        <v>680</v>
      </c>
    </row>
    <row r="152" spans="1:19" x14ac:dyDescent="0.45">
      <c r="A152">
        <v>1951</v>
      </c>
      <c r="B152" t="s">
        <v>13</v>
      </c>
      <c r="C152" t="s">
        <v>229</v>
      </c>
      <c r="D152" t="s">
        <v>22</v>
      </c>
      <c r="E152">
        <v>5.3</v>
      </c>
      <c r="F152">
        <v>0.29399999999999998</v>
      </c>
      <c r="G152">
        <v>0.35</v>
      </c>
      <c r="H152">
        <v>0.49199999999999999</v>
      </c>
      <c r="I152">
        <v>27</v>
      </c>
      <c r="J152">
        <v>88</v>
      </c>
      <c r="K152">
        <v>5</v>
      </c>
      <c r="R152" t="s">
        <v>822</v>
      </c>
      <c r="S152" t="s">
        <v>230</v>
      </c>
    </row>
    <row r="153" spans="1:19" x14ac:dyDescent="0.45">
      <c r="A153">
        <v>1951</v>
      </c>
      <c r="B153" t="s">
        <v>17</v>
      </c>
      <c r="C153" t="s">
        <v>231</v>
      </c>
      <c r="D153" t="s">
        <v>228</v>
      </c>
      <c r="E153">
        <v>6.9</v>
      </c>
      <c r="F153">
        <v>0.32500000000000001</v>
      </c>
      <c r="G153">
        <v>0.39300000000000002</v>
      </c>
      <c r="H153">
        <v>0.59</v>
      </c>
      <c r="I153">
        <v>33</v>
      </c>
      <c r="J153">
        <v>108</v>
      </c>
      <c r="K153">
        <v>1</v>
      </c>
      <c r="R153" t="s">
        <v>822</v>
      </c>
      <c r="S153" t="s">
        <v>232</v>
      </c>
    </row>
    <row r="154" spans="1:19" x14ac:dyDescent="0.45">
      <c r="A154">
        <v>1950</v>
      </c>
      <c r="B154" t="s">
        <v>13</v>
      </c>
      <c r="C154" t="s">
        <v>238</v>
      </c>
      <c r="D154" t="s">
        <v>22</v>
      </c>
      <c r="E154">
        <v>6.8</v>
      </c>
      <c r="F154">
        <v>0.32400000000000001</v>
      </c>
      <c r="G154">
        <v>0.41799999999999998</v>
      </c>
      <c r="H154">
        <v>0.439</v>
      </c>
      <c r="I154">
        <v>7</v>
      </c>
      <c r="J154">
        <v>66</v>
      </c>
      <c r="K154">
        <v>12</v>
      </c>
      <c r="R154" t="s">
        <v>822</v>
      </c>
      <c r="S154" t="s">
        <v>239</v>
      </c>
    </row>
    <row r="155" spans="1:19" x14ac:dyDescent="0.45">
      <c r="A155">
        <v>1950</v>
      </c>
      <c r="B155" t="s">
        <v>17</v>
      </c>
      <c r="C155" t="s">
        <v>852</v>
      </c>
      <c r="D155" t="s">
        <v>28</v>
      </c>
      <c r="E155">
        <v>4.4000000000000004</v>
      </c>
      <c r="F155">
        <v>0.108</v>
      </c>
      <c r="G155">
        <v>0.108</v>
      </c>
      <c r="H155">
        <v>0.108</v>
      </c>
      <c r="I155">
        <v>0</v>
      </c>
      <c r="J155">
        <v>3</v>
      </c>
      <c r="K155">
        <v>0</v>
      </c>
      <c r="L155">
        <v>16</v>
      </c>
      <c r="M155">
        <v>7</v>
      </c>
      <c r="N155">
        <v>22</v>
      </c>
      <c r="O155">
        <v>2.66</v>
      </c>
      <c r="P155">
        <v>152</v>
      </c>
      <c r="Q155">
        <v>56</v>
      </c>
      <c r="R155" t="s">
        <v>822</v>
      </c>
      <c r="S155" t="s">
        <v>853</v>
      </c>
    </row>
    <row r="156" spans="1:19" x14ac:dyDescent="0.45">
      <c r="A156">
        <v>1949</v>
      </c>
      <c r="B156" t="s">
        <v>13</v>
      </c>
      <c r="C156" t="s">
        <v>240</v>
      </c>
      <c r="D156" t="s">
        <v>40</v>
      </c>
      <c r="E156">
        <v>9</v>
      </c>
      <c r="F156">
        <v>0.34300000000000003</v>
      </c>
      <c r="G156">
        <v>0.49</v>
      </c>
      <c r="H156">
        <v>0.65</v>
      </c>
      <c r="I156">
        <v>43</v>
      </c>
      <c r="J156">
        <v>159</v>
      </c>
      <c r="K156">
        <v>1</v>
      </c>
      <c r="R156" t="s">
        <v>822</v>
      </c>
      <c r="S156" t="s">
        <v>241</v>
      </c>
    </row>
    <row r="157" spans="1:19" x14ac:dyDescent="0.45">
      <c r="A157">
        <v>1949</v>
      </c>
      <c r="B157" t="s">
        <v>17</v>
      </c>
      <c r="C157" t="s">
        <v>242</v>
      </c>
      <c r="D157" t="s">
        <v>228</v>
      </c>
      <c r="E157">
        <v>9.3000000000000007</v>
      </c>
      <c r="F157">
        <v>0.34200000000000003</v>
      </c>
      <c r="G157">
        <v>0.432</v>
      </c>
      <c r="H157">
        <v>0.52800000000000002</v>
      </c>
      <c r="I157">
        <v>16</v>
      </c>
      <c r="J157">
        <v>124</v>
      </c>
      <c r="K157">
        <v>37</v>
      </c>
      <c r="R157" t="s">
        <v>822</v>
      </c>
      <c r="S157" t="s">
        <v>243</v>
      </c>
    </row>
    <row r="158" spans="1:19" x14ac:dyDescent="0.45">
      <c r="A158">
        <v>1948</v>
      </c>
      <c r="B158" t="s">
        <v>13</v>
      </c>
      <c r="C158" t="s">
        <v>244</v>
      </c>
      <c r="D158" t="s">
        <v>235</v>
      </c>
      <c r="E158">
        <v>10.4</v>
      </c>
      <c r="F158">
        <v>0.35499999999999998</v>
      </c>
      <c r="G158">
        <v>0.45300000000000001</v>
      </c>
      <c r="H158">
        <v>0.53400000000000003</v>
      </c>
      <c r="I158">
        <v>18</v>
      </c>
      <c r="J158">
        <v>106</v>
      </c>
      <c r="K158">
        <v>3</v>
      </c>
      <c r="R158" t="s">
        <v>822</v>
      </c>
      <c r="S158" t="s">
        <v>245</v>
      </c>
    </row>
    <row r="159" spans="1:19" x14ac:dyDescent="0.45">
      <c r="A159">
        <v>1948</v>
      </c>
      <c r="B159" t="s">
        <v>17</v>
      </c>
      <c r="C159" t="s">
        <v>246</v>
      </c>
      <c r="D159" t="s">
        <v>25</v>
      </c>
      <c r="E159">
        <v>11.3</v>
      </c>
      <c r="F159">
        <v>0.376</v>
      </c>
      <c r="G159">
        <v>0.45</v>
      </c>
      <c r="H159">
        <v>0.70199999999999996</v>
      </c>
      <c r="I159">
        <v>39</v>
      </c>
      <c r="J159">
        <v>131</v>
      </c>
      <c r="K159">
        <v>7</v>
      </c>
      <c r="R159" t="s">
        <v>822</v>
      </c>
      <c r="S159" t="s">
        <v>247</v>
      </c>
    </row>
    <row r="160" spans="1:19" x14ac:dyDescent="0.45">
      <c r="A160">
        <v>1947</v>
      </c>
      <c r="B160" t="s">
        <v>13</v>
      </c>
      <c r="C160" t="s">
        <v>248</v>
      </c>
      <c r="D160" t="s">
        <v>22</v>
      </c>
      <c r="E160">
        <v>4.7</v>
      </c>
      <c r="F160">
        <v>0.315</v>
      </c>
      <c r="G160">
        <v>0.39100000000000001</v>
      </c>
      <c r="H160">
        <v>0.52200000000000002</v>
      </c>
      <c r="I160">
        <v>20</v>
      </c>
      <c r="J160">
        <v>97</v>
      </c>
      <c r="K160">
        <v>3</v>
      </c>
      <c r="R160" t="s">
        <v>822</v>
      </c>
      <c r="S160" t="s">
        <v>249</v>
      </c>
    </row>
    <row r="161" spans="1:19" x14ac:dyDescent="0.45">
      <c r="A161">
        <v>1947</v>
      </c>
      <c r="B161" t="s">
        <v>17</v>
      </c>
      <c r="C161" t="s">
        <v>250</v>
      </c>
      <c r="D161" t="s">
        <v>251</v>
      </c>
      <c r="E161">
        <v>6.5</v>
      </c>
      <c r="F161">
        <v>0.317</v>
      </c>
      <c r="G161">
        <v>0.41</v>
      </c>
      <c r="H161">
        <v>0.51700000000000002</v>
      </c>
      <c r="I161">
        <v>22</v>
      </c>
      <c r="J161">
        <v>113</v>
      </c>
      <c r="K161">
        <v>3</v>
      </c>
      <c r="R161" t="s">
        <v>822</v>
      </c>
      <c r="S161" t="s">
        <v>252</v>
      </c>
    </row>
    <row r="162" spans="1:19" x14ac:dyDescent="0.45">
      <c r="A162">
        <v>1946</v>
      </c>
      <c r="B162" t="s">
        <v>13</v>
      </c>
      <c r="C162" t="s">
        <v>240</v>
      </c>
      <c r="D162" t="s">
        <v>40</v>
      </c>
      <c r="E162">
        <v>10.6</v>
      </c>
      <c r="F162">
        <v>0.34200000000000003</v>
      </c>
      <c r="G162">
        <v>0.497</v>
      </c>
      <c r="H162">
        <v>0.66700000000000004</v>
      </c>
      <c r="I162">
        <v>38</v>
      </c>
      <c r="J162">
        <v>123</v>
      </c>
      <c r="K162">
        <v>0</v>
      </c>
      <c r="R162" t="s">
        <v>822</v>
      </c>
      <c r="S162" t="s">
        <v>241</v>
      </c>
    </row>
    <row r="163" spans="1:19" x14ac:dyDescent="0.45">
      <c r="A163">
        <v>1946</v>
      </c>
      <c r="B163" t="s">
        <v>17</v>
      </c>
      <c r="C163" t="s">
        <v>246</v>
      </c>
      <c r="D163" t="s">
        <v>25</v>
      </c>
      <c r="E163">
        <v>9.3000000000000007</v>
      </c>
      <c r="F163">
        <v>0.36499999999999999</v>
      </c>
      <c r="G163">
        <v>0.434</v>
      </c>
      <c r="H163">
        <v>0.58699999999999997</v>
      </c>
      <c r="I163">
        <v>16</v>
      </c>
      <c r="J163">
        <v>103</v>
      </c>
      <c r="K163">
        <v>7</v>
      </c>
      <c r="R163" t="s">
        <v>822</v>
      </c>
      <c r="S163" t="s">
        <v>247</v>
      </c>
    </row>
    <row r="164" spans="1:19" x14ac:dyDescent="0.45">
      <c r="A164">
        <v>1945</v>
      </c>
      <c r="B164" t="s">
        <v>13</v>
      </c>
      <c r="C164" t="s">
        <v>854</v>
      </c>
      <c r="D164" t="s">
        <v>59</v>
      </c>
      <c r="E164">
        <v>12.2</v>
      </c>
      <c r="F164">
        <v>0.25700000000000001</v>
      </c>
      <c r="G164">
        <v>0.30199999999999999</v>
      </c>
      <c r="H164">
        <v>0.32100000000000001</v>
      </c>
      <c r="I164">
        <v>0</v>
      </c>
      <c r="J164">
        <v>17</v>
      </c>
      <c r="K164">
        <v>0</v>
      </c>
      <c r="L164">
        <v>25</v>
      </c>
      <c r="M164">
        <v>9</v>
      </c>
      <c r="N164">
        <v>2</v>
      </c>
      <c r="O164">
        <v>1.81</v>
      </c>
      <c r="P164">
        <v>313.10000000000002</v>
      </c>
      <c r="Q164">
        <v>212</v>
      </c>
      <c r="R164" t="s">
        <v>822</v>
      </c>
      <c r="S164" t="s">
        <v>855</v>
      </c>
    </row>
    <row r="165" spans="1:19" x14ac:dyDescent="0.45">
      <c r="A165">
        <v>1945</v>
      </c>
      <c r="B165" t="s">
        <v>17</v>
      </c>
      <c r="C165" t="s">
        <v>856</v>
      </c>
      <c r="D165" t="s">
        <v>52</v>
      </c>
      <c r="E165">
        <v>5.9</v>
      </c>
      <c r="F165">
        <v>0.35499999999999998</v>
      </c>
      <c r="G165">
        <v>0.44900000000000001</v>
      </c>
      <c r="H165">
        <v>0.5</v>
      </c>
      <c r="I165">
        <v>6</v>
      </c>
      <c r="J165">
        <v>97</v>
      </c>
      <c r="K165">
        <v>5</v>
      </c>
      <c r="R165" t="s">
        <v>822</v>
      </c>
      <c r="S165" t="s">
        <v>857</v>
      </c>
    </row>
    <row r="166" spans="1:19" x14ac:dyDescent="0.45">
      <c r="A166">
        <v>1944</v>
      </c>
      <c r="B166" t="s">
        <v>13</v>
      </c>
      <c r="C166" t="s">
        <v>854</v>
      </c>
      <c r="D166" t="s">
        <v>59</v>
      </c>
      <c r="E166">
        <v>8.4</v>
      </c>
      <c r="F166">
        <v>0.24199999999999999</v>
      </c>
      <c r="G166">
        <v>0.27800000000000002</v>
      </c>
      <c r="H166">
        <v>0.27500000000000002</v>
      </c>
      <c r="I166">
        <v>0</v>
      </c>
      <c r="J166">
        <v>5</v>
      </c>
      <c r="K166">
        <v>1</v>
      </c>
      <c r="L166">
        <v>29</v>
      </c>
      <c r="M166">
        <v>9</v>
      </c>
      <c r="N166">
        <v>2</v>
      </c>
      <c r="O166">
        <v>2.2200000000000002</v>
      </c>
      <c r="P166">
        <v>312.10000000000002</v>
      </c>
      <c r="Q166">
        <v>187</v>
      </c>
      <c r="R166" t="s">
        <v>822</v>
      </c>
      <c r="S166" t="s">
        <v>855</v>
      </c>
    </row>
    <row r="167" spans="1:19" x14ac:dyDescent="0.45">
      <c r="A167">
        <v>1944</v>
      </c>
      <c r="B167" t="s">
        <v>17</v>
      </c>
      <c r="C167" t="s">
        <v>858</v>
      </c>
      <c r="D167" t="s">
        <v>25</v>
      </c>
      <c r="E167">
        <v>4.5</v>
      </c>
      <c r="F167">
        <v>0.26700000000000002</v>
      </c>
      <c r="G167">
        <v>0.32400000000000001</v>
      </c>
      <c r="H167">
        <v>0.36199999999999999</v>
      </c>
      <c r="I167">
        <v>6</v>
      </c>
      <c r="J167">
        <v>63</v>
      </c>
      <c r="K167">
        <v>1</v>
      </c>
      <c r="R167" t="s">
        <v>822</v>
      </c>
      <c r="S167" t="s">
        <v>859</v>
      </c>
    </row>
    <row r="168" spans="1:19" x14ac:dyDescent="0.45">
      <c r="A168">
        <v>1943</v>
      </c>
      <c r="B168" t="s">
        <v>13</v>
      </c>
      <c r="C168" t="s">
        <v>860</v>
      </c>
      <c r="D168" t="s">
        <v>22</v>
      </c>
      <c r="E168">
        <v>7.3</v>
      </c>
      <c r="F168">
        <v>0.25800000000000001</v>
      </c>
      <c r="G168">
        <v>0.28699999999999998</v>
      </c>
      <c r="H168">
        <v>0.371</v>
      </c>
      <c r="I168">
        <v>2</v>
      </c>
      <c r="J168">
        <v>7</v>
      </c>
      <c r="K168">
        <v>0</v>
      </c>
      <c r="L168">
        <v>20</v>
      </c>
      <c r="M168">
        <v>4</v>
      </c>
      <c r="N168">
        <v>0</v>
      </c>
      <c r="O168">
        <v>1.64</v>
      </c>
      <c r="P168">
        <v>253</v>
      </c>
      <c r="Q168">
        <v>134</v>
      </c>
      <c r="R168" t="s">
        <v>822</v>
      </c>
      <c r="S168" t="s">
        <v>861</v>
      </c>
    </row>
    <row r="169" spans="1:19" x14ac:dyDescent="0.45">
      <c r="A169">
        <v>1943</v>
      </c>
      <c r="B169" t="s">
        <v>17</v>
      </c>
      <c r="C169" t="s">
        <v>246</v>
      </c>
      <c r="D169" t="s">
        <v>25</v>
      </c>
      <c r="E169">
        <v>9.5</v>
      </c>
      <c r="F169">
        <v>0.35699999999999998</v>
      </c>
      <c r="G169">
        <v>0.42499999999999999</v>
      </c>
      <c r="H169">
        <v>0.56200000000000006</v>
      </c>
      <c r="I169">
        <v>13</v>
      </c>
      <c r="J169">
        <v>81</v>
      </c>
      <c r="K169">
        <v>9</v>
      </c>
      <c r="R169" t="s">
        <v>822</v>
      </c>
      <c r="S169" t="s">
        <v>247</v>
      </c>
    </row>
    <row r="170" spans="1:19" x14ac:dyDescent="0.45">
      <c r="A170">
        <v>1942</v>
      </c>
      <c r="B170" t="s">
        <v>13</v>
      </c>
      <c r="C170" t="s">
        <v>253</v>
      </c>
      <c r="D170" t="s">
        <v>22</v>
      </c>
      <c r="E170">
        <v>7.7</v>
      </c>
      <c r="F170">
        <v>0.32200000000000001</v>
      </c>
      <c r="G170">
        <v>0.40899999999999997</v>
      </c>
      <c r="H170">
        <v>0.49099999999999999</v>
      </c>
      <c r="I170">
        <v>18</v>
      </c>
      <c r="J170">
        <v>103</v>
      </c>
      <c r="K170">
        <v>12</v>
      </c>
      <c r="R170" t="s">
        <v>822</v>
      </c>
      <c r="S170" t="s">
        <v>254</v>
      </c>
    </row>
    <row r="171" spans="1:19" x14ac:dyDescent="0.45">
      <c r="A171">
        <v>1942</v>
      </c>
      <c r="B171" t="s">
        <v>17</v>
      </c>
      <c r="C171" t="s">
        <v>862</v>
      </c>
      <c r="D171" t="s">
        <v>25</v>
      </c>
      <c r="E171">
        <v>8.3000000000000007</v>
      </c>
      <c r="F171">
        <v>0.184</v>
      </c>
      <c r="G171">
        <v>0.20799999999999999</v>
      </c>
      <c r="H171">
        <v>0.19400000000000001</v>
      </c>
      <c r="I171">
        <v>0</v>
      </c>
      <c r="J171">
        <v>7</v>
      </c>
      <c r="K171">
        <v>0</v>
      </c>
      <c r="L171">
        <v>22</v>
      </c>
      <c r="M171">
        <v>7</v>
      </c>
      <c r="N171">
        <v>0</v>
      </c>
      <c r="O171">
        <v>1.78</v>
      </c>
      <c r="P171">
        <v>278.2</v>
      </c>
      <c r="Q171">
        <v>152</v>
      </c>
      <c r="R171" t="s">
        <v>822</v>
      </c>
      <c r="S171" t="s">
        <v>863</v>
      </c>
    </row>
    <row r="172" spans="1:19" x14ac:dyDescent="0.45">
      <c r="A172">
        <v>1941</v>
      </c>
      <c r="B172" t="s">
        <v>13</v>
      </c>
      <c r="C172" t="s">
        <v>248</v>
      </c>
      <c r="D172" t="s">
        <v>22</v>
      </c>
      <c r="E172">
        <v>9.3000000000000007</v>
      </c>
      <c r="F172">
        <v>0.35699999999999998</v>
      </c>
      <c r="G172">
        <v>0.44</v>
      </c>
      <c r="H172">
        <v>0.64300000000000002</v>
      </c>
      <c r="I172">
        <v>30</v>
      </c>
      <c r="J172">
        <v>125</v>
      </c>
      <c r="K172">
        <v>4</v>
      </c>
      <c r="R172" t="s">
        <v>822</v>
      </c>
      <c r="S172" t="s">
        <v>249</v>
      </c>
    </row>
    <row r="173" spans="1:19" x14ac:dyDescent="0.45">
      <c r="A173">
        <v>1941</v>
      </c>
      <c r="B173" t="s">
        <v>17</v>
      </c>
      <c r="C173" t="s">
        <v>864</v>
      </c>
      <c r="D173" t="s">
        <v>228</v>
      </c>
      <c r="E173">
        <v>6.8</v>
      </c>
      <c r="F173">
        <v>0.28499999999999998</v>
      </c>
      <c r="G173">
        <v>0.40699999999999997</v>
      </c>
      <c r="H173">
        <v>0.55600000000000005</v>
      </c>
      <c r="I173">
        <v>34</v>
      </c>
      <c r="J173">
        <v>120</v>
      </c>
      <c r="K173">
        <v>3</v>
      </c>
      <c r="R173" t="s">
        <v>822</v>
      </c>
      <c r="S173" t="s">
        <v>865</v>
      </c>
    </row>
    <row r="174" spans="1:19" x14ac:dyDescent="0.45">
      <c r="A174">
        <v>1940</v>
      </c>
      <c r="B174" t="s">
        <v>13</v>
      </c>
      <c r="C174" t="s">
        <v>866</v>
      </c>
      <c r="D174" t="s">
        <v>59</v>
      </c>
      <c r="E174">
        <v>6.8</v>
      </c>
      <c r="F174">
        <v>0.34</v>
      </c>
      <c r="G174">
        <v>0.433</v>
      </c>
      <c r="H174">
        <v>0.67</v>
      </c>
      <c r="I174">
        <v>41</v>
      </c>
      <c r="J174">
        <v>150</v>
      </c>
      <c r="K174">
        <v>6</v>
      </c>
      <c r="R174" t="s">
        <v>822</v>
      </c>
      <c r="S174" t="s">
        <v>867</v>
      </c>
    </row>
    <row r="175" spans="1:19" x14ac:dyDescent="0.45">
      <c r="A175">
        <v>1940</v>
      </c>
      <c r="B175" t="s">
        <v>17</v>
      </c>
      <c r="C175" t="s">
        <v>868</v>
      </c>
      <c r="D175" t="s">
        <v>73</v>
      </c>
      <c r="E175">
        <v>5.3</v>
      </c>
      <c r="F175">
        <v>0.309</v>
      </c>
      <c r="G175">
        <v>0.36699999999999999</v>
      </c>
      <c r="H175">
        <v>0.48199999999999998</v>
      </c>
      <c r="I175">
        <v>19</v>
      </c>
      <c r="J175">
        <v>127</v>
      </c>
      <c r="K175">
        <v>2</v>
      </c>
      <c r="R175" t="s">
        <v>822</v>
      </c>
      <c r="S175" t="s">
        <v>869</v>
      </c>
    </row>
    <row r="176" spans="1:19" x14ac:dyDescent="0.45">
      <c r="A176">
        <v>1939</v>
      </c>
      <c r="B176" t="s">
        <v>13</v>
      </c>
      <c r="C176" t="s">
        <v>248</v>
      </c>
      <c r="D176" t="s">
        <v>22</v>
      </c>
      <c r="E176">
        <v>8.3000000000000007</v>
      </c>
      <c r="F176">
        <v>0.38100000000000001</v>
      </c>
      <c r="G176">
        <v>0.44800000000000001</v>
      </c>
      <c r="H176">
        <v>0.67100000000000004</v>
      </c>
      <c r="I176">
        <v>30</v>
      </c>
      <c r="J176">
        <v>126</v>
      </c>
      <c r="K176">
        <v>3</v>
      </c>
      <c r="R176" t="s">
        <v>822</v>
      </c>
      <c r="S176" t="s">
        <v>249</v>
      </c>
    </row>
    <row r="177" spans="1:19" x14ac:dyDescent="0.45">
      <c r="A177">
        <v>1939</v>
      </c>
      <c r="B177" t="s">
        <v>17</v>
      </c>
      <c r="C177" t="s">
        <v>870</v>
      </c>
      <c r="D177" t="s">
        <v>73</v>
      </c>
      <c r="E177">
        <v>9.8000000000000007</v>
      </c>
      <c r="F177">
        <v>0.32500000000000001</v>
      </c>
      <c r="G177">
        <v>0.35699999999999998</v>
      </c>
      <c r="H177">
        <v>0.433</v>
      </c>
      <c r="I177">
        <v>1</v>
      </c>
      <c r="J177">
        <v>16</v>
      </c>
      <c r="K177">
        <v>1</v>
      </c>
      <c r="L177">
        <v>27</v>
      </c>
      <c r="M177">
        <v>11</v>
      </c>
      <c r="N177">
        <v>0</v>
      </c>
      <c r="O177">
        <v>2.29</v>
      </c>
      <c r="P177">
        <v>319</v>
      </c>
      <c r="Q177">
        <v>137</v>
      </c>
      <c r="R177" t="s">
        <v>822</v>
      </c>
      <c r="S177" t="s">
        <v>871</v>
      </c>
    </row>
    <row r="178" spans="1:19" x14ac:dyDescent="0.45">
      <c r="A178">
        <v>1938</v>
      </c>
      <c r="B178" t="s">
        <v>13</v>
      </c>
      <c r="C178" t="s">
        <v>872</v>
      </c>
      <c r="D178" t="s">
        <v>40</v>
      </c>
      <c r="E178">
        <v>7.5</v>
      </c>
      <c r="F178">
        <v>0.34899999999999998</v>
      </c>
      <c r="G178">
        <v>0.46200000000000002</v>
      </c>
      <c r="H178">
        <v>0.70399999999999996</v>
      </c>
      <c r="I178">
        <v>50</v>
      </c>
      <c r="J178">
        <v>175</v>
      </c>
      <c r="K178">
        <v>5</v>
      </c>
      <c r="R178" t="s">
        <v>822</v>
      </c>
      <c r="S178" t="s">
        <v>873</v>
      </c>
    </row>
    <row r="179" spans="1:19" x14ac:dyDescent="0.45">
      <c r="A179">
        <v>1938</v>
      </c>
      <c r="B179" t="s">
        <v>17</v>
      </c>
      <c r="C179" t="s">
        <v>874</v>
      </c>
      <c r="D179" t="s">
        <v>73</v>
      </c>
      <c r="E179">
        <v>4.8</v>
      </c>
      <c r="F179">
        <v>0.34200000000000003</v>
      </c>
      <c r="G179">
        <v>0.39100000000000001</v>
      </c>
      <c r="H179">
        <v>0.52400000000000002</v>
      </c>
      <c r="I179">
        <v>19</v>
      </c>
      <c r="J179">
        <v>95</v>
      </c>
      <c r="K179">
        <v>0</v>
      </c>
      <c r="R179" t="s">
        <v>822</v>
      </c>
      <c r="S179" t="s">
        <v>875</v>
      </c>
    </row>
    <row r="180" spans="1:19" x14ac:dyDescent="0.45">
      <c r="A180">
        <v>1937</v>
      </c>
      <c r="B180" t="s">
        <v>13</v>
      </c>
      <c r="C180" t="s">
        <v>876</v>
      </c>
      <c r="D180" t="s">
        <v>59</v>
      </c>
      <c r="E180">
        <v>7.8</v>
      </c>
      <c r="F180">
        <v>0.371</v>
      </c>
      <c r="G180">
        <v>0.45800000000000002</v>
      </c>
      <c r="H180">
        <v>0.52</v>
      </c>
      <c r="I180">
        <v>14</v>
      </c>
      <c r="J180">
        <v>96</v>
      </c>
      <c r="K180">
        <v>11</v>
      </c>
      <c r="R180" t="s">
        <v>822</v>
      </c>
      <c r="S180" t="s">
        <v>877</v>
      </c>
    </row>
    <row r="181" spans="1:19" x14ac:dyDescent="0.45">
      <c r="A181">
        <v>1937</v>
      </c>
      <c r="B181" t="s">
        <v>17</v>
      </c>
      <c r="C181" t="s">
        <v>878</v>
      </c>
      <c r="D181" t="s">
        <v>25</v>
      </c>
      <c r="E181">
        <v>8.4</v>
      </c>
      <c r="F181">
        <v>0.374</v>
      </c>
      <c r="G181">
        <v>0.41399999999999998</v>
      </c>
      <c r="H181">
        <v>0.64100000000000001</v>
      </c>
      <c r="I181">
        <v>31</v>
      </c>
      <c r="J181">
        <v>154</v>
      </c>
      <c r="K181">
        <v>4</v>
      </c>
      <c r="R181" t="s">
        <v>822</v>
      </c>
      <c r="S181" t="s">
        <v>879</v>
      </c>
    </row>
    <row r="182" spans="1:19" x14ac:dyDescent="0.45">
      <c r="A182">
        <v>1936</v>
      </c>
      <c r="B182" t="s">
        <v>13</v>
      </c>
      <c r="C182" t="s">
        <v>880</v>
      </c>
      <c r="D182" t="s">
        <v>22</v>
      </c>
      <c r="E182">
        <v>9.6999999999999993</v>
      </c>
      <c r="F182">
        <v>0.35399999999999998</v>
      </c>
      <c r="G182">
        <v>0.47799999999999998</v>
      </c>
      <c r="H182">
        <v>0.69599999999999995</v>
      </c>
      <c r="I182">
        <v>49</v>
      </c>
      <c r="J182">
        <v>152</v>
      </c>
      <c r="K182">
        <v>3</v>
      </c>
      <c r="R182" t="s">
        <v>822</v>
      </c>
      <c r="S182" t="s">
        <v>881</v>
      </c>
    </row>
    <row r="183" spans="1:19" x14ac:dyDescent="0.45">
      <c r="A183">
        <v>1936</v>
      </c>
      <c r="B183" t="s">
        <v>17</v>
      </c>
      <c r="C183" t="s">
        <v>882</v>
      </c>
      <c r="D183" t="s">
        <v>233</v>
      </c>
      <c r="E183">
        <v>10.1</v>
      </c>
      <c r="F183">
        <v>0.22700000000000001</v>
      </c>
      <c r="G183">
        <v>0.248</v>
      </c>
      <c r="H183">
        <v>0.23599999999999999</v>
      </c>
      <c r="I183">
        <v>0</v>
      </c>
      <c r="J183">
        <v>8</v>
      </c>
      <c r="K183">
        <v>0</v>
      </c>
      <c r="L183">
        <v>26</v>
      </c>
      <c r="M183">
        <v>6</v>
      </c>
      <c r="N183">
        <v>3</v>
      </c>
      <c r="O183">
        <v>2.31</v>
      </c>
      <c r="P183">
        <v>304</v>
      </c>
      <c r="Q183">
        <v>123</v>
      </c>
      <c r="R183" t="s">
        <v>822</v>
      </c>
      <c r="S183" t="s">
        <v>883</v>
      </c>
    </row>
    <row r="184" spans="1:19" x14ac:dyDescent="0.45">
      <c r="A184">
        <v>1935</v>
      </c>
      <c r="B184" t="s">
        <v>13</v>
      </c>
      <c r="C184" t="s">
        <v>866</v>
      </c>
      <c r="D184" t="s">
        <v>59</v>
      </c>
      <c r="E184">
        <v>7.5</v>
      </c>
      <c r="F184">
        <v>0.32800000000000001</v>
      </c>
      <c r="G184">
        <v>0.41099999999999998</v>
      </c>
      <c r="H184">
        <v>0.628</v>
      </c>
      <c r="I184">
        <v>36</v>
      </c>
      <c r="J184">
        <v>168</v>
      </c>
      <c r="K184">
        <v>4</v>
      </c>
      <c r="R184" t="s">
        <v>822</v>
      </c>
      <c r="S184" t="s">
        <v>867</v>
      </c>
    </row>
    <row r="185" spans="1:19" x14ac:dyDescent="0.45">
      <c r="A185">
        <v>1935</v>
      </c>
      <c r="B185" t="s">
        <v>17</v>
      </c>
      <c r="C185" t="s">
        <v>884</v>
      </c>
      <c r="D185" t="s">
        <v>52</v>
      </c>
      <c r="E185">
        <v>4.9000000000000004</v>
      </c>
      <c r="F185">
        <v>0.34399999999999997</v>
      </c>
      <c r="G185">
        <v>0.40400000000000003</v>
      </c>
      <c r="H185">
        <v>0.54500000000000004</v>
      </c>
      <c r="I185">
        <v>13</v>
      </c>
      <c r="J185">
        <v>91</v>
      </c>
      <c r="K185">
        <v>1</v>
      </c>
      <c r="R185" t="s">
        <v>822</v>
      </c>
      <c r="S185" t="s">
        <v>885</v>
      </c>
    </row>
    <row r="186" spans="1:19" x14ac:dyDescent="0.45">
      <c r="A186">
        <v>1934</v>
      </c>
      <c r="B186" t="s">
        <v>13</v>
      </c>
      <c r="C186" t="s">
        <v>886</v>
      </c>
      <c r="D186" t="s">
        <v>59</v>
      </c>
      <c r="E186">
        <v>4.5</v>
      </c>
      <c r="F186">
        <v>0.32</v>
      </c>
      <c r="G186">
        <v>0.42799999999999999</v>
      </c>
      <c r="H186">
        <v>0.41199999999999998</v>
      </c>
      <c r="I186">
        <v>2</v>
      </c>
      <c r="J186">
        <v>75</v>
      </c>
      <c r="K186">
        <v>8</v>
      </c>
      <c r="R186" t="s">
        <v>822</v>
      </c>
      <c r="S186" t="s">
        <v>887</v>
      </c>
    </row>
    <row r="187" spans="1:19" x14ac:dyDescent="0.45">
      <c r="A187">
        <v>1934</v>
      </c>
      <c r="B187" t="s">
        <v>17</v>
      </c>
      <c r="C187" t="s">
        <v>888</v>
      </c>
      <c r="D187" t="s">
        <v>25</v>
      </c>
      <c r="E187">
        <v>9.5</v>
      </c>
      <c r="F187">
        <v>0.246</v>
      </c>
      <c r="G187">
        <v>0.252</v>
      </c>
      <c r="H187">
        <v>0.33900000000000002</v>
      </c>
      <c r="I187">
        <v>2</v>
      </c>
      <c r="J187">
        <v>9</v>
      </c>
      <c r="K187">
        <v>1</v>
      </c>
      <c r="L187">
        <v>30</v>
      </c>
      <c r="M187">
        <v>7</v>
      </c>
      <c r="N187">
        <v>7</v>
      </c>
      <c r="O187">
        <v>2.66</v>
      </c>
      <c r="P187">
        <v>311.2</v>
      </c>
      <c r="Q187">
        <v>195</v>
      </c>
      <c r="R187" t="s">
        <v>822</v>
      </c>
      <c r="S187" t="s">
        <v>889</v>
      </c>
    </row>
    <row r="188" spans="1:19" x14ac:dyDescent="0.45">
      <c r="A188">
        <v>1933</v>
      </c>
      <c r="B188" t="s">
        <v>13</v>
      </c>
      <c r="C188" t="s">
        <v>872</v>
      </c>
      <c r="D188" t="s">
        <v>237</v>
      </c>
      <c r="E188">
        <v>9</v>
      </c>
      <c r="F188">
        <v>0.35599999999999998</v>
      </c>
      <c r="G188">
        <v>0.44900000000000001</v>
      </c>
      <c r="H188">
        <v>0.70299999999999996</v>
      </c>
      <c r="I188">
        <v>48</v>
      </c>
      <c r="J188">
        <v>163</v>
      </c>
      <c r="K188">
        <v>2</v>
      </c>
      <c r="R188" t="s">
        <v>822</v>
      </c>
      <c r="S188" t="s">
        <v>873</v>
      </c>
    </row>
    <row r="189" spans="1:19" x14ac:dyDescent="0.45">
      <c r="A189">
        <v>1933</v>
      </c>
      <c r="B189" t="s">
        <v>17</v>
      </c>
      <c r="C189" t="s">
        <v>882</v>
      </c>
      <c r="D189" t="s">
        <v>233</v>
      </c>
      <c r="E189">
        <v>9</v>
      </c>
      <c r="F189">
        <v>0.183</v>
      </c>
      <c r="G189">
        <v>0.19800000000000001</v>
      </c>
      <c r="H189">
        <v>0.248</v>
      </c>
      <c r="I189">
        <v>1</v>
      </c>
      <c r="J189">
        <v>12</v>
      </c>
      <c r="K189">
        <v>0</v>
      </c>
      <c r="L189">
        <v>23</v>
      </c>
      <c r="M189">
        <v>12</v>
      </c>
      <c r="N189">
        <v>5</v>
      </c>
      <c r="O189">
        <v>1.66</v>
      </c>
      <c r="P189">
        <v>308.2</v>
      </c>
      <c r="Q189">
        <v>156</v>
      </c>
      <c r="R189" t="s">
        <v>822</v>
      </c>
      <c r="S189" t="s">
        <v>883</v>
      </c>
    </row>
    <row r="190" spans="1:19" x14ac:dyDescent="0.45">
      <c r="A190">
        <v>1932</v>
      </c>
      <c r="B190" t="s">
        <v>13</v>
      </c>
      <c r="C190" t="s">
        <v>872</v>
      </c>
      <c r="D190" t="s">
        <v>237</v>
      </c>
      <c r="E190">
        <v>10.4</v>
      </c>
      <c r="F190">
        <v>0.36399999999999999</v>
      </c>
      <c r="G190">
        <v>0.46899999999999997</v>
      </c>
      <c r="H190">
        <v>0.749</v>
      </c>
      <c r="I190">
        <v>58</v>
      </c>
      <c r="J190">
        <v>169</v>
      </c>
      <c r="K190">
        <v>3</v>
      </c>
      <c r="R190" t="s">
        <v>822</v>
      </c>
      <c r="S190" t="s">
        <v>873</v>
      </c>
    </row>
    <row r="191" spans="1:19" x14ac:dyDescent="0.45">
      <c r="A191">
        <v>1932</v>
      </c>
      <c r="B191" t="s">
        <v>17</v>
      </c>
      <c r="C191" t="s">
        <v>890</v>
      </c>
      <c r="D191" t="s">
        <v>28</v>
      </c>
      <c r="E191">
        <v>7.5</v>
      </c>
      <c r="F191">
        <v>0.34799999999999998</v>
      </c>
      <c r="G191">
        <v>0.40400000000000003</v>
      </c>
      <c r="H191">
        <v>0.64600000000000002</v>
      </c>
      <c r="I191">
        <v>38</v>
      </c>
      <c r="J191">
        <v>137</v>
      </c>
      <c r="K191">
        <v>20</v>
      </c>
      <c r="R191" t="s">
        <v>822</v>
      </c>
      <c r="S191" t="s">
        <v>891</v>
      </c>
    </row>
    <row r="192" spans="1:19" x14ac:dyDescent="0.45">
      <c r="A192">
        <v>1931</v>
      </c>
      <c r="B192" t="s">
        <v>13</v>
      </c>
      <c r="C192" t="s">
        <v>892</v>
      </c>
      <c r="D192" t="s">
        <v>237</v>
      </c>
      <c r="E192">
        <v>10</v>
      </c>
      <c r="F192">
        <v>0.2</v>
      </c>
      <c r="G192">
        <v>0.22</v>
      </c>
      <c r="H192">
        <v>0.22600000000000001</v>
      </c>
      <c r="I192">
        <v>0</v>
      </c>
      <c r="J192">
        <v>12</v>
      </c>
      <c r="K192">
        <v>0</v>
      </c>
      <c r="L192">
        <v>31</v>
      </c>
      <c r="M192">
        <v>4</v>
      </c>
      <c r="N192">
        <v>5</v>
      </c>
      <c r="O192">
        <v>2.06</v>
      </c>
      <c r="P192">
        <v>288.2</v>
      </c>
      <c r="Q192">
        <v>175</v>
      </c>
      <c r="R192" t="s">
        <v>822</v>
      </c>
      <c r="S192" t="s">
        <v>893</v>
      </c>
    </row>
    <row r="193" spans="1:19" x14ac:dyDescent="0.45">
      <c r="A193">
        <v>1931</v>
      </c>
      <c r="B193" t="s">
        <v>17</v>
      </c>
      <c r="C193" t="s">
        <v>894</v>
      </c>
      <c r="D193" t="s">
        <v>25</v>
      </c>
      <c r="E193">
        <v>3.9</v>
      </c>
      <c r="F193">
        <v>0.311</v>
      </c>
      <c r="G193">
        <v>0.36799999999999999</v>
      </c>
      <c r="H193">
        <v>0.39600000000000002</v>
      </c>
      <c r="I193">
        <v>4</v>
      </c>
      <c r="J193">
        <v>82</v>
      </c>
      <c r="K193">
        <v>28</v>
      </c>
      <c r="R193" t="s">
        <v>822</v>
      </c>
      <c r="S193" t="s">
        <v>895</v>
      </c>
    </row>
    <row r="194" spans="1:19" x14ac:dyDescent="0.45">
      <c r="A194">
        <v>1930</v>
      </c>
      <c r="B194" t="s">
        <v>13</v>
      </c>
      <c r="C194" t="s">
        <v>896</v>
      </c>
      <c r="D194" t="s">
        <v>717</v>
      </c>
      <c r="E194">
        <v>8.5</v>
      </c>
      <c r="F194">
        <v>0.34599999999999997</v>
      </c>
      <c r="G194">
        <v>0.42199999999999999</v>
      </c>
      <c r="H194">
        <v>0.51300000000000001</v>
      </c>
      <c r="I194">
        <v>13</v>
      </c>
      <c r="J194">
        <v>126</v>
      </c>
      <c r="K194">
        <v>17</v>
      </c>
      <c r="R194" t="s">
        <v>822</v>
      </c>
      <c r="S194" t="s">
        <v>897</v>
      </c>
    </row>
    <row r="195" spans="1:19" x14ac:dyDescent="0.45">
      <c r="A195">
        <v>1930</v>
      </c>
      <c r="B195" t="s">
        <v>17</v>
      </c>
      <c r="C195" t="s">
        <v>898</v>
      </c>
      <c r="D195" t="s">
        <v>52</v>
      </c>
      <c r="E195">
        <v>7.4</v>
      </c>
      <c r="F195">
        <v>0.35599999999999998</v>
      </c>
      <c r="G195">
        <v>0.45400000000000001</v>
      </c>
      <c r="H195">
        <v>0.72299999999999998</v>
      </c>
      <c r="I195">
        <v>56</v>
      </c>
      <c r="J195">
        <v>191</v>
      </c>
      <c r="K195">
        <v>3</v>
      </c>
      <c r="R195" t="s">
        <v>822</v>
      </c>
      <c r="S195" t="s">
        <v>899</v>
      </c>
    </row>
    <row r="196" spans="1:19" x14ac:dyDescent="0.45">
      <c r="A196">
        <v>1929</v>
      </c>
      <c r="B196" t="s">
        <v>13</v>
      </c>
      <c r="C196" t="s">
        <v>900</v>
      </c>
      <c r="D196" t="s">
        <v>235</v>
      </c>
      <c r="E196">
        <v>5.6</v>
      </c>
      <c r="F196">
        <v>0.36899999999999999</v>
      </c>
      <c r="G196">
        <v>0.42699999999999999</v>
      </c>
      <c r="H196">
        <v>0.53200000000000003</v>
      </c>
      <c r="I196">
        <v>6</v>
      </c>
      <c r="J196">
        <v>103</v>
      </c>
      <c r="K196">
        <v>19</v>
      </c>
      <c r="R196" t="s">
        <v>822</v>
      </c>
      <c r="S196" t="s">
        <v>901</v>
      </c>
    </row>
    <row r="197" spans="1:19" x14ac:dyDescent="0.45">
      <c r="A197">
        <v>1929</v>
      </c>
      <c r="B197" t="s">
        <v>17</v>
      </c>
      <c r="C197" t="s">
        <v>902</v>
      </c>
      <c r="D197" t="s">
        <v>52</v>
      </c>
      <c r="E197">
        <v>10.6</v>
      </c>
      <c r="F197">
        <v>0.38</v>
      </c>
      <c r="G197">
        <v>0.45900000000000002</v>
      </c>
      <c r="H197">
        <v>0.67900000000000005</v>
      </c>
      <c r="I197">
        <v>39</v>
      </c>
      <c r="J197">
        <v>149</v>
      </c>
      <c r="K197">
        <v>2</v>
      </c>
      <c r="R197" t="s">
        <v>822</v>
      </c>
      <c r="S197" t="s">
        <v>903</v>
      </c>
    </row>
    <row r="198" spans="1:19" x14ac:dyDescent="0.45">
      <c r="A198">
        <v>1928</v>
      </c>
      <c r="B198" t="s">
        <v>13</v>
      </c>
      <c r="C198" t="s">
        <v>886</v>
      </c>
      <c r="D198" t="s">
        <v>237</v>
      </c>
      <c r="E198">
        <v>3.4</v>
      </c>
      <c r="F198">
        <v>0.29299999999999998</v>
      </c>
      <c r="G198">
        <v>0.39500000000000002</v>
      </c>
      <c r="H198">
        <v>0.46400000000000002</v>
      </c>
      <c r="I198">
        <v>10</v>
      </c>
      <c r="J198">
        <v>57</v>
      </c>
      <c r="K198">
        <v>7</v>
      </c>
      <c r="R198" t="s">
        <v>822</v>
      </c>
      <c r="S198" t="s">
        <v>887</v>
      </c>
    </row>
    <row r="199" spans="1:19" x14ac:dyDescent="0.45">
      <c r="A199">
        <v>1928</v>
      </c>
      <c r="B199" t="s">
        <v>17</v>
      </c>
      <c r="C199" t="s">
        <v>904</v>
      </c>
      <c r="D199" t="s">
        <v>25</v>
      </c>
      <c r="E199">
        <v>5.6</v>
      </c>
      <c r="F199">
        <v>0.32500000000000001</v>
      </c>
      <c r="G199">
        <v>0.40200000000000002</v>
      </c>
      <c r="H199">
        <v>0.628</v>
      </c>
      <c r="I199">
        <v>31</v>
      </c>
      <c r="J199">
        <v>136</v>
      </c>
      <c r="K199">
        <v>10</v>
      </c>
      <c r="R199" t="s">
        <v>822</v>
      </c>
      <c r="S199" t="s">
        <v>905</v>
      </c>
    </row>
    <row r="200" spans="1:19" x14ac:dyDescent="0.45">
      <c r="A200">
        <v>1927</v>
      </c>
      <c r="B200" t="s">
        <v>13</v>
      </c>
      <c r="C200" t="s">
        <v>880</v>
      </c>
      <c r="D200" t="s">
        <v>22</v>
      </c>
      <c r="E200">
        <v>11.9</v>
      </c>
      <c r="F200">
        <v>0.373</v>
      </c>
      <c r="G200">
        <v>0.47399999999999998</v>
      </c>
      <c r="H200">
        <v>0.76500000000000001</v>
      </c>
      <c r="I200">
        <v>47</v>
      </c>
      <c r="J200">
        <v>173</v>
      </c>
      <c r="K200">
        <v>10</v>
      </c>
      <c r="R200" t="s">
        <v>822</v>
      </c>
      <c r="S200" t="s">
        <v>881</v>
      </c>
    </row>
    <row r="201" spans="1:19" x14ac:dyDescent="0.45">
      <c r="A201">
        <v>1927</v>
      </c>
      <c r="B201" t="s">
        <v>17</v>
      </c>
      <c r="C201" t="s">
        <v>906</v>
      </c>
      <c r="D201" t="s">
        <v>62</v>
      </c>
      <c r="E201">
        <v>7.1</v>
      </c>
      <c r="F201">
        <v>0.38</v>
      </c>
      <c r="G201">
        <v>0.437</v>
      </c>
      <c r="H201">
        <v>0.54900000000000004</v>
      </c>
      <c r="I201">
        <v>9</v>
      </c>
      <c r="J201">
        <v>131</v>
      </c>
      <c r="K201">
        <v>5</v>
      </c>
      <c r="R201" t="s">
        <v>822</v>
      </c>
      <c r="S201" t="s">
        <v>907</v>
      </c>
    </row>
    <row r="202" spans="1:19" x14ac:dyDescent="0.45">
      <c r="A202">
        <v>1926</v>
      </c>
      <c r="B202" t="s">
        <v>13</v>
      </c>
      <c r="C202" t="s">
        <v>908</v>
      </c>
      <c r="D202" t="s">
        <v>235</v>
      </c>
      <c r="E202">
        <v>5.2</v>
      </c>
      <c r="F202">
        <v>0.35799999999999998</v>
      </c>
      <c r="G202">
        <v>0.39400000000000002</v>
      </c>
      <c r="H202">
        <v>0.49399999999999999</v>
      </c>
      <c r="I202">
        <v>4</v>
      </c>
      <c r="J202">
        <v>115</v>
      </c>
      <c r="K202">
        <v>13</v>
      </c>
      <c r="R202" t="s">
        <v>822</v>
      </c>
      <c r="S202" t="s">
        <v>909</v>
      </c>
    </row>
    <row r="203" spans="1:19" x14ac:dyDescent="0.45">
      <c r="A203">
        <v>1926</v>
      </c>
      <c r="B203" t="s">
        <v>17</v>
      </c>
      <c r="C203" t="s">
        <v>910</v>
      </c>
      <c r="D203" t="s">
        <v>25</v>
      </c>
      <c r="E203">
        <v>3.9</v>
      </c>
      <c r="F203">
        <v>0.29299999999999998</v>
      </c>
      <c r="G203">
        <v>0.371</v>
      </c>
      <c r="H203">
        <v>0.433</v>
      </c>
      <c r="I203">
        <v>7</v>
      </c>
      <c r="J203">
        <v>68</v>
      </c>
      <c r="K203">
        <v>1</v>
      </c>
      <c r="R203" t="s">
        <v>822</v>
      </c>
      <c r="S203" t="s">
        <v>911</v>
      </c>
    </row>
    <row r="204" spans="1:19" x14ac:dyDescent="0.45">
      <c r="A204">
        <v>1925</v>
      </c>
      <c r="B204" t="s">
        <v>13</v>
      </c>
      <c r="C204" t="s">
        <v>912</v>
      </c>
      <c r="D204" t="s">
        <v>717</v>
      </c>
      <c r="E204">
        <v>2.7</v>
      </c>
      <c r="F204">
        <v>0.29399999999999998</v>
      </c>
      <c r="G204">
        <v>0.36699999999999999</v>
      </c>
      <c r="H204">
        <v>0.379</v>
      </c>
      <c r="I204">
        <v>4</v>
      </c>
      <c r="J204">
        <v>64</v>
      </c>
      <c r="K204">
        <v>13</v>
      </c>
      <c r="R204" t="s">
        <v>822</v>
      </c>
      <c r="S204" t="s">
        <v>913</v>
      </c>
    </row>
    <row r="205" spans="1:19" x14ac:dyDescent="0.45">
      <c r="A205">
        <v>1925</v>
      </c>
      <c r="B205" t="s">
        <v>17</v>
      </c>
      <c r="C205" t="s">
        <v>902</v>
      </c>
      <c r="D205" t="s">
        <v>25</v>
      </c>
      <c r="E205">
        <v>10.199999999999999</v>
      </c>
      <c r="F205">
        <v>0.40300000000000002</v>
      </c>
      <c r="G205">
        <v>0.48899999999999999</v>
      </c>
      <c r="H205">
        <v>0.75600000000000001</v>
      </c>
      <c r="I205">
        <v>39</v>
      </c>
      <c r="J205">
        <v>143</v>
      </c>
      <c r="K205">
        <v>5</v>
      </c>
      <c r="R205" t="s">
        <v>822</v>
      </c>
      <c r="S205" t="s">
        <v>903</v>
      </c>
    </row>
    <row r="206" spans="1:19" x14ac:dyDescent="0.45">
      <c r="A206">
        <v>1924</v>
      </c>
      <c r="B206" t="s">
        <v>13</v>
      </c>
      <c r="C206" t="s">
        <v>914</v>
      </c>
      <c r="D206" t="s">
        <v>717</v>
      </c>
      <c r="E206">
        <v>7.5</v>
      </c>
      <c r="F206">
        <v>0.28299999999999997</v>
      </c>
      <c r="G206">
        <v>0.308</v>
      </c>
      <c r="H206">
        <v>0.38900000000000001</v>
      </c>
      <c r="I206">
        <v>1</v>
      </c>
      <c r="J206">
        <v>14</v>
      </c>
      <c r="K206">
        <v>0</v>
      </c>
      <c r="L206">
        <v>23</v>
      </c>
      <c r="M206">
        <v>7</v>
      </c>
      <c r="N206">
        <v>0</v>
      </c>
      <c r="O206">
        <v>2.72</v>
      </c>
      <c r="P206">
        <v>277.2</v>
      </c>
      <c r="Q206">
        <v>158</v>
      </c>
      <c r="R206" t="s">
        <v>822</v>
      </c>
      <c r="S206" t="s">
        <v>915</v>
      </c>
    </row>
    <row r="207" spans="1:19" x14ac:dyDescent="0.45">
      <c r="A207">
        <v>1924</v>
      </c>
      <c r="B207" t="s">
        <v>17</v>
      </c>
      <c r="C207" t="s">
        <v>916</v>
      </c>
      <c r="D207" t="s">
        <v>228</v>
      </c>
      <c r="E207">
        <v>10.3</v>
      </c>
      <c r="F207">
        <v>0.151</v>
      </c>
      <c r="G207">
        <v>0.23100000000000001</v>
      </c>
      <c r="H207">
        <v>0.20799999999999999</v>
      </c>
      <c r="I207">
        <v>2</v>
      </c>
      <c r="J207">
        <v>11</v>
      </c>
      <c r="K207">
        <v>0</v>
      </c>
      <c r="L207">
        <v>28</v>
      </c>
      <c r="M207">
        <v>6</v>
      </c>
      <c r="N207">
        <v>0</v>
      </c>
      <c r="O207">
        <v>2.16</v>
      </c>
      <c r="P207">
        <v>308.10000000000002</v>
      </c>
      <c r="Q207">
        <v>262</v>
      </c>
      <c r="R207" t="s">
        <v>822</v>
      </c>
      <c r="S207" t="s">
        <v>917</v>
      </c>
    </row>
    <row r="208" spans="1:19" x14ac:dyDescent="0.45">
      <c r="A208">
        <v>1923</v>
      </c>
      <c r="B208" t="s">
        <v>13</v>
      </c>
      <c r="C208" t="s">
        <v>918</v>
      </c>
      <c r="D208" t="s">
        <v>22</v>
      </c>
      <c r="E208">
        <v>14.1</v>
      </c>
      <c r="F208">
        <v>0.39300000000000002</v>
      </c>
      <c r="G208">
        <v>0.54500000000000004</v>
      </c>
      <c r="H208">
        <v>0.76400000000000001</v>
      </c>
      <c r="I208">
        <v>41</v>
      </c>
      <c r="J208">
        <v>130</v>
      </c>
      <c r="K208">
        <v>17</v>
      </c>
      <c r="R208" t="s">
        <v>822</v>
      </c>
      <c r="S208" t="s">
        <v>919</v>
      </c>
    </row>
    <row r="209" spans="1:19" x14ac:dyDescent="0.45">
      <c r="A209">
        <v>1922</v>
      </c>
      <c r="B209" t="s">
        <v>13</v>
      </c>
      <c r="C209" t="s">
        <v>920</v>
      </c>
      <c r="D209" t="s">
        <v>921</v>
      </c>
      <c r="E209">
        <v>8.6999999999999993</v>
      </c>
      <c r="F209">
        <v>0.42</v>
      </c>
      <c r="G209">
        <v>0.46700000000000003</v>
      </c>
      <c r="H209">
        <v>0.59399999999999997</v>
      </c>
      <c r="I209">
        <v>8</v>
      </c>
      <c r="J209">
        <v>105</v>
      </c>
      <c r="K209">
        <v>51</v>
      </c>
      <c r="R209" t="s">
        <v>822</v>
      </c>
      <c r="S209" t="s">
        <v>922</v>
      </c>
    </row>
    <row r="210" spans="1:19" x14ac:dyDescent="0.45">
      <c r="A210">
        <v>1914</v>
      </c>
      <c r="B210" t="s">
        <v>13</v>
      </c>
      <c r="C210" t="s">
        <v>923</v>
      </c>
      <c r="D210" t="s">
        <v>237</v>
      </c>
      <c r="E210">
        <v>9.1</v>
      </c>
      <c r="F210">
        <v>0.34399999999999997</v>
      </c>
      <c r="G210">
        <v>0.45200000000000001</v>
      </c>
      <c r="H210">
        <v>0.45200000000000001</v>
      </c>
      <c r="I210">
        <v>2</v>
      </c>
      <c r="J210">
        <v>85</v>
      </c>
      <c r="K210">
        <v>58</v>
      </c>
      <c r="R210" t="s">
        <v>822</v>
      </c>
      <c r="S210" t="s">
        <v>924</v>
      </c>
    </row>
    <row r="211" spans="1:19" x14ac:dyDescent="0.45">
      <c r="A211">
        <v>1914</v>
      </c>
      <c r="B211" t="s">
        <v>17</v>
      </c>
      <c r="C211" t="s">
        <v>925</v>
      </c>
      <c r="D211" t="s">
        <v>251</v>
      </c>
      <c r="E211">
        <v>4.9000000000000004</v>
      </c>
      <c r="F211">
        <v>0.27900000000000003</v>
      </c>
      <c r="G211">
        <v>0.39</v>
      </c>
      <c r="H211">
        <v>0.33800000000000002</v>
      </c>
      <c r="I211">
        <v>1</v>
      </c>
      <c r="J211">
        <v>40</v>
      </c>
      <c r="K211">
        <v>12</v>
      </c>
      <c r="R211" t="s">
        <v>822</v>
      </c>
      <c r="S211" t="s">
        <v>926</v>
      </c>
    </row>
    <row r="212" spans="1:19" x14ac:dyDescent="0.45">
      <c r="A212">
        <v>1913</v>
      </c>
      <c r="B212" t="s">
        <v>13</v>
      </c>
      <c r="C212" t="s">
        <v>914</v>
      </c>
      <c r="D212" t="s">
        <v>717</v>
      </c>
      <c r="E212">
        <v>16.600000000000001</v>
      </c>
      <c r="F212">
        <v>0.26100000000000001</v>
      </c>
      <c r="G212">
        <v>0.29299999999999998</v>
      </c>
      <c r="H212">
        <v>0.433</v>
      </c>
      <c r="I212">
        <v>2</v>
      </c>
      <c r="J212">
        <v>14</v>
      </c>
      <c r="K212">
        <v>2</v>
      </c>
      <c r="L212">
        <v>36</v>
      </c>
      <c r="M212">
        <v>7</v>
      </c>
      <c r="N212">
        <v>2</v>
      </c>
      <c r="O212">
        <v>1.1399999999999999</v>
      </c>
      <c r="P212">
        <v>346</v>
      </c>
      <c r="Q212">
        <v>243</v>
      </c>
      <c r="R212" t="s">
        <v>822</v>
      </c>
      <c r="S212" t="s">
        <v>915</v>
      </c>
    </row>
    <row r="213" spans="1:19" x14ac:dyDescent="0.45">
      <c r="A213">
        <v>1913</v>
      </c>
      <c r="B213" t="s">
        <v>17</v>
      </c>
      <c r="C213" t="s">
        <v>927</v>
      </c>
      <c r="D213" t="s">
        <v>228</v>
      </c>
      <c r="E213">
        <v>4</v>
      </c>
      <c r="F213">
        <v>0.35</v>
      </c>
      <c r="G213">
        <v>0.40500000000000003</v>
      </c>
      <c r="H213">
        <v>0.42299999999999999</v>
      </c>
      <c r="I213">
        <v>2</v>
      </c>
      <c r="J213">
        <v>52</v>
      </c>
      <c r="K213">
        <v>25</v>
      </c>
      <c r="R213" t="s">
        <v>822</v>
      </c>
      <c r="S213" t="s">
        <v>928</v>
      </c>
    </row>
    <row r="214" spans="1:19" x14ac:dyDescent="0.45">
      <c r="A214">
        <v>1912</v>
      </c>
      <c r="B214" t="s">
        <v>13</v>
      </c>
      <c r="C214" t="s">
        <v>929</v>
      </c>
      <c r="D214" t="s">
        <v>40</v>
      </c>
      <c r="E214">
        <v>10.199999999999999</v>
      </c>
      <c r="F214">
        <v>0.38300000000000001</v>
      </c>
      <c r="G214">
        <v>0.46400000000000002</v>
      </c>
      <c r="H214">
        <v>0.56699999999999995</v>
      </c>
      <c r="I214">
        <v>10</v>
      </c>
      <c r="J214">
        <v>90</v>
      </c>
      <c r="K214">
        <v>52</v>
      </c>
      <c r="R214" t="s">
        <v>822</v>
      </c>
      <c r="S214" t="s">
        <v>930</v>
      </c>
    </row>
    <row r="215" spans="1:19" x14ac:dyDescent="0.45">
      <c r="A215">
        <v>1912</v>
      </c>
      <c r="B215" t="s">
        <v>17</v>
      </c>
      <c r="C215" t="s">
        <v>931</v>
      </c>
      <c r="D215" t="s">
        <v>233</v>
      </c>
      <c r="E215">
        <v>5</v>
      </c>
      <c r="F215">
        <v>0.33</v>
      </c>
      <c r="G215">
        <v>0.39300000000000002</v>
      </c>
      <c r="H215">
        <v>0.47099999999999997</v>
      </c>
      <c r="I215">
        <v>10</v>
      </c>
      <c r="J215">
        <v>91</v>
      </c>
      <c r="K215">
        <v>36</v>
      </c>
      <c r="R215" t="s">
        <v>822</v>
      </c>
      <c r="S215" t="s">
        <v>932</v>
      </c>
    </row>
    <row r="216" spans="1:19" x14ac:dyDescent="0.45">
      <c r="A216">
        <v>1911</v>
      </c>
      <c r="B216" t="s">
        <v>13</v>
      </c>
      <c r="C216" t="s">
        <v>933</v>
      </c>
      <c r="D216" t="s">
        <v>59</v>
      </c>
      <c r="E216">
        <v>10.7</v>
      </c>
      <c r="F216">
        <v>0.41899999999999998</v>
      </c>
      <c r="G216">
        <v>0.46600000000000003</v>
      </c>
      <c r="H216">
        <v>0.62</v>
      </c>
      <c r="I216">
        <v>8</v>
      </c>
      <c r="J216">
        <v>127</v>
      </c>
      <c r="K216">
        <v>83</v>
      </c>
      <c r="R216" t="s">
        <v>822</v>
      </c>
      <c r="S216" t="s">
        <v>934</v>
      </c>
    </row>
    <row r="217" spans="1:19" x14ac:dyDescent="0.45">
      <c r="A217">
        <v>1911</v>
      </c>
      <c r="B217" t="s">
        <v>17</v>
      </c>
      <c r="C217" t="s">
        <v>935</v>
      </c>
      <c r="D217" t="s">
        <v>52</v>
      </c>
      <c r="E217">
        <v>5.2</v>
      </c>
      <c r="F217">
        <v>0.3</v>
      </c>
      <c r="G217">
        <v>0.38400000000000001</v>
      </c>
      <c r="H217">
        <v>0.53400000000000003</v>
      </c>
      <c r="I217">
        <v>21</v>
      </c>
      <c r="J217">
        <v>107</v>
      </c>
      <c r="K217">
        <v>23</v>
      </c>
      <c r="R217" t="s">
        <v>822</v>
      </c>
      <c r="S217" t="s">
        <v>936</v>
      </c>
    </row>
  </sheetData>
  <sortState xmlns:xlrd2="http://schemas.microsoft.com/office/spreadsheetml/2017/richdata2" ref="A7:S322">
    <sortCondition descending="1" ref="A7:A32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D9AC-F934-40E0-BAD9-DF688BAA8891}">
  <sheetPr codeName="Sheet2"/>
  <dimension ref="A1:AN165"/>
  <sheetViews>
    <sheetView workbookViewId="0"/>
  </sheetViews>
  <sheetFormatPr defaultRowHeight="14.25" x14ac:dyDescent="0.45"/>
  <sheetData>
    <row r="1" spans="1:40" x14ac:dyDescent="0.45">
      <c r="A1" t="e" cm="1">
        <f t="array" ref="A1">--- When using SR data</f>
        <v>#NAME?</v>
      </c>
      <c r="B1" t="s">
        <v>0</v>
      </c>
    </row>
    <row r="4" spans="1:40" x14ac:dyDescent="0.45">
      <c r="A4" t="s">
        <v>1</v>
      </c>
    </row>
    <row r="5" spans="1:40" x14ac:dyDescent="0.45">
      <c r="A5" t="s">
        <v>255</v>
      </c>
      <c r="B5" t="s">
        <v>256</v>
      </c>
      <c r="C5" t="s">
        <v>257</v>
      </c>
      <c r="D5" t="s">
        <v>258</v>
      </c>
      <c r="E5" t="s">
        <v>259</v>
      </c>
      <c r="F5" t="s">
        <v>3</v>
      </c>
      <c r="G5" t="s">
        <v>260</v>
      </c>
      <c r="H5" t="s">
        <v>261</v>
      </c>
      <c r="I5" t="s">
        <v>262</v>
      </c>
      <c r="J5" t="s">
        <v>263</v>
      </c>
      <c r="K5" t="s">
        <v>264</v>
      </c>
      <c r="L5" t="s">
        <v>1157</v>
      </c>
      <c r="M5" t="s">
        <v>1158</v>
      </c>
      <c r="N5" t="s">
        <v>1159</v>
      </c>
      <c r="O5" t="s">
        <v>9</v>
      </c>
      <c r="P5" t="s">
        <v>10</v>
      </c>
      <c r="Q5" t="s">
        <v>11</v>
      </c>
      <c r="R5" t="s">
        <v>265</v>
      </c>
      <c r="S5" t="s">
        <v>266</v>
      </c>
      <c r="T5" t="s">
        <v>12</v>
      </c>
      <c r="U5" t="s">
        <v>6</v>
      </c>
      <c r="V5" t="s">
        <v>7</v>
      </c>
      <c r="W5" t="s">
        <v>8</v>
      </c>
      <c r="X5" t="s">
        <v>267</v>
      </c>
      <c r="Y5" t="s">
        <v>1160</v>
      </c>
      <c r="Z5" t="s">
        <v>268</v>
      </c>
      <c r="AA5" t="s">
        <v>269</v>
      </c>
      <c r="AB5" t="s">
        <v>270</v>
      </c>
      <c r="AC5" t="s">
        <v>271</v>
      </c>
      <c r="AD5" t="s">
        <v>272</v>
      </c>
      <c r="AE5" t="s">
        <v>273</v>
      </c>
      <c r="AF5" t="s">
        <v>5</v>
      </c>
      <c r="AG5" t="s">
        <v>274</v>
      </c>
      <c r="AH5" t="s">
        <v>275</v>
      </c>
      <c r="AI5" t="s">
        <v>276</v>
      </c>
      <c r="AJ5" t="s">
        <v>277</v>
      </c>
      <c r="AK5" t="s">
        <v>278</v>
      </c>
      <c r="AL5" t="s">
        <v>279</v>
      </c>
      <c r="AM5" t="s">
        <v>1161</v>
      </c>
      <c r="AN5" t="s">
        <v>280</v>
      </c>
    </row>
    <row r="6" spans="1:40" x14ac:dyDescent="0.45">
      <c r="A6">
        <v>1</v>
      </c>
      <c r="B6" t="s">
        <v>1163</v>
      </c>
      <c r="C6">
        <v>2024</v>
      </c>
      <c r="D6">
        <v>24</v>
      </c>
      <c r="E6" t="s">
        <v>155</v>
      </c>
      <c r="F6" t="s">
        <v>13</v>
      </c>
      <c r="G6">
        <v>60</v>
      </c>
      <c r="H6">
        <v>266</v>
      </c>
      <c r="I6">
        <v>239</v>
      </c>
      <c r="J6">
        <v>52</v>
      </c>
      <c r="K6">
        <v>75</v>
      </c>
      <c r="L6">
        <v>44</v>
      </c>
      <c r="M6">
        <v>16</v>
      </c>
      <c r="N6">
        <v>6</v>
      </c>
      <c r="O6">
        <v>9</v>
      </c>
      <c r="P6">
        <v>42</v>
      </c>
      <c r="Q6">
        <v>17</v>
      </c>
      <c r="R6">
        <v>6</v>
      </c>
      <c r="S6">
        <v>21</v>
      </c>
      <c r="T6">
        <v>45</v>
      </c>
      <c r="U6">
        <v>0.314</v>
      </c>
      <c r="V6">
        <v>0.36799999999999999</v>
      </c>
      <c r="W6">
        <v>0.54400000000000004</v>
      </c>
      <c r="X6">
        <v>0.91200000000000003</v>
      </c>
      <c r="Y6">
        <v>155</v>
      </c>
      <c r="Z6">
        <v>130</v>
      </c>
      <c r="AA6">
        <v>2</v>
      </c>
      <c r="AB6">
        <v>2</v>
      </c>
      <c r="AC6">
        <v>0</v>
      </c>
      <c r="AD6">
        <v>4</v>
      </c>
      <c r="AE6">
        <v>3</v>
      </c>
      <c r="AF6">
        <v>3.9</v>
      </c>
      <c r="AG6">
        <v>3.1</v>
      </c>
      <c r="AH6">
        <v>3.2</v>
      </c>
      <c r="AI6">
        <v>1.1000000000000001</v>
      </c>
      <c r="AJ6">
        <v>17</v>
      </c>
      <c r="AK6">
        <v>1</v>
      </c>
      <c r="AL6">
        <v>1</v>
      </c>
      <c r="AM6">
        <v>2</v>
      </c>
      <c r="AN6">
        <v>7</v>
      </c>
    </row>
    <row r="7" spans="1:40" x14ac:dyDescent="0.45">
      <c r="A7">
        <v>2</v>
      </c>
      <c r="B7" t="s">
        <v>550</v>
      </c>
      <c r="C7">
        <v>2024</v>
      </c>
      <c r="D7">
        <v>23</v>
      </c>
      <c r="E7" t="s">
        <v>127</v>
      </c>
      <c r="F7" t="s">
        <v>13</v>
      </c>
      <c r="G7">
        <v>56</v>
      </c>
      <c r="H7">
        <v>253</v>
      </c>
      <c r="I7">
        <v>217</v>
      </c>
      <c r="J7">
        <v>42</v>
      </c>
      <c r="K7">
        <v>56</v>
      </c>
      <c r="L7">
        <v>28</v>
      </c>
      <c r="M7">
        <v>6</v>
      </c>
      <c r="N7">
        <v>4</v>
      </c>
      <c r="O7">
        <v>18</v>
      </c>
      <c r="P7">
        <v>41</v>
      </c>
      <c r="Q7">
        <v>7</v>
      </c>
      <c r="R7">
        <v>0</v>
      </c>
      <c r="S7">
        <v>29</v>
      </c>
      <c r="T7">
        <v>60</v>
      </c>
      <c r="U7">
        <v>0.25800000000000001</v>
      </c>
      <c r="V7">
        <v>0.35599999999999998</v>
      </c>
      <c r="W7">
        <v>0.57099999999999995</v>
      </c>
      <c r="X7">
        <v>0.92700000000000005</v>
      </c>
      <c r="Y7">
        <v>168</v>
      </c>
      <c r="Z7">
        <v>124</v>
      </c>
      <c r="AA7">
        <v>0</v>
      </c>
      <c r="AB7">
        <v>5</v>
      </c>
      <c r="AC7">
        <v>0</v>
      </c>
      <c r="AD7">
        <v>2</v>
      </c>
      <c r="AE7">
        <v>1</v>
      </c>
      <c r="AF7">
        <v>3.8</v>
      </c>
      <c r="AG7">
        <v>3</v>
      </c>
      <c r="AH7">
        <v>3.3</v>
      </c>
      <c r="AI7">
        <v>0.9</v>
      </c>
      <c r="AJ7">
        <v>17</v>
      </c>
      <c r="AK7">
        <v>1</v>
      </c>
      <c r="AL7">
        <v>2</v>
      </c>
      <c r="AM7">
        <v>3</v>
      </c>
      <c r="AN7">
        <v>5</v>
      </c>
    </row>
    <row r="8" spans="1:40" x14ac:dyDescent="0.45">
      <c r="A8">
        <v>3</v>
      </c>
      <c r="B8" t="s">
        <v>21</v>
      </c>
      <c r="C8">
        <v>2024</v>
      </c>
      <c r="D8">
        <v>32</v>
      </c>
      <c r="E8" t="s">
        <v>22</v>
      </c>
      <c r="F8" t="s">
        <v>13</v>
      </c>
      <c r="G8">
        <v>60</v>
      </c>
      <c r="H8">
        <v>267</v>
      </c>
      <c r="I8">
        <v>216</v>
      </c>
      <c r="J8">
        <v>42</v>
      </c>
      <c r="K8">
        <v>61</v>
      </c>
      <c r="L8">
        <v>22</v>
      </c>
      <c r="M8">
        <v>18</v>
      </c>
      <c r="N8">
        <v>0</v>
      </c>
      <c r="O8">
        <v>21</v>
      </c>
      <c r="P8">
        <v>47</v>
      </c>
      <c r="Q8">
        <v>2</v>
      </c>
      <c r="R8">
        <v>0</v>
      </c>
      <c r="S8">
        <v>46</v>
      </c>
      <c r="T8">
        <v>68</v>
      </c>
      <c r="U8">
        <v>0.28199999999999997</v>
      </c>
      <c r="V8">
        <v>0.41</v>
      </c>
      <c r="W8">
        <v>0.65700000000000003</v>
      </c>
      <c r="X8">
        <v>1.0669999999999999</v>
      </c>
      <c r="Y8">
        <v>198</v>
      </c>
      <c r="Z8">
        <v>142</v>
      </c>
      <c r="AA8">
        <v>11</v>
      </c>
      <c r="AB8">
        <v>2</v>
      </c>
      <c r="AC8">
        <v>0</v>
      </c>
      <c r="AD8">
        <v>2</v>
      </c>
      <c r="AE8">
        <v>5</v>
      </c>
      <c r="AF8">
        <v>3.7</v>
      </c>
      <c r="AG8">
        <v>2.9</v>
      </c>
      <c r="AH8">
        <v>3.7</v>
      </c>
      <c r="AI8">
        <v>0.1</v>
      </c>
      <c r="AJ8">
        <v>29</v>
      </c>
      <c r="AK8">
        <v>-2</v>
      </c>
      <c r="AL8">
        <v>0</v>
      </c>
      <c r="AM8">
        <v>-2</v>
      </c>
      <c r="AN8">
        <v>1</v>
      </c>
    </row>
    <row r="9" spans="1:40" x14ac:dyDescent="0.45">
      <c r="A9">
        <v>4</v>
      </c>
      <c r="B9" t="s">
        <v>39</v>
      </c>
      <c r="C9">
        <v>2024</v>
      </c>
      <c r="D9">
        <v>31</v>
      </c>
      <c r="E9" t="s">
        <v>37</v>
      </c>
      <c r="F9" t="s">
        <v>17</v>
      </c>
      <c r="G9">
        <v>59</v>
      </c>
      <c r="H9">
        <v>272</v>
      </c>
      <c r="I9">
        <v>235</v>
      </c>
      <c r="J9">
        <v>42</v>
      </c>
      <c r="K9">
        <v>75</v>
      </c>
      <c r="L9">
        <v>50</v>
      </c>
      <c r="M9">
        <v>14</v>
      </c>
      <c r="N9">
        <v>3</v>
      </c>
      <c r="O9">
        <v>8</v>
      </c>
      <c r="P9">
        <v>31</v>
      </c>
      <c r="Q9">
        <v>9</v>
      </c>
      <c r="R9">
        <v>1</v>
      </c>
      <c r="S9">
        <v>37</v>
      </c>
      <c r="T9">
        <v>26</v>
      </c>
      <c r="U9">
        <v>0.31900000000000001</v>
      </c>
      <c r="V9">
        <v>0.41199999999999998</v>
      </c>
      <c r="W9">
        <v>0.50600000000000001</v>
      </c>
      <c r="X9">
        <v>0.91800000000000004</v>
      </c>
      <c r="Y9">
        <v>161</v>
      </c>
      <c r="Z9">
        <v>119</v>
      </c>
      <c r="AA9">
        <v>3</v>
      </c>
      <c r="AB9">
        <v>0</v>
      </c>
      <c r="AC9">
        <v>0</v>
      </c>
      <c r="AD9">
        <v>0</v>
      </c>
      <c r="AE9">
        <v>0</v>
      </c>
      <c r="AF9">
        <v>3.6</v>
      </c>
      <c r="AG9">
        <v>2.8</v>
      </c>
      <c r="AH9">
        <v>3.2</v>
      </c>
      <c r="AI9">
        <v>0.8</v>
      </c>
      <c r="AJ9">
        <v>19</v>
      </c>
      <c r="AK9">
        <v>0</v>
      </c>
      <c r="AL9">
        <v>1</v>
      </c>
      <c r="AM9">
        <v>1</v>
      </c>
      <c r="AN9">
        <v>4</v>
      </c>
    </row>
    <row r="10" spans="1:40" x14ac:dyDescent="0.45">
      <c r="A10">
        <v>5</v>
      </c>
      <c r="B10" t="s">
        <v>645</v>
      </c>
      <c r="C10">
        <v>2024</v>
      </c>
      <c r="D10">
        <v>27</v>
      </c>
      <c r="E10" t="s">
        <v>46</v>
      </c>
      <c r="F10" t="s">
        <v>13</v>
      </c>
      <c r="G10">
        <v>58</v>
      </c>
      <c r="H10">
        <v>257</v>
      </c>
      <c r="I10">
        <v>210</v>
      </c>
      <c r="J10">
        <v>41</v>
      </c>
      <c r="K10">
        <v>55</v>
      </c>
      <c r="L10">
        <v>25</v>
      </c>
      <c r="M10">
        <v>11</v>
      </c>
      <c r="N10">
        <v>0</v>
      </c>
      <c r="O10">
        <v>19</v>
      </c>
      <c r="P10">
        <v>40</v>
      </c>
      <c r="Q10">
        <v>9</v>
      </c>
      <c r="R10">
        <v>0</v>
      </c>
      <c r="S10">
        <v>45</v>
      </c>
      <c r="T10">
        <v>41</v>
      </c>
      <c r="U10">
        <v>0.26200000000000001</v>
      </c>
      <c r="V10">
        <v>0.39100000000000001</v>
      </c>
      <c r="W10">
        <v>0.58599999999999997</v>
      </c>
      <c r="X10">
        <v>0.97599999999999998</v>
      </c>
      <c r="Y10">
        <v>178</v>
      </c>
      <c r="Z10">
        <v>123</v>
      </c>
      <c r="AA10">
        <v>5</v>
      </c>
      <c r="AB10">
        <v>0</v>
      </c>
      <c r="AC10">
        <v>0</v>
      </c>
      <c r="AD10">
        <v>1</v>
      </c>
      <c r="AE10">
        <v>1</v>
      </c>
      <c r="AF10">
        <v>3.4</v>
      </c>
      <c r="AG10">
        <v>2.6</v>
      </c>
      <c r="AH10">
        <v>2.9</v>
      </c>
      <c r="AI10">
        <v>0.3</v>
      </c>
      <c r="AJ10">
        <v>21</v>
      </c>
      <c r="AK10">
        <v>-1</v>
      </c>
      <c r="AL10">
        <v>1</v>
      </c>
      <c r="AM10">
        <v>0</v>
      </c>
      <c r="AN10">
        <v>5</v>
      </c>
    </row>
    <row r="11" spans="1:40" x14ac:dyDescent="0.45">
      <c r="A11">
        <v>6</v>
      </c>
      <c r="B11" t="s">
        <v>405</v>
      </c>
      <c r="C11">
        <v>2024</v>
      </c>
      <c r="D11">
        <v>25</v>
      </c>
      <c r="E11" t="s">
        <v>22</v>
      </c>
      <c r="F11" t="s">
        <v>13</v>
      </c>
      <c r="G11">
        <v>60</v>
      </c>
      <c r="H11">
        <v>273</v>
      </c>
      <c r="I11">
        <v>228</v>
      </c>
      <c r="J11">
        <v>43</v>
      </c>
      <c r="K11">
        <v>72</v>
      </c>
      <c r="L11">
        <v>43</v>
      </c>
      <c r="M11">
        <v>11</v>
      </c>
      <c r="N11">
        <v>3</v>
      </c>
      <c r="O11">
        <v>15</v>
      </c>
      <c r="P11">
        <v>50</v>
      </c>
      <c r="Q11">
        <v>4</v>
      </c>
      <c r="R11">
        <v>2</v>
      </c>
      <c r="S11">
        <v>40</v>
      </c>
      <c r="T11">
        <v>44</v>
      </c>
      <c r="U11">
        <v>0.316</v>
      </c>
      <c r="V11">
        <v>0.41399999999999998</v>
      </c>
      <c r="W11">
        <v>0.58799999999999997</v>
      </c>
      <c r="X11">
        <v>1.002</v>
      </c>
      <c r="Y11">
        <v>181</v>
      </c>
      <c r="Z11">
        <v>134</v>
      </c>
      <c r="AA11">
        <v>6</v>
      </c>
      <c r="AB11">
        <v>1</v>
      </c>
      <c r="AC11">
        <v>0</v>
      </c>
      <c r="AD11">
        <v>4</v>
      </c>
      <c r="AE11">
        <v>0</v>
      </c>
      <c r="AF11">
        <v>3.2</v>
      </c>
      <c r="AG11">
        <v>2.4</v>
      </c>
      <c r="AH11">
        <v>3</v>
      </c>
      <c r="AI11">
        <v>0</v>
      </c>
      <c r="AJ11">
        <v>25</v>
      </c>
      <c r="AK11">
        <v>0</v>
      </c>
      <c r="AL11">
        <v>-2</v>
      </c>
      <c r="AM11">
        <v>-2</v>
      </c>
      <c r="AN11">
        <v>2</v>
      </c>
    </row>
    <row r="12" spans="1:40" x14ac:dyDescent="0.45">
      <c r="A12">
        <v>7</v>
      </c>
      <c r="B12" t="s">
        <v>14</v>
      </c>
      <c r="C12">
        <v>2024</v>
      </c>
      <c r="D12">
        <v>29</v>
      </c>
      <c r="E12" t="s">
        <v>37</v>
      </c>
      <c r="F12" t="s">
        <v>17</v>
      </c>
      <c r="G12">
        <v>57</v>
      </c>
      <c r="H12">
        <v>257</v>
      </c>
      <c r="I12">
        <v>227</v>
      </c>
      <c r="J12">
        <v>41</v>
      </c>
      <c r="K12">
        <v>74</v>
      </c>
      <c r="L12">
        <v>41</v>
      </c>
      <c r="M12">
        <v>17</v>
      </c>
      <c r="N12">
        <v>2</v>
      </c>
      <c r="O12">
        <v>14</v>
      </c>
      <c r="P12">
        <v>38</v>
      </c>
      <c r="Q12">
        <v>14</v>
      </c>
      <c r="R12">
        <v>1</v>
      </c>
      <c r="S12">
        <v>26</v>
      </c>
      <c r="T12">
        <v>51</v>
      </c>
      <c r="U12">
        <v>0.32600000000000001</v>
      </c>
      <c r="V12">
        <v>0.39500000000000002</v>
      </c>
      <c r="W12">
        <v>0.60399999999999998</v>
      </c>
      <c r="X12">
        <v>0.998</v>
      </c>
      <c r="Y12">
        <v>181</v>
      </c>
      <c r="Z12">
        <v>137</v>
      </c>
      <c r="AA12">
        <v>4</v>
      </c>
      <c r="AB12">
        <v>1</v>
      </c>
      <c r="AC12">
        <v>0</v>
      </c>
      <c r="AD12">
        <v>2</v>
      </c>
      <c r="AE12">
        <v>0</v>
      </c>
      <c r="AF12">
        <v>3.1</v>
      </c>
      <c r="AG12">
        <v>2.2999999999999998</v>
      </c>
      <c r="AH12">
        <v>3.1</v>
      </c>
      <c r="AI12">
        <v>-0.5</v>
      </c>
      <c r="AJ12">
        <v>24</v>
      </c>
      <c r="AK12">
        <v>1</v>
      </c>
      <c r="AL12">
        <v>2</v>
      </c>
      <c r="AM12">
        <v>4</v>
      </c>
      <c r="AN12">
        <v>0</v>
      </c>
    </row>
    <row r="13" spans="1:40" x14ac:dyDescent="0.45">
      <c r="A13">
        <v>8</v>
      </c>
      <c r="B13" t="s">
        <v>1164</v>
      </c>
      <c r="C13">
        <v>2024</v>
      </c>
      <c r="D13">
        <v>27</v>
      </c>
      <c r="E13" t="s">
        <v>40</v>
      </c>
      <c r="F13" t="s">
        <v>13</v>
      </c>
      <c r="G13">
        <v>59</v>
      </c>
      <c r="H13">
        <v>266</v>
      </c>
      <c r="I13">
        <v>241</v>
      </c>
      <c r="J13">
        <v>34</v>
      </c>
      <c r="K13">
        <v>62</v>
      </c>
      <c r="L13">
        <v>34</v>
      </c>
      <c r="M13">
        <v>17</v>
      </c>
      <c r="N13">
        <v>8</v>
      </c>
      <c r="O13">
        <v>3</v>
      </c>
      <c r="P13">
        <v>23</v>
      </c>
      <c r="Q13">
        <v>11</v>
      </c>
      <c r="R13">
        <v>2</v>
      </c>
      <c r="S13">
        <v>20</v>
      </c>
      <c r="T13">
        <v>61</v>
      </c>
      <c r="U13">
        <v>0.25700000000000001</v>
      </c>
      <c r="V13">
        <v>0.32100000000000001</v>
      </c>
      <c r="W13">
        <v>0.432</v>
      </c>
      <c r="X13">
        <v>0.752</v>
      </c>
      <c r="Y13">
        <v>109</v>
      </c>
      <c r="Z13">
        <v>104</v>
      </c>
      <c r="AA13">
        <v>0</v>
      </c>
      <c r="AB13">
        <v>3</v>
      </c>
      <c r="AC13">
        <v>1</v>
      </c>
      <c r="AD13">
        <v>1</v>
      </c>
      <c r="AE13">
        <v>0</v>
      </c>
      <c r="AF13">
        <v>2.7</v>
      </c>
      <c r="AG13">
        <v>1.9</v>
      </c>
      <c r="AH13">
        <v>1.8</v>
      </c>
      <c r="AI13">
        <v>1</v>
      </c>
      <c r="AJ13">
        <v>4</v>
      </c>
      <c r="AK13">
        <v>1</v>
      </c>
      <c r="AL13">
        <v>4</v>
      </c>
      <c r="AM13">
        <v>4</v>
      </c>
      <c r="AN13">
        <v>9</v>
      </c>
    </row>
    <row r="14" spans="1:40" x14ac:dyDescent="0.45">
      <c r="A14">
        <v>9</v>
      </c>
      <c r="B14" t="s">
        <v>434</v>
      </c>
      <c r="C14">
        <v>2024</v>
      </c>
      <c r="D14">
        <v>30</v>
      </c>
      <c r="E14" t="s">
        <v>317</v>
      </c>
      <c r="F14" t="s">
        <v>17</v>
      </c>
      <c r="G14">
        <v>57</v>
      </c>
      <c r="H14">
        <v>256</v>
      </c>
      <c r="I14">
        <v>230</v>
      </c>
      <c r="J14">
        <v>37</v>
      </c>
      <c r="K14">
        <v>60</v>
      </c>
      <c r="L14">
        <v>35</v>
      </c>
      <c r="M14">
        <v>13</v>
      </c>
      <c r="N14">
        <v>2</v>
      </c>
      <c r="O14">
        <v>10</v>
      </c>
      <c r="P14">
        <v>29</v>
      </c>
      <c r="Q14">
        <v>1</v>
      </c>
      <c r="R14">
        <v>0</v>
      </c>
      <c r="S14">
        <v>19</v>
      </c>
      <c r="T14">
        <v>50</v>
      </c>
      <c r="U14">
        <v>0.26100000000000001</v>
      </c>
      <c r="V14">
        <v>0.316</v>
      </c>
      <c r="W14">
        <v>0.46500000000000002</v>
      </c>
      <c r="X14">
        <v>0.78200000000000003</v>
      </c>
      <c r="Y14">
        <v>123</v>
      </c>
      <c r="Z14">
        <v>107</v>
      </c>
      <c r="AA14">
        <v>4</v>
      </c>
      <c r="AB14">
        <v>2</v>
      </c>
      <c r="AC14">
        <v>0</v>
      </c>
      <c r="AD14">
        <v>5</v>
      </c>
      <c r="AE14">
        <v>2</v>
      </c>
      <c r="AF14">
        <v>2.7</v>
      </c>
      <c r="AG14">
        <v>1.9</v>
      </c>
      <c r="AH14">
        <v>1.7</v>
      </c>
      <c r="AI14">
        <v>1.1000000000000001</v>
      </c>
      <c r="AJ14">
        <v>7</v>
      </c>
      <c r="AK14">
        <v>0</v>
      </c>
      <c r="AL14">
        <v>1</v>
      </c>
      <c r="AM14">
        <v>1</v>
      </c>
      <c r="AN14">
        <v>9</v>
      </c>
    </row>
    <row r="15" spans="1:40" x14ac:dyDescent="0.45">
      <c r="A15">
        <v>10</v>
      </c>
      <c r="B15" t="s">
        <v>1165</v>
      </c>
      <c r="C15">
        <v>2024</v>
      </c>
      <c r="D15">
        <v>23</v>
      </c>
      <c r="E15" t="s">
        <v>22</v>
      </c>
      <c r="F15" t="s">
        <v>13</v>
      </c>
      <c r="G15">
        <v>59</v>
      </c>
      <c r="H15">
        <v>268</v>
      </c>
      <c r="I15">
        <v>238</v>
      </c>
      <c r="J15">
        <v>40</v>
      </c>
      <c r="K15">
        <v>67</v>
      </c>
      <c r="L15">
        <v>47</v>
      </c>
      <c r="M15">
        <v>10</v>
      </c>
      <c r="N15">
        <v>4</v>
      </c>
      <c r="O15">
        <v>6</v>
      </c>
      <c r="P15">
        <v>24</v>
      </c>
      <c r="Q15">
        <v>11</v>
      </c>
      <c r="R15">
        <v>3</v>
      </c>
      <c r="S15">
        <v>23</v>
      </c>
      <c r="T15">
        <v>55</v>
      </c>
      <c r="U15">
        <v>0.28199999999999997</v>
      </c>
      <c r="V15">
        <v>0.35099999999999998</v>
      </c>
      <c r="W15">
        <v>0.433</v>
      </c>
      <c r="X15">
        <v>0.78400000000000003</v>
      </c>
      <c r="Y15">
        <v>122</v>
      </c>
      <c r="Z15">
        <v>103</v>
      </c>
      <c r="AA15">
        <v>3</v>
      </c>
      <c r="AB15">
        <v>3</v>
      </c>
      <c r="AC15">
        <v>2</v>
      </c>
      <c r="AD15">
        <v>1</v>
      </c>
      <c r="AE15">
        <v>0</v>
      </c>
      <c r="AF15">
        <v>2.6</v>
      </c>
      <c r="AG15">
        <v>1.8</v>
      </c>
      <c r="AH15">
        <v>2.2000000000000002</v>
      </c>
      <c r="AI15">
        <v>0.8</v>
      </c>
      <c r="AJ15">
        <v>6</v>
      </c>
      <c r="AK15">
        <v>1</v>
      </c>
      <c r="AL15">
        <v>2</v>
      </c>
      <c r="AM15">
        <v>3</v>
      </c>
      <c r="AN15">
        <v>4</v>
      </c>
    </row>
    <row r="16" spans="1:40" x14ac:dyDescent="0.45">
      <c r="A16">
        <v>11</v>
      </c>
      <c r="B16" t="s">
        <v>1166</v>
      </c>
      <c r="C16">
        <v>2024</v>
      </c>
      <c r="D16">
        <v>26</v>
      </c>
      <c r="E16" t="s">
        <v>43</v>
      </c>
      <c r="F16" t="s">
        <v>17</v>
      </c>
      <c r="G16">
        <v>58</v>
      </c>
      <c r="H16">
        <v>264</v>
      </c>
      <c r="I16">
        <v>233</v>
      </c>
      <c r="J16">
        <v>48</v>
      </c>
      <c r="K16">
        <v>75</v>
      </c>
      <c r="L16">
        <v>51</v>
      </c>
      <c r="M16">
        <v>15</v>
      </c>
      <c r="N16">
        <v>1</v>
      </c>
      <c r="O16">
        <v>8</v>
      </c>
      <c r="P16">
        <v>44</v>
      </c>
      <c r="Q16">
        <v>4</v>
      </c>
      <c r="R16">
        <v>0</v>
      </c>
      <c r="S16">
        <v>27</v>
      </c>
      <c r="T16">
        <v>53</v>
      </c>
      <c r="U16">
        <v>0.32200000000000001</v>
      </c>
      <c r="V16">
        <v>0.39400000000000002</v>
      </c>
      <c r="W16">
        <v>0.498</v>
      </c>
      <c r="X16">
        <v>0.89200000000000002</v>
      </c>
      <c r="Y16">
        <v>153</v>
      </c>
      <c r="Z16">
        <v>116</v>
      </c>
      <c r="AA16">
        <v>7</v>
      </c>
      <c r="AB16">
        <v>2</v>
      </c>
      <c r="AC16">
        <v>0</v>
      </c>
      <c r="AD16">
        <v>2</v>
      </c>
      <c r="AE16">
        <v>1</v>
      </c>
      <c r="AF16">
        <v>2.6</v>
      </c>
      <c r="AG16">
        <v>1.8</v>
      </c>
      <c r="AH16">
        <v>2.6</v>
      </c>
      <c r="AI16">
        <v>0.3</v>
      </c>
      <c r="AJ16">
        <v>16</v>
      </c>
      <c r="AK16">
        <v>-1</v>
      </c>
      <c r="AL16">
        <v>0</v>
      </c>
      <c r="AM16">
        <v>-1</v>
      </c>
      <c r="AN16">
        <v>0</v>
      </c>
    </row>
    <row r="17" spans="1:40" x14ac:dyDescent="0.45">
      <c r="A17">
        <v>12</v>
      </c>
      <c r="B17" t="s">
        <v>1167</v>
      </c>
      <c r="C17">
        <v>2024</v>
      </c>
      <c r="D17">
        <v>25</v>
      </c>
      <c r="E17" t="s">
        <v>127</v>
      </c>
      <c r="F17" t="s">
        <v>13</v>
      </c>
      <c r="G17">
        <v>52</v>
      </c>
      <c r="H17">
        <v>213</v>
      </c>
      <c r="I17">
        <v>193</v>
      </c>
      <c r="J17">
        <v>30</v>
      </c>
      <c r="K17">
        <v>57</v>
      </c>
      <c r="L17">
        <v>34</v>
      </c>
      <c r="M17">
        <v>11</v>
      </c>
      <c r="N17">
        <v>3</v>
      </c>
      <c r="O17">
        <v>9</v>
      </c>
      <c r="P17">
        <v>36</v>
      </c>
      <c r="Q17">
        <v>5</v>
      </c>
      <c r="R17">
        <v>3</v>
      </c>
      <c r="S17">
        <v>15</v>
      </c>
      <c r="T17">
        <v>41</v>
      </c>
      <c r="U17">
        <v>0.29499999999999998</v>
      </c>
      <c r="V17">
        <v>0.35399999999999998</v>
      </c>
      <c r="W17">
        <v>0.52300000000000002</v>
      </c>
      <c r="X17">
        <v>0.877</v>
      </c>
      <c r="Y17">
        <v>154</v>
      </c>
      <c r="Z17">
        <v>101</v>
      </c>
      <c r="AA17">
        <v>1</v>
      </c>
      <c r="AB17">
        <v>3</v>
      </c>
      <c r="AC17">
        <v>1</v>
      </c>
      <c r="AD17">
        <v>1</v>
      </c>
      <c r="AE17">
        <v>0</v>
      </c>
      <c r="AF17">
        <v>2.5</v>
      </c>
      <c r="AG17">
        <v>1.8</v>
      </c>
      <c r="AH17">
        <v>2.2999999999999998</v>
      </c>
      <c r="AI17">
        <v>0.4</v>
      </c>
      <c r="AJ17">
        <v>13</v>
      </c>
      <c r="AK17">
        <v>1</v>
      </c>
      <c r="AL17">
        <v>0</v>
      </c>
      <c r="AM17">
        <v>1</v>
      </c>
      <c r="AN17">
        <v>2</v>
      </c>
    </row>
    <row r="18" spans="1:40" x14ac:dyDescent="0.45">
      <c r="A18">
        <v>13</v>
      </c>
      <c r="B18" t="s">
        <v>1168</v>
      </c>
      <c r="C18">
        <v>2024</v>
      </c>
      <c r="D18">
        <v>24</v>
      </c>
      <c r="E18" t="s">
        <v>43</v>
      </c>
      <c r="F18" t="s">
        <v>17</v>
      </c>
      <c r="G18">
        <v>54</v>
      </c>
      <c r="H18">
        <v>209</v>
      </c>
      <c r="I18">
        <v>184</v>
      </c>
      <c r="J18">
        <v>26</v>
      </c>
      <c r="K18">
        <v>55</v>
      </c>
      <c r="L18">
        <v>40</v>
      </c>
      <c r="M18">
        <v>12</v>
      </c>
      <c r="N18">
        <v>0</v>
      </c>
      <c r="O18">
        <v>3</v>
      </c>
      <c r="P18">
        <v>21</v>
      </c>
      <c r="Q18">
        <v>20</v>
      </c>
      <c r="R18">
        <v>1</v>
      </c>
      <c r="S18">
        <v>19</v>
      </c>
      <c r="T18">
        <v>35</v>
      </c>
      <c r="U18">
        <v>0.29899999999999999</v>
      </c>
      <c r="V18">
        <v>0.36399999999999999</v>
      </c>
      <c r="W18">
        <v>0.41299999999999998</v>
      </c>
      <c r="X18">
        <v>0.77700000000000002</v>
      </c>
      <c r="Y18">
        <v>122</v>
      </c>
      <c r="Z18">
        <v>76</v>
      </c>
      <c r="AA18">
        <v>4</v>
      </c>
      <c r="AB18">
        <v>1</v>
      </c>
      <c r="AC18">
        <v>3</v>
      </c>
      <c r="AD18">
        <v>2</v>
      </c>
      <c r="AE18">
        <v>0</v>
      </c>
      <c r="AF18">
        <v>2.4</v>
      </c>
      <c r="AG18">
        <v>1.7</v>
      </c>
      <c r="AH18">
        <v>1.9</v>
      </c>
      <c r="AI18">
        <v>0.6</v>
      </c>
      <c r="AJ18">
        <v>6</v>
      </c>
      <c r="AK18">
        <v>1</v>
      </c>
      <c r="AL18">
        <v>3</v>
      </c>
      <c r="AM18">
        <v>5</v>
      </c>
      <c r="AN18">
        <v>4</v>
      </c>
    </row>
    <row r="19" spans="1:40" x14ac:dyDescent="0.45">
      <c r="A19">
        <v>14</v>
      </c>
      <c r="B19" t="s">
        <v>307</v>
      </c>
      <c r="C19">
        <v>2024</v>
      </c>
      <c r="D19">
        <v>33</v>
      </c>
      <c r="E19" t="s">
        <v>70</v>
      </c>
      <c r="F19" t="s">
        <v>13</v>
      </c>
      <c r="G19">
        <v>57</v>
      </c>
      <c r="H19">
        <v>261</v>
      </c>
      <c r="I19">
        <v>242</v>
      </c>
      <c r="J19">
        <v>41</v>
      </c>
      <c r="K19">
        <v>62</v>
      </c>
      <c r="L19">
        <v>39</v>
      </c>
      <c r="M19">
        <v>13</v>
      </c>
      <c r="N19">
        <v>1</v>
      </c>
      <c r="O19">
        <v>9</v>
      </c>
      <c r="P19">
        <v>34</v>
      </c>
      <c r="Q19">
        <v>1</v>
      </c>
      <c r="R19">
        <v>0</v>
      </c>
      <c r="S19">
        <v>18</v>
      </c>
      <c r="T19">
        <v>39</v>
      </c>
      <c r="U19">
        <v>0.25600000000000001</v>
      </c>
      <c r="V19">
        <v>0.307</v>
      </c>
      <c r="W19">
        <v>0.43</v>
      </c>
      <c r="X19">
        <v>0.73599999999999999</v>
      </c>
      <c r="Y19">
        <v>109</v>
      </c>
      <c r="Z19">
        <v>104</v>
      </c>
      <c r="AA19">
        <v>3</v>
      </c>
      <c r="AB19">
        <v>0</v>
      </c>
      <c r="AC19">
        <v>0</v>
      </c>
      <c r="AD19">
        <v>1</v>
      </c>
      <c r="AE19">
        <v>0</v>
      </c>
      <c r="AF19">
        <v>2.4</v>
      </c>
      <c r="AG19">
        <v>1.6</v>
      </c>
      <c r="AH19">
        <v>1.3</v>
      </c>
      <c r="AI19">
        <v>1.3</v>
      </c>
      <c r="AJ19">
        <v>2</v>
      </c>
      <c r="AK19">
        <v>0</v>
      </c>
      <c r="AL19">
        <v>0</v>
      </c>
      <c r="AM19">
        <v>0</v>
      </c>
      <c r="AN19">
        <v>10</v>
      </c>
    </row>
    <row r="20" spans="1:40" x14ac:dyDescent="0.45">
      <c r="A20">
        <v>15</v>
      </c>
      <c r="B20" t="s">
        <v>347</v>
      </c>
      <c r="C20">
        <v>2024</v>
      </c>
      <c r="D20">
        <v>31</v>
      </c>
      <c r="E20" t="s">
        <v>65</v>
      </c>
      <c r="F20" t="s">
        <v>17</v>
      </c>
      <c r="G20">
        <v>58</v>
      </c>
      <c r="H20">
        <v>245</v>
      </c>
      <c r="I20">
        <v>222</v>
      </c>
      <c r="J20">
        <v>38</v>
      </c>
      <c r="K20">
        <v>52</v>
      </c>
      <c r="L20">
        <v>30</v>
      </c>
      <c r="M20">
        <v>14</v>
      </c>
      <c r="N20">
        <v>0</v>
      </c>
      <c r="O20">
        <v>8</v>
      </c>
      <c r="P20">
        <v>27</v>
      </c>
      <c r="Q20">
        <v>5</v>
      </c>
      <c r="R20">
        <v>0</v>
      </c>
      <c r="S20">
        <v>20</v>
      </c>
      <c r="T20">
        <v>58</v>
      </c>
      <c r="U20">
        <v>0.23400000000000001</v>
      </c>
      <c r="V20">
        <v>0.30599999999999999</v>
      </c>
      <c r="W20">
        <v>0.40500000000000003</v>
      </c>
      <c r="X20">
        <v>0.71199999999999997</v>
      </c>
      <c r="Y20">
        <v>109</v>
      </c>
      <c r="Z20">
        <v>90</v>
      </c>
      <c r="AA20">
        <v>5</v>
      </c>
      <c r="AB20">
        <v>3</v>
      </c>
      <c r="AC20">
        <v>0</v>
      </c>
      <c r="AD20">
        <v>0</v>
      </c>
      <c r="AE20">
        <v>1</v>
      </c>
      <c r="AF20">
        <v>2.4</v>
      </c>
      <c r="AG20">
        <v>1.6</v>
      </c>
      <c r="AH20">
        <v>1.7</v>
      </c>
      <c r="AI20">
        <v>0.8</v>
      </c>
      <c r="AJ20">
        <v>4</v>
      </c>
      <c r="AK20">
        <v>0</v>
      </c>
      <c r="AL20">
        <v>3</v>
      </c>
      <c r="AM20">
        <v>3</v>
      </c>
      <c r="AN20">
        <v>6</v>
      </c>
    </row>
    <row r="21" spans="1:40" x14ac:dyDescent="0.45">
      <c r="A21">
        <v>16</v>
      </c>
      <c r="B21" t="s">
        <v>1169</v>
      </c>
      <c r="C21">
        <v>2024</v>
      </c>
      <c r="D21">
        <v>22</v>
      </c>
      <c r="E21" t="s">
        <v>114</v>
      </c>
      <c r="F21" t="s">
        <v>17</v>
      </c>
      <c r="G21">
        <v>56</v>
      </c>
      <c r="H21">
        <v>251</v>
      </c>
      <c r="I21">
        <v>235</v>
      </c>
      <c r="J21">
        <v>30</v>
      </c>
      <c r="K21">
        <v>71</v>
      </c>
      <c r="L21">
        <v>44</v>
      </c>
      <c r="M21">
        <v>18</v>
      </c>
      <c r="N21">
        <v>1</v>
      </c>
      <c r="O21">
        <v>8</v>
      </c>
      <c r="P21">
        <v>24</v>
      </c>
      <c r="Q21">
        <v>4</v>
      </c>
      <c r="R21">
        <v>2</v>
      </c>
      <c r="S21">
        <v>10</v>
      </c>
      <c r="T21">
        <v>75</v>
      </c>
      <c r="U21">
        <v>0.30199999999999999</v>
      </c>
      <c r="V21">
        <v>0.33500000000000002</v>
      </c>
      <c r="W21">
        <v>0.48899999999999999</v>
      </c>
      <c r="X21">
        <v>0.82399999999999995</v>
      </c>
      <c r="Y21">
        <v>126</v>
      </c>
      <c r="Z21">
        <v>115</v>
      </c>
      <c r="AA21">
        <v>3</v>
      </c>
      <c r="AB21">
        <v>2</v>
      </c>
      <c r="AC21">
        <v>3</v>
      </c>
      <c r="AD21">
        <v>1</v>
      </c>
      <c r="AE21">
        <v>0</v>
      </c>
      <c r="AF21">
        <v>2.2999999999999998</v>
      </c>
      <c r="AG21">
        <v>1.6</v>
      </c>
      <c r="AH21">
        <v>1.8</v>
      </c>
      <c r="AI21">
        <v>0.9</v>
      </c>
      <c r="AJ21">
        <v>7</v>
      </c>
      <c r="AK21">
        <v>-1</v>
      </c>
      <c r="AL21">
        <v>1</v>
      </c>
      <c r="AM21">
        <v>0</v>
      </c>
      <c r="AN21">
        <v>5</v>
      </c>
    </row>
    <row r="22" spans="1:40" x14ac:dyDescent="0.45">
      <c r="A22">
        <v>17</v>
      </c>
      <c r="B22" t="s">
        <v>1170</v>
      </c>
      <c r="C22">
        <v>2024</v>
      </c>
      <c r="D22">
        <v>26</v>
      </c>
      <c r="E22" t="s">
        <v>70</v>
      </c>
      <c r="F22" t="s">
        <v>13</v>
      </c>
      <c r="G22">
        <v>56</v>
      </c>
      <c r="H22">
        <v>203</v>
      </c>
      <c r="I22">
        <v>177</v>
      </c>
      <c r="J22">
        <v>27</v>
      </c>
      <c r="K22">
        <v>50</v>
      </c>
      <c r="L22">
        <v>33</v>
      </c>
      <c r="M22">
        <v>13</v>
      </c>
      <c r="N22">
        <v>1</v>
      </c>
      <c r="O22">
        <v>3</v>
      </c>
      <c r="P22">
        <v>22</v>
      </c>
      <c r="Q22">
        <v>3</v>
      </c>
      <c r="R22">
        <v>0</v>
      </c>
      <c r="S22">
        <v>17</v>
      </c>
      <c r="T22">
        <v>38</v>
      </c>
      <c r="U22">
        <v>0.28199999999999997</v>
      </c>
      <c r="V22">
        <v>0.374</v>
      </c>
      <c r="W22">
        <v>0.41799999999999998</v>
      </c>
      <c r="X22">
        <v>0.79200000000000004</v>
      </c>
      <c r="Y22">
        <v>128</v>
      </c>
      <c r="Z22">
        <v>74</v>
      </c>
      <c r="AA22">
        <v>5</v>
      </c>
      <c r="AB22">
        <v>9</v>
      </c>
      <c r="AC22">
        <v>0</v>
      </c>
      <c r="AD22">
        <v>0</v>
      </c>
      <c r="AE22">
        <v>0</v>
      </c>
      <c r="AF22">
        <v>2.2999999999999998</v>
      </c>
      <c r="AG22">
        <v>1.7</v>
      </c>
      <c r="AH22">
        <v>1.7</v>
      </c>
      <c r="AI22">
        <v>0.8</v>
      </c>
      <c r="AJ22">
        <v>7</v>
      </c>
      <c r="AK22">
        <v>0</v>
      </c>
      <c r="AL22">
        <v>1</v>
      </c>
      <c r="AM22">
        <v>0</v>
      </c>
      <c r="AN22">
        <v>6</v>
      </c>
    </row>
    <row r="23" spans="1:40" x14ac:dyDescent="0.45">
      <c r="A23">
        <v>18</v>
      </c>
      <c r="B23" t="s">
        <v>372</v>
      </c>
      <c r="C23">
        <v>2024</v>
      </c>
      <c r="D23">
        <v>31</v>
      </c>
      <c r="E23" t="s">
        <v>235</v>
      </c>
      <c r="F23" t="s">
        <v>13</v>
      </c>
      <c r="G23">
        <v>57</v>
      </c>
      <c r="H23">
        <v>250</v>
      </c>
      <c r="I23">
        <v>228</v>
      </c>
      <c r="J23">
        <v>44</v>
      </c>
      <c r="K23">
        <v>63</v>
      </c>
      <c r="L23">
        <v>33</v>
      </c>
      <c r="M23">
        <v>13</v>
      </c>
      <c r="N23">
        <v>1</v>
      </c>
      <c r="O23">
        <v>16</v>
      </c>
      <c r="P23">
        <v>57</v>
      </c>
      <c r="Q23">
        <v>9</v>
      </c>
      <c r="R23">
        <v>2</v>
      </c>
      <c r="S23">
        <v>19</v>
      </c>
      <c r="T23">
        <v>27</v>
      </c>
      <c r="U23">
        <v>0.27600000000000002</v>
      </c>
      <c r="V23">
        <v>0.33200000000000002</v>
      </c>
      <c r="W23">
        <v>0.55300000000000005</v>
      </c>
      <c r="X23">
        <v>0.88500000000000001</v>
      </c>
      <c r="Y23">
        <v>151</v>
      </c>
      <c r="Z23">
        <v>126</v>
      </c>
      <c r="AA23">
        <v>2</v>
      </c>
      <c r="AB23">
        <v>1</v>
      </c>
      <c r="AC23">
        <v>0</v>
      </c>
      <c r="AD23">
        <v>2</v>
      </c>
      <c r="AE23">
        <v>3</v>
      </c>
      <c r="AF23">
        <v>2.2999999999999998</v>
      </c>
      <c r="AG23">
        <v>1.5</v>
      </c>
      <c r="AH23">
        <v>2.2999999999999998</v>
      </c>
      <c r="AI23">
        <v>0</v>
      </c>
      <c r="AJ23">
        <v>13</v>
      </c>
      <c r="AK23">
        <v>1</v>
      </c>
      <c r="AL23">
        <v>0</v>
      </c>
      <c r="AM23">
        <v>1</v>
      </c>
      <c r="AN23">
        <v>0</v>
      </c>
    </row>
    <row r="24" spans="1:40" x14ac:dyDescent="0.45">
      <c r="A24">
        <v>19</v>
      </c>
      <c r="B24" t="s">
        <v>1171</v>
      </c>
      <c r="C24">
        <v>2024</v>
      </c>
      <c r="D24">
        <v>27</v>
      </c>
      <c r="E24" t="s">
        <v>55</v>
      </c>
      <c r="F24" t="s">
        <v>13</v>
      </c>
      <c r="G24">
        <v>53</v>
      </c>
      <c r="H24">
        <v>202</v>
      </c>
      <c r="I24">
        <v>180</v>
      </c>
      <c r="J24">
        <v>31</v>
      </c>
      <c r="K24">
        <v>37</v>
      </c>
      <c r="L24">
        <v>16</v>
      </c>
      <c r="M24">
        <v>9</v>
      </c>
      <c r="N24">
        <v>2</v>
      </c>
      <c r="O24">
        <v>10</v>
      </c>
      <c r="P24">
        <v>30</v>
      </c>
      <c r="Q24">
        <v>5</v>
      </c>
      <c r="R24">
        <v>0</v>
      </c>
      <c r="S24">
        <v>22</v>
      </c>
      <c r="T24">
        <v>53</v>
      </c>
      <c r="U24">
        <v>0.20599999999999999</v>
      </c>
      <c r="V24">
        <v>0.29199999999999998</v>
      </c>
      <c r="W24">
        <v>0.44400000000000001</v>
      </c>
      <c r="X24">
        <v>0.73699999999999999</v>
      </c>
      <c r="Y24">
        <v>110</v>
      </c>
      <c r="Z24">
        <v>80</v>
      </c>
      <c r="AA24">
        <v>1</v>
      </c>
      <c r="AB24">
        <v>0</v>
      </c>
      <c r="AC24">
        <v>0</v>
      </c>
      <c r="AD24">
        <v>0</v>
      </c>
      <c r="AE24">
        <v>0</v>
      </c>
      <c r="AF24">
        <v>2.2999999999999998</v>
      </c>
      <c r="AG24">
        <v>1.6</v>
      </c>
      <c r="AH24">
        <v>1.1000000000000001</v>
      </c>
      <c r="AI24">
        <v>1.1000000000000001</v>
      </c>
      <c r="AJ24">
        <v>1</v>
      </c>
      <c r="AK24">
        <v>1</v>
      </c>
      <c r="AL24">
        <v>3</v>
      </c>
      <c r="AM24">
        <v>3</v>
      </c>
      <c r="AN24">
        <v>11</v>
      </c>
    </row>
    <row r="25" spans="1:40" x14ac:dyDescent="0.45">
      <c r="A25">
        <v>20</v>
      </c>
      <c r="B25" t="s">
        <v>27</v>
      </c>
      <c r="C25">
        <v>2024</v>
      </c>
      <c r="D25">
        <v>31</v>
      </c>
      <c r="E25" t="s">
        <v>28</v>
      </c>
      <c r="F25" t="s">
        <v>17</v>
      </c>
      <c r="G25">
        <v>54</v>
      </c>
      <c r="H25">
        <v>236</v>
      </c>
      <c r="I25">
        <v>199</v>
      </c>
      <c r="J25">
        <v>35</v>
      </c>
      <c r="K25">
        <v>55</v>
      </c>
      <c r="L25">
        <v>31</v>
      </c>
      <c r="M25">
        <v>10</v>
      </c>
      <c r="N25">
        <v>0</v>
      </c>
      <c r="O25">
        <v>14</v>
      </c>
      <c r="P25">
        <v>44</v>
      </c>
      <c r="Q25">
        <v>3</v>
      </c>
      <c r="R25">
        <v>2</v>
      </c>
      <c r="S25">
        <v>35</v>
      </c>
      <c r="T25">
        <v>54</v>
      </c>
      <c r="U25">
        <v>0.27600000000000002</v>
      </c>
      <c r="V25">
        <v>0.38100000000000001</v>
      </c>
      <c r="W25">
        <v>0.53800000000000003</v>
      </c>
      <c r="X25">
        <v>0.91900000000000004</v>
      </c>
      <c r="Y25">
        <v>161</v>
      </c>
      <c r="Z25">
        <v>107</v>
      </c>
      <c r="AA25">
        <v>7</v>
      </c>
      <c r="AB25">
        <v>0</v>
      </c>
      <c r="AC25">
        <v>0</v>
      </c>
      <c r="AD25">
        <v>2</v>
      </c>
      <c r="AE25">
        <v>6</v>
      </c>
      <c r="AF25">
        <v>2.2000000000000002</v>
      </c>
      <c r="AG25">
        <v>1.4</v>
      </c>
      <c r="AH25">
        <v>1.7</v>
      </c>
      <c r="AI25">
        <v>0.2</v>
      </c>
      <c r="AJ25">
        <v>14</v>
      </c>
      <c r="AK25">
        <v>-1</v>
      </c>
      <c r="AL25">
        <v>-1</v>
      </c>
      <c r="AM25">
        <v>-2</v>
      </c>
      <c r="AN25">
        <v>4</v>
      </c>
    </row>
    <row r="26" spans="1:40" x14ac:dyDescent="0.45">
      <c r="A26">
        <v>21</v>
      </c>
      <c r="B26" t="s">
        <v>429</v>
      </c>
      <c r="C26">
        <v>2024</v>
      </c>
      <c r="D26">
        <v>30</v>
      </c>
      <c r="E26" t="s">
        <v>70</v>
      </c>
      <c r="F26" t="s">
        <v>13</v>
      </c>
      <c r="G26">
        <v>53</v>
      </c>
      <c r="H26">
        <v>235</v>
      </c>
      <c r="I26">
        <v>204</v>
      </c>
      <c r="J26">
        <v>28</v>
      </c>
      <c r="K26">
        <v>55</v>
      </c>
      <c r="L26">
        <v>37</v>
      </c>
      <c r="M26">
        <v>5</v>
      </c>
      <c r="N26">
        <v>0</v>
      </c>
      <c r="O26">
        <v>13</v>
      </c>
      <c r="P26">
        <v>29</v>
      </c>
      <c r="Q26">
        <v>0</v>
      </c>
      <c r="R26">
        <v>0</v>
      </c>
      <c r="S26">
        <v>29</v>
      </c>
      <c r="T26">
        <v>41</v>
      </c>
      <c r="U26">
        <v>0.27</v>
      </c>
      <c r="V26">
        <v>0.36199999999999999</v>
      </c>
      <c r="W26">
        <v>0.48499999999999999</v>
      </c>
      <c r="X26">
        <v>0.84699999999999998</v>
      </c>
      <c r="Y26">
        <v>141</v>
      </c>
      <c r="Z26">
        <v>99</v>
      </c>
      <c r="AA26">
        <v>2</v>
      </c>
      <c r="AB26">
        <v>1</v>
      </c>
      <c r="AC26">
        <v>0</v>
      </c>
      <c r="AD26">
        <v>1</v>
      </c>
      <c r="AE26">
        <v>7</v>
      </c>
      <c r="AF26">
        <v>2.2000000000000002</v>
      </c>
      <c r="AG26">
        <v>1.4</v>
      </c>
      <c r="AH26">
        <v>1.9</v>
      </c>
      <c r="AI26">
        <v>0.6</v>
      </c>
      <c r="AJ26">
        <v>8</v>
      </c>
      <c r="AK26">
        <v>0</v>
      </c>
      <c r="AL26">
        <v>-1</v>
      </c>
      <c r="AM26">
        <v>-1</v>
      </c>
      <c r="AN26">
        <v>3</v>
      </c>
    </row>
    <row r="27" spans="1:40" x14ac:dyDescent="0.45">
      <c r="A27">
        <v>22</v>
      </c>
      <c r="B27" t="s">
        <v>730</v>
      </c>
      <c r="C27">
        <v>2024</v>
      </c>
      <c r="D27">
        <v>26</v>
      </c>
      <c r="E27" t="s">
        <v>127</v>
      </c>
      <c r="F27" t="s">
        <v>13</v>
      </c>
      <c r="G27">
        <v>53</v>
      </c>
      <c r="H27">
        <v>235</v>
      </c>
      <c r="I27">
        <v>219</v>
      </c>
      <c r="J27">
        <v>30</v>
      </c>
      <c r="K27">
        <v>65</v>
      </c>
      <c r="L27">
        <v>47</v>
      </c>
      <c r="M27">
        <v>8</v>
      </c>
      <c r="N27">
        <v>0</v>
      </c>
      <c r="O27">
        <v>10</v>
      </c>
      <c r="P27">
        <v>37</v>
      </c>
      <c r="Q27">
        <v>1</v>
      </c>
      <c r="R27">
        <v>0</v>
      </c>
      <c r="S27">
        <v>13</v>
      </c>
      <c r="T27">
        <v>42</v>
      </c>
      <c r="U27">
        <v>0.29699999999999999</v>
      </c>
      <c r="V27">
        <v>0.33600000000000002</v>
      </c>
      <c r="W27">
        <v>0.47</v>
      </c>
      <c r="X27">
        <v>0.80600000000000005</v>
      </c>
      <c r="Y27">
        <v>135</v>
      </c>
      <c r="Z27">
        <v>103</v>
      </c>
      <c r="AA27">
        <v>4</v>
      </c>
      <c r="AB27">
        <v>1</v>
      </c>
      <c r="AC27">
        <v>0</v>
      </c>
      <c r="AD27">
        <v>2</v>
      </c>
      <c r="AE27">
        <v>1</v>
      </c>
      <c r="AF27">
        <v>2.1</v>
      </c>
      <c r="AG27">
        <v>1.4</v>
      </c>
      <c r="AH27">
        <v>1.8</v>
      </c>
      <c r="AI27">
        <v>0.4</v>
      </c>
      <c r="AJ27">
        <v>8</v>
      </c>
      <c r="AK27">
        <v>0</v>
      </c>
      <c r="AL27">
        <v>0</v>
      </c>
      <c r="AM27">
        <v>0</v>
      </c>
      <c r="AN27">
        <v>3</v>
      </c>
    </row>
    <row r="28" spans="1:40" x14ac:dyDescent="0.45">
      <c r="A28">
        <v>23</v>
      </c>
      <c r="B28" t="s">
        <v>1172</v>
      </c>
      <c r="C28">
        <v>2024</v>
      </c>
      <c r="D28">
        <v>22</v>
      </c>
      <c r="E28" t="s">
        <v>25</v>
      </c>
      <c r="F28" t="s">
        <v>17</v>
      </c>
      <c r="G28">
        <v>51</v>
      </c>
      <c r="H28">
        <v>183</v>
      </c>
      <c r="I28">
        <v>163</v>
      </c>
      <c r="J28">
        <v>16</v>
      </c>
      <c r="K28">
        <v>49</v>
      </c>
      <c r="L28">
        <v>34</v>
      </c>
      <c r="M28">
        <v>11</v>
      </c>
      <c r="N28">
        <v>2</v>
      </c>
      <c r="O28">
        <v>2</v>
      </c>
      <c r="P28">
        <v>19</v>
      </c>
      <c r="Q28">
        <v>7</v>
      </c>
      <c r="R28">
        <v>3</v>
      </c>
      <c r="S28">
        <v>14</v>
      </c>
      <c r="T28">
        <v>30</v>
      </c>
      <c r="U28">
        <v>0.30099999999999999</v>
      </c>
      <c r="V28">
        <v>0.34799999999999998</v>
      </c>
      <c r="W28">
        <v>0.42899999999999999</v>
      </c>
      <c r="X28">
        <v>0.77800000000000002</v>
      </c>
      <c r="Y28">
        <v>123</v>
      </c>
      <c r="Z28">
        <v>70</v>
      </c>
      <c r="AA28">
        <v>0</v>
      </c>
      <c r="AB28">
        <v>0</v>
      </c>
      <c r="AC28">
        <v>2</v>
      </c>
      <c r="AD28">
        <v>4</v>
      </c>
      <c r="AE28">
        <v>1</v>
      </c>
      <c r="AF28">
        <v>2.1</v>
      </c>
      <c r="AG28">
        <v>1.5</v>
      </c>
      <c r="AH28">
        <v>1.4</v>
      </c>
      <c r="AI28">
        <v>1</v>
      </c>
      <c r="AJ28">
        <v>4</v>
      </c>
      <c r="AK28">
        <v>1</v>
      </c>
      <c r="AL28">
        <v>0</v>
      </c>
      <c r="AM28">
        <v>1</v>
      </c>
      <c r="AN28">
        <v>7</v>
      </c>
    </row>
    <row r="29" spans="1:40" x14ac:dyDescent="0.45">
      <c r="A29">
        <v>24</v>
      </c>
      <c r="B29" t="s">
        <v>659</v>
      </c>
      <c r="C29">
        <v>2024</v>
      </c>
      <c r="D29">
        <v>33</v>
      </c>
      <c r="E29" t="s">
        <v>19</v>
      </c>
      <c r="F29" t="s">
        <v>17</v>
      </c>
      <c r="G29">
        <v>56</v>
      </c>
      <c r="H29">
        <v>237</v>
      </c>
      <c r="I29">
        <v>208</v>
      </c>
      <c r="J29">
        <v>33</v>
      </c>
      <c r="K29">
        <v>65</v>
      </c>
      <c r="L29">
        <v>37</v>
      </c>
      <c r="M29">
        <v>11</v>
      </c>
      <c r="N29">
        <v>0</v>
      </c>
      <c r="O29">
        <v>17</v>
      </c>
      <c r="P29">
        <v>53</v>
      </c>
      <c r="Q29">
        <v>0</v>
      </c>
      <c r="R29">
        <v>0</v>
      </c>
      <c r="S29">
        <v>26</v>
      </c>
      <c r="T29">
        <v>54</v>
      </c>
      <c r="U29">
        <v>0.313</v>
      </c>
      <c r="V29">
        <v>0.38800000000000001</v>
      </c>
      <c r="W29">
        <v>0.61099999999999999</v>
      </c>
      <c r="X29">
        <v>0.999</v>
      </c>
      <c r="Y29">
        <v>180</v>
      </c>
      <c r="Z29">
        <v>127</v>
      </c>
      <c r="AA29">
        <v>4</v>
      </c>
      <c r="AB29">
        <v>1</v>
      </c>
      <c r="AC29">
        <v>0</v>
      </c>
      <c r="AD29">
        <v>2</v>
      </c>
      <c r="AE29">
        <v>1</v>
      </c>
      <c r="AF29">
        <v>2.1</v>
      </c>
      <c r="AG29">
        <v>1.3</v>
      </c>
      <c r="AH29">
        <v>2.1</v>
      </c>
      <c r="AI29">
        <v>-0.5</v>
      </c>
      <c r="AJ29">
        <v>21</v>
      </c>
      <c r="AK29">
        <v>-1</v>
      </c>
      <c r="AL29">
        <v>-2</v>
      </c>
      <c r="AM29">
        <v>-3</v>
      </c>
      <c r="AN29">
        <v>0</v>
      </c>
    </row>
    <row r="30" spans="1:40" x14ac:dyDescent="0.45">
      <c r="A30">
        <v>25</v>
      </c>
      <c r="B30" t="s">
        <v>715</v>
      </c>
      <c r="C30">
        <v>2024</v>
      </c>
      <c r="D30">
        <v>34</v>
      </c>
      <c r="E30" t="s">
        <v>155</v>
      </c>
      <c r="F30" t="s">
        <v>13</v>
      </c>
      <c r="G30">
        <v>58</v>
      </c>
      <c r="H30">
        <v>235</v>
      </c>
      <c r="I30">
        <v>213</v>
      </c>
      <c r="J30">
        <v>24</v>
      </c>
      <c r="K30">
        <v>67</v>
      </c>
      <c r="L30">
        <v>43</v>
      </c>
      <c r="M30">
        <v>14</v>
      </c>
      <c r="N30">
        <v>0</v>
      </c>
      <c r="O30">
        <v>10</v>
      </c>
      <c r="P30">
        <v>41</v>
      </c>
      <c r="Q30">
        <v>0</v>
      </c>
      <c r="R30">
        <v>0</v>
      </c>
      <c r="S30">
        <v>16</v>
      </c>
      <c r="T30">
        <v>37</v>
      </c>
      <c r="U30">
        <v>0.315</v>
      </c>
      <c r="V30">
        <v>0.379</v>
      </c>
      <c r="W30">
        <v>0.52100000000000002</v>
      </c>
      <c r="X30">
        <v>0.9</v>
      </c>
      <c r="Y30">
        <v>152</v>
      </c>
      <c r="Z30">
        <v>111</v>
      </c>
      <c r="AA30">
        <v>8</v>
      </c>
      <c r="AB30">
        <v>6</v>
      </c>
      <c r="AC30">
        <v>0</v>
      </c>
      <c r="AD30">
        <v>0</v>
      </c>
      <c r="AE30">
        <v>5</v>
      </c>
      <c r="AF30">
        <v>2.1</v>
      </c>
      <c r="AG30">
        <v>1.3</v>
      </c>
      <c r="AH30">
        <v>2</v>
      </c>
      <c r="AI30">
        <v>0.2</v>
      </c>
      <c r="AJ30">
        <v>13</v>
      </c>
      <c r="AK30">
        <v>-1</v>
      </c>
      <c r="AL30">
        <v>-2</v>
      </c>
      <c r="AM30">
        <v>-3</v>
      </c>
      <c r="AN30">
        <v>1</v>
      </c>
    </row>
    <row r="31" spans="1:40" x14ac:dyDescent="0.45">
      <c r="A31">
        <v>26</v>
      </c>
      <c r="B31" t="s">
        <v>1173</v>
      </c>
      <c r="C31">
        <v>2024</v>
      </c>
      <c r="D31">
        <v>31</v>
      </c>
      <c r="E31" t="s">
        <v>117</v>
      </c>
      <c r="F31" t="s">
        <v>17</v>
      </c>
      <c r="G31">
        <v>61</v>
      </c>
      <c r="H31">
        <v>243</v>
      </c>
      <c r="I31">
        <v>206</v>
      </c>
      <c r="J31">
        <v>34</v>
      </c>
      <c r="K31">
        <v>67</v>
      </c>
      <c r="L31">
        <v>49</v>
      </c>
      <c r="M31">
        <v>10</v>
      </c>
      <c r="N31">
        <v>0</v>
      </c>
      <c r="O31">
        <v>8</v>
      </c>
      <c r="P31">
        <v>38</v>
      </c>
      <c r="Q31">
        <v>3</v>
      </c>
      <c r="R31">
        <v>2</v>
      </c>
      <c r="S31">
        <v>31</v>
      </c>
      <c r="T31">
        <v>34</v>
      </c>
      <c r="U31">
        <v>0.32500000000000001</v>
      </c>
      <c r="V31">
        <v>0.42</v>
      </c>
      <c r="W31">
        <v>0.49</v>
      </c>
      <c r="X31">
        <v>0.91</v>
      </c>
      <c r="Y31">
        <v>166</v>
      </c>
      <c r="Z31">
        <v>101</v>
      </c>
      <c r="AA31">
        <v>6</v>
      </c>
      <c r="AB31">
        <v>4</v>
      </c>
      <c r="AC31">
        <v>0</v>
      </c>
      <c r="AD31">
        <v>2</v>
      </c>
      <c r="AE31">
        <v>1</v>
      </c>
      <c r="AF31">
        <v>1.9</v>
      </c>
      <c r="AG31">
        <v>1.2</v>
      </c>
      <c r="AH31">
        <v>2.2000000000000002</v>
      </c>
      <c r="AI31">
        <v>-0.6</v>
      </c>
      <c r="AJ31">
        <v>18</v>
      </c>
      <c r="AK31">
        <v>0</v>
      </c>
      <c r="AL31">
        <v>-1</v>
      </c>
      <c r="AM31">
        <v>-1</v>
      </c>
      <c r="AN31">
        <v>-3</v>
      </c>
    </row>
    <row r="32" spans="1:40" x14ac:dyDescent="0.45">
      <c r="A32">
        <v>27</v>
      </c>
      <c r="B32" t="s">
        <v>1174</v>
      </c>
      <c r="C32">
        <v>2024</v>
      </c>
      <c r="D32">
        <v>29</v>
      </c>
      <c r="E32" t="s">
        <v>114</v>
      </c>
      <c r="F32" t="s">
        <v>17</v>
      </c>
      <c r="G32">
        <v>57</v>
      </c>
      <c r="H32">
        <v>246</v>
      </c>
      <c r="I32">
        <v>213</v>
      </c>
      <c r="J32">
        <v>29</v>
      </c>
      <c r="K32">
        <v>60</v>
      </c>
      <c r="L32">
        <v>40</v>
      </c>
      <c r="M32">
        <v>10</v>
      </c>
      <c r="N32">
        <v>0</v>
      </c>
      <c r="O32">
        <v>10</v>
      </c>
      <c r="P32">
        <v>34</v>
      </c>
      <c r="Q32">
        <v>0</v>
      </c>
      <c r="R32">
        <v>4</v>
      </c>
      <c r="S32">
        <v>28</v>
      </c>
      <c r="T32">
        <v>64</v>
      </c>
      <c r="U32">
        <v>0.28199999999999997</v>
      </c>
      <c r="V32">
        <v>0.36499999999999999</v>
      </c>
      <c r="W32">
        <v>0.46899999999999997</v>
      </c>
      <c r="X32">
        <v>0.83399999999999996</v>
      </c>
      <c r="Y32">
        <v>130</v>
      </c>
      <c r="Z32">
        <v>100</v>
      </c>
      <c r="AA32">
        <v>3</v>
      </c>
      <c r="AB32">
        <v>1</v>
      </c>
      <c r="AC32">
        <v>0</v>
      </c>
      <c r="AD32">
        <v>2</v>
      </c>
      <c r="AE32">
        <v>1</v>
      </c>
      <c r="AF32">
        <v>1.9</v>
      </c>
      <c r="AG32">
        <v>1.1000000000000001</v>
      </c>
      <c r="AH32">
        <v>1.6</v>
      </c>
      <c r="AI32">
        <v>0.5</v>
      </c>
      <c r="AJ32">
        <v>7</v>
      </c>
      <c r="AK32">
        <v>0</v>
      </c>
      <c r="AL32">
        <v>-2</v>
      </c>
      <c r="AM32">
        <v>-1</v>
      </c>
      <c r="AN32">
        <v>3</v>
      </c>
    </row>
    <row r="33" spans="1:40" x14ac:dyDescent="0.45">
      <c r="A33">
        <v>28</v>
      </c>
      <c r="B33" t="s">
        <v>967</v>
      </c>
      <c r="C33">
        <v>2024</v>
      </c>
      <c r="D33">
        <v>33</v>
      </c>
      <c r="E33" t="s">
        <v>317</v>
      </c>
      <c r="F33" t="s">
        <v>17</v>
      </c>
      <c r="G33">
        <v>58</v>
      </c>
      <c r="H33">
        <v>250</v>
      </c>
      <c r="I33">
        <v>210</v>
      </c>
      <c r="J33">
        <v>38</v>
      </c>
      <c r="K33">
        <v>55</v>
      </c>
      <c r="L33">
        <v>35</v>
      </c>
      <c r="M33">
        <v>8</v>
      </c>
      <c r="N33">
        <v>0</v>
      </c>
      <c r="O33">
        <v>12</v>
      </c>
      <c r="P33">
        <v>38</v>
      </c>
      <c r="Q33">
        <v>2</v>
      </c>
      <c r="R33">
        <v>2</v>
      </c>
      <c r="S33">
        <v>32</v>
      </c>
      <c r="T33">
        <v>60</v>
      </c>
      <c r="U33">
        <v>0.26200000000000001</v>
      </c>
      <c r="V33">
        <v>0.36</v>
      </c>
      <c r="W33">
        <v>0.47099999999999997</v>
      </c>
      <c r="X33">
        <v>0.83099999999999996</v>
      </c>
      <c r="Y33">
        <v>139</v>
      </c>
      <c r="Z33">
        <v>99</v>
      </c>
      <c r="AA33">
        <v>5</v>
      </c>
      <c r="AB33">
        <v>3</v>
      </c>
      <c r="AC33">
        <v>0</v>
      </c>
      <c r="AD33">
        <v>5</v>
      </c>
      <c r="AE33">
        <v>0</v>
      </c>
      <c r="AF33">
        <v>1.9</v>
      </c>
      <c r="AG33">
        <v>1.1000000000000001</v>
      </c>
      <c r="AH33">
        <v>1.4</v>
      </c>
      <c r="AI33">
        <v>0.2</v>
      </c>
      <c r="AJ33">
        <v>10</v>
      </c>
      <c r="AK33">
        <v>-1</v>
      </c>
      <c r="AL33">
        <v>-1</v>
      </c>
      <c r="AM33">
        <v>-2</v>
      </c>
      <c r="AN33">
        <v>5</v>
      </c>
    </row>
    <row r="34" spans="1:40" x14ac:dyDescent="0.45">
      <c r="A34">
        <v>29</v>
      </c>
      <c r="B34" t="s">
        <v>1175</v>
      </c>
      <c r="C34">
        <v>2024</v>
      </c>
      <c r="D34">
        <v>25</v>
      </c>
      <c r="E34" t="s">
        <v>40</v>
      </c>
      <c r="F34" t="s">
        <v>13</v>
      </c>
      <c r="G34">
        <v>52</v>
      </c>
      <c r="H34">
        <v>185</v>
      </c>
      <c r="I34">
        <v>165</v>
      </c>
      <c r="J34">
        <v>25</v>
      </c>
      <c r="K34">
        <v>45</v>
      </c>
      <c r="L34">
        <v>24</v>
      </c>
      <c r="M34">
        <v>13</v>
      </c>
      <c r="N34">
        <v>2</v>
      </c>
      <c r="O34">
        <v>6</v>
      </c>
      <c r="P34">
        <v>22</v>
      </c>
      <c r="Q34">
        <v>7</v>
      </c>
      <c r="R34">
        <v>1</v>
      </c>
      <c r="S34">
        <v>19</v>
      </c>
      <c r="T34">
        <v>49</v>
      </c>
      <c r="U34">
        <v>0.27300000000000002</v>
      </c>
      <c r="V34">
        <v>0.34599999999999997</v>
      </c>
      <c r="W34">
        <v>0.48499999999999999</v>
      </c>
      <c r="X34">
        <v>0.83099999999999996</v>
      </c>
      <c r="Y34">
        <v>131</v>
      </c>
      <c r="Z34">
        <v>80</v>
      </c>
      <c r="AA34">
        <v>2</v>
      </c>
      <c r="AB34">
        <v>0</v>
      </c>
      <c r="AC34">
        <v>0</v>
      </c>
      <c r="AD34">
        <v>1</v>
      </c>
      <c r="AE34">
        <v>0</v>
      </c>
      <c r="AF34">
        <v>1.9</v>
      </c>
      <c r="AG34">
        <v>1.3</v>
      </c>
      <c r="AH34">
        <v>1.3</v>
      </c>
      <c r="AI34">
        <v>0.5</v>
      </c>
      <c r="AJ34">
        <v>7</v>
      </c>
      <c r="AK34">
        <v>0</v>
      </c>
      <c r="AL34">
        <v>0</v>
      </c>
      <c r="AM34">
        <v>0</v>
      </c>
      <c r="AN34">
        <v>6</v>
      </c>
    </row>
    <row r="35" spans="1:40" x14ac:dyDescent="0.45">
      <c r="A35">
        <v>30</v>
      </c>
      <c r="B35" t="s">
        <v>1176</v>
      </c>
      <c r="C35">
        <v>2024</v>
      </c>
      <c r="D35">
        <v>29</v>
      </c>
      <c r="E35" t="s">
        <v>37</v>
      </c>
      <c r="F35" t="s">
        <v>17</v>
      </c>
      <c r="G35">
        <v>51</v>
      </c>
      <c r="H35">
        <v>219</v>
      </c>
      <c r="I35">
        <v>194</v>
      </c>
      <c r="J35">
        <v>32</v>
      </c>
      <c r="K35">
        <v>57</v>
      </c>
      <c r="L35">
        <v>33</v>
      </c>
      <c r="M35">
        <v>15</v>
      </c>
      <c r="N35">
        <v>0</v>
      </c>
      <c r="O35">
        <v>9</v>
      </c>
      <c r="P35">
        <v>37</v>
      </c>
      <c r="Q35">
        <v>0</v>
      </c>
      <c r="R35">
        <v>1</v>
      </c>
      <c r="S35">
        <v>19</v>
      </c>
      <c r="T35">
        <v>33</v>
      </c>
      <c r="U35">
        <v>0.29399999999999998</v>
      </c>
      <c r="V35">
        <v>0.35599999999999998</v>
      </c>
      <c r="W35">
        <v>0.51</v>
      </c>
      <c r="X35">
        <v>0.86599999999999999</v>
      </c>
      <c r="Y35">
        <v>144</v>
      </c>
      <c r="Z35">
        <v>99</v>
      </c>
      <c r="AA35">
        <v>3</v>
      </c>
      <c r="AB35">
        <v>2</v>
      </c>
      <c r="AC35">
        <v>0</v>
      </c>
      <c r="AD35">
        <v>4</v>
      </c>
      <c r="AE35">
        <v>3</v>
      </c>
      <c r="AF35">
        <v>1.9</v>
      </c>
      <c r="AG35">
        <v>1.2</v>
      </c>
      <c r="AH35">
        <v>2</v>
      </c>
      <c r="AI35">
        <v>0.2</v>
      </c>
      <c r="AJ35">
        <v>10</v>
      </c>
      <c r="AK35">
        <v>0</v>
      </c>
      <c r="AL35">
        <v>0</v>
      </c>
      <c r="AM35">
        <v>0</v>
      </c>
      <c r="AN35">
        <v>-1</v>
      </c>
    </row>
    <row r="36" spans="1:40" x14ac:dyDescent="0.45">
      <c r="A36">
        <v>31</v>
      </c>
      <c r="B36" t="s">
        <v>1177</v>
      </c>
      <c r="C36">
        <v>2024</v>
      </c>
      <c r="D36">
        <v>22</v>
      </c>
      <c r="E36" t="s">
        <v>73</v>
      </c>
      <c r="F36" t="s">
        <v>17</v>
      </c>
      <c r="G36">
        <v>58</v>
      </c>
      <c r="H36">
        <v>242</v>
      </c>
      <c r="I36">
        <v>210</v>
      </c>
      <c r="J36">
        <v>37</v>
      </c>
      <c r="K36">
        <v>50</v>
      </c>
      <c r="L36">
        <v>30</v>
      </c>
      <c r="M36">
        <v>10</v>
      </c>
      <c r="N36">
        <v>1</v>
      </c>
      <c r="O36">
        <v>9</v>
      </c>
      <c r="P36">
        <v>24</v>
      </c>
      <c r="Q36">
        <v>32</v>
      </c>
      <c r="R36">
        <v>5</v>
      </c>
      <c r="S36">
        <v>28</v>
      </c>
      <c r="T36">
        <v>79</v>
      </c>
      <c r="U36">
        <v>0.23799999999999999</v>
      </c>
      <c r="V36">
        <v>0.33600000000000002</v>
      </c>
      <c r="W36">
        <v>0.42399999999999999</v>
      </c>
      <c r="X36">
        <v>0.76</v>
      </c>
      <c r="Y36">
        <v>115</v>
      </c>
      <c r="Z36">
        <v>89</v>
      </c>
      <c r="AA36">
        <v>5</v>
      </c>
      <c r="AB36">
        <v>3</v>
      </c>
      <c r="AC36">
        <v>1</v>
      </c>
      <c r="AD36">
        <v>0</v>
      </c>
      <c r="AE36">
        <v>0</v>
      </c>
      <c r="AF36">
        <v>1.9</v>
      </c>
      <c r="AG36">
        <v>1.1000000000000001</v>
      </c>
      <c r="AH36">
        <v>2.1</v>
      </c>
      <c r="AI36">
        <v>0.2</v>
      </c>
      <c r="AJ36">
        <v>6</v>
      </c>
      <c r="AK36">
        <v>0</v>
      </c>
      <c r="AL36">
        <v>3</v>
      </c>
      <c r="AM36">
        <v>3</v>
      </c>
      <c r="AN36">
        <v>-2</v>
      </c>
    </row>
    <row r="37" spans="1:40" x14ac:dyDescent="0.45">
      <c r="A37">
        <v>32</v>
      </c>
      <c r="B37" t="s">
        <v>1178</v>
      </c>
      <c r="C37">
        <v>2024</v>
      </c>
      <c r="D37">
        <v>25</v>
      </c>
      <c r="E37" t="s">
        <v>304</v>
      </c>
      <c r="F37" t="s">
        <v>13</v>
      </c>
      <c r="G37">
        <v>55</v>
      </c>
      <c r="H37">
        <v>235</v>
      </c>
      <c r="I37">
        <v>202</v>
      </c>
      <c r="J37">
        <v>24</v>
      </c>
      <c r="K37">
        <v>59</v>
      </c>
      <c r="L37">
        <v>38</v>
      </c>
      <c r="M37">
        <v>11</v>
      </c>
      <c r="N37">
        <v>0</v>
      </c>
      <c r="O37">
        <v>10</v>
      </c>
      <c r="P37">
        <v>32</v>
      </c>
      <c r="Q37">
        <v>0</v>
      </c>
      <c r="R37">
        <v>1</v>
      </c>
      <c r="S37">
        <v>25</v>
      </c>
      <c r="T37">
        <v>38</v>
      </c>
      <c r="U37">
        <v>0.29199999999999998</v>
      </c>
      <c r="V37">
        <v>0.38300000000000001</v>
      </c>
      <c r="W37">
        <v>0.495</v>
      </c>
      <c r="X37">
        <v>0.878</v>
      </c>
      <c r="Y37">
        <v>153</v>
      </c>
      <c r="Z37">
        <v>100</v>
      </c>
      <c r="AA37">
        <v>8</v>
      </c>
      <c r="AB37">
        <v>6</v>
      </c>
      <c r="AC37">
        <v>0</v>
      </c>
      <c r="AD37">
        <v>2</v>
      </c>
      <c r="AE37">
        <v>2</v>
      </c>
      <c r="AF37">
        <v>1.8</v>
      </c>
      <c r="AG37">
        <v>1.1000000000000001</v>
      </c>
      <c r="AH37">
        <v>2.1</v>
      </c>
      <c r="AI37">
        <v>-0.1</v>
      </c>
      <c r="AJ37">
        <v>14</v>
      </c>
      <c r="AK37">
        <v>-1</v>
      </c>
      <c r="AL37">
        <v>-2</v>
      </c>
      <c r="AM37">
        <v>-3</v>
      </c>
      <c r="AN37">
        <v>-2</v>
      </c>
    </row>
    <row r="38" spans="1:40" x14ac:dyDescent="0.45">
      <c r="A38">
        <v>33</v>
      </c>
      <c r="B38" t="s">
        <v>32</v>
      </c>
      <c r="C38">
        <v>2024</v>
      </c>
      <c r="D38">
        <v>34</v>
      </c>
      <c r="E38" t="s">
        <v>37</v>
      </c>
      <c r="F38" t="s">
        <v>17</v>
      </c>
      <c r="G38">
        <v>60</v>
      </c>
      <c r="H38">
        <v>263</v>
      </c>
      <c r="I38">
        <v>221</v>
      </c>
      <c r="J38">
        <v>33</v>
      </c>
      <c r="K38">
        <v>64</v>
      </c>
      <c r="L38">
        <v>40</v>
      </c>
      <c r="M38">
        <v>16</v>
      </c>
      <c r="N38">
        <v>2</v>
      </c>
      <c r="O38">
        <v>6</v>
      </c>
      <c r="P38">
        <v>33</v>
      </c>
      <c r="Q38">
        <v>1</v>
      </c>
      <c r="R38">
        <v>1</v>
      </c>
      <c r="S38">
        <v>33</v>
      </c>
      <c r="T38">
        <v>43</v>
      </c>
      <c r="U38">
        <v>0.28999999999999998</v>
      </c>
      <c r="V38">
        <v>0.39200000000000002</v>
      </c>
      <c r="W38">
        <v>0.46200000000000002</v>
      </c>
      <c r="X38">
        <v>0.85299999999999998</v>
      </c>
      <c r="Y38">
        <v>143</v>
      </c>
      <c r="Z38">
        <v>102</v>
      </c>
      <c r="AA38">
        <v>6</v>
      </c>
      <c r="AB38">
        <v>6</v>
      </c>
      <c r="AC38">
        <v>0</v>
      </c>
      <c r="AD38">
        <v>3</v>
      </c>
      <c r="AE38">
        <v>4</v>
      </c>
      <c r="AF38">
        <v>1.8</v>
      </c>
      <c r="AG38">
        <v>1</v>
      </c>
      <c r="AH38">
        <v>1.7</v>
      </c>
      <c r="AI38">
        <v>-0.2</v>
      </c>
      <c r="AJ38">
        <v>12</v>
      </c>
      <c r="AK38">
        <v>-1</v>
      </c>
      <c r="AL38">
        <v>0</v>
      </c>
      <c r="AM38">
        <v>-1</v>
      </c>
      <c r="AN38">
        <v>1</v>
      </c>
    </row>
    <row r="39" spans="1:40" x14ac:dyDescent="0.45">
      <c r="A39">
        <v>34</v>
      </c>
      <c r="B39" t="s">
        <v>1179</v>
      </c>
      <c r="C39">
        <v>2024</v>
      </c>
      <c r="D39">
        <v>26</v>
      </c>
      <c r="E39" t="s">
        <v>94</v>
      </c>
      <c r="F39" t="s">
        <v>13</v>
      </c>
      <c r="G39">
        <v>60</v>
      </c>
      <c r="H39">
        <v>237</v>
      </c>
      <c r="I39">
        <v>211</v>
      </c>
      <c r="J39">
        <v>24</v>
      </c>
      <c r="K39">
        <v>52</v>
      </c>
      <c r="L39">
        <v>24</v>
      </c>
      <c r="M39">
        <v>17</v>
      </c>
      <c r="N39">
        <v>3</v>
      </c>
      <c r="O39">
        <v>8</v>
      </c>
      <c r="P39">
        <v>22</v>
      </c>
      <c r="Q39">
        <v>0</v>
      </c>
      <c r="R39">
        <v>1</v>
      </c>
      <c r="S39">
        <v>25</v>
      </c>
      <c r="T39">
        <v>45</v>
      </c>
      <c r="U39">
        <v>0.246</v>
      </c>
      <c r="V39">
        <v>0.32600000000000001</v>
      </c>
      <c r="W39">
        <v>0.46899999999999997</v>
      </c>
      <c r="X39">
        <v>0.79500000000000004</v>
      </c>
      <c r="Y39">
        <v>130</v>
      </c>
      <c r="Z39">
        <v>99</v>
      </c>
      <c r="AA39">
        <v>5</v>
      </c>
      <c r="AB39">
        <v>0</v>
      </c>
      <c r="AC39">
        <v>1</v>
      </c>
      <c r="AD39">
        <v>0</v>
      </c>
      <c r="AE39">
        <v>2</v>
      </c>
      <c r="AF39">
        <v>1.8</v>
      </c>
      <c r="AG39">
        <v>1</v>
      </c>
      <c r="AH39">
        <v>1.8</v>
      </c>
      <c r="AI39">
        <v>0.2</v>
      </c>
      <c r="AJ39">
        <v>9</v>
      </c>
      <c r="AK39">
        <v>0</v>
      </c>
      <c r="AL39">
        <v>-1</v>
      </c>
      <c r="AM39">
        <v>-1</v>
      </c>
      <c r="AN39">
        <v>0</v>
      </c>
    </row>
    <row r="40" spans="1:40" x14ac:dyDescent="0.45">
      <c r="A40">
        <v>35</v>
      </c>
      <c r="B40" t="s">
        <v>1180</v>
      </c>
      <c r="C40">
        <v>2024</v>
      </c>
      <c r="D40">
        <v>27</v>
      </c>
      <c r="E40" t="s">
        <v>76</v>
      </c>
      <c r="F40" t="s">
        <v>13</v>
      </c>
      <c r="G40">
        <v>52</v>
      </c>
      <c r="H40">
        <v>204</v>
      </c>
      <c r="I40">
        <v>176</v>
      </c>
      <c r="J40">
        <v>25</v>
      </c>
      <c r="K40">
        <v>44</v>
      </c>
      <c r="L40">
        <v>18</v>
      </c>
      <c r="M40">
        <v>14</v>
      </c>
      <c r="N40">
        <v>0</v>
      </c>
      <c r="O40">
        <v>12</v>
      </c>
      <c r="P40">
        <v>36</v>
      </c>
      <c r="Q40">
        <v>2</v>
      </c>
      <c r="R40">
        <v>0</v>
      </c>
      <c r="S40">
        <v>15</v>
      </c>
      <c r="T40">
        <v>49</v>
      </c>
      <c r="U40">
        <v>0.25</v>
      </c>
      <c r="V40">
        <v>0.33800000000000002</v>
      </c>
      <c r="W40">
        <v>0.53400000000000003</v>
      </c>
      <c r="X40">
        <v>0.872</v>
      </c>
      <c r="Y40">
        <v>147</v>
      </c>
      <c r="Z40">
        <v>94</v>
      </c>
      <c r="AA40">
        <v>4</v>
      </c>
      <c r="AB40">
        <v>10</v>
      </c>
      <c r="AC40">
        <v>0</v>
      </c>
      <c r="AD40">
        <v>3</v>
      </c>
      <c r="AE40">
        <v>0</v>
      </c>
      <c r="AF40">
        <v>1.8</v>
      </c>
      <c r="AG40">
        <v>1.1000000000000001</v>
      </c>
      <c r="AH40">
        <v>1.8</v>
      </c>
      <c r="AI40">
        <v>0</v>
      </c>
      <c r="AJ40">
        <v>11</v>
      </c>
      <c r="AK40">
        <v>0</v>
      </c>
      <c r="AL40">
        <v>-1</v>
      </c>
      <c r="AM40">
        <v>-1</v>
      </c>
      <c r="AN40">
        <v>0</v>
      </c>
    </row>
    <row r="41" spans="1:40" x14ac:dyDescent="0.45">
      <c r="A41">
        <v>36</v>
      </c>
      <c r="B41" t="s">
        <v>447</v>
      </c>
      <c r="C41">
        <v>2024</v>
      </c>
      <c r="D41">
        <v>27</v>
      </c>
      <c r="E41" t="s">
        <v>46</v>
      </c>
      <c r="F41" t="s">
        <v>13</v>
      </c>
      <c r="G41">
        <v>58</v>
      </c>
      <c r="H41">
        <v>252</v>
      </c>
      <c r="I41">
        <v>223</v>
      </c>
      <c r="J41">
        <v>30</v>
      </c>
      <c r="K41">
        <v>63</v>
      </c>
      <c r="L41">
        <v>41</v>
      </c>
      <c r="M41">
        <v>11</v>
      </c>
      <c r="N41">
        <v>0</v>
      </c>
      <c r="O41">
        <v>11</v>
      </c>
      <c r="P41">
        <v>25</v>
      </c>
      <c r="Q41">
        <v>3</v>
      </c>
      <c r="R41">
        <v>0</v>
      </c>
      <c r="S41">
        <v>24</v>
      </c>
      <c r="T41">
        <v>43</v>
      </c>
      <c r="U41">
        <v>0.28299999999999997</v>
      </c>
      <c r="V41">
        <v>0.35699999999999998</v>
      </c>
      <c r="W41">
        <v>0.48</v>
      </c>
      <c r="X41">
        <v>0.83699999999999997</v>
      </c>
      <c r="Y41">
        <v>140</v>
      </c>
      <c r="Z41">
        <v>107</v>
      </c>
      <c r="AA41">
        <v>4</v>
      </c>
      <c r="AB41">
        <v>3</v>
      </c>
      <c r="AC41">
        <v>0</v>
      </c>
      <c r="AD41">
        <v>2</v>
      </c>
      <c r="AE41">
        <v>3</v>
      </c>
      <c r="AF41">
        <v>1.7</v>
      </c>
      <c r="AG41">
        <v>0.9</v>
      </c>
      <c r="AH41">
        <v>1.5</v>
      </c>
      <c r="AI41">
        <v>-0.3</v>
      </c>
      <c r="AJ41">
        <v>10</v>
      </c>
      <c r="AK41">
        <v>0</v>
      </c>
      <c r="AL41">
        <v>0</v>
      </c>
      <c r="AM41">
        <v>0</v>
      </c>
      <c r="AN41">
        <v>2</v>
      </c>
    </row>
    <row r="42" spans="1:40" x14ac:dyDescent="0.45">
      <c r="A42">
        <v>37</v>
      </c>
      <c r="B42" t="s">
        <v>1181</v>
      </c>
      <c r="C42">
        <v>2024</v>
      </c>
      <c r="D42">
        <v>28</v>
      </c>
      <c r="E42" t="s">
        <v>43</v>
      </c>
      <c r="F42" t="s">
        <v>17</v>
      </c>
      <c r="G42">
        <v>58</v>
      </c>
      <c r="H42">
        <v>256</v>
      </c>
      <c r="I42">
        <v>228</v>
      </c>
      <c r="J42">
        <v>32</v>
      </c>
      <c r="K42">
        <v>59</v>
      </c>
      <c r="L42">
        <v>33</v>
      </c>
      <c r="M42">
        <v>17</v>
      </c>
      <c r="N42">
        <v>0</v>
      </c>
      <c r="O42">
        <v>9</v>
      </c>
      <c r="P42">
        <v>42</v>
      </c>
      <c r="Q42">
        <v>8</v>
      </c>
      <c r="R42">
        <v>2</v>
      </c>
      <c r="S42">
        <v>26</v>
      </c>
      <c r="T42">
        <v>54</v>
      </c>
      <c r="U42">
        <v>0.25900000000000001</v>
      </c>
      <c r="V42">
        <v>0.33600000000000002</v>
      </c>
      <c r="W42">
        <v>0.45200000000000001</v>
      </c>
      <c r="X42">
        <v>0.78800000000000003</v>
      </c>
      <c r="Y42">
        <v>123</v>
      </c>
      <c r="Z42">
        <v>103</v>
      </c>
      <c r="AA42">
        <v>6</v>
      </c>
      <c r="AB42">
        <v>1</v>
      </c>
      <c r="AC42">
        <v>0</v>
      </c>
      <c r="AD42">
        <v>1</v>
      </c>
      <c r="AE42">
        <v>0</v>
      </c>
      <c r="AF42">
        <v>1.7</v>
      </c>
      <c r="AG42">
        <v>0.9</v>
      </c>
      <c r="AH42">
        <v>1.8</v>
      </c>
      <c r="AI42">
        <v>0.3</v>
      </c>
      <c r="AJ42">
        <v>6</v>
      </c>
      <c r="AK42">
        <v>-1</v>
      </c>
      <c r="AL42">
        <v>1</v>
      </c>
      <c r="AM42">
        <v>0</v>
      </c>
      <c r="AN42">
        <v>-1</v>
      </c>
    </row>
    <row r="43" spans="1:40" x14ac:dyDescent="0.45">
      <c r="A43">
        <v>38</v>
      </c>
      <c r="B43" t="s">
        <v>1182</v>
      </c>
      <c r="C43">
        <v>2024</v>
      </c>
      <c r="D43">
        <v>27</v>
      </c>
      <c r="E43" t="s">
        <v>127</v>
      </c>
      <c r="F43" t="s">
        <v>13</v>
      </c>
      <c r="G43">
        <v>51</v>
      </c>
      <c r="H43">
        <v>213</v>
      </c>
      <c r="I43">
        <v>198</v>
      </c>
      <c r="J43">
        <v>31</v>
      </c>
      <c r="K43">
        <v>58</v>
      </c>
      <c r="L43">
        <v>33</v>
      </c>
      <c r="M43">
        <v>16</v>
      </c>
      <c r="N43">
        <v>1</v>
      </c>
      <c r="O43">
        <v>8</v>
      </c>
      <c r="P43">
        <v>24</v>
      </c>
      <c r="Q43">
        <v>2</v>
      </c>
      <c r="R43">
        <v>0</v>
      </c>
      <c r="S43">
        <v>13</v>
      </c>
      <c r="T43">
        <v>46</v>
      </c>
      <c r="U43">
        <v>0.29299999999999998</v>
      </c>
      <c r="V43">
        <v>0.33300000000000002</v>
      </c>
      <c r="W43">
        <v>0.505</v>
      </c>
      <c r="X43">
        <v>0.83799999999999997</v>
      </c>
      <c r="Y43">
        <v>143</v>
      </c>
      <c r="Z43">
        <v>100</v>
      </c>
      <c r="AA43">
        <v>6</v>
      </c>
      <c r="AB43">
        <v>0</v>
      </c>
      <c r="AC43">
        <v>0</v>
      </c>
      <c r="AD43">
        <v>2</v>
      </c>
      <c r="AE43">
        <v>0</v>
      </c>
      <c r="AF43">
        <v>1.7</v>
      </c>
      <c r="AG43">
        <v>1</v>
      </c>
      <c r="AH43">
        <v>1.4</v>
      </c>
      <c r="AI43">
        <v>0</v>
      </c>
      <c r="AJ43">
        <v>10</v>
      </c>
      <c r="AK43">
        <v>-1</v>
      </c>
      <c r="AL43">
        <v>0</v>
      </c>
      <c r="AM43">
        <v>-1</v>
      </c>
      <c r="AN43">
        <v>3</v>
      </c>
    </row>
    <row r="44" spans="1:40" x14ac:dyDescent="0.45">
      <c r="A44">
        <v>39</v>
      </c>
      <c r="B44" t="s">
        <v>1183</v>
      </c>
      <c r="C44">
        <v>2024</v>
      </c>
      <c r="D44">
        <v>29</v>
      </c>
      <c r="E44" t="s">
        <v>94</v>
      </c>
      <c r="F44" t="s">
        <v>13</v>
      </c>
      <c r="G44">
        <v>47</v>
      </c>
      <c r="H44">
        <v>195</v>
      </c>
      <c r="I44">
        <v>173</v>
      </c>
      <c r="J44">
        <v>25</v>
      </c>
      <c r="K44">
        <v>49</v>
      </c>
      <c r="L44">
        <v>25</v>
      </c>
      <c r="M44">
        <v>12</v>
      </c>
      <c r="N44">
        <v>0</v>
      </c>
      <c r="O44">
        <v>12</v>
      </c>
      <c r="P44">
        <v>39</v>
      </c>
      <c r="Q44">
        <v>2</v>
      </c>
      <c r="R44">
        <v>1</v>
      </c>
      <c r="S44">
        <v>20</v>
      </c>
      <c r="T44">
        <v>66</v>
      </c>
      <c r="U44">
        <v>0.28299999999999997</v>
      </c>
      <c r="V44">
        <v>0.36399999999999999</v>
      </c>
      <c r="W44">
        <v>0.56100000000000005</v>
      </c>
      <c r="X44">
        <v>0.92500000000000004</v>
      </c>
      <c r="Y44">
        <v>166</v>
      </c>
      <c r="Z44">
        <v>97</v>
      </c>
      <c r="AA44">
        <v>0</v>
      </c>
      <c r="AB44">
        <v>2</v>
      </c>
      <c r="AC44">
        <v>0</v>
      </c>
      <c r="AD44">
        <v>0</v>
      </c>
      <c r="AE44">
        <v>1</v>
      </c>
      <c r="AF44">
        <v>1.7</v>
      </c>
      <c r="AG44">
        <v>1.1000000000000001</v>
      </c>
      <c r="AH44">
        <v>1.9</v>
      </c>
      <c r="AI44">
        <v>-0.5</v>
      </c>
      <c r="AJ44">
        <v>15</v>
      </c>
      <c r="AK44">
        <v>0</v>
      </c>
      <c r="AL44">
        <v>0</v>
      </c>
      <c r="AM44">
        <v>0</v>
      </c>
      <c r="AN44">
        <v>-1</v>
      </c>
    </row>
    <row r="45" spans="1:40" x14ac:dyDescent="0.45">
      <c r="A45">
        <v>40</v>
      </c>
      <c r="B45" t="s">
        <v>629</v>
      </c>
      <c r="C45">
        <v>2024</v>
      </c>
      <c r="D45">
        <v>28</v>
      </c>
      <c r="E45" t="s">
        <v>117</v>
      </c>
      <c r="F45" t="s">
        <v>17</v>
      </c>
      <c r="G45">
        <v>60</v>
      </c>
      <c r="H45">
        <v>239</v>
      </c>
      <c r="I45">
        <v>203</v>
      </c>
      <c r="J45">
        <v>31</v>
      </c>
      <c r="K45">
        <v>45</v>
      </c>
      <c r="L45">
        <v>29</v>
      </c>
      <c r="M45">
        <v>6</v>
      </c>
      <c r="N45">
        <v>3</v>
      </c>
      <c r="O45">
        <v>7</v>
      </c>
      <c r="P45">
        <v>27</v>
      </c>
      <c r="Q45">
        <v>13</v>
      </c>
      <c r="R45">
        <v>2</v>
      </c>
      <c r="S45">
        <v>33</v>
      </c>
      <c r="T45">
        <v>40</v>
      </c>
      <c r="U45">
        <v>0.222</v>
      </c>
      <c r="V45">
        <v>0.33200000000000002</v>
      </c>
      <c r="W45">
        <v>0.38400000000000001</v>
      </c>
      <c r="X45">
        <v>0.71599999999999997</v>
      </c>
      <c r="Y45">
        <v>110</v>
      </c>
      <c r="Z45">
        <v>78</v>
      </c>
      <c r="AA45">
        <v>6</v>
      </c>
      <c r="AB45">
        <v>1</v>
      </c>
      <c r="AC45">
        <v>1</v>
      </c>
      <c r="AD45">
        <v>1</v>
      </c>
      <c r="AE45">
        <v>3</v>
      </c>
      <c r="AF45">
        <v>1.7</v>
      </c>
      <c r="AG45">
        <v>1</v>
      </c>
      <c r="AH45">
        <v>1.5</v>
      </c>
      <c r="AI45">
        <v>0.6</v>
      </c>
      <c r="AJ45">
        <v>1</v>
      </c>
      <c r="AK45">
        <v>0</v>
      </c>
      <c r="AL45">
        <v>2</v>
      </c>
      <c r="AM45">
        <v>2</v>
      </c>
      <c r="AN45">
        <v>2</v>
      </c>
    </row>
    <row r="46" spans="1:40" x14ac:dyDescent="0.45">
      <c r="A46">
        <v>41</v>
      </c>
      <c r="B46" t="s">
        <v>1184</v>
      </c>
      <c r="C46">
        <v>2024</v>
      </c>
      <c r="D46">
        <v>26</v>
      </c>
      <c r="E46" t="s">
        <v>28</v>
      </c>
      <c r="F46" t="s">
        <v>17</v>
      </c>
      <c r="G46">
        <v>51</v>
      </c>
      <c r="H46">
        <v>182</v>
      </c>
      <c r="I46">
        <v>159</v>
      </c>
      <c r="J46">
        <v>20</v>
      </c>
      <c r="K46">
        <v>42</v>
      </c>
      <c r="L46">
        <v>29</v>
      </c>
      <c r="M46">
        <v>6</v>
      </c>
      <c r="N46">
        <v>1</v>
      </c>
      <c r="O46">
        <v>6</v>
      </c>
      <c r="P46">
        <v>26</v>
      </c>
      <c r="Q46">
        <v>8</v>
      </c>
      <c r="R46">
        <v>2</v>
      </c>
      <c r="S46">
        <v>20</v>
      </c>
      <c r="T46">
        <v>52</v>
      </c>
      <c r="U46">
        <v>0.26400000000000001</v>
      </c>
      <c r="V46">
        <v>0.34100000000000003</v>
      </c>
      <c r="W46">
        <v>0.42799999999999999</v>
      </c>
      <c r="X46">
        <v>0.76800000000000002</v>
      </c>
      <c r="Y46">
        <v>119</v>
      </c>
      <c r="Z46">
        <v>68</v>
      </c>
      <c r="AA46">
        <v>2</v>
      </c>
      <c r="AB46">
        <v>0</v>
      </c>
      <c r="AC46">
        <v>0</v>
      </c>
      <c r="AD46">
        <v>3</v>
      </c>
      <c r="AE46">
        <v>0</v>
      </c>
      <c r="AF46">
        <v>1.7</v>
      </c>
      <c r="AG46">
        <v>1.1000000000000001</v>
      </c>
      <c r="AH46">
        <v>0.9</v>
      </c>
      <c r="AI46">
        <v>0.6</v>
      </c>
      <c r="AJ46">
        <v>4</v>
      </c>
      <c r="AK46">
        <v>0</v>
      </c>
      <c r="AL46">
        <v>0</v>
      </c>
      <c r="AM46">
        <v>0</v>
      </c>
      <c r="AN46">
        <v>7</v>
      </c>
    </row>
    <row r="47" spans="1:40" x14ac:dyDescent="0.45">
      <c r="A47">
        <v>42</v>
      </c>
      <c r="B47" t="s">
        <v>1185</v>
      </c>
      <c r="C47">
        <v>2024</v>
      </c>
      <c r="D47">
        <v>23</v>
      </c>
      <c r="E47" t="s">
        <v>59</v>
      </c>
      <c r="F47" t="s">
        <v>13</v>
      </c>
      <c r="G47">
        <v>57</v>
      </c>
      <c r="H47">
        <v>243</v>
      </c>
      <c r="I47">
        <v>209</v>
      </c>
      <c r="J47">
        <v>38</v>
      </c>
      <c r="K47">
        <v>51</v>
      </c>
      <c r="L47">
        <v>29</v>
      </c>
      <c r="M47">
        <v>11</v>
      </c>
      <c r="N47">
        <v>1</v>
      </c>
      <c r="O47">
        <v>10</v>
      </c>
      <c r="P47">
        <v>23</v>
      </c>
      <c r="Q47">
        <v>2</v>
      </c>
      <c r="R47">
        <v>0</v>
      </c>
      <c r="S47">
        <v>32</v>
      </c>
      <c r="T47">
        <v>65</v>
      </c>
      <c r="U47">
        <v>0.24399999999999999</v>
      </c>
      <c r="V47">
        <v>0.34599999999999997</v>
      </c>
      <c r="W47">
        <v>0.45</v>
      </c>
      <c r="X47">
        <v>0.79500000000000004</v>
      </c>
      <c r="Y47">
        <v>125</v>
      </c>
      <c r="Z47">
        <v>94</v>
      </c>
      <c r="AA47">
        <v>1</v>
      </c>
      <c r="AB47">
        <v>1</v>
      </c>
      <c r="AC47">
        <v>0</v>
      </c>
      <c r="AD47">
        <v>1</v>
      </c>
      <c r="AE47">
        <v>2</v>
      </c>
      <c r="AF47">
        <v>1.7</v>
      </c>
      <c r="AG47">
        <v>0.9</v>
      </c>
      <c r="AH47">
        <v>1.5</v>
      </c>
      <c r="AI47">
        <v>-0.1</v>
      </c>
      <c r="AJ47">
        <v>7</v>
      </c>
      <c r="AK47">
        <v>1</v>
      </c>
      <c r="AL47">
        <v>1</v>
      </c>
      <c r="AM47">
        <v>2</v>
      </c>
      <c r="AN47">
        <v>2</v>
      </c>
    </row>
    <row r="48" spans="1:40" x14ac:dyDescent="0.45">
      <c r="A48">
        <v>43</v>
      </c>
      <c r="B48" t="s">
        <v>380</v>
      </c>
      <c r="C48">
        <v>2024</v>
      </c>
      <c r="D48">
        <v>25</v>
      </c>
      <c r="E48" t="s">
        <v>235</v>
      </c>
      <c r="F48" t="s">
        <v>13</v>
      </c>
      <c r="G48">
        <v>54</v>
      </c>
      <c r="H48">
        <v>239</v>
      </c>
      <c r="I48">
        <v>214</v>
      </c>
      <c r="J48">
        <v>34</v>
      </c>
      <c r="K48">
        <v>59</v>
      </c>
      <c r="L48">
        <v>45</v>
      </c>
      <c r="M48">
        <v>9</v>
      </c>
      <c r="N48">
        <v>1</v>
      </c>
      <c r="O48">
        <v>4</v>
      </c>
      <c r="P48">
        <v>33</v>
      </c>
      <c r="Q48">
        <v>9</v>
      </c>
      <c r="R48">
        <v>3</v>
      </c>
      <c r="S48">
        <v>11</v>
      </c>
      <c r="T48">
        <v>35</v>
      </c>
      <c r="U48">
        <v>0.27600000000000002</v>
      </c>
      <c r="V48">
        <v>0.33600000000000002</v>
      </c>
      <c r="W48">
        <v>0.38300000000000001</v>
      </c>
      <c r="X48">
        <v>0.71899999999999997</v>
      </c>
      <c r="Y48">
        <v>109</v>
      </c>
      <c r="Z48">
        <v>82</v>
      </c>
      <c r="AA48">
        <v>4</v>
      </c>
      <c r="AB48">
        <v>10</v>
      </c>
      <c r="AC48">
        <v>1</v>
      </c>
      <c r="AD48">
        <v>3</v>
      </c>
      <c r="AE48">
        <v>0</v>
      </c>
      <c r="AF48">
        <v>1.6</v>
      </c>
      <c r="AG48">
        <v>0.9</v>
      </c>
      <c r="AH48">
        <v>1.4</v>
      </c>
      <c r="AI48">
        <v>0.4</v>
      </c>
      <c r="AJ48">
        <v>2</v>
      </c>
      <c r="AK48">
        <v>2</v>
      </c>
      <c r="AL48">
        <v>0</v>
      </c>
      <c r="AM48">
        <v>2</v>
      </c>
      <c r="AN48">
        <v>2</v>
      </c>
    </row>
    <row r="49" spans="1:40" x14ac:dyDescent="0.45">
      <c r="A49">
        <v>44</v>
      </c>
      <c r="B49" t="s">
        <v>45</v>
      </c>
      <c r="C49">
        <v>2024</v>
      </c>
      <c r="D49">
        <v>34</v>
      </c>
      <c r="E49" t="s">
        <v>46</v>
      </c>
      <c r="F49" t="s">
        <v>13</v>
      </c>
      <c r="G49">
        <v>58</v>
      </c>
      <c r="H49">
        <v>260</v>
      </c>
      <c r="I49">
        <v>240</v>
      </c>
      <c r="J49">
        <v>34</v>
      </c>
      <c r="K49">
        <v>70</v>
      </c>
      <c r="L49">
        <v>50</v>
      </c>
      <c r="M49">
        <v>11</v>
      </c>
      <c r="N49">
        <v>0</v>
      </c>
      <c r="O49">
        <v>9</v>
      </c>
      <c r="P49">
        <v>20</v>
      </c>
      <c r="Q49">
        <v>8</v>
      </c>
      <c r="R49">
        <v>3</v>
      </c>
      <c r="S49">
        <v>17</v>
      </c>
      <c r="T49">
        <v>46</v>
      </c>
      <c r="U49">
        <v>0.29199999999999998</v>
      </c>
      <c r="V49">
        <v>0.34599999999999997</v>
      </c>
      <c r="W49">
        <v>0.45</v>
      </c>
      <c r="X49">
        <v>0.79600000000000004</v>
      </c>
      <c r="Y49">
        <v>129</v>
      </c>
      <c r="Z49">
        <v>108</v>
      </c>
      <c r="AA49">
        <v>6</v>
      </c>
      <c r="AB49">
        <v>3</v>
      </c>
      <c r="AC49">
        <v>0</v>
      </c>
      <c r="AD49">
        <v>0</v>
      </c>
      <c r="AE49">
        <v>1</v>
      </c>
      <c r="AF49">
        <v>1.6</v>
      </c>
      <c r="AG49">
        <v>0.8</v>
      </c>
      <c r="AH49">
        <v>1.7</v>
      </c>
      <c r="AI49">
        <v>0.1</v>
      </c>
      <c r="AJ49">
        <v>7</v>
      </c>
      <c r="AK49">
        <v>0</v>
      </c>
      <c r="AL49">
        <v>-1</v>
      </c>
      <c r="AM49">
        <v>-1</v>
      </c>
      <c r="AN49">
        <v>-1</v>
      </c>
    </row>
    <row r="50" spans="1:40" x14ac:dyDescent="0.45">
      <c r="A50">
        <v>45</v>
      </c>
      <c r="B50" t="s">
        <v>1186</v>
      </c>
      <c r="C50">
        <v>2024</v>
      </c>
      <c r="D50">
        <v>28</v>
      </c>
      <c r="E50" t="s">
        <v>22</v>
      </c>
      <c r="F50" t="s">
        <v>13</v>
      </c>
      <c r="G50">
        <v>57</v>
      </c>
      <c r="H50">
        <v>233</v>
      </c>
      <c r="I50">
        <v>207</v>
      </c>
      <c r="J50">
        <v>29</v>
      </c>
      <c r="K50">
        <v>54</v>
      </c>
      <c r="L50">
        <v>34</v>
      </c>
      <c r="M50">
        <v>11</v>
      </c>
      <c r="N50">
        <v>1</v>
      </c>
      <c r="O50">
        <v>8</v>
      </c>
      <c r="P50">
        <v>31</v>
      </c>
      <c r="Q50">
        <v>1</v>
      </c>
      <c r="R50">
        <v>1</v>
      </c>
      <c r="S50">
        <v>20</v>
      </c>
      <c r="T50">
        <v>28</v>
      </c>
      <c r="U50">
        <v>0.26100000000000001</v>
      </c>
      <c r="V50">
        <v>0.32200000000000001</v>
      </c>
      <c r="W50">
        <v>0.44</v>
      </c>
      <c r="X50">
        <v>0.76200000000000001</v>
      </c>
      <c r="Y50">
        <v>114</v>
      </c>
      <c r="Z50">
        <v>91</v>
      </c>
      <c r="AA50">
        <v>6</v>
      </c>
      <c r="AB50">
        <v>1</v>
      </c>
      <c r="AC50">
        <v>0</v>
      </c>
      <c r="AD50">
        <v>5</v>
      </c>
      <c r="AE50">
        <v>0</v>
      </c>
      <c r="AF50">
        <v>1.6</v>
      </c>
      <c r="AG50">
        <v>0.8</v>
      </c>
      <c r="AH50">
        <v>0.7</v>
      </c>
      <c r="AI50">
        <v>0.7</v>
      </c>
      <c r="AJ50">
        <v>3</v>
      </c>
      <c r="AK50">
        <v>-1</v>
      </c>
      <c r="AL50">
        <v>-1</v>
      </c>
      <c r="AM50">
        <v>-2</v>
      </c>
      <c r="AN50">
        <v>8</v>
      </c>
    </row>
    <row r="51" spans="1:40" x14ac:dyDescent="0.45">
      <c r="A51">
        <v>46</v>
      </c>
      <c r="B51" t="s">
        <v>1187</v>
      </c>
      <c r="C51">
        <v>2024</v>
      </c>
      <c r="D51">
        <v>27</v>
      </c>
      <c r="E51" t="s">
        <v>28</v>
      </c>
      <c r="F51" t="s">
        <v>17</v>
      </c>
      <c r="G51">
        <v>58</v>
      </c>
      <c r="H51">
        <v>243</v>
      </c>
      <c r="I51">
        <v>219</v>
      </c>
      <c r="J51">
        <v>28</v>
      </c>
      <c r="K51">
        <v>68</v>
      </c>
      <c r="L51">
        <v>39</v>
      </c>
      <c r="M51">
        <v>23</v>
      </c>
      <c r="N51">
        <v>1</v>
      </c>
      <c r="O51">
        <v>5</v>
      </c>
      <c r="P51">
        <v>49</v>
      </c>
      <c r="Q51">
        <v>2</v>
      </c>
      <c r="R51">
        <v>1</v>
      </c>
      <c r="S51">
        <v>18</v>
      </c>
      <c r="T51">
        <v>33</v>
      </c>
      <c r="U51">
        <v>0.311</v>
      </c>
      <c r="V51">
        <v>0.36599999999999999</v>
      </c>
      <c r="W51">
        <v>0.49299999999999999</v>
      </c>
      <c r="X51">
        <v>0.85899999999999999</v>
      </c>
      <c r="Y51">
        <v>144</v>
      </c>
      <c r="Z51">
        <v>108</v>
      </c>
      <c r="AA51">
        <v>7</v>
      </c>
      <c r="AB51">
        <v>3</v>
      </c>
      <c r="AC51">
        <v>0</v>
      </c>
      <c r="AD51">
        <v>3</v>
      </c>
      <c r="AE51">
        <v>1</v>
      </c>
      <c r="AF51">
        <v>1.5</v>
      </c>
      <c r="AG51">
        <v>0.7</v>
      </c>
      <c r="AH51">
        <v>2.1</v>
      </c>
      <c r="AI51">
        <v>-0.5</v>
      </c>
      <c r="AJ51">
        <v>13</v>
      </c>
      <c r="AK51">
        <v>-1</v>
      </c>
      <c r="AL51">
        <v>0</v>
      </c>
      <c r="AM51">
        <v>0</v>
      </c>
      <c r="AN51">
        <v>-6</v>
      </c>
    </row>
    <row r="52" spans="1:40" x14ac:dyDescent="0.45">
      <c r="A52">
        <v>47</v>
      </c>
      <c r="B52" t="s">
        <v>1011</v>
      </c>
      <c r="C52">
        <v>2024</v>
      </c>
      <c r="D52">
        <v>27</v>
      </c>
      <c r="E52" t="s">
        <v>1188</v>
      </c>
      <c r="F52" t="s">
        <v>17</v>
      </c>
      <c r="G52">
        <v>58</v>
      </c>
      <c r="H52">
        <v>261</v>
      </c>
      <c r="I52">
        <v>244</v>
      </c>
      <c r="J52">
        <v>36</v>
      </c>
      <c r="K52">
        <v>83</v>
      </c>
      <c r="L52">
        <v>69</v>
      </c>
      <c r="M52">
        <v>12</v>
      </c>
      <c r="N52">
        <v>1</v>
      </c>
      <c r="O52">
        <v>1</v>
      </c>
      <c r="P52">
        <v>16</v>
      </c>
      <c r="Q52">
        <v>3</v>
      </c>
      <c r="R52">
        <v>1</v>
      </c>
      <c r="S52">
        <v>11</v>
      </c>
      <c r="T52">
        <v>15</v>
      </c>
      <c r="U52">
        <v>0.34</v>
      </c>
      <c r="V52">
        <v>0.377</v>
      </c>
      <c r="W52">
        <v>0.41</v>
      </c>
      <c r="X52">
        <v>0.78700000000000003</v>
      </c>
      <c r="Y52">
        <v>127</v>
      </c>
      <c r="Z52">
        <v>100</v>
      </c>
      <c r="AA52">
        <v>10</v>
      </c>
      <c r="AB52">
        <v>4</v>
      </c>
      <c r="AC52">
        <v>1</v>
      </c>
      <c r="AD52">
        <v>1</v>
      </c>
      <c r="AE52">
        <v>0</v>
      </c>
      <c r="AF52">
        <v>1.4</v>
      </c>
      <c r="AG52">
        <v>0.6</v>
      </c>
      <c r="AH52">
        <v>1.4</v>
      </c>
      <c r="AI52">
        <v>0</v>
      </c>
      <c r="AJ52">
        <v>8</v>
      </c>
      <c r="AK52">
        <v>-2</v>
      </c>
      <c r="AL52">
        <v>0</v>
      </c>
      <c r="AM52">
        <v>-2</v>
      </c>
      <c r="AN52">
        <v>0</v>
      </c>
    </row>
    <row r="53" spans="1:40" x14ac:dyDescent="0.45">
      <c r="A53">
        <v>48</v>
      </c>
      <c r="B53" t="s">
        <v>1189</v>
      </c>
      <c r="C53">
        <v>2024</v>
      </c>
      <c r="D53">
        <v>26</v>
      </c>
      <c r="E53" t="s">
        <v>94</v>
      </c>
      <c r="F53" t="s">
        <v>13</v>
      </c>
      <c r="G53">
        <v>52</v>
      </c>
      <c r="H53">
        <v>196</v>
      </c>
      <c r="I53">
        <v>176</v>
      </c>
      <c r="J53">
        <v>22</v>
      </c>
      <c r="K53">
        <v>37</v>
      </c>
      <c r="L53">
        <v>15</v>
      </c>
      <c r="M53">
        <v>8</v>
      </c>
      <c r="N53">
        <v>2</v>
      </c>
      <c r="O53">
        <v>12</v>
      </c>
      <c r="P53">
        <v>29</v>
      </c>
      <c r="Q53">
        <v>2</v>
      </c>
      <c r="R53">
        <v>1</v>
      </c>
      <c r="S53">
        <v>14</v>
      </c>
      <c r="T53">
        <v>50</v>
      </c>
      <c r="U53">
        <v>0.21</v>
      </c>
      <c r="V53">
        <v>0.27600000000000002</v>
      </c>
      <c r="W53">
        <v>0.48299999999999998</v>
      </c>
      <c r="X53">
        <v>0.75800000000000001</v>
      </c>
      <c r="Y53">
        <v>117</v>
      </c>
      <c r="Z53">
        <v>85</v>
      </c>
      <c r="AA53">
        <v>7</v>
      </c>
      <c r="AB53">
        <v>3</v>
      </c>
      <c r="AC53">
        <v>0</v>
      </c>
      <c r="AD53">
        <v>3</v>
      </c>
      <c r="AE53">
        <v>2</v>
      </c>
      <c r="AF53">
        <v>1.4</v>
      </c>
      <c r="AG53">
        <v>0.8</v>
      </c>
      <c r="AH53">
        <v>1.2</v>
      </c>
      <c r="AI53">
        <v>0.5</v>
      </c>
      <c r="AJ53">
        <v>2</v>
      </c>
      <c r="AK53">
        <v>-1</v>
      </c>
      <c r="AL53">
        <v>1</v>
      </c>
      <c r="AM53">
        <v>0</v>
      </c>
      <c r="AN53">
        <v>2</v>
      </c>
    </row>
    <row r="54" spans="1:40" x14ac:dyDescent="0.45">
      <c r="A54">
        <v>49</v>
      </c>
      <c r="B54" t="s">
        <v>1190</v>
      </c>
      <c r="C54">
        <v>2024</v>
      </c>
      <c r="D54">
        <v>31</v>
      </c>
      <c r="E54" t="s">
        <v>37</v>
      </c>
      <c r="F54" t="s">
        <v>17</v>
      </c>
      <c r="G54">
        <v>60</v>
      </c>
      <c r="H54">
        <v>250</v>
      </c>
      <c r="I54">
        <v>226</v>
      </c>
      <c r="J54">
        <v>33</v>
      </c>
      <c r="K54">
        <v>59</v>
      </c>
      <c r="L54">
        <v>35</v>
      </c>
      <c r="M54">
        <v>11</v>
      </c>
      <c r="N54">
        <v>1</v>
      </c>
      <c r="O54">
        <v>12</v>
      </c>
      <c r="P54">
        <v>38</v>
      </c>
      <c r="Q54">
        <v>3</v>
      </c>
      <c r="R54">
        <v>2</v>
      </c>
      <c r="S54">
        <v>21</v>
      </c>
      <c r="T54">
        <v>75</v>
      </c>
      <c r="U54">
        <v>0.26100000000000001</v>
      </c>
      <c r="V54">
        <v>0.32900000000000001</v>
      </c>
      <c r="W54">
        <v>0.47799999999999998</v>
      </c>
      <c r="X54">
        <v>0.80700000000000005</v>
      </c>
      <c r="Y54">
        <v>128</v>
      </c>
      <c r="Z54">
        <v>108</v>
      </c>
      <c r="AA54">
        <v>3</v>
      </c>
      <c r="AB54">
        <v>2</v>
      </c>
      <c r="AC54">
        <v>0</v>
      </c>
      <c r="AD54">
        <v>0</v>
      </c>
      <c r="AE54">
        <v>1</v>
      </c>
      <c r="AF54">
        <v>1.4</v>
      </c>
      <c r="AG54">
        <v>0.6</v>
      </c>
      <c r="AH54">
        <v>1.5</v>
      </c>
      <c r="AI54">
        <v>-0.4</v>
      </c>
      <c r="AJ54">
        <v>9</v>
      </c>
      <c r="AK54">
        <v>0</v>
      </c>
      <c r="AL54">
        <v>-1</v>
      </c>
      <c r="AM54">
        <v>0</v>
      </c>
      <c r="AN54">
        <v>-1</v>
      </c>
    </row>
    <row r="55" spans="1:40" x14ac:dyDescent="0.45">
      <c r="A55">
        <v>50</v>
      </c>
      <c r="B55" t="s">
        <v>1191</v>
      </c>
      <c r="C55">
        <v>2024</v>
      </c>
      <c r="D55">
        <v>24</v>
      </c>
      <c r="E55" t="s">
        <v>155</v>
      </c>
      <c r="F55" t="s">
        <v>13</v>
      </c>
      <c r="G55">
        <v>58</v>
      </c>
      <c r="H55">
        <v>265</v>
      </c>
      <c r="I55">
        <v>244</v>
      </c>
      <c r="J55">
        <v>37</v>
      </c>
      <c r="K55">
        <v>65</v>
      </c>
      <c r="L55">
        <v>45</v>
      </c>
      <c r="M55">
        <v>12</v>
      </c>
      <c r="N55">
        <v>3</v>
      </c>
      <c r="O55">
        <v>5</v>
      </c>
      <c r="P55">
        <v>35</v>
      </c>
      <c r="Q55">
        <v>13</v>
      </c>
      <c r="R55">
        <v>0</v>
      </c>
      <c r="S55">
        <v>17</v>
      </c>
      <c r="T55">
        <v>44</v>
      </c>
      <c r="U55">
        <v>0.26600000000000001</v>
      </c>
      <c r="V55">
        <v>0.312</v>
      </c>
      <c r="W55">
        <v>0.40200000000000002</v>
      </c>
      <c r="X55">
        <v>0.71299999999999997</v>
      </c>
      <c r="Y55">
        <v>101</v>
      </c>
      <c r="Z55">
        <v>98</v>
      </c>
      <c r="AA55">
        <v>0</v>
      </c>
      <c r="AB55">
        <v>0</v>
      </c>
      <c r="AC55">
        <v>2</v>
      </c>
      <c r="AD55">
        <v>2</v>
      </c>
      <c r="AE55">
        <v>0</v>
      </c>
      <c r="AF55">
        <v>1.4</v>
      </c>
      <c r="AG55">
        <v>0.6</v>
      </c>
      <c r="AH55">
        <v>1.4</v>
      </c>
      <c r="AI55">
        <v>0.2</v>
      </c>
      <c r="AJ55">
        <v>-1</v>
      </c>
      <c r="AK55">
        <v>1</v>
      </c>
      <c r="AL55">
        <v>3</v>
      </c>
      <c r="AM55">
        <v>5</v>
      </c>
      <c r="AN55">
        <v>0</v>
      </c>
    </row>
    <row r="56" spans="1:40" x14ac:dyDescent="0.45">
      <c r="A56">
        <v>51</v>
      </c>
      <c r="B56" t="s">
        <v>1192</v>
      </c>
      <c r="C56">
        <v>2024</v>
      </c>
      <c r="D56">
        <v>27</v>
      </c>
      <c r="E56" t="s">
        <v>76</v>
      </c>
      <c r="F56" t="s">
        <v>13</v>
      </c>
      <c r="G56">
        <v>58</v>
      </c>
      <c r="H56">
        <v>220</v>
      </c>
      <c r="I56">
        <v>196</v>
      </c>
      <c r="J56">
        <v>30</v>
      </c>
      <c r="K56">
        <v>51</v>
      </c>
      <c r="L56">
        <v>31</v>
      </c>
      <c r="M56">
        <v>12</v>
      </c>
      <c r="N56">
        <v>4</v>
      </c>
      <c r="O56">
        <v>4</v>
      </c>
      <c r="P56">
        <v>16</v>
      </c>
      <c r="Q56">
        <v>7</v>
      </c>
      <c r="R56">
        <v>4</v>
      </c>
      <c r="S56">
        <v>19</v>
      </c>
      <c r="T56">
        <v>54</v>
      </c>
      <c r="U56">
        <v>0.26</v>
      </c>
      <c r="V56">
        <v>0.33600000000000002</v>
      </c>
      <c r="W56">
        <v>0.42299999999999999</v>
      </c>
      <c r="X56">
        <v>0.76</v>
      </c>
      <c r="Y56">
        <v>118</v>
      </c>
      <c r="Z56">
        <v>83</v>
      </c>
      <c r="AA56">
        <v>2</v>
      </c>
      <c r="AB56">
        <v>4</v>
      </c>
      <c r="AC56">
        <v>0</v>
      </c>
      <c r="AD56">
        <v>1</v>
      </c>
      <c r="AE56">
        <v>0</v>
      </c>
      <c r="AF56">
        <v>1.4</v>
      </c>
      <c r="AG56">
        <v>0.7</v>
      </c>
      <c r="AH56">
        <v>1.7</v>
      </c>
      <c r="AI56">
        <v>-0.2</v>
      </c>
      <c r="AJ56">
        <v>7</v>
      </c>
      <c r="AK56">
        <v>0</v>
      </c>
      <c r="AL56">
        <v>0</v>
      </c>
      <c r="AM56">
        <v>1</v>
      </c>
      <c r="AN56">
        <v>-3</v>
      </c>
    </row>
    <row r="57" spans="1:40" x14ac:dyDescent="0.45">
      <c r="A57">
        <v>52</v>
      </c>
      <c r="B57" t="s">
        <v>487</v>
      </c>
      <c r="C57">
        <v>2024</v>
      </c>
      <c r="D57">
        <v>33</v>
      </c>
      <c r="E57" t="s">
        <v>28</v>
      </c>
      <c r="F57" t="s">
        <v>17</v>
      </c>
      <c r="G57">
        <v>47</v>
      </c>
      <c r="H57">
        <v>204</v>
      </c>
      <c r="I57">
        <v>191</v>
      </c>
      <c r="J57">
        <v>28</v>
      </c>
      <c r="K57">
        <v>52</v>
      </c>
      <c r="L57">
        <v>36</v>
      </c>
      <c r="M57">
        <v>8</v>
      </c>
      <c r="N57">
        <v>1</v>
      </c>
      <c r="O57">
        <v>7</v>
      </c>
      <c r="P57">
        <v>20</v>
      </c>
      <c r="Q57">
        <v>1</v>
      </c>
      <c r="R57">
        <v>2</v>
      </c>
      <c r="S57">
        <v>11</v>
      </c>
      <c r="T57">
        <v>54</v>
      </c>
      <c r="U57">
        <v>0.27200000000000002</v>
      </c>
      <c r="V57">
        <v>0.314</v>
      </c>
      <c r="W57">
        <v>0.435</v>
      </c>
      <c r="X57">
        <v>0.748</v>
      </c>
      <c r="Y57">
        <v>112</v>
      </c>
      <c r="Z57">
        <v>83</v>
      </c>
      <c r="AA57">
        <v>3</v>
      </c>
      <c r="AB57">
        <v>1</v>
      </c>
      <c r="AC57">
        <v>0</v>
      </c>
      <c r="AD57">
        <v>1</v>
      </c>
      <c r="AE57">
        <v>0</v>
      </c>
      <c r="AF57">
        <v>1.3</v>
      </c>
      <c r="AG57">
        <v>0.7</v>
      </c>
      <c r="AH57">
        <v>1.2</v>
      </c>
      <c r="AI57">
        <v>0.5</v>
      </c>
      <c r="AJ57">
        <v>3</v>
      </c>
      <c r="AK57">
        <v>1</v>
      </c>
      <c r="AL57">
        <v>-2</v>
      </c>
      <c r="AM57">
        <v>-1</v>
      </c>
      <c r="AN57">
        <v>1</v>
      </c>
    </row>
    <row r="58" spans="1:40" x14ac:dyDescent="0.45">
      <c r="A58">
        <v>53</v>
      </c>
      <c r="B58" t="s">
        <v>1193</v>
      </c>
      <c r="C58">
        <v>2024</v>
      </c>
      <c r="D58">
        <v>33</v>
      </c>
      <c r="E58" t="s">
        <v>114</v>
      </c>
      <c r="F58" t="s">
        <v>17</v>
      </c>
      <c r="G58">
        <v>48</v>
      </c>
      <c r="H58">
        <v>189</v>
      </c>
      <c r="I58">
        <v>173</v>
      </c>
      <c r="J58">
        <v>18</v>
      </c>
      <c r="K58">
        <v>52</v>
      </c>
      <c r="L58">
        <v>38</v>
      </c>
      <c r="M58">
        <v>10</v>
      </c>
      <c r="N58">
        <v>0</v>
      </c>
      <c r="O58">
        <v>4</v>
      </c>
      <c r="P58">
        <v>24</v>
      </c>
      <c r="Q58">
        <v>0</v>
      </c>
      <c r="R58">
        <v>0</v>
      </c>
      <c r="S58">
        <v>11</v>
      </c>
      <c r="T58">
        <v>32</v>
      </c>
      <c r="U58">
        <v>0.30099999999999999</v>
      </c>
      <c r="V58">
        <v>0.34899999999999998</v>
      </c>
      <c r="W58">
        <v>0.42799999999999999</v>
      </c>
      <c r="X58">
        <v>0.77700000000000002</v>
      </c>
      <c r="Y58">
        <v>115</v>
      </c>
      <c r="Z58">
        <v>74</v>
      </c>
      <c r="AA58">
        <v>4</v>
      </c>
      <c r="AB58">
        <v>3</v>
      </c>
      <c r="AC58">
        <v>0</v>
      </c>
      <c r="AD58">
        <v>2</v>
      </c>
      <c r="AE58">
        <v>2</v>
      </c>
      <c r="AF58">
        <v>1.3</v>
      </c>
      <c r="AG58">
        <v>0.7</v>
      </c>
      <c r="AH58">
        <v>1.1000000000000001</v>
      </c>
      <c r="AI58">
        <v>0.4</v>
      </c>
      <c r="AJ58">
        <v>3</v>
      </c>
      <c r="AK58">
        <v>0</v>
      </c>
      <c r="AL58">
        <v>0</v>
      </c>
      <c r="AM58">
        <v>-1</v>
      </c>
      <c r="AN58">
        <v>2</v>
      </c>
    </row>
    <row r="59" spans="1:40" x14ac:dyDescent="0.45">
      <c r="A59">
        <v>54</v>
      </c>
      <c r="B59" t="s">
        <v>1194</v>
      </c>
      <c r="C59">
        <v>2024</v>
      </c>
      <c r="D59">
        <v>21</v>
      </c>
      <c r="E59" t="s">
        <v>117</v>
      </c>
      <c r="F59" t="s">
        <v>17</v>
      </c>
      <c r="G59">
        <v>57</v>
      </c>
      <c r="H59">
        <v>203</v>
      </c>
      <c r="I59">
        <v>190</v>
      </c>
      <c r="J59">
        <v>23</v>
      </c>
      <c r="K59">
        <v>53</v>
      </c>
      <c r="L59">
        <v>45</v>
      </c>
      <c r="M59">
        <v>4</v>
      </c>
      <c r="N59">
        <v>1</v>
      </c>
      <c r="O59">
        <v>3</v>
      </c>
      <c r="P59">
        <v>22</v>
      </c>
      <c r="Q59">
        <v>7</v>
      </c>
      <c r="R59">
        <v>2</v>
      </c>
      <c r="S59">
        <v>11</v>
      </c>
      <c r="T59">
        <v>32</v>
      </c>
      <c r="U59">
        <v>0.27900000000000003</v>
      </c>
      <c r="V59">
        <v>0.317</v>
      </c>
      <c r="W59">
        <v>0.35799999999999998</v>
      </c>
      <c r="X59">
        <v>0.67500000000000004</v>
      </c>
      <c r="Y59">
        <v>98</v>
      </c>
      <c r="Z59">
        <v>68</v>
      </c>
      <c r="AA59">
        <v>0</v>
      </c>
      <c r="AB59">
        <v>0</v>
      </c>
      <c r="AC59">
        <v>1</v>
      </c>
      <c r="AD59">
        <v>1</v>
      </c>
      <c r="AE59">
        <v>1</v>
      </c>
      <c r="AF59">
        <v>1.3</v>
      </c>
      <c r="AG59">
        <v>0.6</v>
      </c>
      <c r="AH59">
        <v>1</v>
      </c>
      <c r="AI59">
        <v>0.5</v>
      </c>
      <c r="AJ59">
        <v>0</v>
      </c>
      <c r="AK59">
        <v>1</v>
      </c>
      <c r="AL59">
        <v>0</v>
      </c>
      <c r="AM59">
        <v>1</v>
      </c>
      <c r="AN59">
        <v>3</v>
      </c>
    </row>
    <row r="60" spans="1:40" x14ac:dyDescent="0.45">
      <c r="A60">
        <v>55</v>
      </c>
      <c r="B60" t="s">
        <v>1195</v>
      </c>
      <c r="C60">
        <v>2024</v>
      </c>
      <c r="D60">
        <v>27</v>
      </c>
      <c r="E60" t="s">
        <v>43</v>
      </c>
      <c r="F60" t="s">
        <v>17</v>
      </c>
      <c r="G60">
        <v>49</v>
      </c>
      <c r="H60">
        <v>188</v>
      </c>
      <c r="I60">
        <v>167</v>
      </c>
      <c r="J60">
        <v>28</v>
      </c>
      <c r="K60">
        <v>40</v>
      </c>
      <c r="L60">
        <v>30</v>
      </c>
      <c r="M60">
        <v>5</v>
      </c>
      <c r="N60">
        <v>0</v>
      </c>
      <c r="O60">
        <v>5</v>
      </c>
      <c r="P60">
        <v>19</v>
      </c>
      <c r="Q60">
        <v>6</v>
      </c>
      <c r="R60">
        <v>1</v>
      </c>
      <c r="S60">
        <v>17</v>
      </c>
      <c r="T60">
        <v>50</v>
      </c>
      <c r="U60">
        <v>0.24</v>
      </c>
      <c r="V60">
        <v>0.31900000000000001</v>
      </c>
      <c r="W60">
        <v>0.35899999999999999</v>
      </c>
      <c r="X60">
        <v>0.67800000000000005</v>
      </c>
      <c r="Y60">
        <v>94</v>
      </c>
      <c r="Z60">
        <v>60</v>
      </c>
      <c r="AA60">
        <v>3</v>
      </c>
      <c r="AB60">
        <v>3</v>
      </c>
      <c r="AC60">
        <v>0</v>
      </c>
      <c r="AD60">
        <v>1</v>
      </c>
      <c r="AE60">
        <v>0</v>
      </c>
      <c r="AF60">
        <v>1.3</v>
      </c>
      <c r="AG60">
        <v>0.7</v>
      </c>
      <c r="AH60">
        <v>0.8</v>
      </c>
      <c r="AI60">
        <v>0.7</v>
      </c>
      <c r="AJ60">
        <v>0</v>
      </c>
      <c r="AK60">
        <v>0</v>
      </c>
      <c r="AL60">
        <v>0</v>
      </c>
      <c r="AM60">
        <v>0</v>
      </c>
      <c r="AN60">
        <v>5</v>
      </c>
    </row>
    <row r="61" spans="1:40" x14ac:dyDescent="0.45">
      <c r="A61">
        <v>56</v>
      </c>
      <c r="B61" t="s">
        <v>464</v>
      </c>
      <c r="C61">
        <v>2024</v>
      </c>
      <c r="D61">
        <v>25</v>
      </c>
      <c r="E61" t="s">
        <v>55</v>
      </c>
      <c r="F61" t="s">
        <v>13</v>
      </c>
      <c r="G61">
        <v>57</v>
      </c>
      <c r="H61">
        <v>254</v>
      </c>
      <c r="I61">
        <v>219</v>
      </c>
      <c r="J61">
        <v>25</v>
      </c>
      <c r="K61">
        <v>64</v>
      </c>
      <c r="L61">
        <v>49</v>
      </c>
      <c r="M61">
        <v>10</v>
      </c>
      <c r="N61">
        <v>0</v>
      </c>
      <c r="O61">
        <v>5</v>
      </c>
      <c r="P61">
        <v>25</v>
      </c>
      <c r="Q61">
        <v>2</v>
      </c>
      <c r="R61">
        <v>0</v>
      </c>
      <c r="S61">
        <v>34</v>
      </c>
      <c r="T61">
        <v>44</v>
      </c>
      <c r="U61">
        <v>0.29199999999999998</v>
      </c>
      <c r="V61">
        <v>0.39</v>
      </c>
      <c r="W61">
        <v>0.40600000000000003</v>
      </c>
      <c r="X61">
        <v>0.79600000000000004</v>
      </c>
      <c r="Y61">
        <v>132</v>
      </c>
      <c r="Z61">
        <v>89</v>
      </c>
      <c r="AA61">
        <v>4</v>
      </c>
      <c r="AB61">
        <v>1</v>
      </c>
      <c r="AC61">
        <v>0</v>
      </c>
      <c r="AD61">
        <v>0</v>
      </c>
      <c r="AE61">
        <v>1</v>
      </c>
      <c r="AF61">
        <v>1.3</v>
      </c>
      <c r="AG61">
        <v>0.5</v>
      </c>
      <c r="AH61">
        <v>1.5</v>
      </c>
      <c r="AI61">
        <v>-0.6</v>
      </c>
      <c r="AJ61">
        <v>10</v>
      </c>
      <c r="AK61">
        <v>1</v>
      </c>
      <c r="AL61">
        <v>-1</v>
      </c>
      <c r="AM61">
        <v>0</v>
      </c>
      <c r="AN61">
        <v>-2</v>
      </c>
    </row>
    <row r="62" spans="1:40" x14ac:dyDescent="0.45">
      <c r="A62">
        <v>57</v>
      </c>
      <c r="B62" t="s">
        <v>977</v>
      </c>
      <c r="C62">
        <v>2024</v>
      </c>
      <c r="D62">
        <v>26</v>
      </c>
      <c r="E62" t="s">
        <v>46</v>
      </c>
      <c r="F62" t="s">
        <v>13</v>
      </c>
      <c r="G62">
        <v>58</v>
      </c>
      <c r="H62">
        <v>239</v>
      </c>
      <c r="I62">
        <v>226</v>
      </c>
      <c r="J62">
        <v>33</v>
      </c>
      <c r="K62">
        <v>68</v>
      </c>
      <c r="L62">
        <v>53</v>
      </c>
      <c r="M62">
        <v>9</v>
      </c>
      <c r="N62">
        <v>1</v>
      </c>
      <c r="O62">
        <v>5</v>
      </c>
      <c r="P62">
        <v>21</v>
      </c>
      <c r="Q62">
        <v>7</v>
      </c>
      <c r="R62">
        <v>3</v>
      </c>
      <c r="S62">
        <v>8</v>
      </c>
      <c r="T62">
        <v>39</v>
      </c>
      <c r="U62">
        <v>0.30099999999999999</v>
      </c>
      <c r="V62">
        <v>0.33500000000000002</v>
      </c>
      <c r="W62">
        <v>0.41599999999999998</v>
      </c>
      <c r="X62">
        <v>0.751</v>
      </c>
      <c r="Y62">
        <v>116</v>
      </c>
      <c r="Z62">
        <v>94</v>
      </c>
      <c r="AA62">
        <v>8</v>
      </c>
      <c r="AB62">
        <v>4</v>
      </c>
      <c r="AC62">
        <v>0</v>
      </c>
      <c r="AD62">
        <v>1</v>
      </c>
      <c r="AE62">
        <v>0</v>
      </c>
      <c r="AF62">
        <v>1.3</v>
      </c>
      <c r="AG62">
        <v>0.5</v>
      </c>
      <c r="AH62">
        <v>1.6</v>
      </c>
      <c r="AI62">
        <v>0</v>
      </c>
      <c r="AJ62">
        <v>3</v>
      </c>
      <c r="AK62">
        <v>1</v>
      </c>
      <c r="AL62">
        <v>0</v>
      </c>
      <c r="AM62">
        <v>0</v>
      </c>
      <c r="AN62">
        <v>-3</v>
      </c>
    </row>
    <row r="63" spans="1:40" x14ac:dyDescent="0.45">
      <c r="A63">
        <v>58</v>
      </c>
      <c r="B63" t="s">
        <v>1196</v>
      </c>
      <c r="C63">
        <v>2024</v>
      </c>
      <c r="D63">
        <v>27</v>
      </c>
      <c r="E63" t="s">
        <v>97</v>
      </c>
      <c r="F63" t="s">
        <v>13</v>
      </c>
      <c r="G63">
        <v>54</v>
      </c>
      <c r="H63">
        <v>205</v>
      </c>
      <c r="I63">
        <v>183</v>
      </c>
      <c r="J63">
        <v>24</v>
      </c>
      <c r="K63">
        <v>38</v>
      </c>
      <c r="L63">
        <v>22</v>
      </c>
      <c r="M63">
        <v>5</v>
      </c>
      <c r="N63">
        <v>0</v>
      </c>
      <c r="O63">
        <v>11</v>
      </c>
      <c r="P63">
        <v>33</v>
      </c>
      <c r="Q63">
        <v>0</v>
      </c>
      <c r="R63">
        <v>0</v>
      </c>
      <c r="S63">
        <v>18</v>
      </c>
      <c r="T63">
        <v>71</v>
      </c>
      <c r="U63">
        <v>0.20799999999999999</v>
      </c>
      <c r="V63">
        <v>0.27800000000000002</v>
      </c>
      <c r="W63">
        <v>0.41499999999999998</v>
      </c>
      <c r="X63">
        <v>0.69299999999999995</v>
      </c>
      <c r="Y63">
        <v>101</v>
      </c>
      <c r="Z63">
        <v>76</v>
      </c>
      <c r="AA63">
        <v>2</v>
      </c>
      <c r="AB63">
        <v>1</v>
      </c>
      <c r="AC63">
        <v>0</v>
      </c>
      <c r="AD63">
        <v>3</v>
      </c>
      <c r="AE63">
        <v>0</v>
      </c>
      <c r="AF63">
        <v>1.3</v>
      </c>
      <c r="AG63">
        <v>0.6</v>
      </c>
      <c r="AH63">
        <v>0.9</v>
      </c>
      <c r="AI63">
        <v>0.8</v>
      </c>
      <c r="AJ63">
        <v>-1</v>
      </c>
      <c r="AK63">
        <v>0</v>
      </c>
      <c r="AL63">
        <v>-1</v>
      </c>
      <c r="AM63">
        <v>-1</v>
      </c>
      <c r="AN63">
        <v>4</v>
      </c>
    </row>
    <row r="64" spans="1:40" x14ac:dyDescent="0.45">
      <c r="A64">
        <v>59</v>
      </c>
      <c r="B64" t="s">
        <v>740</v>
      </c>
      <c r="C64">
        <v>2024</v>
      </c>
      <c r="D64">
        <v>27</v>
      </c>
      <c r="E64" t="s">
        <v>40</v>
      </c>
      <c r="F64" t="s">
        <v>13</v>
      </c>
      <c r="G64">
        <v>48</v>
      </c>
      <c r="H64">
        <v>208</v>
      </c>
      <c r="I64">
        <v>180</v>
      </c>
      <c r="J64">
        <v>29</v>
      </c>
      <c r="K64">
        <v>50</v>
      </c>
      <c r="L64">
        <v>27</v>
      </c>
      <c r="M64">
        <v>12</v>
      </c>
      <c r="N64">
        <v>1</v>
      </c>
      <c r="O64">
        <v>10</v>
      </c>
      <c r="P64">
        <v>27</v>
      </c>
      <c r="Q64">
        <v>1</v>
      </c>
      <c r="R64">
        <v>0</v>
      </c>
      <c r="S64">
        <v>25</v>
      </c>
      <c r="T64">
        <v>49</v>
      </c>
      <c r="U64">
        <v>0.27800000000000002</v>
      </c>
      <c r="V64">
        <v>0.37</v>
      </c>
      <c r="W64">
        <v>0.52200000000000002</v>
      </c>
      <c r="X64">
        <v>0.89200000000000002</v>
      </c>
      <c r="Y64">
        <v>148</v>
      </c>
      <c r="Z64">
        <v>94</v>
      </c>
      <c r="AA64">
        <v>7</v>
      </c>
      <c r="AB64">
        <v>2</v>
      </c>
      <c r="AC64">
        <v>0</v>
      </c>
      <c r="AD64">
        <v>1</v>
      </c>
      <c r="AE64">
        <v>4</v>
      </c>
      <c r="AF64">
        <v>1.2</v>
      </c>
      <c r="AG64">
        <v>0.6</v>
      </c>
      <c r="AH64">
        <v>1.9</v>
      </c>
      <c r="AI64">
        <v>-0.6</v>
      </c>
      <c r="AJ64">
        <v>11</v>
      </c>
      <c r="AK64">
        <v>0</v>
      </c>
      <c r="AL64">
        <v>0</v>
      </c>
      <c r="AM64">
        <v>0</v>
      </c>
      <c r="AN64">
        <v>-6</v>
      </c>
    </row>
    <row r="65" spans="1:40" x14ac:dyDescent="0.45">
      <c r="A65">
        <v>60</v>
      </c>
      <c r="B65" t="s">
        <v>403</v>
      </c>
      <c r="C65">
        <v>2024</v>
      </c>
      <c r="D65">
        <v>30</v>
      </c>
      <c r="E65" t="s">
        <v>313</v>
      </c>
      <c r="F65" t="s">
        <v>17</v>
      </c>
      <c r="G65">
        <v>58</v>
      </c>
      <c r="H65">
        <v>259</v>
      </c>
      <c r="I65">
        <v>234</v>
      </c>
      <c r="J65">
        <v>33</v>
      </c>
      <c r="K65">
        <v>54</v>
      </c>
      <c r="L65">
        <v>32</v>
      </c>
      <c r="M65">
        <v>13</v>
      </c>
      <c r="N65">
        <v>0</v>
      </c>
      <c r="O65">
        <v>9</v>
      </c>
      <c r="P65">
        <v>29</v>
      </c>
      <c r="Q65">
        <v>8</v>
      </c>
      <c r="R65">
        <v>3</v>
      </c>
      <c r="S65">
        <v>18</v>
      </c>
      <c r="T65">
        <v>44</v>
      </c>
      <c r="U65">
        <v>0.23100000000000001</v>
      </c>
      <c r="V65">
        <v>0.29699999999999999</v>
      </c>
      <c r="W65">
        <v>0.40200000000000002</v>
      </c>
      <c r="X65">
        <v>0.69899999999999995</v>
      </c>
      <c r="Y65">
        <v>104</v>
      </c>
      <c r="Z65">
        <v>94</v>
      </c>
      <c r="AA65">
        <v>4</v>
      </c>
      <c r="AB65">
        <v>5</v>
      </c>
      <c r="AC65">
        <v>0</v>
      </c>
      <c r="AD65">
        <v>2</v>
      </c>
      <c r="AE65">
        <v>0</v>
      </c>
      <c r="AF65">
        <v>1.2</v>
      </c>
      <c r="AG65">
        <v>0.4</v>
      </c>
      <c r="AH65">
        <v>1.5</v>
      </c>
      <c r="AI65">
        <v>0.1</v>
      </c>
      <c r="AJ65">
        <v>2</v>
      </c>
      <c r="AK65">
        <v>0</v>
      </c>
      <c r="AL65">
        <v>2</v>
      </c>
      <c r="AM65">
        <v>2</v>
      </c>
      <c r="AN65">
        <v>-3</v>
      </c>
    </row>
    <row r="66" spans="1:40" x14ac:dyDescent="0.45">
      <c r="A66">
        <v>61</v>
      </c>
      <c r="B66" t="s">
        <v>1197</v>
      </c>
      <c r="C66">
        <v>2024</v>
      </c>
      <c r="D66">
        <v>27</v>
      </c>
      <c r="E66" t="s">
        <v>59</v>
      </c>
      <c r="F66" t="s">
        <v>13</v>
      </c>
      <c r="G66">
        <v>52</v>
      </c>
      <c r="H66">
        <v>182</v>
      </c>
      <c r="I66">
        <v>171</v>
      </c>
      <c r="J66">
        <v>25</v>
      </c>
      <c r="K66">
        <v>50</v>
      </c>
      <c r="L66">
        <v>31</v>
      </c>
      <c r="M66">
        <v>8</v>
      </c>
      <c r="N66">
        <v>4</v>
      </c>
      <c r="O66">
        <v>7</v>
      </c>
      <c r="P66">
        <v>28</v>
      </c>
      <c r="Q66">
        <v>0</v>
      </c>
      <c r="R66">
        <v>0</v>
      </c>
      <c r="S66">
        <v>8</v>
      </c>
      <c r="T66">
        <v>40</v>
      </c>
      <c r="U66">
        <v>0.29199999999999998</v>
      </c>
      <c r="V66">
        <v>0.32400000000000001</v>
      </c>
      <c r="W66">
        <v>0.50900000000000001</v>
      </c>
      <c r="X66">
        <v>0.83299999999999996</v>
      </c>
      <c r="Y66">
        <v>133</v>
      </c>
      <c r="Z66">
        <v>87</v>
      </c>
      <c r="AA66">
        <v>4</v>
      </c>
      <c r="AB66">
        <v>1</v>
      </c>
      <c r="AC66">
        <v>0</v>
      </c>
      <c r="AD66">
        <v>2</v>
      </c>
      <c r="AE66">
        <v>0</v>
      </c>
      <c r="AF66">
        <v>1.2</v>
      </c>
      <c r="AG66">
        <v>0.6</v>
      </c>
      <c r="AH66">
        <v>1.3</v>
      </c>
      <c r="AI66">
        <v>-0.1</v>
      </c>
      <c r="AJ66">
        <v>6</v>
      </c>
      <c r="AK66">
        <v>0</v>
      </c>
      <c r="AL66">
        <v>0</v>
      </c>
      <c r="AM66">
        <v>0</v>
      </c>
      <c r="AN66">
        <v>-1</v>
      </c>
    </row>
    <row r="67" spans="1:40" x14ac:dyDescent="0.45">
      <c r="A67">
        <v>62</v>
      </c>
      <c r="B67" t="s">
        <v>1198</v>
      </c>
      <c r="C67">
        <v>2024</v>
      </c>
      <c r="D67">
        <v>23</v>
      </c>
      <c r="E67" t="s">
        <v>57</v>
      </c>
      <c r="F67" t="s">
        <v>17</v>
      </c>
      <c r="G67">
        <v>53</v>
      </c>
      <c r="H67">
        <v>235</v>
      </c>
      <c r="I67">
        <v>217</v>
      </c>
      <c r="J67">
        <v>32</v>
      </c>
      <c r="K67">
        <v>54</v>
      </c>
      <c r="L67">
        <v>31</v>
      </c>
      <c r="M67">
        <v>10</v>
      </c>
      <c r="N67">
        <v>4</v>
      </c>
      <c r="O67">
        <v>9</v>
      </c>
      <c r="P67">
        <v>26</v>
      </c>
      <c r="Q67">
        <v>8</v>
      </c>
      <c r="R67">
        <v>4</v>
      </c>
      <c r="S67">
        <v>12</v>
      </c>
      <c r="T67">
        <v>49</v>
      </c>
      <c r="U67">
        <v>0.249</v>
      </c>
      <c r="V67">
        <v>0.29499999999999998</v>
      </c>
      <c r="W67">
        <v>0.45600000000000002</v>
      </c>
      <c r="X67">
        <v>0.751</v>
      </c>
      <c r="Y67">
        <v>118</v>
      </c>
      <c r="Z67">
        <v>99</v>
      </c>
      <c r="AA67">
        <v>1</v>
      </c>
      <c r="AB67">
        <v>3</v>
      </c>
      <c r="AC67">
        <v>1</v>
      </c>
      <c r="AD67">
        <v>2</v>
      </c>
      <c r="AE67">
        <v>2</v>
      </c>
      <c r="AF67">
        <v>1.2</v>
      </c>
      <c r="AG67">
        <v>0.5</v>
      </c>
      <c r="AH67">
        <v>1.4</v>
      </c>
      <c r="AI67">
        <v>0.1</v>
      </c>
      <c r="AJ67">
        <v>4</v>
      </c>
      <c r="AK67">
        <v>0</v>
      </c>
      <c r="AL67">
        <v>-1</v>
      </c>
      <c r="AM67">
        <v>0</v>
      </c>
      <c r="AN67">
        <v>-2</v>
      </c>
    </row>
    <row r="68" spans="1:40" x14ac:dyDescent="0.45">
      <c r="A68">
        <v>63</v>
      </c>
      <c r="B68" t="s">
        <v>1199</v>
      </c>
      <c r="C68">
        <v>2024</v>
      </c>
      <c r="D68">
        <v>27</v>
      </c>
      <c r="E68" t="s">
        <v>235</v>
      </c>
      <c r="F68" t="s">
        <v>13</v>
      </c>
      <c r="G68">
        <v>55</v>
      </c>
      <c r="H68">
        <v>233</v>
      </c>
      <c r="I68">
        <v>203</v>
      </c>
      <c r="J68">
        <v>32</v>
      </c>
      <c r="K68">
        <v>47</v>
      </c>
      <c r="L68">
        <v>23</v>
      </c>
      <c r="M68">
        <v>9</v>
      </c>
      <c r="N68">
        <v>0</v>
      </c>
      <c r="O68">
        <v>15</v>
      </c>
      <c r="P68">
        <v>42</v>
      </c>
      <c r="Q68">
        <v>3</v>
      </c>
      <c r="R68">
        <v>2</v>
      </c>
      <c r="S68">
        <v>23</v>
      </c>
      <c r="T68">
        <v>37</v>
      </c>
      <c r="U68">
        <v>0.23200000000000001</v>
      </c>
      <c r="V68">
        <v>0.318</v>
      </c>
      <c r="W68">
        <v>0.498</v>
      </c>
      <c r="X68">
        <v>0.81499999999999995</v>
      </c>
      <c r="Y68">
        <v>132</v>
      </c>
      <c r="Z68">
        <v>101</v>
      </c>
      <c r="AA68">
        <v>7</v>
      </c>
      <c r="AB68">
        <v>4</v>
      </c>
      <c r="AC68">
        <v>0</v>
      </c>
      <c r="AD68">
        <v>3</v>
      </c>
      <c r="AE68">
        <v>6</v>
      </c>
      <c r="AF68">
        <v>1.2</v>
      </c>
      <c r="AG68">
        <v>0.4</v>
      </c>
      <c r="AH68">
        <v>1</v>
      </c>
      <c r="AI68">
        <v>-0.1</v>
      </c>
      <c r="AJ68">
        <v>7</v>
      </c>
      <c r="AK68">
        <v>-1</v>
      </c>
      <c r="AL68">
        <v>-1</v>
      </c>
      <c r="AM68">
        <v>-2</v>
      </c>
      <c r="AN68">
        <v>2</v>
      </c>
    </row>
    <row r="69" spans="1:40" x14ac:dyDescent="0.45">
      <c r="A69">
        <v>64</v>
      </c>
      <c r="B69" t="s">
        <v>1200</v>
      </c>
      <c r="C69">
        <v>2024</v>
      </c>
      <c r="D69">
        <v>30</v>
      </c>
      <c r="E69" t="s">
        <v>57</v>
      </c>
      <c r="F69" t="s">
        <v>17</v>
      </c>
      <c r="G69">
        <v>55</v>
      </c>
      <c r="H69">
        <v>218</v>
      </c>
      <c r="I69">
        <v>183</v>
      </c>
      <c r="J69">
        <v>26</v>
      </c>
      <c r="K69">
        <v>43</v>
      </c>
      <c r="L69">
        <v>27</v>
      </c>
      <c r="M69">
        <v>10</v>
      </c>
      <c r="N69">
        <v>0</v>
      </c>
      <c r="O69">
        <v>6</v>
      </c>
      <c r="P69">
        <v>25</v>
      </c>
      <c r="Q69">
        <v>10</v>
      </c>
      <c r="R69">
        <v>2</v>
      </c>
      <c r="S69">
        <v>27</v>
      </c>
      <c r="T69">
        <v>52</v>
      </c>
      <c r="U69">
        <v>0.23499999999999999</v>
      </c>
      <c r="V69">
        <v>0.34899999999999998</v>
      </c>
      <c r="W69">
        <v>0.38800000000000001</v>
      </c>
      <c r="X69">
        <v>0.73699999999999999</v>
      </c>
      <c r="Y69">
        <v>117</v>
      </c>
      <c r="Z69">
        <v>71</v>
      </c>
      <c r="AA69">
        <v>4</v>
      </c>
      <c r="AB69">
        <v>6</v>
      </c>
      <c r="AC69">
        <v>0</v>
      </c>
      <c r="AD69">
        <v>2</v>
      </c>
      <c r="AE69">
        <v>1</v>
      </c>
      <c r="AF69">
        <v>1.2</v>
      </c>
      <c r="AG69">
        <v>0.5</v>
      </c>
      <c r="AH69">
        <v>0.9</v>
      </c>
      <c r="AI69">
        <v>0</v>
      </c>
      <c r="AJ69">
        <v>4</v>
      </c>
      <c r="AK69">
        <v>0</v>
      </c>
      <c r="AL69">
        <v>0</v>
      </c>
      <c r="AM69">
        <v>0</v>
      </c>
      <c r="AN69">
        <v>3</v>
      </c>
    </row>
    <row r="70" spans="1:40" x14ac:dyDescent="0.45">
      <c r="A70">
        <v>65</v>
      </c>
      <c r="B70" t="s">
        <v>382</v>
      </c>
      <c r="C70">
        <v>2024</v>
      </c>
      <c r="D70">
        <v>30</v>
      </c>
      <c r="E70" t="s">
        <v>19</v>
      </c>
      <c r="F70" t="s">
        <v>17</v>
      </c>
      <c r="G70">
        <v>56</v>
      </c>
      <c r="H70">
        <v>238</v>
      </c>
      <c r="I70">
        <v>208</v>
      </c>
      <c r="J70">
        <v>26</v>
      </c>
      <c r="K70">
        <v>50</v>
      </c>
      <c r="L70">
        <v>26</v>
      </c>
      <c r="M70">
        <v>14</v>
      </c>
      <c r="N70">
        <v>1</v>
      </c>
      <c r="O70">
        <v>9</v>
      </c>
      <c r="P70">
        <v>32</v>
      </c>
      <c r="Q70">
        <v>0</v>
      </c>
      <c r="R70">
        <v>0</v>
      </c>
      <c r="S70">
        <v>24</v>
      </c>
      <c r="T70">
        <v>62</v>
      </c>
      <c r="U70">
        <v>0.24</v>
      </c>
      <c r="V70">
        <v>0.32800000000000001</v>
      </c>
      <c r="W70">
        <v>0.44700000000000001</v>
      </c>
      <c r="X70">
        <v>0.77500000000000002</v>
      </c>
      <c r="Y70">
        <v>119</v>
      </c>
      <c r="Z70">
        <v>93</v>
      </c>
      <c r="AA70">
        <v>3</v>
      </c>
      <c r="AB70">
        <v>4</v>
      </c>
      <c r="AC70">
        <v>0</v>
      </c>
      <c r="AD70">
        <v>2</v>
      </c>
      <c r="AE70">
        <v>2</v>
      </c>
      <c r="AF70">
        <v>1.2</v>
      </c>
      <c r="AG70">
        <v>0.4</v>
      </c>
      <c r="AH70">
        <v>0.9</v>
      </c>
      <c r="AI70">
        <v>-0.1</v>
      </c>
      <c r="AJ70">
        <v>5</v>
      </c>
      <c r="AK70">
        <v>0</v>
      </c>
      <c r="AL70">
        <v>0</v>
      </c>
      <c r="AM70">
        <v>-1</v>
      </c>
      <c r="AN70">
        <v>2</v>
      </c>
    </row>
    <row r="71" spans="1:40" x14ac:dyDescent="0.45">
      <c r="A71">
        <v>66</v>
      </c>
      <c r="B71" t="s">
        <v>610</v>
      </c>
      <c r="C71">
        <v>2024</v>
      </c>
      <c r="D71">
        <v>29</v>
      </c>
      <c r="E71" t="s">
        <v>62</v>
      </c>
      <c r="F71" t="s">
        <v>17</v>
      </c>
      <c r="G71">
        <v>58</v>
      </c>
      <c r="H71">
        <v>261</v>
      </c>
      <c r="I71">
        <v>234</v>
      </c>
      <c r="J71">
        <v>21</v>
      </c>
      <c r="K71">
        <v>59</v>
      </c>
      <c r="L71">
        <v>38</v>
      </c>
      <c r="M71">
        <v>12</v>
      </c>
      <c r="N71">
        <v>1</v>
      </c>
      <c r="O71">
        <v>8</v>
      </c>
      <c r="P71">
        <v>32</v>
      </c>
      <c r="Q71">
        <v>4</v>
      </c>
      <c r="R71">
        <v>0</v>
      </c>
      <c r="S71">
        <v>25</v>
      </c>
      <c r="T71">
        <v>52</v>
      </c>
      <c r="U71">
        <v>0.252</v>
      </c>
      <c r="V71">
        <v>0.32200000000000001</v>
      </c>
      <c r="W71">
        <v>0.41499999999999998</v>
      </c>
      <c r="X71">
        <v>0.73599999999999999</v>
      </c>
      <c r="Y71">
        <v>112</v>
      </c>
      <c r="Z71">
        <v>97</v>
      </c>
      <c r="AA71">
        <v>1</v>
      </c>
      <c r="AB71">
        <v>0</v>
      </c>
      <c r="AC71">
        <v>0</v>
      </c>
      <c r="AD71">
        <v>2</v>
      </c>
      <c r="AE71">
        <v>1</v>
      </c>
      <c r="AF71">
        <v>1.2</v>
      </c>
      <c r="AG71">
        <v>0.4</v>
      </c>
      <c r="AH71">
        <v>1.2</v>
      </c>
      <c r="AI71">
        <v>-0.3</v>
      </c>
      <c r="AJ71">
        <v>3</v>
      </c>
      <c r="AK71">
        <v>2</v>
      </c>
      <c r="AL71">
        <v>1</v>
      </c>
      <c r="AM71">
        <v>3</v>
      </c>
      <c r="AN71">
        <v>0</v>
      </c>
    </row>
    <row r="72" spans="1:40" x14ac:dyDescent="0.45">
      <c r="A72">
        <v>67</v>
      </c>
      <c r="B72" t="s">
        <v>1201</v>
      </c>
      <c r="C72">
        <v>2024</v>
      </c>
      <c r="D72">
        <v>26</v>
      </c>
      <c r="E72" t="s">
        <v>49</v>
      </c>
      <c r="F72" t="s">
        <v>17</v>
      </c>
      <c r="G72">
        <v>58</v>
      </c>
      <c r="H72">
        <v>245</v>
      </c>
      <c r="I72">
        <v>222</v>
      </c>
      <c r="J72">
        <v>28</v>
      </c>
      <c r="K72">
        <v>57</v>
      </c>
      <c r="L72">
        <v>35</v>
      </c>
      <c r="M72">
        <v>11</v>
      </c>
      <c r="N72">
        <v>3</v>
      </c>
      <c r="O72">
        <v>8</v>
      </c>
      <c r="P72">
        <v>29</v>
      </c>
      <c r="Q72">
        <v>11</v>
      </c>
      <c r="R72">
        <v>3</v>
      </c>
      <c r="S72">
        <v>21</v>
      </c>
      <c r="T72">
        <v>59</v>
      </c>
      <c r="U72">
        <v>0.25700000000000001</v>
      </c>
      <c r="V72">
        <v>0.32700000000000001</v>
      </c>
      <c r="W72">
        <v>0.441</v>
      </c>
      <c r="X72">
        <v>0.76800000000000002</v>
      </c>
      <c r="Y72">
        <v>115</v>
      </c>
      <c r="Z72">
        <v>98</v>
      </c>
      <c r="AA72">
        <v>1</v>
      </c>
      <c r="AB72">
        <v>2</v>
      </c>
      <c r="AC72">
        <v>0</v>
      </c>
      <c r="AD72">
        <v>0</v>
      </c>
      <c r="AE72">
        <v>3</v>
      </c>
      <c r="AF72">
        <v>1.1000000000000001</v>
      </c>
      <c r="AG72">
        <v>0.3</v>
      </c>
      <c r="AH72">
        <v>1.4</v>
      </c>
      <c r="AI72">
        <v>-0.1</v>
      </c>
      <c r="AJ72">
        <v>4</v>
      </c>
      <c r="AK72">
        <v>0</v>
      </c>
      <c r="AL72">
        <v>0</v>
      </c>
      <c r="AM72">
        <v>1</v>
      </c>
      <c r="AN72">
        <v>-3</v>
      </c>
    </row>
    <row r="73" spans="1:40" x14ac:dyDescent="0.45">
      <c r="A73">
        <v>68</v>
      </c>
      <c r="B73" t="s">
        <v>540</v>
      </c>
      <c r="C73">
        <v>2024</v>
      </c>
      <c r="D73">
        <v>23</v>
      </c>
      <c r="E73" t="s">
        <v>97</v>
      </c>
      <c r="F73" t="s">
        <v>13</v>
      </c>
      <c r="G73">
        <v>60</v>
      </c>
      <c r="H73">
        <v>253</v>
      </c>
      <c r="I73">
        <v>238</v>
      </c>
      <c r="J73">
        <v>25</v>
      </c>
      <c r="K73">
        <v>65</v>
      </c>
      <c r="L73">
        <v>56</v>
      </c>
      <c r="M73">
        <v>5</v>
      </c>
      <c r="N73">
        <v>0</v>
      </c>
      <c r="O73">
        <v>4</v>
      </c>
      <c r="P73">
        <v>23</v>
      </c>
      <c r="Q73">
        <v>14</v>
      </c>
      <c r="R73">
        <v>4</v>
      </c>
      <c r="S73">
        <v>13</v>
      </c>
      <c r="T73">
        <v>70</v>
      </c>
      <c r="U73">
        <v>0.27300000000000002</v>
      </c>
      <c r="V73">
        <v>0.316</v>
      </c>
      <c r="W73">
        <v>0.34499999999999997</v>
      </c>
      <c r="X73">
        <v>0.66100000000000003</v>
      </c>
      <c r="Y73">
        <v>95</v>
      </c>
      <c r="Z73">
        <v>82</v>
      </c>
      <c r="AA73">
        <v>2</v>
      </c>
      <c r="AB73">
        <v>2</v>
      </c>
      <c r="AC73">
        <v>0</v>
      </c>
      <c r="AD73">
        <v>0</v>
      </c>
      <c r="AE73">
        <v>0</v>
      </c>
      <c r="AF73">
        <v>1.1000000000000001</v>
      </c>
      <c r="AG73">
        <v>0.3</v>
      </c>
      <c r="AH73">
        <v>0.8</v>
      </c>
      <c r="AI73">
        <v>0.5</v>
      </c>
      <c r="AJ73">
        <v>-2</v>
      </c>
      <c r="AK73">
        <v>0</v>
      </c>
      <c r="AL73">
        <v>0</v>
      </c>
      <c r="AM73">
        <v>0</v>
      </c>
      <c r="AN73">
        <v>3</v>
      </c>
    </row>
    <row r="74" spans="1:40" x14ac:dyDescent="0.45">
      <c r="A74">
        <v>69</v>
      </c>
      <c r="B74" t="s">
        <v>1202</v>
      </c>
      <c r="C74">
        <v>2024</v>
      </c>
      <c r="D74">
        <v>25</v>
      </c>
      <c r="E74" t="s">
        <v>55</v>
      </c>
      <c r="F74" t="s">
        <v>13</v>
      </c>
      <c r="G74">
        <v>50</v>
      </c>
      <c r="H74">
        <v>185</v>
      </c>
      <c r="I74">
        <v>155</v>
      </c>
      <c r="J74">
        <v>25</v>
      </c>
      <c r="K74">
        <v>37</v>
      </c>
      <c r="L74">
        <v>17</v>
      </c>
      <c r="M74">
        <v>13</v>
      </c>
      <c r="N74">
        <v>0</v>
      </c>
      <c r="O74">
        <v>7</v>
      </c>
      <c r="P74">
        <v>29</v>
      </c>
      <c r="Q74">
        <v>3</v>
      </c>
      <c r="R74">
        <v>0</v>
      </c>
      <c r="S74">
        <v>23</v>
      </c>
      <c r="T74">
        <v>49</v>
      </c>
      <c r="U74">
        <v>0.23899999999999999</v>
      </c>
      <c r="V74">
        <v>0.34599999999999997</v>
      </c>
      <c r="W74">
        <v>0.45800000000000002</v>
      </c>
      <c r="X74">
        <v>0.80400000000000005</v>
      </c>
      <c r="Y74">
        <v>131</v>
      </c>
      <c r="Z74">
        <v>71</v>
      </c>
      <c r="AA74">
        <v>0</v>
      </c>
      <c r="AB74">
        <v>4</v>
      </c>
      <c r="AC74">
        <v>0</v>
      </c>
      <c r="AD74">
        <v>3</v>
      </c>
      <c r="AE74">
        <v>0</v>
      </c>
      <c r="AF74">
        <v>1.1000000000000001</v>
      </c>
      <c r="AG74">
        <v>0.5</v>
      </c>
      <c r="AH74">
        <v>1.3</v>
      </c>
      <c r="AI74">
        <v>-0.3</v>
      </c>
      <c r="AJ74">
        <v>6</v>
      </c>
      <c r="AK74">
        <v>0</v>
      </c>
      <c r="AL74">
        <v>1</v>
      </c>
      <c r="AM74">
        <v>1</v>
      </c>
      <c r="AN74">
        <v>-2</v>
      </c>
    </row>
    <row r="75" spans="1:40" x14ac:dyDescent="0.45">
      <c r="A75">
        <v>70</v>
      </c>
      <c r="B75" t="s">
        <v>1203</v>
      </c>
      <c r="C75">
        <v>2024</v>
      </c>
      <c r="D75">
        <v>35</v>
      </c>
      <c r="E75" t="s">
        <v>59</v>
      </c>
      <c r="F75" t="s">
        <v>13</v>
      </c>
      <c r="G75">
        <v>52</v>
      </c>
      <c r="H75">
        <v>215</v>
      </c>
      <c r="I75">
        <v>182</v>
      </c>
      <c r="J75">
        <v>27</v>
      </c>
      <c r="K75">
        <v>45</v>
      </c>
      <c r="L75">
        <v>29</v>
      </c>
      <c r="M75">
        <v>10</v>
      </c>
      <c r="N75">
        <v>0</v>
      </c>
      <c r="O75">
        <v>6</v>
      </c>
      <c r="P75">
        <v>24</v>
      </c>
      <c r="Q75">
        <v>1</v>
      </c>
      <c r="R75">
        <v>0</v>
      </c>
      <c r="S75">
        <v>26</v>
      </c>
      <c r="T75">
        <v>47</v>
      </c>
      <c r="U75">
        <v>0.247</v>
      </c>
      <c r="V75">
        <v>0.35799999999999998</v>
      </c>
      <c r="W75">
        <v>0.40100000000000002</v>
      </c>
      <c r="X75">
        <v>0.75900000000000001</v>
      </c>
      <c r="Y75">
        <v>116</v>
      </c>
      <c r="Z75">
        <v>73</v>
      </c>
      <c r="AA75">
        <v>3</v>
      </c>
      <c r="AB75">
        <v>6</v>
      </c>
      <c r="AC75">
        <v>0</v>
      </c>
      <c r="AD75">
        <v>1</v>
      </c>
      <c r="AE75">
        <v>2</v>
      </c>
      <c r="AF75">
        <v>1.1000000000000001</v>
      </c>
      <c r="AG75">
        <v>0.4</v>
      </c>
      <c r="AH75">
        <v>1.1000000000000001</v>
      </c>
      <c r="AI75">
        <v>-0.4</v>
      </c>
      <c r="AJ75">
        <v>5</v>
      </c>
      <c r="AK75">
        <v>0</v>
      </c>
      <c r="AL75">
        <v>1</v>
      </c>
      <c r="AM75">
        <v>1</v>
      </c>
      <c r="AN75">
        <v>0</v>
      </c>
    </row>
    <row r="76" spans="1:40" x14ac:dyDescent="0.45">
      <c r="A76">
        <v>71</v>
      </c>
      <c r="B76" t="s">
        <v>1204</v>
      </c>
      <c r="C76">
        <v>2024</v>
      </c>
      <c r="D76">
        <v>26</v>
      </c>
      <c r="E76" t="s">
        <v>62</v>
      </c>
      <c r="F76" t="s">
        <v>17</v>
      </c>
      <c r="G76">
        <v>52</v>
      </c>
      <c r="H76">
        <v>207</v>
      </c>
      <c r="I76">
        <v>181</v>
      </c>
      <c r="J76">
        <v>14</v>
      </c>
      <c r="K76">
        <v>39</v>
      </c>
      <c r="L76">
        <v>32</v>
      </c>
      <c r="M76">
        <v>4</v>
      </c>
      <c r="N76">
        <v>0</v>
      </c>
      <c r="O76">
        <v>3</v>
      </c>
      <c r="P76">
        <v>19</v>
      </c>
      <c r="Q76">
        <v>4</v>
      </c>
      <c r="R76">
        <v>1</v>
      </c>
      <c r="S76">
        <v>21</v>
      </c>
      <c r="T76">
        <v>51</v>
      </c>
      <c r="U76">
        <v>0.215</v>
      </c>
      <c r="V76">
        <v>0.29499999999999998</v>
      </c>
      <c r="W76">
        <v>0.28699999999999998</v>
      </c>
      <c r="X76">
        <v>0.58199999999999996</v>
      </c>
      <c r="Y76">
        <v>70</v>
      </c>
      <c r="Z76">
        <v>52</v>
      </c>
      <c r="AA76">
        <v>2</v>
      </c>
      <c r="AB76">
        <v>1</v>
      </c>
      <c r="AC76">
        <v>0</v>
      </c>
      <c r="AD76">
        <v>4</v>
      </c>
      <c r="AE76">
        <v>0</v>
      </c>
      <c r="AF76">
        <v>1.1000000000000001</v>
      </c>
      <c r="AG76">
        <v>0.4</v>
      </c>
      <c r="AH76">
        <v>0.4</v>
      </c>
      <c r="AI76">
        <v>0.8</v>
      </c>
      <c r="AJ76">
        <v>-5</v>
      </c>
      <c r="AK76">
        <v>1</v>
      </c>
      <c r="AL76">
        <v>0</v>
      </c>
      <c r="AM76">
        <v>1</v>
      </c>
      <c r="AN76">
        <v>6</v>
      </c>
    </row>
    <row r="77" spans="1:40" x14ac:dyDescent="0.45">
      <c r="A77">
        <v>72</v>
      </c>
      <c r="B77" t="s">
        <v>1205</v>
      </c>
      <c r="C77">
        <v>2024</v>
      </c>
      <c r="D77">
        <v>26</v>
      </c>
      <c r="E77" t="s">
        <v>114</v>
      </c>
      <c r="F77" t="s">
        <v>17</v>
      </c>
      <c r="G77">
        <v>55</v>
      </c>
      <c r="H77">
        <v>225</v>
      </c>
      <c r="I77">
        <v>197</v>
      </c>
      <c r="J77">
        <v>36</v>
      </c>
      <c r="K77">
        <v>52</v>
      </c>
      <c r="L77">
        <v>35</v>
      </c>
      <c r="M77">
        <v>10</v>
      </c>
      <c r="N77">
        <v>2</v>
      </c>
      <c r="O77">
        <v>5</v>
      </c>
      <c r="P77">
        <v>16</v>
      </c>
      <c r="Q77">
        <v>14</v>
      </c>
      <c r="R77">
        <v>2</v>
      </c>
      <c r="S77">
        <v>23</v>
      </c>
      <c r="T77">
        <v>60</v>
      </c>
      <c r="U77">
        <v>0.26400000000000001</v>
      </c>
      <c r="V77">
        <v>0.34200000000000003</v>
      </c>
      <c r="W77">
        <v>0.41099999999999998</v>
      </c>
      <c r="X77">
        <v>0.754</v>
      </c>
      <c r="Y77">
        <v>108</v>
      </c>
      <c r="Z77">
        <v>81</v>
      </c>
      <c r="AA77">
        <v>2</v>
      </c>
      <c r="AB77">
        <v>1</v>
      </c>
      <c r="AC77">
        <v>3</v>
      </c>
      <c r="AD77">
        <v>1</v>
      </c>
      <c r="AE77">
        <v>0</v>
      </c>
      <c r="AF77">
        <v>1.1000000000000001</v>
      </c>
      <c r="AG77">
        <v>0.3</v>
      </c>
      <c r="AH77">
        <v>1.3</v>
      </c>
      <c r="AI77">
        <v>0</v>
      </c>
      <c r="AJ77">
        <v>1</v>
      </c>
      <c r="AK77">
        <v>0</v>
      </c>
      <c r="AL77">
        <v>2</v>
      </c>
      <c r="AM77">
        <v>2</v>
      </c>
      <c r="AN77">
        <v>-2</v>
      </c>
    </row>
    <row r="78" spans="1:40" x14ac:dyDescent="0.45">
      <c r="A78">
        <v>73</v>
      </c>
      <c r="B78" t="s">
        <v>522</v>
      </c>
      <c r="C78">
        <v>2024</v>
      </c>
      <c r="D78">
        <v>27</v>
      </c>
      <c r="E78" t="s">
        <v>19</v>
      </c>
      <c r="F78" t="s">
        <v>17</v>
      </c>
      <c r="G78">
        <v>43</v>
      </c>
      <c r="H78">
        <v>188</v>
      </c>
      <c r="I78">
        <v>171</v>
      </c>
      <c r="J78">
        <v>26</v>
      </c>
      <c r="K78">
        <v>40</v>
      </c>
      <c r="L78">
        <v>26</v>
      </c>
      <c r="M78">
        <v>9</v>
      </c>
      <c r="N78">
        <v>2</v>
      </c>
      <c r="O78">
        <v>3</v>
      </c>
      <c r="P78">
        <v>19</v>
      </c>
      <c r="Q78">
        <v>0</v>
      </c>
      <c r="R78">
        <v>0</v>
      </c>
      <c r="S78">
        <v>15</v>
      </c>
      <c r="T78">
        <v>47</v>
      </c>
      <c r="U78">
        <v>0.23400000000000001</v>
      </c>
      <c r="V78">
        <v>0.30299999999999999</v>
      </c>
      <c r="W78">
        <v>0.36299999999999999</v>
      </c>
      <c r="X78">
        <v>0.66600000000000004</v>
      </c>
      <c r="Y78">
        <v>90</v>
      </c>
      <c r="Z78">
        <v>62</v>
      </c>
      <c r="AA78">
        <v>1</v>
      </c>
      <c r="AB78">
        <v>2</v>
      </c>
      <c r="AC78">
        <v>0</v>
      </c>
      <c r="AD78">
        <v>0</v>
      </c>
      <c r="AE78">
        <v>0</v>
      </c>
      <c r="AF78">
        <v>1.1000000000000001</v>
      </c>
      <c r="AG78">
        <v>0.5</v>
      </c>
      <c r="AH78">
        <v>0.7</v>
      </c>
      <c r="AI78">
        <v>0.4</v>
      </c>
      <c r="AJ78">
        <v>-2</v>
      </c>
      <c r="AK78">
        <v>1</v>
      </c>
      <c r="AL78">
        <v>1</v>
      </c>
      <c r="AM78">
        <v>3</v>
      </c>
      <c r="AN78">
        <v>3</v>
      </c>
    </row>
    <row r="79" spans="1:40" x14ac:dyDescent="0.45">
      <c r="A79">
        <v>74</v>
      </c>
      <c r="B79" t="s">
        <v>1206</v>
      </c>
      <c r="C79">
        <v>2024</v>
      </c>
      <c r="D79">
        <v>27</v>
      </c>
      <c r="E79" t="s">
        <v>94</v>
      </c>
      <c r="F79" t="s">
        <v>13</v>
      </c>
      <c r="G79">
        <v>57</v>
      </c>
      <c r="H79">
        <v>231</v>
      </c>
      <c r="I79">
        <v>216</v>
      </c>
      <c r="J79">
        <v>30</v>
      </c>
      <c r="K79">
        <v>61</v>
      </c>
      <c r="L79">
        <v>42</v>
      </c>
      <c r="M79">
        <v>13</v>
      </c>
      <c r="N79">
        <v>1</v>
      </c>
      <c r="O79">
        <v>5</v>
      </c>
      <c r="P79">
        <v>20</v>
      </c>
      <c r="Q79">
        <v>3</v>
      </c>
      <c r="R79">
        <v>2</v>
      </c>
      <c r="S79">
        <v>10</v>
      </c>
      <c r="T79">
        <v>39</v>
      </c>
      <c r="U79">
        <v>0.28199999999999997</v>
      </c>
      <c r="V79">
        <v>0.32600000000000001</v>
      </c>
      <c r="W79">
        <v>0.42099999999999999</v>
      </c>
      <c r="X79">
        <v>0.747</v>
      </c>
      <c r="Y79">
        <v>118</v>
      </c>
      <c r="Z79">
        <v>91</v>
      </c>
      <c r="AA79">
        <v>2</v>
      </c>
      <c r="AB79">
        <v>4</v>
      </c>
      <c r="AC79">
        <v>1</v>
      </c>
      <c r="AD79">
        <v>0</v>
      </c>
      <c r="AE79">
        <v>1</v>
      </c>
      <c r="AF79">
        <v>1.1000000000000001</v>
      </c>
      <c r="AG79">
        <v>0.3</v>
      </c>
      <c r="AH79">
        <v>1.4</v>
      </c>
      <c r="AI79">
        <v>-0.3</v>
      </c>
      <c r="AJ79">
        <v>4</v>
      </c>
      <c r="AK79">
        <v>1</v>
      </c>
      <c r="AL79">
        <v>0</v>
      </c>
      <c r="AM79">
        <v>1</v>
      </c>
      <c r="AN79">
        <v>-3</v>
      </c>
    </row>
    <row r="80" spans="1:40" x14ac:dyDescent="0.45">
      <c r="A80">
        <v>75</v>
      </c>
      <c r="B80" t="s">
        <v>790</v>
      </c>
      <c r="C80">
        <v>2024</v>
      </c>
      <c r="D80">
        <v>23</v>
      </c>
      <c r="E80" t="s">
        <v>19</v>
      </c>
      <c r="F80" t="s">
        <v>17</v>
      </c>
      <c r="G80">
        <v>56</v>
      </c>
      <c r="H80">
        <v>234</v>
      </c>
      <c r="I80">
        <v>220</v>
      </c>
      <c r="J80">
        <v>26</v>
      </c>
      <c r="K80">
        <v>58</v>
      </c>
      <c r="L80">
        <v>43</v>
      </c>
      <c r="M80">
        <v>9</v>
      </c>
      <c r="N80">
        <v>1</v>
      </c>
      <c r="O80">
        <v>5</v>
      </c>
      <c r="P80">
        <v>18</v>
      </c>
      <c r="Q80">
        <v>8</v>
      </c>
      <c r="R80">
        <v>3</v>
      </c>
      <c r="S80">
        <v>12</v>
      </c>
      <c r="T80">
        <v>50</v>
      </c>
      <c r="U80">
        <v>0.26400000000000001</v>
      </c>
      <c r="V80">
        <v>0.30299999999999999</v>
      </c>
      <c r="W80">
        <v>0.38200000000000001</v>
      </c>
      <c r="X80">
        <v>0.68500000000000005</v>
      </c>
      <c r="Y80">
        <v>95</v>
      </c>
      <c r="Z80">
        <v>84</v>
      </c>
      <c r="AA80">
        <v>3</v>
      </c>
      <c r="AB80">
        <v>1</v>
      </c>
      <c r="AC80">
        <v>0</v>
      </c>
      <c r="AD80">
        <v>1</v>
      </c>
      <c r="AE80">
        <v>0</v>
      </c>
      <c r="AF80">
        <v>1</v>
      </c>
      <c r="AG80">
        <v>0.3</v>
      </c>
      <c r="AH80">
        <v>0.9</v>
      </c>
      <c r="AI80">
        <v>0.3</v>
      </c>
      <c r="AJ80">
        <v>-1</v>
      </c>
      <c r="AK80">
        <v>1</v>
      </c>
      <c r="AL80">
        <v>1</v>
      </c>
      <c r="AM80">
        <v>1</v>
      </c>
      <c r="AN80">
        <v>1</v>
      </c>
    </row>
    <row r="81" spans="1:40" x14ac:dyDescent="0.45">
      <c r="A81">
        <v>76</v>
      </c>
      <c r="B81" t="s">
        <v>473</v>
      </c>
      <c r="C81">
        <v>2024</v>
      </c>
      <c r="D81">
        <v>25</v>
      </c>
      <c r="E81" t="s">
        <v>117</v>
      </c>
      <c r="F81" t="s">
        <v>17</v>
      </c>
      <c r="G81">
        <v>61</v>
      </c>
      <c r="H81">
        <v>268</v>
      </c>
      <c r="I81">
        <v>238</v>
      </c>
      <c r="J81">
        <v>38</v>
      </c>
      <c r="K81">
        <v>62</v>
      </c>
      <c r="L81">
        <v>42</v>
      </c>
      <c r="M81">
        <v>9</v>
      </c>
      <c r="N81">
        <v>1</v>
      </c>
      <c r="O81">
        <v>10</v>
      </c>
      <c r="P81">
        <v>30</v>
      </c>
      <c r="Q81">
        <v>6</v>
      </c>
      <c r="R81">
        <v>2</v>
      </c>
      <c r="S81">
        <v>25</v>
      </c>
      <c r="T81">
        <v>55</v>
      </c>
      <c r="U81">
        <v>0.26100000000000001</v>
      </c>
      <c r="V81">
        <v>0.34</v>
      </c>
      <c r="W81">
        <v>0.433</v>
      </c>
      <c r="X81">
        <v>0.77200000000000002</v>
      </c>
      <c r="Y81">
        <v>125</v>
      </c>
      <c r="Z81">
        <v>103</v>
      </c>
      <c r="AA81">
        <v>6</v>
      </c>
      <c r="AB81">
        <v>4</v>
      </c>
      <c r="AC81">
        <v>0</v>
      </c>
      <c r="AD81">
        <v>1</v>
      </c>
      <c r="AE81">
        <v>0</v>
      </c>
      <c r="AF81">
        <v>1</v>
      </c>
      <c r="AG81">
        <v>0.2</v>
      </c>
      <c r="AH81">
        <v>1.5</v>
      </c>
      <c r="AI81">
        <v>-0.6</v>
      </c>
      <c r="AJ81">
        <v>7</v>
      </c>
      <c r="AK81">
        <v>0</v>
      </c>
      <c r="AL81">
        <v>1</v>
      </c>
      <c r="AM81">
        <v>1</v>
      </c>
      <c r="AN81">
        <v>-4</v>
      </c>
    </row>
    <row r="82" spans="1:40" x14ac:dyDescent="0.45">
      <c r="A82">
        <v>77</v>
      </c>
      <c r="B82" t="s">
        <v>1207</v>
      </c>
      <c r="C82">
        <v>2024</v>
      </c>
      <c r="D82">
        <v>30</v>
      </c>
      <c r="E82" t="s">
        <v>117</v>
      </c>
      <c r="F82" t="s">
        <v>17</v>
      </c>
      <c r="G82">
        <v>57</v>
      </c>
      <c r="H82">
        <v>249</v>
      </c>
      <c r="I82">
        <v>221</v>
      </c>
      <c r="J82">
        <v>25</v>
      </c>
      <c r="K82">
        <v>58</v>
      </c>
      <c r="L82">
        <v>34</v>
      </c>
      <c r="M82">
        <v>14</v>
      </c>
      <c r="N82">
        <v>2</v>
      </c>
      <c r="O82">
        <v>8</v>
      </c>
      <c r="P82">
        <v>38</v>
      </c>
      <c r="Q82">
        <v>1</v>
      </c>
      <c r="R82">
        <v>2</v>
      </c>
      <c r="S82">
        <v>20</v>
      </c>
      <c r="T82">
        <v>42</v>
      </c>
      <c r="U82">
        <v>0.26200000000000001</v>
      </c>
      <c r="V82">
        <v>0.32500000000000001</v>
      </c>
      <c r="W82">
        <v>0.45200000000000001</v>
      </c>
      <c r="X82">
        <v>0.77800000000000002</v>
      </c>
      <c r="Y82">
        <v>125</v>
      </c>
      <c r="Z82">
        <v>100</v>
      </c>
      <c r="AA82">
        <v>9</v>
      </c>
      <c r="AB82">
        <v>2</v>
      </c>
      <c r="AC82">
        <v>0</v>
      </c>
      <c r="AD82">
        <v>3</v>
      </c>
      <c r="AE82">
        <v>0</v>
      </c>
      <c r="AF82">
        <v>1</v>
      </c>
      <c r="AG82">
        <v>0.3</v>
      </c>
      <c r="AH82">
        <v>1.1000000000000001</v>
      </c>
      <c r="AI82">
        <v>-0.3</v>
      </c>
      <c r="AJ82">
        <v>7</v>
      </c>
      <c r="AK82">
        <v>-1</v>
      </c>
      <c r="AL82">
        <v>-1</v>
      </c>
      <c r="AM82">
        <v>-1</v>
      </c>
      <c r="AN82">
        <v>-1</v>
      </c>
    </row>
    <row r="83" spans="1:40" x14ac:dyDescent="0.45">
      <c r="A83">
        <v>78</v>
      </c>
      <c r="B83" t="s">
        <v>1208</v>
      </c>
      <c r="C83">
        <v>2024</v>
      </c>
      <c r="D83">
        <v>31</v>
      </c>
      <c r="E83" t="s">
        <v>28</v>
      </c>
      <c r="F83" t="s">
        <v>17</v>
      </c>
      <c r="G83">
        <v>57</v>
      </c>
      <c r="H83">
        <v>263</v>
      </c>
      <c r="I83">
        <v>213</v>
      </c>
      <c r="J83">
        <v>44</v>
      </c>
      <c r="K83">
        <v>51</v>
      </c>
      <c r="L83">
        <v>36</v>
      </c>
      <c r="M83">
        <v>4</v>
      </c>
      <c r="N83">
        <v>0</v>
      </c>
      <c r="O83">
        <v>11</v>
      </c>
      <c r="P83">
        <v>35</v>
      </c>
      <c r="Q83">
        <v>4</v>
      </c>
      <c r="R83">
        <v>1</v>
      </c>
      <c r="S83">
        <v>44</v>
      </c>
      <c r="T83">
        <v>76</v>
      </c>
      <c r="U83">
        <v>0.23899999999999999</v>
      </c>
      <c r="V83">
        <v>0.36499999999999999</v>
      </c>
      <c r="W83">
        <v>0.41299999999999998</v>
      </c>
      <c r="X83">
        <v>0.77800000000000002</v>
      </c>
      <c r="Y83">
        <v>123</v>
      </c>
      <c r="Z83">
        <v>88</v>
      </c>
      <c r="AA83">
        <v>1</v>
      </c>
      <c r="AB83">
        <v>1</v>
      </c>
      <c r="AC83">
        <v>0</v>
      </c>
      <c r="AD83">
        <v>5</v>
      </c>
      <c r="AE83">
        <v>2</v>
      </c>
      <c r="AF83">
        <v>1</v>
      </c>
      <c r="AG83">
        <v>0.3</v>
      </c>
      <c r="AH83">
        <v>1</v>
      </c>
      <c r="AI83">
        <v>-0.5</v>
      </c>
      <c r="AJ83">
        <v>7</v>
      </c>
      <c r="AK83">
        <v>0</v>
      </c>
      <c r="AL83">
        <v>0</v>
      </c>
      <c r="AM83">
        <v>0</v>
      </c>
      <c r="AN83">
        <v>0</v>
      </c>
    </row>
    <row r="84" spans="1:40" x14ac:dyDescent="0.45">
      <c r="A84">
        <v>79</v>
      </c>
      <c r="B84" t="s">
        <v>1209</v>
      </c>
      <c r="C84">
        <v>2024</v>
      </c>
      <c r="D84">
        <v>26</v>
      </c>
      <c r="E84" t="s">
        <v>28</v>
      </c>
      <c r="F84" t="s">
        <v>17</v>
      </c>
      <c r="G84">
        <v>54</v>
      </c>
      <c r="H84">
        <v>210</v>
      </c>
      <c r="I84">
        <v>176</v>
      </c>
      <c r="J84">
        <v>31</v>
      </c>
      <c r="K84">
        <v>42</v>
      </c>
      <c r="L84">
        <v>30</v>
      </c>
      <c r="M84">
        <v>5</v>
      </c>
      <c r="N84">
        <v>2</v>
      </c>
      <c r="O84">
        <v>5</v>
      </c>
      <c r="P84">
        <v>30</v>
      </c>
      <c r="Q84">
        <v>14</v>
      </c>
      <c r="R84">
        <v>1</v>
      </c>
      <c r="S84">
        <v>26</v>
      </c>
      <c r="T84">
        <v>31</v>
      </c>
      <c r="U84">
        <v>0.23899999999999999</v>
      </c>
      <c r="V84">
        <v>0.33800000000000002</v>
      </c>
      <c r="W84">
        <v>0.375</v>
      </c>
      <c r="X84">
        <v>0.71299999999999997</v>
      </c>
      <c r="Y84">
        <v>105</v>
      </c>
      <c r="Z84">
        <v>66</v>
      </c>
      <c r="AA84">
        <v>5</v>
      </c>
      <c r="AB84">
        <v>3</v>
      </c>
      <c r="AC84">
        <v>0</v>
      </c>
      <c r="AD84">
        <v>5</v>
      </c>
      <c r="AE84">
        <v>0</v>
      </c>
      <c r="AF84">
        <v>1</v>
      </c>
      <c r="AG84">
        <v>0.4</v>
      </c>
      <c r="AH84">
        <v>1</v>
      </c>
      <c r="AI84">
        <v>0.2</v>
      </c>
      <c r="AJ84">
        <v>1</v>
      </c>
      <c r="AK84">
        <v>1</v>
      </c>
      <c r="AL84">
        <v>0</v>
      </c>
      <c r="AM84">
        <v>0</v>
      </c>
      <c r="AN84">
        <v>0</v>
      </c>
    </row>
    <row r="85" spans="1:40" x14ac:dyDescent="0.45">
      <c r="A85">
        <v>80</v>
      </c>
      <c r="B85" t="s">
        <v>1210</v>
      </c>
      <c r="C85">
        <v>2024</v>
      </c>
      <c r="D85">
        <v>24</v>
      </c>
      <c r="E85" t="s">
        <v>127</v>
      </c>
      <c r="F85" t="s">
        <v>13</v>
      </c>
      <c r="G85">
        <v>54</v>
      </c>
      <c r="H85">
        <v>185</v>
      </c>
      <c r="I85">
        <v>160</v>
      </c>
      <c r="J85">
        <v>22</v>
      </c>
      <c r="K85">
        <v>38</v>
      </c>
      <c r="L85">
        <v>20</v>
      </c>
      <c r="M85">
        <v>11</v>
      </c>
      <c r="N85">
        <v>0</v>
      </c>
      <c r="O85">
        <v>7</v>
      </c>
      <c r="P85">
        <v>25</v>
      </c>
      <c r="Q85">
        <v>3</v>
      </c>
      <c r="R85">
        <v>1</v>
      </c>
      <c r="S85">
        <v>20</v>
      </c>
      <c r="T85">
        <v>54</v>
      </c>
      <c r="U85">
        <v>0.23799999999999999</v>
      </c>
      <c r="V85">
        <v>0.33</v>
      </c>
      <c r="W85">
        <v>0.438</v>
      </c>
      <c r="X85">
        <v>0.76700000000000002</v>
      </c>
      <c r="Y85">
        <v>124</v>
      </c>
      <c r="Z85">
        <v>70</v>
      </c>
      <c r="AA85">
        <v>4</v>
      </c>
      <c r="AB85">
        <v>3</v>
      </c>
      <c r="AC85">
        <v>0</v>
      </c>
      <c r="AD85">
        <v>2</v>
      </c>
      <c r="AE85">
        <v>2</v>
      </c>
      <c r="AF85">
        <v>1</v>
      </c>
      <c r="AG85">
        <v>0.4</v>
      </c>
      <c r="AH85">
        <v>0.8</v>
      </c>
      <c r="AI85">
        <v>0</v>
      </c>
      <c r="AJ85">
        <v>4</v>
      </c>
      <c r="AK85">
        <v>0</v>
      </c>
      <c r="AL85">
        <v>-1</v>
      </c>
      <c r="AM85">
        <v>-1</v>
      </c>
      <c r="AN85">
        <v>2</v>
      </c>
    </row>
    <row r="86" spans="1:40" x14ac:dyDescent="0.45">
      <c r="A86">
        <v>81</v>
      </c>
      <c r="B86" t="s">
        <v>1211</v>
      </c>
      <c r="C86">
        <v>2024</v>
      </c>
      <c r="D86">
        <v>24</v>
      </c>
      <c r="E86" t="s">
        <v>25</v>
      </c>
      <c r="F86" t="s">
        <v>17</v>
      </c>
      <c r="G86">
        <v>50</v>
      </c>
      <c r="H86">
        <v>192</v>
      </c>
      <c r="I86">
        <v>171</v>
      </c>
      <c r="J86">
        <v>24</v>
      </c>
      <c r="K86">
        <v>37</v>
      </c>
      <c r="L86">
        <v>19</v>
      </c>
      <c r="M86">
        <v>8</v>
      </c>
      <c r="N86">
        <v>0</v>
      </c>
      <c r="O86">
        <v>10</v>
      </c>
      <c r="P86">
        <v>25</v>
      </c>
      <c r="Q86">
        <v>2</v>
      </c>
      <c r="R86">
        <v>1</v>
      </c>
      <c r="S86">
        <v>21</v>
      </c>
      <c r="T86">
        <v>69</v>
      </c>
      <c r="U86">
        <v>0.216</v>
      </c>
      <c r="V86">
        <v>0.30199999999999999</v>
      </c>
      <c r="W86">
        <v>0.439</v>
      </c>
      <c r="X86">
        <v>0.74099999999999999</v>
      </c>
      <c r="Y86">
        <v>111</v>
      </c>
      <c r="Z86">
        <v>75</v>
      </c>
      <c r="AA86">
        <v>2</v>
      </c>
      <c r="AB86">
        <v>0</v>
      </c>
      <c r="AC86">
        <v>0</v>
      </c>
      <c r="AD86">
        <v>0</v>
      </c>
      <c r="AE86">
        <v>1</v>
      </c>
      <c r="AF86">
        <v>1</v>
      </c>
      <c r="AG86">
        <v>0.4</v>
      </c>
      <c r="AH86">
        <v>0.9</v>
      </c>
      <c r="AI86">
        <v>0.3</v>
      </c>
      <c r="AJ86">
        <v>1</v>
      </c>
      <c r="AK86">
        <v>0</v>
      </c>
      <c r="AL86">
        <v>-1</v>
      </c>
      <c r="AM86">
        <v>0</v>
      </c>
      <c r="AN86">
        <v>1</v>
      </c>
    </row>
    <row r="87" spans="1:40" x14ac:dyDescent="0.45">
      <c r="A87">
        <v>82</v>
      </c>
      <c r="B87" t="s">
        <v>1212</v>
      </c>
      <c r="C87">
        <v>2024</v>
      </c>
      <c r="D87">
        <v>30</v>
      </c>
      <c r="E87" t="s">
        <v>15</v>
      </c>
      <c r="F87" t="s">
        <v>13</v>
      </c>
      <c r="G87">
        <v>57</v>
      </c>
      <c r="H87">
        <v>243</v>
      </c>
      <c r="I87">
        <v>216</v>
      </c>
      <c r="J87">
        <v>30</v>
      </c>
      <c r="K87">
        <v>57</v>
      </c>
      <c r="L87">
        <v>36</v>
      </c>
      <c r="M87">
        <v>10</v>
      </c>
      <c r="N87">
        <v>0</v>
      </c>
      <c r="O87">
        <v>11</v>
      </c>
      <c r="P87">
        <v>34</v>
      </c>
      <c r="Q87">
        <v>2</v>
      </c>
      <c r="R87">
        <v>3</v>
      </c>
      <c r="S87">
        <v>23</v>
      </c>
      <c r="T87">
        <v>56</v>
      </c>
      <c r="U87">
        <v>0.26400000000000001</v>
      </c>
      <c r="V87">
        <v>0.32900000000000001</v>
      </c>
      <c r="W87">
        <v>0.46300000000000002</v>
      </c>
      <c r="X87">
        <v>0.79200000000000004</v>
      </c>
      <c r="Y87">
        <v>122</v>
      </c>
      <c r="Z87">
        <v>100</v>
      </c>
      <c r="AA87">
        <v>2</v>
      </c>
      <c r="AB87">
        <v>0</v>
      </c>
      <c r="AC87">
        <v>0</v>
      </c>
      <c r="AD87">
        <v>4</v>
      </c>
      <c r="AE87">
        <v>0</v>
      </c>
      <c r="AF87">
        <v>1</v>
      </c>
      <c r="AG87">
        <v>0.2</v>
      </c>
      <c r="AH87">
        <v>1.2</v>
      </c>
      <c r="AI87">
        <v>-0.5</v>
      </c>
      <c r="AJ87">
        <v>6</v>
      </c>
      <c r="AK87">
        <v>0</v>
      </c>
      <c r="AL87">
        <v>-1</v>
      </c>
      <c r="AM87">
        <v>-1</v>
      </c>
      <c r="AN87">
        <v>-2</v>
      </c>
    </row>
    <row r="88" spans="1:40" x14ac:dyDescent="0.45">
      <c r="A88">
        <v>83</v>
      </c>
      <c r="B88" t="s">
        <v>1213</v>
      </c>
      <c r="C88">
        <v>2024</v>
      </c>
      <c r="D88">
        <v>26</v>
      </c>
      <c r="E88" t="s">
        <v>52</v>
      </c>
      <c r="F88" t="s">
        <v>17</v>
      </c>
      <c r="G88">
        <v>54</v>
      </c>
      <c r="H88">
        <v>194</v>
      </c>
      <c r="I88">
        <v>166</v>
      </c>
      <c r="J88">
        <v>28</v>
      </c>
      <c r="K88">
        <v>40</v>
      </c>
      <c r="L88">
        <v>23</v>
      </c>
      <c r="M88">
        <v>8</v>
      </c>
      <c r="N88">
        <v>1</v>
      </c>
      <c r="O88">
        <v>8</v>
      </c>
      <c r="P88">
        <v>23</v>
      </c>
      <c r="Q88">
        <v>1</v>
      </c>
      <c r="R88">
        <v>1</v>
      </c>
      <c r="S88">
        <v>23</v>
      </c>
      <c r="T88">
        <v>67</v>
      </c>
      <c r="U88">
        <v>0.24099999999999999</v>
      </c>
      <c r="V88">
        <v>0.33500000000000002</v>
      </c>
      <c r="W88">
        <v>0.44600000000000001</v>
      </c>
      <c r="X88">
        <v>0.78100000000000003</v>
      </c>
      <c r="Y88">
        <v>121</v>
      </c>
      <c r="Z88">
        <v>74</v>
      </c>
      <c r="AA88">
        <v>1</v>
      </c>
      <c r="AB88">
        <v>2</v>
      </c>
      <c r="AC88">
        <v>0</v>
      </c>
      <c r="AD88">
        <v>3</v>
      </c>
      <c r="AE88">
        <v>1</v>
      </c>
      <c r="AF88">
        <v>0.9</v>
      </c>
      <c r="AG88">
        <v>0.3</v>
      </c>
      <c r="AH88">
        <v>0.8</v>
      </c>
      <c r="AI88">
        <v>-0.1</v>
      </c>
      <c r="AJ88">
        <v>5</v>
      </c>
      <c r="AK88">
        <v>0</v>
      </c>
      <c r="AL88">
        <v>-1</v>
      </c>
      <c r="AM88">
        <v>-1</v>
      </c>
      <c r="AN88">
        <v>1</v>
      </c>
    </row>
    <row r="89" spans="1:40" x14ac:dyDescent="0.45">
      <c r="A89">
        <v>84</v>
      </c>
      <c r="B89" t="s">
        <v>953</v>
      </c>
      <c r="C89">
        <v>2024</v>
      </c>
      <c r="D89">
        <v>27</v>
      </c>
      <c r="E89" t="s">
        <v>52</v>
      </c>
      <c r="F89" t="s">
        <v>17</v>
      </c>
      <c r="G89">
        <v>52</v>
      </c>
      <c r="H89">
        <v>226</v>
      </c>
      <c r="I89">
        <v>197</v>
      </c>
      <c r="J89">
        <v>30</v>
      </c>
      <c r="K89">
        <v>51</v>
      </c>
      <c r="L89">
        <v>35</v>
      </c>
      <c r="M89">
        <v>13</v>
      </c>
      <c r="N89">
        <v>1</v>
      </c>
      <c r="O89">
        <v>2</v>
      </c>
      <c r="P89">
        <v>16</v>
      </c>
      <c r="Q89">
        <v>6</v>
      </c>
      <c r="R89">
        <v>2</v>
      </c>
      <c r="S89">
        <v>23</v>
      </c>
      <c r="T89">
        <v>22</v>
      </c>
      <c r="U89">
        <v>0.25900000000000001</v>
      </c>
      <c r="V89">
        <v>0.35</v>
      </c>
      <c r="W89">
        <v>0.36499999999999999</v>
      </c>
      <c r="X89">
        <v>0.71499999999999997</v>
      </c>
      <c r="Y89">
        <v>105</v>
      </c>
      <c r="Z89">
        <v>72</v>
      </c>
      <c r="AA89">
        <v>5</v>
      </c>
      <c r="AB89">
        <v>5</v>
      </c>
      <c r="AC89">
        <v>0</v>
      </c>
      <c r="AD89">
        <v>1</v>
      </c>
      <c r="AE89">
        <v>1</v>
      </c>
      <c r="AF89">
        <v>0.9</v>
      </c>
      <c r="AG89">
        <v>0.2</v>
      </c>
      <c r="AH89">
        <v>1.2</v>
      </c>
      <c r="AI89">
        <v>-0.1</v>
      </c>
      <c r="AJ89">
        <v>3</v>
      </c>
      <c r="AK89">
        <v>-1</v>
      </c>
      <c r="AL89">
        <v>0</v>
      </c>
      <c r="AM89">
        <v>0</v>
      </c>
      <c r="AN89">
        <v>-3</v>
      </c>
    </row>
    <row r="90" spans="1:40" x14ac:dyDescent="0.45">
      <c r="A90">
        <v>85</v>
      </c>
      <c r="B90" t="s">
        <v>1214</v>
      </c>
      <c r="C90">
        <v>2024</v>
      </c>
      <c r="D90">
        <v>33</v>
      </c>
      <c r="E90" t="s">
        <v>52</v>
      </c>
      <c r="F90" t="s">
        <v>17</v>
      </c>
      <c r="G90">
        <v>53</v>
      </c>
      <c r="H90">
        <v>212</v>
      </c>
      <c r="I90">
        <v>181</v>
      </c>
      <c r="J90">
        <v>33</v>
      </c>
      <c r="K90">
        <v>48</v>
      </c>
      <c r="L90">
        <v>33</v>
      </c>
      <c r="M90">
        <v>10</v>
      </c>
      <c r="N90">
        <v>1</v>
      </c>
      <c r="O90">
        <v>4</v>
      </c>
      <c r="P90">
        <v>17</v>
      </c>
      <c r="Q90">
        <v>4</v>
      </c>
      <c r="R90">
        <v>1</v>
      </c>
      <c r="S90">
        <v>28</v>
      </c>
      <c r="T90">
        <v>45</v>
      </c>
      <c r="U90">
        <v>0.26500000000000001</v>
      </c>
      <c r="V90">
        <v>0.36799999999999999</v>
      </c>
      <c r="W90">
        <v>0.39800000000000002</v>
      </c>
      <c r="X90">
        <v>0.76600000000000001</v>
      </c>
      <c r="Y90">
        <v>119</v>
      </c>
      <c r="Z90">
        <v>72</v>
      </c>
      <c r="AA90">
        <v>3</v>
      </c>
      <c r="AB90">
        <v>2</v>
      </c>
      <c r="AC90">
        <v>0</v>
      </c>
      <c r="AD90">
        <v>1</v>
      </c>
      <c r="AE90">
        <v>0</v>
      </c>
      <c r="AF90">
        <v>0.9</v>
      </c>
      <c r="AG90">
        <v>0.2</v>
      </c>
      <c r="AH90">
        <v>1.1000000000000001</v>
      </c>
      <c r="AI90">
        <v>-0.4</v>
      </c>
      <c r="AJ90">
        <v>4</v>
      </c>
      <c r="AK90">
        <v>0</v>
      </c>
      <c r="AL90">
        <v>2</v>
      </c>
      <c r="AM90">
        <v>1</v>
      </c>
      <c r="AN90">
        <v>-2</v>
      </c>
    </row>
    <row r="91" spans="1:40" x14ac:dyDescent="0.45">
      <c r="A91">
        <v>86</v>
      </c>
      <c r="B91" t="s">
        <v>1215</v>
      </c>
      <c r="C91">
        <v>2024</v>
      </c>
      <c r="D91">
        <v>23</v>
      </c>
      <c r="E91" t="s">
        <v>15</v>
      </c>
      <c r="F91" t="s">
        <v>13</v>
      </c>
      <c r="G91">
        <v>56</v>
      </c>
      <c r="H91">
        <v>206</v>
      </c>
      <c r="I91">
        <v>192</v>
      </c>
      <c r="J91">
        <v>20</v>
      </c>
      <c r="K91">
        <v>48</v>
      </c>
      <c r="L91">
        <v>30</v>
      </c>
      <c r="M91">
        <v>12</v>
      </c>
      <c r="N91">
        <v>0</v>
      </c>
      <c r="O91">
        <v>6</v>
      </c>
      <c r="P91">
        <v>18</v>
      </c>
      <c r="Q91">
        <v>8</v>
      </c>
      <c r="R91">
        <v>6</v>
      </c>
      <c r="S91">
        <v>13</v>
      </c>
      <c r="T91">
        <v>52</v>
      </c>
      <c r="U91">
        <v>0.25</v>
      </c>
      <c r="V91">
        <v>0.30099999999999999</v>
      </c>
      <c r="W91">
        <v>0.40600000000000003</v>
      </c>
      <c r="X91">
        <v>0.70699999999999996</v>
      </c>
      <c r="Y91">
        <v>98</v>
      </c>
      <c r="Z91">
        <v>78</v>
      </c>
      <c r="AA91">
        <v>4</v>
      </c>
      <c r="AB91">
        <v>1</v>
      </c>
      <c r="AC91">
        <v>0</v>
      </c>
      <c r="AD91">
        <v>0</v>
      </c>
      <c r="AE91">
        <v>0</v>
      </c>
      <c r="AF91">
        <v>0.9</v>
      </c>
      <c r="AG91">
        <v>0.2</v>
      </c>
      <c r="AH91">
        <v>0.8</v>
      </c>
      <c r="AI91">
        <v>0.4</v>
      </c>
      <c r="AJ91">
        <v>-1</v>
      </c>
      <c r="AK91">
        <v>0</v>
      </c>
      <c r="AL91">
        <v>-2</v>
      </c>
      <c r="AM91">
        <v>-2</v>
      </c>
      <c r="AN91">
        <v>1</v>
      </c>
    </row>
    <row r="92" spans="1:40" x14ac:dyDescent="0.45">
      <c r="A92">
        <v>87</v>
      </c>
      <c r="B92" t="s">
        <v>1216</v>
      </c>
      <c r="C92">
        <v>2024</v>
      </c>
      <c r="D92">
        <v>29</v>
      </c>
      <c r="E92" t="s">
        <v>70</v>
      </c>
      <c r="F92" t="s">
        <v>13</v>
      </c>
      <c r="G92">
        <v>51</v>
      </c>
      <c r="H92">
        <v>197</v>
      </c>
      <c r="I92">
        <v>184</v>
      </c>
      <c r="J92">
        <v>20</v>
      </c>
      <c r="K92">
        <v>46</v>
      </c>
      <c r="L92">
        <v>36</v>
      </c>
      <c r="M92">
        <v>5</v>
      </c>
      <c r="N92">
        <v>0</v>
      </c>
      <c r="O92">
        <v>5</v>
      </c>
      <c r="P92">
        <v>29</v>
      </c>
      <c r="Q92">
        <v>1</v>
      </c>
      <c r="R92">
        <v>0</v>
      </c>
      <c r="S92">
        <v>11</v>
      </c>
      <c r="T92">
        <v>34</v>
      </c>
      <c r="U92">
        <v>0.25</v>
      </c>
      <c r="V92">
        <v>0.29399999999999998</v>
      </c>
      <c r="W92">
        <v>0.35899999999999999</v>
      </c>
      <c r="X92">
        <v>0.65300000000000002</v>
      </c>
      <c r="Y92">
        <v>87</v>
      </c>
      <c r="Z92">
        <v>66</v>
      </c>
      <c r="AA92">
        <v>3</v>
      </c>
      <c r="AB92">
        <v>1</v>
      </c>
      <c r="AC92">
        <v>0</v>
      </c>
      <c r="AD92">
        <v>1</v>
      </c>
      <c r="AE92">
        <v>0</v>
      </c>
      <c r="AF92">
        <v>0.9</v>
      </c>
      <c r="AG92">
        <v>0.2</v>
      </c>
      <c r="AH92">
        <v>0.7</v>
      </c>
      <c r="AI92">
        <v>0.5</v>
      </c>
      <c r="AJ92">
        <v>-3</v>
      </c>
      <c r="AK92">
        <v>0</v>
      </c>
      <c r="AL92">
        <v>0</v>
      </c>
      <c r="AM92">
        <v>0</v>
      </c>
      <c r="AN92">
        <v>2</v>
      </c>
    </row>
    <row r="93" spans="1:40" x14ac:dyDescent="0.45">
      <c r="A93">
        <v>88</v>
      </c>
      <c r="B93" t="s">
        <v>1217</v>
      </c>
      <c r="C93">
        <v>2024</v>
      </c>
      <c r="D93">
        <v>29</v>
      </c>
      <c r="E93" t="s">
        <v>52</v>
      </c>
      <c r="F93" t="s">
        <v>17</v>
      </c>
      <c r="G93">
        <v>54</v>
      </c>
      <c r="H93">
        <v>228</v>
      </c>
      <c r="I93">
        <v>196</v>
      </c>
      <c r="J93">
        <v>29</v>
      </c>
      <c r="K93">
        <v>43</v>
      </c>
      <c r="L93">
        <v>25</v>
      </c>
      <c r="M93">
        <v>11</v>
      </c>
      <c r="N93">
        <v>1</v>
      </c>
      <c r="O93">
        <v>6</v>
      </c>
      <c r="P93">
        <v>24</v>
      </c>
      <c r="Q93">
        <v>2</v>
      </c>
      <c r="R93">
        <v>1</v>
      </c>
      <c r="S93">
        <v>28</v>
      </c>
      <c r="T93">
        <v>62</v>
      </c>
      <c r="U93">
        <v>0.219</v>
      </c>
      <c r="V93">
        <v>0.32500000000000001</v>
      </c>
      <c r="W93">
        <v>0.378</v>
      </c>
      <c r="X93">
        <v>0.70199999999999996</v>
      </c>
      <c r="Y93">
        <v>100</v>
      </c>
      <c r="Z93">
        <v>74</v>
      </c>
      <c r="AA93">
        <v>4</v>
      </c>
      <c r="AB93">
        <v>3</v>
      </c>
      <c r="AC93">
        <v>0</v>
      </c>
      <c r="AD93">
        <v>1</v>
      </c>
      <c r="AE93">
        <v>0</v>
      </c>
      <c r="AF93">
        <v>0.8</v>
      </c>
      <c r="AG93">
        <v>0.1</v>
      </c>
      <c r="AH93">
        <v>0.5</v>
      </c>
      <c r="AI93">
        <v>0.1</v>
      </c>
      <c r="AJ93">
        <v>0</v>
      </c>
      <c r="AK93">
        <v>0</v>
      </c>
      <c r="AL93">
        <v>0</v>
      </c>
      <c r="AM93">
        <v>0</v>
      </c>
      <c r="AN93">
        <v>3</v>
      </c>
    </row>
    <row r="94" spans="1:40" x14ac:dyDescent="0.45">
      <c r="A94">
        <v>89</v>
      </c>
      <c r="B94" t="s">
        <v>1218</v>
      </c>
      <c r="C94">
        <v>2024</v>
      </c>
      <c r="D94">
        <v>29</v>
      </c>
      <c r="E94" t="s">
        <v>127</v>
      </c>
      <c r="F94" t="s">
        <v>13</v>
      </c>
      <c r="G94">
        <v>52</v>
      </c>
      <c r="H94">
        <v>217</v>
      </c>
      <c r="I94">
        <v>193</v>
      </c>
      <c r="J94">
        <v>29</v>
      </c>
      <c r="K94">
        <v>42</v>
      </c>
      <c r="L94">
        <v>20</v>
      </c>
      <c r="M94">
        <v>11</v>
      </c>
      <c r="N94">
        <v>1</v>
      </c>
      <c r="O94">
        <v>10</v>
      </c>
      <c r="P94">
        <v>30</v>
      </c>
      <c r="Q94">
        <v>0</v>
      </c>
      <c r="R94">
        <v>0</v>
      </c>
      <c r="S94">
        <v>17</v>
      </c>
      <c r="T94">
        <v>41</v>
      </c>
      <c r="U94">
        <v>0.218</v>
      </c>
      <c r="V94">
        <v>0.3</v>
      </c>
      <c r="W94">
        <v>0.44</v>
      </c>
      <c r="X94">
        <v>0.74</v>
      </c>
      <c r="Y94">
        <v>115</v>
      </c>
      <c r="Z94">
        <v>85</v>
      </c>
      <c r="AA94">
        <v>0</v>
      </c>
      <c r="AB94">
        <v>6</v>
      </c>
      <c r="AC94">
        <v>0</v>
      </c>
      <c r="AD94">
        <v>1</v>
      </c>
      <c r="AE94">
        <v>0</v>
      </c>
      <c r="AF94">
        <v>0.8</v>
      </c>
      <c r="AG94">
        <v>0.1</v>
      </c>
      <c r="AH94">
        <v>0.9</v>
      </c>
      <c r="AI94">
        <v>-0.3</v>
      </c>
      <c r="AJ94">
        <v>4</v>
      </c>
      <c r="AK94">
        <v>0</v>
      </c>
      <c r="AL94">
        <v>-1</v>
      </c>
      <c r="AM94">
        <v>0</v>
      </c>
      <c r="AN94">
        <v>0</v>
      </c>
    </row>
    <row r="95" spans="1:40" x14ac:dyDescent="0.45">
      <c r="A95">
        <v>90</v>
      </c>
      <c r="B95" t="s">
        <v>1219</v>
      </c>
      <c r="C95">
        <v>2024</v>
      </c>
      <c r="D95">
        <v>29</v>
      </c>
      <c r="E95" t="s">
        <v>19</v>
      </c>
      <c r="F95" t="s">
        <v>17</v>
      </c>
      <c r="G95">
        <v>56</v>
      </c>
      <c r="H95">
        <v>218</v>
      </c>
      <c r="I95">
        <v>205</v>
      </c>
      <c r="J95">
        <v>21</v>
      </c>
      <c r="K95">
        <v>48</v>
      </c>
      <c r="L95">
        <v>29</v>
      </c>
      <c r="M95">
        <v>14</v>
      </c>
      <c r="N95">
        <v>0</v>
      </c>
      <c r="O95">
        <v>5</v>
      </c>
      <c r="P95">
        <v>20</v>
      </c>
      <c r="Q95">
        <v>0</v>
      </c>
      <c r="R95">
        <v>0</v>
      </c>
      <c r="S95">
        <v>7</v>
      </c>
      <c r="T95">
        <v>41</v>
      </c>
      <c r="U95">
        <v>0.23400000000000001</v>
      </c>
      <c r="V95">
        <v>0.25700000000000001</v>
      </c>
      <c r="W95">
        <v>0.376</v>
      </c>
      <c r="X95">
        <v>0.63200000000000001</v>
      </c>
      <c r="Y95">
        <v>78</v>
      </c>
      <c r="Z95">
        <v>77</v>
      </c>
      <c r="AA95">
        <v>6</v>
      </c>
      <c r="AB95">
        <v>1</v>
      </c>
      <c r="AC95">
        <v>0</v>
      </c>
      <c r="AD95">
        <v>5</v>
      </c>
      <c r="AE95">
        <v>0</v>
      </c>
      <c r="AF95">
        <v>0.8</v>
      </c>
      <c r="AG95">
        <v>0.1</v>
      </c>
      <c r="AH95">
        <v>0.3</v>
      </c>
      <c r="AI95">
        <v>0.9</v>
      </c>
      <c r="AJ95">
        <v>-7</v>
      </c>
      <c r="AK95">
        <v>0</v>
      </c>
      <c r="AL95">
        <v>-1</v>
      </c>
      <c r="AM95">
        <v>-1</v>
      </c>
      <c r="AN95">
        <v>5</v>
      </c>
    </row>
    <row r="96" spans="1:40" x14ac:dyDescent="0.45">
      <c r="A96">
        <v>91</v>
      </c>
      <c r="B96" t="s">
        <v>1220</v>
      </c>
      <c r="C96">
        <v>2024</v>
      </c>
      <c r="D96">
        <v>26</v>
      </c>
      <c r="E96" t="s">
        <v>73</v>
      </c>
      <c r="F96" t="s">
        <v>17</v>
      </c>
      <c r="G96">
        <v>56</v>
      </c>
      <c r="H96">
        <v>233</v>
      </c>
      <c r="I96">
        <v>197</v>
      </c>
      <c r="J96">
        <v>27</v>
      </c>
      <c r="K96">
        <v>45</v>
      </c>
      <c r="L96">
        <v>25</v>
      </c>
      <c r="M96">
        <v>13</v>
      </c>
      <c r="N96">
        <v>1</v>
      </c>
      <c r="O96">
        <v>6</v>
      </c>
      <c r="P96">
        <v>35</v>
      </c>
      <c r="Q96">
        <v>11</v>
      </c>
      <c r="R96">
        <v>1</v>
      </c>
      <c r="S96">
        <v>31</v>
      </c>
      <c r="T96">
        <v>44</v>
      </c>
      <c r="U96">
        <v>0.22800000000000001</v>
      </c>
      <c r="V96">
        <v>0.34300000000000003</v>
      </c>
      <c r="W96">
        <v>0.39600000000000002</v>
      </c>
      <c r="X96">
        <v>0.73899999999999999</v>
      </c>
      <c r="Y96">
        <v>110</v>
      </c>
      <c r="Z96">
        <v>78</v>
      </c>
      <c r="AA96">
        <v>2</v>
      </c>
      <c r="AB96">
        <v>4</v>
      </c>
      <c r="AC96">
        <v>0</v>
      </c>
      <c r="AD96">
        <v>1</v>
      </c>
      <c r="AE96">
        <v>1</v>
      </c>
      <c r="AF96">
        <v>0.8</v>
      </c>
      <c r="AG96">
        <v>0.1</v>
      </c>
      <c r="AH96">
        <v>1</v>
      </c>
      <c r="AI96">
        <v>-0.5</v>
      </c>
      <c r="AJ96">
        <v>3</v>
      </c>
      <c r="AK96">
        <v>0</v>
      </c>
      <c r="AL96">
        <v>1</v>
      </c>
      <c r="AM96">
        <v>1</v>
      </c>
      <c r="AN96">
        <v>-2</v>
      </c>
    </row>
    <row r="97" spans="1:40" x14ac:dyDescent="0.45">
      <c r="A97">
        <v>92</v>
      </c>
      <c r="B97" t="s">
        <v>1221</v>
      </c>
      <c r="C97">
        <v>2024</v>
      </c>
      <c r="D97">
        <v>27</v>
      </c>
      <c r="E97" t="s">
        <v>304</v>
      </c>
      <c r="F97" t="s">
        <v>13</v>
      </c>
      <c r="G97">
        <v>52</v>
      </c>
      <c r="H97">
        <v>196</v>
      </c>
      <c r="I97">
        <v>178</v>
      </c>
      <c r="J97">
        <v>25</v>
      </c>
      <c r="K97">
        <v>45</v>
      </c>
      <c r="L97">
        <v>33</v>
      </c>
      <c r="M97">
        <v>9</v>
      </c>
      <c r="N97">
        <v>1</v>
      </c>
      <c r="O97">
        <v>2</v>
      </c>
      <c r="P97">
        <v>17</v>
      </c>
      <c r="Q97">
        <v>20</v>
      </c>
      <c r="R97">
        <v>8</v>
      </c>
      <c r="S97">
        <v>11</v>
      </c>
      <c r="T97">
        <v>59</v>
      </c>
      <c r="U97">
        <v>0.253</v>
      </c>
      <c r="V97">
        <v>0.309</v>
      </c>
      <c r="W97">
        <v>0.34799999999999998</v>
      </c>
      <c r="X97">
        <v>0.65800000000000003</v>
      </c>
      <c r="Y97">
        <v>91</v>
      </c>
      <c r="Z97">
        <v>62</v>
      </c>
      <c r="AA97">
        <v>4</v>
      </c>
      <c r="AB97">
        <v>4</v>
      </c>
      <c r="AC97">
        <v>2</v>
      </c>
      <c r="AD97">
        <v>1</v>
      </c>
      <c r="AE97">
        <v>0</v>
      </c>
      <c r="AF97">
        <v>0.8</v>
      </c>
      <c r="AG97">
        <v>0.2</v>
      </c>
      <c r="AH97">
        <v>0.9</v>
      </c>
      <c r="AI97">
        <v>0.2</v>
      </c>
      <c r="AJ97">
        <v>-1</v>
      </c>
      <c r="AK97">
        <v>0</v>
      </c>
      <c r="AL97">
        <v>1</v>
      </c>
      <c r="AM97">
        <v>0</v>
      </c>
      <c r="AN97">
        <v>-1</v>
      </c>
    </row>
    <row r="98" spans="1:40" x14ac:dyDescent="0.45">
      <c r="A98">
        <v>93</v>
      </c>
      <c r="B98" t="s">
        <v>1222</v>
      </c>
      <c r="C98">
        <v>2024</v>
      </c>
      <c r="D98">
        <v>31</v>
      </c>
      <c r="E98" t="s">
        <v>62</v>
      </c>
      <c r="F98" t="s">
        <v>17</v>
      </c>
      <c r="G98">
        <v>51</v>
      </c>
      <c r="H98">
        <v>207</v>
      </c>
      <c r="I98">
        <v>185</v>
      </c>
      <c r="J98">
        <v>32</v>
      </c>
      <c r="K98">
        <v>52</v>
      </c>
      <c r="L98">
        <v>32</v>
      </c>
      <c r="M98">
        <v>14</v>
      </c>
      <c r="N98">
        <v>0</v>
      </c>
      <c r="O98">
        <v>6</v>
      </c>
      <c r="P98">
        <v>24</v>
      </c>
      <c r="Q98">
        <v>2</v>
      </c>
      <c r="R98">
        <v>1</v>
      </c>
      <c r="S98">
        <v>19</v>
      </c>
      <c r="T98">
        <v>38</v>
      </c>
      <c r="U98">
        <v>0.28100000000000003</v>
      </c>
      <c r="V98">
        <v>0.35299999999999998</v>
      </c>
      <c r="W98">
        <v>0.45400000000000001</v>
      </c>
      <c r="X98">
        <v>0.80700000000000005</v>
      </c>
      <c r="Y98">
        <v>132</v>
      </c>
      <c r="Z98">
        <v>84</v>
      </c>
      <c r="AA98">
        <v>5</v>
      </c>
      <c r="AB98">
        <v>2</v>
      </c>
      <c r="AC98">
        <v>0</v>
      </c>
      <c r="AD98">
        <v>1</v>
      </c>
      <c r="AE98">
        <v>1</v>
      </c>
      <c r="AF98">
        <v>0.8</v>
      </c>
      <c r="AG98">
        <v>0.1</v>
      </c>
      <c r="AH98">
        <v>1</v>
      </c>
      <c r="AI98">
        <v>-0.5</v>
      </c>
      <c r="AJ98">
        <v>6</v>
      </c>
      <c r="AK98">
        <v>0</v>
      </c>
      <c r="AL98">
        <v>0</v>
      </c>
      <c r="AM98">
        <v>-1</v>
      </c>
      <c r="AN98">
        <v>-2</v>
      </c>
    </row>
    <row r="99" spans="1:40" x14ac:dyDescent="0.45">
      <c r="A99">
        <v>94</v>
      </c>
      <c r="B99" t="s">
        <v>1223</v>
      </c>
      <c r="C99">
        <v>2024</v>
      </c>
      <c r="D99">
        <v>23</v>
      </c>
      <c r="E99" t="s">
        <v>235</v>
      </c>
      <c r="F99" t="s">
        <v>13</v>
      </c>
      <c r="G99">
        <v>50</v>
      </c>
      <c r="H99">
        <v>183</v>
      </c>
      <c r="I99">
        <v>155</v>
      </c>
      <c r="J99">
        <v>26</v>
      </c>
      <c r="K99">
        <v>31</v>
      </c>
      <c r="L99">
        <v>22</v>
      </c>
      <c r="M99">
        <v>9</v>
      </c>
      <c r="N99">
        <v>0</v>
      </c>
      <c r="O99">
        <v>0</v>
      </c>
      <c r="P99">
        <v>9</v>
      </c>
      <c r="Q99">
        <v>7</v>
      </c>
      <c r="R99">
        <v>3</v>
      </c>
      <c r="S99">
        <v>23</v>
      </c>
      <c r="T99">
        <v>34</v>
      </c>
      <c r="U99">
        <v>0.2</v>
      </c>
      <c r="V99">
        <v>0.308</v>
      </c>
      <c r="W99">
        <v>0.25800000000000001</v>
      </c>
      <c r="X99">
        <v>0.56599999999999995</v>
      </c>
      <c r="Y99">
        <v>67</v>
      </c>
      <c r="Z99">
        <v>40</v>
      </c>
      <c r="AA99">
        <v>3</v>
      </c>
      <c r="AB99">
        <v>2</v>
      </c>
      <c r="AC99">
        <v>1</v>
      </c>
      <c r="AD99">
        <v>2</v>
      </c>
      <c r="AE99">
        <v>0</v>
      </c>
      <c r="AF99">
        <v>0.8</v>
      </c>
      <c r="AG99">
        <v>0.2</v>
      </c>
      <c r="AH99">
        <v>0.3</v>
      </c>
      <c r="AI99">
        <v>0.8</v>
      </c>
      <c r="AJ99">
        <v>-5</v>
      </c>
      <c r="AK99">
        <v>0</v>
      </c>
      <c r="AL99">
        <v>-1</v>
      </c>
      <c r="AM99">
        <v>-1</v>
      </c>
      <c r="AN99">
        <v>5</v>
      </c>
    </row>
    <row r="100" spans="1:40" x14ac:dyDescent="0.45">
      <c r="A100">
        <v>95</v>
      </c>
      <c r="B100" t="s">
        <v>1224</v>
      </c>
      <c r="C100">
        <v>2024</v>
      </c>
      <c r="D100">
        <v>25</v>
      </c>
      <c r="E100" t="s">
        <v>235</v>
      </c>
      <c r="F100" t="s">
        <v>13</v>
      </c>
      <c r="G100">
        <v>52</v>
      </c>
      <c r="H100">
        <v>208</v>
      </c>
      <c r="I100">
        <v>179</v>
      </c>
      <c r="J100">
        <v>32</v>
      </c>
      <c r="K100">
        <v>40</v>
      </c>
      <c r="L100">
        <v>25</v>
      </c>
      <c r="M100">
        <v>11</v>
      </c>
      <c r="N100">
        <v>0</v>
      </c>
      <c r="O100">
        <v>4</v>
      </c>
      <c r="P100">
        <v>22</v>
      </c>
      <c r="Q100">
        <v>8</v>
      </c>
      <c r="R100">
        <v>3</v>
      </c>
      <c r="S100">
        <v>16</v>
      </c>
      <c r="T100">
        <v>30</v>
      </c>
      <c r="U100">
        <v>0.223</v>
      </c>
      <c r="V100">
        <v>0.316</v>
      </c>
      <c r="W100">
        <v>0.35199999999999998</v>
      </c>
      <c r="X100">
        <v>0.66700000000000004</v>
      </c>
      <c r="Y100">
        <v>94</v>
      </c>
      <c r="Z100">
        <v>63</v>
      </c>
      <c r="AA100">
        <v>5</v>
      </c>
      <c r="AB100">
        <v>9</v>
      </c>
      <c r="AC100">
        <v>2</v>
      </c>
      <c r="AD100">
        <v>2</v>
      </c>
      <c r="AE100">
        <v>1</v>
      </c>
      <c r="AF100">
        <v>0.8</v>
      </c>
      <c r="AG100">
        <v>0.1</v>
      </c>
      <c r="AH100">
        <v>0.8</v>
      </c>
      <c r="AI100">
        <v>0.2</v>
      </c>
      <c r="AJ100">
        <v>0</v>
      </c>
      <c r="AK100">
        <v>0</v>
      </c>
      <c r="AL100">
        <v>-1</v>
      </c>
      <c r="AM100">
        <v>-1</v>
      </c>
      <c r="AN100">
        <v>0</v>
      </c>
    </row>
    <row r="101" spans="1:40" x14ac:dyDescent="0.45">
      <c r="A101">
        <v>96</v>
      </c>
      <c r="B101" t="s">
        <v>1225</v>
      </c>
      <c r="C101">
        <v>2024</v>
      </c>
      <c r="D101">
        <v>26</v>
      </c>
      <c r="E101" t="s">
        <v>155</v>
      </c>
      <c r="F101" t="s">
        <v>13</v>
      </c>
      <c r="G101">
        <v>56</v>
      </c>
      <c r="H101">
        <v>230</v>
      </c>
      <c r="I101">
        <v>198</v>
      </c>
      <c r="J101">
        <v>27</v>
      </c>
      <c r="K101">
        <v>48</v>
      </c>
      <c r="L101">
        <v>25</v>
      </c>
      <c r="M101">
        <v>15</v>
      </c>
      <c r="N101">
        <v>1</v>
      </c>
      <c r="O101">
        <v>7</v>
      </c>
      <c r="P101">
        <v>39</v>
      </c>
      <c r="Q101">
        <v>0</v>
      </c>
      <c r="R101">
        <v>0</v>
      </c>
      <c r="S101">
        <v>21</v>
      </c>
      <c r="T101">
        <v>33</v>
      </c>
      <c r="U101">
        <v>0.24199999999999999</v>
      </c>
      <c r="V101">
        <v>0.317</v>
      </c>
      <c r="W101">
        <v>0.434</v>
      </c>
      <c r="X101">
        <v>0.752</v>
      </c>
      <c r="Y101">
        <v>111</v>
      </c>
      <c r="Z101">
        <v>86</v>
      </c>
      <c r="AA101">
        <v>5</v>
      </c>
      <c r="AB101">
        <v>4</v>
      </c>
      <c r="AC101">
        <v>0</v>
      </c>
      <c r="AD101">
        <v>7</v>
      </c>
      <c r="AE101">
        <v>0</v>
      </c>
      <c r="AF101">
        <v>0.8</v>
      </c>
      <c r="AG101">
        <v>0</v>
      </c>
      <c r="AH101">
        <v>0.5</v>
      </c>
      <c r="AI101">
        <v>0</v>
      </c>
      <c r="AJ101">
        <v>2</v>
      </c>
      <c r="AK101">
        <v>0</v>
      </c>
      <c r="AL101">
        <v>-1</v>
      </c>
      <c r="AM101">
        <v>-2</v>
      </c>
      <c r="AN101">
        <v>3</v>
      </c>
    </row>
    <row r="102" spans="1:40" x14ac:dyDescent="0.45">
      <c r="A102">
        <v>97</v>
      </c>
      <c r="B102" t="s">
        <v>944</v>
      </c>
      <c r="C102">
        <v>2024</v>
      </c>
      <c r="D102">
        <v>31</v>
      </c>
      <c r="E102" t="s">
        <v>313</v>
      </c>
      <c r="F102" t="s">
        <v>17</v>
      </c>
      <c r="G102">
        <v>55</v>
      </c>
      <c r="H102">
        <v>240</v>
      </c>
      <c r="I102">
        <v>199</v>
      </c>
      <c r="J102">
        <v>29</v>
      </c>
      <c r="K102">
        <v>42</v>
      </c>
      <c r="L102">
        <v>25</v>
      </c>
      <c r="M102">
        <v>9</v>
      </c>
      <c r="N102">
        <v>1</v>
      </c>
      <c r="O102">
        <v>7</v>
      </c>
      <c r="P102">
        <v>29</v>
      </c>
      <c r="Q102">
        <v>4</v>
      </c>
      <c r="R102">
        <v>0</v>
      </c>
      <c r="S102">
        <v>33</v>
      </c>
      <c r="T102">
        <v>59</v>
      </c>
      <c r="U102">
        <v>0.21099999999999999</v>
      </c>
      <c r="V102">
        <v>0.34599999999999997</v>
      </c>
      <c r="W102">
        <v>0.372</v>
      </c>
      <c r="X102">
        <v>0.71799999999999997</v>
      </c>
      <c r="Y102">
        <v>112</v>
      </c>
      <c r="Z102">
        <v>74</v>
      </c>
      <c r="AA102">
        <v>2</v>
      </c>
      <c r="AB102">
        <v>8</v>
      </c>
      <c r="AC102">
        <v>0</v>
      </c>
      <c r="AD102">
        <v>0</v>
      </c>
      <c r="AE102">
        <v>1</v>
      </c>
      <c r="AF102">
        <v>0.8</v>
      </c>
      <c r="AG102">
        <v>0</v>
      </c>
      <c r="AH102">
        <v>1.1000000000000001</v>
      </c>
      <c r="AI102">
        <v>-0.5</v>
      </c>
      <c r="AJ102">
        <v>5</v>
      </c>
      <c r="AK102">
        <v>0</v>
      </c>
      <c r="AL102">
        <v>0</v>
      </c>
      <c r="AM102">
        <v>0</v>
      </c>
      <c r="AN102">
        <v>-3</v>
      </c>
    </row>
    <row r="103" spans="1:40" x14ac:dyDescent="0.45">
      <c r="A103">
        <v>98</v>
      </c>
      <c r="B103" t="s">
        <v>36</v>
      </c>
      <c r="C103">
        <v>2024</v>
      </c>
      <c r="D103">
        <v>28</v>
      </c>
      <c r="E103" t="s">
        <v>52</v>
      </c>
      <c r="F103" t="s">
        <v>17</v>
      </c>
      <c r="G103">
        <v>45</v>
      </c>
      <c r="H103">
        <v>199</v>
      </c>
      <c r="I103">
        <v>181</v>
      </c>
      <c r="J103">
        <v>19</v>
      </c>
      <c r="K103">
        <v>46</v>
      </c>
      <c r="L103">
        <v>28</v>
      </c>
      <c r="M103">
        <v>9</v>
      </c>
      <c r="N103">
        <v>1</v>
      </c>
      <c r="O103">
        <v>8</v>
      </c>
      <c r="P103">
        <v>26</v>
      </c>
      <c r="Q103">
        <v>2</v>
      </c>
      <c r="R103">
        <v>1</v>
      </c>
      <c r="S103">
        <v>16</v>
      </c>
      <c r="T103">
        <v>32</v>
      </c>
      <c r="U103">
        <v>0.254</v>
      </c>
      <c r="V103">
        <v>0.317</v>
      </c>
      <c r="W103">
        <v>0.44800000000000001</v>
      </c>
      <c r="X103">
        <v>0.76400000000000001</v>
      </c>
      <c r="Y103">
        <v>116</v>
      </c>
      <c r="Z103">
        <v>81</v>
      </c>
      <c r="AA103">
        <v>4</v>
      </c>
      <c r="AB103">
        <v>1</v>
      </c>
      <c r="AC103">
        <v>0</v>
      </c>
      <c r="AD103">
        <v>1</v>
      </c>
      <c r="AE103">
        <v>4</v>
      </c>
      <c r="AF103">
        <v>0.8</v>
      </c>
      <c r="AG103">
        <v>0.1</v>
      </c>
      <c r="AH103">
        <v>0.8</v>
      </c>
      <c r="AI103">
        <v>-0.1</v>
      </c>
      <c r="AJ103">
        <v>2</v>
      </c>
      <c r="AK103">
        <v>0</v>
      </c>
      <c r="AL103">
        <v>-1</v>
      </c>
      <c r="AM103">
        <v>-1</v>
      </c>
      <c r="AN103">
        <v>-1</v>
      </c>
    </row>
    <row r="104" spans="1:40" x14ac:dyDescent="0.45">
      <c r="A104">
        <v>99</v>
      </c>
      <c r="B104" t="s">
        <v>61</v>
      </c>
      <c r="C104">
        <v>2024</v>
      </c>
      <c r="D104">
        <v>37</v>
      </c>
      <c r="E104" t="s">
        <v>62</v>
      </c>
      <c r="F104" t="s">
        <v>17</v>
      </c>
      <c r="G104">
        <v>47</v>
      </c>
      <c r="H104">
        <v>204</v>
      </c>
      <c r="I104">
        <v>177</v>
      </c>
      <c r="J104">
        <v>29</v>
      </c>
      <c r="K104">
        <v>42</v>
      </c>
      <c r="L104">
        <v>29</v>
      </c>
      <c r="M104">
        <v>5</v>
      </c>
      <c r="N104">
        <v>0</v>
      </c>
      <c r="O104">
        <v>8</v>
      </c>
      <c r="P104">
        <v>20</v>
      </c>
      <c r="Q104">
        <v>1</v>
      </c>
      <c r="R104">
        <v>1</v>
      </c>
      <c r="S104">
        <v>23</v>
      </c>
      <c r="T104">
        <v>51</v>
      </c>
      <c r="U104">
        <v>0.23699999999999999</v>
      </c>
      <c r="V104">
        <v>0.33800000000000002</v>
      </c>
      <c r="W104">
        <v>0.40100000000000002</v>
      </c>
      <c r="X104">
        <v>0.73899999999999999</v>
      </c>
      <c r="Y104">
        <v>113</v>
      </c>
      <c r="Z104">
        <v>71</v>
      </c>
      <c r="AA104">
        <v>4</v>
      </c>
      <c r="AB104">
        <v>4</v>
      </c>
      <c r="AC104">
        <v>0</v>
      </c>
      <c r="AD104">
        <v>0</v>
      </c>
      <c r="AE104">
        <v>1</v>
      </c>
      <c r="AF104">
        <v>0.7</v>
      </c>
      <c r="AG104">
        <v>0.1</v>
      </c>
      <c r="AH104">
        <v>0.7</v>
      </c>
      <c r="AI104">
        <v>-0.4</v>
      </c>
      <c r="AJ104">
        <v>5</v>
      </c>
      <c r="AK104">
        <v>0</v>
      </c>
      <c r="AL104">
        <v>0</v>
      </c>
      <c r="AM104">
        <v>0</v>
      </c>
      <c r="AN104">
        <v>0</v>
      </c>
    </row>
    <row r="105" spans="1:40" x14ac:dyDescent="0.45">
      <c r="A105">
        <v>100</v>
      </c>
      <c r="B105" t="s">
        <v>1010</v>
      </c>
      <c r="C105">
        <v>2024</v>
      </c>
      <c r="D105">
        <v>27</v>
      </c>
      <c r="E105" t="s">
        <v>19</v>
      </c>
      <c r="F105" t="s">
        <v>17</v>
      </c>
      <c r="G105">
        <v>48</v>
      </c>
      <c r="H105">
        <v>213</v>
      </c>
      <c r="I105">
        <v>192</v>
      </c>
      <c r="J105">
        <v>25</v>
      </c>
      <c r="K105">
        <v>52</v>
      </c>
      <c r="L105">
        <v>35</v>
      </c>
      <c r="M105">
        <v>14</v>
      </c>
      <c r="N105">
        <v>0</v>
      </c>
      <c r="O105">
        <v>3</v>
      </c>
      <c r="P105">
        <v>25</v>
      </c>
      <c r="Q105">
        <v>4</v>
      </c>
      <c r="R105">
        <v>1</v>
      </c>
      <c r="S105">
        <v>16</v>
      </c>
      <c r="T105">
        <v>33</v>
      </c>
      <c r="U105">
        <v>0.27100000000000002</v>
      </c>
      <c r="V105">
        <v>0.33800000000000002</v>
      </c>
      <c r="W105">
        <v>0.39100000000000001</v>
      </c>
      <c r="X105">
        <v>0.72899999999999998</v>
      </c>
      <c r="Y105">
        <v>108</v>
      </c>
      <c r="Z105">
        <v>75</v>
      </c>
      <c r="AA105">
        <v>2</v>
      </c>
      <c r="AB105">
        <v>4</v>
      </c>
      <c r="AC105">
        <v>0</v>
      </c>
      <c r="AD105">
        <v>1</v>
      </c>
      <c r="AE105">
        <v>0</v>
      </c>
      <c r="AF105">
        <v>0.7</v>
      </c>
      <c r="AG105">
        <v>0</v>
      </c>
      <c r="AH105">
        <v>1.1000000000000001</v>
      </c>
      <c r="AI105">
        <v>-0.2</v>
      </c>
      <c r="AJ105">
        <v>2</v>
      </c>
      <c r="AK105">
        <v>1</v>
      </c>
      <c r="AL105">
        <v>0</v>
      </c>
      <c r="AM105">
        <v>0</v>
      </c>
      <c r="AN105">
        <v>-4</v>
      </c>
    </row>
    <row r="106" spans="1:40" x14ac:dyDescent="0.45">
      <c r="A106">
        <v>101</v>
      </c>
      <c r="B106" t="s">
        <v>1226</v>
      </c>
      <c r="C106">
        <v>2024</v>
      </c>
      <c r="D106">
        <v>24</v>
      </c>
      <c r="E106" t="s">
        <v>15</v>
      </c>
      <c r="F106" t="s">
        <v>13</v>
      </c>
      <c r="G106">
        <v>49</v>
      </c>
      <c r="H106">
        <v>188</v>
      </c>
      <c r="I106">
        <v>173</v>
      </c>
      <c r="J106">
        <v>22</v>
      </c>
      <c r="K106">
        <v>44</v>
      </c>
      <c r="L106">
        <v>30</v>
      </c>
      <c r="M106">
        <v>6</v>
      </c>
      <c r="N106">
        <v>1</v>
      </c>
      <c r="O106">
        <v>7</v>
      </c>
      <c r="P106">
        <v>26</v>
      </c>
      <c r="Q106">
        <v>0</v>
      </c>
      <c r="R106">
        <v>0</v>
      </c>
      <c r="S106">
        <v>12</v>
      </c>
      <c r="T106">
        <v>48</v>
      </c>
      <c r="U106">
        <v>0.254</v>
      </c>
      <c r="V106">
        <v>0.31</v>
      </c>
      <c r="W106">
        <v>0.42199999999999999</v>
      </c>
      <c r="X106">
        <v>0.73199999999999998</v>
      </c>
      <c r="Y106">
        <v>105</v>
      </c>
      <c r="Z106">
        <v>73</v>
      </c>
      <c r="AA106">
        <v>3</v>
      </c>
      <c r="AB106">
        <v>2</v>
      </c>
      <c r="AC106">
        <v>1</v>
      </c>
      <c r="AD106">
        <v>0</v>
      </c>
      <c r="AE106">
        <v>0</v>
      </c>
      <c r="AF106">
        <v>0.6</v>
      </c>
      <c r="AG106">
        <v>0</v>
      </c>
      <c r="AH106">
        <v>1</v>
      </c>
      <c r="AI106">
        <v>0</v>
      </c>
      <c r="AJ106">
        <v>0</v>
      </c>
      <c r="AK106">
        <v>0</v>
      </c>
      <c r="AL106">
        <v>0</v>
      </c>
      <c r="AM106">
        <v>-1</v>
      </c>
      <c r="AN106">
        <v>-3</v>
      </c>
    </row>
    <row r="107" spans="1:40" x14ac:dyDescent="0.45">
      <c r="A107">
        <v>102</v>
      </c>
      <c r="B107" t="s">
        <v>1227</v>
      </c>
      <c r="C107">
        <v>2024</v>
      </c>
      <c r="D107">
        <v>27</v>
      </c>
      <c r="E107" t="s">
        <v>114</v>
      </c>
      <c r="F107" t="s">
        <v>17</v>
      </c>
      <c r="G107">
        <v>53</v>
      </c>
      <c r="H107">
        <v>207</v>
      </c>
      <c r="I107">
        <v>196</v>
      </c>
      <c r="J107">
        <v>21</v>
      </c>
      <c r="K107">
        <v>53</v>
      </c>
      <c r="L107">
        <v>39</v>
      </c>
      <c r="M107">
        <v>11</v>
      </c>
      <c r="N107">
        <v>1</v>
      </c>
      <c r="O107">
        <v>2</v>
      </c>
      <c r="P107">
        <v>17</v>
      </c>
      <c r="Q107">
        <v>1</v>
      </c>
      <c r="R107">
        <v>0</v>
      </c>
      <c r="S107">
        <v>11</v>
      </c>
      <c r="T107">
        <v>47</v>
      </c>
      <c r="U107">
        <v>0.27</v>
      </c>
      <c r="V107">
        <v>0.309</v>
      </c>
      <c r="W107">
        <v>0.36699999999999999</v>
      </c>
      <c r="X107">
        <v>0.67700000000000005</v>
      </c>
      <c r="Y107">
        <v>87</v>
      </c>
      <c r="Z107">
        <v>72</v>
      </c>
      <c r="AA107">
        <v>3</v>
      </c>
      <c r="AB107">
        <v>0</v>
      </c>
      <c r="AC107">
        <v>0</v>
      </c>
      <c r="AD107">
        <v>0</v>
      </c>
      <c r="AE107">
        <v>0</v>
      </c>
      <c r="AF107">
        <v>0.6</v>
      </c>
      <c r="AG107">
        <v>-0.1</v>
      </c>
      <c r="AH107">
        <v>0.4</v>
      </c>
      <c r="AI107">
        <v>0.4</v>
      </c>
      <c r="AJ107">
        <v>-4</v>
      </c>
      <c r="AK107">
        <v>0</v>
      </c>
      <c r="AL107">
        <v>0</v>
      </c>
      <c r="AM107">
        <v>-1</v>
      </c>
      <c r="AN107">
        <v>2</v>
      </c>
    </row>
    <row r="108" spans="1:40" x14ac:dyDescent="0.45">
      <c r="A108">
        <v>103</v>
      </c>
      <c r="B108" t="s">
        <v>709</v>
      </c>
      <c r="C108">
        <v>2024</v>
      </c>
      <c r="D108">
        <v>29</v>
      </c>
      <c r="E108" t="s">
        <v>313</v>
      </c>
      <c r="F108" t="s">
        <v>17</v>
      </c>
      <c r="G108">
        <v>58</v>
      </c>
      <c r="H108">
        <v>248</v>
      </c>
      <c r="I108">
        <v>222</v>
      </c>
      <c r="J108">
        <v>32</v>
      </c>
      <c r="K108">
        <v>53</v>
      </c>
      <c r="L108">
        <v>26</v>
      </c>
      <c r="M108">
        <v>14</v>
      </c>
      <c r="N108">
        <v>0</v>
      </c>
      <c r="O108">
        <v>13</v>
      </c>
      <c r="P108">
        <v>29</v>
      </c>
      <c r="Q108">
        <v>1</v>
      </c>
      <c r="R108">
        <v>0</v>
      </c>
      <c r="S108">
        <v>21</v>
      </c>
      <c r="T108">
        <v>47</v>
      </c>
      <c r="U108">
        <v>0.23899999999999999</v>
      </c>
      <c r="V108">
        <v>0.315</v>
      </c>
      <c r="W108">
        <v>0.47699999999999998</v>
      </c>
      <c r="X108">
        <v>0.79200000000000004</v>
      </c>
      <c r="Y108">
        <v>130</v>
      </c>
      <c r="Z108">
        <v>106</v>
      </c>
      <c r="AA108">
        <v>8</v>
      </c>
      <c r="AB108">
        <v>4</v>
      </c>
      <c r="AC108">
        <v>0</v>
      </c>
      <c r="AD108">
        <v>1</v>
      </c>
      <c r="AE108">
        <v>2</v>
      </c>
      <c r="AF108">
        <v>0.6</v>
      </c>
      <c r="AG108">
        <v>-0.2</v>
      </c>
      <c r="AH108">
        <v>1</v>
      </c>
      <c r="AI108">
        <v>-0.7</v>
      </c>
      <c r="AJ108">
        <v>7</v>
      </c>
      <c r="AK108">
        <v>-1</v>
      </c>
      <c r="AL108">
        <v>-1</v>
      </c>
      <c r="AM108">
        <v>-2</v>
      </c>
      <c r="AN108">
        <v>-4</v>
      </c>
    </row>
    <row r="109" spans="1:40" x14ac:dyDescent="0.45">
      <c r="A109">
        <v>104</v>
      </c>
      <c r="B109" t="s">
        <v>795</v>
      </c>
      <c r="C109">
        <v>2024</v>
      </c>
      <c r="D109">
        <v>32</v>
      </c>
      <c r="E109" t="s">
        <v>304</v>
      </c>
      <c r="F109" t="s">
        <v>13</v>
      </c>
      <c r="G109">
        <v>58</v>
      </c>
      <c r="H109">
        <v>253</v>
      </c>
      <c r="I109">
        <v>226</v>
      </c>
      <c r="J109">
        <v>22</v>
      </c>
      <c r="K109">
        <v>55</v>
      </c>
      <c r="L109">
        <v>40</v>
      </c>
      <c r="M109">
        <v>10</v>
      </c>
      <c r="N109">
        <v>1</v>
      </c>
      <c r="O109">
        <v>4</v>
      </c>
      <c r="P109">
        <v>28</v>
      </c>
      <c r="Q109">
        <v>0</v>
      </c>
      <c r="R109">
        <v>0</v>
      </c>
      <c r="S109">
        <v>24</v>
      </c>
      <c r="T109">
        <v>35</v>
      </c>
      <c r="U109">
        <v>0.24299999999999999</v>
      </c>
      <c r="V109">
        <v>0.32</v>
      </c>
      <c r="W109">
        <v>0.35</v>
      </c>
      <c r="X109">
        <v>0.67</v>
      </c>
      <c r="Y109">
        <v>95</v>
      </c>
      <c r="Z109">
        <v>79</v>
      </c>
      <c r="AA109">
        <v>5</v>
      </c>
      <c r="AB109">
        <v>2</v>
      </c>
      <c r="AC109">
        <v>0</v>
      </c>
      <c r="AD109">
        <v>1</v>
      </c>
      <c r="AE109">
        <v>0</v>
      </c>
      <c r="AF109">
        <v>0.6</v>
      </c>
      <c r="AG109">
        <v>-0.2</v>
      </c>
      <c r="AH109">
        <v>0.5</v>
      </c>
      <c r="AI109">
        <v>-0.3</v>
      </c>
      <c r="AJ109">
        <v>2</v>
      </c>
      <c r="AK109">
        <v>1</v>
      </c>
      <c r="AL109">
        <v>-2</v>
      </c>
      <c r="AM109">
        <v>-2</v>
      </c>
      <c r="AN109">
        <v>1</v>
      </c>
    </row>
    <row r="110" spans="1:40" x14ac:dyDescent="0.45">
      <c r="A110">
        <v>105</v>
      </c>
      <c r="B110" t="s">
        <v>1228</v>
      </c>
      <c r="C110">
        <v>2024</v>
      </c>
      <c r="D110">
        <v>25</v>
      </c>
      <c r="E110" t="s">
        <v>76</v>
      </c>
      <c r="F110" t="s">
        <v>13</v>
      </c>
      <c r="G110">
        <v>57</v>
      </c>
      <c r="H110">
        <v>191</v>
      </c>
      <c r="I110">
        <v>167</v>
      </c>
      <c r="J110">
        <v>24</v>
      </c>
      <c r="K110">
        <v>35</v>
      </c>
      <c r="L110">
        <v>22</v>
      </c>
      <c r="M110">
        <v>6</v>
      </c>
      <c r="N110">
        <v>0</v>
      </c>
      <c r="O110">
        <v>7</v>
      </c>
      <c r="P110">
        <v>17</v>
      </c>
      <c r="Q110">
        <v>6</v>
      </c>
      <c r="R110">
        <v>0</v>
      </c>
      <c r="S110">
        <v>23</v>
      </c>
      <c r="T110">
        <v>65</v>
      </c>
      <c r="U110">
        <v>0.21</v>
      </c>
      <c r="V110">
        <v>0.309</v>
      </c>
      <c r="W110">
        <v>0.371</v>
      </c>
      <c r="X110">
        <v>0.68</v>
      </c>
      <c r="Y110">
        <v>95</v>
      </c>
      <c r="Z110">
        <v>62</v>
      </c>
      <c r="AA110">
        <v>1</v>
      </c>
      <c r="AB110">
        <v>1</v>
      </c>
      <c r="AC110">
        <v>0</v>
      </c>
      <c r="AD110">
        <v>0</v>
      </c>
      <c r="AE110">
        <v>0</v>
      </c>
      <c r="AF110">
        <v>0.6</v>
      </c>
      <c r="AG110">
        <v>-0.1</v>
      </c>
      <c r="AH110">
        <v>0.8</v>
      </c>
      <c r="AI110">
        <v>-0.1</v>
      </c>
      <c r="AJ110">
        <v>0</v>
      </c>
      <c r="AK110">
        <v>1</v>
      </c>
      <c r="AL110">
        <v>0</v>
      </c>
      <c r="AM110">
        <v>1</v>
      </c>
      <c r="AN110">
        <v>-2</v>
      </c>
    </row>
    <row r="111" spans="1:40" x14ac:dyDescent="0.45">
      <c r="A111">
        <v>106</v>
      </c>
      <c r="B111" t="s">
        <v>1229</v>
      </c>
      <c r="C111">
        <v>2024</v>
      </c>
      <c r="D111">
        <v>25</v>
      </c>
      <c r="E111" t="s">
        <v>62</v>
      </c>
      <c r="F111" t="s">
        <v>17</v>
      </c>
      <c r="G111">
        <v>53</v>
      </c>
      <c r="H111">
        <v>215</v>
      </c>
      <c r="I111">
        <v>199</v>
      </c>
      <c r="J111">
        <v>22</v>
      </c>
      <c r="K111">
        <v>48</v>
      </c>
      <c r="L111">
        <v>28</v>
      </c>
      <c r="M111">
        <v>12</v>
      </c>
      <c r="N111">
        <v>1</v>
      </c>
      <c r="O111">
        <v>7</v>
      </c>
      <c r="P111">
        <v>20</v>
      </c>
      <c r="Q111">
        <v>4</v>
      </c>
      <c r="R111">
        <v>1</v>
      </c>
      <c r="S111">
        <v>16</v>
      </c>
      <c r="T111">
        <v>74</v>
      </c>
      <c r="U111">
        <v>0.24099999999999999</v>
      </c>
      <c r="V111">
        <v>0.29799999999999999</v>
      </c>
      <c r="W111">
        <v>0.41699999999999998</v>
      </c>
      <c r="X111">
        <v>0.71499999999999997</v>
      </c>
      <c r="Y111">
        <v>104</v>
      </c>
      <c r="Z111">
        <v>83</v>
      </c>
      <c r="AA111">
        <v>3</v>
      </c>
      <c r="AB111">
        <v>0</v>
      </c>
      <c r="AC111">
        <v>0</v>
      </c>
      <c r="AD111">
        <v>0</v>
      </c>
      <c r="AE111">
        <v>2</v>
      </c>
      <c r="AF111">
        <v>0.6</v>
      </c>
      <c r="AG111">
        <v>-0.1</v>
      </c>
      <c r="AH111">
        <v>1</v>
      </c>
      <c r="AI111">
        <v>-0.1</v>
      </c>
      <c r="AJ111">
        <v>0</v>
      </c>
      <c r="AK111">
        <v>1</v>
      </c>
      <c r="AL111">
        <v>-1</v>
      </c>
      <c r="AM111">
        <v>-1</v>
      </c>
      <c r="AN111">
        <v>-4</v>
      </c>
    </row>
    <row r="112" spans="1:40" x14ac:dyDescent="0.45">
      <c r="A112">
        <v>107</v>
      </c>
      <c r="B112" t="s">
        <v>1230</v>
      </c>
      <c r="C112">
        <v>2024</v>
      </c>
      <c r="D112">
        <v>28</v>
      </c>
      <c r="E112" t="s">
        <v>65</v>
      </c>
      <c r="F112" t="s">
        <v>17</v>
      </c>
      <c r="G112">
        <v>57</v>
      </c>
      <c r="H112">
        <v>230</v>
      </c>
      <c r="I112">
        <v>218</v>
      </c>
      <c r="J112">
        <v>32</v>
      </c>
      <c r="K112">
        <v>54</v>
      </c>
      <c r="L112">
        <v>34</v>
      </c>
      <c r="M112">
        <v>11</v>
      </c>
      <c r="N112">
        <v>1</v>
      </c>
      <c r="O112">
        <v>8</v>
      </c>
      <c r="P112">
        <v>31</v>
      </c>
      <c r="Q112">
        <v>1</v>
      </c>
      <c r="R112">
        <v>2</v>
      </c>
      <c r="S112">
        <v>8</v>
      </c>
      <c r="T112">
        <v>43</v>
      </c>
      <c r="U112">
        <v>0.248</v>
      </c>
      <c r="V112">
        <v>0.27800000000000002</v>
      </c>
      <c r="W112">
        <v>0.41699999999999998</v>
      </c>
      <c r="X112">
        <v>0.69599999999999995</v>
      </c>
      <c r="Y112">
        <v>103</v>
      </c>
      <c r="Z112">
        <v>91</v>
      </c>
      <c r="AA112">
        <v>6</v>
      </c>
      <c r="AB112">
        <v>2</v>
      </c>
      <c r="AC112">
        <v>0</v>
      </c>
      <c r="AD112">
        <v>2</v>
      </c>
      <c r="AE112">
        <v>0</v>
      </c>
      <c r="AF112">
        <v>0.6</v>
      </c>
      <c r="AG112">
        <v>-0.2</v>
      </c>
      <c r="AH112">
        <v>1.1000000000000001</v>
      </c>
      <c r="AI112">
        <v>-0.3</v>
      </c>
      <c r="AJ112">
        <v>1</v>
      </c>
      <c r="AK112">
        <v>1</v>
      </c>
      <c r="AL112">
        <v>-1</v>
      </c>
      <c r="AM112">
        <v>0</v>
      </c>
      <c r="AN112">
        <v>-5</v>
      </c>
    </row>
    <row r="113" spans="1:40" x14ac:dyDescent="0.45">
      <c r="A113">
        <v>108</v>
      </c>
      <c r="B113" t="s">
        <v>1231</v>
      </c>
      <c r="C113">
        <v>2024</v>
      </c>
      <c r="D113">
        <v>24</v>
      </c>
      <c r="E113" t="s">
        <v>57</v>
      </c>
      <c r="F113" t="s">
        <v>17</v>
      </c>
      <c r="G113">
        <v>48</v>
      </c>
      <c r="H113">
        <v>182</v>
      </c>
      <c r="I113">
        <v>172</v>
      </c>
      <c r="J113">
        <v>15</v>
      </c>
      <c r="K113">
        <v>48</v>
      </c>
      <c r="L113">
        <v>33</v>
      </c>
      <c r="M113">
        <v>10</v>
      </c>
      <c r="N113">
        <v>0</v>
      </c>
      <c r="O113">
        <v>5</v>
      </c>
      <c r="P113">
        <v>26</v>
      </c>
      <c r="Q113">
        <v>8</v>
      </c>
      <c r="R113">
        <v>0</v>
      </c>
      <c r="S113">
        <v>10</v>
      </c>
      <c r="T113">
        <v>34</v>
      </c>
      <c r="U113">
        <v>0.27900000000000003</v>
      </c>
      <c r="V113">
        <v>0.31900000000000001</v>
      </c>
      <c r="W113">
        <v>0.42399999999999999</v>
      </c>
      <c r="X113">
        <v>0.74299999999999999</v>
      </c>
      <c r="Y113">
        <v>117</v>
      </c>
      <c r="Z113">
        <v>73</v>
      </c>
      <c r="AA113">
        <v>1</v>
      </c>
      <c r="AB113">
        <v>0</v>
      </c>
      <c r="AC113">
        <v>0</v>
      </c>
      <c r="AD113">
        <v>0</v>
      </c>
      <c r="AE113">
        <v>0</v>
      </c>
      <c r="AF113">
        <v>0.6</v>
      </c>
      <c r="AG113">
        <v>0</v>
      </c>
      <c r="AH113">
        <v>1</v>
      </c>
      <c r="AI113">
        <v>-0.3</v>
      </c>
      <c r="AJ113">
        <v>3</v>
      </c>
      <c r="AK113">
        <v>1</v>
      </c>
      <c r="AL113">
        <v>-1</v>
      </c>
      <c r="AM113">
        <v>0</v>
      </c>
      <c r="AN113">
        <v>-4</v>
      </c>
    </row>
    <row r="114" spans="1:40" x14ac:dyDescent="0.45">
      <c r="A114">
        <v>109</v>
      </c>
      <c r="B114" t="s">
        <v>1232</v>
      </c>
      <c r="C114">
        <v>2024</v>
      </c>
      <c r="D114">
        <v>29</v>
      </c>
      <c r="E114" t="s">
        <v>97</v>
      </c>
      <c r="F114" t="s">
        <v>13</v>
      </c>
      <c r="G114">
        <v>56</v>
      </c>
      <c r="H114">
        <v>216</v>
      </c>
      <c r="I114">
        <v>195</v>
      </c>
      <c r="J114">
        <v>18</v>
      </c>
      <c r="K114">
        <v>50</v>
      </c>
      <c r="L114">
        <v>35</v>
      </c>
      <c r="M114">
        <v>8</v>
      </c>
      <c r="N114">
        <v>0</v>
      </c>
      <c r="O114">
        <v>7</v>
      </c>
      <c r="P114">
        <v>24</v>
      </c>
      <c r="Q114">
        <v>0</v>
      </c>
      <c r="R114">
        <v>1</v>
      </c>
      <c r="S114">
        <v>16</v>
      </c>
      <c r="T114">
        <v>52</v>
      </c>
      <c r="U114">
        <v>0.25600000000000001</v>
      </c>
      <c r="V114">
        <v>0.32400000000000001</v>
      </c>
      <c r="W114">
        <v>0.40500000000000003</v>
      </c>
      <c r="X114">
        <v>0.72899999999999998</v>
      </c>
      <c r="Y114">
        <v>114</v>
      </c>
      <c r="Z114">
        <v>79</v>
      </c>
      <c r="AA114">
        <v>6</v>
      </c>
      <c r="AB114">
        <v>4</v>
      </c>
      <c r="AC114">
        <v>0</v>
      </c>
      <c r="AD114">
        <v>1</v>
      </c>
      <c r="AE114">
        <v>0</v>
      </c>
      <c r="AF114">
        <v>0.5</v>
      </c>
      <c r="AG114">
        <v>-0.2</v>
      </c>
      <c r="AH114">
        <v>0.6</v>
      </c>
      <c r="AI114">
        <v>-0.4</v>
      </c>
      <c r="AJ114">
        <v>4</v>
      </c>
      <c r="AK114">
        <v>-1</v>
      </c>
      <c r="AL114">
        <v>-1</v>
      </c>
      <c r="AM114">
        <v>-2</v>
      </c>
      <c r="AN114">
        <v>-1</v>
      </c>
    </row>
    <row r="115" spans="1:40" x14ac:dyDescent="0.45">
      <c r="A115">
        <v>110</v>
      </c>
      <c r="B115" t="s">
        <v>1233</v>
      </c>
      <c r="C115">
        <v>2024</v>
      </c>
      <c r="D115">
        <v>23</v>
      </c>
      <c r="E115" t="s">
        <v>40</v>
      </c>
      <c r="F115" t="s">
        <v>13</v>
      </c>
      <c r="G115">
        <v>58</v>
      </c>
      <c r="H115">
        <v>211</v>
      </c>
      <c r="I115">
        <v>198</v>
      </c>
      <c r="J115">
        <v>28</v>
      </c>
      <c r="K115">
        <v>42</v>
      </c>
      <c r="L115">
        <v>24</v>
      </c>
      <c r="M115">
        <v>9</v>
      </c>
      <c r="N115">
        <v>2</v>
      </c>
      <c r="O115">
        <v>7</v>
      </c>
      <c r="P115">
        <v>33</v>
      </c>
      <c r="Q115">
        <v>8</v>
      </c>
      <c r="R115">
        <v>3</v>
      </c>
      <c r="S115">
        <v>7</v>
      </c>
      <c r="T115">
        <v>57</v>
      </c>
      <c r="U115">
        <v>0.21199999999999999</v>
      </c>
      <c r="V115">
        <v>0.23899999999999999</v>
      </c>
      <c r="W115">
        <v>0.38400000000000001</v>
      </c>
      <c r="X115">
        <v>0.623</v>
      </c>
      <c r="Y115">
        <v>72</v>
      </c>
      <c r="Z115">
        <v>76</v>
      </c>
      <c r="AA115">
        <v>2</v>
      </c>
      <c r="AB115">
        <v>1</v>
      </c>
      <c r="AC115">
        <v>2</v>
      </c>
      <c r="AD115">
        <v>3</v>
      </c>
      <c r="AE115">
        <v>0</v>
      </c>
      <c r="AF115">
        <v>0.5</v>
      </c>
      <c r="AG115">
        <v>-0.2</v>
      </c>
      <c r="AH115">
        <v>0.4</v>
      </c>
      <c r="AI115">
        <v>0.4</v>
      </c>
      <c r="AJ115">
        <v>-7</v>
      </c>
      <c r="AK115">
        <v>0</v>
      </c>
      <c r="AL115">
        <v>1</v>
      </c>
      <c r="AM115">
        <v>1</v>
      </c>
      <c r="AN115">
        <v>1</v>
      </c>
    </row>
    <row r="116" spans="1:40" x14ac:dyDescent="0.45">
      <c r="A116">
        <v>111</v>
      </c>
      <c r="B116" t="s">
        <v>1234</v>
      </c>
      <c r="C116">
        <v>2024</v>
      </c>
      <c r="D116">
        <v>27</v>
      </c>
      <c r="E116" t="s">
        <v>49</v>
      </c>
      <c r="F116" t="s">
        <v>17</v>
      </c>
      <c r="G116">
        <v>58</v>
      </c>
      <c r="H116">
        <v>251</v>
      </c>
      <c r="I116">
        <v>229</v>
      </c>
      <c r="J116">
        <v>27</v>
      </c>
      <c r="K116">
        <v>57</v>
      </c>
      <c r="L116">
        <v>39</v>
      </c>
      <c r="M116">
        <v>9</v>
      </c>
      <c r="N116">
        <v>0</v>
      </c>
      <c r="O116">
        <v>9</v>
      </c>
      <c r="P116">
        <v>25</v>
      </c>
      <c r="Q116">
        <v>1</v>
      </c>
      <c r="R116">
        <v>1</v>
      </c>
      <c r="S116">
        <v>19</v>
      </c>
      <c r="T116">
        <v>64</v>
      </c>
      <c r="U116">
        <v>0.249</v>
      </c>
      <c r="V116">
        <v>0.307</v>
      </c>
      <c r="W116">
        <v>0.40600000000000003</v>
      </c>
      <c r="X116">
        <v>0.71299999999999997</v>
      </c>
      <c r="Y116">
        <v>100</v>
      </c>
      <c r="Z116">
        <v>93</v>
      </c>
      <c r="AA116">
        <v>4</v>
      </c>
      <c r="AB116">
        <v>1</v>
      </c>
      <c r="AC116">
        <v>0</v>
      </c>
      <c r="AD116">
        <v>2</v>
      </c>
      <c r="AE116">
        <v>1</v>
      </c>
      <c r="AF116">
        <v>0.4</v>
      </c>
      <c r="AG116">
        <v>-0.4</v>
      </c>
      <c r="AH116">
        <v>0.3</v>
      </c>
      <c r="AI116">
        <v>-0.3</v>
      </c>
      <c r="AJ116">
        <v>-1</v>
      </c>
      <c r="AK116">
        <v>1</v>
      </c>
      <c r="AL116">
        <v>-1</v>
      </c>
      <c r="AM116">
        <v>0</v>
      </c>
      <c r="AN116">
        <v>1</v>
      </c>
    </row>
    <row r="117" spans="1:40" x14ac:dyDescent="0.45">
      <c r="A117">
        <v>112</v>
      </c>
      <c r="B117" t="s">
        <v>1235</v>
      </c>
      <c r="C117">
        <v>2024</v>
      </c>
      <c r="D117">
        <v>27</v>
      </c>
      <c r="E117" t="s">
        <v>25</v>
      </c>
      <c r="F117" t="s">
        <v>17</v>
      </c>
      <c r="G117">
        <v>52</v>
      </c>
      <c r="H117">
        <v>233</v>
      </c>
      <c r="I117">
        <v>204</v>
      </c>
      <c r="J117">
        <v>26</v>
      </c>
      <c r="K117">
        <v>50</v>
      </c>
      <c r="L117">
        <v>31</v>
      </c>
      <c r="M117">
        <v>14</v>
      </c>
      <c r="N117">
        <v>1</v>
      </c>
      <c r="O117">
        <v>4</v>
      </c>
      <c r="P117">
        <v>25</v>
      </c>
      <c r="Q117">
        <v>0</v>
      </c>
      <c r="R117">
        <v>2</v>
      </c>
      <c r="S117">
        <v>18</v>
      </c>
      <c r="T117">
        <v>32</v>
      </c>
      <c r="U117">
        <v>0.245</v>
      </c>
      <c r="V117">
        <v>0.32600000000000001</v>
      </c>
      <c r="W117">
        <v>0.38200000000000001</v>
      </c>
      <c r="X117">
        <v>0.70899999999999996</v>
      </c>
      <c r="Y117">
        <v>104</v>
      </c>
      <c r="Z117">
        <v>78</v>
      </c>
      <c r="AA117">
        <v>0</v>
      </c>
      <c r="AB117">
        <v>8</v>
      </c>
      <c r="AC117">
        <v>0</v>
      </c>
      <c r="AD117">
        <v>3</v>
      </c>
      <c r="AE117">
        <v>0</v>
      </c>
      <c r="AF117">
        <v>0.4</v>
      </c>
      <c r="AG117">
        <v>-0.3</v>
      </c>
      <c r="AH117">
        <v>0.7</v>
      </c>
      <c r="AI117">
        <v>-0.5</v>
      </c>
      <c r="AJ117">
        <v>1</v>
      </c>
      <c r="AK117">
        <v>1</v>
      </c>
      <c r="AL117">
        <v>-1</v>
      </c>
      <c r="AM117">
        <v>1</v>
      </c>
      <c r="AN117">
        <v>-3</v>
      </c>
    </row>
    <row r="118" spans="1:40" x14ac:dyDescent="0.45">
      <c r="A118">
        <v>113</v>
      </c>
      <c r="B118" t="s">
        <v>1236</v>
      </c>
      <c r="C118">
        <v>2024</v>
      </c>
      <c r="D118">
        <v>24</v>
      </c>
      <c r="E118" t="s">
        <v>43</v>
      </c>
      <c r="F118" t="s">
        <v>17</v>
      </c>
      <c r="G118">
        <v>52</v>
      </c>
      <c r="H118">
        <v>202</v>
      </c>
      <c r="I118">
        <v>179</v>
      </c>
      <c r="J118">
        <v>29</v>
      </c>
      <c r="K118">
        <v>47</v>
      </c>
      <c r="L118">
        <v>37</v>
      </c>
      <c r="M118">
        <v>7</v>
      </c>
      <c r="N118">
        <v>1</v>
      </c>
      <c r="O118">
        <v>2</v>
      </c>
      <c r="P118">
        <v>13</v>
      </c>
      <c r="Q118">
        <v>7</v>
      </c>
      <c r="R118">
        <v>2</v>
      </c>
      <c r="S118">
        <v>21</v>
      </c>
      <c r="T118">
        <v>42</v>
      </c>
      <c r="U118">
        <v>0.26300000000000001</v>
      </c>
      <c r="V118">
        <v>0.34699999999999998</v>
      </c>
      <c r="W118">
        <v>0.34599999999999997</v>
      </c>
      <c r="X118">
        <v>0.69299999999999995</v>
      </c>
      <c r="Y118">
        <v>99</v>
      </c>
      <c r="Z118">
        <v>62</v>
      </c>
      <c r="AA118">
        <v>2</v>
      </c>
      <c r="AB118">
        <v>2</v>
      </c>
      <c r="AC118">
        <v>0</v>
      </c>
      <c r="AD118">
        <v>0</v>
      </c>
      <c r="AE118">
        <v>0</v>
      </c>
      <c r="AF118">
        <v>0.4</v>
      </c>
      <c r="AG118">
        <v>-0.3</v>
      </c>
      <c r="AH118">
        <v>0.7</v>
      </c>
      <c r="AI118">
        <v>-0.4</v>
      </c>
      <c r="AJ118">
        <v>1</v>
      </c>
      <c r="AK118">
        <v>0</v>
      </c>
      <c r="AL118">
        <v>0</v>
      </c>
      <c r="AM118">
        <v>0</v>
      </c>
      <c r="AN118">
        <v>-3</v>
      </c>
    </row>
    <row r="119" spans="1:40" x14ac:dyDescent="0.45">
      <c r="A119">
        <v>114</v>
      </c>
      <c r="B119" t="s">
        <v>1237</v>
      </c>
      <c r="C119">
        <v>2024</v>
      </c>
      <c r="D119">
        <v>27</v>
      </c>
      <c r="E119" t="s">
        <v>73</v>
      </c>
      <c r="F119" t="s">
        <v>17</v>
      </c>
      <c r="G119">
        <v>51</v>
      </c>
      <c r="H119">
        <v>212</v>
      </c>
      <c r="I119">
        <v>178</v>
      </c>
      <c r="J119">
        <v>20</v>
      </c>
      <c r="K119">
        <v>41</v>
      </c>
      <c r="L119">
        <v>31</v>
      </c>
      <c r="M119">
        <v>6</v>
      </c>
      <c r="N119">
        <v>1</v>
      </c>
      <c r="O119">
        <v>3</v>
      </c>
      <c r="P119">
        <v>18</v>
      </c>
      <c r="Q119">
        <v>5</v>
      </c>
      <c r="R119">
        <v>1</v>
      </c>
      <c r="S119">
        <v>31</v>
      </c>
      <c r="T119">
        <v>42</v>
      </c>
      <c r="U119">
        <v>0.23</v>
      </c>
      <c r="V119">
        <v>0.34899999999999998</v>
      </c>
      <c r="W119">
        <v>0.32600000000000001</v>
      </c>
      <c r="X119">
        <v>0.67500000000000004</v>
      </c>
      <c r="Y119">
        <v>94</v>
      </c>
      <c r="Z119">
        <v>58</v>
      </c>
      <c r="AA119">
        <v>5</v>
      </c>
      <c r="AB119">
        <v>2</v>
      </c>
      <c r="AC119">
        <v>0</v>
      </c>
      <c r="AD119">
        <v>1</v>
      </c>
      <c r="AE119">
        <v>0</v>
      </c>
      <c r="AF119">
        <v>0.4</v>
      </c>
      <c r="AG119">
        <v>-0.3</v>
      </c>
      <c r="AH119">
        <v>0.8</v>
      </c>
      <c r="AI119">
        <v>-0.4</v>
      </c>
      <c r="AJ119">
        <v>0</v>
      </c>
      <c r="AK119">
        <v>-1</v>
      </c>
      <c r="AL119">
        <v>1</v>
      </c>
      <c r="AM119">
        <v>0</v>
      </c>
      <c r="AN119">
        <v>-4</v>
      </c>
    </row>
    <row r="120" spans="1:40" x14ac:dyDescent="0.45">
      <c r="A120">
        <v>115</v>
      </c>
      <c r="B120" t="s">
        <v>690</v>
      </c>
      <c r="C120">
        <v>2024</v>
      </c>
      <c r="D120">
        <v>30</v>
      </c>
      <c r="E120" t="s">
        <v>52</v>
      </c>
      <c r="F120" t="s">
        <v>17</v>
      </c>
      <c r="G120">
        <v>48</v>
      </c>
      <c r="H120">
        <v>187</v>
      </c>
      <c r="I120">
        <v>168</v>
      </c>
      <c r="J120">
        <v>25</v>
      </c>
      <c r="K120">
        <v>35</v>
      </c>
      <c r="L120">
        <v>24</v>
      </c>
      <c r="M120">
        <v>5</v>
      </c>
      <c r="N120">
        <v>1</v>
      </c>
      <c r="O120">
        <v>5</v>
      </c>
      <c r="P120">
        <v>15</v>
      </c>
      <c r="Q120">
        <v>4</v>
      </c>
      <c r="R120">
        <v>2</v>
      </c>
      <c r="S120">
        <v>17</v>
      </c>
      <c r="T120">
        <v>51</v>
      </c>
      <c r="U120">
        <v>0.20799999999999999</v>
      </c>
      <c r="V120">
        <v>0.28299999999999997</v>
      </c>
      <c r="W120">
        <v>0.33900000000000002</v>
      </c>
      <c r="X120">
        <v>0.623</v>
      </c>
      <c r="Y120">
        <v>77</v>
      </c>
      <c r="Z120">
        <v>57</v>
      </c>
      <c r="AA120">
        <v>2</v>
      </c>
      <c r="AB120">
        <v>1</v>
      </c>
      <c r="AC120">
        <v>0</v>
      </c>
      <c r="AD120">
        <v>1</v>
      </c>
      <c r="AE120">
        <v>0</v>
      </c>
      <c r="AF120">
        <v>0.4</v>
      </c>
      <c r="AG120">
        <v>-0.2</v>
      </c>
      <c r="AH120">
        <v>0.5</v>
      </c>
      <c r="AI120">
        <v>0.2</v>
      </c>
      <c r="AJ120">
        <v>-5</v>
      </c>
      <c r="AK120">
        <v>1</v>
      </c>
      <c r="AL120">
        <v>0</v>
      </c>
      <c r="AM120">
        <v>1</v>
      </c>
      <c r="AN120">
        <v>-1</v>
      </c>
    </row>
    <row r="121" spans="1:40" x14ac:dyDescent="0.45">
      <c r="A121">
        <v>116</v>
      </c>
      <c r="B121" t="s">
        <v>24</v>
      </c>
      <c r="C121">
        <v>2024</v>
      </c>
      <c r="D121">
        <v>36</v>
      </c>
      <c r="E121" t="s">
        <v>25</v>
      </c>
      <c r="F121" t="s">
        <v>17</v>
      </c>
      <c r="G121">
        <v>54</v>
      </c>
      <c r="H121">
        <v>239</v>
      </c>
      <c r="I121">
        <v>212</v>
      </c>
      <c r="J121">
        <v>28</v>
      </c>
      <c r="K121">
        <v>47</v>
      </c>
      <c r="L121">
        <v>32</v>
      </c>
      <c r="M121">
        <v>8</v>
      </c>
      <c r="N121">
        <v>0</v>
      </c>
      <c r="O121">
        <v>7</v>
      </c>
      <c r="P121">
        <v>22</v>
      </c>
      <c r="Q121">
        <v>3</v>
      </c>
      <c r="R121">
        <v>0</v>
      </c>
      <c r="S121">
        <v>23</v>
      </c>
      <c r="T121">
        <v>72</v>
      </c>
      <c r="U121">
        <v>0.222</v>
      </c>
      <c r="V121">
        <v>0.30399999999999999</v>
      </c>
      <c r="W121">
        <v>0.35799999999999998</v>
      </c>
      <c r="X121">
        <v>0.66200000000000003</v>
      </c>
      <c r="Y121">
        <v>90</v>
      </c>
      <c r="Z121">
        <v>76</v>
      </c>
      <c r="AA121">
        <v>5</v>
      </c>
      <c r="AB121">
        <v>2</v>
      </c>
      <c r="AC121">
        <v>0</v>
      </c>
      <c r="AD121">
        <v>0</v>
      </c>
      <c r="AE121">
        <v>1</v>
      </c>
      <c r="AF121">
        <v>0.3</v>
      </c>
      <c r="AG121">
        <v>-0.4</v>
      </c>
      <c r="AH121">
        <v>0.2</v>
      </c>
      <c r="AI121">
        <v>-0.2</v>
      </c>
      <c r="AJ121">
        <v>-2</v>
      </c>
      <c r="AK121">
        <v>-1</v>
      </c>
      <c r="AL121">
        <v>1</v>
      </c>
      <c r="AM121">
        <v>0</v>
      </c>
      <c r="AN121">
        <v>1</v>
      </c>
    </row>
    <row r="122" spans="1:40" x14ac:dyDescent="0.45">
      <c r="A122">
        <v>117</v>
      </c>
      <c r="B122" t="s">
        <v>1238</v>
      </c>
      <c r="C122">
        <v>2024</v>
      </c>
      <c r="D122">
        <v>28</v>
      </c>
      <c r="E122" t="s">
        <v>31</v>
      </c>
      <c r="F122" t="s">
        <v>13</v>
      </c>
      <c r="G122">
        <v>53</v>
      </c>
      <c r="H122">
        <v>200</v>
      </c>
      <c r="I122">
        <v>169</v>
      </c>
      <c r="J122">
        <v>15</v>
      </c>
      <c r="K122">
        <v>40</v>
      </c>
      <c r="L122">
        <v>20</v>
      </c>
      <c r="M122">
        <v>14</v>
      </c>
      <c r="N122">
        <v>1</v>
      </c>
      <c r="O122">
        <v>5</v>
      </c>
      <c r="P122">
        <v>21</v>
      </c>
      <c r="Q122">
        <v>1</v>
      </c>
      <c r="R122">
        <v>0</v>
      </c>
      <c r="S122">
        <v>26</v>
      </c>
      <c r="T122">
        <v>33</v>
      </c>
      <c r="U122">
        <v>0.23699999999999999</v>
      </c>
      <c r="V122">
        <v>0.34499999999999997</v>
      </c>
      <c r="W122">
        <v>0.42</v>
      </c>
      <c r="X122">
        <v>0.76500000000000001</v>
      </c>
      <c r="Y122">
        <v>119</v>
      </c>
      <c r="Z122">
        <v>71</v>
      </c>
      <c r="AA122">
        <v>1</v>
      </c>
      <c r="AB122">
        <v>3</v>
      </c>
      <c r="AC122">
        <v>0</v>
      </c>
      <c r="AD122">
        <v>2</v>
      </c>
      <c r="AE122">
        <v>0</v>
      </c>
      <c r="AF122">
        <v>0.3</v>
      </c>
      <c r="AG122">
        <v>-0.4</v>
      </c>
      <c r="AH122">
        <v>0.7</v>
      </c>
      <c r="AI122">
        <v>-0.7</v>
      </c>
      <c r="AJ122">
        <v>4</v>
      </c>
      <c r="AK122">
        <v>0</v>
      </c>
      <c r="AL122">
        <v>-1</v>
      </c>
      <c r="AM122">
        <v>-1</v>
      </c>
      <c r="AN122">
        <v>-4</v>
      </c>
    </row>
    <row r="123" spans="1:40" x14ac:dyDescent="0.45">
      <c r="A123">
        <v>118</v>
      </c>
      <c r="B123" t="s">
        <v>48</v>
      </c>
      <c r="C123">
        <v>2024</v>
      </c>
      <c r="D123">
        <v>34</v>
      </c>
      <c r="E123" t="s">
        <v>22</v>
      </c>
      <c r="F123" t="s">
        <v>13</v>
      </c>
      <c r="G123">
        <v>52</v>
      </c>
      <c r="H123">
        <v>208</v>
      </c>
      <c r="I123">
        <v>195</v>
      </c>
      <c r="J123">
        <v>24</v>
      </c>
      <c r="K123">
        <v>45</v>
      </c>
      <c r="L123">
        <v>23</v>
      </c>
      <c r="M123">
        <v>8</v>
      </c>
      <c r="N123">
        <v>0</v>
      </c>
      <c r="O123">
        <v>14</v>
      </c>
      <c r="P123">
        <v>31</v>
      </c>
      <c r="Q123">
        <v>0</v>
      </c>
      <c r="R123">
        <v>0</v>
      </c>
      <c r="S123">
        <v>13</v>
      </c>
      <c r="T123">
        <v>64</v>
      </c>
      <c r="U123">
        <v>0.23100000000000001</v>
      </c>
      <c r="V123">
        <v>0.27900000000000003</v>
      </c>
      <c r="W123">
        <v>0.48699999999999999</v>
      </c>
      <c r="X123">
        <v>0.76600000000000001</v>
      </c>
      <c r="Y123">
        <v>113</v>
      </c>
      <c r="Z123">
        <v>95</v>
      </c>
      <c r="AA123">
        <v>8</v>
      </c>
      <c r="AB123">
        <v>0</v>
      </c>
      <c r="AC123">
        <v>0</v>
      </c>
      <c r="AD123">
        <v>0</v>
      </c>
      <c r="AE123">
        <v>0</v>
      </c>
      <c r="AF123">
        <v>0.3</v>
      </c>
      <c r="AG123">
        <v>-0.4</v>
      </c>
      <c r="AH123">
        <v>0.3</v>
      </c>
      <c r="AI123">
        <v>-0.5</v>
      </c>
      <c r="AJ123">
        <v>3</v>
      </c>
      <c r="AK123">
        <v>-1</v>
      </c>
      <c r="AL123">
        <v>-1</v>
      </c>
      <c r="AM123">
        <v>-2</v>
      </c>
      <c r="AN123">
        <v>0</v>
      </c>
    </row>
    <row r="124" spans="1:40" x14ac:dyDescent="0.45">
      <c r="A124">
        <v>119</v>
      </c>
      <c r="B124" t="s">
        <v>1239</v>
      </c>
      <c r="C124">
        <v>2024</v>
      </c>
      <c r="D124">
        <v>38</v>
      </c>
      <c r="E124" t="s">
        <v>76</v>
      </c>
      <c r="F124" t="s">
        <v>13</v>
      </c>
      <c r="G124">
        <v>54</v>
      </c>
      <c r="H124">
        <v>205</v>
      </c>
      <c r="I124">
        <v>182</v>
      </c>
      <c r="J124">
        <v>18</v>
      </c>
      <c r="K124">
        <v>38</v>
      </c>
      <c r="L124">
        <v>24</v>
      </c>
      <c r="M124">
        <v>6</v>
      </c>
      <c r="N124">
        <v>0</v>
      </c>
      <c r="O124">
        <v>8</v>
      </c>
      <c r="P124">
        <v>23</v>
      </c>
      <c r="Q124">
        <v>0</v>
      </c>
      <c r="R124">
        <v>0</v>
      </c>
      <c r="S124">
        <v>20</v>
      </c>
      <c r="T124">
        <v>35</v>
      </c>
      <c r="U124">
        <v>0.20899999999999999</v>
      </c>
      <c r="V124">
        <v>0.29799999999999999</v>
      </c>
      <c r="W124">
        <v>0.374</v>
      </c>
      <c r="X124">
        <v>0.67100000000000004</v>
      </c>
      <c r="Y124">
        <v>92</v>
      </c>
      <c r="Z124">
        <v>68</v>
      </c>
      <c r="AA124">
        <v>6</v>
      </c>
      <c r="AB124">
        <v>3</v>
      </c>
      <c r="AC124">
        <v>0</v>
      </c>
      <c r="AD124">
        <v>0</v>
      </c>
      <c r="AE124">
        <v>2</v>
      </c>
      <c r="AF124">
        <v>0.2</v>
      </c>
      <c r="AG124">
        <v>-0.5</v>
      </c>
      <c r="AH124">
        <v>0.1</v>
      </c>
      <c r="AI124">
        <v>-0.2</v>
      </c>
      <c r="AJ124">
        <v>-2</v>
      </c>
      <c r="AK124">
        <v>0</v>
      </c>
      <c r="AL124">
        <v>0</v>
      </c>
      <c r="AM124">
        <v>-1</v>
      </c>
      <c r="AN124">
        <v>1</v>
      </c>
    </row>
    <row r="125" spans="1:40" x14ac:dyDescent="0.45">
      <c r="A125">
        <v>120</v>
      </c>
      <c r="B125" t="s">
        <v>514</v>
      </c>
      <c r="C125">
        <v>2024</v>
      </c>
      <c r="D125">
        <v>34</v>
      </c>
      <c r="E125" t="s">
        <v>55</v>
      </c>
      <c r="F125" t="s">
        <v>13</v>
      </c>
      <c r="G125">
        <v>51</v>
      </c>
      <c r="H125">
        <v>220</v>
      </c>
      <c r="I125">
        <v>191</v>
      </c>
      <c r="J125">
        <v>24</v>
      </c>
      <c r="K125">
        <v>39</v>
      </c>
      <c r="L125">
        <v>28</v>
      </c>
      <c r="M125">
        <v>7</v>
      </c>
      <c r="N125">
        <v>0</v>
      </c>
      <c r="O125">
        <v>4</v>
      </c>
      <c r="P125">
        <v>12</v>
      </c>
      <c r="Q125">
        <v>7</v>
      </c>
      <c r="R125">
        <v>0</v>
      </c>
      <c r="S125">
        <v>26</v>
      </c>
      <c r="T125">
        <v>33</v>
      </c>
      <c r="U125">
        <v>0.20399999999999999</v>
      </c>
      <c r="V125">
        <v>0.3</v>
      </c>
      <c r="W125">
        <v>0.30399999999999999</v>
      </c>
      <c r="X125">
        <v>0.60399999999999998</v>
      </c>
      <c r="Y125">
        <v>76</v>
      </c>
      <c r="Z125">
        <v>58</v>
      </c>
      <c r="AA125">
        <v>5</v>
      </c>
      <c r="AB125">
        <v>1</v>
      </c>
      <c r="AC125">
        <v>0</v>
      </c>
      <c r="AD125">
        <v>2</v>
      </c>
      <c r="AE125">
        <v>0</v>
      </c>
      <c r="AF125">
        <v>0.2</v>
      </c>
      <c r="AG125">
        <v>-0.5</v>
      </c>
      <c r="AH125">
        <v>0.1</v>
      </c>
      <c r="AI125">
        <v>-0.1</v>
      </c>
      <c r="AJ125">
        <v>-5</v>
      </c>
      <c r="AK125">
        <v>0</v>
      </c>
      <c r="AL125">
        <v>1</v>
      </c>
      <c r="AM125">
        <v>1</v>
      </c>
      <c r="AN125">
        <v>1</v>
      </c>
    </row>
    <row r="126" spans="1:40" x14ac:dyDescent="0.45">
      <c r="A126">
        <v>121</v>
      </c>
      <c r="B126" t="s">
        <v>1240</v>
      </c>
      <c r="C126">
        <v>2024</v>
      </c>
      <c r="D126">
        <v>25</v>
      </c>
      <c r="E126" t="s">
        <v>70</v>
      </c>
      <c r="F126" t="s">
        <v>13</v>
      </c>
      <c r="G126">
        <v>55</v>
      </c>
      <c r="H126">
        <v>208</v>
      </c>
      <c r="I126">
        <v>188</v>
      </c>
      <c r="J126">
        <v>24</v>
      </c>
      <c r="K126">
        <v>46</v>
      </c>
      <c r="L126">
        <v>31</v>
      </c>
      <c r="M126">
        <v>9</v>
      </c>
      <c r="N126">
        <v>2</v>
      </c>
      <c r="O126">
        <v>4</v>
      </c>
      <c r="P126">
        <v>12</v>
      </c>
      <c r="Q126">
        <v>5</v>
      </c>
      <c r="R126">
        <v>2</v>
      </c>
      <c r="S126">
        <v>19</v>
      </c>
      <c r="T126">
        <v>37</v>
      </c>
      <c r="U126">
        <v>0.245</v>
      </c>
      <c r="V126">
        <v>0.314</v>
      </c>
      <c r="W126">
        <v>0.378</v>
      </c>
      <c r="X126">
        <v>0.69199999999999995</v>
      </c>
      <c r="Y126">
        <v>98</v>
      </c>
      <c r="Z126">
        <v>71</v>
      </c>
      <c r="AA126">
        <v>2</v>
      </c>
      <c r="AB126">
        <v>0</v>
      </c>
      <c r="AC126">
        <v>1</v>
      </c>
      <c r="AD126">
        <v>0</v>
      </c>
      <c r="AE126">
        <v>0</v>
      </c>
      <c r="AF126">
        <v>0.2</v>
      </c>
      <c r="AG126">
        <v>-0.5</v>
      </c>
      <c r="AH126">
        <v>0.9</v>
      </c>
      <c r="AI126">
        <v>-0.5</v>
      </c>
      <c r="AJ126">
        <v>-1</v>
      </c>
      <c r="AK126">
        <v>0</v>
      </c>
      <c r="AL126">
        <v>0</v>
      </c>
      <c r="AM126">
        <v>0</v>
      </c>
      <c r="AN126">
        <v>-6</v>
      </c>
    </row>
    <row r="127" spans="1:40" x14ac:dyDescent="0.45">
      <c r="A127">
        <v>122</v>
      </c>
      <c r="B127" t="s">
        <v>957</v>
      </c>
      <c r="C127">
        <v>2024</v>
      </c>
      <c r="D127">
        <v>35</v>
      </c>
      <c r="E127" t="s">
        <v>313</v>
      </c>
      <c r="F127" t="s">
        <v>17</v>
      </c>
      <c r="G127">
        <v>54</v>
      </c>
      <c r="H127">
        <v>219</v>
      </c>
      <c r="I127">
        <v>202</v>
      </c>
      <c r="J127">
        <v>28</v>
      </c>
      <c r="K127">
        <v>54</v>
      </c>
      <c r="L127">
        <v>40</v>
      </c>
      <c r="M127">
        <v>7</v>
      </c>
      <c r="N127">
        <v>1</v>
      </c>
      <c r="O127">
        <v>6</v>
      </c>
      <c r="P127">
        <v>23</v>
      </c>
      <c r="Q127">
        <v>9</v>
      </c>
      <c r="R127">
        <v>0</v>
      </c>
      <c r="S127">
        <v>13</v>
      </c>
      <c r="T127">
        <v>49</v>
      </c>
      <c r="U127">
        <v>0.26700000000000002</v>
      </c>
      <c r="V127">
        <v>0.317</v>
      </c>
      <c r="W127">
        <v>0.40100000000000002</v>
      </c>
      <c r="X127">
        <v>0.71799999999999997</v>
      </c>
      <c r="Y127">
        <v>110</v>
      </c>
      <c r="Z127">
        <v>81</v>
      </c>
      <c r="AA127">
        <v>3</v>
      </c>
      <c r="AB127">
        <v>2</v>
      </c>
      <c r="AC127">
        <v>1</v>
      </c>
      <c r="AD127">
        <v>1</v>
      </c>
      <c r="AE127">
        <v>0</v>
      </c>
      <c r="AF127">
        <v>0.2</v>
      </c>
      <c r="AG127">
        <v>-0.5</v>
      </c>
      <c r="AH127">
        <v>1</v>
      </c>
      <c r="AI127">
        <v>-1.1000000000000001</v>
      </c>
      <c r="AJ127">
        <v>4</v>
      </c>
      <c r="AK127">
        <v>0</v>
      </c>
      <c r="AL127">
        <v>2</v>
      </c>
      <c r="AM127">
        <v>1</v>
      </c>
      <c r="AN127">
        <v>-8</v>
      </c>
    </row>
    <row r="128" spans="1:40" x14ac:dyDescent="0.45">
      <c r="A128">
        <v>123</v>
      </c>
      <c r="B128" t="s">
        <v>293</v>
      </c>
      <c r="C128">
        <v>2024</v>
      </c>
      <c r="D128">
        <v>30</v>
      </c>
      <c r="E128" t="s">
        <v>46</v>
      </c>
      <c r="F128" t="s">
        <v>13</v>
      </c>
      <c r="G128">
        <v>56</v>
      </c>
      <c r="H128">
        <v>240</v>
      </c>
      <c r="I128">
        <v>219</v>
      </c>
      <c r="J128">
        <v>18</v>
      </c>
      <c r="K128">
        <v>49</v>
      </c>
      <c r="L128">
        <v>30</v>
      </c>
      <c r="M128">
        <v>11</v>
      </c>
      <c r="N128">
        <v>1</v>
      </c>
      <c r="O128">
        <v>7</v>
      </c>
      <c r="P128">
        <v>26</v>
      </c>
      <c r="Q128">
        <v>2</v>
      </c>
      <c r="R128">
        <v>0</v>
      </c>
      <c r="S128">
        <v>19</v>
      </c>
      <c r="T128">
        <v>32</v>
      </c>
      <c r="U128">
        <v>0.224</v>
      </c>
      <c r="V128">
        <v>0.28299999999999997</v>
      </c>
      <c r="W128">
        <v>0.379</v>
      </c>
      <c r="X128">
        <v>0.66200000000000003</v>
      </c>
      <c r="Y128">
        <v>90</v>
      </c>
      <c r="Z128">
        <v>83</v>
      </c>
      <c r="AA128">
        <v>4</v>
      </c>
      <c r="AB128">
        <v>0</v>
      </c>
      <c r="AC128">
        <v>0</v>
      </c>
      <c r="AD128">
        <v>2</v>
      </c>
      <c r="AE128">
        <v>0</v>
      </c>
      <c r="AF128">
        <v>0.2</v>
      </c>
      <c r="AG128">
        <v>-0.6</v>
      </c>
      <c r="AH128">
        <v>0.5</v>
      </c>
      <c r="AI128">
        <v>-0.2</v>
      </c>
      <c r="AJ128">
        <v>-4</v>
      </c>
      <c r="AK128">
        <v>0</v>
      </c>
      <c r="AL128">
        <v>0</v>
      </c>
      <c r="AM128">
        <v>0</v>
      </c>
      <c r="AN128">
        <v>-3</v>
      </c>
    </row>
    <row r="129" spans="1:40" x14ac:dyDescent="0.45">
      <c r="A129">
        <v>124</v>
      </c>
      <c r="B129" t="s">
        <v>1241</v>
      </c>
      <c r="C129">
        <v>2024</v>
      </c>
      <c r="D129">
        <v>27</v>
      </c>
      <c r="E129" t="s">
        <v>22</v>
      </c>
      <c r="F129" t="s">
        <v>13</v>
      </c>
      <c r="G129">
        <v>60</v>
      </c>
      <c r="H129">
        <v>247</v>
      </c>
      <c r="I129">
        <v>218</v>
      </c>
      <c r="J129">
        <v>26</v>
      </c>
      <c r="K129">
        <v>50</v>
      </c>
      <c r="L129">
        <v>37</v>
      </c>
      <c r="M129">
        <v>9</v>
      </c>
      <c r="N129">
        <v>0</v>
      </c>
      <c r="O129">
        <v>4</v>
      </c>
      <c r="P129">
        <v>16</v>
      </c>
      <c r="Q129">
        <v>4</v>
      </c>
      <c r="R129">
        <v>1</v>
      </c>
      <c r="S129">
        <v>24</v>
      </c>
      <c r="T129">
        <v>60</v>
      </c>
      <c r="U129">
        <v>0.22900000000000001</v>
      </c>
      <c r="V129">
        <v>0.309</v>
      </c>
      <c r="W129">
        <v>0.32600000000000001</v>
      </c>
      <c r="X129">
        <v>0.63500000000000001</v>
      </c>
      <c r="Y129">
        <v>81</v>
      </c>
      <c r="Z129">
        <v>71</v>
      </c>
      <c r="AA129">
        <v>3</v>
      </c>
      <c r="AB129">
        <v>2</v>
      </c>
      <c r="AC129">
        <v>1</v>
      </c>
      <c r="AD129">
        <v>2</v>
      </c>
      <c r="AE129">
        <v>0</v>
      </c>
      <c r="AF129">
        <v>0.2</v>
      </c>
      <c r="AG129">
        <v>-0.7</v>
      </c>
      <c r="AH129">
        <v>0.5</v>
      </c>
      <c r="AI129">
        <v>-0.1</v>
      </c>
      <c r="AJ129">
        <v>-5</v>
      </c>
      <c r="AK129">
        <v>0</v>
      </c>
      <c r="AL129">
        <v>0</v>
      </c>
      <c r="AM129">
        <v>0</v>
      </c>
      <c r="AN129">
        <v>-3</v>
      </c>
    </row>
    <row r="130" spans="1:40" x14ac:dyDescent="0.45">
      <c r="A130">
        <v>125</v>
      </c>
      <c r="B130" t="s">
        <v>370</v>
      </c>
      <c r="C130">
        <v>2024</v>
      </c>
      <c r="D130">
        <v>31</v>
      </c>
      <c r="E130" t="s">
        <v>117</v>
      </c>
      <c r="F130" t="s">
        <v>17</v>
      </c>
      <c r="G130">
        <v>56</v>
      </c>
      <c r="H130">
        <v>236</v>
      </c>
      <c r="I130">
        <v>217</v>
      </c>
      <c r="J130">
        <v>26</v>
      </c>
      <c r="K130">
        <v>52</v>
      </c>
      <c r="L130">
        <v>36</v>
      </c>
      <c r="M130">
        <v>11</v>
      </c>
      <c r="N130">
        <v>0</v>
      </c>
      <c r="O130">
        <v>5</v>
      </c>
      <c r="P130">
        <v>29</v>
      </c>
      <c r="Q130">
        <v>3</v>
      </c>
      <c r="R130">
        <v>1</v>
      </c>
      <c r="S130">
        <v>19</v>
      </c>
      <c r="T130">
        <v>52</v>
      </c>
      <c r="U130">
        <v>0.24</v>
      </c>
      <c r="V130">
        <v>0.30099999999999999</v>
      </c>
      <c r="W130">
        <v>0.35899999999999999</v>
      </c>
      <c r="X130">
        <v>0.66</v>
      </c>
      <c r="Y130">
        <v>93</v>
      </c>
      <c r="Z130">
        <v>78</v>
      </c>
      <c r="AA130">
        <v>10</v>
      </c>
      <c r="AB130">
        <v>0</v>
      </c>
      <c r="AC130">
        <v>0</v>
      </c>
      <c r="AD130">
        <v>0</v>
      </c>
      <c r="AE130">
        <v>2</v>
      </c>
      <c r="AF130">
        <v>0.1</v>
      </c>
      <c r="AG130">
        <v>-0.7</v>
      </c>
      <c r="AH130">
        <v>0.2</v>
      </c>
      <c r="AI130">
        <v>-0.3</v>
      </c>
      <c r="AJ130">
        <v>-2</v>
      </c>
      <c r="AK130">
        <v>-2</v>
      </c>
      <c r="AL130">
        <v>0</v>
      </c>
      <c r="AM130">
        <v>-1</v>
      </c>
      <c r="AN130">
        <v>-1</v>
      </c>
    </row>
    <row r="131" spans="1:40" x14ac:dyDescent="0.45">
      <c r="A131">
        <v>126</v>
      </c>
      <c r="B131" t="s">
        <v>1242</v>
      </c>
      <c r="C131">
        <v>2024</v>
      </c>
      <c r="D131">
        <v>30</v>
      </c>
      <c r="E131" t="s">
        <v>317</v>
      </c>
      <c r="F131" t="s">
        <v>17</v>
      </c>
      <c r="G131">
        <v>53</v>
      </c>
      <c r="H131">
        <v>228</v>
      </c>
      <c r="I131">
        <v>216</v>
      </c>
      <c r="J131">
        <v>25</v>
      </c>
      <c r="K131">
        <v>51</v>
      </c>
      <c r="L131">
        <v>35</v>
      </c>
      <c r="M131">
        <v>10</v>
      </c>
      <c r="N131">
        <v>0</v>
      </c>
      <c r="O131">
        <v>6</v>
      </c>
      <c r="P131">
        <v>31</v>
      </c>
      <c r="Q131">
        <v>3</v>
      </c>
      <c r="R131">
        <v>1</v>
      </c>
      <c r="S131">
        <v>11</v>
      </c>
      <c r="T131">
        <v>41</v>
      </c>
      <c r="U131">
        <v>0.23599999999999999</v>
      </c>
      <c r="V131">
        <v>0.27600000000000002</v>
      </c>
      <c r="W131">
        <v>0.36599999999999999</v>
      </c>
      <c r="X131">
        <v>0.64200000000000002</v>
      </c>
      <c r="Y131">
        <v>84</v>
      </c>
      <c r="Z131">
        <v>79</v>
      </c>
      <c r="AA131">
        <v>9</v>
      </c>
      <c r="AB131">
        <v>1</v>
      </c>
      <c r="AC131">
        <v>0</v>
      </c>
      <c r="AD131">
        <v>0</v>
      </c>
      <c r="AE131">
        <v>0</v>
      </c>
      <c r="AF131">
        <v>0.1</v>
      </c>
      <c r="AG131">
        <v>-0.7</v>
      </c>
      <c r="AH131">
        <v>0</v>
      </c>
      <c r="AI131">
        <v>-0.1</v>
      </c>
      <c r="AJ131">
        <v>-5</v>
      </c>
      <c r="AK131">
        <v>-1</v>
      </c>
      <c r="AL131">
        <v>0</v>
      </c>
      <c r="AM131">
        <v>-1</v>
      </c>
      <c r="AN131">
        <v>1</v>
      </c>
    </row>
    <row r="132" spans="1:40" x14ac:dyDescent="0.45">
      <c r="A132">
        <v>127</v>
      </c>
      <c r="B132" t="s">
        <v>636</v>
      </c>
      <c r="C132">
        <v>2024</v>
      </c>
      <c r="D132">
        <v>26</v>
      </c>
      <c r="E132" t="s">
        <v>55</v>
      </c>
      <c r="F132" t="s">
        <v>13</v>
      </c>
      <c r="G132">
        <v>54</v>
      </c>
      <c r="H132">
        <v>228</v>
      </c>
      <c r="I132">
        <v>212</v>
      </c>
      <c r="J132">
        <v>19</v>
      </c>
      <c r="K132">
        <v>51</v>
      </c>
      <c r="L132">
        <v>37</v>
      </c>
      <c r="M132">
        <v>9</v>
      </c>
      <c r="N132">
        <v>1</v>
      </c>
      <c r="O132">
        <v>4</v>
      </c>
      <c r="P132">
        <v>25</v>
      </c>
      <c r="Q132">
        <v>4</v>
      </c>
      <c r="R132">
        <v>1</v>
      </c>
      <c r="S132">
        <v>12</v>
      </c>
      <c r="T132">
        <v>36</v>
      </c>
      <c r="U132">
        <v>0.24099999999999999</v>
      </c>
      <c r="V132">
        <v>0.28899999999999998</v>
      </c>
      <c r="W132">
        <v>0.34899999999999998</v>
      </c>
      <c r="X132">
        <v>0.63900000000000001</v>
      </c>
      <c r="Y132">
        <v>84</v>
      </c>
      <c r="Z132">
        <v>74</v>
      </c>
      <c r="AA132">
        <v>10</v>
      </c>
      <c r="AB132">
        <v>3</v>
      </c>
      <c r="AC132">
        <v>0</v>
      </c>
      <c r="AD132">
        <v>1</v>
      </c>
      <c r="AE132">
        <v>1</v>
      </c>
      <c r="AF132">
        <v>0.1</v>
      </c>
      <c r="AG132">
        <v>-0.7</v>
      </c>
      <c r="AH132">
        <v>0.4</v>
      </c>
      <c r="AI132">
        <v>0</v>
      </c>
      <c r="AJ132">
        <v>-5</v>
      </c>
      <c r="AK132">
        <v>-1</v>
      </c>
      <c r="AL132">
        <v>-1</v>
      </c>
      <c r="AM132">
        <v>-2</v>
      </c>
      <c r="AN132">
        <v>-3</v>
      </c>
    </row>
    <row r="133" spans="1:40" x14ac:dyDescent="0.45">
      <c r="A133">
        <v>128</v>
      </c>
      <c r="B133" t="s">
        <v>1243</v>
      </c>
      <c r="C133">
        <v>2024</v>
      </c>
      <c r="D133">
        <v>32</v>
      </c>
      <c r="E133" t="s">
        <v>57</v>
      </c>
      <c r="F133" t="s">
        <v>17</v>
      </c>
      <c r="G133">
        <v>49</v>
      </c>
      <c r="H133">
        <v>209</v>
      </c>
      <c r="I133">
        <v>188</v>
      </c>
      <c r="J133">
        <v>11</v>
      </c>
      <c r="K133">
        <v>45</v>
      </c>
      <c r="L133">
        <v>37</v>
      </c>
      <c r="M133">
        <v>6</v>
      </c>
      <c r="N133">
        <v>0</v>
      </c>
      <c r="O133">
        <v>2</v>
      </c>
      <c r="P133">
        <v>27</v>
      </c>
      <c r="Q133">
        <v>2</v>
      </c>
      <c r="R133">
        <v>0</v>
      </c>
      <c r="S133">
        <v>15</v>
      </c>
      <c r="T133">
        <v>41</v>
      </c>
      <c r="U133">
        <v>0.23899999999999999</v>
      </c>
      <c r="V133">
        <v>0.30099999999999999</v>
      </c>
      <c r="W133">
        <v>0.30299999999999999</v>
      </c>
      <c r="X133">
        <v>0.60499999999999998</v>
      </c>
      <c r="Y133">
        <v>79</v>
      </c>
      <c r="Z133">
        <v>57</v>
      </c>
      <c r="AA133">
        <v>5</v>
      </c>
      <c r="AB133">
        <v>3</v>
      </c>
      <c r="AC133">
        <v>0</v>
      </c>
      <c r="AD133">
        <v>3</v>
      </c>
      <c r="AE133">
        <v>1</v>
      </c>
      <c r="AF133">
        <v>0.1</v>
      </c>
      <c r="AG133">
        <v>-0.6</v>
      </c>
      <c r="AH133">
        <v>-0.1</v>
      </c>
      <c r="AI133">
        <v>-0.2</v>
      </c>
      <c r="AJ133">
        <v>-3</v>
      </c>
      <c r="AK133">
        <v>-1</v>
      </c>
      <c r="AL133">
        <v>0</v>
      </c>
      <c r="AM133">
        <v>0</v>
      </c>
      <c r="AN133">
        <v>1</v>
      </c>
    </row>
    <row r="134" spans="1:40" x14ac:dyDescent="0.45">
      <c r="A134">
        <v>129</v>
      </c>
      <c r="B134" t="s">
        <v>1244</v>
      </c>
      <c r="C134">
        <v>2024</v>
      </c>
      <c r="D134">
        <v>31</v>
      </c>
      <c r="E134" t="s">
        <v>70</v>
      </c>
      <c r="F134" t="s">
        <v>13</v>
      </c>
      <c r="G134">
        <v>55</v>
      </c>
      <c r="H134">
        <v>230</v>
      </c>
      <c r="I134">
        <v>207</v>
      </c>
      <c r="J134">
        <v>29</v>
      </c>
      <c r="K134">
        <v>47</v>
      </c>
      <c r="L134">
        <v>25</v>
      </c>
      <c r="M134">
        <v>10</v>
      </c>
      <c r="N134">
        <v>0</v>
      </c>
      <c r="O134">
        <v>12</v>
      </c>
      <c r="P134">
        <v>38</v>
      </c>
      <c r="Q134">
        <v>4</v>
      </c>
      <c r="R134">
        <v>1</v>
      </c>
      <c r="S134">
        <v>15</v>
      </c>
      <c r="T134">
        <v>64</v>
      </c>
      <c r="U134">
        <v>0.22700000000000001</v>
      </c>
      <c r="V134">
        <v>0.28299999999999997</v>
      </c>
      <c r="W134">
        <v>0.44900000000000001</v>
      </c>
      <c r="X134">
        <v>0.73199999999999998</v>
      </c>
      <c r="Y134">
        <v>106</v>
      </c>
      <c r="Z134">
        <v>93</v>
      </c>
      <c r="AA134">
        <v>5</v>
      </c>
      <c r="AB134">
        <v>3</v>
      </c>
      <c r="AC134">
        <v>0</v>
      </c>
      <c r="AD134">
        <v>5</v>
      </c>
      <c r="AE134">
        <v>1</v>
      </c>
      <c r="AF134">
        <v>0</v>
      </c>
      <c r="AG134">
        <v>-0.7</v>
      </c>
      <c r="AH134">
        <v>0.5</v>
      </c>
      <c r="AI134">
        <v>-0.7</v>
      </c>
      <c r="AJ134">
        <v>-1</v>
      </c>
      <c r="AK134">
        <v>0</v>
      </c>
      <c r="AL134">
        <v>0</v>
      </c>
      <c r="AM134">
        <v>0</v>
      </c>
      <c r="AN134">
        <v>-4</v>
      </c>
    </row>
    <row r="135" spans="1:40" x14ac:dyDescent="0.45">
      <c r="A135">
        <v>130</v>
      </c>
      <c r="B135" t="s">
        <v>18</v>
      </c>
      <c r="C135">
        <v>2024</v>
      </c>
      <c r="D135">
        <v>26</v>
      </c>
      <c r="E135" t="s">
        <v>19</v>
      </c>
      <c r="F135" t="s">
        <v>17</v>
      </c>
      <c r="G135">
        <v>49</v>
      </c>
      <c r="H135">
        <v>222</v>
      </c>
      <c r="I135">
        <v>192</v>
      </c>
      <c r="J135">
        <v>38</v>
      </c>
      <c r="K135">
        <v>48</v>
      </c>
      <c r="L135">
        <v>35</v>
      </c>
      <c r="M135">
        <v>8</v>
      </c>
      <c r="N135">
        <v>1</v>
      </c>
      <c r="O135">
        <v>4</v>
      </c>
      <c r="P135">
        <v>15</v>
      </c>
      <c r="Q135">
        <v>16</v>
      </c>
      <c r="R135">
        <v>3</v>
      </c>
      <c r="S135">
        <v>27</v>
      </c>
      <c r="T135">
        <v>53</v>
      </c>
      <c r="U135">
        <v>0.25</v>
      </c>
      <c r="V135">
        <v>0.35099999999999998</v>
      </c>
      <c r="W135">
        <v>0.36499999999999999</v>
      </c>
      <c r="X135">
        <v>0.71599999999999997</v>
      </c>
      <c r="Y135">
        <v>105</v>
      </c>
      <c r="Z135">
        <v>70</v>
      </c>
      <c r="AA135">
        <v>4</v>
      </c>
      <c r="AB135">
        <v>3</v>
      </c>
      <c r="AC135">
        <v>0</v>
      </c>
      <c r="AD135">
        <v>0</v>
      </c>
      <c r="AE135">
        <v>0</v>
      </c>
      <c r="AF135">
        <v>0</v>
      </c>
      <c r="AG135">
        <v>-0.6</v>
      </c>
      <c r="AH135">
        <v>0.9</v>
      </c>
      <c r="AI135">
        <v>-1</v>
      </c>
      <c r="AJ135">
        <v>4</v>
      </c>
      <c r="AK135">
        <v>-1</v>
      </c>
      <c r="AL135">
        <v>0</v>
      </c>
      <c r="AM135">
        <v>0</v>
      </c>
      <c r="AN135">
        <v>-8</v>
      </c>
    </row>
    <row r="136" spans="1:40" x14ac:dyDescent="0.45">
      <c r="A136">
        <v>131</v>
      </c>
      <c r="B136" t="s">
        <v>686</v>
      </c>
      <c r="C136">
        <v>2024</v>
      </c>
      <c r="D136">
        <v>37</v>
      </c>
      <c r="E136" t="s">
        <v>114</v>
      </c>
      <c r="F136" t="s">
        <v>17</v>
      </c>
      <c r="G136">
        <v>48</v>
      </c>
      <c r="H136">
        <v>187</v>
      </c>
      <c r="I136">
        <v>169</v>
      </c>
      <c r="J136">
        <v>24</v>
      </c>
      <c r="K136">
        <v>40</v>
      </c>
      <c r="L136">
        <v>25</v>
      </c>
      <c r="M136">
        <v>10</v>
      </c>
      <c r="N136">
        <v>3</v>
      </c>
      <c r="O136">
        <v>2</v>
      </c>
      <c r="P136">
        <v>24</v>
      </c>
      <c r="Q136">
        <v>3</v>
      </c>
      <c r="R136">
        <v>1</v>
      </c>
      <c r="S136">
        <v>16</v>
      </c>
      <c r="T136">
        <v>20</v>
      </c>
      <c r="U136">
        <v>0.23699999999999999</v>
      </c>
      <c r="V136">
        <v>0.31</v>
      </c>
      <c r="W136">
        <v>0.36699999999999999</v>
      </c>
      <c r="X136">
        <v>0.67700000000000005</v>
      </c>
      <c r="Y136">
        <v>87</v>
      </c>
      <c r="Z136">
        <v>62</v>
      </c>
      <c r="AA136">
        <v>2</v>
      </c>
      <c r="AB136">
        <v>2</v>
      </c>
      <c r="AC136">
        <v>0</v>
      </c>
      <c r="AD136">
        <v>0</v>
      </c>
      <c r="AE136">
        <v>2</v>
      </c>
      <c r="AF136">
        <v>0</v>
      </c>
      <c r="AG136">
        <v>-0.6</v>
      </c>
      <c r="AH136">
        <v>-0.1</v>
      </c>
      <c r="AI136">
        <v>-0.2</v>
      </c>
      <c r="AJ136">
        <v>-4</v>
      </c>
      <c r="AK136">
        <v>0</v>
      </c>
      <c r="AL136">
        <v>0</v>
      </c>
      <c r="AM136">
        <v>0</v>
      </c>
      <c r="AN136">
        <v>1</v>
      </c>
    </row>
    <row r="137" spans="1:40" x14ac:dyDescent="0.45">
      <c r="A137">
        <v>132</v>
      </c>
      <c r="B137" t="s">
        <v>719</v>
      </c>
      <c r="C137">
        <v>2024</v>
      </c>
      <c r="D137">
        <v>23</v>
      </c>
      <c r="E137" t="s">
        <v>317</v>
      </c>
      <c r="F137" t="s">
        <v>17</v>
      </c>
      <c r="G137">
        <v>56</v>
      </c>
      <c r="H137">
        <v>246</v>
      </c>
      <c r="I137">
        <v>218</v>
      </c>
      <c r="J137">
        <v>27</v>
      </c>
      <c r="K137">
        <v>43</v>
      </c>
      <c r="L137">
        <v>31</v>
      </c>
      <c r="M137">
        <v>6</v>
      </c>
      <c r="N137">
        <v>4</v>
      </c>
      <c r="O137">
        <v>2</v>
      </c>
      <c r="P137">
        <v>20</v>
      </c>
      <c r="Q137">
        <v>9</v>
      </c>
      <c r="R137">
        <v>4</v>
      </c>
      <c r="S137">
        <v>24</v>
      </c>
      <c r="T137">
        <v>51</v>
      </c>
      <c r="U137">
        <v>0.19700000000000001</v>
      </c>
      <c r="V137">
        <v>0.28000000000000003</v>
      </c>
      <c r="W137">
        <v>0.28899999999999998</v>
      </c>
      <c r="X137">
        <v>0.56899999999999995</v>
      </c>
      <c r="Y137">
        <v>65</v>
      </c>
      <c r="Z137">
        <v>63</v>
      </c>
      <c r="AA137">
        <v>1</v>
      </c>
      <c r="AB137">
        <v>2</v>
      </c>
      <c r="AC137">
        <v>0</v>
      </c>
      <c r="AD137">
        <v>2</v>
      </c>
      <c r="AE137">
        <v>0</v>
      </c>
      <c r="AF137">
        <v>0</v>
      </c>
      <c r="AG137">
        <v>-0.8</v>
      </c>
      <c r="AH137">
        <v>0.3</v>
      </c>
      <c r="AI137">
        <v>-0.2</v>
      </c>
      <c r="AJ137">
        <v>-9</v>
      </c>
      <c r="AK137">
        <v>1</v>
      </c>
      <c r="AL137">
        <v>2</v>
      </c>
      <c r="AM137">
        <v>3</v>
      </c>
      <c r="AN137">
        <v>-3</v>
      </c>
    </row>
    <row r="138" spans="1:40" x14ac:dyDescent="0.45">
      <c r="A138">
        <v>133</v>
      </c>
      <c r="B138" t="s">
        <v>501</v>
      </c>
      <c r="C138">
        <v>2024</v>
      </c>
      <c r="D138">
        <v>34</v>
      </c>
      <c r="E138" t="s">
        <v>22</v>
      </c>
      <c r="F138" t="s">
        <v>13</v>
      </c>
      <c r="G138">
        <v>58</v>
      </c>
      <c r="H138">
        <v>241</v>
      </c>
      <c r="I138">
        <v>220</v>
      </c>
      <c r="J138">
        <v>28</v>
      </c>
      <c r="K138">
        <v>54</v>
      </c>
      <c r="L138">
        <v>41</v>
      </c>
      <c r="M138">
        <v>6</v>
      </c>
      <c r="N138">
        <v>0</v>
      </c>
      <c r="O138">
        <v>7</v>
      </c>
      <c r="P138">
        <v>25</v>
      </c>
      <c r="Q138">
        <v>0</v>
      </c>
      <c r="R138">
        <v>0</v>
      </c>
      <c r="S138">
        <v>14</v>
      </c>
      <c r="T138">
        <v>43</v>
      </c>
      <c r="U138">
        <v>0.245</v>
      </c>
      <c r="V138">
        <v>0.307</v>
      </c>
      <c r="W138">
        <v>0.36799999999999999</v>
      </c>
      <c r="X138">
        <v>0.67500000000000004</v>
      </c>
      <c r="Y138">
        <v>92</v>
      </c>
      <c r="Z138">
        <v>81</v>
      </c>
      <c r="AA138">
        <v>5</v>
      </c>
      <c r="AB138">
        <v>6</v>
      </c>
      <c r="AC138">
        <v>0</v>
      </c>
      <c r="AD138">
        <v>1</v>
      </c>
      <c r="AE138">
        <v>0</v>
      </c>
      <c r="AF138">
        <v>0</v>
      </c>
      <c r="AG138">
        <v>-0.8</v>
      </c>
      <c r="AH138">
        <v>0.1</v>
      </c>
      <c r="AI138">
        <v>-0.4</v>
      </c>
      <c r="AJ138">
        <v>-2</v>
      </c>
      <c r="AK138">
        <v>-1</v>
      </c>
      <c r="AL138">
        <v>-2</v>
      </c>
      <c r="AM138">
        <v>-3</v>
      </c>
      <c r="AN138">
        <v>-1</v>
      </c>
    </row>
    <row r="139" spans="1:40" x14ac:dyDescent="0.45">
      <c r="A139">
        <v>134</v>
      </c>
      <c r="B139" t="s">
        <v>647</v>
      </c>
      <c r="C139">
        <v>2024</v>
      </c>
      <c r="D139">
        <v>32</v>
      </c>
      <c r="E139" t="s">
        <v>313</v>
      </c>
      <c r="F139" t="s">
        <v>17</v>
      </c>
      <c r="G139">
        <v>56</v>
      </c>
      <c r="H139">
        <v>221</v>
      </c>
      <c r="I139">
        <v>200</v>
      </c>
      <c r="J139">
        <v>20</v>
      </c>
      <c r="K139">
        <v>46</v>
      </c>
      <c r="L139">
        <v>33</v>
      </c>
      <c r="M139">
        <v>10</v>
      </c>
      <c r="N139">
        <v>0</v>
      </c>
      <c r="O139">
        <v>3</v>
      </c>
      <c r="P139">
        <v>14</v>
      </c>
      <c r="Q139">
        <v>3</v>
      </c>
      <c r="R139">
        <v>0</v>
      </c>
      <c r="S139">
        <v>17</v>
      </c>
      <c r="T139">
        <v>25</v>
      </c>
      <c r="U139">
        <v>0.23</v>
      </c>
      <c r="V139">
        <v>0.3</v>
      </c>
      <c r="W139">
        <v>0.32500000000000001</v>
      </c>
      <c r="X139">
        <v>0.625</v>
      </c>
      <c r="Y139">
        <v>84</v>
      </c>
      <c r="Z139">
        <v>65</v>
      </c>
      <c r="AA139">
        <v>2</v>
      </c>
      <c r="AB139">
        <v>3</v>
      </c>
      <c r="AC139">
        <v>1</v>
      </c>
      <c r="AD139">
        <v>0</v>
      </c>
      <c r="AE139">
        <v>0</v>
      </c>
      <c r="AF139">
        <v>-0.1</v>
      </c>
      <c r="AG139">
        <v>-0.8</v>
      </c>
      <c r="AH139">
        <v>0.4</v>
      </c>
      <c r="AI139">
        <v>-0.4</v>
      </c>
      <c r="AJ139">
        <v>-4</v>
      </c>
      <c r="AK139">
        <v>1</v>
      </c>
      <c r="AL139">
        <v>-1</v>
      </c>
      <c r="AM139">
        <v>-1</v>
      </c>
      <c r="AN139">
        <v>-5</v>
      </c>
    </row>
    <row r="140" spans="1:40" x14ac:dyDescent="0.45">
      <c r="A140">
        <v>135</v>
      </c>
      <c r="B140" t="s">
        <v>998</v>
      </c>
      <c r="C140">
        <v>2024</v>
      </c>
      <c r="D140">
        <v>30</v>
      </c>
      <c r="E140" t="s">
        <v>97</v>
      </c>
      <c r="F140" t="s">
        <v>13</v>
      </c>
      <c r="G140">
        <v>46</v>
      </c>
      <c r="H140">
        <v>181</v>
      </c>
      <c r="I140">
        <v>159</v>
      </c>
      <c r="J140">
        <v>15</v>
      </c>
      <c r="K140">
        <v>31</v>
      </c>
      <c r="L140">
        <v>24</v>
      </c>
      <c r="M140">
        <v>2</v>
      </c>
      <c r="N140">
        <v>0</v>
      </c>
      <c r="O140">
        <v>5</v>
      </c>
      <c r="P140">
        <v>14</v>
      </c>
      <c r="Q140">
        <v>1</v>
      </c>
      <c r="R140">
        <v>2</v>
      </c>
      <c r="S140">
        <v>21</v>
      </c>
      <c r="T140">
        <v>56</v>
      </c>
      <c r="U140">
        <v>0.19500000000000001</v>
      </c>
      <c r="V140">
        <v>0.29299999999999998</v>
      </c>
      <c r="W140">
        <v>0.30199999999999999</v>
      </c>
      <c r="X140">
        <v>0.59499999999999997</v>
      </c>
      <c r="Y140">
        <v>76</v>
      </c>
      <c r="Z140">
        <v>48</v>
      </c>
      <c r="AA140">
        <v>4</v>
      </c>
      <c r="AB140">
        <v>1</v>
      </c>
      <c r="AC140">
        <v>0</v>
      </c>
      <c r="AD140">
        <v>0</v>
      </c>
      <c r="AE140">
        <v>1</v>
      </c>
      <c r="AF140">
        <v>-0.1</v>
      </c>
      <c r="AG140">
        <v>-0.7</v>
      </c>
      <c r="AH140">
        <v>0</v>
      </c>
      <c r="AI140">
        <v>0</v>
      </c>
      <c r="AJ140">
        <v>-5</v>
      </c>
      <c r="AK140">
        <v>0</v>
      </c>
      <c r="AL140">
        <v>-2</v>
      </c>
      <c r="AM140">
        <v>-1</v>
      </c>
      <c r="AN140">
        <v>-1</v>
      </c>
    </row>
    <row r="141" spans="1:40" x14ac:dyDescent="0.45">
      <c r="A141">
        <v>136</v>
      </c>
      <c r="B141" t="s">
        <v>1245</v>
      </c>
      <c r="C141">
        <v>2024</v>
      </c>
      <c r="D141">
        <v>32</v>
      </c>
      <c r="E141" t="s">
        <v>317</v>
      </c>
      <c r="F141" t="s">
        <v>17</v>
      </c>
      <c r="G141">
        <v>57</v>
      </c>
      <c r="H141">
        <v>227</v>
      </c>
      <c r="I141">
        <v>203</v>
      </c>
      <c r="J141">
        <v>21</v>
      </c>
      <c r="K141">
        <v>42</v>
      </c>
      <c r="L141">
        <v>28</v>
      </c>
      <c r="M141">
        <v>10</v>
      </c>
      <c r="N141">
        <v>0</v>
      </c>
      <c r="O141">
        <v>4</v>
      </c>
      <c r="P141">
        <v>27</v>
      </c>
      <c r="Q141">
        <v>2</v>
      </c>
      <c r="R141">
        <v>0</v>
      </c>
      <c r="S141">
        <v>14</v>
      </c>
      <c r="T141">
        <v>64</v>
      </c>
      <c r="U141">
        <v>0.20699999999999999</v>
      </c>
      <c r="V141">
        <v>0.26900000000000002</v>
      </c>
      <c r="W141">
        <v>0.315</v>
      </c>
      <c r="X141">
        <v>0.58399999999999996</v>
      </c>
      <c r="Y141">
        <v>69</v>
      </c>
      <c r="Z141">
        <v>64</v>
      </c>
      <c r="AA141">
        <v>3</v>
      </c>
      <c r="AB141">
        <v>5</v>
      </c>
      <c r="AC141">
        <v>0</v>
      </c>
      <c r="AD141">
        <v>5</v>
      </c>
      <c r="AE141">
        <v>0</v>
      </c>
      <c r="AF141">
        <v>-0.1</v>
      </c>
      <c r="AG141">
        <v>-0.8</v>
      </c>
      <c r="AH141">
        <v>0</v>
      </c>
      <c r="AI141">
        <v>0.1</v>
      </c>
      <c r="AJ141">
        <v>-9</v>
      </c>
      <c r="AK141">
        <v>0</v>
      </c>
      <c r="AL141">
        <v>0</v>
      </c>
      <c r="AM141">
        <v>0</v>
      </c>
      <c r="AN141">
        <v>-1</v>
      </c>
    </row>
    <row r="142" spans="1:40" x14ac:dyDescent="0.45">
      <c r="A142">
        <v>137</v>
      </c>
      <c r="B142" t="s">
        <v>1246</v>
      </c>
      <c r="C142">
        <v>2024</v>
      </c>
      <c r="D142">
        <v>25</v>
      </c>
      <c r="E142" t="s">
        <v>46</v>
      </c>
      <c r="F142" t="s">
        <v>13</v>
      </c>
      <c r="G142">
        <v>52</v>
      </c>
      <c r="H142">
        <v>205</v>
      </c>
      <c r="I142">
        <v>193</v>
      </c>
      <c r="J142">
        <v>18</v>
      </c>
      <c r="K142">
        <v>48</v>
      </c>
      <c r="L142">
        <v>34</v>
      </c>
      <c r="M142">
        <v>10</v>
      </c>
      <c r="N142">
        <v>1</v>
      </c>
      <c r="O142">
        <v>3</v>
      </c>
      <c r="P142">
        <v>23</v>
      </c>
      <c r="Q142">
        <v>0</v>
      </c>
      <c r="R142">
        <v>0</v>
      </c>
      <c r="S142">
        <v>8</v>
      </c>
      <c r="T142">
        <v>31</v>
      </c>
      <c r="U142">
        <v>0.249</v>
      </c>
      <c r="V142">
        <v>0.27800000000000002</v>
      </c>
      <c r="W142">
        <v>0.35799999999999998</v>
      </c>
      <c r="X142">
        <v>0.63600000000000001</v>
      </c>
      <c r="Y142">
        <v>83</v>
      </c>
      <c r="Z142">
        <v>69</v>
      </c>
      <c r="AA142">
        <v>8</v>
      </c>
      <c r="AB142">
        <v>1</v>
      </c>
      <c r="AC142">
        <v>0</v>
      </c>
      <c r="AD142">
        <v>3</v>
      </c>
      <c r="AE142">
        <v>0</v>
      </c>
      <c r="AF142">
        <v>-0.1</v>
      </c>
      <c r="AG142">
        <v>-0.8</v>
      </c>
      <c r="AH142">
        <v>0.3</v>
      </c>
      <c r="AI142">
        <v>-0.1</v>
      </c>
      <c r="AJ142">
        <v>-4</v>
      </c>
      <c r="AK142">
        <v>0</v>
      </c>
      <c r="AL142">
        <v>-3</v>
      </c>
      <c r="AM142">
        <v>-3</v>
      </c>
      <c r="AN142">
        <v>-3</v>
      </c>
    </row>
    <row r="143" spans="1:40" x14ac:dyDescent="0.45">
      <c r="A143">
        <v>138</v>
      </c>
      <c r="B143" t="s">
        <v>351</v>
      </c>
      <c r="C143">
        <v>2024</v>
      </c>
      <c r="D143">
        <v>33</v>
      </c>
      <c r="E143" t="s">
        <v>25</v>
      </c>
      <c r="F143" t="s">
        <v>17</v>
      </c>
      <c r="G143">
        <v>54</v>
      </c>
      <c r="H143">
        <v>230</v>
      </c>
      <c r="I143">
        <v>210</v>
      </c>
      <c r="J143">
        <v>22</v>
      </c>
      <c r="K143">
        <v>53</v>
      </c>
      <c r="L143">
        <v>38</v>
      </c>
      <c r="M143">
        <v>10</v>
      </c>
      <c r="N143">
        <v>0</v>
      </c>
      <c r="O143">
        <v>5</v>
      </c>
      <c r="P143">
        <v>26</v>
      </c>
      <c r="Q143">
        <v>0</v>
      </c>
      <c r="R143">
        <v>1</v>
      </c>
      <c r="S143">
        <v>15</v>
      </c>
      <c r="T143">
        <v>38</v>
      </c>
      <c r="U143">
        <v>0.252</v>
      </c>
      <c r="V143">
        <v>0.30399999999999999</v>
      </c>
      <c r="W143">
        <v>0.371</v>
      </c>
      <c r="X143">
        <v>0.67600000000000005</v>
      </c>
      <c r="Y143">
        <v>94</v>
      </c>
      <c r="Z143">
        <v>78</v>
      </c>
      <c r="AA143">
        <v>5</v>
      </c>
      <c r="AB143">
        <v>2</v>
      </c>
      <c r="AC143">
        <v>0</v>
      </c>
      <c r="AD143">
        <v>3</v>
      </c>
      <c r="AE143">
        <v>0</v>
      </c>
      <c r="AF143">
        <v>-0.1</v>
      </c>
      <c r="AG143">
        <v>-0.9</v>
      </c>
      <c r="AH143">
        <v>0.5</v>
      </c>
      <c r="AI143">
        <v>-0.5</v>
      </c>
      <c r="AJ143">
        <v>-2</v>
      </c>
      <c r="AK143">
        <v>-1</v>
      </c>
      <c r="AL143">
        <v>0</v>
      </c>
      <c r="AM143">
        <v>-1</v>
      </c>
      <c r="AN143">
        <v>-6</v>
      </c>
    </row>
    <row r="144" spans="1:40" x14ac:dyDescent="0.45">
      <c r="A144">
        <v>139</v>
      </c>
      <c r="B144" t="s">
        <v>1247</v>
      </c>
      <c r="C144">
        <v>2024</v>
      </c>
      <c r="D144">
        <v>25</v>
      </c>
      <c r="E144" t="s">
        <v>52</v>
      </c>
      <c r="F144" t="s">
        <v>17</v>
      </c>
      <c r="G144">
        <v>58</v>
      </c>
      <c r="H144">
        <v>240</v>
      </c>
      <c r="I144">
        <v>202</v>
      </c>
      <c r="J144">
        <v>26</v>
      </c>
      <c r="K144">
        <v>40</v>
      </c>
      <c r="L144">
        <v>25</v>
      </c>
      <c r="M144">
        <v>4</v>
      </c>
      <c r="N144">
        <v>1</v>
      </c>
      <c r="O144">
        <v>10</v>
      </c>
      <c r="P144">
        <v>35</v>
      </c>
      <c r="Q144">
        <v>5</v>
      </c>
      <c r="R144">
        <v>2</v>
      </c>
      <c r="S144">
        <v>30</v>
      </c>
      <c r="T144">
        <v>52</v>
      </c>
      <c r="U144">
        <v>0.19800000000000001</v>
      </c>
      <c r="V144">
        <v>0.308</v>
      </c>
      <c r="W144">
        <v>0.376</v>
      </c>
      <c r="X144">
        <v>0.68500000000000005</v>
      </c>
      <c r="Y144">
        <v>95</v>
      </c>
      <c r="Z144">
        <v>76</v>
      </c>
      <c r="AA144">
        <v>6</v>
      </c>
      <c r="AB144">
        <v>4</v>
      </c>
      <c r="AC144">
        <v>0</v>
      </c>
      <c r="AD144">
        <v>4</v>
      </c>
      <c r="AE144">
        <v>2</v>
      </c>
      <c r="AF144">
        <v>-0.1</v>
      </c>
      <c r="AG144">
        <v>-0.9</v>
      </c>
      <c r="AH144">
        <v>0.6</v>
      </c>
      <c r="AI144">
        <v>-0.7</v>
      </c>
      <c r="AJ144">
        <v>-1</v>
      </c>
      <c r="AK144">
        <v>-1</v>
      </c>
      <c r="AL144">
        <v>0</v>
      </c>
      <c r="AM144">
        <v>-1</v>
      </c>
      <c r="AN144">
        <v>-7</v>
      </c>
    </row>
    <row r="145" spans="1:40" x14ac:dyDescent="0.45">
      <c r="A145">
        <v>140</v>
      </c>
      <c r="B145" t="s">
        <v>530</v>
      </c>
      <c r="C145">
        <v>2024</v>
      </c>
      <c r="D145">
        <v>31</v>
      </c>
      <c r="E145" t="s">
        <v>117</v>
      </c>
      <c r="F145" t="s">
        <v>17</v>
      </c>
      <c r="G145">
        <v>47</v>
      </c>
      <c r="H145">
        <v>200</v>
      </c>
      <c r="I145">
        <v>187</v>
      </c>
      <c r="J145">
        <v>23</v>
      </c>
      <c r="K145">
        <v>41</v>
      </c>
      <c r="L145">
        <v>31</v>
      </c>
      <c r="M145">
        <v>6</v>
      </c>
      <c r="N145">
        <v>0</v>
      </c>
      <c r="O145">
        <v>4</v>
      </c>
      <c r="P145">
        <v>14</v>
      </c>
      <c r="Q145">
        <v>4</v>
      </c>
      <c r="R145">
        <v>0</v>
      </c>
      <c r="S145">
        <v>12</v>
      </c>
      <c r="T145">
        <v>40</v>
      </c>
      <c r="U145">
        <v>0.219</v>
      </c>
      <c r="V145">
        <v>0.26500000000000001</v>
      </c>
      <c r="W145">
        <v>0.316</v>
      </c>
      <c r="X145">
        <v>0.58099999999999996</v>
      </c>
      <c r="Y145">
        <v>70</v>
      </c>
      <c r="Z145">
        <v>59</v>
      </c>
      <c r="AA145">
        <v>2</v>
      </c>
      <c r="AB145">
        <v>0</v>
      </c>
      <c r="AC145">
        <v>0</v>
      </c>
      <c r="AD145">
        <v>1</v>
      </c>
      <c r="AE145">
        <v>0</v>
      </c>
      <c r="AF145">
        <v>-0.1</v>
      </c>
      <c r="AG145">
        <v>-0.8</v>
      </c>
      <c r="AH145">
        <v>0.1</v>
      </c>
      <c r="AI145">
        <v>-0.1</v>
      </c>
      <c r="AJ145">
        <v>-7</v>
      </c>
      <c r="AK145">
        <v>1</v>
      </c>
      <c r="AL145">
        <v>0</v>
      </c>
      <c r="AM145">
        <v>0</v>
      </c>
      <c r="AN145">
        <v>-2</v>
      </c>
    </row>
    <row r="146" spans="1:40" x14ac:dyDescent="0.45">
      <c r="A146">
        <v>141</v>
      </c>
      <c r="B146" t="s">
        <v>1248</v>
      </c>
      <c r="C146">
        <v>2024</v>
      </c>
      <c r="D146">
        <v>26</v>
      </c>
      <c r="E146" t="s">
        <v>73</v>
      </c>
      <c r="F146" t="s">
        <v>17</v>
      </c>
      <c r="G146">
        <v>55</v>
      </c>
      <c r="H146">
        <v>196</v>
      </c>
      <c r="I146">
        <v>171</v>
      </c>
      <c r="J146">
        <v>18</v>
      </c>
      <c r="K146">
        <v>34</v>
      </c>
      <c r="L146">
        <v>14</v>
      </c>
      <c r="M146">
        <v>11</v>
      </c>
      <c r="N146">
        <v>1</v>
      </c>
      <c r="O146">
        <v>8</v>
      </c>
      <c r="P146">
        <v>17</v>
      </c>
      <c r="Q146">
        <v>8</v>
      </c>
      <c r="R146">
        <v>6</v>
      </c>
      <c r="S146">
        <v>24</v>
      </c>
      <c r="T146">
        <v>76</v>
      </c>
      <c r="U146">
        <v>0.19900000000000001</v>
      </c>
      <c r="V146">
        <v>0.30099999999999999</v>
      </c>
      <c r="W146">
        <v>0.41499999999999998</v>
      </c>
      <c r="X146">
        <v>0.71599999999999997</v>
      </c>
      <c r="Y146">
        <v>102</v>
      </c>
      <c r="Z146">
        <v>71</v>
      </c>
      <c r="AA146">
        <v>3</v>
      </c>
      <c r="AB146">
        <v>1</v>
      </c>
      <c r="AC146">
        <v>0</v>
      </c>
      <c r="AD146">
        <v>0</v>
      </c>
      <c r="AE146">
        <v>0</v>
      </c>
      <c r="AF146">
        <v>-0.2</v>
      </c>
      <c r="AG146">
        <v>-0.8</v>
      </c>
      <c r="AH146">
        <v>0.3</v>
      </c>
      <c r="AI146">
        <v>-0.5</v>
      </c>
      <c r="AJ146">
        <v>0</v>
      </c>
      <c r="AK146">
        <v>0</v>
      </c>
      <c r="AL146">
        <v>-2</v>
      </c>
      <c r="AM146">
        <v>-3</v>
      </c>
      <c r="AN146">
        <v>-4</v>
      </c>
    </row>
    <row r="147" spans="1:40" x14ac:dyDescent="0.45">
      <c r="A147">
        <v>142</v>
      </c>
      <c r="B147" t="s">
        <v>1249</v>
      </c>
      <c r="C147">
        <v>2024</v>
      </c>
      <c r="D147">
        <v>32</v>
      </c>
      <c r="E147" t="s">
        <v>65</v>
      </c>
      <c r="F147" t="s">
        <v>17</v>
      </c>
      <c r="G147">
        <v>47</v>
      </c>
      <c r="H147">
        <v>190</v>
      </c>
      <c r="I147">
        <v>168</v>
      </c>
      <c r="J147">
        <v>20</v>
      </c>
      <c r="K147">
        <v>34</v>
      </c>
      <c r="L147">
        <v>20</v>
      </c>
      <c r="M147">
        <v>8</v>
      </c>
      <c r="N147">
        <v>0</v>
      </c>
      <c r="O147">
        <v>6</v>
      </c>
      <c r="P147">
        <v>16</v>
      </c>
      <c r="Q147">
        <v>0</v>
      </c>
      <c r="R147">
        <v>0</v>
      </c>
      <c r="S147">
        <v>18</v>
      </c>
      <c r="T147">
        <v>44</v>
      </c>
      <c r="U147">
        <v>0.20200000000000001</v>
      </c>
      <c r="V147">
        <v>0.28399999999999997</v>
      </c>
      <c r="W147">
        <v>0.35699999999999998</v>
      </c>
      <c r="X147">
        <v>0.64100000000000001</v>
      </c>
      <c r="Y147">
        <v>89</v>
      </c>
      <c r="Z147">
        <v>60</v>
      </c>
      <c r="AA147">
        <v>5</v>
      </c>
      <c r="AB147">
        <v>2</v>
      </c>
      <c r="AC147">
        <v>0</v>
      </c>
      <c r="AD147">
        <v>2</v>
      </c>
      <c r="AE147">
        <v>0</v>
      </c>
      <c r="AF147">
        <v>-0.2</v>
      </c>
      <c r="AG147">
        <v>-0.8</v>
      </c>
      <c r="AH147">
        <v>-0.2</v>
      </c>
      <c r="AI147">
        <v>-0.4</v>
      </c>
      <c r="AJ147">
        <v>-2</v>
      </c>
      <c r="AK147">
        <v>0</v>
      </c>
      <c r="AL147">
        <v>-1</v>
      </c>
      <c r="AM147">
        <v>-1</v>
      </c>
      <c r="AN147">
        <v>0</v>
      </c>
    </row>
    <row r="148" spans="1:40" x14ac:dyDescent="0.45">
      <c r="A148">
        <v>143</v>
      </c>
      <c r="B148" t="s">
        <v>1250</v>
      </c>
      <c r="C148">
        <v>2024</v>
      </c>
      <c r="D148">
        <v>22</v>
      </c>
      <c r="E148" t="s">
        <v>59</v>
      </c>
      <c r="F148" t="s">
        <v>13</v>
      </c>
      <c r="G148">
        <v>51</v>
      </c>
      <c r="H148">
        <v>183</v>
      </c>
      <c r="I148">
        <v>168</v>
      </c>
      <c r="J148">
        <v>15</v>
      </c>
      <c r="K148">
        <v>39</v>
      </c>
      <c r="L148">
        <v>31</v>
      </c>
      <c r="M148">
        <v>6</v>
      </c>
      <c r="N148">
        <v>0</v>
      </c>
      <c r="O148">
        <v>2</v>
      </c>
      <c r="P148">
        <v>19</v>
      </c>
      <c r="Q148">
        <v>3</v>
      </c>
      <c r="R148">
        <v>1</v>
      </c>
      <c r="S148">
        <v>13</v>
      </c>
      <c r="T148">
        <v>33</v>
      </c>
      <c r="U148">
        <v>0.23200000000000001</v>
      </c>
      <c r="V148">
        <v>0.28999999999999998</v>
      </c>
      <c r="W148">
        <v>0.30399999999999999</v>
      </c>
      <c r="X148">
        <v>0.59299999999999997</v>
      </c>
      <c r="Y148">
        <v>70</v>
      </c>
      <c r="Z148">
        <v>51</v>
      </c>
      <c r="AA148">
        <v>2</v>
      </c>
      <c r="AB148">
        <v>1</v>
      </c>
      <c r="AC148">
        <v>0</v>
      </c>
      <c r="AD148">
        <v>1</v>
      </c>
      <c r="AE148">
        <v>1</v>
      </c>
      <c r="AF148">
        <v>-0.2</v>
      </c>
      <c r="AG148">
        <v>-0.8</v>
      </c>
      <c r="AH148">
        <v>0.1</v>
      </c>
      <c r="AI148">
        <v>-0.1</v>
      </c>
      <c r="AJ148">
        <v>-6</v>
      </c>
      <c r="AK148">
        <v>1</v>
      </c>
      <c r="AL148">
        <v>-1</v>
      </c>
      <c r="AM148">
        <v>0</v>
      </c>
      <c r="AN148">
        <v>-2</v>
      </c>
    </row>
    <row r="149" spans="1:40" x14ac:dyDescent="0.45">
      <c r="A149">
        <v>144</v>
      </c>
      <c r="B149" t="s">
        <v>1251</v>
      </c>
      <c r="C149">
        <v>2024</v>
      </c>
      <c r="D149">
        <v>30</v>
      </c>
      <c r="E149" t="s">
        <v>73</v>
      </c>
      <c r="F149" t="s">
        <v>17</v>
      </c>
      <c r="G149">
        <v>50</v>
      </c>
      <c r="H149">
        <v>205</v>
      </c>
      <c r="I149">
        <v>184</v>
      </c>
      <c r="J149">
        <v>18</v>
      </c>
      <c r="K149">
        <v>41</v>
      </c>
      <c r="L149">
        <v>20</v>
      </c>
      <c r="M149">
        <v>13</v>
      </c>
      <c r="N149">
        <v>2</v>
      </c>
      <c r="O149">
        <v>6</v>
      </c>
      <c r="P149">
        <v>21</v>
      </c>
      <c r="Q149">
        <v>0</v>
      </c>
      <c r="R149">
        <v>3</v>
      </c>
      <c r="S149">
        <v>17</v>
      </c>
      <c r="T149">
        <v>56</v>
      </c>
      <c r="U149">
        <v>0.223</v>
      </c>
      <c r="V149">
        <v>0.29799999999999999</v>
      </c>
      <c r="W149">
        <v>0.41299999999999998</v>
      </c>
      <c r="X149">
        <v>0.71099999999999997</v>
      </c>
      <c r="Y149">
        <v>100</v>
      </c>
      <c r="Z149">
        <v>76</v>
      </c>
      <c r="AA149">
        <v>2</v>
      </c>
      <c r="AB149">
        <v>3</v>
      </c>
      <c r="AC149">
        <v>0</v>
      </c>
      <c r="AD149">
        <v>1</v>
      </c>
      <c r="AE149">
        <v>0</v>
      </c>
      <c r="AF149">
        <v>-0.2</v>
      </c>
      <c r="AG149">
        <v>-0.9</v>
      </c>
      <c r="AH149">
        <v>0.5</v>
      </c>
      <c r="AI149">
        <v>-0.7</v>
      </c>
      <c r="AJ149">
        <v>0</v>
      </c>
      <c r="AK149">
        <v>1</v>
      </c>
      <c r="AL149">
        <v>-2</v>
      </c>
      <c r="AM149">
        <v>-1</v>
      </c>
      <c r="AN149">
        <v>-7</v>
      </c>
    </row>
    <row r="150" spans="1:40" x14ac:dyDescent="0.45">
      <c r="A150">
        <v>145</v>
      </c>
      <c r="B150" t="s">
        <v>1252</v>
      </c>
      <c r="C150">
        <v>2024</v>
      </c>
      <c r="D150">
        <v>25</v>
      </c>
      <c r="E150" t="s">
        <v>117</v>
      </c>
      <c r="F150" t="s">
        <v>17</v>
      </c>
      <c r="G150">
        <v>51</v>
      </c>
      <c r="H150">
        <v>183</v>
      </c>
      <c r="I150">
        <v>170</v>
      </c>
      <c r="J150">
        <v>21</v>
      </c>
      <c r="K150">
        <v>39</v>
      </c>
      <c r="L150">
        <v>25</v>
      </c>
      <c r="M150">
        <v>10</v>
      </c>
      <c r="N150">
        <v>0</v>
      </c>
      <c r="O150">
        <v>4</v>
      </c>
      <c r="P150">
        <v>25</v>
      </c>
      <c r="Q150">
        <v>0</v>
      </c>
      <c r="R150">
        <v>0</v>
      </c>
      <c r="S150">
        <v>13</v>
      </c>
      <c r="T150">
        <v>23</v>
      </c>
      <c r="U150">
        <v>0.22900000000000001</v>
      </c>
      <c r="V150">
        <v>0.28399999999999997</v>
      </c>
      <c r="W150">
        <v>0.35899999999999999</v>
      </c>
      <c r="X150">
        <v>0.64300000000000002</v>
      </c>
      <c r="Y150">
        <v>87</v>
      </c>
      <c r="Z150">
        <v>61</v>
      </c>
      <c r="AA150">
        <v>8</v>
      </c>
      <c r="AB150">
        <v>0</v>
      </c>
      <c r="AC150">
        <v>0</v>
      </c>
      <c r="AD150">
        <v>0</v>
      </c>
      <c r="AE150">
        <v>0</v>
      </c>
      <c r="AF150">
        <v>-0.2</v>
      </c>
      <c r="AG150">
        <v>-0.8</v>
      </c>
      <c r="AH150">
        <v>0.5</v>
      </c>
      <c r="AI150">
        <v>-0.4</v>
      </c>
      <c r="AJ150">
        <v>-3</v>
      </c>
      <c r="AK150">
        <v>-1</v>
      </c>
      <c r="AL150">
        <v>0</v>
      </c>
      <c r="AM150">
        <v>-2</v>
      </c>
      <c r="AN150">
        <v>-7</v>
      </c>
    </row>
    <row r="151" spans="1:40" x14ac:dyDescent="0.45">
      <c r="A151">
        <v>146</v>
      </c>
      <c r="B151" t="s">
        <v>671</v>
      </c>
      <c r="C151">
        <v>2024</v>
      </c>
      <c r="D151">
        <v>39</v>
      </c>
      <c r="E151" t="s">
        <v>55</v>
      </c>
      <c r="F151" t="s">
        <v>13</v>
      </c>
      <c r="G151">
        <v>50</v>
      </c>
      <c r="H151">
        <v>190</v>
      </c>
      <c r="I151">
        <v>166</v>
      </c>
      <c r="J151">
        <v>18</v>
      </c>
      <c r="K151">
        <v>36</v>
      </c>
      <c r="L151">
        <v>22</v>
      </c>
      <c r="M151">
        <v>10</v>
      </c>
      <c r="N151">
        <v>0</v>
      </c>
      <c r="O151">
        <v>4</v>
      </c>
      <c r="P151">
        <v>20</v>
      </c>
      <c r="Q151">
        <v>0</v>
      </c>
      <c r="R151">
        <v>2</v>
      </c>
      <c r="S151">
        <v>20</v>
      </c>
      <c r="T151">
        <v>31</v>
      </c>
      <c r="U151">
        <v>0.217</v>
      </c>
      <c r="V151">
        <v>0.30499999999999999</v>
      </c>
      <c r="W151">
        <v>0.34899999999999998</v>
      </c>
      <c r="X151">
        <v>0.65500000000000003</v>
      </c>
      <c r="Y151">
        <v>89</v>
      </c>
      <c r="Z151">
        <v>58</v>
      </c>
      <c r="AA151">
        <v>8</v>
      </c>
      <c r="AB151">
        <v>2</v>
      </c>
      <c r="AC151">
        <v>0</v>
      </c>
      <c r="AD151">
        <v>2</v>
      </c>
      <c r="AE151">
        <v>0</v>
      </c>
      <c r="AF151">
        <v>-0.2</v>
      </c>
      <c r="AG151">
        <v>-0.9</v>
      </c>
      <c r="AH151">
        <v>-0.2</v>
      </c>
      <c r="AI151">
        <v>-0.4</v>
      </c>
      <c r="AJ151">
        <v>-2</v>
      </c>
      <c r="AK151">
        <v>-1</v>
      </c>
      <c r="AL151">
        <v>-1</v>
      </c>
      <c r="AM151">
        <v>-2</v>
      </c>
      <c r="AN151">
        <v>0</v>
      </c>
    </row>
    <row r="152" spans="1:40" x14ac:dyDescent="0.45">
      <c r="A152">
        <v>147</v>
      </c>
      <c r="B152" t="s">
        <v>1253</v>
      </c>
      <c r="C152">
        <v>2024</v>
      </c>
      <c r="D152">
        <v>22</v>
      </c>
      <c r="E152" t="s">
        <v>15</v>
      </c>
      <c r="F152" t="s">
        <v>13</v>
      </c>
      <c r="G152">
        <v>51</v>
      </c>
      <c r="H152">
        <v>206</v>
      </c>
      <c r="I152">
        <v>183</v>
      </c>
      <c r="J152">
        <v>17</v>
      </c>
      <c r="K152">
        <v>41</v>
      </c>
      <c r="L152">
        <v>32</v>
      </c>
      <c r="M152">
        <v>4</v>
      </c>
      <c r="N152">
        <v>0</v>
      </c>
      <c r="O152">
        <v>5</v>
      </c>
      <c r="P152">
        <v>18</v>
      </c>
      <c r="Q152">
        <v>0</v>
      </c>
      <c r="R152">
        <v>0</v>
      </c>
      <c r="S152">
        <v>15</v>
      </c>
      <c r="T152">
        <v>35</v>
      </c>
      <c r="U152">
        <v>0.224</v>
      </c>
      <c r="V152">
        <v>0.29399999999999998</v>
      </c>
      <c r="W152">
        <v>0.32800000000000001</v>
      </c>
      <c r="X152">
        <v>0.622</v>
      </c>
      <c r="Y152">
        <v>76</v>
      </c>
      <c r="Z152">
        <v>60</v>
      </c>
      <c r="AA152">
        <v>4</v>
      </c>
      <c r="AB152">
        <v>4</v>
      </c>
      <c r="AC152">
        <v>2</v>
      </c>
      <c r="AD152">
        <v>2</v>
      </c>
      <c r="AE152">
        <v>0</v>
      </c>
      <c r="AF152">
        <v>-0.2</v>
      </c>
      <c r="AG152">
        <v>-0.9</v>
      </c>
      <c r="AH152">
        <v>-0.2</v>
      </c>
      <c r="AI152">
        <v>-0.3</v>
      </c>
      <c r="AJ152">
        <v>-5</v>
      </c>
      <c r="AK152">
        <v>-1</v>
      </c>
      <c r="AL152">
        <v>-1</v>
      </c>
      <c r="AM152">
        <v>-1</v>
      </c>
      <c r="AN152">
        <v>0</v>
      </c>
    </row>
    <row r="153" spans="1:40" x14ac:dyDescent="0.45">
      <c r="A153">
        <v>148</v>
      </c>
      <c r="B153" t="s">
        <v>1254</v>
      </c>
      <c r="C153">
        <v>2024</v>
      </c>
      <c r="D153">
        <v>31</v>
      </c>
      <c r="E153" t="s">
        <v>49</v>
      </c>
      <c r="F153" t="s">
        <v>17</v>
      </c>
      <c r="G153">
        <v>59</v>
      </c>
      <c r="H153">
        <v>250</v>
      </c>
      <c r="I153">
        <v>222</v>
      </c>
      <c r="J153">
        <v>24</v>
      </c>
      <c r="K153">
        <v>54</v>
      </c>
      <c r="L153">
        <v>37</v>
      </c>
      <c r="M153">
        <v>11</v>
      </c>
      <c r="N153">
        <v>0</v>
      </c>
      <c r="O153">
        <v>6</v>
      </c>
      <c r="P153">
        <v>28</v>
      </c>
      <c r="Q153">
        <v>0</v>
      </c>
      <c r="R153">
        <v>0</v>
      </c>
      <c r="S153">
        <v>20</v>
      </c>
      <c r="T153">
        <v>49</v>
      </c>
      <c r="U153">
        <v>0.24299999999999999</v>
      </c>
      <c r="V153">
        <v>0.317</v>
      </c>
      <c r="W153">
        <v>0.374</v>
      </c>
      <c r="X153">
        <v>0.69099999999999995</v>
      </c>
      <c r="Y153">
        <v>95</v>
      </c>
      <c r="Z153">
        <v>83</v>
      </c>
      <c r="AA153">
        <v>11</v>
      </c>
      <c r="AB153">
        <v>5</v>
      </c>
      <c r="AC153">
        <v>0</v>
      </c>
      <c r="AD153">
        <v>2</v>
      </c>
      <c r="AE153">
        <v>1</v>
      </c>
      <c r="AF153">
        <v>-0.3</v>
      </c>
      <c r="AG153">
        <v>-1.1000000000000001</v>
      </c>
      <c r="AH153">
        <v>0.3</v>
      </c>
      <c r="AI153">
        <v>-0.9</v>
      </c>
      <c r="AJ153">
        <v>0</v>
      </c>
      <c r="AK153">
        <v>-1</v>
      </c>
      <c r="AL153">
        <v>0</v>
      </c>
      <c r="AM153">
        <v>-2</v>
      </c>
      <c r="AN153">
        <v>-5</v>
      </c>
    </row>
    <row r="154" spans="1:40" x14ac:dyDescent="0.45">
      <c r="A154">
        <v>149</v>
      </c>
      <c r="B154" t="s">
        <v>1255</v>
      </c>
      <c r="C154">
        <v>2024</v>
      </c>
      <c r="D154">
        <v>25</v>
      </c>
      <c r="E154" t="s">
        <v>155</v>
      </c>
      <c r="F154" t="s">
        <v>13</v>
      </c>
      <c r="G154">
        <v>50</v>
      </c>
      <c r="H154">
        <v>184</v>
      </c>
      <c r="I154">
        <v>168</v>
      </c>
      <c r="J154">
        <v>25</v>
      </c>
      <c r="K154">
        <v>36</v>
      </c>
      <c r="L154">
        <v>20</v>
      </c>
      <c r="M154">
        <v>8</v>
      </c>
      <c r="N154">
        <v>0</v>
      </c>
      <c r="O154">
        <v>8</v>
      </c>
      <c r="P154">
        <v>21</v>
      </c>
      <c r="Q154">
        <v>1</v>
      </c>
      <c r="R154">
        <v>0</v>
      </c>
      <c r="S154">
        <v>13</v>
      </c>
      <c r="T154">
        <v>54</v>
      </c>
      <c r="U154">
        <v>0.214</v>
      </c>
      <c r="V154">
        <v>0.27700000000000002</v>
      </c>
      <c r="W154">
        <v>0.40500000000000003</v>
      </c>
      <c r="X154">
        <v>0.68200000000000005</v>
      </c>
      <c r="Y154">
        <v>90</v>
      </c>
      <c r="Z154">
        <v>68</v>
      </c>
      <c r="AA154">
        <v>3</v>
      </c>
      <c r="AB154">
        <v>2</v>
      </c>
      <c r="AC154">
        <v>0</v>
      </c>
      <c r="AD154">
        <v>1</v>
      </c>
      <c r="AE154">
        <v>0</v>
      </c>
      <c r="AF154">
        <v>-0.3</v>
      </c>
      <c r="AG154">
        <v>-0.9</v>
      </c>
      <c r="AH154">
        <v>0</v>
      </c>
      <c r="AI154">
        <v>-0.6</v>
      </c>
      <c r="AJ154">
        <v>-2</v>
      </c>
      <c r="AK154">
        <v>0</v>
      </c>
      <c r="AL154">
        <v>0</v>
      </c>
      <c r="AM154">
        <v>-1</v>
      </c>
      <c r="AN154">
        <v>-2</v>
      </c>
    </row>
    <row r="155" spans="1:40" x14ac:dyDescent="0.45">
      <c r="A155">
        <v>150</v>
      </c>
      <c r="B155" t="s">
        <v>1256</v>
      </c>
      <c r="C155">
        <v>2024</v>
      </c>
      <c r="D155">
        <v>32</v>
      </c>
      <c r="E155" t="s">
        <v>28</v>
      </c>
      <c r="F155" t="s">
        <v>17</v>
      </c>
      <c r="G155">
        <v>59</v>
      </c>
      <c r="H155">
        <v>243</v>
      </c>
      <c r="I155">
        <v>223</v>
      </c>
      <c r="J155">
        <v>29</v>
      </c>
      <c r="K155">
        <v>47</v>
      </c>
      <c r="L155">
        <v>33</v>
      </c>
      <c r="M155">
        <v>6</v>
      </c>
      <c r="N155">
        <v>1</v>
      </c>
      <c r="O155">
        <v>7</v>
      </c>
      <c r="P155">
        <v>25</v>
      </c>
      <c r="Q155">
        <v>1</v>
      </c>
      <c r="R155">
        <v>2</v>
      </c>
      <c r="S155">
        <v>17</v>
      </c>
      <c r="T155">
        <v>54</v>
      </c>
      <c r="U155">
        <v>0.21099999999999999</v>
      </c>
      <c r="V155">
        <v>0.27200000000000002</v>
      </c>
      <c r="W155">
        <v>0.34100000000000003</v>
      </c>
      <c r="X155">
        <v>0.61199999999999999</v>
      </c>
      <c r="Y155">
        <v>75</v>
      </c>
      <c r="Z155">
        <v>76</v>
      </c>
      <c r="AA155">
        <v>7</v>
      </c>
      <c r="AB155">
        <v>2</v>
      </c>
      <c r="AC155">
        <v>0</v>
      </c>
      <c r="AD155">
        <v>1</v>
      </c>
      <c r="AE155">
        <v>0</v>
      </c>
      <c r="AF155">
        <v>-0.7</v>
      </c>
      <c r="AG155">
        <v>-1.5</v>
      </c>
      <c r="AH155">
        <v>-0.2</v>
      </c>
      <c r="AI155">
        <v>-0.7</v>
      </c>
      <c r="AJ155">
        <v>-5</v>
      </c>
      <c r="AK155">
        <v>0</v>
      </c>
      <c r="AL155">
        <v>-2</v>
      </c>
      <c r="AM155">
        <v>-2</v>
      </c>
      <c r="AN155">
        <v>-5</v>
      </c>
    </row>
    <row r="156" spans="1:40" x14ac:dyDescent="0.45">
      <c r="A156">
        <v>151</v>
      </c>
      <c r="B156" t="s">
        <v>1257</v>
      </c>
      <c r="C156">
        <v>2024</v>
      </c>
      <c r="D156">
        <v>33</v>
      </c>
      <c r="E156" t="s">
        <v>97</v>
      </c>
      <c r="F156" t="s">
        <v>13</v>
      </c>
      <c r="G156">
        <v>49</v>
      </c>
      <c r="H156">
        <v>188</v>
      </c>
      <c r="I156">
        <v>161</v>
      </c>
      <c r="J156">
        <v>18</v>
      </c>
      <c r="K156">
        <v>26</v>
      </c>
      <c r="L156">
        <v>14</v>
      </c>
      <c r="M156">
        <v>7</v>
      </c>
      <c r="N156">
        <v>0</v>
      </c>
      <c r="O156">
        <v>5</v>
      </c>
      <c r="P156">
        <v>14</v>
      </c>
      <c r="Q156">
        <v>0</v>
      </c>
      <c r="R156">
        <v>0</v>
      </c>
      <c r="S156">
        <v>22</v>
      </c>
      <c r="T156">
        <v>60</v>
      </c>
      <c r="U156">
        <v>0.161</v>
      </c>
      <c r="V156">
        <v>0.27100000000000002</v>
      </c>
      <c r="W156">
        <v>0.29799999999999999</v>
      </c>
      <c r="X156">
        <v>0.56899999999999995</v>
      </c>
      <c r="Y156">
        <v>68</v>
      </c>
      <c r="Z156">
        <v>48</v>
      </c>
      <c r="AA156">
        <v>6</v>
      </c>
      <c r="AB156">
        <v>3</v>
      </c>
      <c r="AC156">
        <v>0</v>
      </c>
      <c r="AD156">
        <v>2</v>
      </c>
      <c r="AE156">
        <v>0</v>
      </c>
      <c r="AF156">
        <v>-0.7</v>
      </c>
      <c r="AG156">
        <v>-1.3</v>
      </c>
      <c r="AH156">
        <v>-0.7</v>
      </c>
      <c r="AI156">
        <v>-0.5</v>
      </c>
      <c r="AJ156">
        <v>-7</v>
      </c>
      <c r="AK156">
        <v>-1</v>
      </c>
      <c r="AL156">
        <v>0</v>
      </c>
      <c r="AM156">
        <v>-1</v>
      </c>
      <c r="AN156">
        <v>0</v>
      </c>
    </row>
    <row r="157" spans="1:40" x14ac:dyDescent="0.45">
      <c r="A157">
        <v>152</v>
      </c>
      <c r="B157" t="s">
        <v>1258</v>
      </c>
      <c r="C157">
        <v>2024</v>
      </c>
      <c r="D157">
        <v>26</v>
      </c>
      <c r="E157" t="s">
        <v>31</v>
      </c>
      <c r="F157" t="s">
        <v>13</v>
      </c>
      <c r="G157">
        <v>54</v>
      </c>
      <c r="H157">
        <v>220</v>
      </c>
      <c r="I157">
        <v>201</v>
      </c>
      <c r="J157">
        <v>14</v>
      </c>
      <c r="K157">
        <v>40</v>
      </c>
      <c r="L157">
        <v>25</v>
      </c>
      <c r="M157">
        <v>11</v>
      </c>
      <c r="N157">
        <v>0</v>
      </c>
      <c r="O157">
        <v>4</v>
      </c>
      <c r="P157">
        <v>19</v>
      </c>
      <c r="Q157">
        <v>1</v>
      </c>
      <c r="R157">
        <v>0</v>
      </c>
      <c r="S157">
        <v>15</v>
      </c>
      <c r="T157">
        <v>53</v>
      </c>
      <c r="U157">
        <v>0.19900000000000001</v>
      </c>
      <c r="V157">
        <v>0.26400000000000001</v>
      </c>
      <c r="W157">
        <v>0.313</v>
      </c>
      <c r="X157">
        <v>0.57699999999999996</v>
      </c>
      <c r="Y157">
        <v>65</v>
      </c>
      <c r="Z157">
        <v>63</v>
      </c>
      <c r="AA157">
        <v>8</v>
      </c>
      <c r="AB157">
        <v>3</v>
      </c>
      <c r="AC157">
        <v>0</v>
      </c>
      <c r="AD157">
        <v>1</v>
      </c>
      <c r="AE157">
        <v>0</v>
      </c>
      <c r="AF157">
        <v>-0.7</v>
      </c>
      <c r="AG157">
        <v>-1.4</v>
      </c>
      <c r="AH157">
        <v>-0.8</v>
      </c>
      <c r="AI157">
        <v>-0.2</v>
      </c>
      <c r="AJ157">
        <v>-9</v>
      </c>
      <c r="AK157">
        <v>-1</v>
      </c>
      <c r="AL157">
        <v>-1</v>
      </c>
      <c r="AM157">
        <v>-2</v>
      </c>
      <c r="AN157">
        <v>1</v>
      </c>
    </row>
    <row r="158" spans="1:40" x14ac:dyDescent="0.45">
      <c r="A158">
        <v>153</v>
      </c>
      <c r="B158" t="s">
        <v>494</v>
      </c>
      <c r="C158">
        <v>2024</v>
      </c>
      <c r="D158">
        <v>33</v>
      </c>
      <c r="E158" t="s">
        <v>97</v>
      </c>
      <c r="F158" t="s">
        <v>13</v>
      </c>
      <c r="G158">
        <v>56</v>
      </c>
      <c r="H158">
        <v>213</v>
      </c>
      <c r="I158">
        <v>195</v>
      </c>
      <c r="J158">
        <v>19</v>
      </c>
      <c r="K158">
        <v>43</v>
      </c>
      <c r="L158">
        <v>30</v>
      </c>
      <c r="M158">
        <v>7</v>
      </c>
      <c r="N158">
        <v>0</v>
      </c>
      <c r="O158">
        <v>6</v>
      </c>
      <c r="P158">
        <v>24</v>
      </c>
      <c r="Q158">
        <v>0</v>
      </c>
      <c r="R158">
        <v>0</v>
      </c>
      <c r="S158">
        <v>17</v>
      </c>
      <c r="T158">
        <v>59</v>
      </c>
      <c r="U158">
        <v>0.221</v>
      </c>
      <c r="V158">
        <v>0.28199999999999997</v>
      </c>
      <c r="W158">
        <v>0.34899999999999998</v>
      </c>
      <c r="X158">
        <v>0.63</v>
      </c>
      <c r="Y158">
        <v>85</v>
      </c>
      <c r="Z158">
        <v>68</v>
      </c>
      <c r="AA158">
        <v>3</v>
      </c>
      <c r="AB158">
        <v>0</v>
      </c>
      <c r="AC158">
        <v>0</v>
      </c>
      <c r="AD158">
        <v>1</v>
      </c>
      <c r="AE158">
        <v>0</v>
      </c>
      <c r="AF158">
        <v>-0.7</v>
      </c>
      <c r="AG158">
        <v>-1.4</v>
      </c>
      <c r="AH158">
        <v>0</v>
      </c>
      <c r="AI158">
        <v>-0.9</v>
      </c>
      <c r="AJ158">
        <v>-3</v>
      </c>
      <c r="AK158">
        <v>0</v>
      </c>
      <c r="AL158">
        <v>-1</v>
      </c>
      <c r="AM158">
        <v>-1</v>
      </c>
      <c r="AN158">
        <v>-6</v>
      </c>
    </row>
    <row r="159" spans="1:40" x14ac:dyDescent="0.45">
      <c r="A159">
        <v>154</v>
      </c>
      <c r="B159" t="s">
        <v>1259</v>
      </c>
      <c r="C159">
        <v>2024</v>
      </c>
      <c r="D159">
        <v>29</v>
      </c>
      <c r="E159" t="s">
        <v>304</v>
      </c>
      <c r="F159" t="s">
        <v>13</v>
      </c>
      <c r="G159">
        <v>57</v>
      </c>
      <c r="H159">
        <v>235</v>
      </c>
      <c r="I159">
        <v>206</v>
      </c>
      <c r="J159">
        <v>25</v>
      </c>
      <c r="K159">
        <v>33</v>
      </c>
      <c r="L159">
        <v>18</v>
      </c>
      <c r="M159">
        <v>7</v>
      </c>
      <c r="N159">
        <v>0</v>
      </c>
      <c r="O159">
        <v>8</v>
      </c>
      <c r="P159">
        <v>19</v>
      </c>
      <c r="Q159">
        <v>7</v>
      </c>
      <c r="R159">
        <v>4</v>
      </c>
      <c r="S159">
        <v>26</v>
      </c>
      <c r="T159">
        <v>68</v>
      </c>
      <c r="U159">
        <v>0.16</v>
      </c>
      <c r="V159">
        <v>0.26</v>
      </c>
      <c r="W159">
        <v>0.311</v>
      </c>
      <c r="X159">
        <v>0.56999999999999995</v>
      </c>
      <c r="Y159">
        <v>65</v>
      </c>
      <c r="Z159">
        <v>64</v>
      </c>
      <c r="AA159">
        <v>3</v>
      </c>
      <c r="AB159">
        <v>2</v>
      </c>
      <c r="AC159">
        <v>0</v>
      </c>
      <c r="AD159">
        <v>1</v>
      </c>
      <c r="AE159">
        <v>0</v>
      </c>
      <c r="AF159">
        <v>-0.7</v>
      </c>
      <c r="AG159">
        <v>-1.5</v>
      </c>
      <c r="AH159">
        <v>-0.5</v>
      </c>
      <c r="AI159">
        <v>-0.4</v>
      </c>
      <c r="AJ159">
        <v>-9</v>
      </c>
      <c r="AK159">
        <v>1</v>
      </c>
      <c r="AL159">
        <v>-2</v>
      </c>
      <c r="AM159">
        <v>-1</v>
      </c>
      <c r="AN159">
        <v>-2</v>
      </c>
    </row>
    <row r="160" spans="1:40" x14ac:dyDescent="0.45">
      <c r="A160">
        <v>155</v>
      </c>
      <c r="B160" t="s">
        <v>1260</v>
      </c>
      <c r="C160">
        <v>2024</v>
      </c>
      <c r="D160">
        <v>25</v>
      </c>
      <c r="E160" t="s">
        <v>114</v>
      </c>
      <c r="F160" t="s">
        <v>17</v>
      </c>
      <c r="G160">
        <v>49</v>
      </c>
      <c r="H160">
        <v>185</v>
      </c>
      <c r="I160">
        <v>167</v>
      </c>
      <c r="J160">
        <v>16</v>
      </c>
      <c r="K160">
        <v>36</v>
      </c>
      <c r="L160">
        <v>26</v>
      </c>
      <c r="M160">
        <v>7</v>
      </c>
      <c r="N160">
        <v>0</v>
      </c>
      <c r="O160">
        <v>3</v>
      </c>
      <c r="P160">
        <v>21</v>
      </c>
      <c r="Q160">
        <v>0</v>
      </c>
      <c r="R160">
        <v>0</v>
      </c>
      <c r="S160">
        <v>16</v>
      </c>
      <c r="T160">
        <v>37</v>
      </c>
      <c r="U160">
        <v>0.216</v>
      </c>
      <c r="V160">
        <v>0.28100000000000003</v>
      </c>
      <c r="W160">
        <v>0.311</v>
      </c>
      <c r="X160">
        <v>0.59199999999999997</v>
      </c>
      <c r="Y160">
        <v>65</v>
      </c>
      <c r="Z160">
        <v>52</v>
      </c>
      <c r="AA160">
        <v>7</v>
      </c>
      <c r="AB160">
        <v>0</v>
      </c>
      <c r="AC160">
        <v>0</v>
      </c>
      <c r="AD160">
        <v>2</v>
      </c>
      <c r="AE160">
        <v>0</v>
      </c>
      <c r="AF160">
        <v>-0.9</v>
      </c>
      <c r="AG160">
        <v>-1.5</v>
      </c>
      <c r="AH160">
        <v>-0.9</v>
      </c>
      <c r="AI160">
        <v>-0.3</v>
      </c>
      <c r="AJ160">
        <v>-8</v>
      </c>
      <c r="AK160">
        <v>-1</v>
      </c>
      <c r="AL160">
        <v>-2</v>
      </c>
      <c r="AM160">
        <v>-3</v>
      </c>
      <c r="AN160">
        <v>0</v>
      </c>
    </row>
    <row r="161" spans="1:40" x14ac:dyDescent="0.45">
      <c r="A161">
        <v>156</v>
      </c>
      <c r="B161" t="s">
        <v>1261</v>
      </c>
      <c r="C161">
        <v>2024</v>
      </c>
      <c r="D161">
        <v>24</v>
      </c>
      <c r="E161" t="s">
        <v>59</v>
      </c>
      <c r="F161" t="s">
        <v>13</v>
      </c>
      <c r="G161">
        <v>54</v>
      </c>
      <c r="H161">
        <v>230</v>
      </c>
      <c r="I161">
        <v>209</v>
      </c>
      <c r="J161">
        <v>24</v>
      </c>
      <c r="K161">
        <v>42</v>
      </c>
      <c r="L161">
        <v>23</v>
      </c>
      <c r="M161">
        <v>15</v>
      </c>
      <c r="N161">
        <v>0</v>
      </c>
      <c r="O161">
        <v>4</v>
      </c>
      <c r="P161">
        <v>18</v>
      </c>
      <c r="Q161">
        <v>0</v>
      </c>
      <c r="R161">
        <v>0</v>
      </c>
      <c r="S161">
        <v>16</v>
      </c>
      <c r="T161">
        <v>56</v>
      </c>
      <c r="U161">
        <v>0.20100000000000001</v>
      </c>
      <c r="V161">
        <v>0.26600000000000001</v>
      </c>
      <c r="W161">
        <v>0.33</v>
      </c>
      <c r="X161">
        <v>0.59699999999999998</v>
      </c>
      <c r="Y161">
        <v>69</v>
      </c>
      <c r="Z161">
        <v>69</v>
      </c>
      <c r="AA161">
        <v>3</v>
      </c>
      <c r="AB161">
        <v>3</v>
      </c>
      <c r="AC161">
        <v>0</v>
      </c>
      <c r="AD161">
        <v>1</v>
      </c>
      <c r="AE161">
        <v>0</v>
      </c>
      <c r="AF161">
        <v>-1.1000000000000001</v>
      </c>
      <c r="AG161">
        <v>-1.9</v>
      </c>
      <c r="AH161">
        <v>-0.6</v>
      </c>
      <c r="AI161">
        <v>-0.9</v>
      </c>
      <c r="AJ161">
        <v>-10</v>
      </c>
      <c r="AK161">
        <v>0</v>
      </c>
      <c r="AL161">
        <v>0</v>
      </c>
      <c r="AM161">
        <v>0</v>
      </c>
      <c r="AN161">
        <v>-5</v>
      </c>
    </row>
    <row r="162" spans="1:40" x14ac:dyDescent="0.45">
      <c r="A162">
        <v>157</v>
      </c>
      <c r="B162" t="s">
        <v>1262</v>
      </c>
      <c r="C162">
        <v>2024</v>
      </c>
      <c r="D162">
        <v>29</v>
      </c>
      <c r="E162" t="s">
        <v>31</v>
      </c>
      <c r="F162" t="s">
        <v>13</v>
      </c>
      <c r="G162">
        <v>51</v>
      </c>
      <c r="H162">
        <v>200</v>
      </c>
      <c r="I162">
        <v>190</v>
      </c>
      <c r="J162">
        <v>13</v>
      </c>
      <c r="K162">
        <v>37</v>
      </c>
      <c r="L162">
        <v>28</v>
      </c>
      <c r="M162">
        <v>5</v>
      </c>
      <c r="N162">
        <v>0</v>
      </c>
      <c r="O162">
        <v>4</v>
      </c>
      <c r="P162">
        <v>18</v>
      </c>
      <c r="Q162">
        <v>2</v>
      </c>
      <c r="R162">
        <v>1</v>
      </c>
      <c r="S162">
        <v>9</v>
      </c>
      <c r="T162">
        <v>35</v>
      </c>
      <c r="U162">
        <v>0.19500000000000001</v>
      </c>
      <c r="V162">
        <v>0.23</v>
      </c>
      <c r="W162">
        <v>0.28399999999999997</v>
      </c>
      <c r="X162">
        <v>0.51400000000000001</v>
      </c>
      <c r="Y162">
        <v>47</v>
      </c>
      <c r="Z162">
        <v>54</v>
      </c>
      <c r="AA162">
        <v>6</v>
      </c>
      <c r="AB162">
        <v>0</v>
      </c>
      <c r="AC162">
        <v>0</v>
      </c>
      <c r="AD162">
        <v>1</v>
      </c>
      <c r="AE162">
        <v>0</v>
      </c>
      <c r="AF162">
        <v>-2.2999999999999998</v>
      </c>
      <c r="AG162">
        <v>-3</v>
      </c>
      <c r="AH162">
        <v>-1.1000000000000001</v>
      </c>
      <c r="AI162">
        <v>-1.3</v>
      </c>
      <c r="AJ162">
        <v>-14</v>
      </c>
      <c r="AK162">
        <v>0</v>
      </c>
      <c r="AL162">
        <v>-1</v>
      </c>
      <c r="AM162">
        <v>-1</v>
      </c>
      <c r="AN162">
        <v>-11</v>
      </c>
    </row>
    <row r="165" spans="1:40" x14ac:dyDescent="0.45">
      <c r="A165" t="s">
        <v>1263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837C9-3866-441A-AAFD-F1EA26D10C0B}">
  <sheetPr codeName="Sheet3"/>
  <dimension ref="A1:AM80"/>
  <sheetViews>
    <sheetView workbookViewId="0"/>
  </sheetViews>
  <sheetFormatPr defaultRowHeight="14.25" x14ac:dyDescent="0.45"/>
  <sheetData>
    <row r="1" spans="1:39" x14ac:dyDescent="0.45">
      <c r="A1" t="e" cm="1">
        <f t="array" ref="A1">--- When using SR data</f>
        <v>#NAME?</v>
      </c>
      <c r="B1" t="s">
        <v>0</v>
      </c>
    </row>
    <row r="4" spans="1:39" x14ac:dyDescent="0.45">
      <c r="A4" t="s">
        <v>1</v>
      </c>
    </row>
    <row r="5" spans="1:39" x14ac:dyDescent="0.45">
      <c r="A5" t="s">
        <v>255</v>
      </c>
      <c r="B5" t="s">
        <v>256</v>
      </c>
      <c r="C5" t="s">
        <v>257</v>
      </c>
      <c r="D5" t="s">
        <v>258</v>
      </c>
      <c r="E5" t="s">
        <v>259</v>
      </c>
      <c r="F5" t="s">
        <v>3</v>
      </c>
      <c r="G5" t="s">
        <v>817</v>
      </c>
      <c r="H5" t="s">
        <v>818</v>
      </c>
      <c r="I5" t="s">
        <v>1023</v>
      </c>
      <c r="J5" t="s">
        <v>1024</v>
      </c>
      <c r="K5" t="s">
        <v>820</v>
      </c>
      <c r="L5" t="s">
        <v>260</v>
      </c>
      <c r="M5" t="s">
        <v>1025</v>
      </c>
      <c r="N5" t="s">
        <v>1026</v>
      </c>
      <c r="O5" t="s">
        <v>1027</v>
      </c>
      <c r="P5" t="s">
        <v>819</v>
      </c>
      <c r="Q5" t="s">
        <v>821</v>
      </c>
      <c r="R5" t="s">
        <v>264</v>
      </c>
      <c r="S5" t="s">
        <v>263</v>
      </c>
      <c r="T5" t="s">
        <v>1028</v>
      </c>
      <c r="U5" t="s">
        <v>9</v>
      </c>
      <c r="V5" t="s">
        <v>266</v>
      </c>
      <c r="W5" t="s">
        <v>273</v>
      </c>
      <c r="X5" t="s">
        <v>12</v>
      </c>
      <c r="Y5" t="s">
        <v>270</v>
      </c>
      <c r="Z5" t="s">
        <v>1029</v>
      </c>
      <c r="AA5" t="s">
        <v>1030</v>
      </c>
      <c r="AB5" t="s">
        <v>1031</v>
      </c>
      <c r="AC5" t="s">
        <v>1032</v>
      </c>
      <c r="AD5" t="s">
        <v>1033</v>
      </c>
      <c r="AE5" t="s">
        <v>1034</v>
      </c>
      <c r="AF5" t="s">
        <v>1035</v>
      </c>
      <c r="AG5" t="s">
        <v>1036</v>
      </c>
      <c r="AH5" t="s">
        <v>1037</v>
      </c>
      <c r="AI5" t="s">
        <v>1038</v>
      </c>
      <c r="AJ5" t="s">
        <v>1039</v>
      </c>
      <c r="AK5" t="s">
        <v>5</v>
      </c>
      <c r="AL5" t="s">
        <v>274</v>
      </c>
      <c r="AM5" t="s">
        <v>1162</v>
      </c>
    </row>
    <row r="6" spans="1:39" x14ac:dyDescent="0.45">
      <c r="A6">
        <v>1</v>
      </c>
      <c r="B6" t="s">
        <v>1352</v>
      </c>
      <c r="C6">
        <v>2024</v>
      </c>
      <c r="D6">
        <v>34</v>
      </c>
      <c r="E6" t="s">
        <v>155</v>
      </c>
      <c r="F6" t="s">
        <v>13</v>
      </c>
      <c r="G6">
        <v>9</v>
      </c>
      <c r="H6">
        <v>1</v>
      </c>
      <c r="I6">
        <v>0.9</v>
      </c>
      <c r="J6">
        <v>10</v>
      </c>
      <c r="K6">
        <v>1.72</v>
      </c>
      <c r="L6">
        <v>12</v>
      </c>
      <c r="M6">
        <v>12</v>
      </c>
      <c r="N6">
        <v>0</v>
      </c>
      <c r="O6">
        <v>0</v>
      </c>
      <c r="P6">
        <v>0</v>
      </c>
      <c r="Q6">
        <v>78.099999999999994</v>
      </c>
      <c r="R6">
        <v>61</v>
      </c>
      <c r="S6">
        <v>16</v>
      </c>
      <c r="T6">
        <v>15</v>
      </c>
      <c r="U6">
        <v>6</v>
      </c>
      <c r="V6">
        <v>18</v>
      </c>
      <c r="W6">
        <v>0</v>
      </c>
      <c r="X6">
        <v>66</v>
      </c>
      <c r="Y6">
        <v>2</v>
      </c>
      <c r="Z6">
        <v>0</v>
      </c>
      <c r="AA6">
        <v>0</v>
      </c>
      <c r="AB6">
        <v>311</v>
      </c>
      <c r="AC6">
        <v>239</v>
      </c>
      <c r="AD6">
        <v>3.22</v>
      </c>
      <c r="AE6">
        <v>1.0089999999999999</v>
      </c>
      <c r="AF6">
        <v>7</v>
      </c>
      <c r="AG6">
        <v>0.7</v>
      </c>
      <c r="AH6">
        <v>2.1</v>
      </c>
      <c r="AI6">
        <v>7.6</v>
      </c>
      <c r="AJ6">
        <v>3.67</v>
      </c>
      <c r="AK6">
        <v>3.1</v>
      </c>
      <c r="AL6">
        <v>2.5</v>
      </c>
      <c r="AM6" t="s">
        <v>1353</v>
      </c>
    </row>
    <row r="7" spans="1:39" x14ac:dyDescent="0.45">
      <c r="A7">
        <v>2</v>
      </c>
      <c r="B7" t="s">
        <v>1354</v>
      </c>
      <c r="C7">
        <v>2024</v>
      </c>
      <c r="D7">
        <v>28</v>
      </c>
      <c r="E7" t="s">
        <v>40</v>
      </c>
      <c r="F7" t="s">
        <v>13</v>
      </c>
      <c r="G7">
        <v>5</v>
      </c>
      <c r="H7">
        <v>5</v>
      </c>
      <c r="I7">
        <v>0.5</v>
      </c>
      <c r="J7">
        <v>10</v>
      </c>
      <c r="K7">
        <v>1.85</v>
      </c>
      <c r="L7">
        <v>12</v>
      </c>
      <c r="M7">
        <v>12</v>
      </c>
      <c r="N7">
        <v>1</v>
      </c>
      <c r="O7">
        <v>1</v>
      </c>
      <c r="P7">
        <v>0</v>
      </c>
      <c r="Q7">
        <v>78</v>
      </c>
      <c r="R7">
        <v>60</v>
      </c>
      <c r="S7">
        <v>22</v>
      </c>
      <c r="T7">
        <v>16</v>
      </c>
      <c r="U7">
        <v>1</v>
      </c>
      <c r="V7">
        <v>15</v>
      </c>
      <c r="W7">
        <v>0</v>
      </c>
      <c r="X7">
        <v>75</v>
      </c>
      <c r="Y7">
        <v>5</v>
      </c>
      <c r="Z7">
        <v>0</v>
      </c>
      <c r="AA7">
        <v>1</v>
      </c>
      <c r="AB7">
        <v>311</v>
      </c>
      <c r="AC7">
        <v>226</v>
      </c>
      <c r="AD7">
        <v>2.16</v>
      </c>
      <c r="AE7">
        <v>0.96199999999999997</v>
      </c>
      <c r="AF7">
        <v>6.9</v>
      </c>
      <c r="AG7">
        <v>0.1</v>
      </c>
      <c r="AH7">
        <v>1.7</v>
      </c>
      <c r="AI7">
        <v>8.6999999999999993</v>
      </c>
      <c r="AJ7">
        <v>5</v>
      </c>
      <c r="AK7">
        <v>3</v>
      </c>
      <c r="AL7">
        <v>2.2999999999999998</v>
      </c>
      <c r="AM7" t="s">
        <v>1355</v>
      </c>
    </row>
    <row r="8" spans="1:39" x14ac:dyDescent="0.45">
      <c r="A8">
        <v>3</v>
      </c>
      <c r="B8" t="s">
        <v>1356</v>
      </c>
      <c r="C8">
        <v>2024</v>
      </c>
      <c r="D8">
        <v>28</v>
      </c>
      <c r="E8" t="s">
        <v>28</v>
      </c>
      <c r="F8" t="s">
        <v>17</v>
      </c>
      <c r="G8">
        <v>9</v>
      </c>
      <c r="H8">
        <v>1</v>
      </c>
      <c r="I8">
        <v>0.9</v>
      </c>
      <c r="J8">
        <v>10</v>
      </c>
      <c r="K8">
        <v>1.7</v>
      </c>
      <c r="L8">
        <v>12</v>
      </c>
      <c r="M8">
        <v>12</v>
      </c>
      <c r="N8">
        <v>1</v>
      </c>
      <c r="O8">
        <v>1</v>
      </c>
      <c r="P8">
        <v>0</v>
      </c>
      <c r="Q8">
        <v>74</v>
      </c>
      <c r="R8">
        <v>43</v>
      </c>
      <c r="S8">
        <v>17</v>
      </c>
      <c r="T8">
        <v>14</v>
      </c>
      <c r="U8">
        <v>5</v>
      </c>
      <c r="V8">
        <v>16</v>
      </c>
      <c r="W8">
        <v>0</v>
      </c>
      <c r="X8">
        <v>79</v>
      </c>
      <c r="Y8">
        <v>3</v>
      </c>
      <c r="Z8">
        <v>1</v>
      </c>
      <c r="AA8">
        <v>1</v>
      </c>
      <c r="AB8">
        <v>277</v>
      </c>
      <c r="AC8">
        <v>237</v>
      </c>
      <c r="AD8">
        <v>2.66</v>
      </c>
      <c r="AE8">
        <v>0.79700000000000004</v>
      </c>
      <c r="AF8">
        <v>5.2</v>
      </c>
      <c r="AG8">
        <v>0.6</v>
      </c>
      <c r="AH8">
        <v>1.9</v>
      </c>
      <c r="AI8">
        <v>9.6</v>
      </c>
      <c r="AJ8">
        <v>4.9400000000000004</v>
      </c>
      <c r="AK8">
        <v>2.8</v>
      </c>
      <c r="AL8">
        <v>2.2000000000000002</v>
      </c>
      <c r="AM8" t="s">
        <v>1357</v>
      </c>
    </row>
    <row r="9" spans="1:39" x14ac:dyDescent="0.45">
      <c r="A9">
        <v>4</v>
      </c>
      <c r="B9" t="s">
        <v>1358</v>
      </c>
      <c r="C9">
        <v>2024</v>
      </c>
      <c r="D9">
        <v>34</v>
      </c>
      <c r="E9" t="s">
        <v>15</v>
      </c>
      <c r="F9" t="s">
        <v>13</v>
      </c>
      <c r="G9">
        <v>5</v>
      </c>
      <c r="H9">
        <v>5</v>
      </c>
      <c r="I9">
        <v>0.5</v>
      </c>
      <c r="J9">
        <v>10</v>
      </c>
      <c r="K9">
        <v>2.4700000000000002</v>
      </c>
      <c r="L9">
        <v>11</v>
      </c>
      <c r="M9">
        <v>11</v>
      </c>
      <c r="N9">
        <v>0</v>
      </c>
      <c r="O9">
        <v>0</v>
      </c>
      <c r="P9">
        <v>0</v>
      </c>
      <c r="Q9">
        <v>69.099999999999994</v>
      </c>
      <c r="R9">
        <v>49</v>
      </c>
      <c r="S9">
        <v>20</v>
      </c>
      <c r="T9">
        <v>19</v>
      </c>
      <c r="U9">
        <v>8</v>
      </c>
      <c r="V9">
        <v>29</v>
      </c>
      <c r="W9">
        <v>0</v>
      </c>
      <c r="X9">
        <v>48</v>
      </c>
      <c r="Y9">
        <v>1</v>
      </c>
      <c r="Z9">
        <v>1</v>
      </c>
      <c r="AA9">
        <v>1</v>
      </c>
      <c r="AB9">
        <v>280</v>
      </c>
      <c r="AC9">
        <v>167</v>
      </c>
      <c r="AD9">
        <v>4.5599999999999996</v>
      </c>
      <c r="AE9">
        <v>1.125</v>
      </c>
      <c r="AF9">
        <v>6.4</v>
      </c>
      <c r="AG9">
        <v>1</v>
      </c>
      <c r="AH9">
        <v>3.8</v>
      </c>
      <c r="AI9">
        <v>6.2</v>
      </c>
      <c r="AJ9">
        <v>1.66</v>
      </c>
      <c r="AK9">
        <v>2.8</v>
      </c>
      <c r="AL9">
        <v>2.2000000000000002</v>
      </c>
      <c r="AM9" t="s">
        <v>1359</v>
      </c>
    </row>
    <row r="10" spans="1:39" x14ac:dyDescent="0.45">
      <c r="A10">
        <v>5</v>
      </c>
      <c r="B10" t="s">
        <v>1360</v>
      </c>
      <c r="C10">
        <v>2024</v>
      </c>
      <c r="D10">
        <v>31</v>
      </c>
      <c r="E10" t="s">
        <v>31</v>
      </c>
      <c r="F10" t="s">
        <v>13</v>
      </c>
      <c r="G10">
        <v>4</v>
      </c>
      <c r="H10">
        <v>1</v>
      </c>
      <c r="I10">
        <v>0.8</v>
      </c>
      <c r="J10">
        <v>5</v>
      </c>
      <c r="K10">
        <v>3.12</v>
      </c>
      <c r="L10">
        <v>12</v>
      </c>
      <c r="M10">
        <v>12</v>
      </c>
      <c r="N10">
        <v>0</v>
      </c>
      <c r="O10">
        <v>0</v>
      </c>
      <c r="P10">
        <v>0</v>
      </c>
      <c r="Q10">
        <v>69.099999999999994</v>
      </c>
      <c r="R10">
        <v>60</v>
      </c>
      <c r="S10">
        <v>25</v>
      </c>
      <c r="T10">
        <v>24</v>
      </c>
      <c r="U10">
        <v>8</v>
      </c>
      <c r="V10">
        <v>22</v>
      </c>
      <c r="W10">
        <v>0</v>
      </c>
      <c r="X10">
        <v>66</v>
      </c>
      <c r="Y10">
        <v>2</v>
      </c>
      <c r="Z10">
        <v>0</v>
      </c>
      <c r="AA10">
        <v>2</v>
      </c>
      <c r="AB10">
        <v>289</v>
      </c>
      <c r="AC10">
        <v>130</v>
      </c>
      <c r="AD10">
        <v>3.78</v>
      </c>
      <c r="AE10">
        <v>1.1830000000000001</v>
      </c>
      <c r="AF10">
        <v>7.8</v>
      </c>
      <c r="AG10">
        <v>1</v>
      </c>
      <c r="AH10">
        <v>2.9</v>
      </c>
      <c r="AI10">
        <v>8.6</v>
      </c>
      <c r="AJ10">
        <v>3</v>
      </c>
      <c r="AK10">
        <v>2.7</v>
      </c>
      <c r="AL10">
        <v>2.1</v>
      </c>
      <c r="AM10" t="s">
        <v>1361</v>
      </c>
    </row>
    <row r="11" spans="1:39" x14ac:dyDescent="0.45">
      <c r="A11">
        <v>6</v>
      </c>
      <c r="B11" t="s">
        <v>1362</v>
      </c>
      <c r="C11">
        <v>2024</v>
      </c>
      <c r="D11">
        <v>27</v>
      </c>
      <c r="E11" t="s">
        <v>59</v>
      </c>
      <c r="F11" t="s">
        <v>13</v>
      </c>
      <c r="G11">
        <v>7</v>
      </c>
      <c r="H11">
        <v>1</v>
      </c>
      <c r="I11">
        <v>0.875</v>
      </c>
      <c r="J11">
        <v>8</v>
      </c>
      <c r="K11">
        <v>2.0099999999999998</v>
      </c>
      <c r="L11">
        <v>11</v>
      </c>
      <c r="M11">
        <v>11</v>
      </c>
      <c r="N11">
        <v>0</v>
      </c>
      <c r="O11">
        <v>0</v>
      </c>
      <c r="P11">
        <v>0</v>
      </c>
      <c r="Q11">
        <v>67</v>
      </c>
      <c r="R11">
        <v>44</v>
      </c>
      <c r="S11">
        <v>17</v>
      </c>
      <c r="T11">
        <v>15</v>
      </c>
      <c r="U11">
        <v>4</v>
      </c>
      <c r="V11">
        <v>11</v>
      </c>
      <c r="W11">
        <v>0</v>
      </c>
      <c r="X11">
        <v>80</v>
      </c>
      <c r="Y11">
        <v>1</v>
      </c>
      <c r="Z11">
        <v>0</v>
      </c>
      <c r="AA11">
        <v>0</v>
      </c>
      <c r="AB11">
        <v>256</v>
      </c>
      <c r="AC11">
        <v>203</v>
      </c>
      <c r="AD11">
        <v>2.0699999999999998</v>
      </c>
      <c r="AE11">
        <v>0.82099999999999995</v>
      </c>
      <c r="AF11">
        <v>5.9</v>
      </c>
      <c r="AG11">
        <v>0.5</v>
      </c>
      <c r="AH11">
        <v>1.5</v>
      </c>
      <c r="AI11">
        <v>10.7</v>
      </c>
      <c r="AJ11">
        <v>7.27</v>
      </c>
      <c r="AK11">
        <v>2.6</v>
      </c>
      <c r="AL11">
        <v>2.1</v>
      </c>
      <c r="AM11" t="s">
        <v>1363</v>
      </c>
    </row>
    <row r="12" spans="1:39" x14ac:dyDescent="0.45">
      <c r="A12">
        <v>7</v>
      </c>
      <c r="B12" t="s">
        <v>1364</v>
      </c>
      <c r="C12">
        <v>2024</v>
      </c>
      <c r="D12">
        <v>25</v>
      </c>
      <c r="E12" t="s">
        <v>31</v>
      </c>
      <c r="F12" t="s">
        <v>13</v>
      </c>
      <c r="G12">
        <v>5</v>
      </c>
      <c r="H12">
        <v>5</v>
      </c>
      <c r="I12">
        <v>0.5</v>
      </c>
      <c r="J12">
        <v>10</v>
      </c>
      <c r="K12">
        <v>3.49</v>
      </c>
      <c r="L12">
        <v>13</v>
      </c>
      <c r="M12">
        <v>13</v>
      </c>
      <c r="N12">
        <v>0</v>
      </c>
      <c r="O12">
        <v>0</v>
      </c>
      <c r="P12">
        <v>0</v>
      </c>
      <c r="Q12">
        <v>69.2</v>
      </c>
      <c r="R12">
        <v>50</v>
      </c>
      <c r="S12">
        <v>27</v>
      </c>
      <c r="T12">
        <v>27</v>
      </c>
      <c r="U12">
        <v>9</v>
      </c>
      <c r="V12">
        <v>15</v>
      </c>
      <c r="W12">
        <v>0</v>
      </c>
      <c r="X12">
        <v>93</v>
      </c>
      <c r="Y12">
        <v>2</v>
      </c>
      <c r="Z12">
        <v>0</v>
      </c>
      <c r="AA12">
        <v>3</v>
      </c>
      <c r="AB12">
        <v>276</v>
      </c>
      <c r="AC12">
        <v>116</v>
      </c>
      <c r="AD12">
        <v>2.89</v>
      </c>
      <c r="AE12">
        <v>0.93300000000000005</v>
      </c>
      <c r="AF12">
        <v>6.5</v>
      </c>
      <c r="AG12">
        <v>1.2</v>
      </c>
      <c r="AH12">
        <v>1.9</v>
      </c>
      <c r="AI12">
        <v>12</v>
      </c>
      <c r="AJ12">
        <v>6.2</v>
      </c>
      <c r="AK12">
        <v>2.5</v>
      </c>
      <c r="AL12">
        <v>1.9</v>
      </c>
      <c r="AM12" t="s">
        <v>1365</v>
      </c>
    </row>
    <row r="13" spans="1:39" x14ac:dyDescent="0.45">
      <c r="A13">
        <v>8</v>
      </c>
      <c r="B13" t="s">
        <v>1366</v>
      </c>
      <c r="C13">
        <v>2024</v>
      </c>
      <c r="D13">
        <v>26</v>
      </c>
      <c r="E13" t="s">
        <v>52</v>
      </c>
      <c r="F13" t="s">
        <v>17</v>
      </c>
      <c r="G13">
        <v>4</v>
      </c>
      <c r="H13">
        <v>1</v>
      </c>
      <c r="I13">
        <v>0.8</v>
      </c>
      <c r="J13">
        <v>5</v>
      </c>
      <c r="K13">
        <v>2.27</v>
      </c>
      <c r="L13">
        <v>12</v>
      </c>
      <c r="M13">
        <v>12</v>
      </c>
      <c r="N13">
        <v>0</v>
      </c>
      <c r="O13">
        <v>0</v>
      </c>
      <c r="P13">
        <v>0</v>
      </c>
      <c r="Q13">
        <v>63.1</v>
      </c>
      <c r="R13">
        <v>49</v>
      </c>
      <c r="S13">
        <v>18</v>
      </c>
      <c r="T13">
        <v>16</v>
      </c>
      <c r="U13">
        <v>6</v>
      </c>
      <c r="V13">
        <v>26</v>
      </c>
      <c r="W13">
        <v>0</v>
      </c>
      <c r="X13">
        <v>61</v>
      </c>
      <c r="Y13">
        <v>1</v>
      </c>
      <c r="Z13">
        <v>0</v>
      </c>
      <c r="AA13">
        <v>2</v>
      </c>
      <c r="AB13">
        <v>263</v>
      </c>
      <c r="AC13">
        <v>181</v>
      </c>
      <c r="AD13">
        <v>3.73</v>
      </c>
      <c r="AE13">
        <v>1.1839999999999999</v>
      </c>
      <c r="AF13">
        <v>7</v>
      </c>
      <c r="AG13">
        <v>0.9</v>
      </c>
      <c r="AH13">
        <v>3.7</v>
      </c>
      <c r="AI13">
        <v>8.6999999999999993</v>
      </c>
      <c r="AJ13">
        <v>2.35</v>
      </c>
      <c r="AK13">
        <v>2.2999999999999998</v>
      </c>
      <c r="AL13">
        <v>1.8</v>
      </c>
      <c r="AM13" t="s">
        <v>1367</v>
      </c>
    </row>
    <row r="14" spans="1:39" x14ac:dyDescent="0.45">
      <c r="A14">
        <v>9</v>
      </c>
      <c r="B14" t="s">
        <v>1368</v>
      </c>
      <c r="C14">
        <v>2024</v>
      </c>
      <c r="D14">
        <v>26</v>
      </c>
      <c r="E14" t="s">
        <v>22</v>
      </c>
      <c r="F14" t="s">
        <v>13</v>
      </c>
      <c r="G14">
        <v>7</v>
      </c>
      <c r="H14">
        <v>1</v>
      </c>
      <c r="I14">
        <v>0.875</v>
      </c>
      <c r="J14">
        <v>8</v>
      </c>
      <c r="K14">
        <v>1.99</v>
      </c>
      <c r="L14">
        <v>11</v>
      </c>
      <c r="M14">
        <v>11</v>
      </c>
      <c r="N14">
        <v>0</v>
      </c>
      <c r="O14">
        <v>0</v>
      </c>
      <c r="P14">
        <v>0</v>
      </c>
      <c r="Q14">
        <v>63.1</v>
      </c>
      <c r="R14">
        <v>29</v>
      </c>
      <c r="S14">
        <v>15</v>
      </c>
      <c r="T14">
        <v>14</v>
      </c>
      <c r="U14">
        <v>4</v>
      </c>
      <c r="V14">
        <v>31</v>
      </c>
      <c r="W14">
        <v>0</v>
      </c>
      <c r="X14">
        <v>79</v>
      </c>
      <c r="Y14">
        <v>1</v>
      </c>
      <c r="Z14">
        <v>2</v>
      </c>
      <c r="AA14">
        <v>3</v>
      </c>
      <c r="AB14">
        <v>249</v>
      </c>
      <c r="AC14">
        <v>202</v>
      </c>
      <c r="AD14">
        <v>2.99</v>
      </c>
      <c r="AE14">
        <v>0.94699999999999995</v>
      </c>
      <c r="AF14">
        <v>4.0999999999999996</v>
      </c>
      <c r="AG14">
        <v>0.6</v>
      </c>
      <c r="AH14">
        <v>4.4000000000000004</v>
      </c>
      <c r="AI14">
        <v>11.2</v>
      </c>
      <c r="AJ14">
        <v>2.5499999999999998</v>
      </c>
      <c r="AK14">
        <v>2.2999999999999998</v>
      </c>
      <c r="AL14">
        <v>1.8</v>
      </c>
      <c r="AM14" t="s">
        <v>1369</v>
      </c>
    </row>
    <row r="15" spans="1:39" x14ac:dyDescent="0.45">
      <c r="A15">
        <v>10</v>
      </c>
      <c r="B15" t="s">
        <v>1370</v>
      </c>
      <c r="C15">
        <v>2024</v>
      </c>
      <c r="D15">
        <v>24</v>
      </c>
      <c r="E15" t="s">
        <v>73</v>
      </c>
      <c r="F15" t="s">
        <v>17</v>
      </c>
      <c r="G15">
        <v>3</v>
      </c>
      <c r="H15">
        <v>2</v>
      </c>
      <c r="I15">
        <v>0.6</v>
      </c>
      <c r="J15">
        <v>5</v>
      </c>
      <c r="K15">
        <v>3.44</v>
      </c>
      <c r="L15">
        <v>12</v>
      </c>
      <c r="M15">
        <v>12</v>
      </c>
      <c r="N15">
        <v>0</v>
      </c>
      <c r="O15">
        <v>0</v>
      </c>
      <c r="P15">
        <v>0</v>
      </c>
      <c r="Q15">
        <v>70.2</v>
      </c>
      <c r="R15">
        <v>52</v>
      </c>
      <c r="S15">
        <v>28</v>
      </c>
      <c r="T15">
        <v>27</v>
      </c>
      <c r="U15">
        <v>5</v>
      </c>
      <c r="V15">
        <v>30</v>
      </c>
      <c r="W15">
        <v>0</v>
      </c>
      <c r="X15">
        <v>76</v>
      </c>
      <c r="Y15">
        <v>8</v>
      </c>
      <c r="Z15">
        <v>1</v>
      </c>
      <c r="AA15">
        <v>2</v>
      </c>
      <c r="AB15">
        <v>293</v>
      </c>
      <c r="AC15">
        <v>122</v>
      </c>
      <c r="AD15">
        <v>3.53</v>
      </c>
      <c r="AE15">
        <v>1.1599999999999999</v>
      </c>
      <c r="AF15">
        <v>6.6</v>
      </c>
      <c r="AG15">
        <v>0.6</v>
      </c>
      <c r="AH15">
        <v>3.8</v>
      </c>
      <c r="AI15">
        <v>9.6999999999999993</v>
      </c>
      <c r="AJ15">
        <v>2.5299999999999998</v>
      </c>
      <c r="AK15">
        <v>2.2000000000000002</v>
      </c>
      <c r="AL15">
        <v>1.6</v>
      </c>
      <c r="AM15" t="s">
        <v>1371</v>
      </c>
    </row>
    <row r="16" spans="1:39" x14ac:dyDescent="0.45">
      <c r="A16">
        <v>11</v>
      </c>
      <c r="B16" t="s">
        <v>1372</v>
      </c>
      <c r="C16">
        <v>2024</v>
      </c>
      <c r="D16">
        <v>30</v>
      </c>
      <c r="E16" t="s">
        <v>46</v>
      </c>
      <c r="F16" t="s">
        <v>13</v>
      </c>
      <c r="G16">
        <v>5</v>
      </c>
      <c r="H16">
        <v>1</v>
      </c>
      <c r="I16">
        <v>0.83299999999999996</v>
      </c>
      <c r="J16">
        <v>6</v>
      </c>
      <c r="K16">
        <v>2.44</v>
      </c>
      <c r="L16">
        <v>10</v>
      </c>
      <c r="M16">
        <v>10</v>
      </c>
      <c r="N16">
        <v>1</v>
      </c>
      <c r="O16">
        <v>1</v>
      </c>
      <c r="P16">
        <v>0</v>
      </c>
      <c r="Q16">
        <v>59</v>
      </c>
      <c r="R16">
        <v>36</v>
      </c>
      <c r="S16">
        <v>16</v>
      </c>
      <c r="T16">
        <v>16</v>
      </c>
      <c r="U16">
        <v>7</v>
      </c>
      <c r="V16">
        <v>25</v>
      </c>
      <c r="W16">
        <v>0</v>
      </c>
      <c r="X16">
        <v>57</v>
      </c>
      <c r="Y16">
        <v>1</v>
      </c>
      <c r="Z16">
        <v>0</v>
      </c>
      <c r="AA16">
        <v>0</v>
      </c>
      <c r="AB16">
        <v>235</v>
      </c>
      <c r="AC16">
        <v>158</v>
      </c>
      <c r="AD16">
        <v>4.08</v>
      </c>
      <c r="AE16">
        <v>1.034</v>
      </c>
      <c r="AF16">
        <v>5.5</v>
      </c>
      <c r="AG16">
        <v>1.1000000000000001</v>
      </c>
      <c r="AH16">
        <v>3.8</v>
      </c>
      <c r="AI16">
        <v>8.6999999999999993</v>
      </c>
      <c r="AJ16">
        <v>2.2799999999999998</v>
      </c>
      <c r="AK16">
        <v>2.2000000000000002</v>
      </c>
      <c r="AL16">
        <v>1.7</v>
      </c>
      <c r="AM16" t="s">
        <v>1373</v>
      </c>
    </row>
    <row r="17" spans="1:39" x14ac:dyDescent="0.45">
      <c r="A17">
        <v>12</v>
      </c>
      <c r="B17" t="s">
        <v>1374</v>
      </c>
      <c r="C17">
        <v>2024</v>
      </c>
      <c r="D17">
        <v>30</v>
      </c>
      <c r="E17" t="s">
        <v>114</v>
      </c>
      <c r="F17" t="s">
        <v>17</v>
      </c>
      <c r="G17">
        <v>1</v>
      </c>
      <c r="H17">
        <v>2</v>
      </c>
      <c r="I17">
        <v>0.33300000000000002</v>
      </c>
      <c r="J17">
        <v>3</v>
      </c>
      <c r="K17">
        <v>2.76</v>
      </c>
      <c r="L17">
        <v>10</v>
      </c>
      <c r="M17">
        <v>10</v>
      </c>
      <c r="N17">
        <v>0</v>
      </c>
      <c r="O17">
        <v>0</v>
      </c>
      <c r="P17">
        <v>0</v>
      </c>
      <c r="Q17">
        <v>58.2</v>
      </c>
      <c r="R17">
        <v>48</v>
      </c>
      <c r="S17">
        <v>19</v>
      </c>
      <c r="T17">
        <v>18</v>
      </c>
      <c r="U17">
        <v>9</v>
      </c>
      <c r="V17">
        <v>17</v>
      </c>
      <c r="W17">
        <v>0</v>
      </c>
      <c r="X17">
        <v>41</v>
      </c>
      <c r="Y17">
        <v>0</v>
      </c>
      <c r="Z17">
        <v>0</v>
      </c>
      <c r="AA17">
        <v>1</v>
      </c>
      <c r="AB17">
        <v>235</v>
      </c>
      <c r="AC17">
        <v>162</v>
      </c>
      <c r="AD17">
        <v>4.6100000000000003</v>
      </c>
      <c r="AE17">
        <v>1.1080000000000001</v>
      </c>
      <c r="AF17">
        <v>7.4</v>
      </c>
      <c r="AG17">
        <v>1.4</v>
      </c>
      <c r="AH17">
        <v>2.6</v>
      </c>
      <c r="AI17">
        <v>6.3</v>
      </c>
      <c r="AJ17">
        <v>2.41</v>
      </c>
      <c r="AK17">
        <v>2</v>
      </c>
      <c r="AL17">
        <v>1.5</v>
      </c>
      <c r="AM17" t="s">
        <v>1375</v>
      </c>
    </row>
    <row r="18" spans="1:39" x14ac:dyDescent="0.45">
      <c r="A18">
        <v>13</v>
      </c>
      <c r="B18" t="s">
        <v>1124</v>
      </c>
      <c r="C18">
        <v>2024</v>
      </c>
      <c r="D18">
        <v>34</v>
      </c>
      <c r="E18" t="s">
        <v>28</v>
      </c>
      <c r="F18" t="s">
        <v>17</v>
      </c>
      <c r="G18">
        <v>6</v>
      </c>
      <c r="H18">
        <v>3</v>
      </c>
      <c r="I18">
        <v>0.66700000000000004</v>
      </c>
      <c r="J18">
        <v>9</v>
      </c>
      <c r="K18">
        <v>2.3199999999999998</v>
      </c>
      <c r="L18">
        <v>12</v>
      </c>
      <c r="M18">
        <v>12</v>
      </c>
      <c r="N18">
        <v>0</v>
      </c>
      <c r="O18">
        <v>0</v>
      </c>
      <c r="P18">
        <v>0</v>
      </c>
      <c r="Q18">
        <v>73.2</v>
      </c>
      <c r="R18">
        <v>47</v>
      </c>
      <c r="S18">
        <v>23</v>
      </c>
      <c r="T18">
        <v>19</v>
      </c>
      <c r="U18">
        <v>5</v>
      </c>
      <c r="V18">
        <v>23</v>
      </c>
      <c r="W18">
        <v>0</v>
      </c>
      <c r="X18">
        <v>85</v>
      </c>
      <c r="Y18">
        <v>3</v>
      </c>
      <c r="Z18">
        <v>0</v>
      </c>
      <c r="AA18">
        <v>8</v>
      </c>
      <c r="AB18">
        <v>293</v>
      </c>
      <c r="AC18">
        <v>174</v>
      </c>
      <c r="AD18">
        <v>2.78</v>
      </c>
      <c r="AE18">
        <v>0.95</v>
      </c>
      <c r="AF18">
        <v>5.7</v>
      </c>
      <c r="AG18">
        <v>0.6</v>
      </c>
      <c r="AH18">
        <v>2.8</v>
      </c>
      <c r="AI18">
        <v>10.4</v>
      </c>
      <c r="AJ18">
        <v>3.7</v>
      </c>
      <c r="AK18">
        <v>1.9</v>
      </c>
      <c r="AL18">
        <v>1.3</v>
      </c>
      <c r="AM18" t="s">
        <v>1376</v>
      </c>
    </row>
    <row r="19" spans="1:39" x14ac:dyDescent="0.45">
      <c r="A19">
        <v>14</v>
      </c>
      <c r="B19" t="s">
        <v>1377</v>
      </c>
      <c r="C19">
        <v>2024</v>
      </c>
      <c r="D19">
        <v>28</v>
      </c>
      <c r="E19" t="s">
        <v>40</v>
      </c>
      <c r="F19" t="s">
        <v>13</v>
      </c>
      <c r="G19">
        <v>2</v>
      </c>
      <c r="H19">
        <v>4</v>
      </c>
      <c r="I19">
        <v>0.33300000000000002</v>
      </c>
      <c r="J19">
        <v>6</v>
      </c>
      <c r="K19">
        <v>3.29</v>
      </c>
      <c r="L19">
        <v>12</v>
      </c>
      <c r="M19">
        <v>12</v>
      </c>
      <c r="N19">
        <v>0</v>
      </c>
      <c r="O19">
        <v>0</v>
      </c>
      <c r="P19">
        <v>0</v>
      </c>
      <c r="Q19">
        <v>68.099999999999994</v>
      </c>
      <c r="R19">
        <v>59</v>
      </c>
      <c r="S19">
        <v>27</v>
      </c>
      <c r="T19">
        <v>25</v>
      </c>
      <c r="U19">
        <v>5</v>
      </c>
      <c r="V19">
        <v>22</v>
      </c>
      <c r="W19">
        <v>0</v>
      </c>
      <c r="X19">
        <v>66</v>
      </c>
      <c r="Y19">
        <v>4</v>
      </c>
      <c r="Z19">
        <v>0</v>
      </c>
      <c r="AA19">
        <v>0</v>
      </c>
      <c r="AB19">
        <v>286</v>
      </c>
      <c r="AC19">
        <v>127</v>
      </c>
      <c r="AD19">
        <v>3.31</v>
      </c>
      <c r="AE19">
        <v>1.1850000000000001</v>
      </c>
      <c r="AF19">
        <v>7.8</v>
      </c>
      <c r="AG19">
        <v>0.7</v>
      </c>
      <c r="AH19">
        <v>2.9</v>
      </c>
      <c r="AI19">
        <v>8.6999999999999993</v>
      </c>
      <c r="AJ19">
        <v>3</v>
      </c>
      <c r="AK19">
        <v>1.9</v>
      </c>
      <c r="AL19">
        <v>1.4</v>
      </c>
      <c r="AM19" t="s">
        <v>1378</v>
      </c>
    </row>
    <row r="20" spans="1:39" x14ac:dyDescent="0.45">
      <c r="A20">
        <v>15</v>
      </c>
      <c r="B20" t="s">
        <v>1379</v>
      </c>
      <c r="C20">
        <v>2024</v>
      </c>
      <c r="D20">
        <v>27</v>
      </c>
      <c r="E20" t="s">
        <v>62</v>
      </c>
      <c r="F20" t="s">
        <v>17</v>
      </c>
      <c r="G20">
        <v>3</v>
      </c>
      <c r="H20">
        <v>2</v>
      </c>
      <c r="I20">
        <v>0.6</v>
      </c>
      <c r="J20">
        <v>5</v>
      </c>
      <c r="K20">
        <v>3.22</v>
      </c>
      <c r="L20">
        <v>11</v>
      </c>
      <c r="M20">
        <v>11</v>
      </c>
      <c r="N20">
        <v>0</v>
      </c>
      <c r="O20">
        <v>0</v>
      </c>
      <c r="P20">
        <v>0</v>
      </c>
      <c r="Q20">
        <v>64.099999999999994</v>
      </c>
      <c r="R20">
        <v>45</v>
      </c>
      <c r="S20">
        <v>23</v>
      </c>
      <c r="T20">
        <v>23</v>
      </c>
      <c r="U20">
        <v>9</v>
      </c>
      <c r="V20">
        <v>16</v>
      </c>
      <c r="W20">
        <v>0</v>
      </c>
      <c r="X20">
        <v>38</v>
      </c>
      <c r="Y20">
        <v>0</v>
      </c>
      <c r="Z20">
        <v>0</v>
      </c>
      <c r="AA20">
        <v>0</v>
      </c>
      <c r="AB20">
        <v>248</v>
      </c>
      <c r="AC20">
        <v>126</v>
      </c>
      <c r="AD20">
        <v>4.53</v>
      </c>
      <c r="AE20">
        <v>0.94799999999999995</v>
      </c>
      <c r="AF20">
        <v>6.3</v>
      </c>
      <c r="AG20">
        <v>1.3</v>
      </c>
      <c r="AH20">
        <v>2.2000000000000002</v>
      </c>
      <c r="AI20">
        <v>5.3</v>
      </c>
      <c r="AJ20">
        <v>2.38</v>
      </c>
      <c r="AK20">
        <v>1.8</v>
      </c>
      <c r="AL20">
        <v>1.3</v>
      </c>
      <c r="AM20" t="s">
        <v>1380</v>
      </c>
    </row>
    <row r="21" spans="1:39" x14ac:dyDescent="0.45">
      <c r="A21">
        <v>16</v>
      </c>
      <c r="B21" t="s">
        <v>1381</v>
      </c>
      <c r="C21">
        <v>2024</v>
      </c>
      <c r="D21">
        <v>25</v>
      </c>
      <c r="E21" t="s">
        <v>73</v>
      </c>
      <c r="F21" t="s">
        <v>17</v>
      </c>
      <c r="G21">
        <v>3</v>
      </c>
      <c r="H21">
        <v>5</v>
      </c>
      <c r="I21">
        <v>0.375</v>
      </c>
      <c r="J21">
        <v>8</v>
      </c>
      <c r="K21">
        <v>3.29</v>
      </c>
      <c r="L21">
        <v>11</v>
      </c>
      <c r="M21">
        <v>11</v>
      </c>
      <c r="N21">
        <v>0</v>
      </c>
      <c r="O21">
        <v>0</v>
      </c>
      <c r="P21">
        <v>0</v>
      </c>
      <c r="Q21">
        <v>63</v>
      </c>
      <c r="R21">
        <v>54</v>
      </c>
      <c r="S21">
        <v>24</v>
      </c>
      <c r="T21">
        <v>23</v>
      </c>
      <c r="U21">
        <v>11</v>
      </c>
      <c r="V21">
        <v>17</v>
      </c>
      <c r="W21">
        <v>0</v>
      </c>
      <c r="X21">
        <v>46</v>
      </c>
      <c r="Y21">
        <v>1</v>
      </c>
      <c r="Z21">
        <v>0</v>
      </c>
      <c r="AA21">
        <v>1</v>
      </c>
      <c r="AB21">
        <v>256</v>
      </c>
      <c r="AC21">
        <v>128</v>
      </c>
      <c r="AD21">
        <v>4.8099999999999996</v>
      </c>
      <c r="AE21">
        <v>1.127</v>
      </c>
      <c r="AF21">
        <v>7.7</v>
      </c>
      <c r="AG21">
        <v>1.6</v>
      </c>
      <c r="AH21">
        <v>2.4</v>
      </c>
      <c r="AI21">
        <v>6.6</v>
      </c>
      <c r="AJ21">
        <v>2.71</v>
      </c>
      <c r="AK21">
        <v>1.8</v>
      </c>
      <c r="AL21">
        <v>1.3</v>
      </c>
      <c r="AM21" t="s">
        <v>1382</v>
      </c>
    </row>
    <row r="22" spans="1:39" x14ac:dyDescent="0.45">
      <c r="A22">
        <v>17</v>
      </c>
      <c r="B22" t="s">
        <v>1383</v>
      </c>
      <c r="C22">
        <v>2024</v>
      </c>
      <c r="D22">
        <v>30</v>
      </c>
      <c r="E22" t="s">
        <v>55</v>
      </c>
      <c r="F22" t="s">
        <v>13</v>
      </c>
      <c r="G22">
        <v>5</v>
      </c>
      <c r="H22">
        <v>4</v>
      </c>
      <c r="I22">
        <v>0.55600000000000005</v>
      </c>
      <c r="J22">
        <v>9</v>
      </c>
      <c r="K22">
        <v>2.78</v>
      </c>
      <c r="L22">
        <v>12</v>
      </c>
      <c r="M22">
        <v>12</v>
      </c>
      <c r="N22">
        <v>1</v>
      </c>
      <c r="O22">
        <v>0</v>
      </c>
      <c r="P22">
        <v>0</v>
      </c>
      <c r="Q22">
        <v>74.099999999999994</v>
      </c>
      <c r="R22">
        <v>62</v>
      </c>
      <c r="S22">
        <v>23</v>
      </c>
      <c r="T22">
        <v>23</v>
      </c>
      <c r="U22">
        <v>10</v>
      </c>
      <c r="V22">
        <v>18</v>
      </c>
      <c r="W22">
        <v>0</v>
      </c>
      <c r="X22">
        <v>58</v>
      </c>
      <c r="Y22">
        <v>5</v>
      </c>
      <c r="Z22">
        <v>0</v>
      </c>
      <c r="AA22">
        <v>0</v>
      </c>
      <c r="AB22">
        <v>292</v>
      </c>
      <c r="AC22">
        <v>140</v>
      </c>
      <c r="AD22">
        <v>4.26</v>
      </c>
      <c r="AE22">
        <v>1.0760000000000001</v>
      </c>
      <c r="AF22">
        <v>7.5</v>
      </c>
      <c r="AG22">
        <v>1.2</v>
      </c>
      <c r="AH22">
        <v>2.2000000000000002</v>
      </c>
      <c r="AI22">
        <v>7</v>
      </c>
      <c r="AJ22">
        <v>3.22</v>
      </c>
      <c r="AK22">
        <v>1.7</v>
      </c>
      <c r="AL22">
        <v>1.1000000000000001</v>
      </c>
      <c r="AM22" t="s">
        <v>1384</v>
      </c>
    </row>
    <row r="23" spans="1:39" x14ac:dyDescent="0.45">
      <c r="A23">
        <v>18</v>
      </c>
      <c r="B23" t="s">
        <v>1385</v>
      </c>
      <c r="C23">
        <v>2024</v>
      </c>
      <c r="D23">
        <v>30</v>
      </c>
      <c r="E23" t="s">
        <v>37</v>
      </c>
      <c r="F23" t="s">
        <v>17</v>
      </c>
      <c r="G23">
        <v>6</v>
      </c>
      <c r="H23">
        <v>3</v>
      </c>
      <c r="I23">
        <v>0.66700000000000004</v>
      </c>
      <c r="J23">
        <v>9</v>
      </c>
      <c r="K23">
        <v>3.04</v>
      </c>
      <c r="L23">
        <v>12</v>
      </c>
      <c r="M23">
        <v>12</v>
      </c>
      <c r="N23">
        <v>0</v>
      </c>
      <c r="O23">
        <v>0</v>
      </c>
      <c r="P23">
        <v>0</v>
      </c>
      <c r="Q23">
        <v>74</v>
      </c>
      <c r="R23">
        <v>46</v>
      </c>
      <c r="S23">
        <v>25</v>
      </c>
      <c r="T23">
        <v>25</v>
      </c>
      <c r="U23">
        <v>7</v>
      </c>
      <c r="V23">
        <v>21</v>
      </c>
      <c r="W23">
        <v>0</v>
      </c>
      <c r="X23">
        <v>95</v>
      </c>
      <c r="Y23">
        <v>0</v>
      </c>
      <c r="Z23">
        <v>1</v>
      </c>
      <c r="AA23">
        <v>8</v>
      </c>
      <c r="AB23">
        <v>286</v>
      </c>
      <c r="AC23">
        <v>131</v>
      </c>
      <c r="AD23">
        <v>2.66</v>
      </c>
      <c r="AE23">
        <v>0.90500000000000003</v>
      </c>
      <c r="AF23">
        <v>5.6</v>
      </c>
      <c r="AG23">
        <v>0.9</v>
      </c>
      <c r="AH23">
        <v>2.6</v>
      </c>
      <c r="AI23">
        <v>11.6</v>
      </c>
      <c r="AJ23">
        <v>4.5199999999999996</v>
      </c>
      <c r="AK23">
        <v>1.7</v>
      </c>
      <c r="AL23">
        <v>1.1000000000000001</v>
      </c>
      <c r="AM23" t="s">
        <v>1386</v>
      </c>
    </row>
    <row r="24" spans="1:39" x14ac:dyDescent="0.45">
      <c r="A24">
        <v>19</v>
      </c>
      <c r="B24" t="s">
        <v>1387</v>
      </c>
      <c r="C24">
        <v>2024</v>
      </c>
      <c r="D24">
        <v>35</v>
      </c>
      <c r="E24" t="s">
        <v>19</v>
      </c>
      <c r="F24" t="s">
        <v>17</v>
      </c>
      <c r="G24">
        <v>8</v>
      </c>
      <c r="H24">
        <v>1</v>
      </c>
      <c r="I24">
        <v>0.88900000000000001</v>
      </c>
      <c r="J24">
        <v>9</v>
      </c>
      <c r="K24">
        <v>3.06</v>
      </c>
      <c r="L24">
        <v>11</v>
      </c>
      <c r="M24">
        <v>11</v>
      </c>
      <c r="N24">
        <v>0</v>
      </c>
      <c r="O24">
        <v>0</v>
      </c>
      <c r="P24">
        <v>0</v>
      </c>
      <c r="Q24">
        <v>67.2</v>
      </c>
      <c r="R24">
        <v>54</v>
      </c>
      <c r="S24">
        <v>23</v>
      </c>
      <c r="T24">
        <v>23</v>
      </c>
      <c r="U24">
        <v>6</v>
      </c>
      <c r="V24">
        <v>10</v>
      </c>
      <c r="W24">
        <v>0</v>
      </c>
      <c r="X24">
        <v>82</v>
      </c>
      <c r="Y24">
        <v>4</v>
      </c>
      <c r="Z24">
        <v>1</v>
      </c>
      <c r="AA24">
        <v>2</v>
      </c>
      <c r="AB24">
        <v>269</v>
      </c>
      <c r="AC24">
        <v>133</v>
      </c>
      <c r="AD24">
        <v>2.5</v>
      </c>
      <c r="AE24">
        <v>0.94599999999999995</v>
      </c>
      <c r="AF24">
        <v>7.2</v>
      </c>
      <c r="AG24">
        <v>0.8</v>
      </c>
      <c r="AH24">
        <v>1.3</v>
      </c>
      <c r="AI24">
        <v>10.9</v>
      </c>
      <c r="AJ24">
        <v>8.1999999999999993</v>
      </c>
      <c r="AK24">
        <v>1.7</v>
      </c>
      <c r="AL24">
        <v>1.1000000000000001</v>
      </c>
      <c r="AM24" t="s">
        <v>1388</v>
      </c>
    </row>
    <row r="25" spans="1:39" x14ac:dyDescent="0.45">
      <c r="A25">
        <v>20</v>
      </c>
      <c r="B25" t="s">
        <v>1389</v>
      </c>
      <c r="C25">
        <v>2024</v>
      </c>
      <c r="D25">
        <v>27</v>
      </c>
      <c r="E25" t="s">
        <v>155</v>
      </c>
      <c r="F25" t="s">
        <v>13</v>
      </c>
      <c r="G25">
        <v>4</v>
      </c>
      <c r="H25">
        <v>2</v>
      </c>
      <c r="I25">
        <v>0.66700000000000004</v>
      </c>
      <c r="J25">
        <v>6</v>
      </c>
      <c r="K25">
        <v>2.63</v>
      </c>
      <c r="L25">
        <v>11</v>
      </c>
      <c r="M25">
        <v>11</v>
      </c>
      <c r="N25">
        <v>0</v>
      </c>
      <c r="O25">
        <v>0</v>
      </c>
      <c r="P25">
        <v>0</v>
      </c>
      <c r="Q25">
        <v>61.2</v>
      </c>
      <c r="R25">
        <v>50</v>
      </c>
      <c r="S25">
        <v>19</v>
      </c>
      <c r="T25">
        <v>18</v>
      </c>
      <c r="U25">
        <v>6</v>
      </c>
      <c r="V25">
        <v>19</v>
      </c>
      <c r="W25">
        <v>0</v>
      </c>
      <c r="X25">
        <v>64</v>
      </c>
      <c r="Y25">
        <v>5</v>
      </c>
      <c r="Z25">
        <v>0</v>
      </c>
      <c r="AA25">
        <v>0</v>
      </c>
      <c r="AB25">
        <v>256</v>
      </c>
      <c r="AC25">
        <v>157</v>
      </c>
      <c r="AD25">
        <v>3.5</v>
      </c>
      <c r="AE25">
        <v>1.119</v>
      </c>
      <c r="AF25">
        <v>7.3</v>
      </c>
      <c r="AG25">
        <v>0.9</v>
      </c>
      <c r="AH25">
        <v>2.8</v>
      </c>
      <c r="AI25">
        <v>9.3000000000000007</v>
      </c>
      <c r="AJ25">
        <v>3.37</v>
      </c>
      <c r="AK25">
        <v>1.7</v>
      </c>
      <c r="AL25">
        <v>1.2</v>
      </c>
      <c r="AM25" t="s">
        <v>1390</v>
      </c>
    </row>
    <row r="26" spans="1:39" x14ac:dyDescent="0.45">
      <c r="A26">
        <v>21</v>
      </c>
      <c r="B26" t="s">
        <v>1391</v>
      </c>
      <c r="C26">
        <v>2024</v>
      </c>
      <c r="D26">
        <v>24</v>
      </c>
      <c r="E26" t="s">
        <v>49</v>
      </c>
      <c r="F26" t="s">
        <v>17</v>
      </c>
      <c r="G26">
        <v>3</v>
      </c>
      <c r="H26">
        <v>5</v>
      </c>
      <c r="I26">
        <v>0.375</v>
      </c>
      <c r="J26">
        <v>8</v>
      </c>
      <c r="K26">
        <v>3.41</v>
      </c>
      <c r="L26">
        <v>12</v>
      </c>
      <c r="M26">
        <v>12</v>
      </c>
      <c r="N26">
        <v>0</v>
      </c>
      <c r="O26">
        <v>0</v>
      </c>
      <c r="P26">
        <v>0</v>
      </c>
      <c r="Q26">
        <v>68.2</v>
      </c>
      <c r="R26">
        <v>57</v>
      </c>
      <c r="S26">
        <v>29</v>
      </c>
      <c r="T26">
        <v>26</v>
      </c>
      <c r="U26">
        <v>7</v>
      </c>
      <c r="V26">
        <v>20</v>
      </c>
      <c r="W26">
        <v>1</v>
      </c>
      <c r="X26">
        <v>64</v>
      </c>
      <c r="Y26">
        <v>8</v>
      </c>
      <c r="Z26">
        <v>1</v>
      </c>
      <c r="AA26">
        <v>2</v>
      </c>
      <c r="AB26">
        <v>289</v>
      </c>
      <c r="AC26">
        <v>126</v>
      </c>
      <c r="AD26">
        <v>3.83</v>
      </c>
      <c r="AE26">
        <v>1.121</v>
      </c>
      <c r="AF26">
        <v>7.5</v>
      </c>
      <c r="AG26">
        <v>0.9</v>
      </c>
      <c r="AH26">
        <v>2.6</v>
      </c>
      <c r="AI26">
        <v>8.4</v>
      </c>
      <c r="AJ26">
        <v>3.2</v>
      </c>
      <c r="AK26">
        <v>1.7</v>
      </c>
      <c r="AL26">
        <v>1.1000000000000001</v>
      </c>
      <c r="AM26" t="s">
        <v>1392</v>
      </c>
    </row>
    <row r="27" spans="1:39" x14ac:dyDescent="0.45">
      <c r="A27">
        <v>22</v>
      </c>
      <c r="B27" t="s">
        <v>1393</v>
      </c>
      <c r="C27">
        <v>2024</v>
      </c>
      <c r="D27">
        <v>28</v>
      </c>
      <c r="E27" t="s">
        <v>22</v>
      </c>
      <c r="F27" t="s">
        <v>13</v>
      </c>
      <c r="G27">
        <v>5</v>
      </c>
      <c r="H27">
        <v>3</v>
      </c>
      <c r="I27">
        <v>0.625</v>
      </c>
      <c r="J27">
        <v>8</v>
      </c>
      <c r="K27">
        <v>2.52</v>
      </c>
      <c r="L27">
        <v>11</v>
      </c>
      <c r="M27">
        <v>11</v>
      </c>
      <c r="N27">
        <v>0</v>
      </c>
      <c r="O27">
        <v>0</v>
      </c>
      <c r="P27">
        <v>0</v>
      </c>
      <c r="Q27">
        <v>60.2</v>
      </c>
      <c r="R27">
        <v>49</v>
      </c>
      <c r="S27">
        <v>19</v>
      </c>
      <c r="T27">
        <v>17</v>
      </c>
      <c r="U27">
        <v>6</v>
      </c>
      <c r="V27">
        <v>20</v>
      </c>
      <c r="W27">
        <v>0</v>
      </c>
      <c r="X27">
        <v>67</v>
      </c>
      <c r="Y27">
        <v>6</v>
      </c>
      <c r="Z27">
        <v>0</v>
      </c>
      <c r="AA27">
        <v>1</v>
      </c>
      <c r="AB27">
        <v>247</v>
      </c>
      <c r="AC27">
        <v>159</v>
      </c>
      <c r="AD27">
        <v>3.51</v>
      </c>
      <c r="AE27">
        <v>1.137</v>
      </c>
      <c r="AF27">
        <v>7.3</v>
      </c>
      <c r="AG27">
        <v>0.9</v>
      </c>
      <c r="AH27">
        <v>3</v>
      </c>
      <c r="AI27">
        <v>9.9</v>
      </c>
      <c r="AJ27">
        <v>3.35</v>
      </c>
      <c r="AK27">
        <v>1.6</v>
      </c>
      <c r="AL27">
        <v>1.1000000000000001</v>
      </c>
      <c r="AM27" t="s">
        <v>1394</v>
      </c>
    </row>
    <row r="28" spans="1:39" x14ac:dyDescent="0.45">
      <c r="A28">
        <v>23</v>
      </c>
      <c r="B28" t="s">
        <v>1395</v>
      </c>
      <c r="C28">
        <v>2024</v>
      </c>
      <c r="D28">
        <v>30</v>
      </c>
      <c r="E28" t="s">
        <v>19</v>
      </c>
      <c r="F28" t="s">
        <v>17</v>
      </c>
      <c r="G28">
        <v>5</v>
      </c>
      <c r="H28">
        <v>2</v>
      </c>
      <c r="I28">
        <v>0.71399999999999997</v>
      </c>
      <c r="J28">
        <v>7</v>
      </c>
      <c r="K28">
        <v>2.97</v>
      </c>
      <c r="L28">
        <v>11</v>
      </c>
      <c r="M28">
        <v>11</v>
      </c>
      <c r="N28">
        <v>2</v>
      </c>
      <c r="O28">
        <v>1</v>
      </c>
      <c r="P28">
        <v>0</v>
      </c>
      <c r="Q28">
        <v>66.2</v>
      </c>
      <c r="R28">
        <v>49</v>
      </c>
      <c r="S28">
        <v>24</v>
      </c>
      <c r="T28">
        <v>22</v>
      </c>
      <c r="U28">
        <v>4</v>
      </c>
      <c r="V28">
        <v>21</v>
      </c>
      <c r="W28">
        <v>0</v>
      </c>
      <c r="X28">
        <v>54</v>
      </c>
      <c r="Y28">
        <v>2</v>
      </c>
      <c r="Z28">
        <v>0</v>
      </c>
      <c r="AA28">
        <v>3</v>
      </c>
      <c r="AB28">
        <v>262</v>
      </c>
      <c r="AC28">
        <v>137</v>
      </c>
      <c r="AD28">
        <v>3.34</v>
      </c>
      <c r="AE28">
        <v>1.05</v>
      </c>
      <c r="AF28">
        <v>6.6</v>
      </c>
      <c r="AG28">
        <v>0.5</v>
      </c>
      <c r="AH28">
        <v>2.8</v>
      </c>
      <c r="AI28">
        <v>7.3</v>
      </c>
      <c r="AJ28">
        <v>2.57</v>
      </c>
      <c r="AK28">
        <v>1.6</v>
      </c>
      <c r="AL28">
        <v>1</v>
      </c>
      <c r="AM28" t="s">
        <v>1396</v>
      </c>
    </row>
    <row r="29" spans="1:39" x14ac:dyDescent="0.45">
      <c r="A29">
        <v>24</v>
      </c>
      <c r="B29" t="s">
        <v>1397</v>
      </c>
      <c r="C29">
        <v>2024</v>
      </c>
      <c r="D29">
        <v>24</v>
      </c>
      <c r="E29" t="s">
        <v>59</v>
      </c>
      <c r="F29" t="s">
        <v>13</v>
      </c>
      <c r="G29">
        <v>1</v>
      </c>
      <c r="H29">
        <v>6</v>
      </c>
      <c r="I29">
        <v>0.14299999999999999</v>
      </c>
      <c r="J29">
        <v>7</v>
      </c>
      <c r="K29">
        <v>2.48</v>
      </c>
      <c r="L29">
        <v>11</v>
      </c>
      <c r="M29">
        <v>11</v>
      </c>
      <c r="N29">
        <v>0</v>
      </c>
      <c r="O29">
        <v>0</v>
      </c>
      <c r="P29">
        <v>0</v>
      </c>
      <c r="Q29">
        <v>61.2</v>
      </c>
      <c r="R29">
        <v>46</v>
      </c>
      <c r="S29">
        <v>22</v>
      </c>
      <c r="T29">
        <v>17</v>
      </c>
      <c r="U29">
        <v>3</v>
      </c>
      <c r="V29">
        <v>20</v>
      </c>
      <c r="W29">
        <v>0</v>
      </c>
      <c r="X29">
        <v>52</v>
      </c>
      <c r="Y29">
        <v>3</v>
      </c>
      <c r="Z29">
        <v>0</v>
      </c>
      <c r="AA29">
        <v>3</v>
      </c>
      <c r="AB29">
        <v>252</v>
      </c>
      <c r="AC29">
        <v>165</v>
      </c>
      <c r="AD29">
        <v>3.21</v>
      </c>
      <c r="AE29">
        <v>1.07</v>
      </c>
      <c r="AF29">
        <v>6.7</v>
      </c>
      <c r="AG29">
        <v>0.4</v>
      </c>
      <c r="AH29">
        <v>2.9</v>
      </c>
      <c r="AI29">
        <v>7.6</v>
      </c>
      <c r="AJ29">
        <v>2.6</v>
      </c>
      <c r="AK29">
        <v>1.5</v>
      </c>
      <c r="AL29">
        <v>1</v>
      </c>
      <c r="AM29" t="s">
        <v>1398</v>
      </c>
    </row>
    <row r="30" spans="1:39" x14ac:dyDescent="0.45">
      <c r="A30">
        <v>25</v>
      </c>
      <c r="B30" t="s">
        <v>1399</v>
      </c>
      <c r="C30">
        <v>2024</v>
      </c>
      <c r="D30">
        <v>29</v>
      </c>
      <c r="E30" t="s">
        <v>114</v>
      </c>
      <c r="F30" t="s">
        <v>17</v>
      </c>
      <c r="G30">
        <v>4</v>
      </c>
      <c r="H30">
        <v>4</v>
      </c>
      <c r="I30">
        <v>0.5</v>
      </c>
      <c r="J30">
        <v>8</v>
      </c>
      <c r="K30">
        <v>3.84</v>
      </c>
      <c r="L30">
        <v>12</v>
      </c>
      <c r="M30">
        <v>12</v>
      </c>
      <c r="N30">
        <v>0</v>
      </c>
      <c r="O30">
        <v>0</v>
      </c>
      <c r="P30">
        <v>0</v>
      </c>
      <c r="Q30">
        <v>68</v>
      </c>
      <c r="R30">
        <v>63</v>
      </c>
      <c r="S30">
        <v>29</v>
      </c>
      <c r="T30">
        <v>29</v>
      </c>
      <c r="U30">
        <v>8</v>
      </c>
      <c r="V30">
        <v>25</v>
      </c>
      <c r="W30">
        <v>0</v>
      </c>
      <c r="X30">
        <v>50</v>
      </c>
      <c r="Y30">
        <v>2</v>
      </c>
      <c r="Z30">
        <v>0</v>
      </c>
      <c r="AA30">
        <v>3</v>
      </c>
      <c r="AB30">
        <v>281</v>
      </c>
      <c r="AC30">
        <v>117</v>
      </c>
      <c r="AD30">
        <v>4.4000000000000004</v>
      </c>
      <c r="AE30">
        <v>1.294</v>
      </c>
      <c r="AF30">
        <v>8.3000000000000007</v>
      </c>
      <c r="AG30">
        <v>1.1000000000000001</v>
      </c>
      <c r="AH30">
        <v>3.3</v>
      </c>
      <c r="AI30">
        <v>6.6</v>
      </c>
      <c r="AJ30">
        <v>2</v>
      </c>
      <c r="AK30">
        <v>1.5</v>
      </c>
      <c r="AL30">
        <v>0.9</v>
      </c>
      <c r="AM30" t="s">
        <v>1400</v>
      </c>
    </row>
    <row r="31" spans="1:39" x14ac:dyDescent="0.45">
      <c r="A31">
        <v>26</v>
      </c>
      <c r="B31" t="s">
        <v>1401</v>
      </c>
      <c r="C31">
        <v>2024</v>
      </c>
      <c r="D31">
        <v>27</v>
      </c>
      <c r="E31" t="s">
        <v>65</v>
      </c>
      <c r="F31" t="s">
        <v>17</v>
      </c>
      <c r="G31">
        <v>4</v>
      </c>
      <c r="H31">
        <v>5</v>
      </c>
      <c r="I31">
        <v>0.44400000000000001</v>
      </c>
      <c r="J31">
        <v>9</v>
      </c>
      <c r="K31">
        <v>2.95</v>
      </c>
      <c r="L31">
        <v>13</v>
      </c>
      <c r="M31">
        <v>13</v>
      </c>
      <c r="N31">
        <v>0</v>
      </c>
      <c r="O31">
        <v>0</v>
      </c>
      <c r="P31">
        <v>0</v>
      </c>
      <c r="Q31">
        <v>79.099999999999994</v>
      </c>
      <c r="R31">
        <v>79</v>
      </c>
      <c r="S31">
        <v>29</v>
      </c>
      <c r="T31">
        <v>26</v>
      </c>
      <c r="U31">
        <v>3</v>
      </c>
      <c r="V31">
        <v>20</v>
      </c>
      <c r="W31">
        <v>2</v>
      </c>
      <c r="X31">
        <v>67</v>
      </c>
      <c r="Y31">
        <v>2</v>
      </c>
      <c r="Z31">
        <v>0</v>
      </c>
      <c r="AA31">
        <v>1</v>
      </c>
      <c r="AB31">
        <v>327</v>
      </c>
      <c r="AC31">
        <v>129</v>
      </c>
      <c r="AD31">
        <v>2.78</v>
      </c>
      <c r="AE31">
        <v>1.248</v>
      </c>
      <c r="AF31">
        <v>9</v>
      </c>
      <c r="AG31">
        <v>0.3</v>
      </c>
      <c r="AH31">
        <v>2.2999999999999998</v>
      </c>
      <c r="AI31">
        <v>7.6</v>
      </c>
      <c r="AJ31">
        <v>3.35</v>
      </c>
      <c r="AK31">
        <v>1.5</v>
      </c>
      <c r="AL31">
        <v>0.8</v>
      </c>
      <c r="AM31" t="s">
        <v>1402</v>
      </c>
    </row>
    <row r="32" spans="1:39" x14ac:dyDescent="0.45">
      <c r="A32">
        <v>27</v>
      </c>
      <c r="B32" t="s">
        <v>1403</v>
      </c>
      <c r="C32">
        <v>2024</v>
      </c>
      <c r="D32">
        <v>28</v>
      </c>
      <c r="E32" t="s">
        <v>94</v>
      </c>
      <c r="F32" t="s">
        <v>13</v>
      </c>
      <c r="G32">
        <v>4</v>
      </c>
      <c r="H32">
        <v>4</v>
      </c>
      <c r="I32">
        <v>0.5</v>
      </c>
      <c r="J32">
        <v>8</v>
      </c>
      <c r="K32">
        <v>4.01</v>
      </c>
      <c r="L32">
        <v>12</v>
      </c>
      <c r="M32">
        <v>12</v>
      </c>
      <c r="N32">
        <v>0</v>
      </c>
      <c r="O32">
        <v>0</v>
      </c>
      <c r="P32">
        <v>0</v>
      </c>
      <c r="Q32">
        <v>67.099999999999994</v>
      </c>
      <c r="R32">
        <v>56</v>
      </c>
      <c r="S32">
        <v>31</v>
      </c>
      <c r="T32">
        <v>30</v>
      </c>
      <c r="U32">
        <v>8</v>
      </c>
      <c r="V32">
        <v>19</v>
      </c>
      <c r="W32">
        <v>0</v>
      </c>
      <c r="X32">
        <v>45</v>
      </c>
      <c r="Y32">
        <v>3</v>
      </c>
      <c r="Z32">
        <v>0</v>
      </c>
      <c r="AA32">
        <v>0</v>
      </c>
      <c r="AB32">
        <v>276</v>
      </c>
      <c r="AC32">
        <v>97</v>
      </c>
      <c r="AD32">
        <v>4.34</v>
      </c>
      <c r="AE32">
        <v>1.1140000000000001</v>
      </c>
      <c r="AF32">
        <v>7.5</v>
      </c>
      <c r="AG32">
        <v>1.1000000000000001</v>
      </c>
      <c r="AH32">
        <v>2.5</v>
      </c>
      <c r="AI32">
        <v>6</v>
      </c>
      <c r="AJ32">
        <v>2.37</v>
      </c>
      <c r="AK32">
        <v>1.4</v>
      </c>
      <c r="AL32">
        <v>0.9</v>
      </c>
      <c r="AM32" t="s">
        <v>1404</v>
      </c>
    </row>
    <row r="33" spans="1:39" x14ac:dyDescent="0.45">
      <c r="A33">
        <v>28</v>
      </c>
      <c r="B33" t="s">
        <v>1405</v>
      </c>
      <c r="C33">
        <v>2024</v>
      </c>
      <c r="D33">
        <v>33</v>
      </c>
      <c r="E33" t="s">
        <v>22</v>
      </c>
      <c r="F33" t="s">
        <v>13</v>
      </c>
      <c r="G33">
        <v>5</v>
      </c>
      <c r="H33">
        <v>2</v>
      </c>
      <c r="I33">
        <v>0.71399999999999997</v>
      </c>
      <c r="J33">
        <v>7</v>
      </c>
      <c r="K33">
        <v>2.73</v>
      </c>
      <c r="L33">
        <v>12</v>
      </c>
      <c r="M33">
        <v>12</v>
      </c>
      <c r="N33">
        <v>0</v>
      </c>
      <c r="O33">
        <v>0</v>
      </c>
      <c r="P33">
        <v>0</v>
      </c>
      <c r="Q33">
        <v>69.099999999999994</v>
      </c>
      <c r="R33">
        <v>56</v>
      </c>
      <c r="S33">
        <v>24</v>
      </c>
      <c r="T33">
        <v>21</v>
      </c>
      <c r="U33">
        <v>8</v>
      </c>
      <c r="V33">
        <v>29</v>
      </c>
      <c r="W33">
        <v>0</v>
      </c>
      <c r="X33">
        <v>55</v>
      </c>
      <c r="Y33">
        <v>3</v>
      </c>
      <c r="Z33">
        <v>0</v>
      </c>
      <c r="AA33">
        <v>1</v>
      </c>
      <c r="AB33">
        <v>285</v>
      </c>
      <c r="AC33">
        <v>147</v>
      </c>
      <c r="AD33">
        <v>4.45</v>
      </c>
      <c r="AE33">
        <v>1.226</v>
      </c>
      <c r="AF33">
        <v>7.3</v>
      </c>
      <c r="AG33">
        <v>1</v>
      </c>
      <c r="AH33">
        <v>3.8</v>
      </c>
      <c r="AI33">
        <v>7.1</v>
      </c>
      <c r="AJ33">
        <v>1.9</v>
      </c>
      <c r="AK33">
        <v>1.4</v>
      </c>
      <c r="AL33">
        <v>0.8</v>
      </c>
      <c r="AM33" t="s">
        <v>1406</v>
      </c>
    </row>
    <row r="34" spans="1:39" x14ac:dyDescent="0.45">
      <c r="A34">
        <v>29</v>
      </c>
      <c r="B34" t="s">
        <v>1407</v>
      </c>
      <c r="C34">
        <v>2024</v>
      </c>
      <c r="D34">
        <v>29</v>
      </c>
      <c r="E34" t="s">
        <v>127</v>
      </c>
      <c r="F34" t="s">
        <v>13</v>
      </c>
      <c r="G34">
        <v>5</v>
      </c>
      <c r="H34">
        <v>2</v>
      </c>
      <c r="I34">
        <v>0.71399999999999997</v>
      </c>
      <c r="J34">
        <v>7</v>
      </c>
      <c r="K34">
        <v>2.35</v>
      </c>
      <c r="L34">
        <v>12</v>
      </c>
      <c r="M34">
        <v>12</v>
      </c>
      <c r="N34">
        <v>0</v>
      </c>
      <c r="O34">
        <v>0</v>
      </c>
      <c r="P34">
        <v>0</v>
      </c>
      <c r="Q34">
        <v>72.2</v>
      </c>
      <c r="R34">
        <v>56</v>
      </c>
      <c r="S34">
        <v>22</v>
      </c>
      <c r="T34">
        <v>19</v>
      </c>
      <c r="U34">
        <v>6</v>
      </c>
      <c r="V34">
        <v>20</v>
      </c>
      <c r="W34">
        <v>0</v>
      </c>
      <c r="X34">
        <v>71</v>
      </c>
      <c r="Y34">
        <v>0</v>
      </c>
      <c r="Z34">
        <v>2</v>
      </c>
      <c r="AA34">
        <v>2</v>
      </c>
      <c r="AB34">
        <v>288</v>
      </c>
      <c r="AC34">
        <v>157</v>
      </c>
      <c r="AD34">
        <v>3.09</v>
      </c>
      <c r="AE34">
        <v>1.046</v>
      </c>
      <c r="AF34">
        <v>6.9</v>
      </c>
      <c r="AG34">
        <v>0.7</v>
      </c>
      <c r="AH34">
        <v>2.5</v>
      </c>
      <c r="AI34">
        <v>8.8000000000000007</v>
      </c>
      <c r="AJ34">
        <v>3.55</v>
      </c>
      <c r="AK34">
        <v>1.4</v>
      </c>
      <c r="AL34">
        <v>0.8</v>
      </c>
      <c r="AM34" t="s">
        <v>1408</v>
      </c>
    </row>
    <row r="35" spans="1:39" x14ac:dyDescent="0.45">
      <c r="A35">
        <v>30</v>
      </c>
      <c r="B35" t="s">
        <v>1409</v>
      </c>
      <c r="C35">
        <v>2024</v>
      </c>
      <c r="D35">
        <v>26</v>
      </c>
      <c r="E35" t="s">
        <v>155</v>
      </c>
      <c r="F35" t="s">
        <v>13</v>
      </c>
      <c r="G35">
        <v>4</v>
      </c>
      <c r="H35">
        <v>4</v>
      </c>
      <c r="I35">
        <v>0.5</v>
      </c>
      <c r="J35">
        <v>8</v>
      </c>
      <c r="K35">
        <v>3.36</v>
      </c>
      <c r="L35">
        <v>12</v>
      </c>
      <c r="M35">
        <v>12</v>
      </c>
      <c r="N35">
        <v>1</v>
      </c>
      <c r="O35">
        <v>0</v>
      </c>
      <c r="P35">
        <v>0</v>
      </c>
      <c r="Q35">
        <v>67</v>
      </c>
      <c r="R35">
        <v>58</v>
      </c>
      <c r="S35">
        <v>26</v>
      </c>
      <c r="T35">
        <v>25</v>
      </c>
      <c r="U35">
        <v>3</v>
      </c>
      <c r="V35">
        <v>22</v>
      </c>
      <c r="W35">
        <v>1</v>
      </c>
      <c r="X35">
        <v>83</v>
      </c>
      <c r="Y35">
        <v>1</v>
      </c>
      <c r="Z35">
        <v>0</v>
      </c>
      <c r="AA35">
        <v>2</v>
      </c>
      <c r="AB35">
        <v>279</v>
      </c>
      <c r="AC35">
        <v>123</v>
      </c>
      <c r="AD35">
        <v>2.2799999999999998</v>
      </c>
      <c r="AE35">
        <v>1.194</v>
      </c>
      <c r="AF35">
        <v>7.8</v>
      </c>
      <c r="AG35">
        <v>0.4</v>
      </c>
      <c r="AH35">
        <v>3</v>
      </c>
      <c r="AI35">
        <v>11.1</v>
      </c>
      <c r="AJ35">
        <v>3.77</v>
      </c>
      <c r="AK35">
        <v>1.4</v>
      </c>
      <c r="AL35">
        <v>0.8</v>
      </c>
      <c r="AM35" t="s">
        <v>1410</v>
      </c>
    </row>
    <row r="36" spans="1:39" x14ac:dyDescent="0.45">
      <c r="A36">
        <v>31</v>
      </c>
      <c r="B36" t="s">
        <v>1066</v>
      </c>
      <c r="C36">
        <v>2024</v>
      </c>
      <c r="D36">
        <v>31</v>
      </c>
      <c r="E36" t="s">
        <v>28</v>
      </c>
      <c r="F36" t="s">
        <v>17</v>
      </c>
      <c r="G36">
        <v>7</v>
      </c>
      <c r="H36">
        <v>2</v>
      </c>
      <c r="I36">
        <v>0.77800000000000002</v>
      </c>
      <c r="J36">
        <v>9</v>
      </c>
      <c r="K36">
        <v>3.03</v>
      </c>
      <c r="L36">
        <v>12</v>
      </c>
      <c r="M36">
        <v>12</v>
      </c>
      <c r="N36">
        <v>1</v>
      </c>
      <c r="O36">
        <v>1</v>
      </c>
      <c r="P36">
        <v>0</v>
      </c>
      <c r="Q36">
        <v>77.099999999999994</v>
      </c>
      <c r="R36">
        <v>58</v>
      </c>
      <c r="S36">
        <v>29</v>
      </c>
      <c r="T36">
        <v>26</v>
      </c>
      <c r="U36">
        <v>11</v>
      </c>
      <c r="V36">
        <v>22</v>
      </c>
      <c r="W36">
        <v>0</v>
      </c>
      <c r="X36">
        <v>71</v>
      </c>
      <c r="Y36">
        <v>0</v>
      </c>
      <c r="Z36">
        <v>0</v>
      </c>
      <c r="AA36">
        <v>1</v>
      </c>
      <c r="AB36">
        <v>306</v>
      </c>
      <c r="AC36">
        <v>133</v>
      </c>
      <c r="AD36">
        <v>4.01</v>
      </c>
      <c r="AE36">
        <v>1.034</v>
      </c>
      <c r="AF36">
        <v>6.8</v>
      </c>
      <c r="AG36">
        <v>1.3</v>
      </c>
      <c r="AH36">
        <v>2.6</v>
      </c>
      <c r="AI36">
        <v>8.3000000000000007</v>
      </c>
      <c r="AJ36">
        <v>3.23</v>
      </c>
      <c r="AK36">
        <v>1.3</v>
      </c>
      <c r="AL36">
        <v>0.7</v>
      </c>
      <c r="AM36" t="s">
        <v>1411</v>
      </c>
    </row>
    <row r="37" spans="1:39" x14ac:dyDescent="0.45">
      <c r="A37">
        <v>32</v>
      </c>
      <c r="B37" t="s">
        <v>1412</v>
      </c>
      <c r="C37">
        <v>2024</v>
      </c>
      <c r="D37">
        <v>28</v>
      </c>
      <c r="E37" t="s">
        <v>62</v>
      </c>
      <c r="F37" t="s">
        <v>17</v>
      </c>
      <c r="G37">
        <v>7</v>
      </c>
      <c r="H37">
        <v>3</v>
      </c>
      <c r="I37">
        <v>0.7</v>
      </c>
      <c r="J37">
        <v>10</v>
      </c>
      <c r="K37">
        <v>3.42</v>
      </c>
      <c r="L37">
        <v>12</v>
      </c>
      <c r="M37">
        <v>12</v>
      </c>
      <c r="N37">
        <v>1</v>
      </c>
      <c r="O37">
        <v>0</v>
      </c>
      <c r="P37">
        <v>0</v>
      </c>
      <c r="Q37">
        <v>73.2</v>
      </c>
      <c r="R37">
        <v>70</v>
      </c>
      <c r="S37">
        <v>30</v>
      </c>
      <c r="T37">
        <v>28</v>
      </c>
      <c r="U37">
        <v>6</v>
      </c>
      <c r="V37">
        <v>20</v>
      </c>
      <c r="W37">
        <v>0</v>
      </c>
      <c r="X37">
        <v>66</v>
      </c>
      <c r="Y37">
        <v>6</v>
      </c>
      <c r="Z37">
        <v>1</v>
      </c>
      <c r="AA37">
        <v>0</v>
      </c>
      <c r="AB37">
        <v>311</v>
      </c>
      <c r="AC37">
        <v>118</v>
      </c>
      <c r="AD37">
        <v>3.47</v>
      </c>
      <c r="AE37">
        <v>1.222</v>
      </c>
      <c r="AF37">
        <v>8.6</v>
      </c>
      <c r="AG37">
        <v>0.7</v>
      </c>
      <c r="AH37">
        <v>2.4</v>
      </c>
      <c r="AI37">
        <v>8.1</v>
      </c>
      <c r="AJ37">
        <v>3.3</v>
      </c>
      <c r="AK37">
        <v>1.3</v>
      </c>
      <c r="AL37">
        <v>0.8</v>
      </c>
      <c r="AM37" t="s">
        <v>1413</v>
      </c>
    </row>
    <row r="38" spans="1:39" x14ac:dyDescent="0.45">
      <c r="A38">
        <v>33</v>
      </c>
      <c r="B38" t="s">
        <v>1414</v>
      </c>
      <c r="C38">
        <v>2024</v>
      </c>
      <c r="D38">
        <v>28</v>
      </c>
      <c r="E38" t="s">
        <v>59</v>
      </c>
      <c r="F38" t="s">
        <v>13</v>
      </c>
      <c r="G38">
        <v>2</v>
      </c>
      <c r="H38">
        <v>4</v>
      </c>
      <c r="I38">
        <v>0.33300000000000002</v>
      </c>
      <c r="J38">
        <v>6</v>
      </c>
      <c r="K38">
        <v>3.46</v>
      </c>
      <c r="L38">
        <v>11</v>
      </c>
      <c r="M38">
        <v>11</v>
      </c>
      <c r="N38">
        <v>0</v>
      </c>
      <c r="O38">
        <v>0</v>
      </c>
      <c r="P38">
        <v>0</v>
      </c>
      <c r="Q38">
        <v>67.2</v>
      </c>
      <c r="R38">
        <v>58</v>
      </c>
      <c r="S38">
        <v>28</v>
      </c>
      <c r="T38">
        <v>26</v>
      </c>
      <c r="U38">
        <v>9</v>
      </c>
      <c r="V38">
        <v>10</v>
      </c>
      <c r="W38">
        <v>0</v>
      </c>
      <c r="X38">
        <v>90</v>
      </c>
      <c r="Y38">
        <v>3</v>
      </c>
      <c r="Z38">
        <v>0</v>
      </c>
      <c r="AA38">
        <v>1</v>
      </c>
      <c r="AB38">
        <v>265</v>
      </c>
      <c r="AC38">
        <v>118</v>
      </c>
      <c r="AD38">
        <v>2.79</v>
      </c>
      <c r="AE38">
        <v>1.0049999999999999</v>
      </c>
      <c r="AF38">
        <v>7.7</v>
      </c>
      <c r="AG38">
        <v>1.2</v>
      </c>
      <c r="AH38">
        <v>1.3</v>
      </c>
      <c r="AI38">
        <v>12</v>
      </c>
      <c r="AJ38">
        <v>9</v>
      </c>
      <c r="AK38">
        <v>1.3</v>
      </c>
      <c r="AL38">
        <v>0.7</v>
      </c>
      <c r="AM38" t="s">
        <v>1415</v>
      </c>
    </row>
    <row r="39" spans="1:39" x14ac:dyDescent="0.45">
      <c r="A39">
        <v>34</v>
      </c>
      <c r="B39" t="s">
        <v>1416</v>
      </c>
      <c r="C39">
        <v>2024</v>
      </c>
      <c r="D39">
        <v>27</v>
      </c>
      <c r="E39" t="s">
        <v>97</v>
      </c>
      <c r="F39" t="s">
        <v>13</v>
      </c>
      <c r="G39">
        <v>3</v>
      </c>
      <c r="H39">
        <v>3</v>
      </c>
      <c r="I39">
        <v>0.5</v>
      </c>
      <c r="J39">
        <v>6</v>
      </c>
      <c r="K39">
        <v>3.29</v>
      </c>
      <c r="L39">
        <v>12</v>
      </c>
      <c r="M39">
        <v>12</v>
      </c>
      <c r="N39">
        <v>0</v>
      </c>
      <c r="O39">
        <v>0</v>
      </c>
      <c r="P39">
        <v>0</v>
      </c>
      <c r="Q39">
        <v>76.2</v>
      </c>
      <c r="R39">
        <v>57</v>
      </c>
      <c r="S39">
        <v>28</v>
      </c>
      <c r="T39">
        <v>28</v>
      </c>
      <c r="U39">
        <v>9</v>
      </c>
      <c r="V39">
        <v>20</v>
      </c>
      <c r="W39">
        <v>1</v>
      </c>
      <c r="X39">
        <v>71</v>
      </c>
      <c r="Y39">
        <v>1</v>
      </c>
      <c r="Z39">
        <v>0</v>
      </c>
      <c r="AA39">
        <v>4</v>
      </c>
      <c r="AB39">
        <v>297</v>
      </c>
      <c r="AC39">
        <v>112</v>
      </c>
      <c r="AD39">
        <v>3.64</v>
      </c>
      <c r="AE39">
        <v>1.004</v>
      </c>
      <c r="AF39">
        <v>6.7</v>
      </c>
      <c r="AG39">
        <v>1.1000000000000001</v>
      </c>
      <c r="AH39">
        <v>2.2999999999999998</v>
      </c>
      <c r="AI39">
        <v>8.3000000000000007</v>
      </c>
      <c r="AJ39">
        <v>3.55</v>
      </c>
      <c r="AK39">
        <v>1.3</v>
      </c>
      <c r="AL39">
        <v>0.6</v>
      </c>
      <c r="AM39" t="s">
        <v>1417</v>
      </c>
    </row>
    <row r="40" spans="1:39" x14ac:dyDescent="0.45">
      <c r="A40">
        <v>35</v>
      </c>
      <c r="B40" t="s">
        <v>1418</v>
      </c>
      <c r="C40">
        <v>2024</v>
      </c>
      <c r="D40">
        <v>28</v>
      </c>
      <c r="E40" t="s">
        <v>43</v>
      </c>
      <c r="F40" t="s">
        <v>17</v>
      </c>
      <c r="G40">
        <v>3</v>
      </c>
      <c r="H40">
        <v>3</v>
      </c>
      <c r="I40">
        <v>0.5</v>
      </c>
      <c r="J40">
        <v>6</v>
      </c>
      <c r="K40">
        <v>3.61</v>
      </c>
      <c r="L40">
        <v>11</v>
      </c>
      <c r="M40">
        <v>11</v>
      </c>
      <c r="N40">
        <v>0</v>
      </c>
      <c r="O40">
        <v>0</v>
      </c>
      <c r="P40">
        <v>0</v>
      </c>
      <c r="Q40">
        <v>62.1</v>
      </c>
      <c r="R40">
        <v>46</v>
      </c>
      <c r="S40">
        <v>25</v>
      </c>
      <c r="T40">
        <v>25</v>
      </c>
      <c r="U40">
        <v>8</v>
      </c>
      <c r="V40">
        <v>20</v>
      </c>
      <c r="W40">
        <v>0</v>
      </c>
      <c r="X40">
        <v>82</v>
      </c>
      <c r="Y40">
        <v>5</v>
      </c>
      <c r="Z40">
        <v>0</v>
      </c>
      <c r="AA40">
        <v>2</v>
      </c>
      <c r="AB40">
        <v>252</v>
      </c>
      <c r="AC40">
        <v>113</v>
      </c>
      <c r="AD40">
        <v>3.39</v>
      </c>
      <c r="AE40">
        <v>1.0589999999999999</v>
      </c>
      <c r="AF40">
        <v>6.6</v>
      </c>
      <c r="AG40">
        <v>1.2</v>
      </c>
      <c r="AH40">
        <v>2.9</v>
      </c>
      <c r="AI40">
        <v>11.8</v>
      </c>
      <c r="AJ40">
        <v>4.0999999999999996</v>
      </c>
      <c r="AK40">
        <v>1.2</v>
      </c>
      <c r="AL40">
        <v>0.7</v>
      </c>
      <c r="AM40" t="s">
        <v>1419</v>
      </c>
    </row>
    <row r="41" spans="1:39" x14ac:dyDescent="0.45">
      <c r="A41">
        <v>36</v>
      </c>
      <c r="B41" t="s">
        <v>1420</v>
      </c>
      <c r="C41">
        <v>2024</v>
      </c>
      <c r="D41">
        <v>31</v>
      </c>
      <c r="E41" t="s">
        <v>22</v>
      </c>
      <c r="F41" t="s">
        <v>13</v>
      </c>
      <c r="G41">
        <v>7</v>
      </c>
      <c r="H41">
        <v>2</v>
      </c>
      <c r="I41">
        <v>0.77800000000000002</v>
      </c>
      <c r="J41">
        <v>9</v>
      </c>
      <c r="K41">
        <v>3.09</v>
      </c>
      <c r="L41">
        <v>12</v>
      </c>
      <c r="M41">
        <v>12</v>
      </c>
      <c r="N41">
        <v>0</v>
      </c>
      <c r="O41">
        <v>0</v>
      </c>
      <c r="P41">
        <v>0</v>
      </c>
      <c r="Q41">
        <v>67</v>
      </c>
      <c r="R41">
        <v>56</v>
      </c>
      <c r="S41">
        <v>24</v>
      </c>
      <c r="T41">
        <v>23</v>
      </c>
      <c r="U41">
        <v>10</v>
      </c>
      <c r="V41">
        <v>20</v>
      </c>
      <c r="W41">
        <v>0</v>
      </c>
      <c r="X41">
        <v>62</v>
      </c>
      <c r="Y41">
        <v>6</v>
      </c>
      <c r="Z41">
        <v>1</v>
      </c>
      <c r="AA41">
        <v>0</v>
      </c>
      <c r="AB41">
        <v>279</v>
      </c>
      <c r="AC41">
        <v>130</v>
      </c>
      <c r="AD41">
        <v>4.4000000000000004</v>
      </c>
      <c r="AE41">
        <v>1.1339999999999999</v>
      </c>
      <c r="AF41">
        <v>7.5</v>
      </c>
      <c r="AG41">
        <v>1.3</v>
      </c>
      <c r="AH41">
        <v>2.7</v>
      </c>
      <c r="AI41">
        <v>8.3000000000000007</v>
      </c>
      <c r="AJ41">
        <v>3.1</v>
      </c>
      <c r="AK41">
        <v>1.2</v>
      </c>
      <c r="AL41">
        <v>0.6</v>
      </c>
      <c r="AM41" t="s">
        <v>1421</v>
      </c>
    </row>
    <row r="42" spans="1:39" x14ac:dyDescent="0.45">
      <c r="A42">
        <v>37</v>
      </c>
      <c r="B42" t="s">
        <v>1422</v>
      </c>
      <c r="C42">
        <v>2024</v>
      </c>
      <c r="D42">
        <v>25</v>
      </c>
      <c r="E42" t="s">
        <v>57</v>
      </c>
      <c r="F42" t="s">
        <v>17</v>
      </c>
      <c r="G42">
        <v>4</v>
      </c>
      <c r="H42">
        <v>4</v>
      </c>
      <c r="I42">
        <v>0.5</v>
      </c>
      <c r="J42">
        <v>8</v>
      </c>
      <c r="K42">
        <v>2.91</v>
      </c>
      <c r="L42">
        <v>11</v>
      </c>
      <c r="M42">
        <v>11</v>
      </c>
      <c r="N42">
        <v>0</v>
      </c>
      <c r="O42">
        <v>0</v>
      </c>
      <c r="P42">
        <v>0</v>
      </c>
      <c r="Q42">
        <v>58.2</v>
      </c>
      <c r="R42">
        <v>58</v>
      </c>
      <c r="S42">
        <v>25</v>
      </c>
      <c r="T42">
        <v>19</v>
      </c>
      <c r="U42">
        <v>5</v>
      </c>
      <c r="V42">
        <v>17</v>
      </c>
      <c r="W42">
        <v>0</v>
      </c>
      <c r="X42">
        <v>72</v>
      </c>
      <c r="Y42">
        <v>3</v>
      </c>
      <c r="Z42">
        <v>0</v>
      </c>
      <c r="AA42">
        <v>3</v>
      </c>
      <c r="AB42">
        <v>247</v>
      </c>
      <c r="AC42">
        <v>135</v>
      </c>
      <c r="AD42">
        <v>2.82</v>
      </c>
      <c r="AE42">
        <v>1.278</v>
      </c>
      <c r="AF42">
        <v>8.9</v>
      </c>
      <c r="AG42">
        <v>0.8</v>
      </c>
      <c r="AH42">
        <v>2.6</v>
      </c>
      <c r="AI42">
        <v>11</v>
      </c>
      <c r="AJ42">
        <v>4.24</v>
      </c>
      <c r="AK42">
        <v>1.2</v>
      </c>
      <c r="AL42">
        <v>0.7</v>
      </c>
      <c r="AM42" t="s">
        <v>1423</v>
      </c>
    </row>
    <row r="43" spans="1:39" x14ac:dyDescent="0.45">
      <c r="A43">
        <v>38</v>
      </c>
      <c r="B43" t="s">
        <v>1424</v>
      </c>
      <c r="C43">
        <v>2024</v>
      </c>
      <c r="D43">
        <v>28</v>
      </c>
      <c r="E43" t="s">
        <v>117</v>
      </c>
      <c r="F43" t="s">
        <v>17</v>
      </c>
      <c r="G43">
        <v>5</v>
      </c>
      <c r="H43">
        <v>4</v>
      </c>
      <c r="I43">
        <v>0.55600000000000005</v>
      </c>
      <c r="J43">
        <v>9</v>
      </c>
      <c r="K43">
        <v>3.42</v>
      </c>
      <c r="L43">
        <v>12</v>
      </c>
      <c r="M43">
        <v>12</v>
      </c>
      <c r="N43">
        <v>0</v>
      </c>
      <c r="O43">
        <v>0</v>
      </c>
      <c r="P43">
        <v>0</v>
      </c>
      <c r="Q43">
        <v>71</v>
      </c>
      <c r="R43">
        <v>48</v>
      </c>
      <c r="S43">
        <v>30</v>
      </c>
      <c r="T43">
        <v>27</v>
      </c>
      <c r="U43">
        <v>6</v>
      </c>
      <c r="V43">
        <v>21</v>
      </c>
      <c r="W43">
        <v>0</v>
      </c>
      <c r="X43">
        <v>87</v>
      </c>
      <c r="Y43">
        <v>1</v>
      </c>
      <c r="Z43">
        <v>0</v>
      </c>
      <c r="AA43">
        <v>2</v>
      </c>
      <c r="AB43">
        <v>282</v>
      </c>
      <c r="AC43">
        <v>112</v>
      </c>
      <c r="AD43">
        <v>2.72</v>
      </c>
      <c r="AE43">
        <v>0.97199999999999998</v>
      </c>
      <c r="AF43">
        <v>6.1</v>
      </c>
      <c r="AG43">
        <v>0.8</v>
      </c>
      <c r="AH43">
        <v>2.7</v>
      </c>
      <c r="AI43">
        <v>11</v>
      </c>
      <c r="AJ43">
        <v>4.1399999999999997</v>
      </c>
      <c r="AK43">
        <v>1.1000000000000001</v>
      </c>
      <c r="AL43">
        <v>0.6</v>
      </c>
      <c r="AM43" t="s">
        <v>1425</v>
      </c>
    </row>
    <row r="44" spans="1:39" x14ac:dyDescent="0.45">
      <c r="A44">
        <v>39</v>
      </c>
      <c r="B44" t="s">
        <v>1426</v>
      </c>
      <c r="C44">
        <v>2024</v>
      </c>
      <c r="D44">
        <v>27</v>
      </c>
      <c r="E44" t="s">
        <v>65</v>
      </c>
      <c r="F44" t="s">
        <v>17</v>
      </c>
      <c r="G44">
        <v>4</v>
      </c>
      <c r="H44">
        <v>2</v>
      </c>
      <c r="I44">
        <v>0.66700000000000004</v>
      </c>
      <c r="J44">
        <v>6</v>
      </c>
      <c r="K44">
        <v>2.7</v>
      </c>
      <c r="L44">
        <v>12</v>
      </c>
      <c r="M44">
        <v>12</v>
      </c>
      <c r="N44">
        <v>0</v>
      </c>
      <c r="O44">
        <v>0</v>
      </c>
      <c r="P44">
        <v>0</v>
      </c>
      <c r="Q44">
        <v>63.1</v>
      </c>
      <c r="R44">
        <v>51</v>
      </c>
      <c r="S44">
        <v>23</v>
      </c>
      <c r="T44">
        <v>19</v>
      </c>
      <c r="U44">
        <v>6</v>
      </c>
      <c r="V44">
        <v>19</v>
      </c>
      <c r="W44">
        <v>0</v>
      </c>
      <c r="X44">
        <v>52</v>
      </c>
      <c r="Y44">
        <v>4</v>
      </c>
      <c r="Z44">
        <v>1</v>
      </c>
      <c r="AA44">
        <v>4</v>
      </c>
      <c r="AB44">
        <v>258</v>
      </c>
      <c r="AC44">
        <v>141</v>
      </c>
      <c r="AD44">
        <v>3.83</v>
      </c>
      <c r="AE44">
        <v>1.105</v>
      </c>
      <c r="AF44">
        <v>7.2</v>
      </c>
      <c r="AG44">
        <v>0.9</v>
      </c>
      <c r="AH44">
        <v>2.7</v>
      </c>
      <c r="AI44">
        <v>7.4</v>
      </c>
      <c r="AJ44">
        <v>2.74</v>
      </c>
      <c r="AK44">
        <v>1.1000000000000001</v>
      </c>
      <c r="AL44">
        <v>0.6</v>
      </c>
      <c r="AM44" t="s">
        <v>1427</v>
      </c>
    </row>
    <row r="45" spans="1:39" x14ac:dyDescent="0.45">
      <c r="A45">
        <v>40</v>
      </c>
      <c r="B45" t="s">
        <v>1428</v>
      </c>
      <c r="C45">
        <v>2024</v>
      </c>
      <c r="D45">
        <v>27</v>
      </c>
      <c r="E45" t="s">
        <v>57</v>
      </c>
      <c r="F45" t="s">
        <v>17</v>
      </c>
      <c r="G45">
        <v>2</v>
      </c>
      <c r="H45">
        <v>5</v>
      </c>
      <c r="I45">
        <v>0.28599999999999998</v>
      </c>
      <c r="J45">
        <v>7</v>
      </c>
      <c r="K45">
        <v>3.43</v>
      </c>
      <c r="L45">
        <v>11</v>
      </c>
      <c r="M45">
        <v>11</v>
      </c>
      <c r="N45">
        <v>0</v>
      </c>
      <c r="O45">
        <v>0</v>
      </c>
      <c r="P45">
        <v>0</v>
      </c>
      <c r="Q45">
        <v>63</v>
      </c>
      <c r="R45">
        <v>54</v>
      </c>
      <c r="S45">
        <v>28</v>
      </c>
      <c r="T45">
        <v>24</v>
      </c>
      <c r="U45">
        <v>6</v>
      </c>
      <c r="V45">
        <v>11</v>
      </c>
      <c r="W45">
        <v>1</v>
      </c>
      <c r="X45">
        <v>54</v>
      </c>
      <c r="Y45">
        <v>3</v>
      </c>
      <c r="Z45">
        <v>1</v>
      </c>
      <c r="AA45">
        <v>1</v>
      </c>
      <c r="AB45">
        <v>252</v>
      </c>
      <c r="AC45">
        <v>114</v>
      </c>
      <c r="AD45">
        <v>3.34</v>
      </c>
      <c r="AE45">
        <v>1.032</v>
      </c>
      <c r="AF45">
        <v>7.7</v>
      </c>
      <c r="AG45">
        <v>0.9</v>
      </c>
      <c r="AH45">
        <v>1.6</v>
      </c>
      <c r="AI45">
        <v>7.7</v>
      </c>
      <c r="AJ45">
        <v>4.91</v>
      </c>
      <c r="AK45">
        <v>1.1000000000000001</v>
      </c>
      <c r="AL45">
        <v>0.6</v>
      </c>
      <c r="AM45" t="s">
        <v>1429</v>
      </c>
    </row>
    <row r="46" spans="1:39" x14ac:dyDescent="0.45">
      <c r="A46">
        <v>41</v>
      </c>
      <c r="B46" t="s">
        <v>1430</v>
      </c>
      <c r="C46">
        <v>2024</v>
      </c>
      <c r="D46">
        <v>22</v>
      </c>
      <c r="E46" t="s">
        <v>62</v>
      </c>
      <c r="F46" t="s">
        <v>17</v>
      </c>
      <c r="G46">
        <v>3</v>
      </c>
      <c r="H46">
        <v>5</v>
      </c>
      <c r="I46">
        <v>0.375</v>
      </c>
      <c r="J46">
        <v>8</v>
      </c>
      <c r="K46">
        <v>3.55</v>
      </c>
      <c r="L46">
        <v>11</v>
      </c>
      <c r="M46">
        <v>11</v>
      </c>
      <c r="N46">
        <v>0</v>
      </c>
      <c r="O46">
        <v>0</v>
      </c>
      <c r="P46">
        <v>0</v>
      </c>
      <c r="Q46">
        <v>63.1</v>
      </c>
      <c r="R46">
        <v>52</v>
      </c>
      <c r="S46">
        <v>28</v>
      </c>
      <c r="T46">
        <v>25</v>
      </c>
      <c r="U46">
        <v>11</v>
      </c>
      <c r="V46">
        <v>12</v>
      </c>
      <c r="W46">
        <v>0</v>
      </c>
      <c r="X46">
        <v>70</v>
      </c>
      <c r="Y46">
        <v>1</v>
      </c>
      <c r="Z46">
        <v>0</v>
      </c>
      <c r="AA46">
        <v>1</v>
      </c>
      <c r="AB46">
        <v>252</v>
      </c>
      <c r="AC46">
        <v>114</v>
      </c>
      <c r="AD46">
        <v>3.81</v>
      </c>
      <c r="AE46">
        <v>1.0109999999999999</v>
      </c>
      <c r="AF46">
        <v>7.4</v>
      </c>
      <c r="AG46">
        <v>1.6</v>
      </c>
      <c r="AH46">
        <v>1.7</v>
      </c>
      <c r="AI46">
        <v>9.9</v>
      </c>
      <c r="AJ46">
        <v>5.83</v>
      </c>
      <c r="AK46">
        <v>1.1000000000000001</v>
      </c>
      <c r="AL46">
        <v>0.6</v>
      </c>
      <c r="AM46" t="s">
        <v>1431</v>
      </c>
    </row>
    <row r="47" spans="1:39" x14ac:dyDescent="0.45">
      <c r="A47">
        <v>42</v>
      </c>
      <c r="B47" t="s">
        <v>1432</v>
      </c>
      <c r="C47">
        <v>2024</v>
      </c>
      <c r="D47">
        <v>31</v>
      </c>
      <c r="E47" t="s">
        <v>97</v>
      </c>
      <c r="F47" t="s">
        <v>13</v>
      </c>
      <c r="G47">
        <v>4</v>
      </c>
      <c r="H47">
        <v>6</v>
      </c>
      <c r="I47">
        <v>0.4</v>
      </c>
      <c r="J47">
        <v>10</v>
      </c>
      <c r="K47">
        <v>3.28</v>
      </c>
      <c r="L47">
        <v>12</v>
      </c>
      <c r="M47">
        <v>12</v>
      </c>
      <c r="N47">
        <v>0</v>
      </c>
      <c r="O47">
        <v>0</v>
      </c>
      <c r="P47">
        <v>0</v>
      </c>
      <c r="Q47">
        <v>71.099999999999994</v>
      </c>
      <c r="R47">
        <v>66</v>
      </c>
      <c r="S47">
        <v>28</v>
      </c>
      <c r="T47">
        <v>26</v>
      </c>
      <c r="U47">
        <v>10</v>
      </c>
      <c r="V47">
        <v>19</v>
      </c>
      <c r="W47">
        <v>2</v>
      </c>
      <c r="X47">
        <v>75</v>
      </c>
      <c r="Y47">
        <v>1</v>
      </c>
      <c r="Z47">
        <v>0</v>
      </c>
      <c r="AA47">
        <v>0</v>
      </c>
      <c r="AB47">
        <v>294</v>
      </c>
      <c r="AC47">
        <v>113</v>
      </c>
      <c r="AD47">
        <v>3.71</v>
      </c>
      <c r="AE47">
        <v>1.1919999999999999</v>
      </c>
      <c r="AF47">
        <v>8.3000000000000007</v>
      </c>
      <c r="AG47">
        <v>1.3</v>
      </c>
      <c r="AH47">
        <v>2.4</v>
      </c>
      <c r="AI47">
        <v>9.5</v>
      </c>
      <c r="AJ47">
        <v>3.95</v>
      </c>
      <c r="AK47">
        <v>1.1000000000000001</v>
      </c>
      <c r="AL47">
        <v>0.5</v>
      </c>
      <c r="AM47" t="s">
        <v>1433</v>
      </c>
    </row>
    <row r="48" spans="1:39" x14ac:dyDescent="0.45">
      <c r="A48">
        <v>43</v>
      </c>
      <c r="B48" t="s">
        <v>1434</v>
      </c>
      <c r="C48">
        <v>2024</v>
      </c>
      <c r="D48">
        <v>28</v>
      </c>
      <c r="E48" t="s">
        <v>76</v>
      </c>
      <c r="F48" t="s">
        <v>13</v>
      </c>
      <c r="G48">
        <v>4</v>
      </c>
      <c r="H48">
        <v>4</v>
      </c>
      <c r="I48">
        <v>0.5</v>
      </c>
      <c r="J48">
        <v>8</v>
      </c>
      <c r="K48">
        <v>3.38</v>
      </c>
      <c r="L48">
        <v>12</v>
      </c>
      <c r="M48">
        <v>12</v>
      </c>
      <c r="N48">
        <v>0</v>
      </c>
      <c r="O48">
        <v>0</v>
      </c>
      <c r="P48">
        <v>0</v>
      </c>
      <c r="Q48">
        <v>72</v>
      </c>
      <c r="R48">
        <v>62</v>
      </c>
      <c r="S48">
        <v>30</v>
      </c>
      <c r="T48">
        <v>27</v>
      </c>
      <c r="U48">
        <v>11</v>
      </c>
      <c r="V48">
        <v>11</v>
      </c>
      <c r="W48">
        <v>0</v>
      </c>
      <c r="X48">
        <v>77</v>
      </c>
      <c r="Y48">
        <v>1</v>
      </c>
      <c r="Z48">
        <v>0</v>
      </c>
      <c r="AA48">
        <v>2</v>
      </c>
      <c r="AB48">
        <v>285</v>
      </c>
      <c r="AC48">
        <v>115</v>
      </c>
      <c r="AD48">
        <v>3.49</v>
      </c>
      <c r="AE48">
        <v>1.014</v>
      </c>
      <c r="AF48">
        <v>7.8</v>
      </c>
      <c r="AG48">
        <v>1.4</v>
      </c>
      <c r="AH48">
        <v>1.4</v>
      </c>
      <c r="AI48">
        <v>9.6</v>
      </c>
      <c r="AJ48">
        <v>7</v>
      </c>
      <c r="AK48">
        <v>1.1000000000000001</v>
      </c>
      <c r="AL48">
        <v>0.5</v>
      </c>
      <c r="AM48" t="s">
        <v>1435</v>
      </c>
    </row>
    <row r="49" spans="1:39" x14ac:dyDescent="0.45">
      <c r="A49">
        <v>44</v>
      </c>
      <c r="B49" t="s">
        <v>1436</v>
      </c>
      <c r="C49">
        <v>2024</v>
      </c>
      <c r="D49">
        <v>25</v>
      </c>
      <c r="E49" t="s">
        <v>97</v>
      </c>
      <c r="F49" t="s">
        <v>13</v>
      </c>
      <c r="G49">
        <v>5</v>
      </c>
      <c r="H49">
        <v>5</v>
      </c>
      <c r="I49">
        <v>0.5</v>
      </c>
      <c r="J49">
        <v>10</v>
      </c>
      <c r="K49">
        <v>3.18</v>
      </c>
      <c r="L49">
        <v>12</v>
      </c>
      <c r="M49">
        <v>12</v>
      </c>
      <c r="N49">
        <v>0</v>
      </c>
      <c r="O49">
        <v>0</v>
      </c>
      <c r="P49">
        <v>0</v>
      </c>
      <c r="Q49">
        <v>70.2</v>
      </c>
      <c r="R49">
        <v>49</v>
      </c>
      <c r="S49">
        <v>27</v>
      </c>
      <c r="T49">
        <v>25</v>
      </c>
      <c r="U49">
        <v>11</v>
      </c>
      <c r="V49">
        <v>19</v>
      </c>
      <c r="W49">
        <v>0</v>
      </c>
      <c r="X49">
        <v>71</v>
      </c>
      <c r="Y49">
        <v>0</v>
      </c>
      <c r="Z49">
        <v>0</v>
      </c>
      <c r="AA49">
        <v>0</v>
      </c>
      <c r="AB49">
        <v>276</v>
      </c>
      <c r="AC49">
        <v>116</v>
      </c>
      <c r="AD49">
        <v>3.97</v>
      </c>
      <c r="AE49">
        <v>0.96199999999999997</v>
      </c>
      <c r="AF49">
        <v>6.2</v>
      </c>
      <c r="AG49">
        <v>1.4</v>
      </c>
      <c r="AH49">
        <v>2.4</v>
      </c>
      <c r="AI49">
        <v>9</v>
      </c>
      <c r="AJ49">
        <v>3.74</v>
      </c>
      <c r="AK49">
        <v>1</v>
      </c>
      <c r="AL49">
        <v>0.5</v>
      </c>
      <c r="AM49" t="s">
        <v>1437</v>
      </c>
    </row>
    <row r="50" spans="1:39" x14ac:dyDescent="0.45">
      <c r="A50">
        <v>45</v>
      </c>
      <c r="B50" t="s">
        <v>1438</v>
      </c>
      <c r="C50">
        <v>2024</v>
      </c>
      <c r="D50">
        <v>29</v>
      </c>
      <c r="E50" t="s">
        <v>22</v>
      </c>
      <c r="F50" t="s">
        <v>13</v>
      </c>
      <c r="G50">
        <v>3</v>
      </c>
      <c r="H50">
        <v>4</v>
      </c>
      <c r="I50">
        <v>0.42899999999999999</v>
      </c>
      <c r="J50">
        <v>7</v>
      </c>
      <c r="K50">
        <v>3.3</v>
      </c>
      <c r="L50">
        <v>12</v>
      </c>
      <c r="M50">
        <v>12</v>
      </c>
      <c r="N50">
        <v>0</v>
      </c>
      <c r="O50">
        <v>0</v>
      </c>
      <c r="P50">
        <v>0</v>
      </c>
      <c r="Q50">
        <v>71</v>
      </c>
      <c r="R50">
        <v>60</v>
      </c>
      <c r="S50">
        <v>27</v>
      </c>
      <c r="T50">
        <v>26</v>
      </c>
      <c r="U50">
        <v>8</v>
      </c>
      <c r="V50">
        <v>15</v>
      </c>
      <c r="W50">
        <v>0</v>
      </c>
      <c r="X50">
        <v>67</v>
      </c>
      <c r="Y50">
        <v>1</v>
      </c>
      <c r="Z50">
        <v>1</v>
      </c>
      <c r="AA50">
        <v>0</v>
      </c>
      <c r="AB50">
        <v>284</v>
      </c>
      <c r="AC50">
        <v>122</v>
      </c>
      <c r="AD50">
        <v>3.4</v>
      </c>
      <c r="AE50">
        <v>1.056</v>
      </c>
      <c r="AF50">
        <v>7.6</v>
      </c>
      <c r="AG50">
        <v>1</v>
      </c>
      <c r="AH50">
        <v>1.9</v>
      </c>
      <c r="AI50">
        <v>8.5</v>
      </c>
      <c r="AJ50">
        <v>4.47</v>
      </c>
      <c r="AK50">
        <v>1</v>
      </c>
      <c r="AL50">
        <v>0.5</v>
      </c>
      <c r="AM50" t="s">
        <v>1439</v>
      </c>
    </row>
    <row r="51" spans="1:39" x14ac:dyDescent="0.45">
      <c r="A51">
        <v>46</v>
      </c>
      <c r="B51" t="s">
        <v>1440</v>
      </c>
      <c r="C51">
        <v>2024</v>
      </c>
      <c r="D51">
        <v>27</v>
      </c>
      <c r="E51" t="s">
        <v>28</v>
      </c>
      <c r="F51" t="s">
        <v>17</v>
      </c>
      <c r="G51">
        <v>3</v>
      </c>
      <c r="H51">
        <v>3</v>
      </c>
      <c r="I51">
        <v>0.5</v>
      </c>
      <c r="J51">
        <v>6</v>
      </c>
      <c r="K51">
        <v>2.83</v>
      </c>
      <c r="L51">
        <v>11</v>
      </c>
      <c r="M51">
        <v>11</v>
      </c>
      <c r="N51">
        <v>0</v>
      </c>
      <c r="O51">
        <v>0</v>
      </c>
      <c r="P51">
        <v>0</v>
      </c>
      <c r="Q51">
        <v>60.1</v>
      </c>
      <c r="R51">
        <v>64</v>
      </c>
      <c r="S51">
        <v>24</v>
      </c>
      <c r="T51">
        <v>19</v>
      </c>
      <c r="U51">
        <v>1</v>
      </c>
      <c r="V51">
        <v>20</v>
      </c>
      <c r="W51">
        <v>0</v>
      </c>
      <c r="X51">
        <v>56</v>
      </c>
      <c r="Y51">
        <v>0</v>
      </c>
      <c r="Z51">
        <v>1</v>
      </c>
      <c r="AA51">
        <v>3</v>
      </c>
      <c r="AB51">
        <v>260</v>
      </c>
      <c r="AC51">
        <v>143</v>
      </c>
      <c r="AD51">
        <v>2.5</v>
      </c>
      <c r="AE51">
        <v>1.3919999999999999</v>
      </c>
      <c r="AF51">
        <v>9.5</v>
      </c>
      <c r="AG51">
        <v>0.1</v>
      </c>
      <c r="AH51">
        <v>3</v>
      </c>
      <c r="AI51">
        <v>8.4</v>
      </c>
      <c r="AJ51">
        <v>2.8</v>
      </c>
      <c r="AK51">
        <v>0.9</v>
      </c>
      <c r="AL51">
        <v>0.4</v>
      </c>
      <c r="AM51" t="s">
        <v>1441</v>
      </c>
    </row>
    <row r="52" spans="1:39" x14ac:dyDescent="0.45">
      <c r="A52">
        <v>47</v>
      </c>
      <c r="B52" t="s">
        <v>1442</v>
      </c>
      <c r="C52">
        <v>2024</v>
      </c>
      <c r="D52">
        <v>28</v>
      </c>
      <c r="E52" t="s">
        <v>304</v>
      </c>
      <c r="F52" t="s">
        <v>13</v>
      </c>
      <c r="G52">
        <v>2</v>
      </c>
      <c r="H52">
        <v>3</v>
      </c>
      <c r="I52">
        <v>0.4</v>
      </c>
      <c r="J52">
        <v>5</v>
      </c>
      <c r="K52">
        <v>3.47</v>
      </c>
      <c r="L52">
        <v>11</v>
      </c>
      <c r="M52">
        <v>11</v>
      </c>
      <c r="N52">
        <v>0</v>
      </c>
      <c r="O52">
        <v>0</v>
      </c>
      <c r="P52">
        <v>0</v>
      </c>
      <c r="Q52">
        <v>62.1</v>
      </c>
      <c r="R52">
        <v>66</v>
      </c>
      <c r="S52">
        <v>25</v>
      </c>
      <c r="T52">
        <v>24</v>
      </c>
      <c r="U52">
        <v>6</v>
      </c>
      <c r="V52">
        <v>10</v>
      </c>
      <c r="W52">
        <v>0</v>
      </c>
      <c r="X52">
        <v>64</v>
      </c>
      <c r="Y52">
        <v>3</v>
      </c>
      <c r="Z52">
        <v>0</v>
      </c>
      <c r="AA52">
        <v>0</v>
      </c>
      <c r="AB52">
        <v>261</v>
      </c>
      <c r="AC52">
        <v>110</v>
      </c>
      <c r="AD52">
        <v>2.97</v>
      </c>
      <c r="AE52">
        <v>1.2190000000000001</v>
      </c>
      <c r="AF52">
        <v>9.5</v>
      </c>
      <c r="AG52">
        <v>0.9</v>
      </c>
      <c r="AH52">
        <v>1.4</v>
      </c>
      <c r="AI52">
        <v>9.1999999999999993</v>
      </c>
      <c r="AJ52">
        <v>6.4</v>
      </c>
      <c r="AK52">
        <v>0.9</v>
      </c>
      <c r="AL52">
        <v>0.4</v>
      </c>
      <c r="AM52" t="s">
        <v>1443</v>
      </c>
    </row>
    <row r="53" spans="1:39" x14ac:dyDescent="0.45">
      <c r="A53">
        <v>48</v>
      </c>
      <c r="B53" t="s">
        <v>1444</v>
      </c>
      <c r="C53">
        <v>2024</v>
      </c>
      <c r="D53">
        <v>33</v>
      </c>
      <c r="E53" t="s">
        <v>43</v>
      </c>
      <c r="F53" t="s">
        <v>17</v>
      </c>
      <c r="G53">
        <v>4</v>
      </c>
      <c r="H53">
        <v>2</v>
      </c>
      <c r="I53">
        <v>0.66700000000000004</v>
      </c>
      <c r="J53">
        <v>6</v>
      </c>
      <c r="K53">
        <v>3.77</v>
      </c>
      <c r="L53">
        <v>11</v>
      </c>
      <c r="M53">
        <v>10</v>
      </c>
      <c r="N53">
        <v>0</v>
      </c>
      <c r="O53">
        <v>0</v>
      </c>
      <c r="P53">
        <v>0</v>
      </c>
      <c r="Q53">
        <v>59.2</v>
      </c>
      <c r="R53">
        <v>59</v>
      </c>
      <c r="S53">
        <v>26</v>
      </c>
      <c r="T53">
        <v>25</v>
      </c>
      <c r="U53">
        <v>8</v>
      </c>
      <c r="V53">
        <v>21</v>
      </c>
      <c r="W53">
        <v>0</v>
      </c>
      <c r="X53">
        <v>42</v>
      </c>
      <c r="Y53">
        <v>1</v>
      </c>
      <c r="Z53">
        <v>0</v>
      </c>
      <c r="AA53">
        <v>0</v>
      </c>
      <c r="AB53">
        <v>259</v>
      </c>
      <c r="AC53">
        <v>108</v>
      </c>
      <c r="AD53">
        <v>4.59</v>
      </c>
      <c r="AE53">
        <v>1.341</v>
      </c>
      <c r="AF53">
        <v>8.9</v>
      </c>
      <c r="AG53">
        <v>1.2</v>
      </c>
      <c r="AH53">
        <v>3.2</v>
      </c>
      <c r="AI53">
        <v>6.3</v>
      </c>
      <c r="AJ53">
        <v>2</v>
      </c>
      <c r="AK53">
        <v>0.9</v>
      </c>
      <c r="AL53">
        <v>0.4</v>
      </c>
      <c r="AM53" t="s">
        <v>1445</v>
      </c>
    </row>
    <row r="54" spans="1:39" x14ac:dyDescent="0.45">
      <c r="A54">
        <v>49</v>
      </c>
      <c r="B54" t="s">
        <v>1446</v>
      </c>
      <c r="C54">
        <v>2024</v>
      </c>
      <c r="D54">
        <v>25</v>
      </c>
      <c r="E54" t="s">
        <v>37</v>
      </c>
      <c r="F54" t="s">
        <v>17</v>
      </c>
      <c r="G54">
        <v>6</v>
      </c>
      <c r="H54">
        <v>2</v>
      </c>
      <c r="I54">
        <v>0.75</v>
      </c>
      <c r="J54">
        <v>8</v>
      </c>
      <c r="K54">
        <v>3.32</v>
      </c>
      <c r="L54">
        <v>12</v>
      </c>
      <c r="M54">
        <v>12</v>
      </c>
      <c r="N54">
        <v>0</v>
      </c>
      <c r="O54">
        <v>0</v>
      </c>
      <c r="P54">
        <v>0</v>
      </c>
      <c r="Q54">
        <v>65</v>
      </c>
      <c r="R54">
        <v>59</v>
      </c>
      <c r="S54">
        <v>25</v>
      </c>
      <c r="T54">
        <v>24</v>
      </c>
      <c r="U54">
        <v>6</v>
      </c>
      <c r="V54">
        <v>14</v>
      </c>
      <c r="W54">
        <v>0</v>
      </c>
      <c r="X54">
        <v>76</v>
      </c>
      <c r="Y54">
        <v>1</v>
      </c>
      <c r="Z54">
        <v>0</v>
      </c>
      <c r="AA54">
        <v>1</v>
      </c>
      <c r="AB54">
        <v>268</v>
      </c>
      <c r="AC54">
        <v>120</v>
      </c>
      <c r="AD54">
        <v>2.7</v>
      </c>
      <c r="AE54">
        <v>1.123</v>
      </c>
      <c r="AF54">
        <v>8.1999999999999993</v>
      </c>
      <c r="AG54">
        <v>0.8</v>
      </c>
      <c r="AH54">
        <v>1.9</v>
      </c>
      <c r="AI54">
        <v>10.5</v>
      </c>
      <c r="AJ54">
        <v>5.43</v>
      </c>
      <c r="AK54">
        <v>0.9</v>
      </c>
      <c r="AL54">
        <v>0.3</v>
      </c>
      <c r="AM54" t="s">
        <v>1447</v>
      </c>
    </row>
    <row r="55" spans="1:39" x14ac:dyDescent="0.45">
      <c r="A55">
        <v>50</v>
      </c>
      <c r="B55" t="s">
        <v>1448</v>
      </c>
      <c r="C55">
        <v>2024</v>
      </c>
      <c r="D55">
        <v>25</v>
      </c>
      <c r="E55" t="s">
        <v>15</v>
      </c>
      <c r="F55" t="s">
        <v>13</v>
      </c>
      <c r="G55">
        <v>2</v>
      </c>
      <c r="H55">
        <v>5</v>
      </c>
      <c r="I55">
        <v>0.28599999999999998</v>
      </c>
      <c r="J55">
        <v>7</v>
      </c>
      <c r="K55">
        <v>3.86</v>
      </c>
      <c r="L55">
        <v>12</v>
      </c>
      <c r="M55">
        <v>10</v>
      </c>
      <c r="N55">
        <v>0</v>
      </c>
      <c r="O55">
        <v>0</v>
      </c>
      <c r="P55">
        <v>0</v>
      </c>
      <c r="Q55">
        <v>58.1</v>
      </c>
      <c r="R55">
        <v>46</v>
      </c>
      <c r="S55">
        <v>28</v>
      </c>
      <c r="T55">
        <v>25</v>
      </c>
      <c r="U55">
        <v>5</v>
      </c>
      <c r="V55">
        <v>25</v>
      </c>
      <c r="W55">
        <v>1</v>
      </c>
      <c r="X55">
        <v>54</v>
      </c>
      <c r="Y55">
        <v>4</v>
      </c>
      <c r="Z55">
        <v>0</v>
      </c>
      <c r="AA55">
        <v>4</v>
      </c>
      <c r="AB55">
        <v>246</v>
      </c>
      <c r="AC55">
        <v>107</v>
      </c>
      <c r="AD55">
        <v>3.9</v>
      </c>
      <c r="AE55">
        <v>1.2170000000000001</v>
      </c>
      <c r="AF55">
        <v>7.1</v>
      </c>
      <c r="AG55">
        <v>0.8</v>
      </c>
      <c r="AH55">
        <v>3.9</v>
      </c>
      <c r="AI55">
        <v>8.3000000000000007</v>
      </c>
      <c r="AJ55">
        <v>2.16</v>
      </c>
      <c r="AK55">
        <v>0.8</v>
      </c>
      <c r="AL55">
        <v>0.3</v>
      </c>
      <c r="AM55" t="s">
        <v>1449</v>
      </c>
    </row>
    <row r="56" spans="1:39" x14ac:dyDescent="0.45">
      <c r="A56">
        <v>51</v>
      </c>
      <c r="B56" t="s">
        <v>1450</v>
      </c>
      <c r="C56">
        <v>2024</v>
      </c>
      <c r="D56">
        <v>25</v>
      </c>
      <c r="E56" t="s">
        <v>235</v>
      </c>
      <c r="F56" t="s">
        <v>13</v>
      </c>
      <c r="G56">
        <v>4</v>
      </c>
      <c r="H56">
        <v>1</v>
      </c>
      <c r="I56">
        <v>0.8</v>
      </c>
      <c r="J56">
        <v>5</v>
      </c>
      <c r="K56">
        <v>3.74</v>
      </c>
      <c r="L56">
        <v>12</v>
      </c>
      <c r="M56">
        <v>12</v>
      </c>
      <c r="N56">
        <v>0</v>
      </c>
      <c r="O56">
        <v>0</v>
      </c>
      <c r="P56">
        <v>0</v>
      </c>
      <c r="Q56">
        <v>65</v>
      </c>
      <c r="R56">
        <v>58</v>
      </c>
      <c r="S56">
        <v>27</v>
      </c>
      <c r="T56">
        <v>27</v>
      </c>
      <c r="U56">
        <v>8</v>
      </c>
      <c r="V56">
        <v>18</v>
      </c>
      <c r="W56">
        <v>0</v>
      </c>
      <c r="X56">
        <v>69</v>
      </c>
      <c r="Y56">
        <v>3</v>
      </c>
      <c r="Z56">
        <v>0</v>
      </c>
      <c r="AA56">
        <v>2</v>
      </c>
      <c r="AB56">
        <v>270</v>
      </c>
      <c r="AC56">
        <v>103</v>
      </c>
      <c r="AD56">
        <v>3.59</v>
      </c>
      <c r="AE56">
        <v>1.169</v>
      </c>
      <c r="AF56">
        <v>8</v>
      </c>
      <c r="AG56">
        <v>1.1000000000000001</v>
      </c>
      <c r="AH56">
        <v>2.5</v>
      </c>
      <c r="AI56">
        <v>9.6</v>
      </c>
      <c r="AJ56">
        <v>3.83</v>
      </c>
      <c r="AK56">
        <v>0.8</v>
      </c>
      <c r="AL56">
        <v>0.2</v>
      </c>
      <c r="AM56" t="s">
        <v>1451</v>
      </c>
    </row>
    <row r="57" spans="1:39" x14ac:dyDescent="0.45">
      <c r="A57">
        <v>52</v>
      </c>
      <c r="B57" t="s">
        <v>1452</v>
      </c>
      <c r="C57">
        <v>2024</v>
      </c>
      <c r="D57">
        <v>30</v>
      </c>
      <c r="E57" t="s">
        <v>313</v>
      </c>
      <c r="F57" t="s">
        <v>17</v>
      </c>
      <c r="G57">
        <v>3</v>
      </c>
      <c r="H57">
        <v>2</v>
      </c>
      <c r="I57">
        <v>0.6</v>
      </c>
      <c r="J57">
        <v>5</v>
      </c>
      <c r="K57">
        <v>3.52</v>
      </c>
      <c r="L57">
        <v>11</v>
      </c>
      <c r="M57">
        <v>11</v>
      </c>
      <c r="N57">
        <v>0</v>
      </c>
      <c r="O57">
        <v>0</v>
      </c>
      <c r="P57">
        <v>0</v>
      </c>
      <c r="Q57">
        <v>64</v>
      </c>
      <c r="R57">
        <v>48</v>
      </c>
      <c r="S57">
        <v>31</v>
      </c>
      <c r="T57">
        <v>25</v>
      </c>
      <c r="U57">
        <v>5</v>
      </c>
      <c r="V57">
        <v>27</v>
      </c>
      <c r="W57">
        <v>0</v>
      </c>
      <c r="X57">
        <v>54</v>
      </c>
      <c r="Y57">
        <v>4</v>
      </c>
      <c r="Z57">
        <v>2</v>
      </c>
      <c r="AA57">
        <v>1</v>
      </c>
      <c r="AB57">
        <v>270</v>
      </c>
      <c r="AC57">
        <v>108</v>
      </c>
      <c r="AD57">
        <v>3.93</v>
      </c>
      <c r="AE57">
        <v>1.1719999999999999</v>
      </c>
      <c r="AF57">
        <v>6.8</v>
      </c>
      <c r="AG57">
        <v>0.7</v>
      </c>
      <c r="AH57">
        <v>3.8</v>
      </c>
      <c r="AI57">
        <v>7.6</v>
      </c>
      <c r="AJ57">
        <v>2</v>
      </c>
      <c r="AK57">
        <v>0.8</v>
      </c>
      <c r="AL57">
        <v>0.2</v>
      </c>
      <c r="AM57" t="s">
        <v>1453</v>
      </c>
    </row>
    <row r="58" spans="1:39" x14ac:dyDescent="0.45">
      <c r="A58">
        <v>53</v>
      </c>
      <c r="B58" t="s">
        <v>1454</v>
      </c>
      <c r="C58">
        <v>2024</v>
      </c>
      <c r="D58">
        <v>36</v>
      </c>
      <c r="E58" t="s">
        <v>25</v>
      </c>
      <c r="F58" t="s">
        <v>17</v>
      </c>
      <c r="G58">
        <v>4</v>
      </c>
      <c r="H58">
        <v>2</v>
      </c>
      <c r="I58">
        <v>0.66700000000000004</v>
      </c>
      <c r="J58">
        <v>6</v>
      </c>
      <c r="K58">
        <v>3.6</v>
      </c>
      <c r="L58">
        <v>11</v>
      </c>
      <c r="M58">
        <v>11</v>
      </c>
      <c r="N58">
        <v>0</v>
      </c>
      <c r="O58">
        <v>0</v>
      </c>
      <c r="P58">
        <v>0</v>
      </c>
      <c r="Q58">
        <v>65</v>
      </c>
      <c r="R58">
        <v>54</v>
      </c>
      <c r="S58">
        <v>30</v>
      </c>
      <c r="T58">
        <v>26</v>
      </c>
      <c r="U58">
        <v>8</v>
      </c>
      <c r="V58">
        <v>25</v>
      </c>
      <c r="W58">
        <v>0</v>
      </c>
      <c r="X58">
        <v>52</v>
      </c>
      <c r="Y58">
        <v>2</v>
      </c>
      <c r="Z58">
        <v>0</v>
      </c>
      <c r="AA58">
        <v>3</v>
      </c>
      <c r="AB58">
        <v>268</v>
      </c>
      <c r="AC58">
        <v>113</v>
      </c>
      <c r="AD58">
        <v>4.3899999999999997</v>
      </c>
      <c r="AE58">
        <v>1.2150000000000001</v>
      </c>
      <c r="AF58">
        <v>7.5</v>
      </c>
      <c r="AG58">
        <v>1.1000000000000001</v>
      </c>
      <c r="AH58">
        <v>3.5</v>
      </c>
      <c r="AI58">
        <v>7.2</v>
      </c>
      <c r="AJ58">
        <v>2.08</v>
      </c>
      <c r="AK58">
        <v>0.6</v>
      </c>
      <c r="AL58">
        <v>0.1</v>
      </c>
      <c r="AM58" t="s">
        <v>1455</v>
      </c>
    </row>
    <row r="59" spans="1:39" x14ac:dyDescent="0.45">
      <c r="A59">
        <v>54</v>
      </c>
      <c r="B59" t="s">
        <v>1456</v>
      </c>
      <c r="C59">
        <v>2024</v>
      </c>
      <c r="D59">
        <v>33</v>
      </c>
      <c r="E59" t="s">
        <v>55</v>
      </c>
      <c r="F59" t="s">
        <v>13</v>
      </c>
      <c r="G59">
        <v>2</v>
      </c>
      <c r="H59">
        <v>5</v>
      </c>
      <c r="I59">
        <v>0.28599999999999998</v>
      </c>
      <c r="J59">
        <v>7</v>
      </c>
      <c r="K59">
        <v>3.66</v>
      </c>
      <c r="L59">
        <v>12</v>
      </c>
      <c r="M59">
        <v>12</v>
      </c>
      <c r="N59">
        <v>0</v>
      </c>
      <c r="O59">
        <v>0</v>
      </c>
      <c r="P59">
        <v>0</v>
      </c>
      <c r="Q59">
        <v>66.099999999999994</v>
      </c>
      <c r="R59">
        <v>69</v>
      </c>
      <c r="S59">
        <v>29</v>
      </c>
      <c r="T59">
        <v>27</v>
      </c>
      <c r="U59">
        <v>6</v>
      </c>
      <c r="V59">
        <v>14</v>
      </c>
      <c r="W59">
        <v>0</v>
      </c>
      <c r="X59">
        <v>65</v>
      </c>
      <c r="Y59">
        <v>0</v>
      </c>
      <c r="Z59">
        <v>0</v>
      </c>
      <c r="AA59">
        <v>0</v>
      </c>
      <c r="AB59">
        <v>278</v>
      </c>
      <c r="AC59">
        <v>106</v>
      </c>
      <c r="AD59">
        <v>3</v>
      </c>
      <c r="AE59">
        <v>1.2509999999999999</v>
      </c>
      <c r="AF59">
        <v>9.4</v>
      </c>
      <c r="AG59">
        <v>0.8</v>
      </c>
      <c r="AH59">
        <v>1.9</v>
      </c>
      <c r="AI59">
        <v>8.8000000000000007</v>
      </c>
      <c r="AJ59">
        <v>4.6399999999999997</v>
      </c>
      <c r="AK59">
        <v>0.5</v>
      </c>
      <c r="AL59">
        <v>-0.1</v>
      </c>
      <c r="AM59" t="s">
        <v>1457</v>
      </c>
    </row>
    <row r="60" spans="1:39" x14ac:dyDescent="0.45">
      <c r="A60">
        <v>55</v>
      </c>
      <c r="B60" t="s">
        <v>1458</v>
      </c>
      <c r="C60">
        <v>2024</v>
      </c>
      <c r="D60">
        <v>28</v>
      </c>
      <c r="E60" t="s">
        <v>76</v>
      </c>
      <c r="F60" t="s">
        <v>13</v>
      </c>
      <c r="G60">
        <v>4</v>
      </c>
      <c r="H60">
        <v>2</v>
      </c>
      <c r="I60">
        <v>0.66700000000000004</v>
      </c>
      <c r="J60">
        <v>6</v>
      </c>
      <c r="K60">
        <v>4.57</v>
      </c>
      <c r="L60">
        <v>11</v>
      </c>
      <c r="M60">
        <v>11</v>
      </c>
      <c r="N60">
        <v>0</v>
      </c>
      <c r="O60">
        <v>0</v>
      </c>
      <c r="P60">
        <v>0</v>
      </c>
      <c r="Q60">
        <v>61</v>
      </c>
      <c r="R60">
        <v>72</v>
      </c>
      <c r="S60">
        <v>31</v>
      </c>
      <c r="T60">
        <v>31</v>
      </c>
      <c r="U60">
        <v>11</v>
      </c>
      <c r="V60">
        <v>12</v>
      </c>
      <c r="W60">
        <v>0</v>
      </c>
      <c r="X60">
        <v>54</v>
      </c>
      <c r="Y60">
        <v>1</v>
      </c>
      <c r="Z60">
        <v>0</v>
      </c>
      <c r="AA60">
        <v>3</v>
      </c>
      <c r="AB60">
        <v>266</v>
      </c>
      <c r="AC60">
        <v>85</v>
      </c>
      <c r="AD60">
        <v>4.3600000000000003</v>
      </c>
      <c r="AE60">
        <v>1.377</v>
      </c>
      <c r="AF60">
        <v>10.6</v>
      </c>
      <c r="AG60">
        <v>1.6</v>
      </c>
      <c r="AH60">
        <v>1.8</v>
      </c>
      <c r="AI60">
        <v>8</v>
      </c>
      <c r="AJ60">
        <v>4.5</v>
      </c>
      <c r="AK60">
        <v>0.5</v>
      </c>
      <c r="AL60">
        <v>0</v>
      </c>
      <c r="AM60" t="s">
        <v>1459</v>
      </c>
    </row>
    <row r="61" spans="1:39" x14ac:dyDescent="0.45">
      <c r="A61">
        <v>56</v>
      </c>
      <c r="B61" t="s">
        <v>1460</v>
      </c>
      <c r="C61">
        <v>2024</v>
      </c>
      <c r="D61">
        <v>25</v>
      </c>
      <c r="E61" t="s">
        <v>317</v>
      </c>
      <c r="F61" t="s">
        <v>17</v>
      </c>
      <c r="G61">
        <v>2</v>
      </c>
      <c r="H61">
        <v>4</v>
      </c>
      <c r="I61">
        <v>0.33300000000000002</v>
      </c>
      <c r="J61">
        <v>6</v>
      </c>
      <c r="K61">
        <v>4.16</v>
      </c>
      <c r="L61">
        <v>11</v>
      </c>
      <c r="M61">
        <v>11</v>
      </c>
      <c r="N61">
        <v>0</v>
      </c>
      <c r="O61">
        <v>0</v>
      </c>
      <c r="P61">
        <v>0</v>
      </c>
      <c r="Q61">
        <v>67</v>
      </c>
      <c r="R61">
        <v>60</v>
      </c>
      <c r="S61">
        <v>35</v>
      </c>
      <c r="T61">
        <v>31</v>
      </c>
      <c r="U61">
        <v>7</v>
      </c>
      <c r="V61">
        <v>12</v>
      </c>
      <c r="W61">
        <v>1</v>
      </c>
      <c r="X61">
        <v>63</v>
      </c>
      <c r="Y61">
        <v>2</v>
      </c>
      <c r="Z61">
        <v>0</v>
      </c>
      <c r="AA61">
        <v>1</v>
      </c>
      <c r="AB61">
        <v>275</v>
      </c>
      <c r="AC61">
        <v>96</v>
      </c>
      <c r="AD61">
        <v>3.25</v>
      </c>
      <c r="AE61">
        <v>1.075</v>
      </c>
      <c r="AF61">
        <v>8.1</v>
      </c>
      <c r="AG61">
        <v>0.9</v>
      </c>
      <c r="AH61">
        <v>1.6</v>
      </c>
      <c r="AI61">
        <v>8.5</v>
      </c>
      <c r="AJ61">
        <v>5.25</v>
      </c>
      <c r="AK61">
        <v>0.5</v>
      </c>
      <c r="AL61">
        <v>-0.1</v>
      </c>
      <c r="AM61" t="s">
        <v>1461</v>
      </c>
    </row>
    <row r="62" spans="1:39" x14ac:dyDescent="0.45">
      <c r="A62">
        <v>57</v>
      </c>
      <c r="B62" t="s">
        <v>1462</v>
      </c>
      <c r="C62">
        <v>2024</v>
      </c>
      <c r="D62">
        <v>26</v>
      </c>
      <c r="E62" t="s">
        <v>97</v>
      </c>
      <c r="F62" t="s">
        <v>13</v>
      </c>
      <c r="G62">
        <v>4</v>
      </c>
      <c r="H62">
        <v>5</v>
      </c>
      <c r="I62">
        <v>0.44400000000000001</v>
      </c>
      <c r="J62">
        <v>9</v>
      </c>
      <c r="K62">
        <v>4.08</v>
      </c>
      <c r="L62">
        <v>12</v>
      </c>
      <c r="M62">
        <v>12</v>
      </c>
      <c r="N62">
        <v>0</v>
      </c>
      <c r="O62">
        <v>0</v>
      </c>
      <c r="P62">
        <v>0</v>
      </c>
      <c r="Q62">
        <v>68.099999999999994</v>
      </c>
      <c r="R62">
        <v>64</v>
      </c>
      <c r="S62">
        <v>31</v>
      </c>
      <c r="T62">
        <v>31</v>
      </c>
      <c r="U62">
        <v>9</v>
      </c>
      <c r="V62">
        <v>6</v>
      </c>
      <c r="W62">
        <v>0</v>
      </c>
      <c r="X62">
        <v>65</v>
      </c>
      <c r="Y62">
        <v>3</v>
      </c>
      <c r="Z62">
        <v>1</v>
      </c>
      <c r="AA62">
        <v>3</v>
      </c>
      <c r="AB62">
        <v>279</v>
      </c>
      <c r="AC62">
        <v>91</v>
      </c>
      <c r="AD62">
        <v>3.35</v>
      </c>
      <c r="AE62">
        <v>1.024</v>
      </c>
      <c r="AF62">
        <v>8.4</v>
      </c>
      <c r="AG62">
        <v>1.2</v>
      </c>
      <c r="AH62">
        <v>0.8</v>
      </c>
      <c r="AI62">
        <v>8.6</v>
      </c>
      <c r="AJ62">
        <v>10.83</v>
      </c>
      <c r="AK62">
        <v>0.4</v>
      </c>
      <c r="AL62">
        <v>-0.1</v>
      </c>
      <c r="AM62" t="s">
        <v>1463</v>
      </c>
    </row>
    <row r="63" spans="1:39" x14ac:dyDescent="0.45">
      <c r="A63">
        <v>58</v>
      </c>
      <c r="B63" t="s">
        <v>1464</v>
      </c>
      <c r="C63">
        <v>2024</v>
      </c>
      <c r="D63">
        <v>35</v>
      </c>
      <c r="E63" t="s">
        <v>313</v>
      </c>
      <c r="F63" t="s">
        <v>17</v>
      </c>
      <c r="G63">
        <v>1</v>
      </c>
      <c r="H63">
        <v>5</v>
      </c>
      <c r="I63">
        <v>0.16700000000000001</v>
      </c>
      <c r="J63">
        <v>6</v>
      </c>
      <c r="K63">
        <v>5.0599999999999996</v>
      </c>
      <c r="L63">
        <v>11</v>
      </c>
      <c r="M63">
        <v>11</v>
      </c>
      <c r="N63">
        <v>0</v>
      </c>
      <c r="O63">
        <v>0</v>
      </c>
      <c r="P63">
        <v>0</v>
      </c>
      <c r="Q63">
        <v>58.2</v>
      </c>
      <c r="R63">
        <v>62</v>
      </c>
      <c r="S63">
        <v>33</v>
      </c>
      <c r="T63">
        <v>33</v>
      </c>
      <c r="U63">
        <v>9</v>
      </c>
      <c r="V63">
        <v>18</v>
      </c>
      <c r="W63">
        <v>0</v>
      </c>
      <c r="X63">
        <v>39</v>
      </c>
      <c r="Y63">
        <v>2</v>
      </c>
      <c r="Z63">
        <v>0</v>
      </c>
      <c r="AA63">
        <v>2</v>
      </c>
      <c r="AB63">
        <v>253</v>
      </c>
      <c r="AC63">
        <v>75</v>
      </c>
      <c r="AD63">
        <v>4.83</v>
      </c>
      <c r="AE63">
        <v>1.3640000000000001</v>
      </c>
      <c r="AF63">
        <v>9.5</v>
      </c>
      <c r="AG63">
        <v>1.4</v>
      </c>
      <c r="AH63">
        <v>2.8</v>
      </c>
      <c r="AI63">
        <v>6</v>
      </c>
      <c r="AJ63">
        <v>2.17</v>
      </c>
      <c r="AK63">
        <v>0.4</v>
      </c>
      <c r="AL63">
        <v>0</v>
      </c>
      <c r="AM63" t="s">
        <v>1465</v>
      </c>
    </row>
    <row r="64" spans="1:39" x14ac:dyDescent="0.45">
      <c r="A64">
        <v>59</v>
      </c>
      <c r="B64" t="s">
        <v>1466</v>
      </c>
      <c r="C64">
        <v>2024</v>
      </c>
      <c r="D64">
        <v>30</v>
      </c>
      <c r="E64" t="s">
        <v>304</v>
      </c>
      <c r="F64" t="s">
        <v>13</v>
      </c>
      <c r="G64">
        <v>3</v>
      </c>
      <c r="H64">
        <v>4</v>
      </c>
      <c r="I64">
        <v>0.42899999999999999</v>
      </c>
      <c r="J64">
        <v>7</v>
      </c>
      <c r="K64">
        <v>4.12</v>
      </c>
      <c r="L64">
        <v>10</v>
      </c>
      <c r="M64">
        <v>10</v>
      </c>
      <c r="N64">
        <v>0</v>
      </c>
      <c r="O64">
        <v>0</v>
      </c>
      <c r="P64">
        <v>0</v>
      </c>
      <c r="Q64">
        <v>59</v>
      </c>
      <c r="R64">
        <v>65</v>
      </c>
      <c r="S64">
        <v>28</v>
      </c>
      <c r="T64">
        <v>27</v>
      </c>
      <c r="U64">
        <v>8</v>
      </c>
      <c r="V64">
        <v>4</v>
      </c>
      <c r="W64">
        <v>0</v>
      </c>
      <c r="X64">
        <v>44</v>
      </c>
      <c r="Y64">
        <v>1</v>
      </c>
      <c r="Z64">
        <v>0</v>
      </c>
      <c r="AA64">
        <v>1</v>
      </c>
      <c r="AB64">
        <v>246</v>
      </c>
      <c r="AC64">
        <v>93</v>
      </c>
      <c r="AD64">
        <v>3.67</v>
      </c>
      <c r="AE64">
        <v>1.169</v>
      </c>
      <c r="AF64">
        <v>9.9</v>
      </c>
      <c r="AG64">
        <v>1.2</v>
      </c>
      <c r="AH64">
        <v>0.6</v>
      </c>
      <c r="AI64">
        <v>6.7</v>
      </c>
      <c r="AJ64">
        <v>11</v>
      </c>
      <c r="AK64">
        <v>0.4</v>
      </c>
      <c r="AL64">
        <v>-0.1</v>
      </c>
      <c r="AM64" t="s">
        <v>1467</v>
      </c>
    </row>
    <row r="65" spans="1:39" x14ac:dyDescent="0.45">
      <c r="A65">
        <v>60</v>
      </c>
      <c r="B65" t="s">
        <v>1468</v>
      </c>
      <c r="C65">
        <v>2024</v>
      </c>
      <c r="D65">
        <v>22</v>
      </c>
      <c r="E65" t="s">
        <v>65</v>
      </c>
      <c r="F65" t="s">
        <v>17</v>
      </c>
      <c r="G65">
        <v>4</v>
      </c>
      <c r="H65">
        <v>2</v>
      </c>
      <c r="I65">
        <v>0.66700000000000004</v>
      </c>
      <c r="J65">
        <v>6</v>
      </c>
      <c r="K65">
        <v>4.1500000000000004</v>
      </c>
      <c r="L65">
        <v>12</v>
      </c>
      <c r="M65">
        <v>12</v>
      </c>
      <c r="N65">
        <v>0</v>
      </c>
      <c r="O65">
        <v>0</v>
      </c>
      <c r="P65">
        <v>0</v>
      </c>
      <c r="Q65">
        <v>65</v>
      </c>
      <c r="R65">
        <v>69</v>
      </c>
      <c r="S65">
        <v>31</v>
      </c>
      <c r="T65">
        <v>30</v>
      </c>
      <c r="U65">
        <v>9</v>
      </c>
      <c r="V65">
        <v>22</v>
      </c>
      <c r="W65">
        <v>0</v>
      </c>
      <c r="X65">
        <v>60</v>
      </c>
      <c r="Y65">
        <v>5</v>
      </c>
      <c r="Z65">
        <v>1</v>
      </c>
      <c r="AA65">
        <v>1</v>
      </c>
      <c r="AB65">
        <v>282</v>
      </c>
      <c r="AC65">
        <v>91</v>
      </c>
      <c r="AD65">
        <v>4.3499999999999996</v>
      </c>
      <c r="AE65">
        <v>1.4</v>
      </c>
      <c r="AF65">
        <v>9.6</v>
      </c>
      <c r="AG65">
        <v>1.2</v>
      </c>
      <c r="AH65">
        <v>3</v>
      </c>
      <c r="AI65">
        <v>8.3000000000000007</v>
      </c>
      <c r="AJ65">
        <v>2.73</v>
      </c>
      <c r="AK65">
        <v>0.4</v>
      </c>
      <c r="AL65">
        <v>-0.2</v>
      </c>
      <c r="AM65" t="s">
        <v>1469</v>
      </c>
    </row>
    <row r="66" spans="1:39" x14ac:dyDescent="0.45">
      <c r="A66">
        <v>61</v>
      </c>
      <c r="B66" t="s">
        <v>1470</v>
      </c>
      <c r="C66">
        <v>2024</v>
      </c>
      <c r="D66">
        <v>32</v>
      </c>
      <c r="E66" t="s">
        <v>155</v>
      </c>
      <c r="F66" t="s">
        <v>13</v>
      </c>
      <c r="G66">
        <v>4</v>
      </c>
      <c r="H66">
        <v>5</v>
      </c>
      <c r="I66">
        <v>0.44400000000000001</v>
      </c>
      <c r="J66">
        <v>9</v>
      </c>
      <c r="K66">
        <v>4.24</v>
      </c>
      <c r="L66">
        <v>12</v>
      </c>
      <c r="M66">
        <v>12</v>
      </c>
      <c r="N66">
        <v>0</v>
      </c>
      <c r="O66">
        <v>0</v>
      </c>
      <c r="P66">
        <v>0</v>
      </c>
      <c r="Q66">
        <v>68</v>
      </c>
      <c r="R66">
        <v>65</v>
      </c>
      <c r="S66">
        <v>33</v>
      </c>
      <c r="T66">
        <v>32</v>
      </c>
      <c r="U66">
        <v>6</v>
      </c>
      <c r="V66">
        <v>20</v>
      </c>
      <c r="W66">
        <v>0</v>
      </c>
      <c r="X66">
        <v>56</v>
      </c>
      <c r="Y66">
        <v>2</v>
      </c>
      <c r="Z66">
        <v>0</v>
      </c>
      <c r="AA66">
        <v>2</v>
      </c>
      <c r="AB66">
        <v>283</v>
      </c>
      <c r="AC66">
        <v>97</v>
      </c>
      <c r="AD66">
        <v>3.62</v>
      </c>
      <c r="AE66">
        <v>1.25</v>
      </c>
      <c r="AF66">
        <v>8.6</v>
      </c>
      <c r="AG66">
        <v>0.8</v>
      </c>
      <c r="AH66">
        <v>2.6</v>
      </c>
      <c r="AI66">
        <v>7.4</v>
      </c>
      <c r="AJ66">
        <v>2.8</v>
      </c>
      <c r="AK66">
        <v>0.3</v>
      </c>
      <c r="AL66">
        <v>-0.2</v>
      </c>
      <c r="AM66" t="s">
        <v>1471</v>
      </c>
    </row>
    <row r="67" spans="1:39" x14ac:dyDescent="0.45">
      <c r="A67">
        <v>62</v>
      </c>
      <c r="B67" t="s">
        <v>1472</v>
      </c>
      <c r="C67">
        <v>2024</v>
      </c>
      <c r="D67">
        <v>28</v>
      </c>
      <c r="E67" t="s">
        <v>76</v>
      </c>
      <c r="F67" t="s">
        <v>13</v>
      </c>
      <c r="G67">
        <v>5</v>
      </c>
      <c r="H67">
        <v>5</v>
      </c>
      <c r="I67">
        <v>0.5</v>
      </c>
      <c r="J67">
        <v>10</v>
      </c>
      <c r="K67">
        <v>4.84</v>
      </c>
      <c r="L67">
        <v>12</v>
      </c>
      <c r="M67">
        <v>12</v>
      </c>
      <c r="N67">
        <v>0</v>
      </c>
      <c r="O67">
        <v>0</v>
      </c>
      <c r="P67">
        <v>0</v>
      </c>
      <c r="Q67">
        <v>67</v>
      </c>
      <c r="R67">
        <v>66</v>
      </c>
      <c r="S67">
        <v>37</v>
      </c>
      <c r="T67">
        <v>36</v>
      </c>
      <c r="U67">
        <v>12</v>
      </c>
      <c r="V67">
        <v>11</v>
      </c>
      <c r="W67">
        <v>0</v>
      </c>
      <c r="X67">
        <v>75</v>
      </c>
      <c r="Y67">
        <v>2</v>
      </c>
      <c r="Z67">
        <v>0</v>
      </c>
      <c r="AA67">
        <v>0</v>
      </c>
      <c r="AB67">
        <v>277</v>
      </c>
      <c r="AC67">
        <v>81</v>
      </c>
      <c r="AD67">
        <v>3.82</v>
      </c>
      <c r="AE67">
        <v>1.149</v>
      </c>
      <c r="AF67">
        <v>8.9</v>
      </c>
      <c r="AG67">
        <v>1.6</v>
      </c>
      <c r="AH67">
        <v>1.5</v>
      </c>
      <c r="AI67">
        <v>10.1</v>
      </c>
      <c r="AJ67">
        <v>6.82</v>
      </c>
      <c r="AK67">
        <v>0.3</v>
      </c>
      <c r="AL67">
        <v>-0.3</v>
      </c>
      <c r="AM67" t="s">
        <v>1473</v>
      </c>
    </row>
    <row r="68" spans="1:39" x14ac:dyDescent="0.45">
      <c r="A68">
        <v>63</v>
      </c>
      <c r="B68" t="s">
        <v>1474</v>
      </c>
      <c r="C68">
        <v>2024</v>
      </c>
      <c r="D68">
        <v>29</v>
      </c>
      <c r="E68" t="s">
        <v>117</v>
      </c>
      <c r="F68" t="s">
        <v>17</v>
      </c>
      <c r="G68">
        <v>4</v>
      </c>
      <c r="H68">
        <v>4</v>
      </c>
      <c r="I68">
        <v>0.5</v>
      </c>
      <c r="J68">
        <v>8</v>
      </c>
      <c r="K68">
        <v>4.09</v>
      </c>
      <c r="L68">
        <v>12</v>
      </c>
      <c r="M68">
        <v>11</v>
      </c>
      <c r="N68">
        <v>0</v>
      </c>
      <c r="O68">
        <v>0</v>
      </c>
      <c r="P68">
        <v>0</v>
      </c>
      <c r="Q68">
        <v>66</v>
      </c>
      <c r="R68">
        <v>55</v>
      </c>
      <c r="S68">
        <v>35</v>
      </c>
      <c r="T68">
        <v>30</v>
      </c>
      <c r="U68">
        <v>13</v>
      </c>
      <c r="V68">
        <v>29</v>
      </c>
      <c r="W68">
        <v>1</v>
      </c>
      <c r="X68">
        <v>74</v>
      </c>
      <c r="Y68">
        <v>0</v>
      </c>
      <c r="Z68">
        <v>0</v>
      </c>
      <c r="AA68">
        <v>0</v>
      </c>
      <c r="AB68">
        <v>282</v>
      </c>
      <c r="AC68">
        <v>94</v>
      </c>
      <c r="AD68">
        <v>4.78</v>
      </c>
      <c r="AE68">
        <v>1.2729999999999999</v>
      </c>
      <c r="AF68">
        <v>7.5</v>
      </c>
      <c r="AG68">
        <v>1.8</v>
      </c>
      <c r="AH68">
        <v>4</v>
      </c>
      <c r="AI68">
        <v>10.1</v>
      </c>
      <c r="AJ68">
        <v>2.5499999999999998</v>
      </c>
      <c r="AK68">
        <v>0.3</v>
      </c>
      <c r="AL68">
        <v>-0.2</v>
      </c>
      <c r="AM68" t="s">
        <v>1475</v>
      </c>
    </row>
    <row r="69" spans="1:39" x14ac:dyDescent="0.45">
      <c r="A69">
        <v>64</v>
      </c>
      <c r="B69" t="s">
        <v>1476</v>
      </c>
      <c r="C69">
        <v>2024</v>
      </c>
      <c r="D69">
        <v>26</v>
      </c>
      <c r="E69" t="s">
        <v>73</v>
      </c>
      <c r="F69" t="s">
        <v>17</v>
      </c>
      <c r="G69">
        <v>4</v>
      </c>
      <c r="H69">
        <v>3</v>
      </c>
      <c r="I69">
        <v>0.57099999999999995</v>
      </c>
      <c r="J69">
        <v>7</v>
      </c>
      <c r="K69">
        <v>4.76</v>
      </c>
      <c r="L69">
        <v>11</v>
      </c>
      <c r="M69">
        <v>11</v>
      </c>
      <c r="N69">
        <v>0</v>
      </c>
      <c r="O69">
        <v>0</v>
      </c>
      <c r="P69">
        <v>0</v>
      </c>
      <c r="Q69">
        <v>58.2</v>
      </c>
      <c r="R69">
        <v>64</v>
      </c>
      <c r="S69">
        <v>36</v>
      </c>
      <c r="T69">
        <v>31</v>
      </c>
      <c r="U69">
        <v>9</v>
      </c>
      <c r="V69">
        <v>21</v>
      </c>
      <c r="W69">
        <v>0</v>
      </c>
      <c r="X69">
        <v>47</v>
      </c>
      <c r="Y69">
        <v>5</v>
      </c>
      <c r="Z69">
        <v>0</v>
      </c>
      <c r="AA69">
        <v>4</v>
      </c>
      <c r="AB69">
        <v>263</v>
      </c>
      <c r="AC69">
        <v>88</v>
      </c>
      <c r="AD69">
        <v>4.87</v>
      </c>
      <c r="AE69">
        <v>1.4490000000000001</v>
      </c>
      <c r="AF69">
        <v>9.8000000000000007</v>
      </c>
      <c r="AG69">
        <v>1.4</v>
      </c>
      <c r="AH69">
        <v>3.2</v>
      </c>
      <c r="AI69">
        <v>7.2</v>
      </c>
      <c r="AJ69">
        <v>2.2400000000000002</v>
      </c>
      <c r="AK69">
        <v>0.1</v>
      </c>
      <c r="AL69">
        <v>-0.4</v>
      </c>
      <c r="AM69" t="s">
        <v>1477</v>
      </c>
    </row>
    <row r="70" spans="1:39" x14ac:dyDescent="0.45">
      <c r="A70">
        <v>65</v>
      </c>
      <c r="B70" t="s">
        <v>1478</v>
      </c>
      <c r="C70">
        <v>2024</v>
      </c>
      <c r="D70">
        <v>35</v>
      </c>
      <c r="E70" t="s">
        <v>55</v>
      </c>
      <c r="F70" t="s">
        <v>13</v>
      </c>
      <c r="G70">
        <v>5</v>
      </c>
      <c r="H70">
        <v>6</v>
      </c>
      <c r="I70">
        <v>0.45500000000000002</v>
      </c>
      <c r="J70">
        <v>11</v>
      </c>
      <c r="K70">
        <v>4.03</v>
      </c>
      <c r="L70">
        <v>11</v>
      </c>
      <c r="M70">
        <v>11</v>
      </c>
      <c r="N70">
        <v>0</v>
      </c>
      <c r="O70">
        <v>0</v>
      </c>
      <c r="P70">
        <v>0</v>
      </c>
      <c r="Q70">
        <v>60.1</v>
      </c>
      <c r="R70">
        <v>61</v>
      </c>
      <c r="S70">
        <v>30</v>
      </c>
      <c r="T70">
        <v>27</v>
      </c>
      <c r="U70">
        <v>7</v>
      </c>
      <c r="V70">
        <v>25</v>
      </c>
      <c r="W70">
        <v>0</v>
      </c>
      <c r="X70">
        <v>56</v>
      </c>
      <c r="Y70">
        <v>3</v>
      </c>
      <c r="Z70">
        <v>0</v>
      </c>
      <c r="AA70">
        <v>0</v>
      </c>
      <c r="AB70">
        <v>261</v>
      </c>
      <c r="AC70">
        <v>97</v>
      </c>
      <c r="AD70">
        <v>4.1900000000000004</v>
      </c>
      <c r="AE70">
        <v>1.425</v>
      </c>
      <c r="AF70">
        <v>9.1</v>
      </c>
      <c r="AG70">
        <v>1</v>
      </c>
      <c r="AH70">
        <v>3.7</v>
      </c>
      <c r="AI70">
        <v>8.4</v>
      </c>
      <c r="AJ70">
        <v>2.2400000000000002</v>
      </c>
      <c r="AK70">
        <v>0</v>
      </c>
      <c r="AL70">
        <v>-0.5</v>
      </c>
      <c r="AM70" t="s">
        <v>1479</v>
      </c>
    </row>
    <row r="71" spans="1:39" x14ac:dyDescent="0.45">
      <c r="A71">
        <v>66</v>
      </c>
      <c r="B71" t="s">
        <v>1480</v>
      </c>
      <c r="C71">
        <v>2024</v>
      </c>
      <c r="D71">
        <v>27</v>
      </c>
      <c r="E71" t="s">
        <v>15</v>
      </c>
      <c r="F71" t="s">
        <v>13</v>
      </c>
      <c r="G71">
        <v>2</v>
      </c>
      <c r="H71">
        <v>8</v>
      </c>
      <c r="I71">
        <v>0.2</v>
      </c>
      <c r="J71">
        <v>10</v>
      </c>
      <c r="K71">
        <v>5.34</v>
      </c>
      <c r="L71">
        <v>12</v>
      </c>
      <c r="M71">
        <v>12</v>
      </c>
      <c r="N71">
        <v>0</v>
      </c>
      <c r="O71">
        <v>0</v>
      </c>
      <c r="P71">
        <v>0</v>
      </c>
      <c r="Q71">
        <v>60.2</v>
      </c>
      <c r="R71">
        <v>63</v>
      </c>
      <c r="S71">
        <v>40</v>
      </c>
      <c r="T71">
        <v>36</v>
      </c>
      <c r="U71">
        <v>7</v>
      </c>
      <c r="V71">
        <v>27</v>
      </c>
      <c r="W71">
        <v>0</v>
      </c>
      <c r="X71">
        <v>64</v>
      </c>
      <c r="Y71">
        <v>2</v>
      </c>
      <c r="Z71">
        <v>2</v>
      </c>
      <c r="AA71">
        <v>4</v>
      </c>
      <c r="AB71">
        <v>269</v>
      </c>
      <c r="AC71">
        <v>77</v>
      </c>
      <c r="AD71">
        <v>3.97</v>
      </c>
      <c r="AE71">
        <v>1.484</v>
      </c>
      <c r="AF71">
        <v>9.3000000000000007</v>
      </c>
      <c r="AG71">
        <v>1</v>
      </c>
      <c r="AH71">
        <v>4</v>
      </c>
      <c r="AI71">
        <v>9.5</v>
      </c>
      <c r="AJ71">
        <v>2.37</v>
      </c>
      <c r="AK71">
        <v>-0.2</v>
      </c>
      <c r="AL71">
        <v>-0.7</v>
      </c>
      <c r="AM71" t="s">
        <v>1481</v>
      </c>
    </row>
    <row r="72" spans="1:39" x14ac:dyDescent="0.45">
      <c r="A72">
        <v>67</v>
      </c>
      <c r="B72" t="s">
        <v>1482</v>
      </c>
      <c r="C72">
        <v>2024</v>
      </c>
      <c r="D72">
        <v>35</v>
      </c>
      <c r="E72" t="s">
        <v>25</v>
      </c>
      <c r="F72" t="s">
        <v>17</v>
      </c>
      <c r="G72">
        <v>3</v>
      </c>
      <c r="H72">
        <v>6</v>
      </c>
      <c r="I72">
        <v>0.33300000000000002</v>
      </c>
      <c r="J72">
        <v>9</v>
      </c>
      <c r="K72">
        <v>5.54</v>
      </c>
      <c r="L72">
        <v>12</v>
      </c>
      <c r="M72">
        <v>12</v>
      </c>
      <c r="N72">
        <v>0</v>
      </c>
      <c r="O72">
        <v>0</v>
      </c>
      <c r="P72">
        <v>0</v>
      </c>
      <c r="Q72">
        <v>65</v>
      </c>
      <c r="R72">
        <v>72</v>
      </c>
      <c r="S72">
        <v>40</v>
      </c>
      <c r="T72">
        <v>40</v>
      </c>
      <c r="U72">
        <v>10</v>
      </c>
      <c r="V72">
        <v>14</v>
      </c>
      <c r="W72">
        <v>0</v>
      </c>
      <c r="X72">
        <v>50</v>
      </c>
      <c r="Y72">
        <v>2</v>
      </c>
      <c r="Z72">
        <v>0</v>
      </c>
      <c r="AA72">
        <v>0</v>
      </c>
      <c r="AB72">
        <v>275</v>
      </c>
      <c r="AC72">
        <v>74</v>
      </c>
      <c r="AD72">
        <v>4.3499999999999996</v>
      </c>
      <c r="AE72">
        <v>1.323</v>
      </c>
      <c r="AF72">
        <v>10</v>
      </c>
      <c r="AG72">
        <v>1.4</v>
      </c>
      <c r="AH72">
        <v>1.9</v>
      </c>
      <c r="AI72">
        <v>6.9</v>
      </c>
      <c r="AJ72">
        <v>3.57</v>
      </c>
      <c r="AK72">
        <v>-0.3</v>
      </c>
      <c r="AL72">
        <v>-0.8</v>
      </c>
      <c r="AM72" t="s">
        <v>1483</v>
      </c>
    </row>
    <row r="73" spans="1:39" x14ac:dyDescent="0.45">
      <c r="A73">
        <v>68</v>
      </c>
      <c r="B73" t="s">
        <v>1484</v>
      </c>
      <c r="C73">
        <v>2024</v>
      </c>
      <c r="D73">
        <v>29</v>
      </c>
      <c r="E73" t="s">
        <v>304</v>
      </c>
      <c r="F73" t="s">
        <v>13</v>
      </c>
      <c r="G73">
        <v>2</v>
      </c>
      <c r="H73">
        <v>4</v>
      </c>
      <c r="I73">
        <v>0.33300000000000002</v>
      </c>
      <c r="J73">
        <v>6</v>
      </c>
      <c r="K73">
        <v>5.37</v>
      </c>
      <c r="L73">
        <v>12</v>
      </c>
      <c r="M73">
        <v>12</v>
      </c>
      <c r="N73">
        <v>0</v>
      </c>
      <c r="O73">
        <v>0</v>
      </c>
      <c r="P73">
        <v>0</v>
      </c>
      <c r="Q73">
        <v>62</v>
      </c>
      <c r="R73">
        <v>65</v>
      </c>
      <c r="S73">
        <v>39</v>
      </c>
      <c r="T73">
        <v>37</v>
      </c>
      <c r="U73">
        <v>11</v>
      </c>
      <c r="V73">
        <v>18</v>
      </c>
      <c r="W73">
        <v>0</v>
      </c>
      <c r="X73">
        <v>60</v>
      </c>
      <c r="Y73">
        <v>2</v>
      </c>
      <c r="Z73">
        <v>0</v>
      </c>
      <c r="AA73">
        <v>0</v>
      </c>
      <c r="AB73">
        <v>267</v>
      </c>
      <c r="AC73">
        <v>71</v>
      </c>
      <c r="AD73">
        <v>4.49</v>
      </c>
      <c r="AE73">
        <v>1.339</v>
      </c>
      <c r="AF73">
        <v>9.4</v>
      </c>
      <c r="AG73">
        <v>1.6</v>
      </c>
      <c r="AH73">
        <v>2.6</v>
      </c>
      <c r="AI73">
        <v>8.6999999999999993</v>
      </c>
      <c r="AJ73">
        <v>3.33</v>
      </c>
      <c r="AK73">
        <v>-0.4</v>
      </c>
      <c r="AL73">
        <v>-0.9</v>
      </c>
      <c r="AM73" t="s">
        <v>1485</v>
      </c>
    </row>
    <row r="74" spans="1:39" x14ac:dyDescent="0.45">
      <c r="A74">
        <v>69</v>
      </c>
      <c r="B74" t="s">
        <v>1486</v>
      </c>
      <c r="C74">
        <v>2024</v>
      </c>
      <c r="D74">
        <v>24</v>
      </c>
      <c r="E74" t="s">
        <v>15</v>
      </c>
      <c r="F74" t="s">
        <v>13</v>
      </c>
      <c r="G74">
        <v>3</v>
      </c>
      <c r="H74">
        <v>6</v>
      </c>
      <c r="I74">
        <v>0.33300000000000002</v>
      </c>
      <c r="J74">
        <v>9</v>
      </c>
      <c r="K74">
        <v>6.14</v>
      </c>
      <c r="L74">
        <v>12</v>
      </c>
      <c r="M74">
        <v>12</v>
      </c>
      <c r="N74">
        <v>0</v>
      </c>
      <c r="O74">
        <v>0</v>
      </c>
      <c r="P74">
        <v>0</v>
      </c>
      <c r="Q74">
        <v>63</v>
      </c>
      <c r="R74">
        <v>66</v>
      </c>
      <c r="S74">
        <v>45</v>
      </c>
      <c r="T74">
        <v>43</v>
      </c>
      <c r="U74">
        <v>10</v>
      </c>
      <c r="V74">
        <v>27</v>
      </c>
      <c r="W74">
        <v>0</v>
      </c>
      <c r="X74">
        <v>70</v>
      </c>
      <c r="Y74">
        <v>2</v>
      </c>
      <c r="Z74">
        <v>0</v>
      </c>
      <c r="AA74">
        <v>3</v>
      </c>
      <c r="AB74">
        <v>277</v>
      </c>
      <c r="AC74">
        <v>67</v>
      </c>
      <c r="AD74">
        <v>4.37</v>
      </c>
      <c r="AE74">
        <v>1.476</v>
      </c>
      <c r="AF74">
        <v>9.4</v>
      </c>
      <c r="AG74">
        <v>1.4</v>
      </c>
      <c r="AH74">
        <v>3.9</v>
      </c>
      <c r="AI74">
        <v>10</v>
      </c>
      <c r="AJ74">
        <v>2.59</v>
      </c>
      <c r="AK74">
        <v>-0.5</v>
      </c>
      <c r="AL74">
        <v>-1</v>
      </c>
      <c r="AM74" t="s">
        <v>1487</v>
      </c>
    </row>
    <row r="75" spans="1:39" x14ac:dyDescent="0.45">
      <c r="A75">
        <v>70</v>
      </c>
      <c r="B75" t="s">
        <v>1488</v>
      </c>
      <c r="C75">
        <v>2024</v>
      </c>
      <c r="D75">
        <v>27</v>
      </c>
      <c r="E75" t="s">
        <v>114</v>
      </c>
      <c r="F75" t="s">
        <v>17</v>
      </c>
      <c r="G75">
        <v>1</v>
      </c>
      <c r="H75">
        <v>4</v>
      </c>
      <c r="I75">
        <v>0.2</v>
      </c>
      <c r="J75">
        <v>5</v>
      </c>
      <c r="K75">
        <v>5.46</v>
      </c>
      <c r="L75">
        <v>11</v>
      </c>
      <c r="M75">
        <v>11</v>
      </c>
      <c r="N75">
        <v>0</v>
      </c>
      <c r="O75">
        <v>0</v>
      </c>
      <c r="P75">
        <v>0</v>
      </c>
      <c r="Q75">
        <v>59.1</v>
      </c>
      <c r="R75">
        <v>71</v>
      </c>
      <c r="S75">
        <v>40</v>
      </c>
      <c r="T75">
        <v>36</v>
      </c>
      <c r="U75">
        <v>8</v>
      </c>
      <c r="V75">
        <v>18</v>
      </c>
      <c r="W75">
        <v>0</v>
      </c>
      <c r="X75">
        <v>49</v>
      </c>
      <c r="Y75">
        <v>2</v>
      </c>
      <c r="Z75">
        <v>0</v>
      </c>
      <c r="AA75">
        <v>1</v>
      </c>
      <c r="AB75">
        <v>264</v>
      </c>
      <c r="AC75">
        <v>82</v>
      </c>
      <c r="AD75">
        <v>4.26</v>
      </c>
      <c r="AE75">
        <v>1.5</v>
      </c>
      <c r="AF75">
        <v>10.8</v>
      </c>
      <c r="AG75">
        <v>1.2</v>
      </c>
      <c r="AH75">
        <v>2.7</v>
      </c>
      <c r="AI75">
        <v>7.4</v>
      </c>
      <c r="AJ75">
        <v>2.72</v>
      </c>
      <c r="AK75">
        <v>-0.5</v>
      </c>
      <c r="AL75">
        <v>-1</v>
      </c>
      <c r="AM75" t="s">
        <v>1489</v>
      </c>
    </row>
    <row r="76" spans="1:39" x14ac:dyDescent="0.45">
      <c r="A76">
        <v>71</v>
      </c>
      <c r="B76" t="s">
        <v>1490</v>
      </c>
      <c r="C76">
        <v>2024</v>
      </c>
      <c r="D76">
        <v>34</v>
      </c>
      <c r="E76" t="s">
        <v>57</v>
      </c>
      <c r="F76" t="s">
        <v>17</v>
      </c>
      <c r="G76">
        <v>1</v>
      </c>
      <c r="H76">
        <v>6</v>
      </c>
      <c r="I76">
        <v>0.14299999999999999</v>
      </c>
      <c r="J76">
        <v>7</v>
      </c>
      <c r="K76">
        <v>5.83</v>
      </c>
      <c r="L76">
        <v>12</v>
      </c>
      <c r="M76">
        <v>12</v>
      </c>
      <c r="N76">
        <v>0</v>
      </c>
      <c r="O76">
        <v>0</v>
      </c>
      <c r="P76">
        <v>0</v>
      </c>
      <c r="Q76">
        <v>66.099999999999994</v>
      </c>
      <c r="R76">
        <v>85</v>
      </c>
      <c r="S76">
        <v>47</v>
      </c>
      <c r="T76">
        <v>43</v>
      </c>
      <c r="U76">
        <v>9</v>
      </c>
      <c r="V76">
        <v>26</v>
      </c>
      <c r="W76">
        <v>1</v>
      </c>
      <c r="X76">
        <v>41</v>
      </c>
      <c r="Y76">
        <v>0</v>
      </c>
      <c r="Z76">
        <v>0</v>
      </c>
      <c r="AA76">
        <v>2</v>
      </c>
      <c r="AB76">
        <v>298</v>
      </c>
      <c r="AC76">
        <v>67</v>
      </c>
      <c r="AD76">
        <v>4.8499999999999996</v>
      </c>
      <c r="AE76">
        <v>1.673</v>
      </c>
      <c r="AF76">
        <v>11.5</v>
      </c>
      <c r="AG76">
        <v>1.2</v>
      </c>
      <c r="AH76">
        <v>3.5</v>
      </c>
      <c r="AI76">
        <v>5.6</v>
      </c>
      <c r="AJ76">
        <v>1.58</v>
      </c>
      <c r="AK76">
        <v>-0.8</v>
      </c>
      <c r="AL76">
        <v>-1.3</v>
      </c>
      <c r="AM76" t="s">
        <v>1491</v>
      </c>
    </row>
    <row r="77" spans="1:39" x14ac:dyDescent="0.45">
      <c r="A77">
        <v>72</v>
      </c>
      <c r="B77" t="s">
        <v>1492</v>
      </c>
      <c r="C77">
        <v>2024</v>
      </c>
      <c r="D77">
        <v>25</v>
      </c>
      <c r="E77" t="s">
        <v>235</v>
      </c>
      <c r="F77" t="s">
        <v>13</v>
      </c>
      <c r="G77">
        <v>6</v>
      </c>
      <c r="H77">
        <v>3</v>
      </c>
      <c r="I77">
        <v>0.66700000000000004</v>
      </c>
      <c r="J77">
        <v>9</v>
      </c>
      <c r="K77">
        <v>5.83</v>
      </c>
      <c r="L77">
        <v>12</v>
      </c>
      <c r="M77">
        <v>12</v>
      </c>
      <c r="N77">
        <v>0</v>
      </c>
      <c r="O77">
        <v>0</v>
      </c>
      <c r="P77">
        <v>0</v>
      </c>
      <c r="Q77">
        <v>58.2</v>
      </c>
      <c r="R77">
        <v>71</v>
      </c>
      <c r="S77">
        <v>39</v>
      </c>
      <c r="T77">
        <v>38</v>
      </c>
      <c r="U77">
        <v>12</v>
      </c>
      <c r="V77">
        <v>20</v>
      </c>
      <c r="W77">
        <v>0</v>
      </c>
      <c r="X77">
        <v>51</v>
      </c>
      <c r="Y77">
        <v>3</v>
      </c>
      <c r="Z77">
        <v>0</v>
      </c>
      <c r="AA77">
        <v>4</v>
      </c>
      <c r="AB77">
        <v>259</v>
      </c>
      <c r="AC77">
        <v>66</v>
      </c>
      <c r="AD77">
        <v>5.24</v>
      </c>
      <c r="AE77">
        <v>1.5509999999999999</v>
      </c>
      <c r="AF77">
        <v>10.9</v>
      </c>
      <c r="AG77">
        <v>1.8</v>
      </c>
      <c r="AH77">
        <v>3.1</v>
      </c>
      <c r="AI77">
        <v>7.8</v>
      </c>
      <c r="AJ77">
        <v>2.5499999999999998</v>
      </c>
      <c r="AK77">
        <v>-0.9</v>
      </c>
      <c r="AL77">
        <v>-1.4</v>
      </c>
      <c r="AM77" t="s">
        <v>1493</v>
      </c>
    </row>
    <row r="80" spans="1:39" x14ac:dyDescent="0.45">
      <c r="A80" t="s">
        <v>1494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DB239-FF73-4939-8E76-9EE963D03AC5}">
  <sheetPr codeName="Sheet4"/>
  <dimension ref="A1:AU1876"/>
  <sheetViews>
    <sheetView topLeftCell="W1" workbookViewId="0">
      <selection activeCell="AO9" sqref="H9:AO9"/>
    </sheetView>
  </sheetViews>
  <sheetFormatPr defaultRowHeight="14.25" x14ac:dyDescent="0.45"/>
  <cols>
    <col min="43" max="43" width="13.19921875" customWidth="1"/>
  </cols>
  <sheetData>
    <row r="1" spans="1:47" x14ac:dyDescent="0.45">
      <c r="A1" t="e" cm="1">
        <f t="array" ref="A1">--- When using SR data</f>
        <v>#NAME?</v>
      </c>
      <c r="B1" t="s">
        <v>0</v>
      </c>
    </row>
    <row r="4" spans="1:47" x14ac:dyDescent="0.45">
      <c r="A4" t="s">
        <v>1</v>
      </c>
    </row>
    <row r="5" spans="1:47" x14ac:dyDescent="0.45">
      <c r="A5" t="s">
        <v>255</v>
      </c>
      <c r="B5" t="s">
        <v>256</v>
      </c>
      <c r="C5" t="s">
        <v>257</v>
      </c>
      <c r="D5" t="s">
        <v>258</v>
      </c>
      <c r="E5" t="s">
        <v>259</v>
      </c>
      <c r="F5" t="s">
        <v>3</v>
      </c>
      <c r="G5" t="s">
        <v>260</v>
      </c>
      <c r="H5" t="s">
        <v>261</v>
      </c>
      <c r="I5" t="s">
        <v>262</v>
      </c>
      <c r="J5" t="s">
        <v>263</v>
      </c>
      <c r="K5" t="s">
        <v>264</v>
      </c>
      <c r="L5" t="s">
        <v>1157</v>
      </c>
      <c r="M5" t="s">
        <v>1158</v>
      </c>
      <c r="N5" t="s">
        <v>1159</v>
      </c>
      <c r="O5" t="s">
        <v>9</v>
      </c>
      <c r="P5" t="s">
        <v>10</v>
      </c>
      <c r="Q5" t="s">
        <v>11</v>
      </c>
      <c r="R5" t="s">
        <v>265</v>
      </c>
      <c r="S5" t="s">
        <v>266</v>
      </c>
      <c r="T5" t="s">
        <v>12</v>
      </c>
      <c r="U5" t="s">
        <v>6</v>
      </c>
      <c r="V5" t="s">
        <v>7</v>
      </c>
      <c r="W5" t="s">
        <v>8</v>
      </c>
      <c r="X5" t="s">
        <v>267</v>
      </c>
      <c r="Y5" t="s">
        <v>1160</v>
      </c>
      <c r="Z5" t="s">
        <v>268</v>
      </c>
      <c r="AA5" t="s">
        <v>269</v>
      </c>
      <c r="AB5" t="s">
        <v>270</v>
      </c>
      <c r="AC5" t="s">
        <v>271</v>
      </c>
      <c r="AD5" t="s">
        <v>272</v>
      </c>
      <c r="AE5" t="s">
        <v>273</v>
      </c>
      <c r="AF5" t="s">
        <v>5</v>
      </c>
      <c r="AG5" t="s">
        <v>986</v>
      </c>
      <c r="AH5" t="s">
        <v>274</v>
      </c>
      <c r="AI5" t="s">
        <v>275</v>
      </c>
      <c r="AJ5" t="s">
        <v>276</v>
      </c>
      <c r="AK5" t="s">
        <v>277</v>
      </c>
      <c r="AL5" t="s">
        <v>278</v>
      </c>
      <c r="AM5" t="s">
        <v>279</v>
      </c>
      <c r="AN5" t="s">
        <v>1161</v>
      </c>
      <c r="AO5" t="s">
        <v>280</v>
      </c>
      <c r="AQ5" t="s">
        <v>988</v>
      </c>
      <c r="AR5" t="s">
        <v>989</v>
      </c>
      <c r="AS5" t="s">
        <v>990</v>
      </c>
      <c r="AT5" t="s">
        <v>991</v>
      </c>
      <c r="AU5" t="s">
        <v>992</v>
      </c>
    </row>
    <row r="6" spans="1:47" x14ac:dyDescent="0.45">
      <c r="A6">
        <f>'Batter Raw'!A6</f>
        <v>1</v>
      </c>
      <c r="B6" t="str">
        <f>'Batter Raw'!B6</f>
        <v>Bobby Witt Jr.</v>
      </c>
      <c r="C6">
        <f>'Batter Raw'!C6</f>
        <v>2024</v>
      </c>
      <c r="D6">
        <f>'Batter Raw'!D6</f>
        <v>24</v>
      </c>
      <c r="E6" t="str">
        <f>'Batter Raw'!E6</f>
        <v>KCR</v>
      </c>
      <c r="F6" t="str">
        <f>'Batter Raw'!F6</f>
        <v>AL</v>
      </c>
      <c r="G6">
        <f>'Batter Raw'!G6</f>
        <v>60</v>
      </c>
      <c r="H6">
        <f>ROUND((VLOOKUP($B6, 'Batter Raw'!$B$6:$AN$162, MATCH('All B'!H$5, 'Batter Raw'!$B$5:$AN$5, 0), FALSE)/$G6)*(162*($G6/VLOOKUP($E6, 'Major League Baseball  Detailed'!$AF$2:$AG$31, 2, FALSE))),0)</f>
        <v>326</v>
      </c>
      <c r="I6">
        <f>ROUND((VLOOKUP($B6, 'Batter Raw'!$B$6:$AN$162, MATCH('All B'!I$5, 'Batter Raw'!$B$5:$AN$5, 0), FALSE)/$G6)*(162*($G6/VLOOKUP($E6, 'Major League Baseball  Detailed'!$AF$2:$AG$31, 2, FALSE))),0)</f>
        <v>293</v>
      </c>
      <c r="J6">
        <f>ROUND((VLOOKUP($B6, 'Batter Raw'!$B$6:$AN$162, MATCH('All B'!J$5, 'Batter Raw'!$B$5:$AN$5, 0), FALSE)/$G6)*(162*($G6/VLOOKUP($E6, 'Major League Baseball  Detailed'!$AF$2:$AG$31, 2, FALSE))),0)</f>
        <v>64</v>
      </c>
      <c r="K6">
        <f>ROUND((VLOOKUP($B6, 'Batter Raw'!$B$6:$AN$162, MATCH('All B'!K$5, 'Batter Raw'!$B$5:$AN$5, 0), FALSE)/$G6)*(162*($G6/VLOOKUP($E6, 'Major League Baseball  Detailed'!$AF$2:$AG$31, 2, FALSE))),0)</f>
        <v>92</v>
      </c>
      <c r="L6">
        <f>ROUND((VLOOKUP($B6, 'Batter Raw'!$B$6:$AN$162, MATCH('All B'!L$5, 'Batter Raw'!$B$5:$AN$5, 0), FALSE)/$G6)*(162*($G6/VLOOKUP($E6, 'Major League Baseball  Detailed'!$AF$2:$AG$31, 2, FALSE))),0)</f>
        <v>54</v>
      </c>
      <c r="M6">
        <f>ROUND((VLOOKUP($B6, 'Batter Raw'!$B$6:$AN$162, MATCH('All B'!M$5, 'Batter Raw'!$B$5:$AN$5, 0), FALSE)/$G6)*(162*($G6/VLOOKUP($E6, 'Major League Baseball  Detailed'!$AF$2:$AG$31, 2, FALSE))),0)</f>
        <v>20</v>
      </c>
      <c r="N6">
        <f>ROUND((VLOOKUP($B6, 'Batter Raw'!$B$6:$AN$162, MATCH('All B'!N$5, 'Batter Raw'!$B$5:$AN$5, 0), FALSE)/$G6)*(162*($G6/VLOOKUP($E6, 'Major League Baseball  Detailed'!$AF$2:$AG$31, 2, FALSE))),0)</f>
        <v>7</v>
      </c>
      <c r="O6">
        <f>ROUND((VLOOKUP($B6, 'Batter Raw'!$B$6:$AN$162, MATCH('All B'!O$5, 'Batter Raw'!$B$5:$AN$5, 0), FALSE)/$G6)*(162*($G6/VLOOKUP($E6, 'Major League Baseball  Detailed'!$AF$2:$AG$31, 2, FALSE))),0)</f>
        <v>11</v>
      </c>
      <c r="P6">
        <f>ROUND((VLOOKUP($B6, 'Batter Raw'!$B$6:$AN$162, MATCH('All B'!P$5, 'Batter Raw'!$B$5:$AN$5, 0), FALSE)/$G6)*(162*($G6/VLOOKUP($E6, 'Major League Baseball  Detailed'!$AF$2:$AG$31, 2, FALSE))),0)</f>
        <v>52</v>
      </c>
      <c r="Q6">
        <f>ROUND((VLOOKUP($B6, 'Batter Raw'!$B$6:$AN$162, MATCH('All B'!Q$5, 'Batter Raw'!$B$5:$AN$5, 0), FALSE)/$G6)*(162*($G6/VLOOKUP($E6, 'Major League Baseball  Detailed'!$AF$2:$AG$31, 2, FALSE))),0)</f>
        <v>21</v>
      </c>
      <c r="R6">
        <f>ROUND((VLOOKUP($B6, 'Batter Raw'!$B$6:$AN$162, MATCH('All B'!R$5, 'Batter Raw'!$B$5:$AN$5, 0), FALSE)/$G6)*(162*($G6/VLOOKUP($E6, 'Major League Baseball  Detailed'!$AF$2:$AG$31, 2, FALSE))),0)</f>
        <v>7</v>
      </c>
      <c r="S6">
        <f>ROUND((VLOOKUP($B6, 'Batter Raw'!$B$6:$AN$162, MATCH('All B'!S$5, 'Batter Raw'!$B$5:$AN$5, 0), FALSE)/$G6)*(162*($G6/VLOOKUP($E6, 'Major League Baseball  Detailed'!$AF$2:$AG$31, 2, FALSE))),0)</f>
        <v>26</v>
      </c>
      <c r="T6">
        <f>ROUND((VLOOKUP($B6, 'Batter Raw'!$B$6:$AN$162, MATCH('All B'!T$5, 'Batter Raw'!$B$5:$AN$5, 0), FALSE)/$G6)*(162*($G6/VLOOKUP($E6, 'Major League Baseball  Detailed'!$AF$2:$AG$31, 2, FALSE))),0)</f>
        <v>55</v>
      </c>
      <c r="U6">
        <f>VLOOKUP($B6, 'Batter Raw'!$B$6:$AN$162, MATCH('All B'!U$5, 'Batter Raw'!$B$5:$AN$5, 0), FALSE)</f>
        <v>0.314</v>
      </c>
      <c r="V6">
        <f>VLOOKUP($B6, 'Batter Raw'!$B$6:$AN$162, MATCH('All B'!V$5, 'Batter Raw'!$B$5:$AN$5, 0), FALSE)</f>
        <v>0.36799999999999999</v>
      </c>
      <c r="W6">
        <f>VLOOKUP($B6, 'Batter Raw'!$B$6:$AN$162, MATCH('All B'!W$5, 'Batter Raw'!$B$5:$AN$5, 0), FALSE)</f>
        <v>0.54400000000000004</v>
      </c>
      <c r="X6">
        <f>VLOOKUP($B6, 'Batter Raw'!$B$6:$AN$162, MATCH('All B'!X$5, 'Batter Raw'!$B$5:$AN$5, 0), FALSE)</f>
        <v>0.91200000000000003</v>
      </c>
      <c r="Y6">
        <f>VLOOKUP($B6, 'Batter Raw'!$B$6:$AN$162, MATCH('All B'!Y$5, 'Batter Raw'!$B$5:$AN$5, 0), FALSE)</f>
        <v>155</v>
      </c>
      <c r="Z6">
        <f>ROUND((VLOOKUP($B6, 'Batter Raw'!$B$6:$AN$162, MATCH('All B'!Z$5, 'Batter Raw'!$B$5:$AN$5, 0), FALSE)/$G6)*(162*($G6/VLOOKUP($E6, 'Major League Baseball  Detailed'!$AF$2:$AG$31, 2, FALSE))),0)</f>
        <v>160</v>
      </c>
      <c r="AA6">
        <f>ROUND((VLOOKUP($B6, 'Batter Raw'!$B$6:$AN$162, MATCH('All B'!AA$5, 'Batter Raw'!$B$5:$AN$5, 0), FALSE)/$G6)*(162*($G6/VLOOKUP($E6, 'Major League Baseball  Detailed'!$AF$2:$AG$31, 2, FALSE))),0)</f>
        <v>2</v>
      </c>
      <c r="AB6">
        <f>ROUND((VLOOKUP($B6, 'Batter Raw'!$B$6:$AN$162, MATCH('All B'!AB$5, 'Batter Raw'!$B$5:$AN$5, 0), FALSE)/$G6)*(162*($G6/VLOOKUP($E6, 'Major League Baseball  Detailed'!$AF$2:$AG$31, 2, FALSE))),0)</f>
        <v>2</v>
      </c>
      <c r="AC6">
        <f>ROUND((VLOOKUP($B6, 'Batter Raw'!$B$6:$AN$162, MATCH('All B'!AC$5, 'Batter Raw'!$B$5:$AN$5, 0), FALSE)/$G6)*(162*($G6/VLOOKUP($E6, 'Major League Baseball  Detailed'!$AF$2:$AG$31, 2, FALSE))),0)</f>
        <v>0</v>
      </c>
      <c r="AD6">
        <f>ROUND((VLOOKUP($B6, 'Batter Raw'!$B$6:$AN$162, MATCH('All B'!AD$5, 'Batter Raw'!$B$5:$AN$5, 0), FALSE)/$G6)*(162*($G6/VLOOKUP($E6, 'Major League Baseball  Detailed'!$AF$2:$AG$31, 2, FALSE))),0)</f>
        <v>5</v>
      </c>
      <c r="AE6">
        <f>ROUND((VLOOKUP($B6, 'Batter Raw'!$B$6:$AN$162, MATCH('All B'!AE$5, 'Batter Raw'!$B$5:$AN$5, 0), FALSE)/$G6)*(162*($G6/VLOOKUP($E6, 'Major League Baseball  Detailed'!$AF$2:$AG$31, 2, FALSE))),0)</f>
        <v>4</v>
      </c>
      <c r="AF6">
        <f>ROUND((VLOOKUP($B6, 'Batter Raw'!$B$6:$AN$162, MATCH('All B'!AF$5, 'Batter Raw'!$B$5:$AN$5, 0), FALSE)/$G6)*(162*($G6/VLOOKUP($E6, 'Major League Baseball  Detailed'!$AF$2:$AG$31, 2, FALSE))),1)</f>
        <v>4.8</v>
      </c>
      <c r="AG6" s="1">
        <f>(AF6/162)*100</f>
        <v>2.9629629629629628</v>
      </c>
      <c r="AH6">
        <f>ROUND((VLOOKUP($B6, 'Batter Raw'!$B$6:$AN$162, MATCH('All B'!AH$5, 'Batter Raw'!$B$5:$AN$5, 0), FALSE)/$G6)*(162*($G6/VLOOKUP($E6, 'Major League Baseball  Detailed'!$AF$2:$AG$31, 2, FALSE))),1)</f>
        <v>3.8</v>
      </c>
      <c r="AI6">
        <f>ROUND((VLOOKUP($B6, 'Batter Raw'!$B$6:$AN$162, MATCH('All B'!AI$5, 'Batter Raw'!$B$5:$AN$5, 0), FALSE)/$G6)*(162*($G6/VLOOKUP($E6, 'Major League Baseball  Detailed'!$AF$2:$AG$31, 2, FALSE))),1)</f>
        <v>3.9</v>
      </c>
      <c r="AJ6">
        <f>ROUND((VLOOKUP($B6, 'Batter Raw'!$B$6:$AN$162, MATCH('All B'!AJ$5, 'Batter Raw'!$B$5:$AN$5, 0), FALSE)/$G6)*(162*($G6/VLOOKUP($E6, 'Major League Baseball  Detailed'!$AF$2:$AG$31, 2, FALSE))),1)</f>
        <v>1.4</v>
      </c>
      <c r="AK6">
        <f>ROUND((VLOOKUP($B6, 'Batter Raw'!$B$6:$AN$162, MATCH('All B'!AK$5, 'Batter Raw'!$B$5:$AN$5, 0), FALSE)/$G6)*(162*($G6/VLOOKUP($E6, 'Major League Baseball  Detailed'!$AF$2:$AG$31, 2, FALSE))),1)</f>
        <v>20.9</v>
      </c>
      <c r="AL6">
        <f>ROUND((VLOOKUP($B6, 'Batter Raw'!$B$6:$AN$162, MATCH('All B'!AL$5, 'Batter Raw'!$B$5:$AN$5, 0), FALSE)/$G6)*(162*($G6/VLOOKUP($E6, 'Major League Baseball  Detailed'!$AF$2:$AG$31, 2, FALSE))),1)</f>
        <v>1.2</v>
      </c>
      <c r="AM6">
        <f>ROUND((VLOOKUP($B6, 'Batter Raw'!$B$6:$AN$162, MATCH('All B'!AM$5, 'Batter Raw'!$B$5:$AN$5, 0), FALSE)/$G6)*(162*($G6/VLOOKUP($E6, 'Major League Baseball  Detailed'!$AF$2:$AG$31, 2, FALSE))),1)</f>
        <v>1.2</v>
      </c>
      <c r="AN6">
        <f>ROUND((VLOOKUP($B6, 'Batter Raw'!$B$6:$AN$162, MATCH('All B'!AN$5, 'Batter Raw'!$B$5:$AN$5, 0), FALSE)/$G6)*(162*($G6/VLOOKUP($E6, 'Major League Baseball  Detailed'!$AF$2:$AG$31, 2, FALSE))),1)</f>
        <v>2.5</v>
      </c>
      <c r="AO6">
        <f>ROUND((VLOOKUP($B6, 'Batter Raw'!$B$6:$AN$162, MATCH('All B'!AO$5, 'Batter Raw'!$B$5:$AN$5, 0), FALSE)/$G6)*(162*($G6/VLOOKUP($E6, 'Major League Baseball  Detailed'!$AF$2:$AG$31, 2, FALSE))),1)</f>
        <v>8.6</v>
      </c>
      <c r="AQ6">
        <f t="shared" ref="AQ6:AQ41" si="0">IF(COUNTIFS($C$6:$C$1870, $C6, $E$6:$E$1870, $E6, $AF$6:$AF$1870, "&gt;5")=0, 0, COUNTIFS($C$6:$C$1870, $C6, $E$6:$E$1870, $E6, $AF$6:$AF$1870, "&gt;5")-1)</f>
        <v>0</v>
      </c>
      <c r="AR6">
        <f t="shared" ref="AR6:AR41" si="1">IF(COUNTIFS($C$6:$C$1870, $C6, $E$6:$E$1870, $E6, $AF$6:$AF$1870, "&gt;6")=0, 0, COUNTIFS($C$6:$C$1870, $C6, $E$6:$E$1870, $E6, $AF$6:$AF$1870, "&gt;6")-1)</f>
        <v>0</v>
      </c>
      <c r="AS6">
        <f t="shared" ref="AS6:AS41" si="2">IF(COUNTIFS($C$6:$C$1870, $C6, $E$6:$E$1870, $E6, $AF$6:$AF$1870, "&gt;7")=0, 0, COUNTIFS($C$6:$C$1870, $C6, $E$6:$E$1870, $E6, $AF$6:$AF$1870, "&gt;7")-1)</f>
        <v>0</v>
      </c>
      <c r="AT6">
        <f t="shared" ref="AT6:AT41" si="3">IF(COUNTIFS($C$6:$C$1870, $C6, $E$6:$E$1870, $E6, $AF$6:$AF$1870, "&gt;8")=0, 0, COUNTIFS($C$6:$C$1870, $C6, $E$6:$E$1870, $E6, $AF$6:$AF$1870, "&gt;8")-1)</f>
        <v>0</v>
      </c>
      <c r="AU6">
        <f t="shared" ref="AU6:AU41" si="4">IF(COUNTIFS($C$6:$C$1870, $C6, $E$6:$E$1870, $E6, $AF$6:$AF$1870, "&gt;9")=0, 0, COUNTIFS($C$6:$C$1870, $C6, $E$6:$E$1870, $E6, $AF$6:$AF$1870, "&gt;9")-1)</f>
        <v>0</v>
      </c>
    </row>
    <row r="7" spans="1:47" x14ac:dyDescent="0.45">
      <c r="A7">
        <f>'Batter Raw'!A7</f>
        <v>2</v>
      </c>
      <c r="B7" t="str">
        <f>'Batter Raw'!B7</f>
        <v>Gunnar Henderson</v>
      </c>
      <c r="C7">
        <f>'Batter Raw'!C7</f>
        <v>2024</v>
      </c>
      <c r="D7">
        <f>'Batter Raw'!D7</f>
        <v>23</v>
      </c>
      <c r="E7" t="str">
        <f>'Batter Raw'!E7</f>
        <v>BAL</v>
      </c>
      <c r="F7" t="str">
        <f>'Batter Raw'!F7</f>
        <v>AL</v>
      </c>
      <c r="G7">
        <f>'Batter Raw'!G7</f>
        <v>56</v>
      </c>
      <c r="H7">
        <f>ROUND((VLOOKUP($B7, 'Batter Raw'!$B$6:$AN$162, MATCH('All B'!H$5, 'Batter Raw'!$B$5:$AN$5, 0), FALSE)/$G7)*(162*($G7/VLOOKUP($E7, 'Major League Baseball  Detailed'!$AF$2:$AG$31, 2, FALSE))),0)</f>
        <v>311</v>
      </c>
      <c r="I7">
        <f>ROUND((VLOOKUP($B7, 'Batter Raw'!$B$6:$AN$162, MATCH('All B'!I$5, 'Batter Raw'!$B$5:$AN$5, 0), FALSE)/$G7)*(162*($G7/VLOOKUP($E7, 'Major League Baseball  Detailed'!$AF$2:$AG$31, 2, FALSE))),0)</f>
        <v>266</v>
      </c>
      <c r="J7">
        <f>ROUND((VLOOKUP($B7, 'Batter Raw'!$B$6:$AN$162, MATCH('All B'!J$5, 'Batter Raw'!$B$5:$AN$5, 0), FALSE)/$G7)*(162*($G7/VLOOKUP($E7, 'Major League Baseball  Detailed'!$AF$2:$AG$31, 2, FALSE))),0)</f>
        <v>52</v>
      </c>
      <c r="K7">
        <f>ROUND((VLOOKUP($B7, 'Batter Raw'!$B$6:$AN$162, MATCH('All B'!K$5, 'Batter Raw'!$B$5:$AN$5, 0), FALSE)/$G7)*(162*($G7/VLOOKUP($E7, 'Major League Baseball  Detailed'!$AF$2:$AG$31, 2, FALSE))),0)</f>
        <v>69</v>
      </c>
      <c r="L7">
        <f>ROUND((VLOOKUP($B7, 'Batter Raw'!$B$6:$AN$162, MATCH('All B'!L$5, 'Batter Raw'!$B$5:$AN$5, 0), FALSE)/$G7)*(162*($G7/VLOOKUP($E7, 'Major League Baseball  Detailed'!$AF$2:$AG$31, 2, FALSE))),0)</f>
        <v>34</v>
      </c>
      <c r="M7">
        <f>ROUND((VLOOKUP($B7, 'Batter Raw'!$B$6:$AN$162, MATCH('All B'!M$5, 'Batter Raw'!$B$5:$AN$5, 0), FALSE)/$G7)*(162*($G7/VLOOKUP($E7, 'Major League Baseball  Detailed'!$AF$2:$AG$31, 2, FALSE))),0)</f>
        <v>7</v>
      </c>
      <c r="N7">
        <f>ROUND((VLOOKUP($B7, 'Batter Raw'!$B$6:$AN$162, MATCH('All B'!N$5, 'Batter Raw'!$B$5:$AN$5, 0), FALSE)/$G7)*(162*($G7/VLOOKUP($E7, 'Major League Baseball  Detailed'!$AF$2:$AG$31, 2, FALSE))),0)</f>
        <v>5</v>
      </c>
      <c r="O7">
        <f>ROUND((VLOOKUP($B7, 'Batter Raw'!$B$6:$AN$162, MATCH('All B'!O$5, 'Batter Raw'!$B$5:$AN$5, 0), FALSE)/$G7)*(162*($G7/VLOOKUP($E7, 'Major League Baseball  Detailed'!$AF$2:$AG$31, 2, FALSE))),0)</f>
        <v>22</v>
      </c>
      <c r="P7">
        <f>ROUND((VLOOKUP($B7, 'Batter Raw'!$B$6:$AN$162, MATCH('All B'!P$5, 'Batter Raw'!$B$5:$AN$5, 0), FALSE)/$G7)*(162*($G7/VLOOKUP($E7, 'Major League Baseball  Detailed'!$AF$2:$AG$31, 2, FALSE))),0)</f>
        <v>50</v>
      </c>
      <c r="Q7">
        <f>ROUND((VLOOKUP($B7, 'Batter Raw'!$B$6:$AN$162, MATCH('All B'!Q$5, 'Batter Raw'!$B$5:$AN$5, 0), FALSE)/$G7)*(162*($G7/VLOOKUP($E7, 'Major League Baseball  Detailed'!$AF$2:$AG$31, 2, FALSE))),0)</f>
        <v>9</v>
      </c>
      <c r="R7">
        <f>ROUND((VLOOKUP($B7, 'Batter Raw'!$B$6:$AN$162, MATCH('All B'!R$5, 'Batter Raw'!$B$5:$AN$5, 0), FALSE)/$G7)*(162*($G7/VLOOKUP($E7, 'Major League Baseball  Detailed'!$AF$2:$AG$31, 2, FALSE))),0)</f>
        <v>0</v>
      </c>
      <c r="S7">
        <f>ROUND((VLOOKUP($B7, 'Batter Raw'!$B$6:$AN$162, MATCH('All B'!S$5, 'Batter Raw'!$B$5:$AN$5, 0), FALSE)/$G7)*(162*($G7/VLOOKUP($E7, 'Major League Baseball  Detailed'!$AF$2:$AG$31, 2, FALSE))),0)</f>
        <v>36</v>
      </c>
      <c r="T7">
        <f>ROUND((VLOOKUP($B7, 'Batter Raw'!$B$6:$AN$162, MATCH('All B'!T$5, 'Batter Raw'!$B$5:$AN$5, 0), FALSE)/$G7)*(162*($G7/VLOOKUP($E7, 'Major League Baseball  Detailed'!$AF$2:$AG$31, 2, FALSE))),0)</f>
        <v>74</v>
      </c>
      <c r="U7">
        <f>VLOOKUP($B7, 'Batter Raw'!$B$6:$AN$162, MATCH('All B'!U$5, 'Batter Raw'!$B$5:$AN$5, 0), FALSE)</f>
        <v>0.25800000000000001</v>
      </c>
      <c r="V7">
        <f>VLOOKUP($B7, 'Batter Raw'!$B$6:$AN$162, MATCH('All B'!V$5, 'Batter Raw'!$B$5:$AN$5, 0), FALSE)</f>
        <v>0.35599999999999998</v>
      </c>
      <c r="W7">
        <f>VLOOKUP($B7, 'Batter Raw'!$B$6:$AN$162, MATCH('All B'!W$5, 'Batter Raw'!$B$5:$AN$5, 0), FALSE)</f>
        <v>0.57099999999999995</v>
      </c>
      <c r="X7">
        <f>VLOOKUP($B7, 'Batter Raw'!$B$6:$AN$162, MATCH('All B'!X$5, 'Batter Raw'!$B$5:$AN$5, 0), FALSE)</f>
        <v>0.92700000000000005</v>
      </c>
      <c r="Y7">
        <f>VLOOKUP($B7, 'Batter Raw'!$B$6:$AN$162, MATCH('All B'!Y$5, 'Batter Raw'!$B$5:$AN$5, 0), FALSE)</f>
        <v>168</v>
      </c>
      <c r="Z7">
        <f>ROUND((VLOOKUP($B7, 'Batter Raw'!$B$6:$AN$162, MATCH('All B'!Z$5, 'Batter Raw'!$B$5:$AN$5, 0), FALSE)/$G7)*(162*($G7/VLOOKUP($E7, 'Major League Baseball  Detailed'!$AF$2:$AG$31, 2, FALSE))),0)</f>
        <v>152</v>
      </c>
      <c r="AA7">
        <f>ROUND((VLOOKUP($B7, 'Batter Raw'!$B$6:$AN$162, MATCH('All B'!AA$5, 'Batter Raw'!$B$5:$AN$5, 0), FALSE)/$G7)*(162*($G7/VLOOKUP($E7, 'Major League Baseball  Detailed'!$AF$2:$AG$31, 2, FALSE))),0)</f>
        <v>0</v>
      </c>
      <c r="AB7">
        <f>ROUND((VLOOKUP($B7, 'Batter Raw'!$B$6:$AN$162, MATCH('All B'!AB$5, 'Batter Raw'!$B$5:$AN$5, 0), FALSE)/$G7)*(162*($G7/VLOOKUP($E7, 'Major League Baseball  Detailed'!$AF$2:$AG$31, 2, FALSE))),0)</f>
        <v>6</v>
      </c>
      <c r="AC7">
        <f>ROUND((VLOOKUP($B7, 'Batter Raw'!$B$6:$AN$162, MATCH('All B'!AC$5, 'Batter Raw'!$B$5:$AN$5, 0), FALSE)/$G7)*(162*($G7/VLOOKUP($E7, 'Major League Baseball  Detailed'!$AF$2:$AG$31, 2, FALSE))),0)</f>
        <v>0</v>
      </c>
      <c r="AD7">
        <f>ROUND((VLOOKUP($B7, 'Batter Raw'!$B$6:$AN$162, MATCH('All B'!AD$5, 'Batter Raw'!$B$5:$AN$5, 0), FALSE)/$G7)*(162*($G7/VLOOKUP($E7, 'Major League Baseball  Detailed'!$AF$2:$AG$31, 2, FALSE))),0)</f>
        <v>2</v>
      </c>
      <c r="AE7">
        <f>ROUND((VLOOKUP($B7, 'Batter Raw'!$B$6:$AN$162, MATCH('All B'!AE$5, 'Batter Raw'!$B$5:$AN$5, 0), FALSE)/$G7)*(162*($G7/VLOOKUP($E7, 'Major League Baseball  Detailed'!$AF$2:$AG$31, 2, FALSE))),0)</f>
        <v>1</v>
      </c>
      <c r="AF7">
        <f>ROUND((VLOOKUP($B7, 'Batter Raw'!$B$6:$AN$162, MATCH('All B'!AF$5, 'Batter Raw'!$B$5:$AN$5, 0), FALSE)/$G7)*(162*($G7/VLOOKUP($E7, 'Major League Baseball  Detailed'!$AF$2:$AG$31, 2, FALSE))),1)</f>
        <v>4.7</v>
      </c>
      <c r="AG7" s="1">
        <f t="shared" ref="AG7:AG41" si="5">(AF7/162)*100</f>
        <v>2.901234567901235</v>
      </c>
      <c r="AH7">
        <f>ROUND((VLOOKUP($B7, 'Batter Raw'!$B$6:$AN$162, MATCH('All B'!AH$5, 'Batter Raw'!$B$5:$AN$5, 0), FALSE)/$G7)*(162*($G7/VLOOKUP($E7, 'Major League Baseball  Detailed'!$AF$2:$AG$31, 2, FALSE))),1)</f>
        <v>3.7</v>
      </c>
      <c r="AI7">
        <f>ROUND((VLOOKUP($B7, 'Batter Raw'!$B$6:$AN$162, MATCH('All B'!AI$5, 'Batter Raw'!$B$5:$AN$5, 0), FALSE)/$G7)*(162*($G7/VLOOKUP($E7, 'Major League Baseball  Detailed'!$AF$2:$AG$31, 2, FALSE))),1)</f>
        <v>4.0999999999999996</v>
      </c>
      <c r="AJ7">
        <f>ROUND((VLOOKUP($B7, 'Batter Raw'!$B$6:$AN$162, MATCH('All B'!AJ$5, 'Batter Raw'!$B$5:$AN$5, 0), FALSE)/$G7)*(162*($G7/VLOOKUP($E7, 'Major League Baseball  Detailed'!$AF$2:$AG$31, 2, FALSE))),1)</f>
        <v>1.1000000000000001</v>
      </c>
      <c r="AK7">
        <f>ROUND((VLOOKUP($B7, 'Batter Raw'!$B$6:$AN$162, MATCH('All B'!AK$5, 'Batter Raw'!$B$5:$AN$5, 0), FALSE)/$G7)*(162*($G7/VLOOKUP($E7, 'Major League Baseball  Detailed'!$AF$2:$AG$31, 2, FALSE))),1)</f>
        <v>20.9</v>
      </c>
      <c r="AL7">
        <f>ROUND((VLOOKUP($B7, 'Batter Raw'!$B$6:$AN$162, MATCH('All B'!AL$5, 'Batter Raw'!$B$5:$AN$5, 0), FALSE)/$G7)*(162*($G7/VLOOKUP($E7, 'Major League Baseball  Detailed'!$AF$2:$AG$31, 2, FALSE))),1)</f>
        <v>1.2</v>
      </c>
      <c r="AM7">
        <f>ROUND((VLOOKUP($B7, 'Batter Raw'!$B$6:$AN$162, MATCH('All B'!AM$5, 'Batter Raw'!$B$5:$AN$5, 0), FALSE)/$G7)*(162*($G7/VLOOKUP($E7, 'Major League Baseball  Detailed'!$AF$2:$AG$31, 2, FALSE))),1)</f>
        <v>2.5</v>
      </c>
      <c r="AN7">
        <f>ROUND((VLOOKUP($B7, 'Batter Raw'!$B$6:$AN$162, MATCH('All B'!AN$5, 'Batter Raw'!$B$5:$AN$5, 0), FALSE)/$G7)*(162*($G7/VLOOKUP($E7, 'Major League Baseball  Detailed'!$AF$2:$AG$31, 2, FALSE))),1)</f>
        <v>3.7</v>
      </c>
      <c r="AO7">
        <f>ROUND((VLOOKUP($B7, 'Batter Raw'!$B$6:$AN$162, MATCH('All B'!AO$5, 'Batter Raw'!$B$5:$AN$5, 0), FALSE)/$G7)*(162*($G7/VLOOKUP($E7, 'Major League Baseball  Detailed'!$AF$2:$AG$31, 2, FALSE))),1)</f>
        <v>6.1</v>
      </c>
      <c r="AQ7">
        <f t="shared" si="0"/>
        <v>0</v>
      </c>
      <c r="AR7">
        <f t="shared" si="1"/>
        <v>0</v>
      </c>
      <c r="AS7">
        <f t="shared" si="2"/>
        <v>0</v>
      </c>
      <c r="AT7">
        <f t="shared" si="3"/>
        <v>0</v>
      </c>
      <c r="AU7">
        <f t="shared" si="4"/>
        <v>0</v>
      </c>
    </row>
    <row r="8" spans="1:47" x14ac:dyDescent="0.45">
      <c r="A8">
        <f>'Batter Raw'!A8</f>
        <v>3</v>
      </c>
      <c r="B8" t="str">
        <f>'Batter Raw'!B8</f>
        <v>Aaron Judge</v>
      </c>
      <c r="C8">
        <f>'Batter Raw'!C8</f>
        <v>2024</v>
      </c>
      <c r="D8">
        <f>'Batter Raw'!D8</f>
        <v>32</v>
      </c>
      <c r="E8" t="str">
        <f>'Batter Raw'!E8</f>
        <v>NYY</v>
      </c>
      <c r="F8" t="str">
        <f>'Batter Raw'!F8</f>
        <v>AL</v>
      </c>
      <c r="G8">
        <f>'Batter Raw'!G8</f>
        <v>60</v>
      </c>
      <c r="H8">
        <f>ROUND((VLOOKUP($B8, 'Batter Raw'!$B$6:$AN$162, MATCH('All B'!H$5, 'Batter Raw'!$B$5:$AN$5, 0), FALSE)/$G8)*(162*($G8/VLOOKUP($E8, 'Major League Baseball  Detailed'!$AF$2:$AG$31, 2, FALSE))),0)</f>
        <v>328</v>
      </c>
      <c r="I8">
        <f>ROUND((VLOOKUP($B8, 'Batter Raw'!$B$6:$AN$162, MATCH('All B'!I$5, 'Batter Raw'!$B$5:$AN$5, 0), FALSE)/$G8)*(162*($G8/VLOOKUP($E8, 'Major League Baseball  Detailed'!$AF$2:$AG$31, 2, FALSE))),0)</f>
        <v>265</v>
      </c>
      <c r="J8">
        <f>ROUND((VLOOKUP($B8, 'Batter Raw'!$B$6:$AN$162, MATCH('All B'!J$5, 'Batter Raw'!$B$5:$AN$5, 0), FALSE)/$G8)*(162*($G8/VLOOKUP($E8, 'Major League Baseball  Detailed'!$AF$2:$AG$31, 2, FALSE))),0)</f>
        <v>52</v>
      </c>
      <c r="K8">
        <f>ROUND((VLOOKUP($B8, 'Batter Raw'!$B$6:$AN$162, MATCH('All B'!K$5, 'Batter Raw'!$B$5:$AN$5, 0), FALSE)/$G8)*(162*($G8/VLOOKUP($E8, 'Major League Baseball  Detailed'!$AF$2:$AG$31, 2, FALSE))),0)</f>
        <v>75</v>
      </c>
      <c r="L8">
        <f>ROUND((VLOOKUP($B8, 'Batter Raw'!$B$6:$AN$162, MATCH('All B'!L$5, 'Batter Raw'!$B$5:$AN$5, 0), FALSE)/$G8)*(162*($G8/VLOOKUP($E8, 'Major League Baseball  Detailed'!$AF$2:$AG$31, 2, FALSE))),0)</f>
        <v>27</v>
      </c>
      <c r="M8">
        <f>ROUND((VLOOKUP($B8, 'Batter Raw'!$B$6:$AN$162, MATCH('All B'!M$5, 'Batter Raw'!$B$5:$AN$5, 0), FALSE)/$G8)*(162*($G8/VLOOKUP($E8, 'Major League Baseball  Detailed'!$AF$2:$AG$31, 2, FALSE))),0)</f>
        <v>22</v>
      </c>
      <c r="N8">
        <f>ROUND((VLOOKUP($B8, 'Batter Raw'!$B$6:$AN$162, MATCH('All B'!N$5, 'Batter Raw'!$B$5:$AN$5, 0), FALSE)/$G8)*(162*($G8/VLOOKUP($E8, 'Major League Baseball  Detailed'!$AF$2:$AG$31, 2, FALSE))),0)</f>
        <v>0</v>
      </c>
      <c r="O8">
        <f>ROUND((VLOOKUP($B8, 'Batter Raw'!$B$6:$AN$162, MATCH('All B'!O$5, 'Batter Raw'!$B$5:$AN$5, 0), FALSE)/$G8)*(162*($G8/VLOOKUP($E8, 'Major League Baseball  Detailed'!$AF$2:$AG$31, 2, FALSE))),0)</f>
        <v>26</v>
      </c>
      <c r="P8">
        <f>ROUND((VLOOKUP($B8, 'Batter Raw'!$B$6:$AN$162, MATCH('All B'!P$5, 'Batter Raw'!$B$5:$AN$5, 0), FALSE)/$G8)*(162*($G8/VLOOKUP($E8, 'Major League Baseball  Detailed'!$AF$2:$AG$31, 2, FALSE))),0)</f>
        <v>58</v>
      </c>
      <c r="Q8">
        <f>ROUND((VLOOKUP($B8, 'Batter Raw'!$B$6:$AN$162, MATCH('All B'!Q$5, 'Batter Raw'!$B$5:$AN$5, 0), FALSE)/$G8)*(162*($G8/VLOOKUP($E8, 'Major League Baseball  Detailed'!$AF$2:$AG$31, 2, FALSE))),0)</f>
        <v>2</v>
      </c>
      <c r="R8">
        <f>ROUND((VLOOKUP($B8, 'Batter Raw'!$B$6:$AN$162, MATCH('All B'!R$5, 'Batter Raw'!$B$5:$AN$5, 0), FALSE)/$G8)*(162*($G8/VLOOKUP($E8, 'Major League Baseball  Detailed'!$AF$2:$AG$31, 2, FALSE))),0)</f>
        <v>0</v>
      </c>
      <c r="S8">
        <f>ROUND((VLOOKUP($B8, 'Batter Raw'!$B$6:$AN$162, MATCH('All B'!S$5, 'Batter Raw'!$B$5:$AN$5, 0), FALSE)/$G8)*(162*($G8/VLOOKUP($E8, 'Major League Baseball  Detailed'!$AF$2:$AG$31, 2, FALSE))),0)</f>
        <v>56</v>
      </c>
      <c r="T8">
        <f>ROUND((VLOOKUP($B8, 'Batter Raw'!$B$6:$AN$162, MATCH('All B'!T$5, 'Batter Raw'!$B$5:$AN$5, 0), FALSE)/$G8)*(162*($G8/VLOOKUP($E8, 'Major League Baseball  Detailed'!$AF$2:$AG$31, 2, FALSE))),0)</f>
        <v>83</v>
      </c>
      <c r="U8">
        <f>VLOOKUP($B8, 'Batter Raw'!$B$6:$AN$162, MATCH('All B'!U$5, 'Batter Raw'!$B$5:$AN$5, 0), FALSE)</f>
        <v>0.28199999999999997</v>
      </c>
      <c r="V8">
        <f>VLOOKUP($B8, 'Batter Raw'!$B$6:$AN$162, MATCH('All B'!V$5, 'Batter Raw'!$B$5:$AN$5, 0), FALSE)</f>
        <v>0.41</v>
      </c>
      <c r="W8">
        <f>VLOOKUP($B8, 'Batter Raw'!$B$6:$AN$162, MATCH('All B'!W$5, 'Batter Raw'!$B$5:$AN$5, 0), FALSE)</f>
        <v>0.65700000000000003</v>
      </c>
      <c r="X8">
        <f>VLOOKUP($B8, 'Batter Raw'!$B$6:$AN$162, MATCH('All B'!X$5, 'Batter Raw'!$B$5:$AN$5, 0), FALSE)</f>
        <v>1.0669999999999999</v>
      </c>
      <c r="Y8">
        <f>VLOOKUP($B8, 'Batter Raw'!$B$6:$AN$162, MATCH('All B'!Y$5, 'Batter Raw'!$B$5:$AN$5, 0), FALSE)</f>
        <v>198</v>
      </c>
      <c r="Z8">
        <f>ROUND((VLOOKUP($B8, 'Batter Raw'!$B$6:$AN$162, MATCH('All B'!Z$5, 'Batter Raw'!$B$5:$AN$5, 0), FALSE)/$G8)*(162*($G8/VLOOKUP($E8, 'Major League Baseball  Detailed'!$AF$2:$AG$31, 2, FALSE))),0)</f>
        <v>174</v>
      </c>
      <c r="AA8">
        <f>ROUND((VLOOKUP($B8, 'Batter Raw'!$B$6:$AN$162, MATCH('All B'!AA$5, 'Batter Raw'!$B$5:$AN$5, 0), FALSE)/$G8)*(162*($G8/VLOOKUP($E8, 'Major League Baseball  Detailed'!$AF$2:$AG$31, 2, FALSE))),0)</f>
        <v>14</v>
      </c>
      <c r="AB8">
        <f>ROUND((VLOOKUP($B8, 'Batter Raw'!$B$6:$AN$162, MATCH('All B'!AB$5, 'Batter Raw'!$B$5:$AN$5, 0), FALSE)/$G8)*(162*($G8/VLOOKUP($E8, 'Major League Baseball  Detailed'!$AF$2:$AG$31, 2, FALSE))),0)</f>
        <v>2</v>
      </c>
      <c r="AC8">
        <f>ROUND((VLOOKUP($B8, 'Batter Raw'!$B$6:$AN$162, MATCH('All B'!AC$5, 'Batter Raw'!$B$5:$AN$5, 0), FALSE)/$G8)*(162*($G8/VLOOKUP($E8, 'Major League Baseball  Detailed'!$AF$2:$AG$31, 2, FALSE))),0)</f>
        <v>0</v>
      </c>
      <c r="AD8">
        <f>ROUND((VLOOKUP($B8, 'Batter Raw'!$B$6:$AN$162, MATCH('All B'!AD$5, 'Batter Raw'!$B$5:$AN$5, 0), FALSE)/$G8)*(162*($G8/VLOOKUP($E8, 'Major League Baseball  Detailed'!$AF$2:$AG$31, 2, FALSE))),0)</f>
        <v>2</v>
      </c>
      <c r="AE8">
        <f>ROUND((VLOOKUP($B8, 'Batter Raw'!$B$6:$AN$162, MATCH('All B'!AE$5, 'Batter Raw'!$B$5:$AN$5, 0), FALSE)/$G8)*(162*($G8/VLOOKUP($E8, 'Major League Baseball  Detailed'!$AF$2:$AG$31, 2, FALSE))),0)</f>
        <v>6</v>
      </c>
      <c r="AF8">
        <f>ROUND((VLOOKUP($B8, 'Batter Raw'!$B$6:$AN$162, MATCH('All B'!AF$5, 'Batter Raw'!$B$5:$AN$5, 0), FALSE)/$G8)*(162*($G8/VLOOKUP($E8, 'Major League Baseball  Detailed'!$AF$2:$AG$31, 2, FALSE))),1)</f>
        <v>4.5</v>
      </c>
      <c r="AG8" s="1">
        <f t="shared" si="5"/>
        <v>2.7777777777777777</v>
      </c>
      <c r="AH8">
        <f>ROUND((VLOOKUP($B8, 'Batter Raw'!$B$6:$AN$162, MATCH('All B'!AH$5, 'Batter Raw'!$B$5:$AN$5, 0), FALSE)/$G8)*(162*($G8/VLOOKUP($E8, 'Major League Baseball  Detailed'!$AF$2:$AG$31, 2, FALSE))),1)</f>
        <v>3.6</v>
      </c>
      <c r="AI8">
        <f>ROUND((VLOOKUP($B8, 'Batter Raw'!$B$6:$AN$162, MATCH('All B'!AI$5, 'Batter Raw'!$B$5:$AN$5, 0), FALSE)/$G8)*(162*($G8/VLOOKUP($E8, 'Major League Baseball  Detailed'!$AF$2:$AG$31, 2, FALSE))),1)</f>
        <v>4.5</v>
      </c>
      <c r="AJ8">
        <f>ROUND((VLOOKUP($B8, 'Batter Raw'!$B$6:$AN$162, MATCH('All B'!AJ$5, 'Batter Raw'!$B$5:$AN$5, 0), FALSE)/$G8)*(162*($G8/VLOOKUP($E8, 'Major League Baseball  Detailed'!$AF$2:$AG$31, 2, FALSE))),1)</f>
        <v>0.1</v>
      </c>
      <c r="AK8">
        <f>ROUND((VLOOKUP($B8, 'Batter Raw'!$B$6:$AN$162, MATCH('All B'!AK$5, 'Batter Raw'!$B$5:$AN$5, 0), FALSE)/$G8)*(162*($G8/VLOOKUP($E8, 'Major League Baseball  Detailed'!$AF$2:$AG$31, 2, FALSE))),1)</f>
        <v>35.6</v>
      </c>
      <c r="AL8">
        <f>ROUND((VLOOKUP($B8, 'Batter Raw'!$B$6:$AN$162, MATCH('All B'!AL$5, 'Batter Raw'!$B$5:$AN$5, 0), FALSE)/$G8)*(162*($G8/VLOOKUP($E8, 'Major League Baseball  Detailed'!$AF$2:$AG$31, 2, FALSE))),1)</f>
        <v>-2.5</v>
      </c>
      <c r="AM8">
        <f>ROUND((VLOOKUP($B8, 'Batter Raw'!$B$6:$AN$162, MATCH('All B'!AM$5, 'Batter Raw'!$B$5:$AN$5, 0), FALSE)/$G8)*(162*($G8/VLOOKUP($E8, 'Major League Baseball  Detailed'!$AF$2:$AG$31, 2, FALSE))),1)</f>
        <v>0</v>
      </c>
      <c r="AN8">
        <f>ROUND((VLOOKUP($B8, 'Batter Raw'!$B$6:$AN$162, MATCH('All B'!AN$5, 'Batter Raw'!$B$5:$AN$5, 0), FALSE)/$G8)*(162*($G8/VLOOKUP($E8, 'Major League Baseball  Detailed'!$AF$2:$AG$31, 2, FALSE))),1)</f>
        <v>-2.5</v>
      </c>
      <c r="AO8">
        <f>ROUND((VLOOKUP($B8, 'Batter Raw'!$B$6:$AN$162, MATCH('All B'!AO$5, 'Batter Raw'!$B$5:$AN$5, 0), FALSE)/$G8)*(162*($G8/VLOOKUP($E8, 'Major League Baseball  Detailed'!$AF$2:$AG$31, 2, FALSE))),1)</f>
        <v>1.2</v>
      </c>
      <c r="AQ8">
        <f t="shared" si="0"/>
        <v>0</v>
      </c>
      <c r="AR8">
        <f t="shared" si="1"/>
        <v>0</v>
      </c>
      <c r="AS8">
        <f t="shared" si="2"/>
        <v>0</v>
      </c>
      <c r="AT8">
        <f t="shared" si="3"/>
        <v>0</v>
      </c>
      <c r="AU8">
        <f t="shared" si="4"/>
        <v>0</v>
      </c>
    </row>
    <row r="9" spans="1:47" x14ac:dyDescent="0.45">
      <c r="A9">
        <f>'Batter Raw'!A9</f>
        <v>4</v>
      </c>
      <c r="B9" t="str">
        <f>'Batter Raw'!B9</f>
        <v>Mookie Betts</v>
      </c>
      <c r="C9">
        <f>'Batter Raw'!C9</f>
        <v>2024</v>
      </c>
      <c r="D9">
        <f>'Batter Raw'!D9</f>
        <v>31</v>
      </c>
      <c r="E9" t="str">
        <f>'Batter Raw'!E9</f>
        <v>LAD</v>
      </c>
      <c r="F9" t="str">
        <f>'Batter Raw'!F9</f>
        <v>NL</v>
      </c>
      <c r="G9">
        <f>'Batter Raw'!G9</f>
        <v>59</v>
      </c>
      <c r="H9">
        <f>ROUND((VLOOKUP($B9, 'Batter Raw'!$B$6:$AN$127, MATCH('All B'!H$5, 'Batter Raw'!$B$5:$AN$5, 0), FALSE)/$G9)*(127*($G9/VLOOKUP($E9, 'Major League Baseball  Detailed'!$AF$2:$AG$31, 2, FALSE))),0)</f>
        <v>264</v>
      </c>
      <c r="I9">
        <f>ROUND((VLOOKUP($B9, 'Batter Raw'!$B$6:$AN$127, MATCH('All B'!I$5, 'Batter Raw'!$B$5:$AN$5, 0), FALSE)/$G9)*(127*($G9/VLOOKUP($E9, 'Major League Baseball  Detailed'!$AF$2:$AG$31, 2, FALSE))),0)</f>
        <v>228</v>
      </c>
      <c r="J9">
        <f>ROUND((VLOOKUP($B9, 'Batter Raw'!$B$6:$AN$127, MATCH('All B'!J$5, 'Batter Raw'!$B$5:$AN$5, 0), FALSE)/$G9)*(127*($G9/VLOOKUP($E9, 'Major League Baseball  Detailed'!$AF$2:$AG$31, 2, FALSE))),0)</f>
        <v>41</v>
      </c>
      <c r="K9">
        <f>ROUND((VLOOKUP($B9, 'Batter Raw'!$B$6:$AN$127, MATCH('All B'!K$5, 'Batter Raw'!$B$5:$AN$5, 0), FALSE)/$G9)*(127*($G9/VLOOKUP($E9, 'Major League Baseball  Detailed'!$AF$2:$AG$31, 2, FALSE))),0)</f>
        <v>73</v>
      </c>
      <c r="L9">
        <f>ROUND((VLOOKUP($B9, 'Batter Raw'!$B$6:$AN$127, MATCH('All B'!L$5, 'Batter Raw'!$B$5:$AN$5, 0), FALSE)/$G9)*(127*($G9/VLOOKUP($E9, 'Major League Baseball  Detailed'!$AF$2:$AG$31, 2, FALSE))),0)</f>
        <v>48</v>
      </c>
      <c r="M9">
        <f>ROUND((VLOOKUP($B9, 'Batter Raw'!$B$6:$AN$127, MATCH('All B'!M$5, 'Batter Raw'!$B$5:$AN$5, 0), FALSE)/$G9)*(127*($G9/VLOOKUP($E9, 'Major League Baseball  Detailed'!$AF$2:$AG$31, 2, FALSE))),0)</f>
        <v>14</v>
      </c>
      <c r="N9">
        <f>ROUND((VLOOKUP($B9, 'Batter Raw'!$B$6:$AN$127, MATCH('All B'!N$5, 'Batter Raw'!$B$5:$AN$5, 0), FALSE)/$G9)*(127*($G9/VLOOKUP($E9, 'Major League Baseball  Detailed'!$AF$2:$AG$31, 2, FALSE))),0)</f>
        <v>3</v>
      </c>
      <c r="O9">
        <f>ROUND((VLOOKUP($B9, 'Batter Raw'!$B$6:$AN$127, MATCH('All B'!O$5, 'Batter Raw'!$B$5:$AN$5, 0), FALSE)/$G9)*(127*($G9/VLOOKUP($E9, 'Major League Baseball  Detailed'!$AF$2:$AG$31, 2, FALSE))),0)</f>
        <v>8</v>
      </c>
      <c r="P9">
        <f>ROUND((VLOOKUP($B9, 'Batter Raw'!$B$6:$AN$127, MATCH('All B'!P$5, 'Batter Raw'!$B$5:$AN$5, 0), FALSE)/$G9)*(127*($G9/VLOOKUP($E9, 'Major League Baseball  Detailed'!$AF$2:$AG$31, 2, FALSE))),0)</f>
        <v>30</v>
      </c>
      <c r="Q9">
        <f>ROUND((VLOOKUP($B9, 'Batter Raw'!$B$6:$AN$127, MATCH('All B'!Q$5, 'Batter Raw'!$B$5:$AN$5, 0), FALSE)/$G9)*(127*($G9/VLOOKUP($E9, 'Major League Baseball  Detailed'!$AF$2:$AG$31, 2, FALSE))),0)</f>
        <v>9</v>
      </c>
      <c r="R9">
        <f>ROUND((VLOOKUP($B9, 'Batter Raw'!$B$6:$AN$127, MATCH('All B'!R$5, 'Batter Raw'!$B$5:$AN$5, 0), FALSE)/$G9)*(127*($G9/VLOOKUP($E9, 'Major League Baseball  Detailed'!$AF$2:$AG$31, 2, FALSE))),0)</f>
        <v>1</v>
      </c>
      <c r="S9">
        <f>ROUND((VLOOKUP($B9, 'Batter Raw'!$B$6:$AN$127, MATCH('All B'!S$5, 'Batter Raw'!$B$5:$AN$5, 0), FALSE)/$G9)*(127*($G9/VLOOKUP($E9, 'Major League Baseball  Detailed'!$AF$2:$AG$31, 2, FALSE))),0)</f>
        <v>36</v>
      </c>
      <c r="T9">
        <f>ROUND((VLOOKUP($B9, 'Batter Raw'!$B$6:$AN$127, MATCH('All B'!T$5, 'Batter Raw'!$B$5:$AN$5, 0), FALSE)/$G9)*(127*($G9/VLOOKUP($E9, 'Major League Baseball  Detailed'!$AF$2:$AG$31, 2, FALSE))),0)</f>
        <v>25</v>
      </c>
      <c r="U9">
        <f>VLOOKUP($B9, 'Batter Raw'!$B$6:$AN$127, MATCH('All B'!U$5, 'Batter Raw'!$B$5:$AN$5, 0), FALSE)</f>
        <v>0.31900000000000001</v>
      </c>
      <c r="V9">
        <f>VLOOKUP($B9, 'Batter Raw'!$B$6:$AN$127, MATCH('All B'!V$5, 'Batter Raw'!$B$5:$AN$5, 0), FALSE)</f>
        <v>0.41199999999999998</v>
      </c>
      <c r="W9">
        <f>VLOOKUP($B9, 'Batter Raw'!$B$6:$AN$127, MATCH('All B'!W$5, 'Batter Raw'!$B$5:$AN$5, 0), FALSE)</f>
        <v>0.50600000000000001</v>
      </c>
      <c r="X9">
        <f>VLOOKUP($B9, 'Batter Raw'!$B$6:$AN$127, MATCH('All B'!X$5, 'Batter Raw'!$B$5:$AN$5, 0), FALSE)</f>
        <v>0.91800000000000004</v>
      </c>
      <c r="Y9">
        <f>VLOOKUP($B9, 'Batter Raw'!$B$6:$AN$127, MATCH('All B'!Y$5, 'Batter Raw'!$B$5:$AN$5, 0), FALSE)</f>
        <v>161</v>
      </c>
      <c r="Z9">
        <f>ROUND((VLOOKUP($B9, 'Batter Raw'!$B$6:$AN$127, MATCH('All B'!Z$5, 'Batter Raw'!$B$5:$AN$5, 0), FALSE)/$G9)*(127*($G9/VLOOKUP($E9, 'Major League Baseball  Detailed'!$AF$2:$AG$31, 2, FALSE))),0)</f>
        <v>115</v>
      </c>
      <c r="AA9">
        <f>ROUND((VLOOKUP($B9, 'Batter Raw'!$B$6:$AN$127, MATCH('All B'!AA$5, 'Batter Raw'!$B$5:$AN$5, 0), FALSE)/$G9)*(127*($G9/VLOOKUP($E9, 'Major League Baseball  Detailed'!$AF$2:$AG$31, 2, FALSE))),0)</f>
        <v>3</v>
      </c>
      <c r="AB9">
        <f>ROUND((VLOOKUP($B9, 'Batter Raw'!$B$6:$AN$127, MATCH('All B'!AB$5, 'Batter Raw'!$B$5:$AN$5, 0), FALSE)/$G9)*(127*($G9/VLOOKUP($E9, 'Major League Baseball  Detailed'!$AF$2:$AG$31, 2, FALSE))),0)</f>
        <v>0</v>
      </c>
      <c r="AC9">
        <f>ROUND((VLOOKUP($B9, 'Batter Raw'!$B$6:$AN$127, MATCH('All B'!AC$5, 'Batter Raw'!$B$5:$AN$5, 0), FALSE)/$G9)*(127*($G9/VLOOKUP($E9, 'Major League Baseball  Detailed'!$AF$2:$AG$31, 2, FALSE))),0)</f>
        <v>0</v>
      </c>
      <c r="AD9">
        <f>ROUND((VLOOKUP($B9, 'Batter Raw'!$B$6:$AN$127, MATCH('All B'!AD$5, 'Batter Raw'!$B$5:$AN$5, 0), FALSE)/$G9)*(127*($G9/VLOOKUP($E9, 'Major League Baseball  Detailed'!$AF$2:$AG$31, 2, FALSE))),0)</f>
        <v>0</v>
      </c>
      <c r="AE9">
        <f>ROUND((VLOOKUP($B9, 'Batter Raw'!$B$6:$AN$127, MATCH('All B'!AE$5, 'Batter Raw'!$B$5:$AN$5, 0), FALSE)/$G9)*(127*($G9/VLOOKUP($E9, 'Major League Baseball  Detailed'!$AF$2:$AG$31, 2, FALSE))),0)</f>
        <v>0</v>
      </c>
      <c r="AF9">
        <f>ROUND((VLOOKUP($B9, 'Batter Raw'!$B$6:$AN$127, MATCH('All B'!AF$5, 'Batter Raw'!$B$5:$AN$5, 0), FALSE)/$G9)*(127*($G9/VLOOKUP($E9, 'Major League Baseball  Detailed'!$AF$2:$AG$31, 2, FALSE))),1)</f>
        <v>3.5</v>
      </c>
      <c r="AG9" s="1">
        <f>(AF9/127)*100</f>
        <v>2.7559055118110236</v>
      </c>
      <c r="AH9">
        <f>ROUND((VLOOKUP($B9, 'Batter Raw'!$B$6:$AN$127, MATCH('All B'!AH$5, 'Batter Raw'!$B$5:$AN$5, 0), FALSE)/$G9)*(127*($G9/VLOOKUP($E9, 'Major League Baseball  Detailed'!$AF$2:$AG$31, 2, FALSE))),1)</f>
        <v>2.7</v>
      </c>
      <c r="AI9">
        <f>ROUND((VLOOKUP($B9, 'Batter Raw'!$B$6:$AN$127, MATCH('All B'!AI$5, 'Batter Raw'!$B$5:$AN$5, 0), FALSE)/$G9)*(127*($G9/VLOOKUP($E9, 'Major League Baseball  Detailed'!$AF$2:$AG$31, 2, FALSE))),1)</f>
        <v>3.1</v>
      </c>
      <c r="AJ9">
        <f>ROUND((VLOOKUP($B9, 'Batter Raw'!$B$6:$AN$127, MATCH('All B'!AJ$5, 'Batter Raw'!$B$5:$AN$5, 0), FALSE)/$G9)*(127*($G9/VLOOKUP($E9, 'Major League Baseball  Detailed'!$AF$2:$AG$31, 2, FALSE))),1)</f>
        <v>0.8</v>
      </c>
      <c r="AK9">
        <f>ROUND((VLOOKUP($B9, 'Batter Raw'!$B$6:$AN$127, MATCH('All B'!AK$5, 'Batter Raw'!$B$5:$AN$5, 0), FALSE)/$G9)*(127*($G9/VLOOKUP($E9, 'Major League Baseball  Detailed'!$AF$2:$AG$31, 2, FALSE))),1)</f>
        <v>18.399999999999999</v>
      </c>
      <c r="AL9">
        <f>ROUND((VLOOKUP($B9, 'Batter Raw'!$B$6:$AN$127, MATCH('All B'!AL$5, 'Batter Raw'!$B$5:$AN$5, 0), FALSE)/$G9)*(127*($G9/VLOOKUP($E9, 'Major League Baseball  Detailed'!$AF$2:$AG$31, 2, FALSE))),1)</f>
        <v>0</v>
      </c>
      <c r="AM9">
        <f>ROUND((VLOOKUP($B9, 'Batter Raw'!$B$6:$AN$127, MATCH('All B'!AM$5, 'Batter Raw'!$B$5:$AN$5, 0), FALSE)/$G9)*(127*($G9/VLOOKUP($E9, 'Major League Baseball  Detailed'!$AF$2:$AG$31, 2, FALSE))),1)</f>
        <v>1</v>
      </c>
      <c r="AN9">
        <f>ROUND((VLOOKUP($B9, 'Batter Raw'!$B$6:$AN$127, MATCH('All B'!AN$5, 'Batter Raw'!$B$5:$AN$5, 0), FALSE)/$G9)*(127*($G9/VLOOKUP($E9, 'Major League Baseball  Detailed'!$AF$2:$AG$31, 2, FALSE))),1)</f>
        <v>1</v>
      </c>
      <c r="AO9">
        <f>ROUND((VLOOKUP($B9, 'Batter Raw'!$B$6:$AN$127, MATCH('All B'!AO$5, 'Batter Raw'!$B$5:$AN$5, 0), FALSE)/$G9)*(127*($G9/VLOOKUP($E9, 'Major League Baseball  Detailed'!$AF$2:$AG$31, 2, FALSE))),1)</f>
        <v>3.9</v>
      </c>
      <c r="AQ9">
        <f t="shared" si="0"/>
        <v>0</v>
      </c>
      <c r="AR9">
        <f t="shared" si="1"/>
        <v>0</v>
      </c>
      <c r="AS9">
        <f t="shared" si="2"/>
        <v>0</v>
      </c>
      <c r="AT9">
        <f t="shared" si="3"/>
        <v>0</v>
      </c>
      <c r="AU9">
        <f t="shared" si="4"/>
        <v>0</v>
      </c>
    </row>
    <row r="10" spans="1:47" x14ac:dyDescent="0.45">
      <c r="A10">
        <f>'Batter Raw'!A10</f>
        <v>5</v>
      </c>
      <c r="B10" t="str">
        <f>'Batter Raw'!B10</f>
        <v>Kyle Tucker</v>
      </c>
      <c r="C10">
        <f>'Batter Raw'!C10</f>
        <v>2024</v>
      </c>
      <c r="D10">
        <f>'Batter Raw'!D10</f>
        <v>27</v>
      </c>
      <c r="E10" t="str">
        <f>'Batter Raw'!E10</f>
        <v>HOU</v>
      </c>
      <c r="F10" t="str">
        <f>'Batter Raw'!F10</f>
        <v>AL</v>
      </c>
      <c r="G10">
        <f>'Batter Raw'!G10</f>
        <v>58</v>
      </c>
      <c r="H10">
        <f>ROUND((VLOOKUP($B10, 'Batter Raw'!$B$6:$AN$162, MATCH('All B'!H$5, 'Batter Raw'!$B$5:$AN$5, 0), FALSE)/$G10)*(162*($G10/VLOOKUP($E10, 'Major League Baseball  Detailed'!$AF$2:$AG$31, 2, FALSE))),0)</f>
        <v>318</v>
      </c>
      <c r="I10">
        <f>ROUND((VLOOKUP($B10, 'Batter Raw'!$B$6:$AN$162, MATCH('All B'!I$5, 'Batter Raw'!$B$5:$AN$5, 0), FALSE)/$G10)*(162*($G10/VLOOKUP($E10, 'Major League Baseball  Detailed'!$AF$2:$AG$31, 2, FALSE))),0)</f>
        <v>260</v>
      </c>
      <c r="J10">
        <f>ROUND((VLOOKUP($B10, 'Batter Raw'!$B$6:$AN$162, MATCH('All B'!J$5, 'Batter Raw'!$B$5:$AN$5, 0), FALSE)/$G10)*(162*($G10/VLOOKUP($E10, 'Major League Baseball  Detailed'!$AF$2:$AG$31, 2, FALSE))),0)</f>
        <v>51</v>
      </c>
      <c r="K10">
        <f>ROUND((VLOOKUP($B10, 'Batter Raw'!$B$6:$AN$162, MATCH('All B'!K$5, 'Batter Raw'!$B$5:$AN$5, 0), FALSE)/$G10)*(162*($G10/VLOOKUP($E10, 'Major League Baseball  Detailed'!$AF$2:$AG$31, 2, FALSE))),0)</f>
        <v>68</v>
      </c>
      <c r="L10">
        <f>ROUND((VLOOKUP($B10, 'Batter Raw'!$B$6:$AN$162, MATCH('All B'!L$5, 'Batter Raw'!$B$5:$AN$5, 0), FALSE)/$G10)*(162*($G10/VLOOKUP($E10, 'Major League Baseball  Detailed'!$AF$2:$AG$31, 2, FALSE))),0)</f>
        <v>31</v>
      </c>
      <c r="M10">
        <f>ROUND((VLOOKUP($B10, 'Batter Raw'!$B$6:$AN$162, MATCH('All B'!M$5, 'Batter Raw'!$B$5:$AN$5, 0), FALSE)/$G10)*(162*($G10/VLOOKUP($E10, 'Major League Baseball  Detailed'!$AF$2:$AG$31, 2, FALSE))),0)</f>
        <v>14</v>
      </c>
      <c r="N10">
        <f>ROUND((VLOOKUP($B10, 'Batter Raw'!$B$6:$AN$162, MATCH('All B'!N$5, 'Batter Raw'!$B$5:$AN$5, 0), FALSE)/$G10)*(162*($G10/VLOOKUP($E10, 'Major League Baseball  Detailed'!$AF$2:$AG$31, 2, FALSE))),0)</f>
        <v>0</v>
      </c>
      <c r="O10">
        <f>ROUND((VLOOKUP($B10, 'Batter Raw'!$B$6:$AN$162, MATCH('All B'!O$5, 'Batter Raw'!$B$5:$AN$5, 0), FALSE)/$G10)*(162*($G10/VLOOKUP($E10, 'Major League Baseball  Detailed'!$AF$2:$AG$31, 2, FALSE))),0)</f>
        <v>23</v>
      </c>
      <c r="P10">
        <f>ROUND((VLOOKUP($B10, 'Batter Raw'!$B$6:$AN$162, MATCH('All B'!P$5, 'Batter Raw'!$B$5:$AN$5, 0), FALSE)/$G10)*(162*($G10/VLOOKUP($E10, 'Major League Baseball  Detailed'!$AF$2:$AG$31, 2, FALSE))),0)</f>
        <v>49</v>
      </c>
      <c r="Q10">
        <f>ROUND((VLOOKUP($B10, 'Batter Raw'!$B$6:$AN$162, MATCH('All B'!Q$5, 'Batter Raw'!$B$5:$AN$5, 0), FALSE)/$G10)*(162*($G10/VLOOKUP($E10, 'Major League Baseball  Detailed'!$AF$2:$AG$31, 2, FALSE))),0)</f>
        <v>11</v>
      </c>
      <c r="R10">
        <f>ROUND((VLOOKUP($B10, 'Batter Raw'!$B$6:$AN$162, MATCH('All B'!R$5, 'Batter Raw'!$B$5:$AN$5, 0), FALSE)/$G10)*(162*($G10/VLOOKUP($E10, 'Major League Baseball  Detailed'!$AF$2:$AG$31, 2, FALSE))),0)</f>
        <v>0</v>
      </c>
      <c r="S10">
        <f>ROUND((VLOOKUP($B10, 'Batter Raw'!$B$6:$AN$162, MATCH('All B'!S$5, 'Batter Raw'!$B$5:$AN$5, 0), FALSE)/$G10)*(162*($G10/VLOOKUP($E10, 'Major League Baseball  Detailed'!$AF$2:$AG$31, 2, FALSE))),0)</f>
        <v>56</v>
      </c>
      <c r="T10">
        <f>ROUND((VLOOKUP($B10, 'Batter Raw'!$B$6:$AN$162, MATCH('All B'!T$5, 'Batter Raw'!$B$5:$AN$5, 0), FALSE)/$G10)*(162*($G10/VLOOKUP($E10, 'Major League Baseball  Detailed'!$AF$2:$AG$31, 2, FALSE))),0)</f>
        <v>51</v>
      </c>
      <c r="U10">
        <f>VLOOKUP($B10, 'Batter Raw'!$B$6:$AN$162, MATCH('All B'!U$5, 'Batter Raw'!$B$5:$AN$5, 0), FALSE)</f>
        <v>0.26200000000000001</v>
      </c>
      <c r="V10">
        <f>VLOOKUP($B10, 'Batter Raw'!$B$6:$AN$162, MATCH('All B'!V$5, 'Batter Raw'!$B$5:$AN$5, 0), FALSE)</f>
        <v>0.39100000000000001</v>
      </c>
      <c r="W10">
        <f>VLOOKUP($B10, 'Batter Raw'!$B$6:$AN$162, MATCH('All B'!W$5, 'Batter Raw'!$B$5:$AN$5, 0), FALSE)</f>
        <v>0.58599999999999997</v>
      </c>
      <c r="X10">
        <f>VLOOKUP($B10, 'Batter Raw'!$B$6:$AN$162, MATCH('All B'!X$5, 'Batter Raw'!$B$5:$AN$5, 0), FALSE)</f>
        <v>0.97599999999999998</v>
      </c>
      <c r="Y10">
        <f>VLOOKUP($B10, 'Batter Raw'!$B$6:$AN$162, MATCH('All B'!Y$5, 'Batter Raw'!$B$5:$AN$5, 0), FALSE)</f>
        <v>178</v>
      </c>
      <c r="Z10">
        <f>ROUND((VLOOKUP($B10, 'Batter Raw'!$B$6:$AN$162, MATCH('All B'!Z$5, 'Batter Raw'!$B$5:$AN$5, 0), FALSE)/$G10)*(162*($G10/VLOOKUP($E10, 'Major League Baseball  Detailed'!$AF$2:$AG$31, 2, FALSE))),0)</f>
        <v>152</v>
      </c>
      <c r="AA10">
        <f>ROUND((VLOOKUP($B10, 'Batter Raw'!$B$6:$AN$162, MATCH('All B'!AA$5, 'Batter Raw'!$B$5:$AN$5, 0), FALSE)/$G10)*(162*($G10/VLOOKUP($E10, 'Major League Baseball  Detailed'!$AF$2:$AG$31, 2, FALSE))),0)</f>
        <v>6</v>
      </c>
      <c r="AB10">
        <f>ROUND((VLOOKUP($B10, 'Batter Raw'!$B$6:$AN$162, MATCH('All B'!AB$5, 'Batter Raw'!$B$5:$AN$5, 0), FALSE)/$G10)*(162*($G10/VLOOKUP($E10, 'Major League Baseball  Detailed'!$AF$2:$AG$31, 2, FALSE))),0)</f>
        <v>0</v>
      </c>
      <c r="AC10">
        <f>ROUND((VLOOKUP($B10, 'Batter Raw'!$B$6:$AN$162, MATCH('All B'!AC$5, 'Batter Raw'!$B$5:$AN$5, 0), FALSE)/$G10)*(162*($G10/VLOOKUP($E10, 'Major League Baseball  Detailed'!$AF$2:$AG$31, 2, FALSE))),0)</f>
        <v>0</v>
      </c>
      <c r="AD10">
        <f>ROUND((VLOOKUP($B10, 'Batter Raw'!$B$6:$AN$162, MATCH('All B'!AD$5, 'Batter Raw'!$B$5:$AN$5, 0), FALSE)/$G10)*(162*($G10/VLOOKUP($E10, 'Major League Baseball  Detailed'!$AF$2:$AG$31, 2, FALSE))),0)</f>
        <v>1</v>
      </c>
      <c r="AE10">
        <f>ROUND((VLOOKUP($B10, 'Batter Raw'!$B$6:$AN$162, MATCH('All B'!AE$5, 'Batter Raw'!$B$5:$AN$5, 0), FALSE)/$G10)*(162*($G10/VLOOKUP($E10, 'Major League Baseball  Detailed'!$AF$2:$AG$31, 2, FALSE))),0)</f>
        <v>1</v>
      </c>
      <c r="AF10">
        <f>ROUND((VLOOKUP($B10, 'Batter Raw'!$B$6:$AN$162, MATCH('All B'!AF$5, 'Batter Raw'!$B$5:$AN$5, 0), FALSE)/$G10)*(162*($G10/VLOOKUP($E10, 'Major League Baseball  Detailed'!$AF$2:$AG$31, 2, FALSE))),1)</f>
        <v>4.2</v>
      </c>
      <c r="AG10" s="1">
        <f t="shared" si="5"/>
        <v>2.592592592592593</v>
      </c>
      <c r="AH10">
        <f>ROUND((VLOOKUP($B10, 'Batter Raw'!$B$6:$AN$162, MATCH('All B'!AH$5, 'Batter Raw'!$B$5:$AN$5, 0), FALSE)/$G10)*(162*($G10/VLOOKUP($E10, 'Major League Baseball  Detailed'!$AF$2:$AG$31, 2, FALSE))),1)</f>
        <v>3.2</v>
      </c>
      <c r="AI10">
        <f>ROUND((VLOOKUP($B10, 'Batter Raw'!$B$6:$AN$162, MATCH('All B'!AI$5, 'Batter Raw'!$B$5:$AN$5, 0), FALSE)/$G10)*(162*($G10/VLOOKUP($E10, 'Major League Baseball  Detailed'!$AF$2:$AG$31, 2, FALSE))),1)</f>
        <v>3.6</v>
      </c>
      <c r="AJ10">
        <f>ROUND((VLOOKUP($B10, 'Batter Raw'!$B$6:$AN$162, MATCH('All B'!AJ$5, 'Batter Raw'!$B$5:$AN$5, 0), FALSE)/$G10)*(162*($G10/VLOOKUP($E10, 'Major League Baseball  Detailed'!$AF$2:$AG$31, 2, FALSE))),1)</f>
        <v>0.4</v>
      </c>
      <c r="AK10">
        <f>ROUND((VLOOKUP($B10, 'Batter Raw'!$B$6:$AN$162, MATCH('All B'!AK$5, 'Batter Raw'!$B$5:$AN$5, 0), FALSE)/$G10)*(162*($G10/VLOOKUP($E10, 'Major League Baseball  Detailed'!$AF$2:$AG$31, 2, FALSE))),1)</f>
        <v>26</v>
      </c>
      <c r="AL10">
        <f>ROUND((VLOOKUP($B10, 'Batter Raw'!$B$6:$AN$162, MATCH('All B'!AL$5, 'Batter Raw'!$B$5:$AN$5, 0), FALSE)/$G10)*(162*($G10/VLOOKUP($E10, 'Major League Baseball  Detailed'!$AF$2:$AG$31, 2, FALSE))),1)</f>
        <v>-1.2</v>
      </c>
      <c r="AM10">
        <f>ROUND((VLOOKUP($B10, 'Batter Raw'!$B$6:$AN$162, MATCH('All B'!AM$5, 'Batter Raw'!$B$5:$AN$5, 0), FALSE)/$G10)*(162*($G10/VLOOKUP($E10, 'Major League Baseball  Detailed'!$AF$2:$AG$31, 2, FALSE))),1)</f>
        <v>1.2</v>
      </c>
      <c r="AN10">
        <f>ROUND((VLOOKUP($B10, 'Batter Raw'!$B$6:$AN$162, MATCH('All B'!AN$5, 'Batter Raw'!$B$5:$AN$5, 0), FALSE)/$G10)*(162*($G10/VLOOKUP($E10, 'Major League Baseball  Detailed'!$AF$2:$AG$31, 2, FALSE))),1)</f>
        <v>0</v>
      </c>
      <c r="AO10">
        <f>ROUND((VLOOKUP($B10, 'Batter Raw'!$B$6:$AN$162, MATCH('All B'!AO$5, 'Batter Raw'!$B$5:$AN$5, 0), FALSE)/$G10)*(162*($G10/VLOOKUP($E10, 'Major League Baseball  Detailed'!$AF$2:$AG$31, 2, FALSE))),1)</f>
        <v>6.2</v>
      </c>
      <c r="AQ10">
        <f t="shared" si="0"/>
        <v>0</v>
      </c>
      <c r="AR10">
        <f t="shared" si="1"/>
        <v>0</v>
      </c>
      <c r="AS10">
        <f t="shared" si="2"/>
        <v>0</v>
      </c>
      <c r="AT10">
        <f t="shared" si="3"/>
        <v>0</v>
      </c>
      <c r="AU10">
        <f t="shared" si="4"/>
        <v>0</v>
      </c>
    </row>
    <row r="11" spans="1:47" x14ac:dyDescent="0.45">
      <c r="A11">
        <f>'Batter Raw'!A11</f>
        <v>6</v>
      </c>
      <c r="B11" t="str">
        <f>'Batter Raw'!B11</f>
        <v>Juan Soto</v>
      </c>
      <c r="C11">
        <f>'Batter Raw'!C11</f>
        <v>2024</v>
      </c>
      <c r="D11">
        <f>'Batter Raw'!D11</f>
        <v>25</v>
      </c>
      <c r="E11" t="str">
        <f>'Batter Raw'!E11</f>
        <v>NYY</v>
      </c>
      <c r="F11" t="str">
        <f>'Batter Raw'!F11</f>
        <v>AL</v>
      </c>
      <c r="G11">
        <f>'Batter Raw'!G11</f>
        <v>60</v>
      </c>
      <c r="H11">
        <f>ROUND((VLOOKUP($B11, 'Batter Raw'!$B$6:$AN$162, MATCH('All B'!H$5, 'Batter Raw'!$B$5:$AN$5, 0), FALSE)/$G11)*(162*($G11/VLOOKUP($E11, 'Major League Baseball  Detailed'!$AF$2:$AG$31, 2, FALSE))),0)</f>
        <v>335</v>
      </c>
      <c r="I11">
        <f>ROUND((VLOOKUP($B11, 'Batter Raw'!$B$6:$AN$162, MATCH('All B'!I$5, 'Batter Raw'!$B$5:$AN$5, 0), FALSE)/$G11)*(162*($G11/VLOOKUP($E11, 'Major League Baseball  Detailed'!$AF$2:$AG$31, 2, FALSE))),0)</f>
        <v>280</v>
      </c>
      <c r="J11">
        <f>ROUND((VLOOKUP($B11, 'Batter Raw'!$B$6:$AN$162, MATCH('All B'!J$5, 'Batter Raw'!$B$5:$AN$5, 0), FALSE)/$G11)*(162*($G11/VLOOKUP($E11, 'Major League Baseball  Detailed'!$AF$2:$AG$31, 2, FALSE))),0)</f>
        <v>53</v>
      </c>
      <c r="K11">
        <f>ROUND((VLOOKUP($B11, 'Batter Raw'!$B$6:$AN$162, MATCH('All B'!K$5, 'Batter Raw'!$B$5:$AN$5, 0), FALSE)/$G11)*(162*($G11/VLOOKUP($E11, 'Major League Baseball  Detailed'!$AF$2:$AG$31, 2, FALSE))),0)</f>
        <v>88</v>
      </c>
      <c r="L11">
        <f>ROUND((VLOOKUP($B11, 'Batter Raw'!$B$6:$AN$162, MATCH('All B'!L$5, 'Batter Raw'!$B$5:$AN$5, 0), FALSE)/$G11)*(162*($G11/VLOOKUP($E11, 'Major League Baseball  Detailed'!$AF$2:$AG$31, 2, FALSE))),0)</f>
        <v>53</v>
      </c>
      <c r="M11">
        <f>ROUND((VLOOKUP($B11, 'Batter Raw'!$B$6:$AN$162, MATCH('All B'!M$5, 'Batter Raw'!$B$5:$AN$5, 0), FALSE)/$G11)*(162*($G11/VLOOKUP($E11, 'Major League Baseball  Detailed'!$AF$2:$AG$31, 2, FALSE))),0)</f>
        <v>14</v>
      </c>
      <c r="N11">
        <f>ROUND((VLOOKUP($B11, 'Batter Raw'!$B$6:$AN$162, MATCH('All B'!N$5, 'Batter Raw'!$B$5:$AN$5, 0), FALSE)/$G11)*(162*($G11/VLOOKUP($E11, 'Major League Baseball  Detailed'!$AF$2:$AG$31, 2, FALSE))),0)</f>
        <v>4</v>
      </c>
      <c r="O11">
        <f>ROUND((VLOOKUP($B11, 'Batter Raw'!$B$6:$AN$162, MATCH('All B'!O$5, 'Batter Raw'!$B$5:$AN$5, 0), FALSE)/$G11)*(162*($G11/VLOOKUP($E11, 'Major League Baseball  Detailed'!$AF$2:$AG$31, 2, FALSE))),0)</f>
        <v>18</v>
      </c>
      <c r="P11">
        <f>ROUND((VLOOKUP($B11, 'Batter Raw'!$B$6:$AN$162, MATCH('All B'!P$5, 'Batter Raw'!$B$5:$AN$5, 0), FALSE)/$G11)*(162*($G11/VLOOKUP($E11, 'Major League Baseball  Detailed'!$AF$2:$AG$31, 2, FALSE))),0)</f>
        <v>61</v>
      </c>
      <c r="Q11">
        <f>ROUND((VLOOKUP($B11, 'Batter Raw'!$B$6:$AN$162, MATCH('All B'!Q$5, 'Batter Raw'!$B$5:$AN$5, 0), FALSE)/$G11)*(162*($G11/VLOOKUP($E11, 'Major League Baseball  Detailed'!$AF$2:$AG$31, 2, FALSE))),0)</f>
        <v>5</v>
      </c>
      <c r="R11">
        <f>ROUND((VLOOKUP($B11, 'Batter Raw'!$B$6:$AN$162, MATCH('All B'!R$5, 'Batter Raw'!$B$5:$AN$5, 0), FALSE)/$G11)*(162*($G11/VLOOKUP($E11, 'Major League Baseball  Detailed'!$AF$2:$AG$31, 2, FALSE))),0)</f>
        <v>2</v>
      </c>
      <c r="S11">
        <f>ROUND((VLOOKUP($B11, 'Batter Raw'!$B$6:$AN$162, MATCH('All B'!S$5, 'Batter Raw'!$B$5:$AN$5, 0), FALSE)/$G11)*(162*($G11/VLOOKUP($E11, 'Major League Baseball  Detailed'!$AF$2:$AG$31, 2, FALSE))),0)</f>
        <v>49</v>
      </c>
      <c r="T11">
        <f>ROUND((VLOOKUP($B11, 'Batter Raw'!$B$6:$AN$162, MATCH('All B'!T$5, 'Batter Raw'!$B$5:$AN$5, 0), FALSE)/$G11)*(162*($G11/VLOOKUP($E11, 'Major League Baseball  Detailed'!$AF$2:$AG$31, 2, FALSE))),0)</f>
        <v>54</v>
      </c>
      <c r="U11">
        <f>VLOOKUP($B11, 'Batter Raw'!$B$6:$AN$162, MATCH('All B'!U$5, 'Batter Raw'!$B$5:$AN$5, 0), FALSE)</f>
        <v>0.316</v>
      </c>
      <c r="V11">
        <f>VLOOKUP($B11, 'Batter Raw'!$B$6:$AN$162, MATCH('All B'!V$5, 'Batter Raw'!$B$5:$AN$5, 0), FALSE)</f>
        <v>0.41399999999999998</v>
      </c>
      <c r="W11">
        <f>VLOOKUP($B11, 'Batter Raw'!$B$6:$AN$162, MATCH('All B'!W$5, 'Batter Raw'!$B$5:$AN$5, 0), FALSE)</f>
        <v>0.58799999999999997</v>
      </c>
      <c r="X11">
        <f>VLOOKUP($B11, 'Batter Raw'!$B$6:$AN$162, MATCH('All B'!X$5, 'Batter Raw'!$B$5:$AN$5, 0), FALSE)</f>
        <v>1.002</v>
      </c>
      <c r="Y11">
        <f>VLOOKUP($B11, 'Batter Raw'!$B$6:$AN$162, MATCH('All B'!Y$5, 'Batter Raw'!$B$5:$AN$5, 0), FALSE)</f>
        <v>181</v>
      </c>
      <c r="Z11">
        <f>ROUND((VLOOKUP($B11, 'Batter Raw'!$B$6:$AN$162, MATCH('All B'!Z$5, 'Batter Raw'!$B$5:$AN$5, 0), FALSE)/$G11)*(162*($G11/VLOOKUP($E11, 'Major League Baseball  Detailed'!$AF$2:$AG$31, 2, FALSE))),0)</f>
        <v>164</v>
      </c>
      <c r="AA11">
        <f>ROUND((VLOOKUP($B11, 'Batter Raw'!$B$6:$AN$162, MATCH('All B'!AA$5, 'Batter Raw'!$B$5:$AN$5, 0), FALSE)/$G11)*(162*($G11/VLOOKUP($E11, 'Major League Baseball  Detailed'!$AF$2:$AG$31, 2, FALSE))),0)</f>
        <v>7</v>
      </c>
      <c r="AB11">
        <f>ROUND((VLOOKUP($B11, 'Batter Raw'!$B$6:$AN$162, MATCH('All B'!AB$5, 'Batter Raw'!$B$5:$AN$5, 0), FALSE)/$G11)*(162*($G11/VLOOKUP($E11, 'Major League Baseball  Detailed'!$AF$2:$AG$31, 2, FALSE))),0)</f>
        <v>1</v>
      </c>
      <c r="AC11">
        <f>ROUND((VLOOKUP($B11, 'Batter Raw'!$B$6:$AN$162, MATCH('All B'!AC$5, 'Batter Raw'!$B$5:$AN$5, 0), FALSE)/$G11)*(162*($G11/VLOOKUP($E11, 'Major League Baseball  Detailed'!$AF$2:$AG$31, 2, FALSE))),0)</f>
        <v>0</v>
      </c>
      <c r="AD11">
        <f>ROUND((VLOOKUP($B11, 'Batter Raw'!$B$6:$AN$162, MATCH('All B'!AD$5, 'Batter Raw'!$B$5:$AN$5, 0), FALSE)/$G11)*(162*($G11/VLOOKUP($E11, 'Major League Baseball  Detailed'!$AF$2:$AG$31, 2, FALSE))),0)</f>
        <v>5</v>
      </c>
      <c r="AE11">
        <f>ROUND((VLOOKUP($B11, 'Batter Raw'!$B$6:$AN$162, MATCH('All B'!AE$5, 'Batter Raw'!$B$5:$AN$5, 0), FALSE)/$G11)*(162*($G11/VLOOKUP($E11, 'Major League Baseball  Detailed'!$AF$2:$AG$31, 2, FALSE))),0)</f>
        <v>0</v>
      </c>
      <c r="AF11">
        <f>ROUND((VLOOKUP($B11, 'Batter Raw'!$B$6:$AN$162, MATCH('All B'!AF$5, 'Batter Raw'!$B$5:$AN$5, 0), FALSE)/$G11)*(162*($G11/VLOOKUP($E11, 'Major League Baseball  Detailed'!$AF$2:$AG$31, 2, FALSE))),1)</f>
        <v>3.9</v>
      </c>
      <c r="AG11" s="1">
        <f t="shared" si="5"/>
        <v>2.4074074074074074</v>
      </c>
      <c r="AH11">
        <f>ROUND((VLOOKUP($B11, 'Batter Raw'!$B$6:$AN$162, MATCH('All B'!AH$5, 'Batter Raw'!$B$5:$AN$5, 0), FALSE)/$G11)*(162*($G11/VLOOKUP($E11, 'Major League Baseball  Detailed'!$AF$2:$AG$31, 2, FALSE))),1)</f>
        <v>2.9</v>
      </c>
      <c r="AI11">
        <f>ROUND((VLOOKUP($B11, 'Batter Raw'!$B$6:$AN$162, MATCH('All B'!AI$5, 'Batter Raw'!$B$5:$AN$5, 0), FALSE)/$G11)*(162*($G11/VLOOKUP($E11, 'Major League Baseball  Detailed'!$AF$2:$AG$31, 2, FALSE))),1)</f>
        <v>3.7</v>
      </c>
      <c r="AJ11">
        <f>ROUND((VLOOKUP($B11, 'Batter Raw'!$B$6:$AN$162, MATCH('All B'!AJ$5, 'Batter Raw'!$B$5:$AN$5, 0), FALSE)/$G11)*(162*($G11/VLOOKUP($E11, 'Major League Baseball  Detailed'!$AF$2:$AG$31, 2, FALSE))),1)</f>
        <v>0</v>
      </c>
      <c r="AK11">
        <f>ROUND((VLOOKUP($B11, 'Batter Raw'!$B$6:$AN$162, MATCH('All B'!AK$5, 'Batter Raw'!$B$5:$AN$5, 0), FALSE)/$G11)*(162*($G11/VLOOKUP($E11, 'Major League Baseball  Detailed'!$AF$2:$AG$31, 2, FALSE))),1)</f>
        <v>30.7</v>
      </c>
      <c r="AL11">
        <f>ROUND((VLOOKUP($B11, 'Batter Raw'!$B$6:$AN$162, MATCH('All B'!AL$5, 'Batter Raw'!$B$5:$AN$5, 0), FALSE)/$G11)*(162*($G11/VLOOKUP($E11, 'Major League Baseball  Detailed'!$AF$2:$AG$31, 2, FALSE))),1)</f>
        <v>0</v>
      </c>
      <c r="AM11">
        <f>ROUND((VLOOKUP($B11, 'Batter Raw'!$B$6:$AN$162, MATCH('All B'!AM$5, 'Batter Raw'!$B$5:$AN$5, 0), FALSE)/$G11)*(162*($G11/VLOOKUP($E11, 'Major League Baseball  Detailed'!$AF$2:$AG$31, 2, FALSE))),1)</f>
        <v>-2.5</v>
      </c>
      <c r="AN11">
        <f>ROUND((VLOOKUP($B11, 'Batter Raw'!$B$6:$AN$162, MATCH('All B'!AN$5, 'Batter Raw'!$B$5:$AN$5, 0), FALSE)/$G11)*(162*($G11/VLOOKUP($E11, 'Major League Baseball  Detailed'!$AF$2:$AG$31, 2, FALSE))),1)</f>
        <v>-2.5</v>
      </c>
      <c r="AO11">
        <f>ROUND((VLOOKUP($B11, 'Batter Raw'!$B$6:$AN$162, MATCH('All B'!AO$5, 'Batter Raw'!$B$5:$AN$5, 0), FALSE)/$G11)*(162*($G11/VLOOKUP($E11, 'Major League Baseball  Detailed'!$AF$2:$AG$31, 2, FALSE))),1)</f>
        <v>2.5</v>
      </c>
      <c r="AQ11">
        <f t="shared" si="0"/>
        <v>0</v>
      </c>
      <c r="AR11">
        <f t="shared" si="1"/>
        <v>0</v>
      </c>
      <c r="AS11">
        <f t="shared" si="2"/>
        <v>0</v>
      </c>
      <c r="AT11">
        <f t="shared" si="3"/>
        <v>0</v>
      </c>
      <c r="AU11">
        <f t="shared" si="4"/>
        <v>0</v>
      </c>
    </row>
    <row r="12" spans="1:47" x14ac:dyDescent="0.45">
      <c r="A12">
        <f>'Batter Raw'!A12</f>
        <v>7</v>
      </c>
      <c r="B12" t="str">
        <f>'Batter Raw'!B12</f>
        <v>Shohei Ohtani</v>
      </c>
      <c r="C12">
        <f>'Batter Raw'!C12</f>
        <v>2024</v>
      </c>
      <c r="D12">
        <f>'Batter Raw'!D12</f>
        <v>29</v>
      </c>
      <c r="E12" t="str">
        <f>'Batter Raw'!E12</f>
        <v>LAD</v>
      </c>
      <c r="F12" t="str">
        <f>'Batter Raw'!F12</f>
        <v>NL</v>
      </c>
      <c r="G12">
        <f>'Batter Raw'!G12</f>
        <v>57</v>
      </c>
      <c r="H12">
        <f>ROUND((VLOOKUP($B12, 'Batter Raw'!$B$6:$AN$162, MATCH('All B'!H$5, 'Batter Raw'!$B$5:$AN$5, 0), FALSE)/$G12)*(162*($G12/VLOOKUP($E12, 'Major League Baseball  Detailed'!$AF$2:$AG$31, 2, FALSE))),0)</f>
        <v>318</v>
      </c>
      <c r="I12">
        <f>ROUND((VLOOKUP($B12, 'Batter Raw'!$B$6:$AN$162, MATCH('All B'!I$5, 'Batter Raw'!$B$5:$AN$5, 0), FALSE)/$G12)*(162*($G12/VLOOKUP($E12, 'Major League Baseball  Detailed'!$AF$2:$AG$31, 2, FALSE))),0)</f>
        <v>281</v>
      </c>
      <c r="J12">
        <f>ROUND((VLOOKUP($B12, 'Batter Raw'!$B$6:$AN$162, MATCH('All B'!J$5, 'Batter Raw'!$B$5:$AN$5, 0), FALSE)/$G12)*(162*($G12/VLOOKUP($E12, 'Major League Baseball  Detailed'!$AF$2:$AG$31, 2, FALSE))),0)</f>
        <v>51</v>
      </c>
      <c r="K12">
        <f>ROUND((VLOOKUP($B12, 'Batter Raw'!$B$6:$AN$162, MATCH('All B'!K$5, 'Batter Raw'!$B$5:$AN$5, 0), FALSE)/$G12)*(162*($G12/VLOOKUP($E12, 'Major League Baseball  Detailed'!$AF$2:$AG$31, 2, FALSE))),0)</f>
        <v>92</v>
      </c>
      <c r="L12">
        <f>ROUND((VLOOKUP($B12, 'Batter Raw'!$B$6:$AN$162, MATCH('All B'!L$5, 'Batter Raw'!$B$5:$AN$5, 0), FALSE)/$G12)*(162*($G12/VLOOKUP($E12, 'Major League Baseball  Detailed'!$AF$2:$AG$31, 2, FALSE))),0)</f>
        <v>51</v>
      </c>
      <c r="M12">
        <f>ROUND((VLOOKUP($B12, 'Batter Raw'!$B$6:$AN$162, MATCH('All B'!M$5, 'Batter Raw'!$B$5:$AN$5, 0), FALSE)/$G12)*(162*($G12/VLOOKUP($E12, 'Major League Baseball  Detailed'!$AF$2:$AG$31, 2, FALSE))),0)</f>
        <v>21</v>
      </c>
      <c r="N12">
        <f>ROUND((VLOOKUP($B12, 'Batter Raw'!$B$6:$AN$162, MATCH('All B'!N$5, 'Batter Raw'!$B$5:$AN$5, 0), FALSE)/$G12)*(162*($G12/VLOOKUP($E12, 'Major League Baseball  Detailed'!$AF$2:$AG$31, 2, FALSE))),0)</f>
        <v>2</v>
      </c>
      <c r="O12">
        <f>ROUND((VLOOKUP($B12, 'Batter Raw'!$B$6:$AN$162, MATCH('All B'!O$5, 'Batter Raw'!$B$5:$AN$5, 0), FALSE)/$G12)*(162*($G12/VLOOKUP($E12, 'Major League Baseball  Detailed'!$AF$2:$AG$31, 2, FALSE))),0)</f>
        <v>17</v>
      </c>
      <c r="P12">
        <f>ROUND((VLOOKUP($B12, 'Batter Raw'!$B$6:$AN$162, MATCH('All B'!P$5, 'Batter Raw'!$B$5:$AN$5, 0), FALSE)/$G12)*(162*($G12/VLOOKUP($E12, 'Major League Baseball  Detailed'!$AF$2:$AG$31, 2, FALSE))),0)</f>
        <v>47</v>
      </c>
      <c r="Q12">
        <f>ROUND((VLOOKUP($B12, 'Batter Raw'!$B$6:$AN$162, MATCH('All B'!Q$5, 'Batter Raw'!$B$5:$AN$5, 0), FALSE)/$G12)*(162*($G12/VLOOKUP($E12, 'Major League Baseball  Detailed'!$AF$2:$AG$31, 2, FALSE))),0)</f>
        <v>17</v>
      </c>
      <c r="R12">
        <f>ROUND((VLOOKUP($B12, 'Batter Raw'!$B$6:$AN$162, MATCH('All B'!R$5, 'Batter Raw'!$B$5:$AN$5, 0), FALSE)/$G12)*(162*($G12/VLOOKUP($E12, 'Major League Baseball  Detailed'!$AF$2:$AG$31, 2, FALSE))),0)</f>
        <v>1</v>
      </c>
      <c r="S12">
        <f>ROUND((VLOOKUP($B12, 'Batter Raw'!$B$6:$AN$162, MATCH('All B'!S$5, 'Batter Raw'!$B$5:$AN$5, 0), FALSE)/$G12)*(162*($G12/VLOOKUP($E12, 'Major League Baseball  Detailed'!$AF$2:$AG$31, 2, FALSE))),0)</f>
        <v>32</v>
      </c>
      <c r="T12">
        <f>ROUND((VLOOKUP($B12, 'Batter Raw'!$B$6:$AN$162, MATCH('All B'!T$5, 'Batter Raw'!$B$5:$AN$5, 0), FALSE)/$G12)*(162*($G12/VLOOKUP($E12, 'Major League Baseball  Detailed'!$AF$2:$AG$31, 2, FALSE))),0)</f>
        <v>63</v>
      </c>
      <c r="U12">
        <f>VLOOKUP($B12, 'Batter Raw'!$B$6:$AN$162, MATCH('All B'!U$5, 'Batter Raw'!$B$5:$AN$5, 0), FALSE)</f>
        <v>0.32600000000000001</v>
      </c>
      <c r="V12">
        <f>VLOOKUP($B12, 'Batter Raw'!$B$6:$AN$162, MATCH('All B'!V$5, 'Batter Raw'!$B$5:$AN$5, 0), FALSE)</f>
        <v>0.39500000000000002</v>
      </c>
      <c r="W12">
        <f>VLOOKUP($B12, 'Batter Raw'!$B$6:$AN$162, MATCH('All B'!W$5, 'Batter Raw'!$B$5:$AN$5, 0), FALSE)</f>
        <v>0.60399999999999998</v>
      </c>
      <c r="X12">
        <f>VLOOKUP($B12, 'Batter Raw'!$B$6:$AN$162, MATCH('All B'!X$5, 'Batter Raw'!$B$5:$AN$5, 0), FALSE)</f>
        <v>0.998</v>
      </c>
      <c r="Y12">
        <f>VLOOKUP($B12, 'Batter Raw'!$B$6:$AN$162, MATCH('All B'!Y$5, 'Batter Raw'!$B$5:$AN$5, 0), FALSE)</f>
        <v>181</v>
      </c>
      <c r="Z12">
        <f>ROUND((VLOOKUP($B12, 'Batter Raw'!$B$6:$AN$162, MATCH('All B'!Z$5, 'Batter Raw'!$B$5:$AN$5, 0), FALSE)/$G12)*(162*($G12/VLOOKUP($E12, 'Major League Baseball  Detailed'!$AF$2:$AG$31, 2, FALSE))),0)</f>
        <v>169</v>
      </c>
      <c r="AA12">
        <f>ROUND((VLOOKUP($B12, 'Batter Raw'!$B$6:$AN$162, MATCH('All B'!AA$5, 'Batter Raw'!$B$5:$AN$5, 0), FALSE)/$G12)*(162*($G12/VLOOKUP($E12, 'Major League Baseball  Detailed'!$AF$2:$AG$31, 2, FALSE))),0)</f>
        <v>5</v>
      </c>
      <c r="AB12">
        <f>ROUND((VLOOKUP($B12, 'Batter Raw'!$B$6:$AN$162, MATCH('All B'!AB$5, 'Batter Raw'!$B$5:$AN$5, 0), FALSE)/$G12)*(162*($G12/VLOOKUP($E12, 'Major League Baseball  Detailed'!$AF$2:$AG$31, 2, FALSE))),0)</f>
        <v>1</v>
      </c>
      <c r="AC12">
        <f>ROUND((VLOOKUP($B12, 'Batter Raw'!$B$6:$AN$162, MATCH('All B'!AC$5, 'Batter Raw'!$B$5:$AN$5, 0), FALSE)/$G12)*(162*($G12/VLOOKUP($E12, 'Major League Baseball  Detailed'!$AF$2:$AG$31, 2, FALSE))),0)</f>
        <v>0</v>
      </c>
      <c r="AD12">
        <f>ROUND((VLOOKUP($B12, 'Batter Raw'!$B$6:$AN$162, MATCH('All B'!AD$5, 'Batter Raw'!$B$5:$AN$5, 0), FALSE)/$G12)*(162*($G12/VLOOKUP($E12, 'Major League Baseball  Detailed'!$AF$2:$AG$31, 2, FALSE))),0)</f>
        <v>2</v>
      </c>
      <c r="AE12">
        <f>ROUND((VLOOKUP($B12, 'Batter Raw'!$B$6:$AN$162, MATCH('All B'!AE$5, 'Batter Raw'!$B$5:$AN$5, 0), FALSE)/$G12)*(162*($G12/VLOOKUP($E12, 'Major League Baseball  Detailed'!$AF$2:$AG$31, 2, FALSE))),0)</f>
        <v>0</v>
      </c>
      <c r="AF12">
        <f>ROUND((VLOOKUP($B12, 'Batter Raw'!$B$6:$AN$162, MATCH('All B'!AF$5, 'Batter Raw'!$B$5:$AN$5, 0), FALSE)/$G12)*(162*($G12/VLOOKUP($E12, 'Major League Baseball  Detailed'!$AF$2:$AG$31, 2, FALSE))),1)</f>
        <v>3.8</v>
      </c>
      <c r="AG12" s="1">
        <f t="shared" si="5"/>
        <v>2.3456790123456788</v>
      </c>
      <c r="AH12">
        <f>ROUND((VLOOKUP($B12, 'Batter Raw'!$B$6:$AN$162, MATCH('All B'!AH$5, 'Batter Raw'!$B$5:$AN$5, 0), FALSE)/$G12)*(162*($G12/VLOOKUP($E12, 'Major League Baseball  Detailed'!$AF$2:$AG$31, 2, FALSE))),1)</f>
        <v>2.8</v>
      </c>
      <c r="AI12">
        <f>ROUND((VLOOKUP($B12, 'Batter Raw'!$B$6:$AN$162, MATCH('All B'!AI$5, 'Batter Raw'!$B$5:$AN$5, 0), FALSE)/$G12)*(162*($G12/VLOOKUP($E12, 'Major League Baseball  Detailed'!$AF$2:$AG$31, 2, FALSE))),1)</f>
        <v>3.8</v>
      </c>
      <c r="AJ12">
        <f>ROUND((VLOOKUP($B12, 'Batter Raw'!$B$6:$AN$162, MATCH('All B'!AJ$5, 'Batter Raw'!$B$5:$AN$5, 0), FALSE)/$G12)*(162*($G12/VLOOKUP($E12, 'Major League Baseball  Detailed'!$AF$2:$AG$31, 2, FALSE))),1)</f>
        <v>-0.6</v>
      </c>
      <c r="AK12">
        <f>ROUND((VLOOKUP($B12, 'Batter Raw'!$B$6:$AN$162, MATCH('All B'!AK$5, 'Batter Raw'!$B$5:$AN$5, 0), FALSE)/$G12)*(162*($G12/VLOOKUP($E12, 'Major League Baseball  Detailed'!$AF$2:$AG$31, 2, FALSE))),1)</f>
        <v>29.7</v>
      </c>
      <c r="AL12">
        <f>ROUND((VLOOKUP($B12, 'Batter Raw'!$B$6:$AN$162, MATCH('All B'!AL$5, 'Batter Raw'!$B$5:$AN$5, 0), FALSE)/$G12)*(162*($G12/VLOOKUP($E12, 'Major League Baseball  Detailed'!$AF$2:$AG$31, 2, FALSE))),1)</f>
        <v>1.2</v>
      </c>
      <c r="AM12">
        <f>ROUND((VLOOKUP($B12, 'Batter Raw'!$B$6:$AN$162, MATCH('All B'!AM$5, 'Batter Raw'!$B$5:$AN$5, 0), FALSE)/$G12)*(162*($G12/VLOOKUP($E12, 'Major League Baseball  Detailed'!$AF$2:$AG$31, 2, FALSE))),1)</f>
        <v>2.5</v>
      </c>
      <c r="AN12">
        <f>ROUND((VLOOKUP($B12, 'Batter Raw'!$B$6:$AN$162, MATCH('All B'!AN$5, 'Batter Raw'!$B$5:$AN$5, 0), FALSE)/$G12)*(162*($G12/VLOOKUP($E12, 'Major League Baseball  Detailed'!$AF$2:$AG$31, 2, FALSE))),1)</f>
        <v>4.9000000000000004</v>
      </c>
      <c r="AO12">
        <f>ROUND((VLOOKUP($B12, 'Batter Raw'!$B$6:$AN$162, MATCH('All B'!AO$5, 'Batter Raw'!$B$5:$AN$5, 0), FALSE)/$G12)*(162*($G12/VLOOKUP($E12, 'Major League Baseball  Detailed'!$AF$2:$AG$31, 2, FALSE))),1)</f>
        <v>0</v>
      </c>
      <c r="AQ12">
        <f t="shared" si="0"/>
        <v>0</v>
      </c>
      <c r="AR12">
        <f t="shared" si="1"/>
        <v>0</v>
      </c>
      <c r="AS12">
        <f t="shared" si="2"/>
        <v>0</v>
      </c>
      <c r="AT12">
        <f t="shared" si="3"/>
        <v>0</v>
      </c>
      <c r="AU12">
        <f t="shared" si="4"/>
        <v>0</v>
      </c>
    </row>
    <row r="13" spans="1:47" x14ac:dyDescent="0.45">
      <c r="A13">
        <f>'Batter Raw'!A13</f>
        <v>8</v>
      </c>
      <c r="B13" t="str">
        <f>'Batter Raw'!B13</f>
        <v>Jarren Duran</v>
      </c>
      <c r="C13">
        <f>'Batter Raw'!C13</f>
        <v>2024</v>
      </c>
      <c r="D13">
        <f>'Batter Raw'!D13</f>
        <v>27</v>
      </c>
      <c r="E13" t="str">
        <f>'Batter Raw'!E13</f>
        <v>BOS</v>
      </c>
      <c r="F13" t="str">
        <f>'Batter Raw'!F13</f>
        <v>AL</v>
      </c>
      <c r="G13">
        <f>'Batter Raw'!G13</f>
        <v>59</v>
      </c>
      <c r="H13">
        <f>ROUND((VLOOKUP($B13, 'Batter Raw'!$B$6:$AN$162, MATCH('All B'!H$5, 'Batter Raw'!$B$5:$AN$5, 0), FALSE)/$G13)*(162*($G13/VLOOKUP($E13, 'Major League Baseball  Detailed'!$AF$2:$AG$31, 2, FALSE))),0)</f>
        <v>329</v>
      </c>
      <c r="I13">
        <f>ROUND((VLOOKUP($B13, 'Batter Raw'!$B$6:$AN$162, MATCH('All B'!I$5, 'Batter Raw'!$B$5:$AN$5, 0), FALSE)/$G13)*(162*($G13/VLOOKUP($E13, 'Major League Baseball  Detailed'!$AF$2:$AG$31, 2, FALSE))),0)</f>
        <v>298</v>
      </c>
      <c r="J13">
        <f>ROUND((VLOOKUP($B13, 'Batter Raw'!$B$6:$AN$162, MATCH('All B'!J$5, 'Batter Raw'!$B$5:$AN$5, 0), FALSE)/$G13)*(162*($G13/VLOOKUP($E13, 'Major League Baseball  Detailed'!$AF$2:$AG$31, 2, FALSE))),0)</f>
        <v>42</v>
      </c>
      <c r="K13">
        <f>ROUND((VLOOKUP($B13, 'Batter Raw'!$B$6:$AN$162, MATCH('All B'!K$5, 'Batter Raw'!$B$5:$AN$5, 0), FALSE)/$G13)*(162*($G13/VLOOKUP($E13, 'Major League Baseball  Detailed'!$AF$2:$AG$31, 2, FALSE))),0)</f>
        <v>77</v>
      </c>
      <c r="L13">
        <f>ROUND((VLOOKUP($B13, 'Batter Raw'!$B$6:$AN$162, MATCH('All B'!L$5, 'Batter Raw'!$B$5:$AN$5, 0), FALSE)/$G13)*(162*($G13/VLOOKUP($E13, 'Major League Baseball  Detailed'!$AF$2:$AG$31, 2, FALSE))),0)</f>
        <v>42</v>
      </c>
      <c r="M13">
        <f>ROUND((VLOOKUP($B13, 'Batter Raw'!$B$6:$AN$162, MATCH('All B'!M$5, 'Batter Raw'!$B$5:$AN$5, 0), FALSE)/$G13)*(162*($G13/VLOOKUP($E13, 'Major League Baseball  Detailed'!$AF$2:$AG$31, 2, FALSE))),0)</f>
        <v>21</v>
      </c>
      <c r="N13">
        <f>ROUND((VLOOKUP($B13, 'Batter Raw'!$B$6:$AN$162, MATCH('All B'!N$5, 'Batter Raw'!$B$5:$AN$5, 0), FALSE)/$G13)*(162*($G13/VLOOKUP($E13, 'Major League Baseball  Detailed'!$AF$2:$AG$31, 2, FALSE))),0)</f>
        <v>10</v>
      </c>
      <c r="O13">
        <f>ROUND((VLOOKUP($B13, 'Batter Raw'!$B$6:$AN$162, MATCH('All B'!O$5, 'Batter Raw'!$B$5:$AN$5, 0), FALSE)/$G13)*(162*($G13/VLOOKUP($E13, 'Major League Baseball  Detailed'!$AF$2:$AG$31, 2, FALSE))),0)</f>
        <v>4</v>
      </c>
      <c r="P13">
        <f>ROUND((VLOOKUP($B13, 'Batter Raw'!$B$6:$AN$162, MATCH('All B'!P$5, 'Batter Raw'!$B$5:$AN$5, 0), FALSE)/$G13)*(162*($G13/VLOOKUP($E13, 'Major League Baseball  Detailed'!$AF$2:$AG$31, 2, FALSE))),0)</f>
        <v>28</v>
      </c>
      <c r="Q13">
        <f>ROUND((VLOOKUP($B13, 'Batter Raw'!$B$6:$AN$162, MATCH('All B'!Q$5, 'Batter Raw'!$B$5:$AN$5, 0), FALSE)/$G13)*(162*($G13/VLOOKUP($E13, 'Major League Baseball  Detailed'!$AF$2:$AG$31, 2, FALSE))),0)</f>
        <v>14</v>
      </c>
      <c r="R13">
        <f>ROUND((VLOOKUP($B13, 'Batter Raw'!$B$6:$AN$162, MATCH('All B'!R$5, 'Batter Raw'!$B$5:$AN$5, 0), FALSE)/$G13)*(162*($G13/VLOOKUP($E13, 'Major League Baseball  Detailed'!$AF$2:$AG$31, 2, FALSE))),0)</f>
        <v>2</v>
      </c>
      <c r="S13">
        <f>ROUND((VLOOKUP($B13, 'Batter Raw'!$B$6:$AN$162, MATCH('All B'!S$5, 'Batter Raw'!$B$5:$AN$5, 0), FALSE)/$G13)*(162*($G13/VLOOKUP($E13, 'Major League Baseball  Detailed'!$AF$2:$AG$31, 2, FALSE))),0)</f>
        <v>25</v>
      </c>
      <c r="T13">
        <f>ROUND((VLOOKUP($B13, 'Batter Raw'!$B$6:$AN$162, MATCH('All B'!T$5, 'Batter Raw'!$B$5:$AN$5, 0), FALSE)/$G13)*(162*($G13/VLOOKUP($E13, 'Major League Baseball  Detailed'!$AF$2:$AG$31, 2, FALSE))),0)</f>
        <v>75</v>
      </c>
      <c r="U13">
        <f>VLOOKUP($B13, 'Batter Raw'!$B$6:$AN$162, MATCH('All B'!U$5, 'Batter Raw'!$B$5:$AN$5, 0), FALSE)</f>
        <v>0.25700000000000001</v>
      </c>
      <c r="V13">
        <f>VLOOKUP($B13, 'Batter Raw'!$B$6:$AN$162, MATCH('All B'!V$5, 'Batter Raw'!$B$5:$AN$5, 0), FALSE)</f>
        <v>0.32100000000000001</v>
      </c>
      <c r="W13">
        <f>VLOOKUP($B13, 'Batter Raw'!$B$6:$AN$162, MATCH('All B'!W$5, 'Batter Raw'!$B$5:$AN$5, 0), FALSE)</f>
        <v>0.432</v>
      </c>
      <c r="X13">
        <f>VLOOKUP($B13, 'Batter Raw'!$B$6:$AN$162, MATCH('All B'!X$5, 'Batter Raw'!$B$5:$AN$5, 0), FALSE)</f>
        <v>0.752</v>
      </c>
      <c r="Y13">
        <f>VLOOKUP($B13, 'Batter Raw'!$B$6:$AN$162, MATCH('All B'!Y$5, 'Batter Raw'!$B$5:$AN$5, 0), FALSE)</f>
        <v>109</v>
      </c>
      <c r="Z13">
        <f>ROUND((VLOOKUP($B13, 'Batter Raw'!$B$6:$AN$162, MATCH('All B'!Z$5, 'Batter Raw'!$B$5:$AN$5, 0), FALSE)/$G13)*(162*($G13/VLOOKUP($E13, 'Major League Baseball  Detailed'!$AF$2:$AG$31, 2, FALSE))),0)</f>
        <v>129</v>
      </c>
      <c r="AA13">
        <f>ROUND((VLOOKUP($B13, 'Batter Raw'!$B$6:$AN$162, MATCH('All B'!AA$5, 'Batter Raw'!$B$5:$AN$5, 0), FALSE)/$G13)*(162*($G13/VLOOKUP($E13, 'Major League Baseball  Detailed'!$AF$2:$AG$31, 2, FALSE))),0)</f>
        <v>0</v>
      </c>
      <c r="AB13">
        <f>ROUND((VLOOKUP($B13, 'Batter Raw'!$B$6:$AN$162, MATCH('All B'!AB$5, 'Batter Raw'!$B$5:$AN$5, 0), FALSE)/$G13)*(162*($G13/VLOOKUP($E13, 'Major League Baseball  Detailed'!$AF$2:$AG$31, 2, FALSE))),0)</f>
        <v>4</v>
      </c>
      <c r="AC13">
        <f>ROUND((VLOOKUP($B13, 'Batter Raw'!$B$6:$AN$162, MATCH('All B'!AC$5, 'Batter Raw'!$B$5:$AN$5, 0), FALSE)/$G13)*(162*($G13/VLOOKUP($E13, 'Major League Baseball  Detailed'!$AF$2:$AG$31, 2, FALSE))),0)</f>
        <v>1</v>
      </c>
      <c r="AD13">
        <f>ROUND((VLOOKUP($B13, 'Batter Raw'!$B$6:$AN$162, MATCH('All B'!AD$5, 'Batter Raw'!$B$5:$AN$5, 0), FALSE)/$G13)*(162*($G13/VLOOKUP($E13, 'Major League Baseball  Detailed'!$AF$2:$AG$31, 2, FALSE))),0)</f>
        <v>1</v>
      </c>
      <c r="AE13">
        <f>ROUND((VLOOKUP($B13, 'Batter Raw'!$B$6:$AN$162, MATCH('All B'!AE$5, 'Batter Raw'!$B$5:$AN$5, 0), FALSE)/$G13)*(162*($G13/VLOOKUP($E13, 'Major League Baseball  Detailed'!$AF$2:$AG$31, 2, FALSE))),0)</f>
        <v>0</v>
      </c>
      <c r="AF13">
        <f>ROUND((VLOOKUP($B13, 'Batter Raw'!$B$6:$AN$162, MATCH('All B'!AF$5, 'Batter Raw'!$B$5:$AN$5, 0), FALSE)/$G13)*(162*($G13/VLOOKUP($E13, 'Major League Baseball  Detailed'!$AF$2:$AG$31, 2, FALSE))),1)</f>
        <v>3.3</v>
      </c>
      <c r="AG13" s="1">
        <f t="shared" si="5"/>
        <v>2.0370370370370368</v>
      </c>
      <c r="AH13">
        <f>ROUND((VLOOKUP($B13, 'Batter Raw'!$B$6:$AN$162, MATCH('All B'!AH$5, 'Batter Raw'!$B$5:$AN$5, 0), FALSE)/$G13)*(162*($G13/VLOOKUP($E13, 'Major League Baseball  Detailed'!$AF$2:$AG$31, 2, FALSE))),1)</f>
        <v>2.2999999999999998</v>
      </c>
      <c r="AI13">
        <f>ROUND((VLOOKUP($B13, 'Batter Raw'!$B$6:$AN$162, MATCH('All B'!AI$5, 'Batter Raw'!$B$5:$AN$5, 0), FALSE)/$G13)*(162*($G13/VLOOKUP($E13, 'Major League Baseball  Detailed'!$AF$2:$AG$31, 2, FALSE))),1)</f>
        <v>2.2000000000000002</v>
      </c>
      <c r="AJ13">
        <f>ROUND((VLOOKUP($B13, 'Batter Raw'!$B$6:$AN$162, MATCH('All B'!AJ$5, 'Batter Raw'!$B$5:$AN$5, 0), FALSE)/$G13)*(162*($G13/VLOOKUP($E13, 'Major League Baseball  Detailed'!$AF$2:$AG$31, 2, FALSE))),1)</f>
        <v>1.2</v>
      </c>
      <c r="AK13">
        <f>ROUND((VLOOKUP($B13, 'Batter Raw'!$B$6:$AN$162, MATCH('All B'!AK$5, 'Batter Raw'!$B$5:$AN$5, 0), FALSE)/$G13)*(162*($G13/VLOOKUP($E13, 'Major League Baseball  Detailed'!$AF$2:$AG$31, 2, FALSE))),1)</f>
        <v>4.9000000000000004</v>
      </c>
      <c r="AL13">
        <f>ROUND((VLOOKUP($B13, 'Batter Raw'!$B$6:$AN$162, MATCH('All B'!AL$5, 'Batter Raw'!$B$5:$AN$5, 0), FALSE)/$G13)*(162*($G13/VLOOKUP($E13, 'Major League Baseball  Detailed'!$AF$2:$AG$31, 2, FALSE))),1)</f>
        <v>1.2</v>
      </c>
      <c r="AM13">
        <f>ROUND((VLOOKUP($B13, 'Batter Raw'!$B$6:$AN$162, MATCH('All B'!AM$5, 'Batter Raw'!$B$5:$AN$5, 0), FALSE)/$G13)*(162*($G13/VLOOKUP($E13, 'Major League Baseball  Detailed'!$AF$2:$AG$31, 2, FALSE))),1)</f>
        <v>4.9000000000000004</v>
      </c>
      <c r="AN13">
        <f>ROUND((VLOOKUP($B13, 'Batter Raw'!$B$6:$AN$162, MATCH('All B'!AN$5, 'Batter Raw'!$B$5:$AN$5, 0), FALSE)/$G13)*(162*($G13/VLOOKUP($E13, 'Major League Baseball  Detailed'!$AF$2:$AG$31, 2, FALSE))),1)</f>
        <v>4.9000000000000004</v>
      </c>
      <c r="AO13">
        <f>ROUND((VLOOKUP($B13, 'Batter Raw'!$B$6:$AN$162, MATCH('All B'!AO$5, 'Batter Raw'!$B$5:$AN$5, 0), FALSE)/$G13)*(162*($G13/VLOOKUP($E13, 'Major League Baseball  Detailed'!$AF$2:$AG$31, 2, FALSE))),1)</f>
        <v>11.1</v>
      </c>
      <c r="AQ13">
        <f t="shared" si="0"/>
        <v>0</v>
      </c>
      <c r="AR13">
        <f t="shared" si="1"/>
        <v>0</v>
      </c>
      <c r="AS13">
        <f t="shared" si="2"/>
        <v>0</v>
      </c>
      <c r="AT13">
        <f t="shared" si="3"/>
        <v>0</v>
      </c>
      <c r="AU13">
        <f t="shared" si="4"/>
        <v>0</v>
      </c>
    </row>
    <row r="14" spans="1:47" x14ac:dyDescent="0.45">
      <c r="A14">
        <f>'Batter Raw'!A14</f>
        <v>9</v>
      </c>
      <c r="B14" t="str">
        <f>'Batter Raw'!B14</f>
        <v>Ketel Marte</v>
      </c>
      <c r="C14">
        <f>'Batter Raw'!C14</f>
        <v>2024</v>
      </c>
      <c r="D14">
        <f>'Batter Raw'!D14</f>
        <v>30</v>
      </c>
      <c r="E14" t="str">
        <f>'Batter Raw'!E14</f>
        <v>ARI</v>
      </c>
      <c r="F14" t="str">
        <f>'Batter Raw'!F14</f>
        <v>NL</v>
      </c>
      <c r="G14">
        <f>'Batter Raw'!G14</f>
        <v>57</v>
      </c>
      <c r="H14">
        <f>ROUND((VLOOKUP($B14, 'Batter Raw'!$B$6:$AN$162, MATCH('All B'!H$5, 'Batter Raw'!$B$5:$AN$5, 0), FALSE)/$G14)*(162*($G14/VLOOKUP($E14, 'Major League Baseball  Detailed'!$AF$2:$AG$31, 2, FALSE))),0)</f>
        <v>317</v>
      </c>
      <c r="I14">
        <f>ROUND((VLOOKUP($B14, 'Batter Raw'!$B$6:$AN$162, MATCH('All B'!I$5, 'Batter Raw'!$B$5:$AN$5, 0), FALSE)/$G14)*(162*($G14/VLOOKUP($E14, 'Major League Baseball  Detailed'!$AF$2:$AG$31, 2, FALSE))),0)</f>
        <v>284</v>
      </c>
      <c r="J14">
        <f>ROUND((VLOOKUP($B14, 'Batter Raw'!$B$6:$AN$162, MATCH('All B'!J$5, 'Batter Raw'!$B$5:$AN$5, 0), FALSE)/$G14)*(162*($G14/VLOOKUP($E14, 'Major League Baseball  Detailed'!$AF$2:$AG$31, 2, FALSE))),0)</f>
        <v>46</v>
      </c>
      <c r="K14">
        <f>ROUND((VLOOKUP($B14, 'Batter Raw'!$B$6:$AN$162, MATCH('All B'!K$5, 'Batter Raw'!$B$5:$AN$5, 0), FALSE)/$G14)*(162*($G14/VLOOKUP($E14, 'Major League Baseball  Detailed'!$AF$2:$AG$31, 2, FALSE))),0)</f>
        <v>74</v>
      </c>
      <c r="L14">
        <f>ROUND((VLOOKUP($B14, 'Batter Raw'!$B$6:$AN$162, MATCH('All B'!L$5, 'Batter Raw'!$B$5:$AN$5, 0), FALSE)/$G14)*(162*($G14/VLOOKUP($E14, 'Major League Baseball  Detailed'!$AF$2:$AG$31, 2, FALSE))),0)</f>
        <v>43</v>
      </c>
      <c r="M14">
        <f>ROUND((VLOOKUP($B14, 'Batter Raw'!$B$6:$AN$162, MATCH('All B'!M$5, 'Batter Raw'!$B$5:$AN$5, 0), FALSE)/$G14)*(162*($G14/VLOOKUP($E14, 'Major League Baseball  Detailed'!$AF$2:$AG$31, 2, FALSE))),0)</f>
        <v>16</v>
      </c>
      <c r="N14">
        <f>ROUND((VLOOKUP($B14, 'Batter Raw'!$B$6:$AN$162, MATCH('All B'!N$5, 'Batter Raw'!$B$5:$AN$5, 0), FALSE)/$G14)*(162*($G14/VLOOKUP($E14, 'Major League Baseball  Detailed'!$AF$2:$AG$31, 2, FALSE))),0)</f>
        <v>2</v>
      </c>
      <c r="O14">
        <f>ROUND((VLOOKUP($B14, 'Batter Raw'!$B$6:$AN$162, MATCH('All B'!O$5, 'Batter Raw'!$B$5:$AN$5, 0), FALSE)/$G14)*(162*($G14/VLOOKUP($E14, 'Major League Baseball  Detailed'!$AF$2:$AG$31, 2, FALSE))),0)</f>
        <v>12</v>
      </c>
      <c r="P14">
        <f>ROUND((VLOOKUP($B14, 'Batter Raw'!$B$6:$AN$162, MATCH('All B'!P$5, 'Batter Raw'!$B$5:$AN$5, 0), FALSE)/$G14)*(162*($G14/VLOOKUP($E14, 'Major League Baseball  Detailed'!$AF$2:$AG$31, 2, FALSE))),0)</f>
        <v>36</v>
      </c>
      <c r="Q14">
        <f>ROUND((VLOOKUP($B14, 'Batter Raw'!$B$6:$AN$162, MATCH('All B'!Q$5, 'Batter Raw'!$B$5:$AN$5, 0), FALSE)/$G14)*(162*($G14/VLOOKUP($E14, 'Major League Baseball  Detailed'!$AF$2:$AG$31, 2, FALSE))),0)</f>
        <v>1</v>
      </c>
      <c r="R14">
        <f>ROUND((VLOOKUP($B14, 'Batter Raw'!$B$6:$AN$162, MATCH('All B'!R$5, 'Batter Raw'!$B$5:$AN$5, 0), FALSE)/$G14)*(162*($G14/VLOOKUP($E14, 'Major League Baseball  Detailed'!$AF$2:$AG$31, 2, FALSE))),0)</f>
        <v>0</v>
      </c>
      <c r="S14">
        <f>ROUND((VLOOKUP($B14, 'Batter Raw'!$B$6:$AN$162, MATCH('All B'!S$5, 'Batter Raw'!$B$5:$AN$5, 0), FALSE)/$G14)*(162*($G14/VLOOKUP($E14, 'Major League Baseball  Detailed'!$AF$2:$AG$31, 2, FALSE))),0)</f>
        <v>23</v>
      </c>
      <c r="T14">
        <f>ROUND((VLOOKUP($B14, 'Batter Raw'!$B$6:$AN$162, MATCH('All B'!T$5, 'Batter Raw'!$B$5:$AN$5, 0), FALSE)/$G14)*(162*($G14/VLOOKUP($E14, 'Major League Baseball  Detailed'!$AF$2:$AG$31, 2, FALSE))),0)</f>
        <v>62</v>
      </c>
      <c r="U14">
        <f>VLOOKUP($B14, 'Batter Raw'!$B$6:$AN$162, MATCH('All B'!U$5, 'Batter Raw'!$B$5:$AN$5, 0), FALSE)</f>
        <v>0.26100000000000001</v>
      </c>
      <c r="V14">
        <f>VLOOKUP($B14, 'Batter Raw'!$B$6:$AN$162, MATCH('All B'!V$5, 'Batter Raw'!$B$5:$AN$5, 0), FALSE)</f>
        <v>0.316</v>
      </c>
      <c r="W14">
        <f>VLOOKUP($B14, 'Batter Raw'!$B$6:$AN$162, MATCH('All B'!W$5, 'Batter Raw'!$B$5:$AN$5, 0), FALSE)</f>
        <v>0.46500000000000002</v>
      </c>
      <c r="X14">
        <f>VLOOKUP($B14, 'Batter Raw'!$B$6:$AN$162, MATCH('All B'!X$5, 'Batter Raw'!$B$5:$AN$5, 0), FALSE)</f>
        <v>0.78200000000000003</v>
      </c>
      <c r="Y14">
        <f>VLOOKUP($B14, 'Batter Raw'!$B$6:$AN$162, MATCH('All B'!Y$5, 'Batter Raw'!$B$5:$AN$5, 0), FALSE)</f>
        <v>123</v>
      </c>
      <c r="Z14">
        <f>ROUND((VLOOKUP($B14, 'Batter Raw'!$B$6:$AN$162, MATCH('All B'!Z$5, 'Batter Raw'!$B$5:$AN$5, 0), FALSE)/$G14)*(162*($G14/VLOOKUP($E14, 'Major League Baseball  Detailed'!$AF$2:$AG$31, 2, FALSE))),0)</f>
        <v>132</v>
      </c>
      <c r="AA14">
        <f>ROUND((VLOOKUP($B14, 'Batter Raw'!$B$6:$AN$162, MATCH('All B'!AA$5, 'Batter Raw'!$B$5:$AN$5, 0), FALSE)/$G14)*(162*($G14/VLOOKUP($E14, 'Major League Baseball  Detailed'!$AF$2:$AG$31, 2, FALSE))),0)</f>
        <v>5</v>
      </c>
      <c r="AB14">
        <f>ROUND((VLOOKUP($B14, 'Batter Raw'!$B$6:$AN$162, MATCH('All B'!AB$5, 'Batter Raw'!$B$5:$AN$5, 0), FALSE)/$G14)*(162*($G14/VLOOKUP($E14, 'Major League Baseball  Detailed'!$AF$2:$AG$31, 2, FALSE))),0)</f>
        <v>2</v>
      </c>
      <c r="AC14">
        <f>ROUND((VLOOKUP($B14, 'Batter Raw'!$B$6:$AN$162, MATCH('All B'!AC$5, 'Batter Raw'!$B$5:$AN$5, 0), FALSE)/$G14)*(162*($G14/VLOOKUP($E14, 'Major League Baseball  Detailed'!$AF$2:$AG$31, 2, FALSE))),0)</f>
        <v>0</v>
      </c>
      <c r="AD14">
        <f>ROUND((VLOOKUP($B14, 'Batter Raw'!$B$6:$AN$162, MATCH('All B'!AD$5, 'Batter Raw'!$B$5:$AN$5, 0), FALSE)/$G14)*(162*($G14/VLOOKUP($E14, 'Major League Baseball  Detailed'!$AF$2:$AG$31, 2, FALSE))),0)</f>
        <v>6</v>
      </c>
      <c r="AE14">
        <f>ROUND((VLOOKUP($B14, 'Batter Raw'!$B$6:$AN$162, MATCH('All B'!AE$5, 'Batter Raw'!$B$5:$AN$5, 0), FALSE)/$G14)*(162*($G14/VLOOKUP($E14, 'Major League Baseball  Detailed'!$AF$2:$AG$31, 2, FALSE))),0)</f>
        <v>2</v>
      </c>
      <c r="AF14">
        <f>ROUND((VLOOKUP($B14, 'Batter Raw'!$B$6:$AN$162, MATCH('All B'!AF$5, 'Batter Raw'!$B$5:$AN$5, 0), FALSE)/$G14)*(162*($G14/VLOOKUP($E14, 'Major League Baseball  Detailed'!$AF$2:$AG$31, 2, FALSE))),1)</f>
        <v>3.3</v>
      </c>
      <c r="AG14" s="1">
        <f t="shared" si="5"/>
        <v>2.0370370370370368</v>
      </c>
      <c r="AH14">
        <f>ROUND((VLOOKUP($B14, 'Batter Raw'!$B$6:$AN$162, MATCH('All B'!AH$5, 'Batter Raw'!$B$5:$AN$5, 0), FALSE)/$G14)*(162*($G14/VLOOKUP($E14, 'Major League Baseball  Detailed'!$AF$2:$AG$31, 2, FALSE))),1)</f>
        <v>2.2999999999999998</v>
      </c>
      <c r="AI14">
        <f>ROUND((VLOOKUP($B14, 'Batter Raw'!$B$6:$AN$162, MATCH('All B'!AI$5, 'Batter Raw'!$B$5:$AN$5, 0), FALSE)/$G14)*(162*($G14/VLOOKUP($E14, 'Major League Baseball  Detailed'!$AF$2:$AG$31, 2, FALSE))),1)</f>
        <v>2.1</v>
      </c>
      <c r="AJ14">
        <f>ROUND((VLOOKUP($B14, 'Batter Raw'!$B$6:$AN$162, MATCH('All B'!AJ$5, 'Batter Raw'!$B$5:$AN$5, 0), FALSE)/$G14)*(162*($G14/VLOOKUP($E14, 'Major League Baseball  Detailed'!$AF$2:$AG$31, 2, FALSE))),1)</f>
        <v>1.4</v>
      </c>
      <c r="AK14">
        <f>ROUND((VLOOKUP($B14, 'Batter Raw'!$B$6:$AN$162, MATCH('All B'!AK$5, 'Batter Raw'!$B$5:$AN$5, 0), FALSE)/$G14)*(162*($G14/VLOOKUP($E14, 'Major League Baseball  Detailed'!$AF$2:$AG$31, 2, FALSE))),1)</f>
        <v>8.6999999999999993</v>
      </c>
      <c r="AL14">
        <f>ROUND((VLOOKUP($B14, 'Batter Raw'!$B$6:$AN$162, MATCH('All B'!AL$5, 'Batter Raw'!$B$5:$AN$5, 0), FALSE)/$G14)*(162*($G14/VLOOKUP($E14, 'Major League Baseball  Detailed'!$AF$2:$AG$31, 2, FALSE))),1)</f>
        <v>0</v>
      </c>
      <c r="AM14">
        <f>ROUND((VLOOKUP($B14, 'Batter Raw'!$B$6:$AN$162, MATCH('All B'!AM$5, 'Batter Raw'!$B$5:$AN$5, 0), FALSE)/$G14)*(162*($G14/VLOOKUP($E14, 'Major League Baseball  Detailed'!$AF$2:$AG$31, 2, FALSE))),1)</f>
        <v>1.2</v>
      </c>
      <c r="AN14">
        <f>ROUND((VLOOKUP($B14, 'Batter Raw'!$B$6:$AN$162, MATCH('All B'!AN$5, 'Batter Raw'!$B$5:$AN$5, 0), FALSE)/$G14)*(162*($G14/VLOOKUP($E14, 'Major League Baseball  Detailed'!$AF$2:$AG$31, 2, FALSE))),1)</f>
        <v>1.2</v>
      </c>
      <c r="AO14">
        <f>ROUND((VLOOKUP($B14, 'Batter Raw'!$B$6:$AN$162, MATCH('All B'!AO$5, 'Batter Raw'!$B$5:$AN$5, 0), FALSE)/$G14)*(162*($G14/VLOOKUP($E14, 'Major League Baseball  Detailed'!$AF$2:$AG$31, 2, FALSE))),1)</f>
        <v>11.1</v>
      </c>
      <c r="AQ14">
        <f t="shared" si="0"/>
        <v>0</v>
      </c>
      <c r="AR14">
        <f t="shared" si="1"/>
        <v>0</v>
      </c>
      <c r="AS14">
        <f t="shared" si="2"/>
        <v>0</v>
      </c>
      <c r="AT14">
        <f t="shared" si="3"/>
        <v>0</v>
      </c>
      <c r="AU14">
        <f t="shared" si="4"/>
        <v>0</v>
      </c>
    </row>
    <row r="15" spans="1:47" x14ac:dyDescent="0.45">
      <c r="A15">
        <f>'Batter Raw'!A15</f>
        <v>10</v>
      </c>
      <c r="B15" t="str">
        <f>'Batter Raw'!B15</f>
        <v>Anthony Volpe</v>
      </c>
      <c r="C15">
        <f>'Batter Raw'!C15</f>
        <v>2024</v>
      </c>
      <c r="D15">
        <f>'Batter Raw'!D15</f>
        <v>23</v>
      </c>
      <c r="E15" t="str">
        <f>'Batter Raw'!E15</f>
        <v>NYY</v>
      </c>
      <c r="F15" t="str">
        <f>'Batter Raw'!F15</f>
        <v>AL</v>
      </c>
      <c r="G15">
        <f>'Batter Raw'!G15</f>
        <v>59</v>
      </c>
      <c r="H15">
        <f>ROUND((VLOOKUP($B15, 'Batter Raw'!$B$6:$AN$162, MATCH('All B'!H$5, 'Batter Raw'!$B$5:$AN$5, 0), FALSE)/$G15)*(162*($G15/VLOOKUP($E15, 'Major League Baseball  Detailed'!$AF$2:$AG$31, 2, FALSE))),0)</f>
        <v>329</v>
      </c>
      <c r="I15">
        <f>ROUND((VLOOKUP($B15, 'Batter Raw'!$B$6:$AN$162, MATCH('All B'!I$5, 'Batter Raw'!$B$5:$AN$5, 0), FALSE)/$G15)*(162*($G15/VLOOKUP($E15, 'Major League Baseball  Detailed'!$AF$2:$AG$31, 2, FALSE))),0)</f>
        <v>292</v>
      </c>
      <c r="J15">
        <f>ROUND((VLOOKUP($B15, 'Batter Raw'!$B$6:$AN$162, MATCH('All B'!J$5, 'Batter Raw'!$B$5:$AN$5, 0), FALSE)/$G15)*(162*($G15/VLOOKUP($E15, 'Major League Baseball  Detailed'!$AF$2:$AG$31, 2, FALSE))),0)</f>
        <v>49</v>
      </c>
      <c r="K15">
        <f>ROUND((VLOOKUP($B15, 'Batter Raw'!$B$6:$AN$162, MATCH('All B'!K$5, 'Batter Raw'!$B$5:$AN$5, 0), FALSE)/$G15)*(162*($G15/VLOOKUP($E15, 'Major League Baseball  Detailed'!$AF$2:$AG$31, 2, FALSE))),0)</f>
        <v>82</v>
      </c>
      <c r="L15">
        <f>ROUND((VLOOKUP($B15, 'Batter Raw'!$B$6:$AN$162, MATCH('All B'!L$5, 'Batter Raw'!$B$5:$AN$5, 0), FALSE)/$G15)*(162*($G15/VLOOKUP($E15, 'Major League Baseball  Detailed'!$AF$2:$AG$31, 2, FALSE))),0)</f>
        <v>58</v>
      </c>
      <c r="M15">
        <f>ROUND((VLOOKUP($B15, 'Batter Raw'!$B$6:$AN$162, MATCH('All B'!M$5, 'Batter Raw'!$B$5:$AN$5, 0), FALSE)/$G15)*(162*($G15/VLOOKUP($E15, 'Major League Baseball  Detailed'!$AF$2:$AG$31, 2, FALSE))),0)</f>
        <v>12</v>
      </c>
      <c r="N15">
        <f>ROUND((VLOOKUP($B15, 'Batter Raw'!$B$6:$AN$162, MATCH('All B'!N$5, 'Batter Raw'!$B$5:$AN$5, 0), FALSE)/$G15)*(162*($G15/VLOOKUP($E15, 'Major League Baseball  Detailed'!$AF$2:$AG$31, 2, FALSE))),0)</f>
        <v>5</v>
      </c>
      <c r="O15">
        <f>ROUND((VLOOKUP($B15, 'Batter Raw'!$B$6:$AN$162, MATCH('All B'!O$5, 'Batter Raw'!$B$5:$AN$5, 0), FALSE)/$G15)*(162*($G15/VLOOKUP($E15, 'Major League Baseball  Detailed'!$AF$2:$AG$31, 2, FALSE))),0)</f>
        <v>7</v>
      </c>
      <c r="P15">
        <f>ROUND((VLOOKUP($B15, 'Batter Raw'!$B$6:$AN$162, MATCH('All B'!P$5, 'Batter Raw'!$B$5:$AN$5, 0), FALSE)/$G15)*(162*($G15/VLOOKUP($E15, 'Major League Baseball  Detailed'!$AF$2:$AG$31, 2, FALSE))),0)</f>
        <v>29</v>
      </c>
      <c r="Q15">
        <f>ROUND((VLOOKUP($B15, 'Batter Raw'!$B$6:$AN$162, MATCH('All B'!Q$5, 'Batter Raw'!$B$5:$AN$5, 0), FALSE)/$G15)*(162*($G15/VLOOKUP($E15, 'Major League Baseball  Detailed'!$AF$2:$AG$31, 2, FALSE))),0)</f>
        <v>14</v>
      </c>
      <c r="R15">
        <f>ROUND((VLOOKUP($B15, 'Batter Raw'!$B$6:$AN$162, MATCH('All B'!R$5, 'Batter Raw'!$B$5:$AN$5, 0), FALSE)/$G15)*(162*($G15/VLOOKUP($E15, 'Major League Baseball  Detailed'!$AF$2:$AG$31, 2, FALSE))),0)</f>
        <v>4</v>
      </c>
      <c r="S15">
        <f>ROUND((VLOOKUP($B15, 'Batter Raw'!$B$6:$AN$162, MATCH('All B'!S$5, 'Batter Raw'!$B$5:$AN$5, 0), FALSE)/$G15)*(162*($G15/VLOOKUP($E15, 'Major League Baseball  Detailed'!$AF$2:$AG$31, 2, FALSE))),0)</f>
        <v>28</v>
      </c>
      <c r="T15">
        <f>ROUND((VLOOKUP($B15, 'Batter Raw'!$B$6:$AN$162, MATCH('All B'!T$5, 'Batter Raw'!$B$5:$AN$5, 0), FALSE)/$G15)*(162*($G15/VLOOKUP($E15, 'Major League Baseball  Detailed'!$AF$2:$AG$31, 2, FALSE))),0)</f>
        <v>68</v>
      </c>
      <c r="U15">
        <f>VLOOKUP($B15, 'Batter Raw'!$B$6:$AN$162, MATCH('All B'!U$5, 'Batter Raw'!$B$5:$AN$5, 0), FALSE)</f>
        <v>0.28199999999999997</v>
      </c>
      <c r="V15">
        <f>VLOOKUP($B15, 'Batter Raw'!$B$6:$AN$162, MATCH('All B'!V$5, 'Batter Raw'!$B$5:$AN$5, 0), FALSE)</f>
        <v>0.35099999999999998</v>
      </c>
      <c r="W15">
        <f>VLOOKUP($B15, 'Batter Raw'!$B$6:$AN$162, MATCH('All B'!W$5, 'Batter Raw'!$B$5:$AN$5, 0), FALSE)</f>
        <v>0.433</v>
      </c>
      <c r="X15">
        <f>VLOOKUP($B15, 'Batter Raw'!$B$6:$AN$162, MATCH('All B'!X$5, 'Batter Raw'!$B$5:$AN$5, 0), FALSE)</f>
        <v>0.78400000000000003</v>
      </c>
      <c r="Y15">
        <f>VLOOKUP($B15, 'Batter Raw'!$B$6:$AN$162, MATCH('All B'!Y$5, 'Batter Raw'!$B$5:$AN$5, 0), FALSE)</f>
        <v>122</v>
      </c>
      <c r="Z15">
        <f>ROUND((VLOOKUP($B15, 'Batter Raw'!$B$6:$AN$162, MATCH('All B'!Z$5, 'Batter Raw'!$B$5:$AN$5, 0), FALSE)/$G15)*(162*($G15/VLOOKUP($E15, 'Major League Baseball  Detailed'!$AF$2:$AG$31, 2, FALSE))),0)</f>
        <v>126</v>
      </c>
      <c r="AA15">
        <f>ROUND((VLOOKUP($B15, 'Batter Raw'!$B$6:$AN$162, MATCH('All B'!AA$5, 'Batter Raw'!$B$5:$AN$5, 0), FALSE)/$G15)*(162*($G15/VLOOKUP($E15, 'Major League Baseball  Detailed'!$AF$2:$AG$31, 2, FALSE))),0)</f>
        <v>4</v>
      </c>
      <c r="AB15">
        <f>ROUND((VLOOKUP($B15, 'Batter Raw'!$B$6:$AN$162, MATCH('All B'!AB$5, 'Batter Raw'!$B$5:$AN$5, 0), FALSE)/$G15)*(162*($G15/VLOOKUP($E15, 'Major League Baseball  Detailed'!$AF$2:$AG$31, 2, FALSE))),0)</f>
        <v>4</v>
      </c>
      <c r="AC15">
        <f>ROUND((VLOOKUP($B15, 'Batter Raw'!$B$6:$AN$162, MATCH('All B'!AC$5, 'Batter Raw'!$B$5:$AN$5, 0), FALSE)/$G15)*(162*($G15/VLOOKUP($E15, 'Major League Baseball  Detailed'!$AF$2:$AG$31, 2, FALSE))),0)</f>
        <v>2</v>
      </c>
      <c r="AD15">
        <f>ROUND((VLOOKUP($B15, 'Batter Raw'!$B$6:$AN$162, MATCH('All B'!AD$5, 'Batter Raw'!$B$5:$AN$5, 0), FALSE)/$G15)*(162*($G15/VLOOKUP($E15, 'Major League Baseball  Detailed'!$AF$2:$AG$31, 2, FALSE))),0)</f>
        <v>1</v>
      </c>
      <c r="AE15">
        <f>ROUND((VLOOKUP($B15, 'Batter Raw'!$B$6:$AN$162, MATCH('All B'!AE$5, 'Batter Raw'!$B$5:$AN$5, 0), FALSE)/$G15)*(162*($G15/VLOOKUP($E15, 'Major League Baseball  Detailed'!$AF$2:$AG$31, 2, FALSE))),0)</f>
        <v>0</v>
      </c>
      <c r="AF15">
        <f>ROUND((VLOOKUP($B15, 'Batter Raw'!$B$6:$AN$162, MATCH('All B'!AF$5, 'Batter Raw'!$B$5:$AN$5, 0), FALSE)/$G15)*(162*($G15/VLOOKUP($E15, 'Major League Baseball  Detailed'!$AF$2:$AG$31, 2, FALSE))),1)</f>
        <v>3.2</v>
      </c>
      <c r="AG15" s="1">
        <f t="shared" si="5"/>
        <v>1.9753086419753085</v>
      </c>
      <c r="AH15">
        <f>ROUND((VLOOKUP($B15, 'Batter Raw'!$B$6:$AN$162, MATCH('All B'!AH$5, 'Batter Raw'!$B$5:$AN$5, 0), FALSE)/$G15)*(162*($G15/VLOOKUP($E15, 'Major League Baseball  Detailed'!$AF$2:$AG$31, 2, FALSE))),1)</f>
        <v>2.2000000000000002</v>
      </c>
      <c r="AI15">
        <f>ROUND((VLOOKUP($B15, 'Batter Raw'!$B$6:$AN$162, MATCH('All B'!AI$5, 'Batter Raw'!$B$5:$AN$5, 0), FALSE)/$G15)*(162*($G15/VLOOKUP($E15, 'Major League Baseball  Detailed'!$AF$2:$AG$31, 2, FALSE))),1)</f>
        <v>2.7</v>
      </c>
      <c r="AJ15">
        <f>ROUND((VLOOKUP($B15, 'Batter Raw'!$B$6:$AN$162, MATCH('All B'!AJ$5, 'Batter Raw'!$B$5:$AN$5, 0), FALSE)/$G15)*(162*($G15/VLOOKUP($E15, 'Major League Baseball  Detailed'!$AF$2:$AG$31, 2, FALSE))),1)</f>
        <v>1</v>
      </c>
      <c r="AK15">
        <f>ROUND((VLOOKUP($B15, 'Batter Raw'!$B$6:$AN$162, MATCH('All B'!AK$5, 'Batter Raw'!$B$5:$AN$5, 0), FALSE)/$G15)*(162*($G15/VLOOKUP($E15, 'Major League Baseball  Detailed'!$AF$2:$AG$31, 2, FALSE))),1)</f>
        <v>7.4</v>
      </c>
      <c r="AL15">
        <f>ROUND((VLOOKUP($B15, 'Batter Raw'!$B$6:$AN$162, MATCH('All B'!AL$5, 'Batter Raw'!$B$5:$AN$5, 0), FALSE)/$G15)*(162*($G15/VLOOKUP($E15, 'Major League Baseball  Detailed'!$AF$2:$AG$31, 2, FALSE))),1)</f>
        <v>1.2</v>
      </c>
      <c r="AM15">
        <f>ROUND((VLOOKUP($B15, 'Batter Raw'!$B$6:$AN$162, MATCH('All B'!AM$5, 'Batter Raw'!$B$5:$AN$5, 0), FALSE)/$G15)*(162*($G15/VLOOKUP($E15, 'Major League Baseball  Detailed'!$AF$2:$AG$31, 2, FALSE))),1)</f>
        <v>2.5</v>
      </c>
      <c r="AN15">
        <f>ROUND((VLOOKUP($B15, 'Batter Raw'!$B$6:$AN$162, MATCH('All B'!AN$5, 'Batter Raw'!$B$5:$AN$5, 0), FALSE)/$G15)*(162*($G15/VLOOKUP($E15, 'Major League Baseball  Detailed'!$AF$2:$AG$31, 2, FALSE))),1)</f>
        <v>3.7</v>
      </c>
      <c r="AO15">
        <f>ROUND((VLOOKUP($B15, 'Batter Raw'!$B$6:$AN$162, MATCH('All B'!AO$5, 'Batter Raw'!$B$5:$AN$5, 0), FALSE)/$G15)*(162*($G15/VLOOKUP($E15, 'Major League Baseball  Detailed'!$AF$2:$AG$31, 2, FALSE))),1)</f>
        <v>4.9000000000000004</v>
      </c>
      <c r="AQ15">
        <f t="shared" si="0"/>
        <v>0</v>
      </c>
      <c r="AR15">
        <f t="shared" si="1"/>
        <v>0</v>
      </c>
      <c r="AS15">
        <f t="shared" si="2"/>
        <v>0</v>
      </c>
      <c r="AT15">
        <f t="shared" si="3"/>
        <v>0</v>
      </c>
      <c r="AU15">
        <f t="shared" si="4"/>
        <v>0</v>
      </c>
    </row>
    <row r="16" spans="1:47" x14ac:dyDescent="0.45">
      <c r="A16">
        <f>'Batter Raw'!A16</f>
        <v>11</v>
      </c>
      <c r="B16" t="str">
        <f>'Batter Raw'!B16</f>
        <v>William Contreras</v>
      </c>
      <c r="C16">
        <f>'Batter Raw'!C16</f>
        <v>2024</v>
      </c>
      <c r="D16">
        <f>'Batter Raw'!D16</f>
        <v>26</v>
      </c>
      <c r="E16" t="str">
        <f>'Batter Raw'!E16</f>
        <v>MIL</v>
      </c>
      <c r="F16" t="str">
        <f>'Batter Raw'!F16</f>
        <v>NL</v>
      </c>
      <c r="G16">
        <f>'Batter Raw'!G16</f>
        <v>58</v>
      </c>
      <c r="H16">
        <f>ROUND((VLOOKUP($B16, 'Batter Raw'!$B$6:$AN$162, MATCH('All B'!H$5, 'Batter Raw'!$B$5:$AN$5, 0), FALSE)/$G16)*(162*($G16/VLOOKUP($E16, 'Major League Baseball  Detailed'!$AF$2:$AG$31, 2, FALSE))),0)</f>
        <v>329</v>
      </c>
      <c r="I16">
        <f>ROUND((VLOOKUP($B16, 'Batter Raw'!$B$6:$AN$162, MATCH('All B'!I$5, 'Batter Raw'!$B$5:$AN$5, 0), FALSE)/$G16)*(162*($G16/VLOOKUP($E16, 'Major League Baseball  Detailed'!$AF$2:$AG$31, 2, FALSE))),0)</f>
        <v>290</v>
      </c>
      <c r="J16">
        <f>ROUND((VLOOKUP($B16, 'Batter Raw'!$B$6:$AN$162, MATCH('All B'!J$5, 'Batter Raw'!$B$5:$AN$5, 0), FALSE)/$G16)*(162*($G16/VLOOKUP($E16, 'Major League Baseball  Detailed'!$AF$2:$AG$31, 2, FALSE))),0)</f>
        <v>60</v>
      </c>
      <c r="K16">
        <f>ROUND((VLOOKUP($B16, 'Batter Raw'!$B$6:$AN$162, MATCH('All B'!K$5, 'Batter Raw'!$B$5:$AN$5, 0), FALSE)/$G16)*(162*($G16/VLOOKUP($E16, 'Major League Baseball  Detailed'!$AF$2:$AG$31, 2, FALSE))),0)</f>
        <v>93</v>
      </c>
      <c r="L16">
        <f>ROUND((VLOOKUP($B16, 'Batter Raw'!$B$6:$AN$162, MATCH('All B'!L$5, 'Batter Raw'!$B$5:$AN$5, 0), FALSE)/$G16)*(162*($G16/VLOOKUP($E16, 'Major League Baseball  Detailed'!$AF$2:$AG$31, 2, FALSE))),0)</f>
        <v>64</v>
      </c>
      <c r="M16">
        <f>ROUND((VLOOKUP($B16, 'Batter Raw'!$B$6:$AN$162, MATCH('All B'!M$5, 'Batter Raw'!$B$5:$AN$5, 0), FALSE)/$G16)*(162*($G16/VLOOKUP($E16, 'Major League Baseball  Detailed'!$AF$2:$AG$31, 2, FALSE))),0)</f>
        <v>19</v>
      </c>
      <c r="N16">
        <f>ROUND((VLOOKUP($B16, 'Batter Raw'!$B$6:$AN$162, MATCH('All B'!N$5, 'Batter Raw'!$B$5:$AN$5, 0), FALSE)/$G16)*(162*($G16/VLOOKUP($E16, 'Major League Baseball  Detailed'!$AF$2:$AG$31, 2, FALSE))),0)</f>
        <v>1</v>
      </c>
      <c r="O16">
        <f>ROUND((VLOOKUP($B16, 'Batter Raw'!$B$6:$AN$162, MATCH('All B'!O$5, 'Batter Raw'!$B$5:$AN$5, 0), FALSE)/$G16)*(162*($G16/VLOOKUP($E16, 'Major League Baseball  Detailed'!$AF$2:$AG$31, 2, FALSE))),0)</f>
        <v>10</v>
      </c>
      <c r="P16">
        <f>ROUND((VLOOKUP($B16, 'Batter Raw'!$B$6:$AN$162, MATCH('All B'!P$5, 'Batter Raw'!$B$5:$AN$5, 0), FALSE)/$G16)*(162*($G16/VLOOKUP($E16, 'Major League Baseball  Detailed'!$AF$2:$AG$31, 2, FALSE))),0)</f>
        <v>55</v>
      </c>
      <c r="Q16">
        <f>ROUND((VLOOKUP($B16, 'Batter Raw'!$B$6:$AN$162, MATCH('All B'!Q$5, 'Batter Raw'!$B$5:$AN$5, 0), FALSE)/$G16)*(162*($G16/VLOOKUP($E16, 'Major League Baseball  Detailed'!$AF$2:$AG$31, 2, FALSE))),0)</f>
        <v>5</v>
      </c>
      <c r="R16">
        <f>ROUND((VLOOKUP($B16, 'Batter Raw'!$B$6:$AN$162, MATCH('All B'!R$5, 'Batter Raw'!$B$5:$AN$5, 0), FALSE)/$G16)*(162*($G16/VLOOKUP($E16, 'Major League Baseball  Detailed'!$AF$2:$AG$31, 2, FALSE))),0)</f>
        <v>0</v>
      </c>
      <c r="S16">
        <f>ROUND((VLOOKUP($B16, 'Batter Raw'!$B$6:$AN$162, MATCH('All B'!S$5, 'Batter Raw'!$B$5:$AN$5, 0), FALSE)/$G16)*(162*($G16/VLOOKUP($E16, 'Major League Baseball  Detailed'!$AF$2:$AG$31, 2, FALSE))),0)</f>
        <v>34</v>
      </c>
      <c r="T16">
        <f>ROUND((VLOOKUP($B16, 'Batter Raw'!$B$6:$AN$162, MATCH('All B'!T$5, 'Batter Raw'!$B$5:$AN$5, 0), FALSE)/$G16)*(162*($G16/VLOOKUP($E16, 'Major League Baseball  Detailed'!$AF$2:$AG$31, 2, FALSE))),0)</f>
        <v>66</v>
      </c>
      <c r="U16">
        <f>VLOOKUP($B16, 'Batter Raw'!$B$6:$AN$162, MATCH('All B'!U$5, 'Batter Raw'!$B$5:$AN$5, 0), FALSE)</f>
        <v>0.32200000000000001</v>
      </c>
      <c r="V16">
        <f>VLOOKUP($B16, 'Batter Raw'!$B$6:$AN$162, MATCH('All B'!V$5, 'Batter Raw'!$B$5:$AN$5, 0), FALSE)</f>
        <v>0.39400000000000002</v>
      </c>
      <c r="W16">
        <f>VLOOKUP($B16, 'Batter Raw'!$B$6:$AN$162, MATCH('All B'!W$5, 'Batter Raw'!$B$5:$AN$5, 0), FALSE)</f>
        <v>0.498</v>
      </c>
      <c r="X16">
        <f>VLOOKUP($B16, 'Batter Raw'!$B$6:$AN$162, MATCH('All B'!X$5, 'Batter Raw'!$B$5:$AN$5, 0), FALSE)</f>
        <v>0.89200000000000002</v>
      </c>
      <c r="Y16">
        <f>VLOOKUP($B16, 'Batter Raw'!$B$6:$AN$162, MATCH('All B'!Y$5, 'Batter Raw'!$B$5:$AN$5, 0), FALSE)</f>
        <v>153</v>
      </c>
      <c r="Z16">
        <f>ROUND((VLOOKUP($B16, 'Batter Raw'!$B$6:$AN$162, MATCH('All B'!Z$5, 'Batter Raw'!$B$5:$AN$5, 0), FALSE)/$G16)*(162*($G16/VLOOKUP($E16, 'Major League Baseball  Detailed'!$AF$2:$AG$31, 2, FALSE))),0)</f>
        <v>145</v>
      </c>
      <c r="AA16">
        <f>ROUND((VLOOKUP($B16, 'Batter Raw'!$B$6:$AN$162, MATCH('All B'!AA$5, 'Batter Raw'!$B$5:$AN$5, 0), FALSE)/$G16)*(162*($G16/VLOOKUP($E16, 'Major League Baseball  Detailed'!$AF$2:$AG$31, 2, FALSE))),0)</f>
        <v>9</v>
      </c>
      <c r="AB16">
        <f>ROUND((VLOOKUP($B16, 'Batter Raw'!$B$6:$AN$162, MATCH('All B'!AB$5, 'Batter Raw'!$B$5:$AN$5, 0), FALSE)/$G16)*(162*($G16/VLOOKUP($E16, 'Major League Baseball  Detailed'!$AF$2:$AG$31, 2, FALSE))),0)</f>
        <v>2</v>
      </c>
      <c r="AC16">
        <f>ROUND((VLOOKUP($B16, 'Batter Raw'!$B$6:$AN$162, MATCH('All B'!AC$5, 'Batter Raw'!$B$5:$AN$5, 0), FALSE)/$G16)*(162*($G16/VLOOKUP($E16, 'Major League Baseball  Detailed'!$AF$2:$AG$31, 2, FALSE))),0)</f>
        <v>0</v>
      </c>
      <c r="AD16">
        <f>ROUND((VLOOKUP($B16, 'Batter Raw'!$B$6:$AN$162, MATCH('All B'!AD$5, 'Batter Raw'!$B$5:$AN$5, 0), FALSE)/$G16)*(162*($G16/VLOOKUP($E16, 'Major League Baseball  Detailed'!$AF$2:$AG$31, 2, FALSE))),0)</f>
        <v>2</v>
      </c>
      <c r="AE16">
        <f>ROUND((VLOOKUP($B16, 'Batter Raw'!$B$6:$AN$162, MATCH('All B'!AE$5, 'Batter Raw'!$B$5:$AN$5, 0), FALSE)/$G16)*(162*($G16/VLOOKUP($E16, 'Major League Baseball  Detailed'!$AF$2:$AG$31, 2, FALSE))),0)</f>
        <v>1</v>
      </c>
      <c r="AF16">
        <f>ROUND((VLOOKUP($B16, 'Batter Raw'!$B$6:$AN$162, MATCH('All B'!AF$5, 'Batter Raw'!$B$5:$AN$5, 0), FALSE)/$G16)*(162*($G16/VLOOKUP($E16, 'Major League Baseball  Detailed'!$AF$2:$AG$31, 2, FALSE))),1)</f>
        <v>3.2</v>
      </c>
      <c r="AG16" s="1">
        <f t="shared" si="5"/>
        <v>1.9753086419753085</v>
      </c>
      <c r="AH16">
        <f>ROUND((VLOOKUP($B16, 'Batter Raw'!$B$6:$AN$162, MATCH('All B'!AH$5, 'Batter Raw'!$B$5:$AN$5, 0), FALSE)/$G16)*(162*($G16/VLOOKUP($E16, 'Major League Baseball  Detailed'!$AF$2:$AG$31, 2, FALSE))),1)</f>
        <v>2.2000000000000002</v>
      </c>
      <c r="AI16">
        <f>ROUND((VLOOKUP($B16, 'Batter Raw'!$B$6:$AN$162, MATCH('All B'!AI$5, 'Batter Raw'!$B$5:$AN$5, 0), FALSE)/$G16)*(162*($G16/VLOOKUP($E16, 'Major League Baseball  Detailed'!$AF$2:$AG$31, 2, FALSE))),1)</f>
        <v>3.2</v>
      </c>
      <c r="AJ16">
        <f>ROUND((VLOOKUP($B16, 'Batter Raw'!$B$6:$AN$162, MATCH('All B'!AJ$5, 'Batter Raw'!$B$5:$AN$5, 0), FALSE)/$G16)*(162*($G16/VLOOKUP($E16, 'Major League Baseball  Detailed'!$AF$2:$AG$31, 2, FALSE))),1)</f>
        <v>0.4</v>
      </c>
      <c r="AK16">
        <f>ROUND((VLOOKUP($B16, 'Batter Raw'!$B$6:$AN$162, MATCH('All B'!AK$5, 'Batter Raw'!$B$5:$AN$5, 0), FALSE)/$G16)*(162*($G16/VLOOKUP($E16, 'Major League Baseball  Detailed'!$AF$2:$AG$31, 2, FALSE))),1)</f>
        <v>19.899999999999999</v>
      </c>
      <c r="AL16">
        <f>ROUND((VLOOKUP($B16, 'Batter Raw'!$B$6:$AN$162, MATCH('All B'!AL$5, 'Batter Raw'!$B$5:$AN$5, 0), FALSE)/$G16)*(162*($G16/VLOOKUP($E16, 'Major League Baseball  Detailed'!$AF$2:$AG$31, 2, FALSE))),1)</f>
        <v>-1.2</v>
      </c>
      <c r="AM16">
        <f>ROUND((VLOOKUP($B16, 'Batter Raw'!$B$6:$AN$162, MATCH('All B'!AM$5, 'Batter Raw'!$B$5:$AN$5, 0), FALSE)/$G16)*(162*($G16/VLOOKUP($E16, 'Major League Baseball  Detailed'!$AF$2:$AG$31, 2, FALSE))),1)</f>
        <v>0</v>
      </c>
      <c r="AN16">
        <f>ROUND((VLOOKUP($B16, 'Batter Raw'!$B$6:$AN$162, MATCH('All B'!AN$5, 'Batter Raw'!$B$5:$AN$5, 0), FALSE)/$G16)*(162*($G16/VLOOKUP($E16, 'Major League Baseball  Detailed'!$AF$2:$AG$31, 2, FALSE))),1)</f>
        <v>-1.2</v>
      </c>
      <c r="AO16">
        <f>ROUND((VLOOKUP($B16, 'Batter Raw'!$B$6:$AN$162, MATCH('All B'!AO$5, 'Batter Raw'!$B$5:$AN$5, 0), FALSE)/$G16)*(162*($G16/VLOOKUP($E16, 'Major League Baseball  Detailed'!$AF$2:$AG$31, 2, FALSE))),1)</f>
        <v>0</v>
      </c>
      <c r="AQ16">
        <f t="shared" si="0"/>
        <v>0</v>
      </c>
      <c r="AR16">
        <f t="shared" si="1"/>
        <v>0</v>
      </c>
      <c r="AS16">
        <f t="shared" si="2"/>
        <v>0</v>
      </c>
      <c r="AT16">
        <f t="shared" si="3"/>
        <v>0</v>
      </c>
      <c r="AU16">
        <f t="shared" si="4"/>
        <v>0</v>
      </c>
    </row>
    <row r="17" spans="1:47" x14ac:dyDescent="0.45">
      <c r="A17">
        <f>'Batter Raw'!A17</f>
        <v>12</v>
      </c>
      <c r="B17" t="str">
        <f>'Batter Raw'!B17</f>
        <v>Jordan Westburg</v>
      </c>
      <c r="C17">
        <f>'Batter Raw'!C17</f>
        <v>2024</v>
      </c>
      <c r="D17">
        <f>'Batter Raw'!D17</f>
        <v>25</v>
      </c>
      <c r="E17" t="str">
        <f>'Batter Raw'!E17</f>
        <v>BAL</v>
      </c>
      <c r="F17" t="str">
        <f>'Batter Raw'!F17</f>
        <v>AL</v>
      </c>
      <c r="G17">
        <f>'Batter Raw'!G17</f>
        <v>52</v>
      </c>
      <c r="H17">
        <f>ROUND((VLOOKUP($B17, 'Batter Raw'!$B$6:$AN$162, MATCH('All B'!H$5, 'Batter Raw'!$B$5:$AN$5, 0), FALSE)/$G17)*(162*($G17/VLOOKUP($E17, 'Major League Baseball  Detailed'!$AF$2:$AG$31, 2, FALSE))),0)</f>
        <v>261</v>
      </c>
      <c r="I17">
        <f>ROUND((VLOOKUP($B17, 'Batter Raw'!$B$6:$AN$162, MATCH('All B'!I$5, 'Batter Raw'!$B$5:$AN$5, 0), FALSE)/$G17)*(162*($G17/VLOOKUP($E17, 'Major League Baseball  Detailed'!$AF$2:$AG$31, 2, FALSE))),0)</f>
        <v>237</v>
      </c>
      <c r="J17">
        <f>ROUND((VLOOKUP($B17, 'Batter Raw'!$B$6:$AN$162, MATCH('All B'!J$5, 'Batter Raw'!$B$5:$AN$5, 0), FALSE)/$G17)*(162*($G17/VLOOKUP($E17, 'Major League Baseball  Detailed'!$AF$2:$AG$31, 2, FALSE))),0)</f>
        <v>37</v>
      </c>
      <c r="K17">
        <f>ROUND((VLOOKUP($B17, 'Batter Raw'!$B$6:$AN$162, MATCH('All B'!K$5, 'Batter Raw'!$B$5:$AN$5, 0), FALSE)/$G17)*(162*($G17/VLOOKUP($E17, 'Major League Baseball  Detailed'!$AF$2:$AG$31, 2, FALSE))),0)</f>
        <v>70</v>
      </c>
      <c r="L17">
        <f>ROUND((VLOOKUP($B17, 'Batter Raw'!$B$6:$AN$162, MATCH('All B'!L$5, 'Batter Raw'!$B$5:$AN$5, 0), FALSE)/$G17)*(162*($G17/VLOOKUP($E17, 'Major League Baseball  Detailed'!$AF$2:$AG$31, 2, FALSE))),0)</f>
        <v>42</v>
      </c>
      <c r="M17">
        <f>ROUND((VLOOKUP($B17, 'Batter Raw'!$B$6:$AN$162, MATCH('All B'!M$5, 'Batter Raw'!$B$5:$AN$5, 0), FALSE)/$G17)*(162*($G17/VLOOKUP($E17, 'Major League Baseball  Detailed'!$AF$2:$AG$31, 2, FALSE))),0)</f>
        <v>14</v>
      </c>
      <c r="N17">
        <f>ROUND((VLOOKUP($B17, 'Batter Raw'!$B$6:$AN$162, MATCH('All B'!N$5, 'Batter Raw'!$B$5:$AN$5, 0), FALSE)/$G17)*(162*($G17/VLOOKUP($E17, 'Major League Baseball  Detailed'!$AF$2:$AG$31, 2, FALSE))),0)</f>
        <v>4</v>
      </c>
      <c r="O17">
        <f>ROUND((VLOOKUP($B17, 'Batter Raw'!$B$6:$AN$162, MATCH('All B'!O$5, 'Batter Raw'!$B$5:$AN$5, 0), FALSE)/$G17)*(162*($G17/VLOOKUP($E17, 'Major League Baseball  Detailed'!$AF$2:$AG$31, 2, FALSE))),0)</f>
        <v>11</v>
      </c>
      <c r="P17">
        <f>ROUND((VLOOKUP($B17, 'Batter Raw'!$B$6:$AN$162, MATCH('All B'!P$5, 'Batter Raw'!$B$5:$AN$5, 0), FALSE)/$G17)*(162*($G17/VLOOKUP($E17, 'Major League Baseball  Detailed'!$AF$2:$AG$31, 2, FALSE))),0)</f>
        <v>44</v>
      </c>
      <c r="Q17">
        <f>ROUND((VLOOKUP($B17, 'Batter Raw'!$B$6:$AN$162, MATCH('All B'!Q$5, 'Batter Raw'!$B$5:$AN$5, 0), FALSE)/$G17)*(162*($G17/VLOOKUP($E17, 'Major League Baseball  Detailed'!$AF$2:$AG$31, 2, FALSE))),0)</f>
        <v>6</v>
      </c>
      <c r="R17">
        <f>ROUND((VLOOKUP($B17, 'Batter Raw'!$B$6:$AN$162, MATCH('All B'!R$5, 'Batter Raw'!$B$5:$AN$5, 0), FALSE)/$G17)*(162*($G17/VLOOKUP($E17, 'Major League Baseball  Detailed'!$AF$2:$AG$31, 2, FALSE))),0)</f>
        <v>4</v>
      </c>
      <c r="S17">
        <f>ROUND((VLOOKUP($B17, 'Batter Raw'!$B$6:$AN$162, MATCH('All B'!S$5, 'Batter Raw'!$B$5:$AN$5, 0), FALSE)/$G17)*(162*($G17/VLOOKUP($E17, 'Major League Baseball  Detailed'!$AF$2:$AG$31, 2, FALSE))),0)</f>
        <v>18</v>
      </c>
      <c r="T17">
        <f>ROUND((VLOOKUP($B17, 'Batter Raw'!$B$6:$AN$162, MATCH('All B'!T$5, 'Batter Raw'!$B$5:$AN$5, 0), FALSE)/$G17)*(162*($G17/VLOOKUP($E17, 'Major League Baseball  Detailed'!$AF$2:$AG$31, 2, FALSE))),0)</f>
        <v>50</v>
      </c>
      <c r="U17">
        <f>VLOOKUP($B17, 'Batter Raw'!$B$6:$AN$162, MATCH('All B'!U$5, 'Batter Raw'!$B$5:$AN$5, 0), FALSE)</f>
        <v>0.29499999999999998</v>
      </c>
      <c r="V17">
        <f>VLOOKUP($B17, 'Batter Raw'!$B$6:$AN$162, MATCH('All B'!V$5, 'Batter Raw'!$B$5:$AN$5, 0), FALSE)</f>
        <v>0.35399999999999998</v>
      </c>
      <c r="W17">
        <f>VLOOKUP($B17, 'Batter Raw'!$B$6:$AN$162, MATCH('All B'!W$5, 'Batter Raw'!$B$5:$AN$5, 0), FALSE)</f>
        <v>0.52300000000000002</v>
      </c>
      <c r="X17">
        <f>VLOOKUP($B17, 'Batter Raw'!$B$6:$AN$162, MATCH('All B'!X$5, 'Batter Raw'!$B$5:$AN$5, 0), FALSE)</f>
        <v>0.877</v>
      </c>
      <c r="Y17">
        <f>VLOOKUP($B17, 'Batter Raw'!$B$6:$AN$162, MATCH('All B'!Y$5, 'Batter Raw'!$B$5:$AN$5, 0), FALSE)</f>
        <v>154</v>
      </c>
      <c r="Z17">
        <f>ROUND((VLOOKUP($B17, 'Batter Raw'!$B$6:$AN$162, MATCH('All B'!Z$5, 'Batter Raw'!$B$5:$AN$5, 0), FALSE)/$G17)*(162*($G17/VLOOKUP($E17, 'Major League Baseball  Detailed'!$AF$2:$AG$31, 2, FALSE))),0)</f>
        <v>124</v>
      </c>
      <c r="AA17">
        <f>ROUND((VLOOKUP($B17, 'Batter Raw'!$B$6:$AN$162, MATCH('All B'!AA$5, 'Batter Raw'!$B$5:$AN$5, 0), FALSE)/$G17)*(162*($G17/VLOOKUP($E17, 'Major League Baseball  Detailed'!$AF$2:$AG$31, 2, FALSE))),0)</f>
        <v>1</v>
      </c>
      <c r="AB17">
        <f>ROUND((VLOOKUP($B17, 'Batter Raw'!$B$6:$AN$162, MATCH('All B'!AB$5, 'Batter Raw'!$B$5:$AN$5, 0), FALSE)/$G17)*(162*($G17/VLOOKUP($E17, 'Major League Baseball  Detailed'!$AF$2:$AG$31, 2, FALSE))),0)</f>
        <v>4</v>
      </c>
      <c r="AC17">
        <f>ROUND((VLOOKUP($B17, 'Batter Raw'!$B$6:$AN$162, MATCH('All B'!AC$5, 'Batter Raw'!$B$5:$AN$5, 0), FALSE)/$G17)*(162*($G17/VLOOKUP($E17, 'Major League Baseball  Detailed'!$AF$2:$AG$31, 2, FALSE))),0)</f>
        <v>1</v>
      </c>
      <c r="AD17">
        <f>ROUND((VLOOKUP($B17, 'Batter Raw'!$B$6:$AN$162, MATCH('All B'!AD$5, 'Batter Raw'!$B$5:$AN$5, 0), FALSE)/$G17)*(162*($G17/VLOOKUP($E17, 'Major League Baseball  Detailed'!$AF$2:$AG$31, 2, FALSE))),0)</f>
        <v>1</v>
      </c>
      <c r="AE17">
        <f>ROUND((VLOOKUP($B17, 'Batter Raw'!$B$6:$AN$162, MATCH('All B'!AE$5, 'Batter Raw'!$B$5:$AN$5, 0), FALSE)/$G17)*(162*($G17/VLOOKUP($E17, 'Major League Baseball  Detailed'!$AF$2:$AG$31, 2, FALSE))),0)</f>
        <v>0</v>
      </c>
      <c r="AF17">
        <f>ROUND((VLOOKUP($B17, 'Batter Raw'!$B$6:$AN$162, MATCH('All B'!AF$5, 'Batter Raw'!$B$5:$AN$5, 0), FALSE)/$G17)*(162*($G17/VLOOKUP($E17, 'Major League Baseball  Detailed'!$AF$2:$AG$31, 2, FALSE))),1)</f>
        <v>3.1</v>
      </c>
      <c r="AG17" s="1">
        <f t="shared" si="5"/>
        <v>1.9135802469135803</v>
      </c>
      <c r="AH17">
        <f>ROUND((VLOOKUP($B17, 'Batter Raw'!$B$6:$AN$162, MATCH('All B'!AH$5, 'Batter Raw'!$B$5:$AN$5, 0), FALSE)/$G17)*(162*($G17/VLOOKUP($E17, 'Major League Baseball  Detailed'!$AF$2:$AG$31, 2, FALSE))),1)</f>
        <v>2.2000000000000002</v>
      </c>
      <c r="AI17">
        <f>ROUND((VLOOKUP($B17, 'Batter Raw'!$B$6:$AN$162, MATCH('All B'!AI$5, 'Batter Raw'!$B$5:$AN$5, 0), FALSE)/$G17)*(162*($G17/VLOOKUP($E17, 'Major League Baseball  Detailed'!$AF$2:$AG$31, 2, FALSE))),1)</f>
        <v>2.8</v>
      </c>
      <c r="AJ17">
        <f>ROUND((VLOOKUP($B17, 'Batter Raw'!$B$6:$AN$162, MATCH('All B'!AJ$5, 'Batter Raw'!$B$5:$AN$5, 0), FALSE)/$G17)*(162*($G17/VLOOKUP($E17, 'Major League Baseball  Detailed'!$AF$2:$AG$31, 2, FALSE))),1)</f>
        <v>0.5</v>
      </c>
      <c r="AK17">
        <f>ROUND((VLOOKUP($B17, 'Batter Raw'!$B$6:$AN$162, MATCH('All B'!AK$5, 'Batter Raw'!$B$5:$AN$5, 0), FALSE)/$G17)*(162*($G17/VLOOKUP($E17, 'Major League Baseball  Detailed'!$AF$2:$AG$31, 2, FALSE))),1)</f>
        <v>16</v>
      </c>
      <c r="AL17">
        <f>ROUND((VLOOKUP($B17, 'Batter Raw'!$B$6:$AN$162, MATCH('All B'!AL$5, 'Batter Raw'!$B$5:$AN$5, 0), FALSE)/$G17)*(162*($G17/VLOOKUP($E17, 'Major League Baseball  Detailed'!$AF$2:$AG$31, 2, FALSE))),1)</f>
        <v>1.2</v>
      </c>
      <c r="AM17">
        <f>ROUND((VLOOKUP($B17, 'Batter Raw'!$B$6:$AN$162, MATCH('All B'!AM$5, 'Batter Raw'!$B$5:$AN$5, 0), FALSE)/$G17)*(162*($G17/VLOOKUP($E17, 'Major League Baseball  Detailed'!$AF$2:$AG$31, 2, FALSE))),1)</f>
        <v>0</v>
      </c>
      <c r="AN17">
        <f>ROUND((VLOOKUP($B17, 'Batter Raw'!$B$6:$AN$162, MATCH('All B'!AN$5, 'Batter Raw'!$B$5:$AN$5, 0), FALSE)/$G17)*(162*($G17/VLOOKUP($E17, 'Major League Baseball  Detailed'!$AF$2:$AG$31, 2, FALSE))),1)</f>
        <v>1.2</v>
      </c>
      <c r="AO17">
        <f>ROUND((VLOOKUP($B17, 'Batter Raw'!$B$6:$AN$162, MATCH('All B'!AO$5, 'Batter Raw'!$B$5:$AN$5, 0), FALSE)/$G17)*(162*($G17/VLOOKUP($E17, 'Major League Baseball  Detailed'!$AF$2:$AG$31, 2, FALSE))),1)</f>
        <v>2.5</v>
      </c>
      <c r="AQ17">
        <f t="shared" si="0"/>
        <v>0</v>
      </c>
      <c r="AR17">
        <f t="shared" si="1"/>
        <v>0</v>
      </c>
      <c r="AS17">
        <f t="shared" si="2"/>
        <v>0</v>
      </c>
      <c r="AT17">
        <f t="shared" si="3"/>
        <v>0</v>
      </c>
      <c r="AU17">
        <f t="shared" si="4"/>
        <v>0</v>
      </c>
    </row>
    <row r="18" spans="1:47" x14ac:dyDescent="0.45">
      <c r="A18">
        <f>'Batter Raw'!A18</f>
        <v>13</v>
      </c>
      <c r="B18" t="str">
        <f>'Batter Raw'!B18</f>
        <v>Brice Turang</v>
      </c>
      <c r="C18">
        <f>'Batter Raw'!C18</f>
        <v>2024</v>
      </c>
      <c r="D18">
        <f>'Batter Raw'!D18</f>
        <v>24</v>
      </c>
      <c r="E18" t="str">
        <f>'Batter Raw'!E18</f>
        <v>MIL</v>
      </c>
      <c r="F18" t="str">
        <f>'Batter Raw'!F18</f>
        <v>NL</v>
      </c>
      <c r="G18">
        <f>'Batter Raw'!G18</f>
        <v>54</v>
      </c>
      <c r="H18">
        <f>ROUND((VLOOKUP($B18, 'Batter Raw'!$B$6:$AN$162, MATCH('All B'!H$5, 'Batter Raw'!$B$5:$AN$5, 0), FALSE)/$G18)*(162*($G18/VLOOKUP($E18, 'Major League Baseball  Detailed'!$AF$2:$AG$31, 2, FALSE))),0)</f>
        <v>260</v>
      </c>
      <c r="I18">
        <f>ROUND((VLOOKUP($B18, 'Batter Raw'!$B$6:$AN$162, MATCH('All B'!I$5, 'Batter Raw'!$B$5:$AN$5, 0), FALSE)/$G18)*(162*($G18/VLOOKUP($E18, 'Major League Baseball  Detailed'!$AF$2:$AG$31, 2, FALSE))),0)</f>
        <v>229</v>
      </c>
      <c r="J18">
        <f>ROUND((VLOOKUP($B18, 'Batter Raw'!$B$6:$AN$162, MATCH('All B'!J$5, 'Batter Raw'!$B$5:$AN$5, 0), FALSE)/$G18)*(162*($G18/VLOOKUP($E18, 'Major League Baseball  Detailed'!$AF$2:$AG$31, 2, FALSE))),0)</f>
        <v>32</v>
      </c>
      <c r="K18">
        <f>ROUND((VLOOKUP($B18, 'Batter Raw'!$B$6:$AN$162, MATCH('All B'!K$5, 'Batter Raw'!$B$5:$AN$5, 0), FALSE)/$G18)*(162*($G18/VLOOKUP($E18, 'Major League Baseball  Detailed'!$AF$2:$AG$31, 2, FALSE))),0)</f>
        <v>69</v>
      </c>
      <c r="L18">
        <f>ROUND((VLOOKUP($B18, 'Batter Raw'!$B$6:$AN$162, MATCH('All B'!L$5, 'Batter Raw'!$B$5:$AN$5, 0), FALSE)/$G18)*(162*($G18/VLOOKUP($E18, 'Major League Baseball  Detailed'!$AF$2:$AG$31, 2, FALSE))),0)</f>
        <v>50</v>
      </c>
      <c r="M18">
        <f>ROUND((VLOOKUP($B18, 'Batter Raw'!$B$6:$AN$162, MATCH('All B'!M$5, 'Batter Raw'!$B$5:$AN$5, 0), FALSE)/$G18)*(162*($G18/VLOOKUP($E18, 'Major League Baseball  Detailed'!$AF$2:$AG$31, 2, FALSE))),0)</f>
        <v>15</v>
      </c>
      <c r="N18">
        <f>ROUND((VLOOKUP($B18, 'Batter Raw'!$B$6:$AN$162, MATCH('All B'!N$5, 'Batter Raw'!$B$5:$AN$5, 0), FALSE)/$G18)*(162*($G18/VLOOKUP($E18, 'Major League Baseball  Detailed'!$AF$2:$AG$31, 2, FALSE))),0)</f>
        <v>0</v>
      </c>
      <c r="O18">
        <f>ROUND((VLOOKUP($B18, 'Batter Raw'!$B$6:$AN$162, MATCH('All B'!O$5, 'Batter Raw'!$B$5:$AN$5, 0), FALSE)/$G18)*(162*($G18/VLOOKUP($E18, 'Major League Baseball  Detailed'!$AF$2:$AG$31, 2, FALSE))),0)</f>
        <v>4</v>
      </c>
      <c r="P18">
        <f>ROUND((VLOOKUP($B18, 'Batter Raw'!$B$6:$AN$162, MATCH('All B'!P$5, 'Batter Raw'!$B$5:$AN$5, 0), FALSE)/$G18)*(162*($G18/VLOOKUP($E18, 'Major League Baseball  Detailed'!$AF$2:$AG$31, 2, FALSE))),0)</f>
        <v>26</v>
      </c>
      <c r="Q18">
        <f>ROUND((VLOOKUP($B18, 'Batter Raw'!$B$6:$AN$162, MATCH('All B'!Q$5, 'Batter Raw'!$B$5:$AN$5, 0), FALSE)/$G18)*(162*($G18/VLOOKUP($E18, 'Major League Baseball  Detailed'!$AF$2:$AG$31, 2, FALSE))),0)</f>
        <v>25</v>
      </c>
      <c r="R18">
        <f>ROUND((VLOOKUP($B18, 'Batter Raw'!$B$6:$AN$162, MATCH('All B'!R$5, 'Batter Raw'!$B$5:$AN$5, 0), FALSE)/$G18)*(162*($G18/VLOOKUP($E18, 'Major League Baseball  Detailed'!$AF$2:$AG$31, 2, FALSE))),0)</f>
        <v>1</v>
      </c>
      <c r="S18">
        <f>ROUND((VLOOKUP($B18, 'Batter Raw'!$B$6:$AN$162, MATCH('All B'!S$5, 'Batter Raw'!$B$5:$AN$5, 0), FALSE)/$G18)*(162*($G18/VLOOKUP($E18, 'Major League Baseball  Detailed'!$AF$2:$AG$31, 2, FALSE))),0)</f>
        <v>24</v>
      </c>
      <c r="T18">
        <f>ROUND((VLOOKUP($B18, 'Batter Raw'!$B$6:$AN$162, MATCH('All B'!T$5, 'Batter Raw'!$B$5:$AN$5, 0), FALSE)/$G18)*(162*($G18/VLOOKUP($E18, 'Major League Baseball  Detailed'!$AF$2:$AG$31, 2, FALSE))),0)</f>
        <v>44</v>
      </c>
      <c r="U18">
        <f>VLOOKUP($B18, 'Batter Raw'!$B$6:$AN$162, MATCH('All B'!U$5, 'Batter Raw'!$B$5:$AN$5, 0), FALSE)</f>
        <v>0.29899999999999999</v>
      </c>
      <c r="V18">
        <f>VLOOKUP($B18, 'Batter Raw'!$B$6:$AN$162, MATCH('All B'!V$5, 'Batter Raw'!$B$5:$AN$5, 0), FALSE)</f>
        <v>0.36399999999999999</v>
      </c>
      <c r="W18">
        <f>VLOOKUP($B18, 'Batter Raw'!$B$6:$AN$162, MATCH('All B'!W$5, 'Batter Raw'!$B$5:$AN$5, 0), FALSE)</f>
        <v>0.41299999999999998</v>
      </c>
      <c r="X18">
        <f>VLOOKUP($B18, 'Batter Raw'!$B$6:$AN$162, MATCH('All B'!X$5, 'Batter Raw'!$B$5:$AN$5, 0), FALSE)</f>
        <v>0.77700000000000002</v>
      </c>
      <c r="Y18">
        <f>VLOOKUP($B18, 'Batter Raw'!$B$6:$AN$162, MATCH('All B'!Y$5, 'Batter Raw'!$B$5:$AN$5, 0), FALSE)</f>
        <v>122</v>
      </c>
      <c r="Z18">
        <f>ROUND((VLOOKUP($B18, 'Batter Raw'!$B$6:$AN$162, MATCH('All B'!Z$5, 'Batter Raw'!$B$5:$AN$5, 0), FALSE)/$G18)*(162*($G18/VLOOKUP($E18, 'Major League Baseball  Detailed'!$AF$2:$AG$31, 2, FALSE))),0)</f>
        <v>95</v>
      </c>
      <c r="AA18">
        <f>ROUND((VLOOKUP($B18, 'Batter Raw'!$B$6:$AN$162, MATCH('All B'!AA$5, 'Batter Raw'!$B$5:$AN$5, 0), FALSE)/$G18)*(162*($G18/VLOOKUP($E18, 'Major League Baseball  Detailed'!$AF$2:$AG$31, 2, FALSE))),0)</f>
        <v>5</v>
      </c>
      <c r="AB18">
        <f>ROUND((VLOOKUP($B18, 'Batter Raw'!$B$6:$AN$162, MATCH('All B'!AB$5, 'Batter Raw'!$B$5:$AN$5, 0), FALSE)/$G18)*(162*($G18/VLOOKUP($E18, 'Major League Baseball  Detailed'!$AF$2:$AG$31, 2, FALSE))),0)</f>
        <v>1</v>
      </c>
      <c r="AC18">
        <f>ROUND((VLOOKUP($B18, 'Batter Raw'!$B$6:$AN$162, MATCH('All B'!AC$5, 'Batter Raw'!$B$5:$AN$5, 0), FALSE)/$G18)*(162*($G18/VLOOKUP($E18, 'Major League Baseball  Detailed'!$AF$2:$AG$31, 2, FALSE))),0)</f>
        <v>4</v>
      </c>
      <c r="AD18">
        <f>ROUND((VLOOKUP($B18, 'Batter Raw'!$B$6:$AN$162, MATCH('All B'!AD$5, 'Batter Raw'!$B$5:$AN$5, 0), FALSE)/$G18)*(162*($G18/VLOOKUP($E18, 'Major League Baseball  Detailed'!$AF$2:$AG$31, 2, FALSE))),0)</f>
        <v>2</v>
      </c>
      <c r="AE18">
        <f>ROUND((VLOOKUP($B18, 'Batter Raw'!$B$6:$AN$162, MATCH('All B'!AE$5, 'Batter Raw'!$B$5:$AN$5, 0), FALSE)/$G18)*(162*($G18/VLOOKUP($E18, 'Major League Baseball  Detailed'!$AF$2:$AG$31, 2, FALSE))),0)</f>
        <v>0</v>
      </c>
      <c r="AF18">
        <f>ROUND((VLOOKUP($B18, 'Batter Raw'!$B$6:$AN$162, MATCH('All B'!AF$5, 'Batter Raw'!$B$5:$AN$5, 0), FALSE)/$G18)*(162*($G18/VLOOKUP($E18, 'Major League Baseball  Detailed'!$AF$2:$AG$31, 2, FALSE))),1)</f>
        <v>3</v>
      </c>
      <c r="AG18" s="1">
        <f t="shared" si="5"/>
        <v>1.8518518518518516</v>
      </c>
      <c r="AH18">
        <f>ROUND((VLOOKUP($B18, 'Batter Raw'!$B$6:$AN$162, MATCH('All B'!AH$5, 'Batter Raw'!$B$5:$AN$5, 0), FALSE)/$G18)*(162*($G18/VLOOKUP($E18, 'Major League Baseball  Detailed'!$AF$2:$AG$31, 2, FALSE))),1)</f>
        <v>2.1</v>
      </c>
      <c r="AI18">
        <f>ROUND((VLOOKUP($B18, 'Batter Raw'!$B$6:$AN$162, MATCH('All B'!AI$5, 'Batter Raw'!$B$5:$AN$5, 0), FALSE)/$G18)*(162*($G18/VLOOKUP($E18, 'Major League Baseball  Detailed'!$AF$2:$AG$31, 2, FALSE))),1)</f>
        <v>2.4</v>
      </c>
      <c r="AJ18">
        <f>ROUND((VLOOKUP($B18, 'Batter Raw'!$B$6:$AN$162, MATCH('All B'!AJ$5, 'Batter Raw'!$B$5:$AN$5, 0), FALSE)/$G18)*(162*($G18/VLOOKUP($E18, 'Major League Baseball  Detailed'!$AF$2:$AG$31, 2, FALSE))),1)</f>
        <v>0.7</v>
      </c>
      <c r="AK18">
        <f>ROUND((VLOOKUP($B18, 'Batter Raw'!$B$6:$AN$162, MATCH('All B'!AK$5, 'Batter Raw'!$B$5:$AN$5, 0), FALSE)/$G18)*(162*($G18/VLOOKUP($E18, 'Major League Baseball  Detailed'!$AF$2:$AG$31, 2, FALSE))),1)</f>
        <v>7.5</v>
      </c>
      <c r="AL18">
        <f>ROUND((VLOOKUP($B18, 'Batter Raw'!$B$6:$AN$162, MATCH('All B'!AL$5, 'Batter Raw'!$B$5:$AN$5, 0), FALSE)/$G18)*(162*($G18/VLOOKUP($E18, 'Major League Baseball  Detailed'!$AF$2:$AG$31, 2, FALSE))),1)</f>
        <v>1.2</v>
      </c>
      <c r="AM18">
        <f>ROUND((VLOOKUP($B18, 'Batter Raw'!$B$6:$AN$162, MATCH('All B'!AM$5, 'Batter Raw'!$B$5:$AN$5, 0), FALSE)/$G18)*(162*($G18/VLOOKUP($E18, 'Major League Baseball  Detailed'!$AF$2:$AG$31, 2, FALSE))),1)</f>
        <v>3.7</v>
      </c>
      <c r="AN18">
        <f>ROUND((VLOOKUP($B18, 'Batter Raw'!$B$6:$AN$162, MATCH('All B'!AN$5, 'Batter Raw'!$B$5:$AN$5, 0), FALSE)/$G18)*(162*($G18/VLOOKUP($E18, 'Major League Baseball  Detailed'!$AF$2:$AG$31, 2, FALSE))),1)</f>
        <v>6.2</v>
      </c>
      <c r="AO18">
        <f>ROUND((VLOOKUP($B18, 'Batter Raw'!$B$6:$AN$162, MATCH('All B'!AO$5, 'Batter Raw'!$B$5:$AN$5, 0), FALSE)/$G18)*(162*($G18/VLOOKUP($E18, 'Major League Baseball  Detailed'!$AF$2:$AG$31, 2, FALSE))),1)</f>
        <v>5</v>
      </c>
      <c r="AQ18">
        <f t="shared" si="0"/>
        <v>0</v>
      </c>
      <c r="AR18">
        <f t="shared" si="1"/>
        <v>0</v>
      </c>
      <c r="AS18">
        <f t="shared" si="2"/>
        <v>0</v>
      </c>
      <c r="AT18">
        <f t="shared" si="3"/>
        <v>0</v>
      </c>
      <c r="AU18">
        <f t="shared" si="4"/>
        <v>0</v>
      </c>
    </row>
    <row r="19" spans="1:47" x14ac:dyDescent="0.45">
      <c r="A19">
        <f>'Batter Raw'!A19</f>
        <v>14</v>
      </c>
      <c r="B19" t="str">
        <f>'Batter Raw'!B19</f>
        <v>Marcus Semien</v>
      </c>
      <c r="C19">
        <f>'Batter Raw'!C19</f>
        <v>2024</v>
      </c>
      <c r="D19">
        <f>'Batter Raw'!D19</f>
        <v>33</v>
      </c>
      <c r="E19" t="str">
        <f>'Batter Raw'!E19</f>
        <v>TEX</v>
      </c>
      <c r="F19" t="str">
        <f>'Batter Raw'!F19</f>
        <v>AL</v>
      </c>
      <c r="G19">
        <f>'Batter Raw'!G19</f>
        <v>57</v>
      </c>
      <c r="H19">
        <f>ROUND((VLOOKUP($B19, 'Batter Raw'!$B$6:$AN$162, MATCH('All B'!H$5, 'Batter Raw'!$B$5:$AN$5, 0), FALSE)/$G19)*(162*($G19/VLOOKUP($E19, 'Major League Baseball  Detailed'!$AF$2:$AG$31, 2, FALSE))),0)</f>
        <v>323</v>
      </c>
      <c r="I19">
        <f>ROUND((VLOOKUP($B19, 'Batter Raw'!$B$6:$AN$162, MATCH('All B'!I$5, 'Batter Raw'!$B$5:$AN$5, 0), FALSE)/$G19)*(162*($G19/VLOOKUP($E19, 'Major League Baseball  Detailed'!$AF$2:$AG$31, 2, FALSE))),0)</f>
        <v>299</v>
      </c>
      <c r="J19">
        <f>ROUND((VLOOKUP($B19, 'Batter Raw'!$B$6:$AN$162, MATCH('All B'!J$5, 'Batter Raw'!$B$5:$AN$5, 0), FALSE)/$G19)*(162*($G19/VLOOKUP($E19, 'Major League Baseball  Detailed'!$AF$2:$AG$31, 2, FALSE))),0)</f>
        <v>51</v>
      </c>
      <c r="K19">
        <f>ROUND((VLOOKUP($B19, 'Batter Raw'!$B$6:$AN$162, MATCH('All B'!K$5, 'Batter Raw'!$B$5:$AN$5, 0), FALSE)/$G19)*(162*($G19/VLOOKUP($E19, 'Major League Baseball  Detailed'!$AF$2:$AG$31, 2, FALSE))),0)</f>
        <v>77</v>
      </c>
      <c r="L19">
        <f>ROUND((VLOOKUP($B19, 'Batter Raw'!$B$6:$AN$162, MATCH('All B'!L$5, 'Batter Raw'!$B$5:$AN$5, 0), FALSE)/$G19)*(162*($G19/VLOOKUP($E19, 'Major League Baseball  Detailed'!$AF$2:$AG$31, 2, FALSE))),0)</f>
        <v>48</v>
      </c>
      <c r="M19">
        <f>ROUND((VLOOKUP($B19, 'Batter Raw'!$B$6:$AN$162, MATCH('All B'!M$5, 'Batter Raw'!$B$5:$AN$5, 0), FALSE)/$G19)*(162*($G19/VLOOKUP($E19, 'Major League Baseball  Detailed'!$AF$2:$AG$31, 2, FALSE))),0)</f>
        <v>16</v>
      </c>
      <c r="N19">
        <f>ROUND((VLOOKUP($B19, 'Batter Raw'!$B$6:$AN$162, MATCH('All B'!N$5, 'Batter Raw'!$B$5:$AN$5, 0), FALSE)/$G19)*(162*($G19/VLOOKUP($E19, 'Major League Baseball  Detailed'!$AF$2:$AG$31, 2, FALSE))),0)</f>
        <v>1</v>
      </c>
      <c r="O19">
        <f>ROUND((VLOOKUP($B19, 'Batter Raw'!$B$6:$AN$162, MATCH('All B'!O$5, 'Batter Raw'!$B$5:$AN$5, 0), FALSE)/$G19)*(162*($G19/VLOOKUP($E19, 'Major League Baseball  Detailed'!$AF$2:$AG$31, 2, FALSE))),0)</f>
        <v>11</v>
      </c>
      <c r="P19">
        <f>ROUND((VLOOKUP($B19, 'Batter Raw'!$B$6:$AN$162, MATCH('All B'!P$5, 'Batter Raw'!$B$5:$AN$5, 0), FALSE)/$G19)*(162*($G19/VLOOKUP($E19, 'Major League Baseball  Detailed'!$AF$2:$AG$31, 2, FALSE))),0)</f>
        <v>42</v>
      </c>
      <c r="Q19">
        <f>ROUND((VLOOKUP($B19, 'Batter Raw'!$B$6:$AN$162, MATCH('All B'!Q$5, 'Batter Raw'!$B$5:$AN$5, 0), FALSE)/$G19)*(162*($G19/VLOOKUP($E19, 'Major League Baseball  Detailed'!$AF$2:$AG$31, 2, FALSE))),0)</f>
        <v>1</v>
      </c>
      <c r="R19">
        <f>ROUND((VLOOKUP($B19, 'Batter Raw'!$B$6:$AN$162, MATCH('All B'!R$5, 'Batter Raw'!$B$5:$AN$5, 0), FALSE)/$G19)*(162*($G19/VLOOKUP($E19, 'Major League Baseball  Detailed'!$AF$2:$AG$31, 2, FALSE))),0)</f>
        <v>0</v>
      </c>
      <c r="S19">
        <f>ROUND((VLOOKUP($B19, 'Batter Raw'!$B$6:$AN$162, MATCH('All B'!S$5, 'Batter Raw'!$B$5:$AN$5, 0), FALSE)/$G19)*(162*($G19/VLOOKUP($E19, 'Major League Baseball  Detailed'!$AF$2:$AG$31, 2, FALSE))),0)</f>
        <v>22</v>
      </c>
      <c r="T19">
        <f>ROUND((VLOOKUP($B19, 'Batter Raw'!$B$6:$AN$162, MATCH('All B'!T$5, 'Batter Raw'!$B$5:$AN$5, 0), FALSE)/$G19)*(162*($G19/VLOOKUP($E19, 'Major League Baseball  Detailed'!$AF$2:$AG$31, 2, FALSE))),0)</f>
        <v>48</v>
      </c>
      <c r="U19">
        <f>VLOOKUP($B19, 'Batter Raw'!$B$6:$AN$162, MATCH('All B'!U$5, 'Batter Raw'!$B$5:$AN$5, 0), FALSE)</f>
        <v>0.25600000000000001</v>
      </c>
      <c r="V19">
        <f>VLOOKUP($B19, 'Batter Raw'!$B$6:$AN$162, MATCH('All B'!V$5, 'Batter Raw'!$B$5:$AN$5, 0), FALSE)</f>
        <v>0.307</v>
      </c>
      <c r="W19">
        <f>VLOOKUP($B19, 'Batter Raw'!$B$6:$AN$162, MATCH('All B'!W$5, 'Batter Raw'!$B$5:$AN$5, 0), FALSE)</f>
        <v>0.43</v>
      </c>
      <c r="X19">
        <f>VLOOKUP($B19, 'Batter Raw'!$B$6:$AN$162, MATCH('All B'!X$5, 'Batter Raw'!$B$5:$AN$5, 0), FALSE)</f>
        <v>0.73599999999999999</v>
      </c>
      <c r="Y19">
        <f>VLOOKUP($B19, 'Batter Raw'!$B$6:$AN$162, MATCH('All B'!Y$5, 'Batter Raw'!$B$5:$AN$5, 0), FALSE)</f>
        <v>109</v>
      </c>
      <c r="Z19">
        <f>ROUND((VLOOKUP($B19, 'Batter Raw'!$B$6:$AN$162, MATCH('All B'!Z$5, 'Batter Raw'!$B$5:$AN$5, 0), FALSE)/$G19)*(162*($G19/VLOOKUP($E19, 'Major League Baseball  Detailed'!$AF$2:$AG$31, 2, FALSE))),0)</f>
        <v>129</v>
      </c>
      <c r="AA19">
        <f>ROUND((VLOOKUP($B19, 'Batter Raw'!$B$6:$AN$162, MATCH('All B'!AA$5, 'Batter Raw'!$B$5:$AN$5, 0), FALSE)/$G19)*(162*($G19/VLOOKUP($E19, 'Major League Baseball  Detailed'!$AF$2:$AG$31, 2, FALSE))),0)</f>
        <v>4</v>
      </c>
      <c r="AB19">
        <f>ROUND((VLOOKUP($B19, 'Batter Raw'!$B$6:$AN$162, MATCH('All B'!AB$5, 'Batter Raw'!$B$5:$AN$5, 0), FALSE)/$G19)*(162*($G19/VLOOKUP($E19, 'Major League Baseball  Detailed'!$AF$2:$AG$31, 2, FALSE))),0)</f>
        <v>0</v>
      </c>
      <c r="AC19">
        <f>ROUND((VLOOKUP($B19, 'Batter Raw'!$B$6:$AN$162, MATCH('All B'!AC$5, 'Batter Raw'!$B$5:$AN$5, 0), FALSE)/$G19)*(162*($G19/VLOOKUP($E19, 'Major League Baseball  Detailed'!$AF$2:$AG$31, 2, FALSE))),0)</f>
        <v>0</v>
      </c>
      <c r="AD19">
        <f>ROUND((VLOOKUP($B19, 'Batter Raw'!$B$6:$AN$162, MATCH('All B'!AD$5, 'Batter Raw'!$B$5:$AN$5, 0), FALSE)/$G19)*(162*($G19/VLOOKUP($E19, 'Major League Baseball  Detailed'!$AF$2:$AG$31, 2, FALSE))),0)</f>
        <v>1</v>
      </c>
      <c r="AE19">
        <f>ROUND((VLOOKUP($B19, 'Batter Raw'!$B$6:$AN$162, MATCH('All B'!AE$5, 'Batter Raw'!$B$5:$AN$5, 0), FALSE)/$G19)*(162*($G19/VLOOKUP($E19, 'Major League Baseball  Detailed'!$AF$2:$AG$31, 2, FALSE))),0)</f>
        <v>0</v>
      </c>
      <c r="AF19">
        <f>ROUND((VLOOKUP($B19, 'Batter Raw'!$B$6:$AN$162, MATCH('All B'!AF$5, 'Batter Raw'!$B$5:$AN$5, 0), FALSE)/$G19)*(162*($G19/VLOOKUP($E19, 'Major League Baseball  Detailed'!$AF$2:$AG$31, 2, FALSE))),1)</f>
        <v>3</v>
      </c>
      <c r="AG19" s="1">
        <f t="shared" si="5"/>
        <v>1.8518518518518516</v>
      </c>
      <c r="AH19">
        <f>ROUND((VLOOKUP($B19, 'Batter Raw'!$B$6:$AN$162, MATCH('All B'!AH$5, 'Batter Raw'!$B$5:$AN$5, 0), FALSE)/$G19)*(162*($G19/VLOOKUP($E19, 'Major League Baseball  Detailed'!$AF$2:$AG$31, 2, FALSE))),1)</f>
        <v>2</v>
      </c>
      <c r="AI19">
        <f>ROUND((VLOOKUP($B19, 'Batter Raw'!$B$6:$AN$162, MATCH('All B'!AI$5, 'Batter Raw'!$B$5:$AN$5, 0), FALSE)/$G19)*(162*($G19/VLOOKUP($E19, 'Major League Baseball  Detailed'!$AF$2:$AG$31, 2, FALSE))),1)</f>
        <v>1.6</v>
      </c>
      <c r="AJ19">
        <f>ROUND((VLOOKUP($B19, 'Batter Raw'!$B$6:$AN$162, MATCH('All B'!AJ$5, 'Batter Raw'!$B$5:$AN$5, 0), FALSE)/$G19)*(162*($G19/VLOOKUP($E19, 'Major League Baseball  Detailed'!$AF$2:$AG$31, 2, FALSE))),1)</f>
        <v>1.6</v>
      </c>
      <c r="AK19">
        <f>ROUND((VLOOKUP($B19, 'Batter Raw'!$B$6:$AN$162, MATCH('All B'!AK$5, 'Batter Raw'!$B$5:$AN$5, 0), FALSE)/$G19)*(162*($G19/VLOOKUP($E19, 'Major League Baseball  Detailed'!$AF$2:$AG$31, 2, FALSE))),1)</f>
        <v>2.5</v>
      </c>
      <c r="AL19">
        <f>ROUND((VLOOKUP($B19, 'Batter Raw'!$B$6:$AN$162, MATCH('All B'!AL$5, 'Batter Raw'!$B$5:$AN$5, 0), FALSE)/$G19)*(162*($G19/VLOOKUP($E19, 'Major League Baseball  Detailed'!$AF$2:$AG$31, 2, FALSE))),1)</f>
        <v>0</v>
      </c>
      <c r="AM19">
        <f>ROUND((VLOOKUP($B19, 'Batter Raw'!$B$6:$AN$162, MATCH('All B'!AM$5, 'Batter Raw'!$B$5:$AN$5, 0), FALSE)/$G19)*(162*($G19/VLOOKUP($E19, 'Major League Baseball  Detailed'!$AF$2:$AG$31, 2, FALSE))),1)</f>
        <v>0</v>
      </c>
      <c r="AN19">
        <f>ROUND((VLOOKUP($B19, 'Batter Raw'!$B$6:$AN$162, MATCH('All B'!AN$5, 'Batter Raw'!$B$5:$AN$5, 0), FALSE)/$G19)*(162*($G19/VLOOKUP($E19, 'Major League Baseball  Detailed'!$AF$2:$AG$31, 2, FALSE))),1)</f>
        <v>0</v>
      </c>
      <c r="AO19">
        <f>ROUND((VLOOKUP($B19, 'Batter Raw'!$B$6:$AN$162, MATCH('All B'!AO$5, 'Batter Raw'!$B$5:$AN$5, 0), FALSE)/$G19)*(162*($G19/VLOOKUP($E19, 'Major League Baseball  Detailed'!$AF$2:$AG$31, 2, FALSE))),1)</f>
        <v>12.4</v>
      </c>
      <c r="AQ19">
        <f t="shared" si="0"/>
        <v>0</v>
      </c>
      <c r="AR19">
        <f t="shared" si="1"/>
        <v>0</v>
      </c>
      <c r="AS19">
        <f t="shared" si="2"/>
        <v>0</v>
      </c>
      <c r="AT19">
        <f t="shared" si="3"/>
        <v>0</v>
      </c>
      <c r="AU19">
        <f t="shared" si="4"/>
        <v>0</v>
      </c>
    </row>
    <row r="20" spans="1:47" x14ac:dyDescent="0.45">
      <c r="A20">
        <f>'Batter Raw'!A20</f>
        <v>15</v>
      </c>
      <c r="B20" t="str">
        <f>'Batter Raw'!B20</f>
        <v>Matt Chapman</v>
      </c>
      <c r="C20">
        <f>'Batter Raw'!C20</f>
        <v>2024</v>
      </c>
      <c r="D20">
        <f>'Batter Raw'!D20</f>
        <v>31</v>
      </c>
      <c r="E20" t="str">
        <f>'Batter Raw'!E20</f>
        <v>SFG</v>
      </c>
      <c r="F20" t="str">
        <f>'Batter Raw'!F20</f>
        <v>NL</v>
      </c>
      <c r="G20">
        <f>'Batter Raw'!G20</f>
        <v>58</v>
      </c>
      <c r="H20">
        <f>ROUND((VLOOKUP($B20, 'Batter Raw'!$B$6:$AN$162, MATCH('All B'!H$5, 'Batter Raw'!$B$5:$AN$5, 0), FALSE)/$G20)*(162*($G20/VLOOKUP($E20, 'Major League Baseball  Detailed'!$AF$2:$AG$31, 2, FALSE))),0)</f>
        <v>301</v>
      </c>
      <c r="I20">
        <f>ROUND((VLOOKUP($B20, 'Batter Raw'!$B$6:$AN$162, MATCH('All B'!I$5, 'Batter Raw'!$B$5:$AN$5, 0), FALSE)/$G20)*(162*($G20/VLOOKUP($E20, 'Major League Baseball  Detailed'!$AF$2:$AG$31, 2, FALSE))),0)</f>
        <v>272</v>
      </c>
      <c r="J20">
        <f>ROUND((VLOOKUP($B20, 'Batter Raw'!$B$6:$AN$162, MATCH('All B'!J$5, 'Batter Raw'!$B$5:$AN$5, 0), FALSE)/$G20)*(162*($G20/VLOOKUP($E20, 'Major League Baseball  Detailed'!$AF$2:$AG$31, 2, FALSE))),0)</f>
        <v>47</v>
      </c>
      <c r="K20">
        <f>ROUND((VLOOKUP($B20, 'Batter Raw'!$B$6:$AN$162, MATCH('All B'!K$5, 'Batter Raw'!$B$5:$AN$5, 0), FALSE)/$G20)*(162*($G20/VLOOKUP($E20, 'Major League Baseball  Detailed'!$AF$2:$AG$31, 2, FALSE))),0)</f>
        <v>64</v>
      </c>
      <c r="L20">
        <f>ROUND((VLOOKUP($B20, 'Batter Raw'!$B$6:$AN$162, MATCH('All B'!L$5, 'Batter Raw'!$B$5:$AN$5, 0), FALSE)/$G20)*(162*($G20/VLOOKUP($E20, 'Major League Baseball  Detailed'!$AF$2:$AG$31, 2, FALSE))),0)</f>
        <v>37</v>
      </c>
      <c r="M20">
        <f>ROUND((VLOOKUP($B20, 'Batter Raw'!$B$6:$AN$162, MATCH('All B'!M$5, 'Batter Raw'!$B$5:$AN$5, 0), FALSE)/$G20)*(162*($G20/VLOOKUP($E20, 'Major League Baseball  Detailed'!$AF$2:$AG$31, 2, FALSE))),0)</f>
        <v>17</v>
      </c>
      <c r="N20">
        <f>ROUND((VLOOKUP($B20, 'Batter Raw'!$B$6:$AN$162, MATCH('All B'!N$5, 'Batter Raw'!$B$5:$AN$5, 0), FALSE)/$G20)*(162*($G20/VLOOKUP($E20, 'Major League Baseball  Detailed'!$AF$2:$AG$31, 2, FALSE))),0)</f>
        <v>0</v>
      </c>
      <c r="O20">
        <f>ROUND((VLOOKUP($B20, 'Batter Raw'!$B$6:$AN$162, MATCH('All B'!O$5, 'Batter Raw'!$B$5:$AN$5, 0), FALSE)/$G20)*(162*($G20/VLOOKUP($E20, 'Major League Baseball  Detailed'!$AF$2:$AG$31, 2, FALSE))),0)</f>
        <v>10</v>
      </c>
      <c r="P20">
        <f>ROUND((VLOOKUP($B20, 'Batter Raw'!$B$6:$AN$162, MATCH('All B'!P$5, 'Batter Raw'!$B$5:$AN$5, 0), FALSE)/$G20)*(162*($G20/VLOOKUP($E20, 'Major League Baseball  Detailed'!$AF$2:$AG$31, 2, FALSE))),0)</f>
        <v>33</v>
      </c>
      <c r="Q20">
        <f>ROUND((VLOOKUP($B20, 'Batter Raw'!$B$6:$AN$162, MATCH('All B'!Q$5, 'Batter Raw'!$B$5:$AN$5, 0), FALSE)/$G20)*(162*($G20/VLOOKUP($E20, 'Major League Baseball  Detailed'!$AF$2:$AG$31, 2, FALSE))),0)</f>
        <v>6</v>
      </c>
      <c r="R20">
        <f>ROUND((VLOOKUP($B20, 'Batter Raw'!$B$6:$AN$162, MATCH('All B'!R$5, 'Batter Raw'!$B$5:$AN$5, 0), FALSE)/$G20)*(162*($G20/VLOOKUP($E20, 'Major League Baseball  Detailed'!$AF$2:$AG$31, 2, FALSE))),0)</f>
        <v>0</v>
      </c>
      <c r="S20">
        <f>ROUND((VLOOKUP($B20, 'Batter Raw'!$B$6:$AN$162, MATCH('All B'!S$5, 'Batter Raw'!$B$5:$AN$5, 0), FALSE)/$G20)*(162*($G20/VLOOKUP($E20, 'Major League Baseball  Detailed'!$AF$2:$AG$31, 2, FALSE))),0)</f>
        <v>25</v>
      </c>
      <c r="T20">
        <f>ROUND((VLOOKUP($B20, 'Batter Raw'!$B$6:$AN$162, MATCH('All B'!T$5, 'Batter Raw'!$B$5:$AN$5, 0), FALSE)/$G20)*(162*($G20/VLOOKUP($E20, 'Major League Baseball  Detailed'!$AF$2:$AG$31, 2, FALSE))),0)</f>
        <v>71</v>
      </c>
      <c r="U20">
        <f>VLOOKUP($B20, 'Batter Raw'!$B$6:$AN$162, MATCH('All B'!U$5, 'Batter Raw'!$B$5:$AN$5, 0), FALSE)</f>
        <v>0.23400000000000001</v>
      </c>
      <c r="V20">
        <f>VLOOKUP($B20, 'Batter Raw'!$B$6:$AN$162, MATCH('All B'!V$5, 'Batter Raw'!$B$5:$AN$5, 0), FALSE)</f>
        <v>0.30599999999999999</v>
      </c>
      <c r="W20">
        <f>VLOOKUP($B20, 'Batter Raw'!$B$6:$AN$162, MATCH('All B'!W$5, 'Batter Raw'!$B$5:$AN$5, 0), FALSE)</f>
        <v>0.40500000000000003</v>
      </c>
      <c r="X20">
        <f>VLOOKUP($B20, 'Batter Raw'!$B$6:$AN$162, MATCH('All B'!X$5, 'Batter Raw'!$B$5:$AN$5, 0), FALSE)</f>
        <v>0.71199999999999997</v>
      </c>
      <c r="Y20">
        <f>VLOOKUP($B20, 'Batter Raw'!$B$6:$AN$162, MATCH('All B'!Y$5, 'Batter Raw'!$B$5:$AN$5, 0), FALSE)</f>
        <v>109</v>
      </c>
      <c r="Z20">
        <f>ROUND((VLOOKUP($B20, 'Batter Raw'!$B$6:$AN$162, MATCH('All B'!Z$5, 'Batter Raw'!$B$5:$AN$5, 0), FALSE)/$G20)*(162*($G20/VLOOKUP($E20, 'Major League Baseball  Detailed'!$AF$2:$AG$31, 2, FALSE))),0)</f>
        <v>110</v>
      </c>
      <c r="AA20">
        <f>ROUND((VLOOKUP($B20, 'Batter Raw'!$B$6:$AN$162, MATCH('All B'!AA$5, 'Batter Raw'!$B$5:$AN$5, 0), FALSE)/$G20)*(162*($G20/VLOOKUP($E20, 'Major League Baseball  Detailed'!$AF$2:$AG$31, 2, FALSE))),0)</f>
        <v>6</v>
      </c>
      <c r="AB20">
        <f>ROUND((VLOOKUP($B20, 'Batter Raw'!$B$6:$AN$162, MATCH('All B'!AB$5, 'Batter Raw'!$B$5:$AN$5, 0), FALSE)/$G20)*(162*($G20/VLOOKUP($E20, 'Major League Baseball  Detailed'!$AF$2:$AG$31, 2, FALSE))),0)</f>
        <v>4</v>
      </c>
      <c r="AC20">
        <f>ROUND((VLOOKUP($B20, 'Batter Raw'!$B$6:$AN$162, MATCH('All B'!AC$5, 'Batter Raw'!$B$5:$AN$5, 0), FALSE)/$G20)*(162*($G20/VLOOKUP($E20, 'Major League Baseball  Detailed'!$AF$2:$AG$31, 2, FALSE))),0)</f>
        <v>0</v>
      </c>
      <c r="AD20">
        <f>ROUND((VLOOKUP($B20, 'Batter Raw'!$B$6:$AN$162, MATCH('All B'!AD$5, 'Batter Raw'!$B$5:$AN$5, 0), FALSE)/$G20)*(162*($G20/VLOOKUP($E20, 'Major League Baseball  Detailed'!$AF$2:$AG$31, 2, FALSE))),0)</f>
        <v>0</v>
      </c>
      <c r="AE20">
        <f>ROUND((VLOOKUP($B20, 'Batter Raw'!$B$6:$AN$162, MATCH('All B'!AE$5, 'Batter Raw'!$B$5:$AN$5, 0), FALSE)/$G20)*(162*($G20/VLOOKUP($E20, 'Major League Baseball  Detailed'!$AF$2:$AG$31, 2, FALSE))),0)</f>
        <v>1</v>
      </c>
      <c r="AF20">
        <f>ROUND((VLOOKUP($B20, 'Batter Raw'!$B$6:$AN$162, MATCH('All B'!AF$5, 'Batter Raw'!$B$5:$AN$5, 0), FALSE)/$G20)*(162*($G20/VLOOKUP($E20, 'Major League Baseball  Detailed'!$AF$2:$AG$31, 2, FALSE))),1)</f>
        <v>2.9</v>
      </c>
      <c r="AG20" s="1">
        <f t="shared" si="5"/>
        <v>1.7901234567901234</v>
      </c>
      <c r="AH20">
        <f>ROUND((VLOOKUP($B20, 'Batter Raw'!$B$6:$AN$162, MATCH('All B'!AH$5, 'Batter Raw'!$B$5:$AN$5, 0), FALSE)/$G20)*(162*($G20/VLOOKUP($E20, 'Major League Baseball  Detailed'!$AF$2:$AG$31, 2, FALSE))),1)</f>
        <v>2</v>
      </c>
      <c r="AI20">
        <f>ROUND((VLOOKUP($B20, 'Batter Raw'!$B$6:$AN$162, MATCH('All B'!AI$5, 'Batter Raw'!$B$5:$AN$5, 0), FALSE)/$G20)*(162*($G20/VLOOKUP($E20, 'Major League Baseball  Detailed'!$AF$2:$AG$31, 2, FALSE))),1)</f>
        <v>2.1</v>
      </c>
      <c r="AJ20">
        <f>ROUND((VLOOKUP($B20, 'Batter Raw'!$B$6:$AN$162, MATCH('All B'!AJ$5, 'Batter Raw'!$B$5:$AN$5, 0), FALSE)/$G20)*(162*($G20/VLOOKUP($E20, 'Major League Baseball  Detailed'!$AF$2:$AG$31, 2, FALSE))),1)</f>
        <v>1</v>
      </c>
      <c r="AK20">
        <f>ROUND((VLOOKUP($B20, 'Batter Raw'!$B$6:$AN$162, MATCH('All B'!AK$5, 'Batter Raw'!$B$5:$AN$5, 0), FALSE)/$G20)*(162*($G20/VLOOKUP($E20, 'Major League Baseball  Detailed'!$AF$2:$AG$31, 2, FALSE))),1)</f>
        <v>4.9000000000000004</v>
      </c>
      <c r="AL20">
        <f>ROUND((VLOOKUP($B20, 'Batter Raw'!$B$6:$AN$162, MATCH('All B'!AL$5, 'Batter Raw'!$B$5:$AN$5, 0), FALSE)/$G20)*(162*($G20/VLOOKUP($E20, 'Major League Baseball  Detailed'!$AF$2:$AG$31, 2, FALSE))),1)</f>
        <v>0</v>
      </c>
      <c r="AM20">
        <f>ROUND((VLOOKUP($B20, 'Batter Raw'!$B$6:$AN$162, MATCH('All B'!AM$5, 'Batter Raw'!$B$5:$AN$5, 0), FALSE)/$G20)*(162*($G20/VLOOKUP($E20, 'Major League Baseball  Detailed'!$AF$2:$AG$31, 2, FALSE))),1)</f>
        <v>3.7</v>
      </c>
      <c r="AN20">
        <f>ROUND((VLOOKUP($B20, 'Batter Raw'!$B$6:$AN$162, MATCH('All B'!AN$5, 'Batter Raw'!$B$5:$AN$5, 0), FALSE)/$G20)*(162*($G20/VLOOKUP($E20, 'Major League Baseball  Detailed'!$AF$2:$AG$31, 2, FALSE))),1)</f>
        <v>3.7</v>
      </c>
      <c r="AO20">
        <f>ROUND((VLOOKUP($B20, 'Batter Raw'!$B$6:$AN$162, MATCH('All B'!AO$5, 'Batter Raw'!$B$5:$AN$5, 0), FALSE)/$G20)*(162*($G20/VLOOKUP($E20, 'Major League Baseball  Detailed'!$AF$2:$AG$31, 2, FALSE))),1)</f>
        <v>7.4</v>
      </c>
      <c r="AQ20">
        <f t="shared" si="0"/>
        <v>0</v>
      </c>
      <c r="AR20">
        <f t="shared" si="1"/>
        <v>0</v>
      </c>
      <c r="AS20">
        <f t="shared" si="2"/>
        <v>0</v>
      </c>
      <c r="AT20">
        <f t="shared" si="3"/>
        <v>0</v>
      </c>
      <c r="AU20">
        <f t="shared" si="4"/>
        <v>0</v>
      </c>
    </row>
    <row r="21" spans="1:47" x14ac:dyDescent="0.45">
      <c r="A21">
        <f>'Batter Raw'!A21</f>
        <v>16</v>
      </c>
      <c r="B21" t="str">
        <f>'Batter Raw'!B21</f>
        <v>Ezequiel Tovar</v>
      </c>
      <c r="C21">
        <f>'Batter Raw'!C21</f>
        <v>2024</v>
      </c>
      <c r="D21">
        <f>'Batter Raw'!D21</f>
        <v>22</v>
      </c>
      <c r="E21" t="str">
        <f>'Batter Raw'!E21</f>
        <v>COL</v>
      </c>
      <c r="F21" t="str">
        <f>'Batter Raw'!F21</f>
        <v>NL</v>
      </c>
      <c r="G21">
        <f>'Batter Raw'!G21</f>
        <v>56</v>
      </c>
      <c r="H21">
        <f>ROUND((VLOOKUP($B21, 'Batter Raw'!$B$6:$AN$162, MATCH('All B'!H$5, 'Batter Raw'!$B$5:$AN$5, 0), FALSE)/$G21)*(162*($G21/VLOOKUP($E21, 'Major League Baseball  Detailed'!$AF$2:$AG$31, 2, FALSE))),0)</f>
        <v>308</v>
      </c>
      <c r="I21">
        <f>ROUND((VLOOKUP($B21, 'Batter Raw'!$B$6:$AN$162, MATCH('All B'!I$5, 'Batter Raw'!$B$5:$AN$5, 0), FALSE)/$G21)*(162*($G21/VLOOKUP($E21, 'Major League Baseball  Detailed'!$AF$2:$AG$31, 2, FALSE))),0)</f>
        <v>288</v>
      </c>
      <c r="J21">
        <f>ROUND((VLOOKUP($B21, 'Batter Raw'!$B$6:$AN$162, MATCH('All B'!J$5, 'Batter Raw'!$B$5:$AN$5, 0), FALSE)/$G21)*(162*($G21/VLOOKUP($E21, 'Major League Baseball  Detailed'!$AF$2:$AG$31, 2, FALSE))),0)</f>
        <v>37</v>
      </c>
      <c r="K21">
        <f>ROUND((VLOOKUP($B21, 'Batter Raw'!$B$6:$AN$162, MATCH('All B'!K$5, 'Batter Raw'!$B$5:$AN$5, 0), FALSE)/$G21)*(162*($G21/VLOOKUP($E21, 'Major League Baseball  Detailed'!$AF$2:$AG$31, 2, FALSE))),0)</f>
        <v>87</v>
      </c>
      <c r="L21">
        <f>ROUND((VLOOKUP($B21, 'Batter Raw'!$B$6:$AN$162, MATCH('All B'!L$5, 'Batter Raw'!$B$5:$AN$5, 0), FALSE)/$G21)*(162*($G21/VLOOKUP($E21, 'Major League Baseball  Detailed'!$AF$2:$AG$31, 2, FALSE))),0)</f>
        <v>54</v>
      </c>
      <c r="M21">
        <f>ROUND((VLOOKUP($B21, 'Batter Raw'!$B$6:$AN$162, MATCH('All B'!M$5, 'Batter Raw'!$B$5:$AN$5, 0), FALSE)/$G21)*(162*($G21/VLOOKUP($E21, 'Major League Baseball  Detailed'!$AF$2:$AG$31, 2, FALSE))),0)</f>
        <v>22</v>
      </c>
      <c r="N21">
        <f>ROUND((VLOOKUP($B21, 'Batter Raw'!$B$6:$AN$162, MATCH('All B'!N$5, 'Batter Raw'!$B$5:$AN$5, 0), FALSE)/$G21)*(162*($G21/VLOOKUP($E21, 'Major League Baseball  Detailed'!$AF$2:$AG$31, 2, FALSE))),0)</f>
        <v>1</v>
      </c>
      <c r="O21">
        <f>ROUND((VLOOKUP($B21, 'Batter Raw'!$B$6:$AN$162, MATCH('All B'!O$5, 'Batter Raw'!$B$5:$AN$5, 0), FALSE)/$G21)*(162*($G21/VLOOKUP($E21, 'Major League Baseball  Detailed'!$AF$2:$AG$31, 2, FALSE))),0)</f>
        <v>10</v>
      </c>
      <c r="P21">
        <f>ROUND((VLOOKUP($B21, 'Batter Raw'!$B$6:$AN$162, MATCH('All B'!P$5, 'Batter Raw'!$B$5:$AN$5, 0), FALSE)/$G21)*(162*($G21/VLOOKUP($E21, 'Major League Baseball  Detailed'!$AF$2:$AG$31, 2, FALSE))),0)</f>
        <v>29</v>
      </c>
      <c r="Q21">
        <f>ROUND((VLOOKUP($B21, 'Batter Raw'!$B$6:$AN$162, MATCH('All B'!Q$5, 'Batter Raw'!$B$5:$AN$5, 0), FALSE)/$G21)*(162*($G21/VLOOKUP($E21, 'Major League Baseball  Detailed'!$AF$2:$AG$31, 2, FALSE))),0)</f>
        <v>5</v>
      </c>
      <c r="R21">
        <f>ROUND((VLOOKUP($B21, 'Batter Raw'!$B$6:$AN$162, MATCH('All B'!R$5, 'Batter Raw'!$B$5:$AN$5, 0), FALSE)/$G21)*(162*($G21/VLOOKUP($E21, 'Major League Baseball  Detailed'!$AF$2:$AG$31, 2, FALSE))),0)</f>
        <v>2</v>
      </c>
      <c r="S21">
        <f>ROUND((VLOOKUP($B21, 'Batter Raw'!$B$6:$AN$162, MATCH('All B'!S$5, 'Batter Raw'!$B$5:$AN$5, 0), FALSE)/$G21)*(162*($G21/VLOOKUP($E21, 'Major League Baseball  Detailed'!$AF$2:$AG$31, 2, FALSE))),0)</f>
        <v>12</v>
      </c>
      <c r="T21">
        <f>ROUND((VLOOKUP($B21, 'Batter Raw'!$B$6:$AN$162, MATCH('All B'!T$5, 'Batter Raw'!$B$5:$AN$5, 0), FALSE)/$G21)*(162*($G21/VLOOKUP($E21, 'Major League Baseball  Detailed'!$AF$2:$AG$31, 2, FALSE))),0)</f>
        <v>92</v>
      </c>
      <c r="U21">
        <f>VLOOKUP($B21, 'Batter Raw'!$B$6:$AN$162, MATCH('All B'!U$5, 'Batter Raw'!$B$5:$AN$5, 0), FALSE)</f>
        <v>0.30199999999999999</v>
      </c>
      <c r="V21">
        <f>VLOOKUP($B21, 'Batter Raw'!$B$6:$AN$162, MATCH('All B'!V$5, 'Batter Raw'!$B$5:$AN$5, 0), FALSE)</f>
        <v>0.33500000000000002</v>
      </c>
      <c r="W21">
        <f>VLOOKUP($B21, 'Batter Raw'!$B$6:$AN$162, MATCH('All B'!W$5, 'Batter Raw'!$B$5:$AN$5, 0), FALSE)</f>
        <v>0.48899999999999999</v>
      </c>
      <c r="X21">
        <f>VLOOKUP($B21, 'Batter Raw'!$B$6:$AN$162, MATCH('All B'!X$5, 'Batter Raw'!$B$5:$AN$5, 0), FALSE)</f>
        <v>0.82399999999999995</v>
      </c>
      <c r="Y21">
        <f>VLOOKUP($B21, 'Batter Raw'!$B$6:$AN$162, MATCH('All B'!Y$5, 'Batter Raw'!$B$5:$AN$5, 0), FALSE)</f>
        <v>126</v>
      </c>
      <c r="Z21">
        <f>ROUND((VLOOKUP($B21, 'Batter Raw'!$B$6:$AN$162, MATCH('All B'!Z$5, 'Batter Raw'!$B$5:$AN$5, 0), FALSE)/$G21)*(162*($G21/VLOOKUP($E21, 'Major League Baseball  Detailed'!$AF$2:$AG$31, 2, FALSE))),0)</f>
        <v>141</v>
      </c>
      <c r="AA21">
        <f>ROUND((VLOOKUP($B21, 'Batter Raw'!$B$6:$AN$162, MATCH('All B'!AA$5, 'Batter Raw'!$B$5:$AN$5, 0), FALSE)/$G21)*(162*($G21/VLOOKUP($E21, 'Major League Baseball  Detailed'!$AF$2:$AG$31, 2, FALSE))),0)</f>
        <v>4</v>
      </c>
      <c r="AB21">
        <f>ROUND((VLOOKUP($B21, 'Batter Raw'!$B$6:$AN$162, MATCH('All B'!AB$5, 'Batter Raw'!$B$5:$AN$5, 0), FALSE)/$G21)*(162*($G21/VLOOKUP($E21, 'Major League Baseball  Detailed'!$AF$2:$AG$31, 2, FALSE))),0)</f>
        <v>2</v>
      </c>
      <c r="AC21">
        <f>ROUND((VLOOKUP($B21, 'Batter Raw'!$B$6:$AN$162, MATCH('All B'!AC$5, 'Batter Raw'!$B$5:$AN$5, 0), FALSE)/$G21)*(162*($G21/VLOOKUP($E21, 'Major League Baseball  Detailed'!$AF$2:$AG$31, 2, FALSE))),0)</f>
        <v>4</v>
      </c>
      <c r="AD21">
        <f>ROUND((VLOOKUP($B21, 'Batter Raw'!$B$6:$AN$162, MATCH('All B'!AD$5, 'Batter Raw'!$B$5:$AN$5, 0), FALSE)/$G21)*(162*($G21/VLOOKUP($E21, 'Major League Baseball  Detailed'!$AF$2:$AG$31, 2, FALSE))),0)</f>
        <v>1</v>
      </c>
      <c r="AE21">
        <f>ROUND((VLOOKUP($B21, 'Batter Raw'!$B$6:$AN$162, MATCH('All B'!AE$5, 'Batter Raw'!$B$5:$AN$5, 0), FALSE)/$G21)*(162*($G21/VLOOKUP($E21, 'Major League Baseball  Detailed'!$AF$2:$AG$31, 2, FALSE))),0)</f>
        <v>0</v>
      </c>
      <c r="AF21">
        <f>ROUND((VLOOKUP($B21, 'Batter Raw'!$B$6:$AN$162, MATCH('All B'!AF$5, 'Batter Raw'!$B$5:$AN$5, 0), FALSE)/$G21)*(162*($G21/VLOOKUP($E21, 'Major League Baseball  Detailed'!$AF$2:$AG$31, 2, FALSE))),1)</f>
        <v>2.8</v>
      </c>
      <c r="AG21" s="1">
        <f t="shared" si="5"/>
        <v>1.728395061728395</v>
      </c>
      <c r="AH21">
        <f>ROUND((VLOOKUP($B21, 'Batter Raw'!$B$6:$AN$162, MATCH('All B'!AH$5, 'Batter Raw'!$B$5:$AN$5, 0), FALSE)/$G21)*(162*($G21/VLOOKUP($E21, 'Major League Baseball  Detailed'!$AF$2:$AG$31, 2, FALSE))),1)</f>
        <v>2</v>
      </c>
      <c r="AI21">
        <f>ROUND((VLOOKUP($B21, 'Batter Raw'!$B$6:$AN$162, MATCH('All B'!AI$5, 'Batter Raw'!$B$5:$AN$5, 0), FALSE)/$G21)*(162*($G21/VLOOKUP($E21, 'Major League Baseball  Detailed'!$AF$2:$AG$31, 2, FALSE))),1)</f>
        <v>2.2000000000000002</v>
      </c>
      <c r="AJ21">
        <f>ROUND((VLOOKUP($B21, 'Batter Raw'!$B$6:$AN$162, MATCH('All B'!AJ$5, 'Batter Raw'!$B$5:$AN$5, 0), FALSE)/$G21)*(162*($G21/VLOOKUP($E21, 'Major League Baseball  Detailed'!$AF$2:$AG$31, 2, FALSE))),1)</f>
        <v>1.1000000000000001</v>
      </c>
      <c r="AK21">
        <f>ROUND((VLOOKUP($B21, 'Batter Raw'!$B$6:$AN$162, MATCH('All B'!AK$5, 'Batter Raw'!$B$5:$AN$5, 0), FALSE)/$G21)*(162*($G21/VLOOKUP($E21, 'Major League Baseball  Detailed'!$AF$2:$AG$31, 2, FALSE))),1)</f>
        <v>8.6</v>
      </c>
      <c r="AL21">
        <f>ROUND((VLOOKUP($B21, 'Batter Raw'!$B$6:$AN$162, MATCH('All B'!AL$5, 'Batter Raw'!$B$5:$AN$5, 0), FALSE)/$G21)*(162*($G21/VLOOKUP($E21, 'Major League Baseball  Detailed'!$AF$2:$AG$31, 2, FALSE))),1)</f>
        <v>-1.2</v>
      </c>
      <c r="AM21">
        <f>ROUND((VLOOKUP($B21, 'Batter Raw'!$B$6:$AN$162, MATCH('All B'!AM$5, 'Batter Raw'!$B$5:$AN$5, 0), FALSE)/$G21)*(162*($G21/VLOOKUP($E21, 'Major League Baseball  Detailed'!$AF$2:$AG$31, 2, FALSE))),1)</f>
        <v>1.2</v>
      </c>
      <c r="AN21">
        <f>ROUND((VLOOKUP($B21, 'Batter Raw'!$B$6:$AN$162, MATCH('All B'!AN$5, 'Batter Raw'!$B$5:$AN$5, 0), FALSE)/$G21)*(162*($G21/VLOOKUP($E21, 'Major League Baseball  Detailed'!$AF$2:$AG$31, 2, FALSE))),1)</f>
        <v>0</v>
      </c>
      <c r="AO21">
        <f>ROUND((VLOOKUP($B21, 'Batter Raw'!$B$6:$AN$162, MATCH('All B'!AO$5, 'Batter Raw'!$B$5:$AN$5, 0), FALSE)/$G21)*(162*($G21/VLOOKUP($E21, 'Major League Baseball  Detailed'!$AF$2:$AG$31, 2, FALSE))),1)</f>
        <v>6.1</v>
      </c>
      <c r="AQ21">
        <f t="shared" si="0"/>
        <v>0</v>
      </c>
      <c r="AR21">
        <f t="shared" si="1"/>
        <v>0</v>
      </c>
      <c r="AS21">
        <f t="shared" si="2"/>
        <v>0</v>
      </c>
      <c r="AT21">
        <f t="shared" si="3"/>
        <v>0</v>
      </c>
      <c r="AU21">
        <f t="shared" si="4"/>
        <v>0</v>
      </c>
    </row>
    <row r="22" spans="1:47" x14ac:dyDescent="0.45">
      <c r="A22">
        <f>'Batter Raw'!A22</f>
        <v>17</v>
      </c>
      <c r="B22" t="str">
        <f>'Batter Raw'!B22</f>
        <v>Josh Smith</v>
      </c>
      <c r="C22">
        <f>'Batter Raw'!C22</f>
        <v>2024</v>
      </c>
      <c r="D22">
        <f>'Batter Raw'!D22</f>
        <v>26</v>
      </c>
      <c r="E22" t="str">
        <f>'Batter Raw'!E22</f>
        <v>TEX</v>
      </c>
      <c r="F22" t="str">
        <f>'Batter Raw'!F22</f>
        <v>AL</v>
      </c>
      <c r="G22">
        <f>'Batter Raw'!G22</f>
        <v>56</v>
      </c>
      <c r="H22">
        <f>ROUND((VLOOKUP($B22, 'Batter Raw'!$B$6:$AN$162, MATCH('All B'!H$5, 'Batter Raw'!$B$5:$AN$5, 0), FALSE)/$G22)*(162*($G22/VLOOKUP($E22, 'Major League Baseball  Detailed'!$AF$2:$AG$31, 2, FALSE))),0)</f>
        <v>251</v>
      </c>
      <c r="I22">
        <f>ROUND((VLOOKUP($B22, 'Batter Raw'!$B$6:$AN$162, MATCH('All B'!I$5, 'Batter Raw'!$B$5:$AN$5, 0), FALSE)/$G22)*(162*($G22/VLOOKUP($E22, 'Major League Baseball  Detailed'!$AF$2:$AG$31, 2, FALSE))),0)</f>
        <v>219</v>
      </c>
      <c r="J22">
        <f>ROUND((VLOOKUP($B22, 'Batter Raw'!$B$6:$AN$162, MATCH('All B'!J$5, 'Batter Raw'!$B$5:$AN$5, 0), FALSE)/$G22)*(162*($G22/VLOOKUP($E22, 'Major League Baseball  Detailed'!$AF$2:$AG$31, 2, FALSE))),0)</f>
        <v>33</v>
      </c>
      <c r="K22">
        <f>ROUND((VLOOKUP($B22, 'Batter Raw'!$B$6:$AN$162, MATCH('All B'!K$5, 'Batter Raw'!$B$5:$AN$5, 0), FALSE)/$G22)*(162*($G22/VLOOKUP($E22, 'Major League Baseball  Detailed'!$AF$2:$AG$31, 2, FALSE))),0)</f>
        <v>62</v>
      </c>
      <c r="L22">
        <f>ROUND((VLOOKUP($B22, 'Batter Raw'!$B$6:$AN$162, MATCH('All B'!L$5, 'Batter Raw'!$B$5:$AN$5, 0), FALSE)/$G22)*(162*($G22/VLOOKUP($E22, 'Major League Baseball  Detailed'!$AF$2:$AG$31, 2, FALSE))),0)</f>
        <v>41</v>
      </c>
      <c r="M22">
        <f>ROUND((VLOOKUP($B22, 'Batter Raw'!$B$6:$AN$162, MATCH('All B'!M$5, 'Batter Raw'!$B$5:$AN$5, 0), FALSE)/$G22)*(162*($G22/VLOOKUP($E22, 'Major League Baseball  Detailed'!$AF$2:$AG$31, 2, FALSE))),0)</f>
        <v>16</v>
      </c>
      <c r="N22">
        <f>ROUND((VLOOKUP($B22, 'Batter Raw'!$B$6:$AN$162, MATCH('All B'!N$5, 'Batter Raw'!$B$5:$AN$5, 0), FALSE)/$G22)*(162*($G22/VLOOKUP($E22, 'Major League Baseball  Detailed'!$AF$2:$AG$31, 2, FALSE))),0)</f>
        <v>1</v>
      </c>
      <c r="O22">
        <f>ROUND((VLOOKUP($B22, 'Batter Raw'!$B$6:$AN$162, MATCH('All B'!O$5, 'Batter Raw'!$B$5:$AN$5, 0), FALSE)/$G22)*(162*($G22/VLOOKUP($E22, 'Major League Baseball  Detailed'!$AF$2:$AG$31, 2, FALSE))),0)</f>
        <v>4</v>
      </c>
      <c r="P22">
        <f>ROUND((VLOOKUP($B22, 'Batter Raw'!$B$6:$AN$162, MATCH('All B'!P$5, 'Batter Raw'!$B$5:$AN$5, 0), FALSE)/$G22)*(162*($G22/VLOOKUP($E22, 'Major League Baseball  Detailed'!$AF$2:$AG$31, 2, FALSE))),0)</f>
        <v>27</v>
      </c>
      <c r="Q22">
        <f>ROUND((VLOOKUP($B22, 'Batter Raw'!$B$6:$AN$162, MATCH('All B'!Q$5, 'Batter Raw'!$B$5:$AN$5, 0), FALSE)/$G22)*(162*($G22/VLOOKUP($E22, 'Major League Baseball  Detailed'!$AF$2:$AG$31, 2, FALSE))),0)</f>
        <v>4</v>
      </c>
      <c r="R22">
        <f>ROUND((VLOOKUP($B22, 'Batter Raw'!$B$6:$AN$162, MATCH('All B'!R$5, 'Batter Raw'!$B$5:$AN$5, 0), FALSE)/$G22)*(162*($G22/VLOOKUP($E22, 'Major League Baseball  Detailed'!$AF$2:$AG$31, 2, FALSE))),0)</f>
        <v>0</v>
      </c>
      <c r="S22">
        <f>ROUND((VLOOKUP($B22, 'Batter Raw'!$B$6:$AN$162, MATCH('All B'!S$5, 'Batter Raw'!$B$5:$AN$5, 0), FALSE)/$G22)*(162*($G22/VLOOKUP($E22, 'Major League Baseball  Detailed'!$AF$2:$AG$31, 2, FALSE))),0)</f>
        <v>21</v>
      </c>
      <c r="T22">
        <f>ROUND((VLOOKUP($B22, 'Batter Raw'!$B$6:$AN$162, MATCH('All B'!T$5, 'Batter Raw'!$B$5:$AN$5, 0), FALSE)/$G22)*(162*($G22/VLOOKUP($E22, 'Major League Baseball  Detailed'!$AF$2:$AG$31, 2, FALSE))),0)</f>
        <v>47</v>
      </c>
      <c r="U22">
        <f>VLOOKUP($B22, 'Batter Raw'!$B$6:$AN$162, MATCH('All B'!U$5, 'Batter Raw'!$B$5:$AN$5, 0), FALSE)</f>
        <v>0.28199999999999997</v>
      </c>
      <c r="V22">
        <f>VLOOKUP($B22, 'Batter Raw'!$B$6:$AN$162, MATCH('All B'!V$5, 'Batter Raw'!$B$5:$AN$5, 0), FALSE)</f>
        <v>0.374</v>
      </c>
      <c r="W22">
        <f>VLOOKUP($B22, 'Batter Raw'!$B$6:$AN$162, MATCH('All B'!W$5, 'Batter Raw'!$B$5:$AN$5, 0), FALSE)</f>
        <v>0.41799999999999998</v>
      </c>
      <c r="X22">
        <f>VLOOKUP($B22, 'Batter Raw'!$B$6:$AN$162, MATCH('All B'!X$5, 'Batter Raw'!$B$5:$AN$5, 0), FALSE)</f>
        <v>0.79200000000000004</v>
      </c>
      <c r="Y22">
        <f>VLOOKUP($B22, 'Batter Raw'!$B$6:$AN$162, MATCH('All B'!Y$5, 'Batter Raw'!$B$5:$AN$5, 0), FALSE)</f>
        <v>128</v>
      </c>
      <c r="Z22">
        <f>ROUND((VLOOKUP($B22, 'Batter Raw'!$B$6:$AN$162, MATCH('All B'!Z$5, 'Batter Raw'!$B$5:$AN$5, 0), FALSE)/$G22)*(162*($G22/VLOOKUP($E22, 'Major League Baseball  Detailed'!$AF$2:$AG$31, 2, FALSE))),0)</f>
        <v>92</v>
      </c>
      <c r="AA22">
        <f>ROUND((VLOOKUP($B22, 'Batter Raw'!$B$6:$AN$162, MATCH('All B'!AA$5, 'Batter Raw'!$B$5:$AN$5, 0), FALSE)/$G22)*(162*($G22/VLOOKUP($E22, 'Major League Baseball  Detailed'!$AF$2:$AG$31, 2, FALSE))),0)</f>
        <v>6</v>
      </c>
      <c r="AB22">
        <f>ROUND((VLOOKUP($B22, 'Batter Raw'!$B$6:$AN$162, MATCH('All B'!AB$5, 'Batter Raw'!$B$5:$AN$5, 0), FALSE)/$G22)*(162*($G22/VLOOKUP($E22, 'Major League Baseball  Detailed'!$AF$2:$AG$31, 2, FALSE))),0)</f>
        <v>11</v>
      </c>
      <c r="AC22">
        <f>ROUND((VLOOKUP($B22, 'Batter Raw'!$B$6:$AN$162, MATCH('All B'!AC$5, 'Batter Raw'!$B$5:$AN$5, 0), FALSE)/$G22)*(162*($G22/VLOOKUP($E22, 'Major League Baseball  Detailed'!$AF$2:$AG$31, 2, FALSE))),0)</f>
        <v>0</v>
      </c>
      <c r="AD22">
        <f>ROUND((VLOOKUP($B22, 'Batter Raw'!$B$6:$AN$162, MATCH('All B'!AD$5, 'Batter Raw'!$B$5:$AN$5, 0), FALSE)/$G22)*(162*($G22/VLOOKUP($E22, 'Major League Baseball  Detailed'!$AF$2:$AG$31, 2, FALSE))),0)</f>
        <v>0</v>
      </c>
      <c r="AE22">
        <f>ROUND((VLOOKUP($B22, 'Batter Raw'!$B$6:$AN$162, MATCH('All B'!AE$5, 'Batter Raw'!$B$5:$AN$5, 0), FALSE)/$G22)*(162*($G22/VLOOKUP($E22, 'Major League Baseball  Detailed'!$AF$2:$AG$31, 2, FALSE))),0)</f>
        <v>0</v>
      </c>
      <c r="AF22">
        <f>ROUND((VLOOKUP($B22, 'Batter Raw'!$B$6:$AN$162, MATCH('All B'!AF$5, 'Batter Raw'!$B$5:$AN$5, 0), FALSE)/$G22)*(162*($G22/VLOOKUP($E22, 'Major League Baseball  Detailed'!$AF$2:$AG$31, 2, FALSE))),1)</f>
        <v>2.8</v>
      </c>
      <c r="AG22" s="1">
        <f t="shared" si="5"/>
        <v>1.728395061728395</v>
      </c>
      <c r="AH22">
        <f>ROUND((VLOOKUP($B22, 'Batter Raw'!$B$6:$AN$162, MATCH('All B'!AH$5, 'Batter Raw'!$B$5:$AN$5, 0), FALSE)/$G22)*(162*($G22/VLOOKUP($E22, 'Major League Baseball  Detailed'!$AF$2:$AG$31, 2, FALSE))),1)</f>
        <v>2.1</v>
      </c>
      <c r="AI22">
        <f>ROUND((VLOOKUP($B22, 'Batter Raw'!$B$6:$AN$162, MATCH('All B'!AI$5, 'Batter Raw'!$B$5:$AN$5, 0), FALSE)/$G22)*(162*($G22/VLOOKUP($E22, 'Major League Baseball  Detailed'!$AF$2:$AG$31, 2, FALSE))),1)</f>
        <v>2.1</v>
      </c>
      <c r="AJ22">
        <f>ROUND((VLOOKUP($B22, 'Batter Raw'!$B$6:$AN$162, MATCH('All B'!AJ$5, 'Batter Raw'!$B$5:$AN$5, 0), FALSE)/$G22)*(162*($G22/VLOOKUP($E22, 'Major League Baseball  Detailed'!$AF$2:$AG$31, 2, FALSE))),1)</f>
        <v>1</v>
      </c>
      <c r="AK22">
        <f>ROUND((VLOOKUP($B22, 'Batter Raw'!$B$6:$AN$162, MATCH('All B'!AK$5, 'Batter Raw'!$B$5:$AN$5, 0), FALSE)/$G22)*(162*($G22/VLOOKUP($E22, 'Major League Baseball  Detailed'!$AF$2:$AG$31, 2, FALSE))),1)</f>
        <v>8.6999999999999993</v>
      </c>
      <c r="AL22">
        <f>ROUND((VLOOKUP($B22, 'Batter Raw'!$B$6:$AN$162, MATCH('All B'!AL$5, 'Batter Raw'!$B$5:$AN$5, 0), FALSE)/$G22)*(162*($G22/VLOOKUP($E22, 'Major League Baseball  Detailed'!$AF$2:$AG$31, 2, FALSE))),1)</f>
        <v>0</v>
      </c>
      <c r="AM22">
        <f>ROUND((VLOOKUP($B22, 'Batter Raw'!$B$6:$AN$162, MATCH('All B'!AM$5, 'Batter Raw'!$B$5:$AN$5, 0), FALSE)/$G22)*(162*($G22/VLOOKUP($E22, 'Major League Baseball  Detailed'!$AF$2:$AG$31, 2, FALSE))),1)</f>
        <v>1.2</v>
      </c>
      <c r="AN22">
        <f>ROUND((VLOOKUP($B22, 'Batter Raw'!$B$6:$AN$162, MATCH('All B'!AN$5, 'Batter Raw'!$B$5:$AN$5, 0), FALSE)/$G22)*(162*($G22/VLOOKUP($E22, 'Major League Baseball  Detailed'!$AF$2:$AG$31, 2, FALSE))),1)</f>
        <v>0</v>
      </c>
      <c r="AO22">
        <f>ROUND((VLOOKUP($B22, 'Batter Raw'!$B$6:$AN$162, MATCH('All B'!AO$5, 'Batter Raw'!$B$5:$AN$5, 0), FALSE)/$G22)*(162*($G22/VLOOKUP($E22, 'Major League Baseball  Detailed'!$AF$2:$AG$31, 2, FALSE))),1)</f>
        <v>7.4</v>
      </c>
      <c r="AQ22">
        <f t="shared" si="0"/>
        <v>0</v>
      </c>
      <c r="AR22">
        <f t="shared" si="1"/>
        <v>0</v>
      </c>
      <c r="AS22">
        <f t="shared" si="2"/>
        <v>0</v>
      </c>
      <c r="AT22">
        <f t="shared" si="3"/>
        <v>0</v>
      </c>
      <c r="AU22">
        <f t="shared" si="4"/>
        <v>0</v>
      </c>
    </row>
    <row r="23" spans="1:47" x14ac:dyDescent="0.45">
      <c r="A23">
        <f>'Batter Raw'!A23</f>
        <v>18</v>
      </c>
      <c r="B23" t="str">
        <f>'Batter Raw'!B23</f>
        <v>José Ramírez</v>
      </c>
      <c r="C23">
        <f>'Batter Raw'!C23</f>
        <v>2024</v>
      </c>
      <c r="D23">
        <f>'Batter Raw'!D23</f>
        <v>31</v>
      </c>
      <c r="E23" t="str">
        <f>'Batter Raw'!E23</f>
        <v>CLE</v>
      </c>
      <c r="F23" t="str">
        <f>'Batter Raw'!F23</f>
        <v>AL</v>
      </c>
      <c r="G23">
        <f>'Batter Raw'!G23</f>
        <v>57</v>
      </c>
      <c r="H23">
        <f>ROUND((VLOOKUP($B23, 'Batter Raw'!$B$6:$AN$162, MATCH('All B'!H$5, 'Batter Raw'!$B$5:$AN$5, 0), FALSE)/$G23)*(162*($G23/VLOOKUP($E23, 'Major League Baseball  Detailed'!$AF$2:$AG$31, 2, FALSE))),0)</f>
        <v>307</v>
      </c>
      <c r="I23">
        <f>ROUND((VLOOKUP($B23, 'Batter Raw'!$B$6:$AN$162, MATCH('All B'!I$5, 'Batter Raw'!$B$5:$AN$5, 0), FALSE)/$G23)*(162*($G23/VLOOKUP($E23, 'Major League Baseball  Detailed'!$AF$2:$AG$31, 2, FALSE))),0)</f>
        <v>280</v>
      </c>
      <c r="J23">
        <f>ROUND((VLOOKUP($B23, 'Batter Raw'!$B$6:$AN$162, MATCH('All B'!J$5, 'Batter Raw'!$B$5:$AN$5, 0), FALSE)/$G23)*(162*($G23/VLOOKUP($E23, 'Major League Baseball  Detailed'!$AF$2:$AG$31, 2, FALSE))),0)</f>
        <v>54</v>
      </c>
      <c r="K23">
        <f>ROUND((VLOOKUP($B23, 'Batter Raw'!$B$6:$AN$162, MATCH('All B'!K$5, 'Batter Raw'!$B$5:$AN$5, 0), FALSE)/$G23)*(162*($G23/VLOOKUP($E23, 'Major League Baseball  Detailed'!$AF$2:$AG$31, 2, FALSE))),0)</f>
        <v>77</v>
      </c>
      <c r="L23">
        <f>ROUND((VLOOKUP($B23, 'Batter Raw'!$B$6:$AN$162, MATCH('All B'!L$5, 'Batter Raw'!$B$5:$AN$5, 0), FALSE)/$G23)*(162*($G23/VLOOKUP($E23, 'Major League Baseball  Detailed'!$AF$2:$AG$31, 2, FALSE))),0)</f>
        <v>41</v>
      </c>
      <c r="M23">
        <f>ROUND((VLOOKUP($B23, 'Batter Raw'!$B$6:$AN$162, MATCH('All B'!M$5, 'Batter Raw'!$B$5:$AN$5, 0), FALSE)/$G23)*(162*($G23/VLOOKUP($E23, 'Major League Baseball  Detailed'!$AF$2:$AG$31, 2, FALSE))),0)</f>
        <v>16</v>
      </c>
      <c r="N23">
        <f>ROUND((VLOOKUP($B23, 'Batter Raw'!$B$6:$AN$162, MATCH('All B'!N$5, 'Batter Raw'!$B$5:$AN$5, 0), FALSE)/$G23)*(162*($G23/VLOOKUP($E23, 'Major League Baseball  Detailed'!$AF$2:$AG$31, 2, FALSE))),0)</f>
        <v>1</v>
      </c>
      <c r="O23">
        <f>ROUND((VLOOKUP($B23, 'Batter Raw'!$B$6:$AN$162, MATCH('All B'!O$5, 'Batter Raw'!$B$5:$AN$5, 0), FALSE)/$G23)*(162*($G23/VLOOKUP($E23, 'Major League Baseball  Detailed'!$AF$2:$AG$31, 2, FALSE))),0)</f>
        <v>20</v>
      </c>
      <c r="P23">
        <f>ROUND((VLOOKUP($B23, 'Batter Raw'!$B$6:$AN$162, MATCH('All B'!P$5, 'Batter Raw'!$B$5:$AN$5, 0), FALSE)/$G23)*(162*($G23/VLOOKUP($E23, 'Major League Baseball  Detailed'!$AF$2:$AG$31, 2, FALSE))),0)</f>
        <v>70</v>
      </c>
      <c r="Q23">
        <f>ROUND((VLOOKUP($B23, 'Batter Raw'!$B$6:$AN$162, MATCH('All B'!Q$5, 'Batter Raw'!$B$5:$AN$5, 0), FALSE)/$G23)*(162*($G23/VLOOKUP($E23, 'Major League Baseball  Detailed'!$AF$2:$AG$31, 2, FALSE))),0)</f>
        <v>11</v>
      </c>
      <c r="R23">
        <f>ROUND((VLOOKUP($B23, 'Batter Raw'!$B$6:$AN$162, MATCH('All B'!R$5, 'Batter Raw'!$B$5:$AN$5, 0), FALSE)/$G23)*(162*($G23/VLOOKUP($E23, 'Major League Baseball  Detailed'!$AF$2:$AG$31, 2, FALSE))),0)</f>
        <v>2</v>
      </c>
      <c r="S23">
        <f>ROUND((VLOOKUP($B23, 'Batter Raw'!$B$6:$AN$162, MATCH('All B'!S$5, 'Batter Raw'!$B$5:$AN$5, 0), FALSE)/$G23)*(162*($G23/VLOOKUP($E23, 'Major League Baseball  Detailed'!$AF$2:$AG$31, 2, FALSE))),0)</f>
        <v>23</v>
      </c>
      <c r="T23">
        <f>ROUND((VLOOKUP($B23, 'Batter Raw'!$B$6:$AN$162, MATCH('All B'!T$5, 'Batter Raw'!$B$5:$AN$5, 0), FALSE)/$G23)*(162*($G23/VLOOKUP($E23, 'Major League Baseball  Detailed'!$AF$2:$AG$31, 2, FALSE))),0)</f>
        <v>33</v>
      </c>
      <c r="U23">
        <f>VLOOKUP($B23, 'Batter Raw'!$B$6:$AN$162, MATCH('All B'!U$5, 'Batter Raw'!$B$5:$AN$5, 0), FALSE)</f>
        <v>0.27600000000000002</v>
      </c>
      <c r="V23">
        <f>VLOOKUP($B23, 'Batter Raw'!$B$6:$AN$162, MATCH('All B'!V$5, 'Batter Raw'!$B$5:$AN$5, 0), FALSE)</f>
        <v>0.33200000000000002</v>
      </c>
      <c r="W23">
        <f>VLOOKUP($B23, 'Batter Raw'!$B$6:$AN$162, MATCH('All B'!W$5, 'Batter Raw'!$B$5:$AN$5, 0), FALSE)</f>
        <v>0.55300000000000005</v>
      </c>
      <c r="X23">
        <f>VLOOKUP($B23, 'Batter Raw'!$B$6:$AN$162, MATCH('All B'!X$5, 'Batter Raw'!$B$5:$AN$5, 0), FALSE)</f>
        <v>0.88500000000000001</v>
      </c>
      <c r="Y23">
        <f>VLOOKUP($B23, 'Batter Raw'!$B$6:$AN$162, MATCH('All B'!Y$5, 'Batter Raw'!$B$5:$AN$5, 0), FALSE)</f>
        <v>151</v>
      </c>
      <c r="Z23">
        <f>ROUND((VLOOKUP($B23, 'Batter Raw'!$B$6:$AN$162, MATCH('All B'!Z$5, 'Batter Raw'!$B$5:$AN$5, 0), FALSE)/$G23)*(162*($G23/VLOOKUP($E23, 'Major League Baseball  Detailed'!$AF$2:$AG$31, 2, FALSE))),0)</f>
        <v>155</v>
      </c>
      <c r="AA23">
        <f>ROUND((VLOOKUP($B23, 'Batter Raw'!$B$6:$AN$162, MATCH('All B'!AA$5, 'Batter Raw'!$B$5:$AN$5, 0), FALSE)/$G23)*(162*($G23/VLOOKUP($E23, 'Major League Baseball  Detailed'!$AF$2:$AG$31, 2, FALSE))),0)</f>
        <v>2</v>
      </c>
      <c r="AB23">
        <f>ROUND((VLOOKUP($B23, 'Batter Raw'!$B$6:$AN$162, MATCH('All B'!AB$5, 'Batter Raw'!$B$5:$AN$5, 0), FALSE)/$G23)*(162*($G23/VLOOKUP($E23, 'Major League Baseball  Detailed'!$AF$2:$AG$31, 2, FALSE))),0)</f>
        <v>1</v>
      </c>
      <c r="AC23">
        <f>ROUND((VLOOKUP($B23, 'Batter Raw'!$B$6:$AN$162, MATCH('All B'!AC$5, 'Batter Raw'!$B$5:$AN$5, 0), FALSE)/$G23)*(162*($G23/VLOOKUP($E23, 'Major League Baseball  Detailed'!$AF$2:$AG$31, 2, FALSE))),0)</f>
        <v>0</v>
      </c>
      <c r="AD23">
        <f>ROUND((VLOOKUP($B23, 'Batter Raw'!$B$6:$AN$162, MATCH('All B'!AD$5, 'Batter Raw'!$B$5:$AN$5, 0), FALSE)/$G23)*(162*($G23/VLOOKUP($E23, 'Major League Baseball  Detailed'!$AF$2:$AG$31, 2, FALSE))),0)</f>
        <v>2</v>
      </c>
      <c r="AE23">
        <f>ROUND((VLOOKUP($B23, 'Batter Raw'!$B$6:$AN$162, MATCH('All B'!AE$5, 'Batter Raw'!$B$5:$AN$5, 0), FALSE)/$G23)*(162*($G23/VLOOKUP($E23, 'Major League Baseball  Detailed'!$AF$2:$AG$31, 2, FALSE))),0)</f>
        <v>4</v>
      </c>
      <c r="AF23">
        <f>ROUND((VLOOKUP($B23, 'Batter Raw'!$B$6:$AN$162, MATCH('All B'!AF$5, 'Batter Raw'!$B$5:$AN$5, 0), FALSE)/$G23)*(162*($G23/VLOOKUP($E23, 'Major League Baseball  Detailed'!$AF$2:$AG$31, 2, FALSE))),1)</f>
        <v>2.8</v>
      </c>
      <c r="AG23" s="1">
        <f t="shared" si="5"/>
        <v>1.728395061728395</v>
      </c>
      <c r="AH23">
        <f>ROUND((VLOOKUP($B23, 'Batter Raw'!$B$6:$AN$162, MATCH('All B'!AH$5, 'Batter Raw'!$B$5:$AN$5, 0), FALSE)/$G23)*(162*($G23/VLOOKUP($E23, 'Major League Baseball  Detailed'!$AF$2:$AG$31, 2, FALSE))),1)</f>
        <v>1.8</v>
      </c>
      <c r="AI23">
        <f>ROUND((VLOOKUP($B23, 'Batter Raw'!$B$6:$AN$162, MATCH('All B'!AI$5, 'Batter Raw'!$B$5:$AN$5, 0), FALSE)/$G23)*(162*($G23/VLOOKUP($E23, 'Major League Baseball  Detailed'!$AF$2:$AG$31, 2, FALSE))),1)</f>
        <v>2.8</v>
      </c>
      <c r="AJ23">
        <f>ROUND((VLOOKUP($B23, 'Batter Raw'!$B$6:$AN$162, MATCH('All B'!AJ$5, 'Batter Raw'!$B$5:$AN$5, 0), FALSE)/$G23)*(162*($G23/VLOOKUP($E23, 'Major League Baseball  Detailed'!$AF$2:$AG$31, 2, FALSE))),1)</f>
        <v>0</v>
      </c>
      <c r="AK23">
        <f>ROUND((VLOOKUP($B23, 'Batter Raw'!$B$6:$AN$162, MATCH('All B'!AK$5, 'Batter Raw'!$B$5:$AN$5, 0), FALSE)/$G23)*(162*($G23/VLOOKUP($E23, 'Major League Baseball  Detailed'!$AF$2:$AG$31, 2, FALSE))),1)</f>
        <v>16</v>
      </c>
      <c r="AL23">
        <f>ROUND((VLOOKUP($B23, 'Batter Raw'!$B$6:$AN$162, MATCH('All B'!AL$5, 'Batter Raw'!$B$5:$AN$5, 0), FALSE)/$G23)*(162*($G23/VLOOKUP($E23, 'Major League Baseball  Detailed'!$AF$2:$AG$31, 2, FALSE))),1)</f>
        <v>1.2</v>
      </c>
      <c r="AM23">
        <f>ROUND((VLOOKUP($B23, 'Batter Raw'!$B$6:$AN$162, MATCH('All B'!AM$5, 'Batter Raw'!$B$5:$AN$5, 0), FALSE)/$G23)*(162*($G23/VLOOKUP($E23, 'Major League Baseball  Detailed'!$AF$2:$AG$31, 2, FALSE))),1)</f>
        <v>0</v>
      </c>
      <c r="AN23">
        <f>ROUND((VLOOKUP($B23, 'Batter Raw'!$B$6:$AN$162, MATCH('All B'!AN$5, 'Batter Raw'!$B$5:$AN$5, 0), FALSE)/$G23)*(162*($G23/VLOOKUP($E23, 'Major League Baseball  Detailed'!$AF$2:$AG$31, 2, FALSE))),1)</f>
        <v>1.2</v>
      </c>
      <c r="AO23">
        <f>ROUND((VLOOKUP($B23, 'Batter Raw'!$B$6:$AN$162, MATCH('All B'!AO$5, 'Batter Raw'!$B$5:$AN$5, 0), FALSE)/$G23)*(162*($G23/VLOOKUP($E23, 'Major League Baseball  Detailed'!$AF$2:$AG$31, 2, FALSE))),1)</f>
        <v>0</v>
      </c>
      <c r="AQ23">
        <f t="shared" si="0"/>
        <v>0</v>
      </c>
      <c r="AR23">
        <f t="shared" si="1"/>
        <v>0</v>
      </c>
      <c r="AS23">
        <f t="shared" si="2"/>
        <v>0</v>
      </c>
      <c r="AT23">
        <f t="shared" si="3"/>
        <v>0</v>
      </c>
      <c r="AU23">
        <f t="shared" si="4"/>
        <v>0</v>
      </c>
    </row>
    <row r="24" spans="1:47" x14ac:dyDescent="0.45">
      <c r="A24">
        <f>'Batter Raw'!A24</f>
        <v>19</v>
      </c>
      <c r="B24" t="str">
        <f>'Batter Raw'!B24</f>
        <v>Daulton Varsho</v>
      </c>
      <c r="C24">
        <f>'Batter Raw'!C24</f>
        <v>2024</v>
      </c>
      <c r="D24">
        <f>'Batter Raw'!D24</f>
        <v>27</v>
      </c>
      <c r="E24" t="str">
        <f>'Batter Raw'!E24</f>
        <v>TOR</v>
      </c>
      <c r="F24" t="str">
        <f>'Batter Raw'!F24</f>
        <v>AL</v>
      </c>
      <c r="G24">
        <f>'Batter Raw'!G24</f>
        <v>53</v>
      </c>
      <c r="H24">
        <f>ROUND((VLOOKUP($B24, 'Batter Raw'!$B$6:$AN$162, MATCH('All B'!H$5, 'Batter Raw'!$B$5:$AN$5, 0), FALSE)/$G24)*(162*($G24/VLOOKUP($E24, 'Major League Baseball  Detailed'!$AF$2:$AG$31, 2, FALSE))),0)</f>
        <v>246</v>
      </c>
      <c r="I24">
        <f>ROUND((VLOOKUP($B24, 'Batter Raw'!$B$6:$AN$162, MATCH('All B'!I$5, 'Batter Raw'!$B$5:$AN$5, 0), FALSE)/$G24)*(162*($G24/VLOOKUP($E24, 'Major League Baseball  Detailed'!$AF$2:$AG$31, 2, FALSE))),0)</f>
        <v>219</v>
      </c>
      <c r="J24">
        <f>ROUND((VLOOKUP($B24, 'Batter Raw'!$B$6:$AN$162, MATCH('All B'!J$5, 'Batter Raw'!$B$5:$AN$5, 0), FALSE)/$G24)*(162*($G24/VLOOKUP($E24, 'Major League Baseball  Detailed'!$AF$2:$AG$31, 2, FALSE))),0)</f>
        <v>38</v>
      </c>
      <c r="K24">
        <f>ROUND((VLOOKUP($B24, 'Batter Raw'!$B$6:$AN$162, MATCH('All B'!K$5, 'Batter Raw'!$B$5:$AN$5, 0), FALSE)/$G24)*(162*($G24/VLOOKUP($E24, 'Major League Baseball  Detailed'!$AF$2:$AG$31, 2, FALSE))),0)</f>
        <v>45</v>
      </c>
      <c r="L24">
        <f>ROUND((VLOOKUP($B24, 'Batter Raw'!$B$6:$AN$162, MATCH('All B'!L$5, 'Batter Raw'!$B$5:$AN$5, 0), FALSE)/$G24)*(162*($G24/VLOOKUP($E24, 'Major League Baseball  Detailed'!$AF$2:$AG$31, 2, FALSE))),0)</f>
        <v>19</v>
      </c>
      <c r="M24">
        <f>ROUND((VLOOKUP($B24, 'Batter Raw'!$B$6:$AN$162, MATCH('All B'!M$5, 'Batter Raw'!$B$5:$AN$5, 0), FALSE)/$G24)*(162*($G24/VLOOKUP($E24, 'Major League Baseball  Detailed'!$AF$2:$AG$31, 2, FALSE))),0)</f>
        <v>11</v>
      </c>
      <c r="N24">
        <f>ROUND((VLOOKUP($B24, 'Batter Raw'!$B$6:$AN$162, MATCH('All B'!N$5, 'Batter Raw'!$B$5:$AN$5, 0), FALSE)/$G24)*(162*($G24/VLOOKUP($E24, 'Major League Baseball  Detailed'!$AF$2:$AG$31, 2, FALSE))),0)</f>
        <v>2</v>
      </c>
      <c r="O24">
        <f>ROUND((VLOOKUP($B24, 'Batter Raw'!$B$6:$AN$162, MATCH('All B'!O$5, 'Batter Raw'!$B$5:$AN$5, 0), FALSE)/$G24)*(162*($G24/VLOOKUP($E24, 'Major League Baseball  Detailed'!$AF$2:$AG$31, 2, FALSE))),0)</f>
        <v>12</v>
      </c>
      <c r="P24">
        <f>ROUND((VLOOKUP($B24, 'Batter Raw'!$B$6:$AN$162, MATCH('All B'!P$5, 'Batter Raw'!$B$5:$AN$5, 0), FALSE)/$G24)*(162*($G24/VLOOKUP($E24, 'Major League Baseball  Detailed'!$AF$2:$AG$31, 2, FALSE))),0)</f>
        <v>37</v>
      </c>
      <c r="Q24">
        <f>ROUND((VLOOKUP($B24, 'Batter Raw'!$B$6:$AN$162, MATCH('All B'!Q$5, 'Batter Raw'!$B$5:$AN$5, 0), FALSE)/$G24)*(162*($G24/VLOOKUP($E24, 'Major League Baseball  Detailed'!$AF$2:$AG$31, 2, FALSE))),0)</f>
        <v>6</v>
      </c>
      <c r="R24">
        <f>ROUND((VLOOKUP($B24, 'Batter Raw'!$B$6:$AN$162, MATCH('All B'!R$5, 'Batter Raw'!$B$5:$AN$5, 0), FALSE)/$G24)*(162*($G24/VLOOKUP($E24, 'Major League Baseball  Detailed'!$AF$2:$AG$31, 2, FALSE))),0)</f>
        <v>0</v>
      </c>
      <c r="S24">
        <f>ROUND((VLOOKUP($B24, 'Batter Raw'!$B$6:$AN$162, MATCH('All B'!S$5, 'Batter Raw'!$B$5:$AN$5, 0), FALSE)/$G24)*(162*($G24/VLOOKUP($E24, 'Major League Baseball  Detailed'!$AF$2:$AG$31, 2, FALSE))),0)</f>
        <v>27</v>
      </c>
      <c r="T24">
        <f>ROUND((VLOOKUP($B24, 'Batter Raw'!$B$6:$AN$162, MATCH('All B'!T$5, 'Batter Raw'!$B$5:$AN$5, 0), FALSE)/$G24)*(162*($G24/VLOOKUP($E24, 'Major League Baseball  Detailed'!$AF$2:$AG$31, 2, FALSE))),0)</f>
        <v>65</v>
      </c>
      <c r="U24">
        <f>VLOOKUP($B24, 'Batter Raw'!$B$6:$AN$162, MATCH('All B'!U$5, 'Batter Raw'!$B$5:$AN$5, 0), FALSE)</f>
        <v>0.20599999999999999</v>
      </c>
      <c r="V24">
        <f>VLOOKUP($B24, 'Batter Raw'!$B$6:$AN$162, MATCH('All B'!V$5, 'Batter Raw'!$B$5:$AN$5, 0), FALSE)</f>
        <v>0.29199999999999998</v>
      </c>
      <c r="W24">
        <f>VLOOKUP($B24, 'Batter Raw'!$B$6:$AN$162, MATCH('All B'!W$5, 'Batter Raw'!$B$5:$AN$5, 0), FALSE)</f>
        <v>0.44400000000000001</v>
      </c>
      <c r="X24">
        <f>VLOOKUP($B24, 'Batter Raw'!$B$6:$AN$162, MATCH('All B'!X$5, 'Batter Raw'!$B$5:$AN$5, 0), FALSE)</f>
        <v>0.73699999999999999</v>
      </c>
      <c r="Y24">
        <f>VLOOKUP($B24, 'Batter Raw'!$B$6:$AN$162, MATCH('All B'!Y$5, 'Batter Raw'!$B$5:$AN$5, 0), FALSE)</f>
        <v>110</v>
      </c>
      <c r="Z24">
        <f>ROUND((VLOOKUP($B24, 'Batter Raw'!$B$6:$AN$162, MATCH('All B'!Z$5, 'Batter Raw'!$B$5:$AN$5, 0), FALSE)/$G24)*(162*($G24/VLOOKUP($E24, 'Major League Baseball  Detailed'!$AF$2:$AG$31, 2, FALSE))),0)</f>
        <v>97</v>
      </c>
      <c r="AA24">
        <f>ROUND((VLOOKUP($B24, 'Batter Raw'!$B$6:$AN$162, MATCH('All B'!AA$5, 'Batter Raw'!$B$5:$AN$5, 0), FALSE)/$G24)*(162*($G24/VLOOKUP($E24, 'Major League Baseball  Detailed'!$AF$2:$AG$31, 2, FALSE))),0)</f>
        <v>1</v>
      </c>
      <c r="AB24">
        <f>ROUND((VLOOKUP($B24, 'Batter Raw'!$B$6:$AN$162, MATCH('All B'!AB$5, 'Batter Raw'!$B$5:$AN$5, 0), FALSE)/$G24)*(162*($G24/VLOOKUP($E24, 'Major League Baseball  Detailed'!$AF$2:$AG$31, 2, FALSE))),0)</f>
        <v>0</v>
      </c>
      <c r="AC24">
        <f>ROUND((VLOOKUP($B24, 'Batter Raw'!$B$6:$AN$162, MATCH('All B'!AC$5, 'Batter Raw'!$B$5:$AN$5, 0), FALSE)/$G24)*(162*($G24/VLOOKUP($E24, 'Major League Baseball  Detailed'!$AF$2:$AG$31, 2, FALSE))),0)</f>
        <v>0</v>
      </c>
      <c r="AD24">
        <f>ROUND((VLOOKUP($B24, 'Batter Raw'!$B$6:$AN$162, MATCH('All B'!AD$5, 'Batter Raw'!$B$5:$AN$5, 0), FALSE)/$G24)*(162*($G24/VLOOKUP($E24, 'Major League Baseball  Detailed'!$AF$2:$AG$31, 2, FALSE))),0)</f>
        <v>0</v>
      </c>
      <c r="AE24">
        <f>ROUND((VLOOKUP($B24, 'Batter Raw'!$B$6:$AN$162, MATCH('All B'!AE$5, 'Batter Raw'!$B$5:$AN$5, 0), FALSE)/$G24)*(162*($G24/VLOOKUP($E24, 'Major League Baseball  Detailed'!$AF$2:$AG$31, 2, FALSE))),0)</f>
        <v>0</v>
      </c>
      <c r="AF24">
        <f>ROUND((VLOOKUP($B24, 'Batter Raw'!$B$6:$AN$162, MATCH('All B'!AF$5, 'Batter Raw'!$B$5:$AN$5, 0), FALSE)/$G24)*(162*($G24/VLOOKUP($E24, 'Major League Baseball  Detailed'!$AF$2:$AG$31, 2, FALSE))),1)</f>
        <v>2.8</v>
      </c>
      <c r="AG24" s="1">
        <f t="shared" si="5"/>
        <v>1.728395061728395</v>
      </c>
      <c r="AH24">
        <f>ROUND((VLOOKUP($B24, 'Batter Raw'!$B$6:$AN$162, MATCH('All B'!AH$5, 'Batter Raw'!$B$5:$AN$5, 0), FALSE)/$G24)*(162*($G24/VLOOKUP($E24, 'Major League Baseball  Detailed'!$AF$2:$AG$31, 2, FALSE))),1)</f>
        <v>1.9</v>
      </c>
      <c r="AI24">
        <f>ROUND((VLOOKUP($B24, 'Batter Raw'!$B$6:$AN$162, MATCH('All B'!AI$5, 'Batter Raw'!$B$5:$AN$5, 0), FALSE)/$G24)*(162*($G24/VLOOKUP($E24, 'Major League Baseball  Detailed'!$AF$2:$AG$31, 2, FALSE))),1)</f>
        <v>1.3</v>
      </c>
      <c r="AJ24">
        <f>ROUND((VLOOKUP($B24, 'Batter Raw'!$B$6:$AN$162, MATCH('All B'!AJ$5, 'Batter Raw'!$B$5:$AN$5, 0), FALSE)/$G24)*(162*($G24/VLOOKUP($E24, 'Major League Baseball  Detailed'!$AF$2:$AG$31, 2, FALSE))),1)</f>
        <v>1.3</v>
      </c>
      <c r="AK24">
        <f>ROUND((VLOOKUP($B24, 'Batter Raw'!$B$6:$AN$162, MATCH('All B'!AK$5, 'Batter Raw'!$B$5:$AN$5, 0), FALSE)/$G24)*(162*($G24/VLOOKUP($E24, 'Major League Baseball  Detailed'!$AF$2:$AG$31, 2, FALSE))),1)</f>
        <v>1.2</v>
      </c>
      <c r="AL24">
        <f>ROUND((VLOOKUP($B24, 'Batter Raw'!$B$6:$AN$162, MATCH('All B'!AL$5, 'Batter Raw'!$B$5:$AN$5, 0), FALSE)/$G24)*(162*($G24/VLOOKUP($E24, 'Major League Baseball  Detailed'!$AF$2:$AG$31, 2, FALSE))),1)</f>
        <v>1.2</v>
      </c>
      <c r="AM24">
        <f>ROUND((VLOOKUP($B24, 'Batter Raw'!$B$6:$AN$162, MATCH('All B'!AM$5, 'Batter Raw'!$B$5:$AN$5, 0), FALSE)/$G24)*(162*($G24/VLOOKUP($E24, 'Major League Baseball  Detailed'!$AF$2:$AG$31, 2, FALSE))),1)</f>
        <v>3.7</v>
      </c>
      <c r="AN24">
        <f>ROUND((VLOOKUP($B24, 'Batter Raw'!$B$6:$AN$162, MATCH('All B'!AN$5, 'Batter Raw'!$B$5:$AN$5, 0), FALSE)/$G24)*(162*($G24/VLOOKUP($E24, 'Major League Baseball  Detailed'!$AF$2:$AG$31, 2, FALSE))),1)</f>
        <v>3.7</v>
      </c>
      <c r="AO24">
        <f>ROUND((VLOOKUP($B24, 'Batter Raw'!$B$6:$AN$162, MATCH('All B'!AO$5, 'Batter Raw'!$B$5:$AN$5, 0), FALSE)/$G24)*(162*($G24/VLOOKUP($E24, 'Major League Baseball  Detailed'!$AF$2:$AG$31, 2, FALSE))),1)</f>
        <v>13.4</v>
      </c>
      <c r="AQ24">
        <f t="shared" si="0"/>
        <v>0</v>
      </c>
      <c r="AR24">
        <f t="shared" si="1"/>
        <v>0</v>
      </c>
      <c r="AS24">
        <f t="shared" si="2"/>
        <v>0</v>
      </c>
      <c r="AT24">
        <f t="shared" si="3"/>
        <v>0</v>
      </c>
      <c r="AU24">
        <f t="shared" si="4"/>
        <v>0</v>
      </c>
    </row>
    <row r="25" spans="1:47" x14ac:dyDescent="0.45">
      <c r="A25">
        <f>'Batter Raw'!A25</f>
        <v>20</v>
      </c>
      <c r="B25" t="str">
        <f>'Batter Raw'!B25</f>
        <v>Bryce Harper</v>
      </c>
      <c r="C25">
        <f>'Batter Raw'!C25</f>
        <v>2024</v>
      </c>
      <c r="D25">
        <f>'Batter Raw'!D25</f>
        <v>31</v>
      </c>
      <c r="E25" t="str">
        <f>'Batter Raw'!E25</f>
        <v>PHI</v>
      </c>
      <c r="F25" t="str">
        <f>'Batter Raw'!F25</f>
        <v>NL</v>
      </c>
      <c r="G25">
        <f>'Batter Raw'!G25</f>
        <v>54</v>
      </c>
      <c r="H25">
        <f>ROUND((VLOOKUP($B25, 'Batter Raw'!$B$6:$AN$162, MATCH('All B'!H$5, 'Batter Raw'!$B$5:$AN$5, 0), FALSE)/$G25)*(162*($G25/VLOOKUP($E25, 'Major League Baseball  Detailed'!$AF$2:$AG$31, 2, FALSE))),0)</f>
        <v>292</v>
      </c>
      <c r="I25">
        <f>ROUND((VLOOKUP($B25, 'Batter Raw'!$B$6:$AN$162, MATCH('All B'!I$5, 'Batter Raw'!$B$5:$AN$5, 0), FALSE)/$G25)*(162*($G25/VLOOKUP($E25, 'Major League Baseball  Detailed'!$AF$2:$AG$31, 2, FALSE))),0)</f>
        <v>246</v>
      </c>
      <c r="J25">
        <f>ROUND((VLOOKUP($B25, 'Batter Raw'!$B$6:$AN$162, MATCH('All B'!J$5, 'Batter Raw'!$B$5:$AN$5, 0), FALSE)/$G25)*(162*($G25/VLOOKUP($E25, 'Major League Baseball  Detailed'!$AF$2:$AG$31, 2, FALSE))),0)</f>
        <v>43</v>
      </c>
      <c r="K25">
        <f>ROUND((VLOOKUP($B25, 'Batter Raw'!$B$6:$AN$162, MATCH('All B'!K$5, 'Batter Raw'!$B$5:$AN$5, 0), FALSE)/$G25)*(162*($G25/VLOOKUP($E25, 'Major League Baseball  Detailed'!$AF$2:$AG$31, 2, FALSE))),0)</f>
        <v>68</v>
      </c>
      <c r="L25">
        <f>ROUND((VLOOKUP($B25, 'Batter Raw'!$B$6:$AN$162, MATCH('All B'!L$5, 'Batter Raw'!$B$5:$AN$5, 0), FALSE)/$G25)*(162*($G25/VLOOKUP($E25, 'Major League Baseball  Detailed'!$AF$2:$AG$31, 2, FALSE))),0)</f>
        <v>38</v>
      </c>
      <c r="M25">
        <f>ROUND((VLOOKUP($B25, 'Batter Raw'!$B$6:$AN$162, MATCH('All B'!M$5, 'Batter Raw'!$B$5:$AN$5, 0), FALSE)/$G25)*(162*($G25/VLOOKUP($E25, 'Major League Baseball  Detailed'!$AF$2:$AG$31, 2, FALSE))),0)</f>
        <v>12</v>
      </c>
      <c r="N25">
        <f>ROUND((VLOOKUP($B25, 'Batter Raw'!$B$6:$AN$162, MATCH('All B'!N$5, 'Batter Raw'!$B$5:$AN$5, 0), FALSE)/$G25)*(162*($G25/VLOOKUP($E25, 'Major League Baseball  Detailed'!$AF$2:$AG$31, 2, FALSE))),0)</f>
        <v>0</v>
      </c>
      <c r="O25">
        <f>ROUND((VLOOKUP($B25, 'Batter Raw'!$B$6:$AN$162, MATCH('All B'!O$5, 'Batter Raw'!$B$5:$AN$5, 0), FALSE)/$G25)*(162*($G25/VLOOKUP($E25, 'Major League Baseball  Detailed'!$AF$2:$AG$31, 2, FALSE))),0)</f>
        <v>17</v>
      </c>
      <c r="P25">
        <f>ROUND((VLOOKUP($B25, 'Batter Raw'!$B$6:$AN$162, MATCH('All B'!P$5, 'Batter Raw'!$B$5:$AN$5, 0), FALSE)/$G25)*(162*($G25/VLOOKUP($E25, 'Major League Baseball  Detailed'!$AF$2:$AG$31, 2, FALSE))),0)</f>
        <v>54</v>
      </c>
      <c r="Q25">
        <f>ROUND((VLOOKUP($B25, 'Batter Raw'!$B$6:$AN$162, MATCH('All B'!Q$5, 'Batter Raw'!$B$5:$AN$5, 0), FALSE)/$G25)*(162*($G25/VLOOKUP($E25, 'Major League Baseball  Detailed'!$AF$2:$AG$31, 2, FALSE))),0)</f>
        <v>4</v>
      </c>
      <c r="R25">
        <f>ROUND((VLOOKUP($B25, 'Batter Raw'!$B$6:$AN$162, MATCH('All B'!R$5, 'Batter Raw'!$B$5:$AN$5, 0), FALSE)/$G25)*(162*($G25/VLOOKUP($E25, 'Major League Baseball  Detailed'!$AF$2:$AG$31, 2, FALSE))),0)</f>
        <v>2</v>
      </c>
      <c r="S25">
        <f>ROUND((VLOOKUP($B25, 'Batter Raw'!$B$6:$AN$162, MATCH('All B'!S$5, 'Batter Raw'!$B$5:$AN$5, 0), FALSE)/$G25)*(162*($G25/VLOOKUP($E25, 'Major League Baseball  Detailed'!$AF$2:$AG$31, 2, FALSE))),0)</f>
        <v>43</v>
      </c>
      <c r="T25">
        <f>ROUND((VLOOKUP($B25, 'Batter Raw'!$B$6:$AN$162, MATCH('All B'!T$5, 'Batter Raw'!$B$5:$AN$5, 0), FALSE)/$G25)*(162*($G25/VLOOKUP($E25, 'Major League Baseball  Detailed'!$AF$2:$AG$31, 2, FALSE))),0)</f>
        <v>67</v>
      </c>
      <c r="U25">
        <f>VLOOKUP($B25, 'Batter Raw'!$B$6:$AN$162, MATCH('All B'!U$5, 'Batter Raw'!$B$5:$AN$5, 0), FALSE)</f>
        <v>0.27600000000000002</v>
      </c>
      <c r="V25">
        <f>VLOOKUP($B25, 'Batter Raw'!$B$6:$AN$162, MATCH('All B'!V$5, 'Batter Raw'!$B$5:$AN$5, 0), FALSE)</f>
        <v>0.38100000000000001</v>
      </c>
      <c r="W25">
        <f>VLOOKUP($B25, 'Batter Raw'!$B$6:$AN$162, MATCH('All B'!W$5, 'Batter Raw'!$B$5:$AN$5, 0), FALSE)</f>
        <v>0.53800000000000003</v>
      </c>
      <c r="X25">
        <f>VLOOKUP($B25, 'Batter Raw'!$B$6:$AN$162, MATCH('All B'!X$5, 'Batter Raw'!$B$5:$AN$5, 0), FALSE)</f>
        <v>0.91900000000000004</v>
      </c>
      <c r="Y25">
        <f>VLOOKUP($B25, 'Batter Raw'!$B$6:$AN$162, MATCH('All B'!Y$5, 'Batter Raw'!$B$5:$AN$5, 0), FALSE)</f>
        <v>161</v>
      </c>
      <c r="Z25">
        <f>ROUND((VLOOKUP($B25, 'Batter Raw'!$B$6:$AN$162, MATCH('All B'!Z$5, 'Batter Raw'!$B$5:$AN$5, 0), FALSE)/$G25)*(162*($G25/VLOOKUP($E25, 'Major League Baseball  Detailed'!$AF$2:$AG$31, 2, FALSE))),0)</f>
        <v>132</v>
      </c>
      <c r="AA25">
        <f>ROUND((VLOOKUP($B25, 'Batter Raw'!$B$6:$AN$162, MATCH('All B'!AA$5, 'Batter Raw'!$B$5:$AN$5, 0), FALSE)/$G25)*(162*($G25/VLOOKUP($E25, 'Major League Baseball  Detailed'!$AF$2:$AG$31, 2, FALSE))),0)</f>
        <v>9</v>
      </c>
      <c r="AB25">
        <f>ROUND((VLOOKUP($B25, 'Batter Raw'!$B$6:$AN$162, MATCH('All B'!AB$5, 'Batter Raw'!$B$5:$AN$5, 0), FALSE)/$G25)*(162*($G25/VLOOKUP($E25, 'Major League Baseball  Detailed'!$AF$2:$AG$31, 2, FALSE))),0)</f>
        <v>0</v>
      </c>
      <c r="AC25">
        <f>ROUND((VLOOKUP($B25, 'Batter Raw'!$B$6:$AN$162, MATCH('All B'!AC$5, 'Batter Raw'!$B$5:$AN$5, 0), FALSE)/$G25)*(162*($G25/VLOOKUP($E25, 'Major League Baseball  Detailed'!$AF$2:$AG$31, 2, FALSE))),0)</f>
        <v>0</v>
      </c>
      <c r="AD25">
        <f>ROUND((VLOOKUP($B25, 'Batter Raw'!$B$6:$AN$162, MATCH('All B'!AD$5, 'Batter Raw'!$B$5:$AN$5, 0), FALSE)/$G25)*(162*($G25/VLOOKUP($E25, 'Major League Baseball  Detailed'!$AF$2:$AG$31, 2, FALSE))),0)</f>
        <v>2</v>
      </c>
      <c r="AE25">
        <f>ROUND((VLOOKUP($B25, 'Batter Raw'!$B$6:$AN$162, MATCH('All B'!AE$5, 'Batter Raw'!$B$5:$AN$5, 0), FALSE)/$G25)*(162*($G25/VLOOKUP($E25, 'Major League Baseball  Detailed'!$AF$2:$AG$31, 2, FALSE))),0)</f>
        <v>7</v>
      </c>
      <c r="AF25">
        <f>ROUND((VLOOKUP($B25, 'Batter Raw'!$B$6:$AN$162, MATCH('All B'!AF$5, 'Batter Raw'!$B$5:$AN$5, 0), FALSE)/$G25)*(162*($G25/VLOOKUP($E25, 'Major League Baseball  Detailed'!$AF$2:$AG$31, 2, FALSE))),1)</f>
        <v>2.7</v>
      </c>
      <c r="AG25" s="1">
        <f t="shared" si="5"/>
        <v>1.6666666666666667</v>
      </c>
      <c r="AH25">
        <f>ROUND((VLOOKUP($B25, 'Batter Raw'!$B$6:$AN$162, MATCH('All B'!AH$5, 'Batter Raw'!$B$5:$AN$5, 0), FALSE)/$G25)*(162*($G25/VLOOKUP($E25, 'Major League Baseball  Detailed'!$AF$2:$AG$31, 2, FALSE))),1)</f>
        <v>1.7</v>
      </c>
      <c r="AI25">
        <f>ROUND((VLOOKUP($B25, 'Batter Raw'!$B$6:$AN$162, MATCH('All B'!AI$5, 'Batter Raw'!$B$5:$AN$5, 0), FALSE)/$G25)*(162*($G25/VLOOKUP($E25, 'Major League Baseball  Detailed'!$AF$2:$AG$31, 2, FALSE))),1)</f>
        <v>2.1</v>
      </c>
      <c r="AJ25">
        <f>ROUND((VLOOKUP($B25, 'Batter Raw'!$B$6:$AN$162, MATCH('All B'!AJ$5, 'Batter Raw'!$B$5:$AN$5, 0), FALSE)/$G25)*(162*($G25/VLOOKUP($E25, 'Major League Baseball  Detailed'!$AF$2:$AG$31, 2, FALSE))),1)</f>
        <v>0.2</v>
      </c>
      <c r="AK25">
        <f>ROUND((VLOOKUP($B25, 'Batter Raw'!$B$6:$AN$162, MATCH('All B'!AK$5, 'Batter Raw'!$B$5:$AN$5, 0), FALSE)/$G25)*(162*($G25/VLOOKUP($E25, 'Major League Baseball  Detailed'!$AF$2:$AG$31, 2, FALSE))),1)</f>
        <v>17.3</v>
      </c>
      <c r="AL25">
        <f>ROUND((VLOOKUP($B25, 'Batter Raw'!$B$6:$AN$162, MATCH('All B'!AL$5, 'Batter Raw'!$B$5:$AN$5, 0), FALSE)/$G25)*(162*($G25/VLOOKUP($E25, 'Major League Baseball  Detailed'!$AF$2:$AG$31, 2, FALSE))),1)</f>
        <v>-1.2</v>
      </c>
      <c r="AM25">
        <f>ROUND((VLOOKUP($B25, 'Batter Raw'!$B$6:$AN$162, MATCH('All B'!AM$5, 'Batter Raw'!$B$5:$AN$5, 0), FALSE)/$G25)*(162*($G25/VLOOKUP($E25, 'Major League Baseball  Detailed'!$AF$2:$AG$31, 2, FALSE))),1)</f>
        <v>-1.2</v>
      </c>
      <c r="AN25">
        <f>ROUND((VLOOKUP($B25, 'Batter Raw'!$B$6:$AN$162, MATCH('All B'!AN$5, 'Batter Raw'!$B$5:$AN$5, 0), FALSE)/$G25)*(162*($G25/VLOOKUP($E25, 'Major League Baseball  Detailed'!$AF$2:$AG$31, 2, FALSE))),1)</f>
        <v>-2.5</v>
      </c>
      <c r="AO25">
        <f>ROUND((VLOOKUP($B25, 'Batter Raw'!$B$6:$AN$162, MATCH('All B'!AO$5, 'Batter Raw'!$B$5:$AN$5, 0), FALSE)/$G25)*(162*($G25/VLOOKUP($E25, 'Major League Baseball  Detailed'!$AF$2:$AG$31, 2, FALSE))),1)</f>
        <v>4.9000000000000004</v>
      </c>
      <c r="AQ25">
        <f t="shared" si="0"/>
        <v>0</v>
      </c>
      <c r="AR25">
        <f t="shared" si="1"/>
        <v>0</v>
      </c>
      <c r="AS25">
        <f t="shared" si="2"/>
        <v>0</v>
      </c>
      <c r="AT25">
        <f t="shared" si="3"/>
        <v>0</v>
      </c>
      <c r="AU25">
        <f t="shared" si="4"/>
        <v>0</v>
      </c>
    </row>
    <row r="26" spans="1:47" x14ac:dyDescent="0.45">
      <c r="A26">
        <f>'Batter Raw'!A26</f>
        <v>21</v>
      </c>
      <c r="B26" t="str">
        <f>'Batter Raw'!B26</f>
        <v>Corey Seager</v>
      </c>
      <c r="C26">
        <f>'Batter Raw'!C26</f>
        <v>2024</v>
      </c>
      <c r="D26">
        <f>'Batter Raw'!D26</f>
        <v>30</v>
      </c>
      <c r="E26" t="str">
        <f>'Batter Raw'!E26</f>
        <v>TEX</v>
      </c>
      <c r="F26" t="str">
        <f>'Batter Raw'!F26</f>
        <v>AL</v>
      </c>
      <c r="G26">
        <f>'Batter Raw'!G26</f>
        <v>53</v>
      </c>
      <c r="H26">
        <f>ROUND((VLOOKUP($B26, 'Batter Raw'!$B$6:$AN$162, MATCH('All B'!H$5, 'Batter Raw'!$B$5:$AN$5, 0), FALSE)/$G26)*(162*($G26/VLOOKUP($E26, 'Major League Baseball  Detailed'!$AF$2:$AG$31, 2, FALSE))),0)</f>
        <v>291</v>
      </c>
      <c r="I26">
        <f>ROUND((VLOOKUP($B26, 'Batter Raw'!$B$6:$AN$162, MATCH('All B'!I$5, 'Batter Raw'!$B$5:$AN$5, 0), FALSE)/$G26)*(162*($G26/VLOOKUP($E26, 'Major League Baseball  Detailed'!$AF$2:$AG$31, 2, FALSE))),0)</f>
        <v>252</v>
      </c>
      <c r="J26">
        <f>ROUND((VLOOKUP($B26, 'Batter Raw'!$B$6:$AN$162, MATCH('All B'!J$5, 'Batter Raw'!$B$5:$AN$5, 0), FALSE)/$G26)*(162*($G26/VLOOKUP($E26, 'Major League Baseball  Detailed'!$AF$2:$AG$31, 2, FALSE))),0)</f>
        <v>35</v>
      </c>
      <c r="K26">
        <f>ROUND((VLOOKUP($B26, 'Batter Raw'!$B$6:$AN$162, MATCH('All B'!K$5, 'Batter Raw'!$B$5:$AN$5, 0), FALSE)/$G26)*(162*($G26/VLOOKUP($E26, 'Major League Baseball  Detailed'!$AF$2:$AG$31, 2, FALSE))),0)</f>
        <v>68</v>
      </c>
      <c r="L26">
        <f>ROUND((VLOOKUP($B26, 'Batter Raw'!$B$6:$AN$162, MATCH('All B'!L$5, 'Batter Raw'!$B$5:$AN$5, 0), FALSE)/$G26)*(162*($G26/VLOOKUP($E26, 'Major League Baseball  Detailed'!$AF$2:$AG$31, 2, FALSE))),0)</f>
        <v>46</v>
      </c>
      <c r="M26">
        <f>ROUND((VLOOKUP($B26, 'Batter Raw'!$B$6:$AN$162, MATCH('All B'!M$5, 'Batter Raw'!$B$5:$AN$5, 0), FALSE)/$G26)*(162*($G26/VLOOKUP($E26, 'Major League Baseball  Detailed'!$AF$2:$AG$31, 2, FALSE))),0)</f>
        <v>6</v>
      </c>
      <c r="N26">
        <f>ROUND((VLOOKUP($B26, 'Batter Raw'!$B$6:$AN$162, MATCH('All B'!N$5, 'Batter Raw'!$B$5:$AN$5, 0), FALSE)/$G26)*(162*($G26/VLOOKUP($E26, 'Major League Baseball  Detailed'!$AF$2:$AG$31, 2, FALSE))),0)</f>
        <v>0</v>
      </c>
      <c r="O26">
        <f>ROUND((VLOOKUP($B26, 'Batter Raw'!$B$6:$AN$162, MATCH('All B'!O$5, 'Batter Raw'!$B$5:$AN$5, 0), FALSE)/$G26)*(162*($G26/VLOOKUP($E26, 'Major League Baseball  Detailed'!$AF$2:$AG$31, 2, FALSE))),0)</f>
        <v>16</v>
      </c>
      <c r="P26">
        <f>ROUND((VLOOKUP($B26, 'Batter Raw'!$B$6:$AN$162, MATCH('All B'!P$5, 'Batter Raw'!$B$5:$AN$5, 0), FALSE)/$G26)*(162*($G26/VLOOKUP($E26, 'Major League Baseball  Detailed'!$AF$2:$AG$31, 2, FALSE))),0)</f>
        <v>36</v>
      </c>
      <c r="Q26">
        <f>ROUND((VLOOKUP($B26, 'Batter Raw'!$B$6:$AN$162, MATCH('All B'!Q$5, 'Batter Raw'!$B$5:$AN$5, 0), FALSE)/$G26)*(162*($G26/VLOOKUP($E26, 'Major League Baseball  Detailed'!$AF$2:$AG$31, 2, FALSE))),0)</f>
        <v>0</v>
      </c>
      <c r="R26">
        <f>ROUND((VLOOKUP($B26, 'Batter Raw'!$B$6:$AN$162, MATCH('All B'!R$5, 'Batter Raw'!$B$5:$AN$5, 0), FALSE)/$G26)*(162*($G26/VLOOKUP($E26, 'Major League Baseball  Detailed'!$AF$2:$AG$31, 2, FALSE))),0)</f>
        <v>0</v>
      </c>
      <c r="S26">
        <f>ROUND((VLOOKUP($B26, 'Batter Raw'!$B$6:$AN$162, MATCH('All B'!S$5, 'Batter Raw'!$B$5:$AN$5, 0), FALSE)/$G26)*(162*($G26/VLOOKUP($E26, 'Major League Baseball  Detailed'!$AF$2:$AG$31, 2, FALSE))),0)</f>
        <v>36</v>
      </c>
      <c r="T26">
        <f>ROUND((VLOOKUP($B26, 'Batter Raw'!$B$6:$AN$162, MATCH('All B'!T$5, 'Batter Raw'!$B$5:$AN$5, 0), FALSE)/$G26)*(162*($G26/VLOOKUP($E26, 'Major League Baseball  Detailed'!$AF$2:$AG$31, 2, FALSE))),0)</f>
        <v>51</v>
      </c>
      <c r="U26">
        <f>VLOOKUP($B26, 'Batter Raw'!$B$6:$AN$162, MATCH('All B'!U$5, 'Batter Raw'!$B$5:$AN$5, 0), FALSE)</f>
        <v>0.27</v>
      </c>
      <c r="V26">
        <f>VLOOKUP($B26, 'Batter Raw'!$B$6:$AN$162, MATCH('All B'!V$5, 'Batter Raw'!$B$5:$AN$5, 0), FALSE)</f>
        <v>0.36199999999999999</v>
      </c>
      <c r="W26">
        <f>VLOOKUP($B26, 'Batter Raw'!$B$6:$AN$162, MATCH('All B'!W$5, 'Batter Raw'!$B$5:$AN$5, 0), FALSE)</f>
        <v>0.48499999999999999</v>
      </c>
      <c r="X26">
        <f>VLOOKUP($B26, 'Batter Raw'!$B$6:$AN$162, MATCH('All B'!X$5, 'Batter Raw'!$B$5:$AN$5, 0), FALSE)</f>
        <v>0.84699999999999998</v>
      </c>
      <c r="Y26">
        <f>VLOOKUP($B26, 'Batter Raw'!$B$6:$AN$162, MATCH('All B'!Y$5, 'Batter Raw'!$B$5:$AN$5, 0), FALSE)</f>
        <v>141</v>
      </c>
      <c r="Z26">
        <f>ROUND((VLOOKUP($B26, 'Batter Raw'!$B$6:$AN$162, MATCH('All B'!Z$5, 'Batter Raw'!$B$5:$AN$5, 0), FALSE)/$G26)*(162*($G26/VLOOKUP($E26, 'Major League Baseball  Detailed'!$AF$2:$AG$31, 2, FALSE))),0)</f>
        <v>122</v>
      </c>
      <c r="AA26">
        <f>ROUND((VLOOKUP($B26, 'Batter Raw'!$B$6:$AN$162, MATCH('All B'!AA$5, 'Batter Raw'!$B$5:$AN$5, 0), FALSE)/$G26)*(162*($G26/VLOOKUP($E26, 'Major League Baseball  Detailed'!$AF$2:$AG$31, 2, FALSE))),0)</f>
        <v>2</v>
      </c>
      <c r="AB26">
        <f>ROUND((VLOOKUP($B26, 'Batter Raw'!$B$6:$AN$162, MATCH('All B'!AB$5, 'Batter Raw'!$B$5:$AN$5, 0), FALSE)/$G26)*(162*($G26/VLOOKUP($E26, 'Major League Baseball  Detailed'!$AF$2:$AG$31, 2, FALSE))),0)</f>
        <v>1</v>
      </c>
      <c r="AC26">
        <f>ROUND((VLOOKUP($B26, 'Batter Raw'!$B$6:$AN$162, MATCH('All B'!AC$5, 'Batter Raw'!$B$5:$AN$5, 0), FALSE)/$G26)*(162*($G26/VLOOKUP($E26, 'Major League Baseball  Detailed'!$AF$2:$AG$31, 2, FALSE))),0)</f>
        <v>0</v>
      </c>
      <c r="AD26">
        <f>ROUND((VLOOKUP($B26, 'Batter Raw'!$B$6:$AN$162, MATCH('All B'!AD$5, 'Batter Raw'!$B$5:$AN$5, 0), FALSE)/$G26)*(162*($G26/VLOOKUP($E26, 'Major League Baseball  Detailed'!$AF$2:$AG$31, 2, FALSE))),0)</f>
        <v>1</v>
      </c>
      <c r="AE26">
        <f>ROUND((VLOOKUP($B26, 'Batter Raw'!$B$6:$AN$162, MATCH('All B'!AE$5, 'Batter Raw'!$B$5:$AN$5, 0), FALSE)/$G26)*(162*($G26/VLOOKUP($E26, 'Major League Baseball  Detailed'!$AF$2:$AG$31, 2, FALSE))),0)</f>
        <v>9</v>
      </c>
      <c r="AF26">
        <f>ROUND((VLOOKUP($B26, 'Batter Raw'!$B$6:$AN$162, MATCH('All B'!AF$5, 'Batter Raw'!$B$5:$AN$5, 0), FALSE)/$G26)*(162*($G26/VLOOKUP($E26, 'Major League Baseball  Detailed'!$AF$2:$AG$31, 2, FALSE))),1)</f>
        <v>2.7</v>
      </c>
      <c r="AG26" s="1">
        <f t="shared" si="5"/>
        <v>1.6666666666666667</v>
      </c>
      <c r="AH26">
        <f>ROUND((VLOOKUP($B26, 'Batter Raw'!$B$6:$AN$162, MATCH('All B'!AH$5, 'Batter Raw'!$B$5:$AN$5, 0), FALSE)/$G26)*(162*($G26/VLOOKUP($E26, 'Major League Baseball  Detailed'!$AF$2:$AG$31, 2, FALSE))),1)</f>
        <v>1.7</v>
      </c>
      <c r="AI26">
        <f>ROUND((VLOOKUP($B26, 'Batter Raw'!$B$6:$AN$162, MATCH('All B'!AI$5, 'Batter Raw'!$B$5:$AN$5, 0), FALSE)/$G26)*(162*($G26/VLOOKUP($E26, 'Major League Baseball  Detailed'!$AF$2:$AG$31, 2, FALSE))),1)</f>
        <v>2.2999999999999998</v>
      </c>
      <c r="AJ26">
        <f>ROUND((VLOOKUP($B26, 'Batter Raw'!$B$6:$AN$162, MATCH('All B'!AJ$5, 'Batter Raw'!$B$5:$AN$5, 0), FALSE)/$G26)*(162*($G26/VLOOKUP($E26, 'Major League Baseball  Detailed'!$AF$2:$AG$31, 2, FALSE))),1)</f>
        <v>0.7</v>
      </c>
      <c r="AK26">
        <f>ROUND((VLOOKUP($B26, 'Batter Raw'!$B$6:$AN$162, MATCH('All B'!AK$5, 'Batter Raw'!$B$5:$AN$5, 0), FALSE)/$G26)*(162*($G26/VLOOKUP($E26, 'Major League Baseball  Detailed'!$AF$2:$AG$31, 2, FALSE))),1)</f>
        <v>9.9</v>
      </c>
      <c r="AL26">
        <f>ROUND((VLOOKUP($B26, 'Batter Raw'!$B$6:$AN$162, MATCH('All B'!AL$5, 'Batter Raw'!$B$5:$AN$5, 0), FALSE)/$G26)*(162*($G26/VLOOKUP($E26, 'Major League Baseball  Detailed'!$AF$2:$AG$31, 2, FALSE))),1)</f>
        <v>0</v>
      </c>
      <c r="AM26">
        <f>ROUND((VLOOKUP($B26, 'Batter Raw'!$B$6:$AN$162, MATCH('All B'!AM$5, 'Batter Raw'!$B$5:$AN$5, 0), FALSE)/$G26)*(162*($G26/VLOOKUP($E26, 'Major League Baseball  Detailed'!$AF$2:$AG$31, 2, FALSE))),1)</f>
        <v>-1.2</v>
      </c>
      <c r="AN26">
        <f>ROUND((VLOOKUP($B26, 'Batter Raw'!$B$6:$AN$162, MATCH('All B'!AN$5, 'Batter Raw'!$B$5:$AN$5, 0), FALSE)/$G26)*(162*($G26/VLOOKUP($E26, 'Major League Baseball  Detailed'!$AF$2:$AG$31, 2, FALSE))),1)</f>
        <v>-1.2</v>
      </c>
      <c r="AO26">
        <f>ROUND((VLOOKUP($B26, 'Batter Raw'!$B$6:$AN$162, MATCH('All B'!AO$5, 'Batter Raw'!$B$5:$AN$5, 0), FALSE)/$G26)*(162*($G26/VLOOKUP($E26, 'Major League Baseball  Detailed'!$AF$2:$AG$31, 2, FALSE))),1)</f>
        <v>3.7</v>
      </c>
      <c r="AQ26">
        <f t="shared" si="0"/>
        <v>0</v>
      </c>
      <c r="AR26">
        <f t="shared" si="1"/>
        <v>0</v>
      </c>
      <c r="AS26">
        <f t="shared" si="2"/>
        <v>0</v>
      </c>
      <c r="AT26">
        <f t="shared" si="3"/>
        <v>0</v>
      </c>
      <c r="AU26">
        <f t="shared" si="4"/>
        <v>0</v>
      </c>
    </row>
    <row r="27" spans="1:47" x14ac:dyDescent="0.45">
      <c r="A27">
        <f>'Batter Raw'!A27</f>
        <v>22</v>
      </c>
      <c r="B27" t="str">
        <f>'Batter Raw'!B27</f>
        <v>Adley Rutschman</v>
      </c>
      <c r="C27">
        <f>'Batter Raw'!C27</f>
        <v>2024</v>
      </c>
      <c r="D27">
        <f>'Batter Raw'!D27</f>
        <v>26</v>
      </c>
      <c r="E27" t="str">
        <f>'Batter Raw'!E27</f>
        <v>BAL</v>
      </c>
      <c r="F27" t="str">
        <f>'Batter Raw'!F27</f>
        <v>AL</v>
      </c>
      <c r="G27">
        <f>'Batter Raw'!G27</f>
        <v>53</v>
      </c>
      <c r="H27">
        <f>ROUND((VLOOKUP($B27, 'Batter Raw'!$B$6:$AN$162, MATCH('All B'!H$5, 'Batter Raw'!$B$5:$AN$5, 0), FALSE)/$G27)*(162*($G27/VLOOKUP($E27, 'Major League Baseball  Detailed'!$AF$2:$AG$31, 2, FALSE))),0)</f>
        <v>288</v>
      </c>
      <c r="I27">
        <f>ROUND((VLOOKUP($B27, 'Batter Raw'!$B$6:$AN$162, MATCH('All B'!I$5, 'Batter Raw'!$B$5:$AN$5, 0), FALSE)/$G27)*(162*($G27/VLOOKUP($E27, 'Major League Baseball  Detailed'!$AF$2:$AG$31, 2, FALSE))),0)</f>
        <v>269</v>
      </c>
      <c r="J27">
        <f>ROUND((VLOOKUP($B27, 'Batter Raw'!$B$6:$AN$162, MATCH('All B'!J$5, 'Batter Raw'!$B$5:$AN$5, 0), FALSE)/$G27)*(162*($G27/VLOOKUP($E27, 'Major League Baseball  Detailed'!$AF$2:$AG$31, 2, FALSE))),0)</f>
        <v>37</v>
      </c>
      <c r="K27">
        <f>ROUND((VLOOKUP($B27, 'Batter Raw'!$B$6:$AN$162, MATCH('All B'!K$5, 'Batter Raw'!$B$5:$AN$5, 0), FALSE)/$G27)*(162*($G27/VLOOKUP($E27, 'Major League Baseball  Detailed'!$AF$2:$AG$31, 2, FALSE))),0)</f>
        <v>80</v>
      </c>
      <c r="L27">
        <f>ROUND((VLOOKUP($B27, 'Batter Raw'!$B$6:$AN$162, MATCH('All B'!L$5, 'Batter Raw'!$B$5:$AN$5, 0), FALSE)/$G27)*(162*($G27/VLOOKUP($E27, 'Major League Baseball  Detailed'!$AF$2:$AG$31, 2, FALSE))),0)</f>
        <v>58</v>
      </c>
      <c r="M27">
        <f>ROUND((VLOOKUP($B27, 'Batter Raw'!$B$6:$AN$162, MATCH('All B'!M$5, 'Batter Raw'!$B$5:$AN$5, 0), FALSE)/$G27)*(162*($G27/VLOOKUP($E27, 'Major League Baseball  Detailed'!$AF$2:$AG$31, 2, FALSE))),0)</f>
        <v>10</v>
      </c>
      <c r="N27">
        <f>ROUND((VLOOKUP($B27, 'Batter Raw'!$B$6:$AN$162, MATCH('All B'!N$5, 'Batter Raw'!$B$5:$AN$5, 0), FALSE)/$G27)*(162*($G27/VLOOKUP($E27, 'Major League Baseball  Detailed'!$AF$2:$AG$31, 2, FALSE))),0)</f>
        <v>0</v>
      </c>
      <c r="O27">
        <f>ROUND((VLOOKUP($B27, 'Batter Raw'!$B$6:$AN$162, MATCH('All B'!O$5, 'Batter Raw'!$B$5:$AN$5, 0), FALSE)/$G27)*(162*($G27/VLOOKUP($E27, 'Major League Baseball  Detailed'!$AF$2:$AG$31, 2, FALSE))),0)</f>
        <v>12</v>
      </c>
      <c r="P27">
        <f>ROUND((VLOOKUP($B27, 'Batter Raw'!$B$6:$AN$162, MATCH('All B'!P$5, 'Batter Raw'!$B$5:$AN$5, 0), FALSE)/$G27)*(162*($G27/VLOOKUP($E27, 'Major League Baseball  Detailed'!$AF$2:$AG$31, 2, FALSE))),0)</f>
        <v>45</v>
      </c>
      <c r="Q27">
        <f>ROUND((VLOOKUP($B27, 'Batter Raw'!$B$6:$AN$162, MATCH('All B'!Q$5, 'Batter Raw'!$B$5:$AN$5, 0), FALSE)/$G27)*(162*($G27/VLOOKUP($E27, 'Major League Baseball  Detailed'!$AF$2:$AG$31, 2, FALSE))),0)</f>
        <v>1</v>
      </c>
      <c r="R27">
        <f>ROUND((VLOOKUP($B27, 'Batter Raw'!$B$6:$AN$162, MATCH('All B'!R$5, 'Batter Raw'!$B$5:$AN$5, 0), FALSE)/$G27)*(162*($G27/VLOOKUP($E27, 'Major League Baseball  Detailed'!$AF$2:$AG$31, 2, FALSE))),0)</f>
        <v>0</v>
      </c>
      <c r="S27">
        <f>ROUND((VLOOKUP($B27, 'Batter Raw'!$B$6:$AN$162, MATCH('All B'!S$5, 'Batter Raw'!$B$5:$AN$5, 0), FALSE)/$G27)*(162*($G27/VLOOKUP($E27, 'Major League Baseball  Detailed'!$AF$2:$AG$31, 2, FALSE))),0)</f>
        <v>16</v>
      </c>
      <c r="T27">
        <f>ROUND((VLOOKUP($B27, 'Batter Raw'!$B$6:$AN$162, MATCH('All B'!T$5, 'Batter Raw'!$B$5:$AN$5, 0), FALSE)/$G27)*(162*($G27/VLOOKUP($E27, 'Major League Baseball  Detailed'!$AF$2:$AG$31, 2, FALSE))),0)</f>
        <v>52</v>
      </c>
      <c r="U27">
        <f>VLOOKUP($B27, 'Batter Raw'!$B$6:$AN$162, MATCH('All B'!U$5, 'Batter Raw'!$B$5:$AN$5, 0), FALSE)</f>
        <v>0.29699999999999999</v>
      </c>
      <c r="V27">
        <f>VLOOKUP($B27, 'Batter Raw'!$B$6:$AN$162, MATCH('All B'!V$5, 'Batter Raw'!$B$5:$AN$5, 0), FALSE)</f>
        <v>0.33600000000000002</v>
      </c>
      <c r="W27">
        <f>VLOOKUP($B27, 'Batter Raw'!$B$6:$AN$162, MATCH('All B'!W$5, 'Batter Raw'!$B$5:$AN$5, 0), FALSE)</f>
        <v>0.47</v>
      </c>
      <c r="X27">
        <f>VLOOKUP($B27, 'Batter Raw'!$B$6:$AN$162, MATCH('All B'!X$5, 'Batter Raw'!$B$5:$AN$5, 0), FALSE)</f>
        <v>0.80600000000000005</v>
      </c>
      <c r="Y27">
        <f>VLOOKUP($B27, 'Batter Raw'!$B$6:$AN$162, MATCH('All B'!Y$5, 'Batter Raw'!$B$5:$AN$5, 0), FALSE)</f>
        <v>135</v>
      </c>
      <c r="Z27">
        <f>ROUND((VLOOKUP($B27, 'Batter Raw'!$B$6:$AN$162, MATCH('All B'!Z$5, 'Batter Raw'!$B$5:$AN$5, 0), FALSE)/$G27)*(162*($G27/VLOOKUP($E27, 'Major League Baseball  Detailed'!$AF$2:$AG$31, 2, FALSE))),0)</f>
        <v>126</v>
      </c>
      <c r="AA27">
        <f>ROUND((VLOOKUP($B27, 'Batter Raw'!$B$6:$AN$162, MATCH('All B'!AA$5, 'Batter Raw'!$B$5:$AN$5, 0), FALSE)/$G27)*(162*($G27/VLOOKUP($E27, 'Major League Baseball  Detailed'!$AF$2:$AG$31, 2, FALSE))),0)</f>
        <v>5</v>
      </c>
      <c r="AB27">
        <f>ROUND((VLOOKUP($B27, 'Batter Raw'!$B$6:$AN$162, MATCH('All B'!AB$5, 'Batter Raw'!$B$5:$AN$5, 0), FALSE)/$G27)*(162*($G27/VLOOKUP($E27, 'Major League Baseball  Detailed'!$AF$2:$AG$31, 2, FALSE))),0)</f>
        <v>1</v>
      </c>
      <c r="AC27">
        <f>ROUND((VLOOKUP($B27, 'Batter Raw'!$B$6:$AN$162, MATCH('All B'!AC$5, 'Batter Raw'!$B$5:$AN$5, 0), FALSE)/$G27)*(162*($G27/VLOOKUP($E27, 'Major League Baseball  Detailed'!$AF$2:$AG$31, 2, FALSE))),0)</f>
        <v>0</v>
      </c>
      <c r="AD27">
        <f>ROUND((VLOOKUP($B27, 'Batter Raw'!$B$6:$AN$162, MATCH('All B'!AD$5, 'Batter Raw'!$B$5:$AN$5, 0), FALSE)/$G27)*(162*($G27/VLOOKUP($E27, 'Major League Baseball  Detailed'!$AF$2:$AG$31, 2, FALSE))),0)</f>
        <v>2</v>
      </c>
      <c r="AE27">
        <f>ROUND((VLOOKUP($B27, 'Batter Raw'!$B$6:$AN$162, MATCH('All B'!AE$5, 'Batter Raw'!$B$5:$AN$5, 0), FALSE)/$G27)*(162*($G27/VLOOKUP($E27, 'Major League Baseball  Detailed'!$AF$2:$AG$31, 2, FALSE))),0)</f>
        <v>1</v>
      </c>
      <c r="AF27">
        <f>ROUND((VLOOKUP($B27, 'Batter Raw'!$B$6:$AN$162, MATCH('All B'!AF$5, 'Batter Raw'!$B$5:$AN$5, 0), FALSE)/$G27)*(162*($G27/VLOOKUP($E27, 'Major League Baseball  Detailed'!$AF$2:$AG$31, 2, FALSE))),1)</f>
        <v>2.6</v>
      </c>
      <c r="AG27" s="1">
        <f t="shared" si="5"/>
        <v>1.6049382716049383</v>
      </c>
      <c r="AH27">
        <f>ROUND((VLOOKUP($B27, 'Batter Raw'!$B$6:$AN$162, MATCH('All B'!AH$5, 'Batter Raw'!$B$5:$AN$5, 0), FALSE)/$G27)*(162*($G27/VLOOKUP($E27, 'Major League Baseball  Detailed'!$AF$2:$AG$31, 2, FALSE))),1)</f>
        <v>1.7</v>
      </c>
      <c r="AI27">
        <f>ROUND((VLOOKUP($B27, 'Batter Raw'!$B$6:$AN$162, MATCH('All B'!AI$5, 'Batter Raw'!$B$5:$AN$5, 0), FALSE)/$G27)*(162*($G27/VLOOKUP($E27, 'Major League Baseball  Detailed'!$AF$2:$AG$31, 2, FALSE))),1)</f>
        <v>2.2000000000000002</v>
      </c>
      <c r="AJ27">
        <f>ROUND((VLOOKUP($B27, 'Batter Raw'!$B$6:$AN$162, MATCH('All B'!AJ$5, 'Batter Raw'!$B$5:$AN$5, 0), FALSE)/$G27)*(162*($G27/VLOOKUP($E27, 'Major League Baseball  Detailed'!$AF$2:$AG$31, 2, FALSE))),1)</f>
        <v>0.5</v>
      </c>
      <c r="AK27">
        <f>ROUND((VLOOKUP($B27, 'Batter Raw'!$B$6:$AN$162, MATCH('All B'!AK$5, 'Batter Raw'!$B$5:$AN$5, 0), FALSE)/$G27)*(162*($G27/VLOOKUP($E27, 'Major League Baseball  Detailed'!$AF$2:$AG$31, 2, FALSE))),1)</f>
        <v>9.8000000000000007</v>
      </c>
      <c r="AL27">
        <f>ROUND((VLOOKUP($B27, 'Batter Raw'!$B$6:$AN$162, MATCH('All B'!AL$5, 'Batter Raw'!$B$5:$AN$5, 0), FALSE)/$G27)*(162*($G27/VLOOKUP($E27, 'Major League Baseball  Detailed'!$AF$2:$AG$31, 2, FALSE))),1)</f>
        <v>0</v>
      </c>
      <c r="AM27">
        <f>ROUND((VLOOKUP($B27, 'Batter Raw'!$B$6:$AN$162, MATCH('All B'!AM$5, 'Batter Raw'!$B$5:$AN$5, 0), FALSE)/$G27)*(162*($G27/VLOOKUP($E27, 'Major League Baseball  Detailed'!$AF$2:$AG$31, 2, FALSE))),1)</f>
        <v>0</v>
      </c>
      <c r="AN27">
        <f>ROUND((VLOOKUP($B27, 'Batter Raw'!$B$6:$AN$162, MATCH('All B'!AN$5, 'Batter Raw'!$B$5:$AN$5, 0), FALSE)/$G27)*(162*($G27/VLOOKUP($E27, 'Major League Baseball  Detailed'!$AF$2:$AG$31, 2, FALSE))),1)</f>
        <v>0</v>
      </c>
      <c r="AO27">
        <f>ROUND((VLOOKUP($B27, 'Batter Raw'!$B$6:$AN$162, MATCH('All B'!AO$5, 'Batter Raw'!$B$5:$AN$5, 0), FALSE)/$G27)*(162*($G27/VLOOKUP($E27, 'Major League Baseball  Detailed'!$AF$2:$AG$31, 2, FALSE))),1)</f>
        <v>3.7</v>
      </c>
      <c r="AQ27">
        <f t="shared" si="0"/>
        <v>0</v>
      </c>
      <c r="AR27">
        <f t="shared" si="1"/>
        <v>0</v>
      </c>
      <c r="AS27">
        <f t="shared" si="2"/>
        <v>0</v>
      </c>
      <c r="AT27">
        <f t="shared" si="3"/>
        <v>0</v>
      </c>
      <c r="AU27">
        <f t="shared" si="4"/>
        <v>0</v>
      </c>
    </row>
    <row r="28" spans="1:47" x14ac:dyDescent="0.45">
      <c r="A28">
        <f>'Batter Raw'!A28</f>
        <v>23</v>
      </c>
      <c r="B28" t="str">
        <f>'Batter Raw'!B28</f>
        <v>Masyn Winn</v>
      </c>
      <c r="C28">
        <f>'Batter Raw'!C28</f>
        <v>2024</v>
      </c>
      <c r="D28">
        <f>'Batter Raw'!D28</f>
        <v>22</v>
      </c>
      <c r="E28" t="str">
        <f>'Batter Raw'!E28</f>
        <v>STL</v>
      </c>
      <c r="F28" t="str">
        <f>'Batter Raw'!F28</f>
        <v>NL</v>
      </c>
      <c r="G28">
        <f>'Batter Raw'!G28</f>
        <v>51</v>
      </c>
      <c r="H28">
        <f>ROUND((VLOOKUP($B28, 'Batter Raw'!$B$6:$AN$162, MATCH('All B'!H$5, 'Batter Raw'!$B$5:$AN$5, 0), FALSE)/$G28)*(162*($G28/VLOOKUP($E28, 'Major League Baseball  Detailed'!$AF$2:$AG$31, 2, FALSE))),0)</f>
        <v>226</v>
      </c>
      <c r="I28">
        <f>ROUND((VLOOKUP($B28, 'Batter Raw'!$B$6:$AN$162, MATCH('All B'!I$5, 'Batter Raw'!$B$5:$AN$5, 0), FALSE)/$G28)*(162*($G28/VLOOKUP($E28, 'Major League Baseball  Detailed'!$AF$2:$AG$31, 2, FALSE))),0)</f>
        <v>202</v>
      </c>
      <c r="J28">
        <f>ROUND((VLOOKUP($B28, 'Batter Raw'!$B$6:$AN$162, MATCH('All B'!J$5, 'Batter Raw'!$B$5:$AN$5, 0), FALSE)/$G28)*(162*($G28/VLOOKUP($E28, 'Major League Baseball  Detailed'!$AF$2:$AG$31, 2, FALSE))),0)</f>
        <v>20</v>
      </c>
      <c r="K28">
        <f>ROUND((VLOOKUP($B28, 'Batter Raw'!$B$6:$AN$162, MATCH('All B'!K$5, 'Batter Raw'!$B$5:$AN$5, 0), FALSE)/$G28)*(162*($G28/VLOOKUP($E28, 'Major League Baseball  Detailed'!$AF$2:$AG$31, 2, FALSE))),0)</f>
        <v>61</v>
      </c>
      <c r="L28">
        <f>ROUND((VLOOKUP($B28, 'Batter Raw'!$B$6:$AN$162, MATCH('All B'!L$5, 'Batter Raw'!$B$5:$AN$5, 0), FALSE)/$G28)*(162*($G28/VLOOKUP($E28, 'Major League Baseball  Detailed'!$AF$2:$AG$31, 2, FALSE))),0)</f>
        <v>42</v>
      </c>
      <c r="M28">
        <f>ROUND((VLOOKUP($B28, 'Batter Raw'!$B$6:$AN$162, MATCH('All B'!M$5, 'Batter Raw'!$B$5:$AN$5, 0), FALSE)/$G28)*(162*($G28/VLOOKUP($E28, 'Major League Baseball  Detailed'!$AF$2:$AG$31, 2, FALSE))),0)</f>
        <v>14</v>
      </c>
      <c r="N28">
        <f>ROUND((VLOOKUP($B28, 'Batter Raw'!$B$6:$AN$162, MATCH('All B'!N$5, 'Batter Raw'!$B$5:$AN$5, 0), FALSE)/$G28)*(162*($G28/VLOOKUP($E28, 'Major League Baseball  Detailed'!$AF$2:$AG$31, 2, FALSE))),0)</f>
        <v>2</v>
      </c>
      <c r="O28">
        <f>ROUND((VLOOKUP($B28, 'Batter Raw'!$B$6:$AN$162, MATCH('All B'!O$5, 'Batter Raw'!$B$5:$AN$5, 0), FALSE)/$G28)*(162*($G28/VLOOKUP($E28, 'Major League Baseball  Detailed'!$AF$2:$AG$31, 2, FALSE))),0)</f>
        <v>2</v>
      </c>
      <c r="P28">
        <f>ROUND((VLOOKUP($B28, 'Batter Raw'!$B$6:$AN$162, MATCH('All B'!P$5, 'Batter Raw'!$B$5:$AN$5, 0), FALSE)/$G28)*(162*($G28/VLOOKUP($E28, 'Major League Baseball  Detailed'!$AF$2:$AG$31, 2, FALSE))),0)</f>
        <v>23</v>
      </c>
      <c r="Q28">
        <f>ROUND((VLOOKUP($B28, 'Batter Raw'!$B$6:$AN$162, MATCH('All B'!Q$5, 'Batter Raw'!$B$5:$AN$5, 0), FALSE)/$G28)*(162*($G28/VLOOKUP($E28, 'Major League Baseball  Detailed'!$AF$2:$AG$31, 2, FALSE))),0)</f>
        <v>9</v>
      </c>
      <c r="R28">
        <f>ROUND((VLOOKUP($B28, 'Batter Raw'!$B$6:$AN$162, MATCH('All B'!R$5, 'Batter Raw'!$B$5:$AN$5, 0), FALSE)/$G28)*(162*($G28/VLOOKUP($E28, 'Major League Baseball  Detailed'!$AF$2:$AG$31, 2, FALSE))),0)</f>
        <v>4</v>
      </c>
      <c r="S28">
        <f>ROUND((VLOOKUP($B28, 'Batter Raw'!$B$6:$AN$162, MATCH('All B'!S$5, 'Batter Raw'!$B$5:$AN$5, 0), FALSE)/$G28)*(162*($G28/VLOOKUP($E28, 'Major League Baseball  Detailed'!$AF$2:$AG$31, 2, FALSE))),0)</f>
        <v>17</v>
      </c>
      <c r="T28">
        <f>ROUND((VLOOKUP($B28, 'Batter Raw'!$B$6:$AN$162, MATCH('All B'!T$5, 'Batter Raw'!$B$5:$AN$5, 0), FALSE)/$G28)*(162*($G28/VLOOKUP($E28, 'Major League Baseball  Detailed'!$AF$2:$AG$31, 2, FALSE))),0)</f>
        <v>37</v>
      </c>
      <c r="U28">
        <f>VLOOKUP($B28, 'Batter Raw'!$B$6:$AN$162, MATCH('All B'!U$5, 'Batter Raw'!$B$5:$AN$5, 0), FALSE)</f>
        <v>0.30099999999999999</v>
      </c>
      <c r="V28">
        <f>VLOOKUP($B28, 'Batter Raw'!$B$6:$AN$162, MATCH('All B'!V$5, 'Batter Raw'!$B$5:$AN$5, 0), FALSE)</f>
        <v>0.34799999999999998</v>
      </c>
      <c r="W28">
        <f>VLOOKUP($B28, 'Batter Raw'!$B$6:$AN$162, MATCH('All B'!W$5, 'Batter Raw'!$B$5:$AN$5, 0), FALSE)</f>
        <v>0.42899999999999999</v>
      </c>
      <c r="X28">
        <f>VLOOKUP($B28, 'Batter Raw'!$B$6:$AN$162, MATCH('All B'!X$5, 'Batter Raw'!$B$5:$AN$5, 0), FALSE)</f>
        <v>0.77800000000000002</v>
      </c>
      <c r="Y28">
        <f>VLOOKUP($B28, 'Batter Raw'!$B$6:$AN$162, MATCH('All B'!Y$5, 'Batter Raw'!$B$5:$AN$5, 0), FALSE)</f>
        <v>123</v>
      </c>
      <c r="Z28">
        <f>ROUND((VLOOKUP($B28, 'Batter Raw'!$B$6:$AN$162, MATCH('All B'!Z$5, 'Batter Raw'!$B$5:$AN$5, 0), FALSE)/$G28)*(162*($G28/VLOOKUP($E28, 'Major League Baseball  Detailed'!$AF$2:$AG$31, 2, FALSE))),0)</f>
        <v>87</v>
      </c>
      <c r="AA28">
        <f>ROUND((VLOOKUP($B28, 'Batter Raw'!$B$6:$AN$162, MATCH('All B'!AA$5, 'Batter Raw'!$B$5:$AN$5, 0), FALSE)/$G28)*(162*($G28/VLOOKUP($E28, 'Major League Baseball  Detailed'!$AF$2:$AG$31, 2, FALSE))),0)</f>
        <v>0</v>
      </c>
      <c r="AB28">
        <f>ROUND((VLOOKUP($B28, 'Batter Raw'!$B$6:$AN$162, MATCH('All B'!AB$5, 'Batter Raw'!$B$5:$AN$5, 0), FALSE)/$G28)*(162*($G28/VLOOKUP($E28, 'Major League Baseball  Detailed'!$AF$2:$AG$31, 2, FALSE))),0)</f>
        <v>0</v>
      </c>
      <c r="AC28">
        <f>ROUND((VLOOKUP($B28, 'Batter Raw'!$B$6:$AN$162, MATCH('All B'!AC$5, 'Batter Raw'!$B$5:$AN$5, 0), FALSE)/$G28)*(162*($G28/VLOOKUP($E28, 'Major League Baseball  Detailed'!$AF$2:$AG$31, 2, FALSE))),0)</f>
        <v>2</v>
      </c>
      <c r="AD28">
        <f>ROUND((VLOOKUP($B28, 'Batter Raw'!$B$6:$AN$162, MATCH('All B'!AD$5, 'Batter Raw'!$B$5:$AN$5, 0), FALSE)/$G28)*(162*($G28/VLOOKUP($E28, 'Major League Baseball  Detailed'!$AF$2:$AG$31, 2, FALSE))),0)</f>
        <v>5</v>
      </c>
      <c r="AE28">
        <f>ROUND((VLOOKUP($B28, 'Batter Raw'!$B$6:$AN$162, MATCH('All B'!AE$5, 'Batter Raw'!$B$5:$AN$5, 0), FALSE)/$G28)*(162*($G28/VLOOKUP($E28, 'Major League Baseball  Detailed'!$AF$2:$AG$31, 2, FALSE))),0)</f>
        <v>1</v>
      </c>
      <c r="AF28">
        <f>ROUND((VLOOKUP($B28, 'Batter Raw'!$B$6:$AN$162, MATCH('All B'!AF$5, 'Batter Raw'!$B$5:$AN$5, 0), FALSE)/$G28)*(162*($G28/VLOOKUP($E28, 'Major League Baseball  Detailed'!$AF$2:$AG$31, 2, FALSE))),1)</f>
        <v>2.6</v>
      </c>
      <c r="AG28" s="1">
        <f t="shared" si="5"/>
        <v>1.6049382716049383</v>
      </c>
      <c r="AH28">
        <f>ROUND((VLOOKUP($B28, 'Batter Raw'!$B$6:$AN$162, MATCH('All B'!AH$5, 'Batter Raw'!$B$5:$AN$5, 0), FALSE)/$G28)*(162*($G28/VLOOKUP($E28, 'Major League Baseball  Detailed'!$AF$2:$AG$31, 2, FALSE))),1)</f>
        <v>1.9</v>
      </c>
      <c r="AI28">
        <f>ROUND((VLOOKUP($B28, 'Batter Raw'!$B$6:$AN$162, MATCH('All B'!AI$5, 'Batter Raw'!$B$5:$AN$5, 0), FALSE)/$G28)*(162*($G28/VLOOKUP($E28, 'Major League Baseball  Detailed'!$AF$2:$AG$31, 2, FALSE))),1)</f>
        <v>1.7</v>
      </c>
      <c r="AJ28">
        <f>ROUND((VLOOKUP($B28, 'Batter Raw'!$B$6:$AN$162, MATCH('All B'!AJ$5, 'Batter Raw'!$B$5:$AN$5, 0), FALSE)/$G28)*(162*($G28/VLOOKUP($E28, 'Major League Baseball  Detailed'!$AF$2:$AG$31, 2, FALSE))),1)</f>
        <v>1.2</v>
      </c>
      <c r="AK28">
        <f>ROUND((VLOOKUP($B28, 'Batter Raw'!$B$6:$AN$162, MATCH('All B'!AK$5, 'Batter Raw'!$B$5:$AN$5, 0), FALSE)/$G28)*(162*($G28/VLOOKUP($E28, 'Major League Baseball  Detailed'!$AF$2:$AG$31, 2, FALSE))),1)</f>
        <v>4.9000000000000004</v>
      </c>
      <c r="AL28">
        <f>ROUND((VLOOKUP($B28, 'Batter Raw'!$B$6:$AN$162, MATCH('All B'!AL$5, 'Batter Raw'!$B$5:$AN$5, 0), FALSE)/$G28)*(162*($G28/VLOOKUP($E28, 'Major League Baseball  Detailed'!$AF$2:$AG$31, 2, FALSE))),1)</f>
        <v>1.2</v>
      </c>
      <c r="AM28">
        <f>ROUND((VLOOKUP($B28, 'Batter Raw'!$B$6:$AN$162, MATCH('All B'!AM$5, 'Batter Raw'!$B$5:$AN$5, 0), FALSE)/$G28)*(162*($G28/VLOOKUP($E28, 'Major League Baseball  Detailed'!$AF$2:$AG$31, 2, FALSE))),1)</f>
        <v>0</v>
      </c>
      <c r="AN28">
        <f>ROUND((VLOOKUP($B28, 'Batter Raw'!$B$6:$AN$162, MATCH('All B'!AN$5, 'Batter Raw'!$B$5:$AN$5, 0), FALSE)/$G28)*(162*($G28/VLOOKUP($E28, 'Major League Baseball  Detailed'!$AF$2:$AG$31, 2, FALSE))),1)</f>
        <v>1.2</v>
      </c>
      <c r="AO28">
        <f>ROUND((VLOOKUP($B28, 'Batter Raw'!$B$6:$AN$162, MATCH('All B'!AO$5, 'Batter Raw'!$B$5:$AN$5, 0), FALSE)/$G28)*(162*($G28/VLOOKUP($E28, 'Major League Baseball  Detailed'!$AF$2:$AG$31, 2, FALSE))),1)</f>
        <v>8.6999999999999993</v>
      </c>
      <c r="AQ28">
        <f t="shared" si="0"/>
        <v>0</v>
      </c>
      <c r="AR28">
        <f t="shared" si="1"/>
        <v>0</v>
      </c>
      <c r="AS28">
        <f t="shared" si="2"/>
        <v>0</v>
      </c>
      <c r="AT28">
        <f t="shared" si="3"/>
        <v>0</v>
      </c>
      <c r="AU28">
        <f t="shared" si="4"/>
        <v>0</v>
      </c>
    </row>
    <row r="29" spans="1:47" x14ac:dyDescent="0.45">
      <c r="A29">
        <f>'Batter Raw'!A29</f>
        <v>24</v>
      </c>
      <c r="B29" t="str">
        <f>'Batter Raw'!B29</f>
        <v>Marcell Ozuna</v>
      </c>
      <c r="C29">
        <f>'Batter Raw'!C29</f>
        <v>2024</v>
      </c>
      <c r="D29">
        <f>'Batter Raw'!D29</f>
        <v>33</v>
      </c>
      <c r="E29" t="str">
        <f>'Batter Raw'!E29</f>
        <v>ATL</v>
      </c>
      <c r="F29" t="str">
        <f>'Batter Raw'!F29</f>
        <v>NL</v>
      </c>
      <c r="G29">
        <f>'Batter Raw'!G29</f>
        <v>56</v>
      </c>
      <c r="H29">
        <f>ROUND((VLOOKUP($B29, 'Batter Raw'!$B$6:$AN$162, MATCH('All B'!H$5, 'Batter Raw'!$B$5:$AN$5, 0), FALSE)/$G29)*(162*($G29/VLOOKUP($E29, 'Major League Baseball  Detailed'!$AF$2:$AG$31, 2, FALSE))),0)</f>
        <v>293</v>
      </c>
      <c r="I29">
        <f>ROUND((VLOOKUP($B29, 'Batter Raw'!$B$6:$AN$162, MATCH('All B'!I$5, 'Batter Raw'!$B$5:$AN$5, 0), FALSE)/$G29)*(162*($G29/VLOOKUP($E29, 'Major League Baseball  Detailed'!$AF$2:$AG$31, 2, FALSE))),0)</f>
        <v>257</v>
      </c>
      <c r="J29">
        <f>ROUND((VLOOKUP($B29, 'Batter Raw'!$B$6:$AN$162, MATCH('All B'!J$5, 'Batter Raw'!$B$5:$AN$5, 0), FALSE)/$G29)*(162*($G29/VLOOKUP($E29, 'Major League Baseball  Detailed'!$AF$2:$AG$31, 2, FALSE))),0)</f>
        <v>41</v>
      </c>
      <c r="K29">
        <f>ROUND((VLOOKUP($B29, 'Batter Raw'!$B$6:$AN$162, MATCH('All B'!K$5, 'Batter Raw'!$B$5:$AN$5, 0), FALSE)/$G29)*(162*($G29/VLOOKUP($E29, 'Major League Baseball  Detailed'!$AF$2:$AG$31, 2, FALSE))),0)</f>
        <v>80</v>
      </c>
      <c r="L29">
        <f>ROUND((VLOOKUP($B29, 'Batter Raw'!$B$6:$AN$162, MATCH('All B'!L$5, 'Batter Raw'!$B$5:$AN$5, 0), FALSE)/$G29)*(162*($G29/VLOOKUP($E29, 'Major League Baseball  Detailed'!$AF$2:$AG$31, 2, FALSE))),0)</f>
        <v>46</v>
      </c>
      <c r="M29">
        <f>ROUND((VLOOKUP($B29, 'Batter Raw'!$B$6:$AN$162, MATCH('All B'!M$5, 'Batter Raw'!$B$5:$AN$5, 0), FALSE)/$G29)*(162*($G29/VLOOKUP($E29, 'Major League Baseball  Detailed'!$AF$2:$AG$31, 2, FALSE))),0)</f>
        <v>14</v>
      </c>
      <c r="N29">
        <f>ROUND((VLOOKUP($B29, 'Batter Raw'!$B$6:$AN$162, MATCH('All B'!N$5, 'Batter Raw'!$B$5:$AN$5, 0), FALSE)/$G29)*(162*($G29/VLOOKUP($E29, 'Major League Baseball  Detailed'!$AF$2:$AG$31, 2, FALSE))),0)</f>
        <v>0</v>
      </c>
      <c r="O29">
        <f>ROUND((VLOOKUP($B29, 'Batter Raw'!$B$6:$AN$162, MATCH('All B'!O$5, 'Batter Raw'!$B$5:$AN$5, 0), FALSE)/$G29)*(162*($G29/VLOOKUP($E29, 'Major League Baseball  Detailed'!$AF$2:$AG$31, 2, FALSE))),0)</f>
        <v>21</v>
      </c>
      <c r="P29">
        <f>ROUND((VLOOKUP($B29, 'Batter Raw'!$B$6:$AN$162, MATCH('All B'!P$5, 'Batter Raw'!$B$5:$AN$5, 0), FALSE)/$G29)*(162*($G29/VLOOKUP($E29, 'Major League Baseball  Detailed'!$AF$2:$AG$31, 2, FALSE))),0)</f>
        <v>66</v>
      </c>
      <c r="Q29">
        <f>ROUND((VLOOKUP($B29, 'Batter Raw'!$B$6:$AN$162, MATCH('All B'!Q$5, 'Batter Raw'!$B$5:$AN$5, 0), FALSE)/$G29)*(162*($G29/VLOOKUP($E29, 'Major League Baseball  Detailed'!$AF$2:$AG$31, 2, FALSE))),0)</f>
        <v>0</v>
      </c>
      <c r="R29">
        <f>ROUND((VLOOKUP($B29, 'Batter Raw'!$B$6:$AN$162, MATCH('All B'!R$5, 'Batter Raw'!$B$5:$AN$5, 0), FALSE)/$G29)*(162*($G29/VLOOKUP($E29, 'Major League Baseball  Detailed'!$AF$2:$AG$31, 2, FALSE))),0)</f>
        <v>0</v>
      </c>
      <c r="S29">
        <f>ROUND((VLOOKUP($B29, 'Batter Raw'!$B$6:$AN$162, MATCH('All B'!S$5, 'Batter Raw'!$B$5:$AN$5, 0), FALSE)/$G29)*(162*($G29/VLOOKUP($E29, 'Major League Baseball  Detailed'!$AF$2:$AG$31, 2, FALSE))),0)</f>
        <v>32</v>
      </c>
      <c r="T29">
        <f>ROUND((VLOOKUP($B29, 'Batter Raw'!$B$6:$AN$162, MATCH('All B'!T$5, 'Batter Raw'!$B$5:$AN$5, 0), FALSE)/$G29)*(162*($G29/VLOOKUP($E29, 'Major League Baseball  Detailed'!$AF$2:$AG$31, 2, FALSE))),0)</f>
        <v>67</v>
      </c>
      <c r="U29">
        <f>VLOOKUP($B29, 'Batter Raw'!$B$6:$AN$162, MATCH('All B'!U$5, 'Batter Raw'!$B$5:$AN$5, 0), FALSE)</f>
        <v>0.313</v>
      </c>
      <c r="V29">
        <f>VLOOKUP($B29, 'Batter Raw'!$B$6:$AN$162, MATCH('All B'!V$5, 'Batter Raw'!$B$5:$AN$5, 0), FALSE)</f>
        <v>0.38800000000000001</v>
      </c>
      <c r="W29">
        <f>VLOOKUP($B29, 'Batter Raw'!$B$6:$AN$162, MATCH('All B'!W$5, 'Batter Raw'!$B$5:$AN$5, 0), FALSE)</f>
        <v>0.61099999999999999</v>
      </c>
      <c r="X29">
        <f>VLOOKUP($B29, 'Batter Raw'!$B$6:$AN$162, MATCH('All B'!X$5, 'Batter Raw'!$B$5:$AN$5, 0), FALSE)</f>
        <v>0.999</v>
      </c>
      <c r="Y29">
        <f>VLOOKUP($B29, 'Batter Raw'!$B$6:$AN$162, MATCH('All B'!Y$5, 'Batter Raw'!$B$5:$AN$5, 0), FALSE)</f>
        <v>180</v>
      </c>
      <c r="Z29">
        <f>ROUND((VLOOKUP($B29, 'Batter Raw'!$B$6:$AN$162, MATCH('All B'!Z$5, 'Batter Raw'!$B$5:$AN$5, 0), FALSE)/$G29)*(162*($G29/VLOOKUP($E29, 'Major League Baseball  Detailed'!$AF$2:$AG$31, 2, FALSE))),0)</f>
        <v>157</v>
      </c>
      <c r="AA29">
        <f>ROUND((VLOOKUP($B29, 'Batter Raw'!$B$6:$AN$162, MATCH('All B'!AA$5, 'Batter Raw'!$B$5:$AN$5, 0), FALSE)/$G29)*(162*($G29/VLOOKUP($E29, 'Major League Baseball  Detailed'!$AF$2:$AG$31, 2, FALSE))),0)</f>
        <v>5</v>
      </c>
      <c r="AB29">
        <f>ROUND((VLOOKUP($B29, 'Batter Raw'!$B$6:$AN$162, MATCH('All B'!AB$5, 'Batter Raw'!$B$5:$AN$5, 0), FALSE)/$G29)*(162*($G29/VLOOKUP($E29, 'Major League Baseball  Detailed'!$AF$2:$AG$31, 2, FALSE))),0)</f>
        <v>1</v>
      </c>
      <c r="AC29">
        <f>ROUND((VLOOKUP($B29, 'Batter Raw'!$B$6:$AN$162, MATCH('All B'!AC$5, 'Batter Raw'!$B$5:$AN$5, 0), FALSE)/$G29)*(162*($G29/VLOOKUP($E29, 'Major League Baseball  Detailed'!$AF$2:$AG$31, 2, FALSE))),0)</f>
        <v>0</v>
      </c>
      <c r="AD29">
        <f>ROUND((VLOOKUP($B29, 'Batter Raw'!$B$6:$AN$162, MATCH('All B'!AD$5, 'Batter Raw'!$B$5:$AN$5, 0), FALSE)/$G29)*(162*($G29/VLOOKUP($E29, 'Major League Baseball  Detailed'!$AF$2:$AG$31, 2, FALSE))),0)</f>
        <v>2</v>
      </c>
      <c r="AE29">
        <f>ROUND((VLOOKUP($B29, 'Batter Raw'!$B$6:$AN$162, MATCH('All B'!AE$5, 'Batter Raw'!$B$5:$AN$5, 0), FALSE)/$G29)*(162*($G29/VLOOKUP($E29, 'Major League Baseball  Detailed'!$AF$2:$AG$31, 2, FALSE))),0)</f>
        <v>1</v>
      </c>
      <c r="AF29">
        <f>ROUND((VLOOKUP($B29, 'Batter Raw'!$B$6:$AN$162, MATCH('All B'!AF$5, 'Batter Raw'!$B$5:$AN$5, 0), FALSE)/$G29)*(162*($G29/VLOOKUP($E29, 'Major League Baseball  Detailed'!$AF$2:$AG$31, 2, FALSE))),1)</f>
        <v>2.6</v>
      </c>
      <c r="AG29" s="1">
        <f t="shared" si="5"/>
        <v>1.6049382716049383</v>
      </c>
      <c r="AH29">
        <f>ROUND((VLOOKUP($B29, 'Batter Raw'!$B$6:$AN$162, MATCH('All B'!AH$5, 'Batter Raw'!$B$5:$AN$5, 0), FALSE)/$G29)*(162*($G29/VLOOKUP($E29, 'Major League Baseball  Detailed'!$AF$2:$AG$31, 2, FALSE))),1)</f>
        <v>1.6</v>
      </c>
      <c r="AI29">
        <f>ROUND((VLOOKUP($B29, 'Batter Raw'!$B$6:$AN$162, MATCH('All B'!AI$5, 'Batter Raw'!$B$5:$AN$5, 0), FALSE)/$G29)*(162*($G29/VLOOKUP($E29, 'Major League Baseball  Detailed'!$AF$2:$AG$31, 2, FALSE))),1)</f>
        <v>2.6</v>
      </c>
      <c r="AJ29">
        <f>ROUND((VLOOKUP($B29, 'Batter Raw'!$B$6:$AN$162, MATCH('All B'!AJ$5, 'Batter Raw'!$B$5:$AN$5, 0), FALSE)/$G29)*(162*($G29/VLOOKUP($E29, 'Major League Baseball  Detailed'!$AF$2:$AG$31, 2, FALSE))),1)</f>
        <v>-0.6</v>
      </c>
      <c r="AK29">
        <f>ROUND((VLOOKUP($B29, 'Batter Raw'!$B$6:$AN$162, MATCH('All B'!AK$5, 'Batter Raw'!$B$5:$AN$5, 0), FALSE)/$G29)*(162*($G29/VLOOKUP($E29, 'Major League Baseball  Detailed'!$AF$2:$AG$31, 2, FALSE))),1)</f>
        <v>26</v>
      </c>
      <c r="AL29">
        <f>ROUND((VLOOKUP($B29, 'Batter Raw'!$B$6:$AN$162, MATCH('All B'!AL$5, 'Batter Raw'!$B$5:$AN$5, 0), FALSE)/$G29)*(162*($G29/VLOOKUP($E29, 'Major League Baseball  Detailed'!$AF$2:$AG$31, 2, FALSE))),1)</f>
        <v>-1.2</v>
      </c>
      <c r="AM29">
        <f>ROUND((VLOOKUP($B29, 'Batter Raw'!$B$6:$AN$162, MATCH('All B'!AM$5, 'Batter Raw'!$B$5:$AN$5, 0), FALSE)/$G29)*(162*($G29/VLOOKUP($E29, 'Major League Baseball  Detailed'!$AF$2:$AG$31, 2, FALSE))),1)</f>
        <v>-2.5</v>
      </c>
      <c r="AN29">
        <f>ROUND((VLOOKUP($B29, 'Batter Raw'!$B$6:$AN$162, MATCH('All B'!AN$5, 'Batter Raw'!$B$5:$AN$5, 0), FALSE)/$G29)*(162*($G29/VLOOKUP($E29, 'Major League Baseball  Detailed'!$AF$2:$AG$31, 2, FALSE))),1)</f>
        <v>-3.7</v>
      </c>
      <c r="AO29">
        <f>ROUND((VLOOKUP($B29, 'Batter Raw'!$B$6:$AN$162, MATCH('All B'!AO$5, 'Batter Raw'!$B$5:$AN$5, 0), FALSE)/$G29)*(162*($G29/VLOOKUP($E29, 'Major League Baseball  Detailed'!$AF$2:$AG$31, 2, FALSE))),1)</f>
        <v>0</v>
      </c>
      <c r="AQ29">
        <f t="shared" si="0"/>
        <v>0</v>
      </c>
      <c r="AR29">
        <f t="shared" si="1"/>
        <v>0</v>
      </c>
      <c r="AS29">
        <f t="shared" si="2"/>
        <v>0</v>
      </c>
      <c r="AT29">
        <f t="shared" si="3"/>
        <v>0</v>
      </c>
      <c r="AU29">
        <f t="shared" si="4"/>
        <v>0</v>
      </c>
    </row>
    <row r="30" spans="1:47" x14ac:dyDescent="0.45">
      <c r="A30">
        <f>'Batter Raw'!A30</f>
        <v>25</v>
      </c>
      <c r="B30" t="str">
        <f>'Batter Raw'!B30</f>
        <v>Salvador Perez</v>
      </c>
      <c r="C30">
        <f>'Batter Raw'!C30</f>
        <v>2024</v>
      </c>
      <c r="D30">
        <f>'Batter Raw'!D30</f>
        <v>34</v>
      </c>
      <c r="E30" t="str">
        <f>'Batter Raw'!E30</f>
        <v>KCR</v>
      </c>
      <c r="F30" t="str">
        <f>'Batter Raw'!F30</f>
        <v>AL</v>
      </c>
      <c r="G30">
        <f>'Batter Raw'!G30</f>
        <v>58</v>
      </c>
      <c r="H30">
        <f>ROUND((VLOOKUP($B30, 'Batter Raw'!$B$6:$AN$162, MATCH('All B'!H$5, 'Batter Raw'!$B$5:$AN$5, 0), FALSE)/$G30)*(162*($G30/VLOOKUP($E30, 'Major League Baseball  Detailed'!$AF$2:$AG$31, 2, FALSE))),0)</f>
        <v>288</v>
      </c>
      <c r="I30">
        <f>ROUND((VLOOKUP($B30, 'Batter Raw'!$B$6:$AN$162, MATCH('All B'!I$5, 'Batter Raw'!$B$5:$AN$5, 0), FALSE)/$G30)*(162*($G30/VLOOKUP($E30, 'Major League Baseball  Detailed'!$AF$2:$AG$31, 2, FALSE))),0)</f>
        <v>261</v>
      </c>
      <c r="J30">
        <f>ROUND((VLOOKUP($B30, 'Batter Raw'!$B$6:$AN$162, MATCH('All B'!J$5, 'Batter Raw'!$B$5:$AN$5, 0), FALSE)/$G30)*(162*($G30/VLOOKUP($E30, 'Major League Baseball  Detailed'!$AF$2:$AG$31, 2, FALSE))),0)</f>
        <v>29</v>
      </c>
      <c r="K30">
        <f>ROUND((VLOOKUP($B30, 'Batter Raw'!$B$6:$AN$162, MATCH('All B'!K$5, 'Batter Raw'!$B$5:$AN$5, 0), FALSE)/$G30)*(162*($G30/VLOOKUP($E30, 'Major League Baseball  Detailed'!$AF$2:$AG$31, 2, FALSE))),0)</f>
        <v>82</v>
      </c>
      <c r="L30">
        <f>ROUND((VLOOKUP($B30, 'Batter Raw'!$B$6:$AN$162, MATCH('All B'!L$5, 'Batter Raw'!$B$5:$AN$5, 0), FALSE)/$G30)*(162*($G30/VLOOKUP($E30, 'Major League Baseball  Detailed'!$AF$2:$AG$31, 2, FALSE))),0)</f>
        <v>53</v>
      </c>
      <c r="M30">
        <f>ROUND((VLOOKUP($B30, 'Batter Raw'!$B$6:$AN$162, MATCH('All B'!M$5, 'Batter Raw'!$B$5:$AN$5, 0), FALSE)/$G30)*(162*($G30/VLOOKUP($E30, 'Major League Baseball  Detailed'!$AF$2:$AG$31, 2, FALSE))),0)</f>
        <v>17</v>
      </c>
      <c r="N30">
        <f>ROUND((VLOOKUP($B30, 'Batter Raw'!$B$6:$AN$162, MATCH('All B'!N$5, 'Batter Raw'!$B$5:$AN$5, 0), FALSE)/$G30)*(162*($G30/VLOOKUP($E30, 'Major League Baseball  Detailed'!$AF$2:$AG$31, 2, FALSE))),0)</f>
        <v>0</v>
      </c>
      <c r="O30">
        <f>ROUND((VLOOKUP($B30, 'Batter Raw'!$B$6:$AN$162, MATCH('All B'!O$5, 'Batter Raw'!$B$5:$AN$5, 0), FALSE)/$G30)*(162*($G30/VLOOKUP($E30, 'Major League Baseball  Detailed'!$AF$2:$AG$31, 2, FALSE))),0)</f>
        <v>12</v>
      </c>
      <c r="P30">
        <f>ROUND((VLOOKUP($B30, 'Batter Raw'!$B$6:$AN$162, MATCH('All B'!P$5, 'Batter Raw'!$B$5:$AN$5, 0), FALSE)/$G30)*(162*($G30/VLOOKUP($E30, 'Major League Baseball  Detailed'!$AF$2:$AG$31, 2, FALSE))),0)</f>
        <v>50</v>
      </c>
      <c r="Q30">
        <f>ROUND((VLOOKUP($B30, 'Batter Raw'!$B$6:$AN$162, MATCH('All B'!Q$5, 'Batter Raw'!$B$5:$AN$5, 0), FALSE)/$G30)*(162*($G30/VLOOKUP($E30, 'Major League Baseball  Detailed'!$AF$2:$AG$31, 2, FALSE))),0)</f>
        <v>0</v>
      </c>
      <c r="R30">
        <f>ROUND((VLOOKUP($B30, 'Batter Raw'!$B$6:$AN$162, MATCH('All B'!R$5, 'Batter Raw'!$B$5:$AN$5, 0), FALSE)/$G30)*(162*($G30/VLOOKUP($E30, 'Major League Baseball  Detailed'!$AF$2:$AG$31, 2, FALSE))),0)</f>
        <v>0</v>
      </c>
      <c r="S30">
        <f>ROUND((VLOOKUP($B30, 'Batter Raw'!$B$6:$AN$162, MATCH('All B'!S$5, 'Batter Raw'!$B$5:$AN$5, 0), FALSE)/$G30)*(162*($G30/VLOOKUP($E30, 'Major League Baseball  Detailed'!$AF$2:$AG$31, 2, FALSE))),0)</f>
        <v>20</v>
      </c>
      <c r="T30">
        <f>ROUND((VLOOKUP($B30, 'Batter Raw'!$B$6:$AN$162, MATCH('All B'!T$5, 'Batter Raw'!$B$5:$AN$5, 0), FALSE)/$G30)*(162*($G30/VLOOKUP($E30, 'Major League Baseball  Detailed'!$AF$2:$AG$31, 2, FALSE))),0)</f>
        <v>45</v>
      </c>
      <c r="U30">
        <f>VLOOKUP($B30, 'Batter Raw'!$B$6:$AN$162, MATCH('All B'!U$5, 'Batter Raw'!$B$5:$AN$5, 0), FALSE)</f>
        <v>0.315</v>
      </c>
      <c r="V30">
        <f>VLOOKUP($B30, 'Batter Raw'!$B$6:$AN$162, MATCH('All B'!V$5, 'Batter Raw'!$B$5:$AN$5, 0), FALSE)</f>
        <v>0.379</v>
      </c>
      <c r="W30">
        <f>VLOOKUP($B30, 'Batter Raw'!$B$6:$AN$162, MATCH('All B'!W$5, 'Batter Raw'!$B$5:$AN$5, 0), FALSE)</f>
        <v>0.52100000000000002</v>
      </c>
      <c r="X30">
        <f>VLOOKUP($B30, 'Batter Raw'!$B$6:$AN$162, MATCH('All B'!X$5, 'Batter Raw'!$B$5:$AN$5, 0), FALSE)</f>
        <v>0.9</v>
      </c>
      <c r="Y30">
        <f>VLOOKUP($B30, 'Batter Raw'!$B$6:$AN$162, MATCH('All B'!Y$5, 'Batter Raw'!$B$5:$AN$5, 0), FALSE)</f>
        <v>152</v>
      </c>
      <c r="Z30">
        <f>ROUND((VLOOKUP($B30, 'Batter Raw'!$B$6:$AN$162, MATCH('All B'!Z$5, 'Batter Raw'!$B$5:$AN$5, 0), FALSE)/$G30)*(162*($G30/VLOOKUP($E30, 'Major League Baseball  Detailed'!$AF$2:$AG$31, 2, FALSE))),0)</f>
        <v>136</v>
      </c>
      <c r="AA30">
        <f>ROUND((VLOOKUP($B30, 'Batter Raw'!$B$6:$AN$162, MATCH('All B'!AA$5, 'Batter Raw'!$B$5:$AN$5, 0), FALSE)/$G30)*(162*($G30/VLOOKUP($E30, 'Major League Baseball  Detailed'!$AF$2:$AG$31, 2, FALSE))),0)</f>
        <v>10</v>
      </c>
      <c r="AB30">
        <f>ROUND((VLOOKUP($B30, 'Batter Raw'!$B$6:$AN$162, MATCH('All B'!AB$5, 'Batter Raw'!$B$5:$AN$5, 0), FALSE)/$G30)*(162*($G30/VLOOKUP($E30, 'Major League Baseball  Detailed'!$AF$2:$AG$31, 2, FALSE))),0)</f>
        <v>7</v>
      </c>
      <c r="AC30">
        <f>ROUND((VLOOKUP($B30, 'Batter Raw'!$B$6:$AN$162, MATCH('All B'!AC$5, 'Batter Raw'!$B$5:$AN$5, 0), FALSE)/$G30)*(162*($G30/VLOOKUP($E30, 'Major League Baseball  Detailed'!$AF$2:$AG$31, 2, FALSE))),0)</f>
        <v>0</v>
      </c>
      <c r="AD30">
        <f>ROUND((VLOOKUP($B30, 'Batter Raw'!$B$6:$AN$162, MATCH('All B'!AD$5, 'Batter Raw'!$B$5:$AN$5, 0), FALSE)/$G30)*(162*($G30/VLOOKUP($E30, 'Major League Baseball  Detailed'!$AF$2:$AG$31, 2, FALSE))),0)</f>
        <v>0</v>
      </c>
      <c r="AE30">
        <f>ROUND((VLOOKUP($B30, 'Batter Raw'!$B$6:$AN$162, MATCH('All B'!AE$5, 'Batter Raw'!$B$5:$AN$5, 0), FALSE)/$G30)*(162*($G30/VLOOKUP($E30, 'Major League Baseball  Detailed'!$AF$2:$AG$31, 2, FALSE))),0)</f>
        <v>6</v>
      </c>
      <c r="AF30">
        <f>ROUND((VLOOKUP($B30, 'Batter Raw'!$B$6:$AN$162, MATCH('All B'!AF$5, 'Batter Raw'!$B$5:$AN$5, 0), FALSE)/$G30)*(162*($G30/VLOOKUP($E30, 'Major League Baseball  Detailed'!$AF$2:$AG$31, 2, FALSE))),1)</f>
        <v>2.6</v>
      </c>
      <c r="AG30" s="1">
        <f t="shared" si="5"/>
        <v>1.6049382716049383</v>
      </c>
      <c r="AH30">
        <f>ROUND((VLOOKUP($B30, 'Batter Raw'!$B$6:$AN$162, MATCH('All B'!AH$5, 'Batter Raw'!$B$5:$AN$5, 0), FALSE)/$G30)*(162*($G30/VLOOKUP($E30, 'Major League Baseball  Detailed'!$AF$2:$AG$31, 2, FALSE))),1)</f>
        <v>1.6</v>
      </c>
      <c r="AI30">
        <f>ROUND((VLOOKUP($B30, 'Batter Raw'!$B$6:$AN$162, MATCH('All B'!AI$5, 'Batter Raw'!$B$5:$AN$5, 0), FALSE)/$G30)*(162*($G30/VLOOKUP($E30, 'Major League Baseball  Detailed'!$AF$2:$AG$31, 2, FALSE))),1)</f>
        <v>2.5</v>
      </c>
      <c r="AJ30">
        <f>ROUND((VLOOKUP($B30, 'Batter Raw'!$B$6:$AN$162, MATCH('All B'!AJ$5, 'Batter Raw'!$B$5:$AN$5, 0), FALSE)/$G30)*(162*($G30/VLOOKUP($E30, 'Major League Baseball  Detailed'!$AF$2:$AG$31, 2, FALSE))),1)</f>
        <v>0.2</v>
      </c>
      <c r="AK30">
        <f>ROUND((VLOOKUP($B30, 'Batter Raw'!$B$6:$AN$162, MATCH('All B'!AK$5, 'Batter Raw'!$B$5:$AN$5, 0), FALSE)/$G30)*(162*($G30/VLOOKUP($E30, 'Major League Baseball  Detailed'!$AF$2:$AG$31, 2, FALSE))),1)</f>
        <v>16</v>
      </c>
      <c r="AL30">
        <f>ROUND((VLOOKUP($B30, 'Batter Raw'!$B$6:$AN$162, MATCH('All B'!AL$5, 'Batter Raw'!$B$5:$AN$5, 0), FALSE)/$G30)*(162*($G30/VLOOKUP($E30, 'Major League Baseball  Detailed'!$AF$2:$AG$31, 2, FALSE))),1)</f>
        <v>-1.2</v>
      </c>
      <c r="AM30">
        <f>ROUND((VLOOKUP($B30, 'Batter Raw'!$B$6:$AN$162, MATCH('All B'!AM$5, 'Batter Raw'!$B$5:$AN$5, 0), FALSE)/$G30)*(162*($G30/VLOOKUP($E30, 'Major League Baseball  Detailed'!$AF$2:$AG$31, 2, FALSE))),1)</f>
        <v>-2.5</v>
      </c>
      <c r="AN30">
        <f>ROUND((VLOOKUP($B30, 'Batter Raw'!$B$6:$AN$162, MATCH('All B'!AN$5, 'Batter Raw'!$B$5:$AN$5, 0), FALSE)/$G30)*(162*($G30/VLOOKUP($E30, 'Major League Baseball  Detailed'!$AF$2:$AG$31, 2, FALSE))),1)</f>
        <v>-3.7</v>
      </c>
      <c r="AO30">
        <f>ROUND((VLOOKUP($B30, 'Batter Raw'!$B$6:$AN$162, MATCH('All B'!AO$5, 'Batter Raw'!$B$5:$AN$5, 0), FALSE)/$G30)*(162*($G30/VLOOKUP($E30, 'Major League Baseball  Detailed'!$AF$2:$AG$31, 2, FALSE))),1)</f>
        <v>1.2</v>
      </c>
      <c r="AQ30">
        <f t="shared" si="0"/>
        <v>0</v>
      </c>
      <c r="AR30">
        <f t="shared" si="1"/>
        <v>0</v>
      </c>
      <c r="AS30">
        <f t="shared" si="2"/>
        <v>0</v>
      </c>
      <c r="AT30">
        <f t="shared" si="3"/>
        <v>0</v>
      </c>
      <c r="AU30">
        <f t="shared" si="4"/>
        <v>0</v>
      </c>
    </row>
    <row r="31" spans="1:47" x14ac:dyDescent="0.45">
      <c r="A31">
        <f>'Batter Raw'!A31</f>
        <v>26</v>
      </c>
      <c r="B31" t="str">
        <f>'Batter Raw'!B31</f>
        <v>Jurickson Profar</v>
      </c>
      <c r="C31">
        <f>'Batter Raw'!C31</f>
        <v>2024</v>
      </c>
      <c r="D31">
        <f>'Batter Raw'!D31</f>
        <v>31</v>
      </c>
      <c r="E31" t="str">
        <f>'Batter Raw'!E31</f>
        <v>SDP</v>
      </c>
      <c r="F31" t="str">
        <f>'Batter Raw'!F31</f>
        <v>NL</v>
      </c>
      <c r="G31">
        <f>'Batter Raw'!G31</f>
        <v>61</v>
      </c>
      <c r="H31">
        <f>ROUND((VLOOKUP($B31, 'Batter Raw'!$B$6:$AN$162, MATCH('All B'!H$5, 'Batter Raw'!$B$5:$AN$5, 0), FALSE)/$G31)*(162*($G31/VLOOKUP($E31, 'Major League Baseball  Detailed'!$AF$2:$AG$31, 2, FALSE))),0)</f>
        <v>296</v>
      </c>
      <c r="I31">
        <f>ROUND((VLOOKUP($B31, 'Batter Raw'!$B$6:$AN$162, MATCH('All B'!I$5, 'Batter Raw'!$B$5:$AN$5, 0), FALSE)/$G31)*(162*($G31/VLOOKUP($E31, 'Major League Baseball  Detailed'!$AF$2:$AG$31, 2, FALSE))),0)</f>
        <v>251</v>
      </c>
      <c r="J31">
        <f>ROUND((VLOOKUP($B31, 'Batter Raw'!$B$6:$AN$162, MATCH('All B'!J$5, 'Batter Raw'!$B$5:$AN$5, 0), FALSE)/$G31)*(162*($G31/VLOOKUP($E31, 'Major League Baseball  Detailed'!$AF$2:$AG$31, 2, FALSE))),0)</f>
        <v>41</v>
      </c>
      <c r="K31">
        <f>ROUND((VLOOKUP($B31, 'Batter Raw'!$B$6:$AN$162, MATCH('All B'!K$5, 'Batter Raw'!$B$5:$AN$5, 0), FALSE)/$G31)*(162*($G31/VLOOKUP($E31, 'Major League Baseball  Detailed'!$AF$2:$AG$31, 2, FALSE))),0)</f>
        <v>82</v>
      </c>
      <c r="L31">
        <f>ROUND((VLOOKUP($B31, 'Batter Raw'!$B$6:$AN$162, MATCH('All B'!L$5, 'Batter Raw'!$B$5:$AN$5, 0), FALSE)/$G31)*(162*($G31/VLOOKUP($E31, 'Major League Baseball  Detailed'!$AF$2:$AG$31, 2, FALSE))),0)</f>
        <v>60</v>
      </c>
      <c r="M31">
        <f>ROUND((VLOOKUP($B31, 'Batter Raw'!$B$6:$AN$162, MATCH('All B'!M$5, 'Batter Raw'!$B$5:$AN$5, 0), FALSE)/$G31)*(162*($G31/VLOOKUP($E31, 'Major League Baseball  Detailed'!$AF$2:$AG$31, 2, FALSE))),0)</f>
        <v>12</v>
      </c>
      <c r="N31">
        <f>ROUND((VLOOKUP($B31, 'Batter Raw'!$B$6:$AN$162, MATCH('All B'!N$5, 'Batter Raw'!$B$5:$AN$5, 0), FALSE)/$G31)*(162*($G31/VLOOKUP($E31, 'Major League Baseball  Detailed'!$AF$2:$AG$31, 2, FALSE))),0)</f>
        <v>0</v>
      </c>
      <c r="O31">
        <f>ROUND((VLOOKUP($B31, 'Batter Raw'!$B$6:$AN$162, MATCH('All B'!O$5, 'Batter Raw'!$B$5:$AN$5, 0), FALSE)/$G31)*(162*($G31/VLOOKUP($E31, 'Major League Baseball  Detailed'!$AF$2:$AG$31, 2, FALSE))),0)</f>
        <v>10</v>
      </c>
      <c r="P31">
        <f>ROUND((VLOOKUP($B31, 'Batter Raw'!$B$6:$AN$162, MATCH('All B'!P$5, 'Batter Raw'!$B$5:$AN$5, 0), FALSE)/$G31)*(162*($G31/VLOOKUP($E31, 'Major League Baseball  Detailed'!$AF$2:$AG$31, 2, FALSE))),0)</f>
        <v>46</v>
      </c>
      <c r="Q31">
        <f>ROUND((VLOOKUP($B31, 'Batter Raw'!$B$6:$AN$162, MATCH('All B'!Q$5, 'Batter Raw'!$B$5:$AN$5, 0), FALSE)/$G31)*(162*($G31/VLOOKUP($E31, 'Major League Baseball  Detailed'!$AF$2:$AG$31, 2, FALSE))),0)</f>
        <v>4</v>
      </c>
      <c r="R31">
        <f>ROUND((VLOOKUP($B31, 'Batter Raw'!$B$6:$AN$162, MATCH('All B'!R$5, 'Batter Raw'!$B$5:$AN$5, 0), FALSE)/$G31)*(162*($G31/VLOOKUP($E31, 'Major League Baseball  Detailed'!$AF$2:$AG$31, 2, FALSE))),0)</f>
        <v>2</v>
      </c>
      <c r="S31">
        <f>ROUND((VLOOKUP($B31, 'Batter Raw'!$B$6:$AN$162, MATCH('All B'!S$5, 'Batter Raw'!$B$5:$AN$5, 0), FALSE)/$G31)*(162*($G31/VLOOKUP($E31, 'Major League Baseball  Detailed'!$AF$2:$AG$31, 2, FALSE))),0)</f>
        <v>38</v>
      </c>
      <c r="T31">
        <f>ROUND((VLOOKUP($B31, 'Batter Raw'!$B$6:$AN$162, MATCH('All B'!T$5, 'Batter Raw'!$B$5:$AN$5, 0), FALSE)/$G31)*(162*($G31/VLOOKUP($E31, 'Major League Baseball  Detailed'!$AF$2:$AG$31, 2, FALSE))),0)</f>
        <v>41</v>
      </c>
      <c r="U31">
        <f>VLOOKUP($B31, 'Batter Raw'!$B$6:$AN$162, MATCH('All B'!U$5, 'Batter Raw'!$B$5:$AN$5, 0), FALSE)</f>
        <v>0.32500000000000001</v>
      </c>
      <c r="V31">
        <f>VLOOKUP($B31, 'Batter Raw'!$B$6:$AN$162, MATCH('All B'!V$5, 'Batter Raw'!$B$5:$AN$5, 0), FALSE)</f>
        <v>0.42</v>
      </c>
      <c r="W31">
        <f>VLOOKUP($B31, 'Batter Raw'!$B$6:$AN$162, MATCH('All B'!W$5, 'Batter Raw'!$B$5:$AN$5, 0), FALSE)</f>
        <v>0.49</v>
      </c>
      <c r="X31">
        <f>VLOOKUP($B31, 'Batter Raw'!$B$6:$AN$162, MATCH('All B'!X$5, 'Batter Raw'!$B$5:$AN$5, 0), FALSE)</f>
        <v>0.91</v>
      </c>
      <c r="Y31">
        <f>VLOOKUP($B31, 'Batter Raw'!$B$6:$AN$162, MATCH('All B'!Y$5, 'Batter Raw'!$B$5:$AN$5, 0), FALSE)</f>
        <v>166</v>
      </c>
      <c r="Z31">
        <f>ROUND((VLOOKUP($B31, 'Batter Raw'!$B$6:$AN$162, MATCH('All B'!Z$5, 'Batter Raw'!$B$5:$AN$5, 0), FALSE)/$G31)*(162*($G31/VLOOKUP($E31, 'Major League Baseball  Detailed'!$AF$2:$AG$31, 2, FALSE))),0)</f>
        <v>123</v>
      </c>
      <c r="AA31">
        <f>ROUND((VLOOKUP($B31, 'Batter Raw'!$B$6:$AN$162, MATCH('All B'!AA$5, 'Batter Raw'!$B$5:$AN$5, 0), FALSE)/$G31)*(162*($G31/VLOOKUP($E31, 'Major League Baseball  Detailed'!$AF$2:$AG$31, 2, FALSE))),0)</f>
        <v>7</v>
      </c>
      <c r="AB31">
        <f>ROUND((VLOOKUP($B31, 'Batter Raw'!$B$6:$AN$162, MATCH('All B'!AB$5, 'Batter Raw'!$B$5:$AN$5, 0), FALSE)/$G31)*(162*($G31/VLOOKUP($E31, 'Major League Baseball  Detailed'!$AF$2:$AG$31, 2, FALSE))),0)</f>
        <v>5</v>
      </c>
      <c r="AC31">
        <f>ROUND((VLOOKUP($B31, 'Batter Raw'!$B$6:$AN$162, MATCH('All B'!AC$5, 'Batter Raw'!$B$5:$AN$5, 0), FALSE)/$G31)*(162*($G31/VLOOKUP($E31, 'Major League Baseball  Detailed'!$AF$2:$AG$31, 2, FALSE))),0)</f>
        <v>0</v>
      </c>
      <c r="AD31">
        <f>ROUND((VLOOKUP($B31, 'Batter Raw'!$B$6:$AN$162, MATCH('All B'!AD$5, 'Batter Raw'!$B$5:$AN$5, 0), FALSE)/$G31)*(162*($G31/VLOOKUP($E31, 'Major League Baseball  Detailed'!$AF$2:$AG$31, 2, FALSE))),0)</f>
        <v>2</v>
      </c>
      <c r="AE31">
        <f>ROUND((VLOOKUP($B31, 'Batter Raw'!$B$6:$AN$162, MATCH('All B'!AE$5, 'Batter Raw'!$B$5:$AN$5, 0), FALSE)/$G31)*(162*($G31/VLOOKUP($E31, 'Major League Baseball  Detailed'!$AF$2:$AG$31, 2, FALSE))),0)</f>
        <v>1</v>
      </c>
      <c r="AF31">
        <f>ROUND((VLOOKUP($B31, 'Batter Raw'!$B$6:$AN$162, MATCH('All B'!AF$5, 'Batter Raw'!$B$5:$AN$5, 0), FALSE)/$G31)*(162*($G31/VLOOKUP($E31, 'Major League Baseball  Detailed'!$AF$2:$AG$31, 2, FALSE))),1)</f>
        <v>2.2999999999999998</v>
      </c>
      <c r="AG31" s="1">
        <f t="shared" si="5"/>
        <v>1.419753086419753</v>
      </c>
      <c r="AH31">
        <f>ROUND((VLOOKUP($B31, 'Batter Raw'!$B$6:$AN$162, MATCH('All B'!AH$5, 'Batter Raw'!$B$5:$AN$5, 0), FALSE)/$G31)*(162*($G31/VLOOKUP($E31, 'Major League Baseball  Detailed'!$AF$2:$AG$31, 2, FALSE))),1)</f>
        <v>1.5</v>
      </c>
      <c r="AI31">
        <f>ROUND((VLOOKUP($B31, 'Batter Raw'!$B$6:$AN$162, MATCH('All B'!AI$5, 'Batter Raw'!$B$5:$AN$5, 0), FALSE)/$G31)*(162*($G31/VLOOKUP($E31, 'Major League Baseball  Detailed'!$AF$2:$AG$31, 2, FALSE))),1)</f>
        <v>2.7</v>
      </c>
      <c r="AJ31">
        <f>ROUND((VLOOKUP($B31, 'Batter Raw'!$B$6:$AN$162, MATCH('All B'!AJ$5, 'Batter Raw'!$B$5:$AN$5, 0), FALSE)/$G31)*(162*($G31/VLOOKUP($E31, 'Major League Baseball  Detailed'!$AF$2:$AG$31, 2, FALSE))),1)</f>
        <v>-0.7</v>
      </c>
      <c r="AK31">
        <f>ROUND((VLOOKUP($B31, 'Batter Raw'!$B$6:$AN$162, MATCH('All B'!AK$5, 'Batter Raw'!$B$5:$AN$5, 0), FALSE)/$G31)*(162*($G31/VLOOKUP($E31, 'Major League Baseball  Detailed'!$AF$2:$AG$31, 2, FALSE))),1)</f>
        <v>21.9</v>
      </c>
      <c r="AL31">
        <f>ROUND((VLOOKUP($B31, 'Batter Raw'!$B$6:$AN$162, MATCH('All B'!AL$5, 'Batter Raw'!$B$5:$AN$5, 0), FALSE)/$G31)*(162*($G31/VLOOKUP($E31, 'Major League Baseball  Detailed'!$AF$2:$AG$31, 2, FALSE))),1)</f>
        <v>0</v>
      </c>
      <c r="AM31">
        <f>ROUND((VLOOKUP($B31, 'Batter Raw'!$B$6:$AN$162, MATCH('All B'!AM$5, 'Batter Raw'!$B$5:$AN$5, 0), FALSE)/$G31)*(162*($G31/VLOOKUP($E31, 'Major League Baseball  Detailed'!$AF$2:$AG$31, 2, FALSE))),1)</f>
        <v>-1.2</v>
      </c>
      <c r="AN31">
        <f>ROUND((VLOOKUP($B31, 'Batter Raw'!$B$6:$AN$162, MATCH('All B'!AN$5, 'Batter Raw'!$B$5:$AN$5, 0), FALSE)/$G31)*(162*($G31/VLOOKUP($E31, 'Major League Baseball  Detailed'!$AF$2:$AG$31, 2, FALSE))),1)</f>
        <v>-1.2</v>
      </c>
      <c r="AO31">
        <f>ROUND((VLOOKUP($B31, 'Batter Raw'!$B$6:$AN$162, MATCH('All B'!AO$5, 'Batter Raw'!$B$5:$AN$5, 0), FALSE)/$G31)*(162*($G31/VLOOKUP($E31, 'Major League Baseball  Detailed'!$AF$2:$AG$31, 2, FALSE))),1)</f>
        <v>-3.7</v>
      </c>
      <c r="AQ31">
        <f t="shared" si="0"/>
        <v>0</v>
      </c>
      <c r="AR31">
        <f t="shared" si="1"/>
        <v>0</v>
      </c>
      <c r="AS31">
        <f t="shared" si="2"/>
        <v>0</v>
      </c>
      <c r="AT31">
        <f t="shared" si="3"/>
        <v>0</v>
      </c>
      <c r="AU31">
        <f t="shared" si="4"/>
        <v>0</v>
      </c>
    </row>
    <row r="32" spans="1:47" x14ac:dyDescent="0.45">
      <c r="A32">
        <f>'Batter Raw'!A32</f>
        <v>27</v>
      </c>
      <c r="B32" t="str">
        <f>'Batter Raw'!B32</f>
        <v>Ryan McMahon</v>
      </c>
      <c r="C32">
        <f>'Batter Raw'!C32</f>
        <v>2024</v>
      </c>
      <c r="D32">
        <f>'Batter Raw'!D32</f>
        <v>29</v>
      </c>
      <c r="E32" t="str">
        <f>'Batter Raw'!E32</f>
        <v>COL</v>
      </c>
      <c r="F32" t="str">
        <f>'Batter Raw'!F32</f>
        <v>NL</v>
      </c>
      <c r="G32">
        <f>'Batter Raw'!G32</f>
        <v>57</v>
      </c>
      <c r="H32">
        <f>ROUND((VLOOKUP($B32, 'Batter Raw'!$B$6:$AN$162, MATCH('All B'!H$5, 'Batter Raw'!$B$5:$AN$5, 0), FALSE)/$G32)*(162*($G32/VLOOKUP($E32, 'Major League Baseball  Detailed'!$AF$2:$AG$31, 2, FALSE))),0)</f>
        <v>302</v>
      </c>
      <c r="I32">
        <f>ROUND((VLOOKUP($B32, 'Batter Raw'!$B$6:$AN$162, MATCH('All B'!I$5, 'Batter Raw'!$B$5:$AN$5, 0), FALSE)/$G32)*(162*($G32/VLOOKUP($E32, 'Major League Baseball  Detailed'!$AF$2:$AG$31, 2, FALSE))),0)</f>
        <v>261</v>
      </c>
      <c r="J32">
        <f>ROUND((VLOOKUP($B32, 'Batter Raw'!$B$6:$AN$162, MATCH('All B'!J$5, 'Batter Raw'!$B$5:$AN$5, 0), FALSE)/$G32)*(162*($G32/VLOOKUP($E32, 'Major League Baseball  Detailed'!$AF$2:$AG$31, 2, FALSE))),0)</f>
        <v>36</v>
      </c>
      <c r="K32">
        <f>ROUND((VLOOKUP($B32, 'Batter Raw'!$B$6:$AN$162, MATCH('All B'!K$5, 'Batter Raw'!$B$5:$AN$5, 0), FALSE)/$G32)*(162*($G32/VLOOKUP($E32, 'Major League Baseball  Detailed'!$AF$2:$AG$31, 2, FALSE))),0)</f>
        <v>74</v>
      </c>
      <c r="L32">
        <f>ROUND((VLOOKUP($B32, 'Batter Raw'!$B$6:$AN$162, MATCH('All B'!L$5, 'Batter Raw'!$B$5:$AN$5, 0), FALSE)/$G32)*(162*($G32/VLOOKUP($E32, 'Major League Baseball  Detailed'!$AF$2:$AG$31, 2, FALSE))),0)</f>
        <v>49</v>
      </c>
      <c r="M32">
        <f>ROUND((VLOOKUP($B32, 'Batter Raw'!$B$6:$AN$162, MATCH('All B'!M$5, 'Batter Raw'!$B$5:$AN$5, 0), FALSE)/$G32)*(162*($G32/VLOOKUP($E32, 'Major League Baseball  Detailed'!$AF$2:$AG$31, 2, FALSE))),0)</f>
        <v>12</v>
      </c>
      <c r="N32">
        <f>ROUND((VLOOKUP($B32, 'Batter Raw'!$B$6:$AN$162, MATCH('All B'!N$5, 'Batter Raw'!$B$5:$AN$5, 0), FALSE)/$G32)*(162*($G32/VLOOKUP($E32, 'Major League Baseball  Detailed'!$AF$2:$AG$31, 2, FALSE))),0)</f>
        <v>0</v>
      </c>
      <c r="O32">
        <f>ROUND((VLOOKUP($B32, 'Batter Raw'!$B$6:$AN$162, MATCH('All B'!O$5, 'Batter Raw'!$B$5:$AN$5, 0), FALSE)/$G32)*(162*($G32/VLOOKUP($E32, 'Major League Baseball  Detailed'!$AF$2:$AG$31, 2, FALSE))),0)</f>
        <v>12</v>
      </c>
      <c r="P32">
        <f>ROUND((VLOOKUP($B32, 'Batter Raw'!$B$6:$AN$162, MATCH('All B'!P$5, 'Batter Raw'!$B$5:$AN$5, 0), FALSE)/$G32)*(162*($G32/VLOOKUP($E32, 'Major League Baseball  Detailed'!$AF$2:$AG$31, 2, FALSE))),0)</f>
        <v>42</v>
      </c>
      <c r="Q32">
        <f>ROUND((VLOOKUP($B32, 'Batter Raw'!$B$6:$AN$162, MATCH('All B'!Q$5, 'Batter Raw'!$B$5:$AN$5, 0), FALSE)/$G32)*(162*($G32/VLOOKUP($E32, 'Major League Baseball  Detailed'!$AF$2:$AG$31, 2, FALSE))),0)</f>
        <v>0</v>
      </c>
      <c r="R32">
        <f>ROUND((VLOOKUP($B32, 'Batter Raw'!$B$6:$AN$162, MATCH('All B'!R$5, 'Batter Raw'!$B$5:$AN$5, 0), FALSE)/$G32)*(162*($G32/VLOOKUP($E32, 'Major League Baseball  Detailed'!$AF$2:$AG$31, 2, FALSE))),0)</f>
        <v>5</v>
      </c>
      <c r="S32">
        <f>ROUND((VLOOKUP($B32, 'Batter Raw'!$B$6:$AN$162, MATCH('All B'!S$5, 'Batter Raw'!$B$5:$AN$5, 0), FALSE)/$G32)*(162*($G32/VLOOKUP($E32, 'Major League Baseball  Detailed'!$AF$2:$AG$31, 2, FALSE))),0)</f>
        <v>34</v>
      </c>
      <c r="T32">
        <f>ROUND((VLOOKUP($B32, 'Batter Raw'!$B$6:$AN$162, MATCH('All B'!T$5, 'Batter Raw'!$B$5:$AN$5, 0), FALSE)/$G32)*(162*($G32/VLOOKUP($E32, 'Major League Baseball  Detailed'!$AF$2:$AG$31, 2, FALSE))),0)</f>
        <v>79</v>
      </c>
      <c r="U32">
        <f>VLOOKUP($B32, 'Batter Raw'!$B$6:$AN$162, MATCH('All B'!U$5, 'Batter Raw'!$B$5:$AN$5, 0), FALSE)</f>
        <v>0.28199999999999997</v>
      </c>
      <c r="V32">
        <f>VLOOKUP($B32, 'Batter Raw'!$B$6:$AN$162, MATCH('All B'!V$5, 'Batter Raw'!$B$5:$AN$5, 0), FALSE)</f>
        <v>0.36499999999999999</v>
      </c>
      <c r="W32">
        <f>VLOOKUP($B32, 'Batter Raw'!$B$6:$AN$162, MATCH('All B'!W$5, 'Batter Raw'!$B$5:$AN$5, 0), FALSE)</f>
        <v>0.46899999999999997</v>
      </c>
      <c r="X32">
        <f>VLOOKUP($B32, 'Batter Raw'!$B$6:$AN$162, MATCH('All B'!X$5, 'Batter Raw'!$B$5:$AN$5, 0), FALSE)</f>
        <v>0.83399999999999996</v>
      </c>
      <c r="Y32">
        <f>VLOOKUP($B32, 'Batter Raw'!$B$6:$AN$162, MATCH('All B'!Y$5, 'Batter Raw'!$B$5:$AN$5, 0), FALSE)</f>
        <v>130</v>
      </c>
      <c r="Z32">
        <f>ROUND((VLOOKUP($B32, 'Batter Raw'!$B$6:$AN$162, MATCH('All B'!Z$5, 'Batter Raw'!$B$5:$AN$5, 0), FALSE)/$G32)*(162*($G32/VLOOKUP($E32, 'Major League Baseball  Detailed'!$AF$2:$AG$31, 2, FALSE))),0)</f>
        <v>123</v>
      </c>
      <c r="AA32">
        <f>ROUND((VLOOKUP($B32, 'Batter Raw'!$B$6:$AN$162, MATCH('All B'!AA$5, 'Batter Raw'!$B$5:$AN$5, 0), FALSE)/$G32)*(162*($G32/VLOOKUP($E32, 'Major League Baseball  Detailed'!$AF$2:$AG$31, 2, FALSE))),0)</f>
        <v>4</v>
      </c>
      <c r="AB32">
        <f>ROUND((VLOOKUP($B32, 'Batter Raw'!$B$6:$AN$162, MATCH('All B'!AB$5, 'Batter Raw'!$B$5:$AN$5, 0), FALSE)/$G32)*(162*($G32/VLOOKUP($E32, 'Major League Baseball  Detailed'!$AF$2:$AG$31, 2, FALSE))),0)</f>
        <v>1</v>
      </c>
      <c r="AC32">
        <f>ROUND((VLOOKUP($B32, 'Batter Raw'!$B$6:$AN$162, MATCH('All B'!AC$5, 'Batter Raw'!$B$5:$AN$5, 0), FALSE)/$G32)*(162*($G32/VLOOKUP($E32, 'Major League Baseball  Detailed'!$AF$2:$AG$31, 2, FALSE))),0)</f>
        <v>0</v>
      </c>
      <c r="AD32">
        <f>ROUND((VLOOKUP($B32, 'Batter Raw'!$B$6:$AN$162, MATCH('All B'!AD$5, 'Batter Raw'!$B$5:$AN$5, 0), FALSE)/$G32)*(162*($G32/VLOOKUP($E32, 'Major League Baseball  Detailed'!$AF$2:$AG$31, 2, FALSE))),0)</f>
        <v>2</v>
      </c>
      <c r="AE32">
        <f>ROUND((VLOOKUP($B32, 'Batter Raw'!$B$6:$AN$162, MATCH('All B'!AE$5, 'Batter Raw'!$B$5:$AN$5, 0), FALSE)/$G32)*(162*($G32/VLOOKUP($E32, 'Major League Baseball  Detailed'!$AF$2:$AG$31, 2, FALSE))),0)</f>
        <v>1</v>
      </c>
      <c r="AF32">
        <f>ROUND((VLOOKUP($B32, 'Batter Raw'!$B$6:$AN$162, MATCH('All B'!AF$5, 'Batter Raw'!$B$5:$AN$5, 0), FALSE)/$G32)*(162*($G32/VLOOKUP($E32, 'Major League Baseball  Detailed'!$AF$2:$AG$31, 2, FALSE))),1)</f>
        <v>2.2999999999999998</v>
      </c>
      <c r="AG32" s="1">
        <f t="shared" si="5"/>
        <v>1.419753086419753</v>
      </c>
      <c r="AH32">
        <f>ROUND((VLOOKUP($B32, 'Batter Raw'!$B$6:$AN$162, MATCH('All B'!AH$5, 'Batter Raw'!$B$5:$AN$5, 0), FALSE)/$G32)*(162*($G32/VLOOKUP($E32, 'Major League Baseball  Detailed'!$AF$2:$AG$31, 2, FALSE))),1)</f>
        <v>1.4</v>
      </c>
      <c r="AI32">
        <f>ROUND((VLOOKUP($B32, 'Batter Raw'!$B$6:$AN$162, MATCH('All B'!AI$5, 'Batter Raw'!$B$5:$AN$5, 0), FALSE)/$G32)*(162*($G32/VLOOKUP($E32, 'Major League Baseball  Detailed'!$AF$2:$AG$31, 2, FALSE))),1)</f>
        <v>2</v>
      </c>
      <c r="AJ32">
        <f>ROUND((VLOOKUP($B32, 'Batter Raw'!$B$6:$AN$162, MATCH('All B'!AJ$5, 'Batter Raw'!$B$5:$AN$5, 0), FALSE)/$G32)*(162*($G32/VLOOKUP($E32, 'Major League Baseball  Detailed'!$AF$2:$AG$31, 2, FALSE))),1)</f>
        <v>0.6</v>
      </c>
      <c r="AK32">
        <f>ROUND((VLOOKUP($B32, 'Batter Raw'!$B$6:$AN$162, MATCH('All B'!AK$5, 'Batter Raw'!$B$5:$AN$5, 0), FALSE)/$G32)*(162*($G32/VLOOKUP($E32, 'Major League Baseball  Detailed'!$AF$2:$AG$31, 2, FALSE))),1)</f>
        <v>8.6</v>
      </c>
      <c r="AL32">
        <f>ROUND((VLOOKUP($B32, 'Batter Raw'!$B$6:$AN$162, MATCH('All B'!AL$5, 'Batter Raw'!$B$5:$AN$5, 0), FALSE)/$G32)*(162*($G32/VLOOKUP($E32, 'Major League Baseball  Detailed'!$AF$2:$AG$31, 2, FALSE))),1)</f>
        <v>0</v>
      </c>
      <c r="AM32">
        <f>ROUND((VLOOKUP($B32, 'Batter Raw'!$B$6:$AN$162, MATCH('All B'!AM$5, 'Batter Raw'!$B$5:$AN$5, 0), FALSE)/$G32)*(162*($G32/VLOOKUP($E32, 'Major League Baseball  Detailed'!$AF$2:$AG$31, 2, FALSE))),1)</f>
        <v>-2.5</v>
      </c>
      <c r="AN32">
        <f>ROUND((VLOOKUP($B32, 'Batter Raw'!$B$6:$AN$162, MATCH('All B'!AN$5, 'Batter Raw'!$B$5:$AN$5, 0), FALSE)/$G32)*(162*($G32/VLOOKUP($E32, 'Major League Baseball  Detailed'!$AF$2:$AG$31, 2, FALSE))),1)</f>
        <v>-1.2</v>
      </c>
      <c r="AO32">
        <f>ROUND((VLOOKUP($B32, 'Batter Raw'!$B$6:$AN$162, MATCH('All B'!AO$5, 'Batter Raw'!$B$5:$AN$5, 0), FALSE)/$G32)*(162*($G32/VLOOKUP($E32, 'Major League Baseball  Detailed'!$AF$2:$AG$31, 2, FALSE))),1)</f>
        <v>3.7</v>
      </c>
      <c r="AQ32">
        <f t="shared" si="0"/>
        <v>0</v>
      </c>
      <c r="AR32">
        <f t="shared" si="1"/>
        <v>0</v>
      </c>
      <c r="AS32">
        <f t="shared" si="2"/>
        <v>0</v>
      </c>
      <c r="AT32">
        <f t="shared" si="3"/>
        <v>0</v>
      </c>
      <c r="AU32">
        <f t="shared" si="4"/>
        <v>0</v>
      </c>
    </row>
    <row r="33" spans="1:47" x14ac:dyDescent="0.45">
      <c r="A33">
        <f>'Batter Raw'!A33</f>
        <v>28</v>
      </c>
      <c r="B33" t="str">
        <f>'Batter Raw'!B33</f>
        <v>Christian Walker</v>
      </c>
      <c r="C33">
        <f>'Batter Raw'!C33</f>
        <v>2024</v>
      </c>
      <c r="D33">
        <f>'Batter Raw'!D33</f>
        <v>33</v>
      </c>
      <c r="E33" t="str">
        <f>'Batter Raw'!E33</f>
        <v>ARI</v>
      </c>
      <c r="F33" t="str">
        <f>'Batter Raw'!F33</f>
        <v>NL</v>
      </c>
      <c r="G33">
        <f>'Batter Raw'!G33</f>
        <v>58</v>
      </c>
      <c r="H33">
        <f>ROUND((VLOOKUP($B33, 'Batter Raw'!$B$6:$AN$162, MATCH('All B'!H$5, 'Batter Raw'!$B$5:$AN$5, 0), FALSE)/$G33)*(162*($G33/VLOOKUP($E33, 'Major League Baseball  Detailed'!$AF$2:$AG$31, 2, FALSE))),0)</f>
        <v>309</v>
      </c>
      <c r="I33">
        <f>ROUND((VLOOKUP($B33, 'Batter Raw'!$B$6:$AN$162, MATCH('All B'!I$5, 'Batter Raw'!$B$5:$AN$5, 0), FALSE)/$G33)*(162*($G33/VLOOKUP($E33, 'Major League Baseball  Detailed'!$AF$2:$AG$31, 2, FALSE))),0)</f>
        <v>260</v>
      </c>
      <c r="J33">
        <f>ROUND((VLOOKUP($B33, 'Batter Raw'!$B$6:$AN$162, MATCH('All B'!J$5, 'Batter Raw'!$B$5:$AN$5, 0), FALSE)/$G33)*(162*($G33/VLOOKUP($E33, 'Major League Baseball  Detailed'!$AF$2:$AG$31, 2, FALSE))),0)</f>
        <v>47</v>
      </c>
      <c r="K33">
        <f>ROUND((VLOOKUP($B33, 'Batter Raw'!$B$6:$AN$162, MATCH('All B'!K$5, 'Batter Raw'!$B$5:$AN$5, 0), FALSE)/$G33)*(162*($G33/VLOOKUP($E33, 'Major League Baseball  Detailed'!$AF$2:$AG$31, 2, FALSE))),0)</f>
        <v>68</v>
      </c>
      <c r="L33">
        <f>ROUND((VLOOKUP($B33, 'Batter Raw'!$B$6:$AN$162, MATCH('All B'!L$5, 'Batter Raw'!$B$5:$AN$5, 0), FALSE)/$G33)*(162*($G33/VLOOKUP($E33, 'Major League Baseball  Detailed'!$AF$2:$AG$31, 2, FALSE))),0)</f>
        <v>43</v>
      </c>
      <c r="M33">
        <f>ROUND((VLOOKUP($B33, 'Batter Raw'!$B$6:$AN$162, MATCH('All B'!M$5, 'Batter Raw'!$B$5:$AN$5, 0), FALSE)/$G33)*(162*($G33/VLOOKUP($E33, 'Major League Baseball  Detailed'!$AF$2:$AG$31, 2, FALSE))),0)</f>
        <v>10</v>
      </c>
      <c r="N33">
        <f>ROUND((VLOOKUP($B33, 'Batter Raw'!$B$6:$AN$162, MATCH('All B'!N$5, 'Batter Raw'!$B$5:$AN$5, 0), FALSE)/$G33)*(162*($G33/VLOOKUP($E33, 'Major League Baseball  Detailed'!$AF$2:$AG$31, 2, FALSE))),0)</f>
        <v>0</v>
      </c>
      <c r="O33">
        <f>ROUND((VLOOKUP($B33, 'Batter Raw'!$B$6:$AN$162, MATCH('All B'!O$5, 'Batter Raw'!$B$5:$AN$5, 0), FALSE)/$G33)*(162*($G33/VLOOKUP($E33, 'Major League Baseball  Detailed'!$AF$2:$AG$31, 2, FALSE))),0)</f>
        <v>15</v>
      </c>
      <c r="P33">
        <f>ROUND((VLOOKUP($B33, 'Batter Raw'!$B$6:$AN$162, MATCH('All B'!P$5, 'Batter Raw'!$B$5:$AN$5, 0), FALSE)/$G33)*(162*($G33/VLOOKUP($E33, 'Major League Baseball  Detailed'!$AF$2:$AG$31, 2, FALSE))),0)</f>
        <v>47</v>
      </c>
      <c r="Q33">
        <f>ROUND((VLOOKUP($B33, 'Batter Raw'!$B$6:$AN$162, MATCH('All B'!Q$5, 'Batter Raw'!$B$5:$AN$5, 0), FALSE)/$G33)*(162*($G33/VLOOKUP($E33, 'Major League Baseball  Detailed'!$AF$2:$AG$31, 2, FALSE))),0)</f>
        <v>2</v>
      </c>
      <c r="R33">
        <f>ROUND((VLOOKUP($B33, 'Batter Raw'!$B$6:$AN$162, MATCH('All B'!R$5, 'Batter Raw'!$B$5:$AN$5, 0), FALSE)/$G33)*(162*($G33/VLOOKUP($E33, 'Major League Baseball  Detailed'!$AF$2:$AG$31, 2, FALSE))),0)</f>
        <v>2</v>
      </c>
      <c r="S33">
        <f>ROUND((VLOOKUP($B33, 'Batter Raw'!$B$6:$AN$162, MATCH('All B'!S$5, 'Batter Raw'!$B$5:$AN$5, 0), FALSE)/$G33)*(162*($G33/VLOOKUP($E33, 'Major League Baseball  Detailed'!$AF$2:$AG$31, 2, FALSE))),0)</f>
        <v>40</v>
      </c>
      <c r="T33">
        <f>ROUND((VLOOKUP($B33, 'Batter Raw'!$B$6:$AN$162, MATCH('All B'!T$5, 'Batter Raw'!$B$5:$AN$5, 0), FALSE)/$G33)*(162*($G33/VLOOKUP($E33, 'Major League Baseball  Detailed'!$AF$2:$AG$31, 2, FALSE))),0)</f>
        <v>74</v>
      </c>
      <c r="U33">
        <f>VLOOKUP($B33, 'Batter Raw'!$B$6:$AN$162, MATCH('All B'!U$5, 'Batter Raw'!$B$5:$AN$5, 0), FALSE)</f>
        <v>0.26200000000000001</v>
      </c>
      <c r="V33">
        <f>VLOOKUP($B33, 'Batter Raw'!$B$6:$AN$162, MATCH('All B'!V$5, 'Batter Raw'!$B$5:$AN$5, 0), FALSE)</f>
        <v>0.36</v>
      </c>
      <c r="W33">
        <f>VLOOKUP($B33, 'Batter Raw'!$B$6:$AN$162, MATCH('All B'!W$5, 'Batter Raw'!$B$5:$AN$5, 0), FALSE)</f>
        <v>0.47099999999999997</v>
      </c>
      <c r="X33">
        <f>VLOOKUP($B33, 'Batter Raw'!$B$6:$AN$162, MATCH('All B'!X$5, 'Batter Raw'!$B$5:$AN$5, 0), FALSE)</f>
        <v>0.83099999999999996</v>
      </c>
      <c r="Y33">
        <f>VLOOKUP($B33, 'Batter Raw'!$B$6:$AN$162, MATCH('All B'!Y$5, 'Batter Raw'!$B$5:$AN$5, 0), FALSE)</f>
        <v>139</v>
      </c>
      <c r="Z33">
        <f>ROUND((VLOOKUP($B33, 'Batter Raw'!$B$6:$AN$162, MATCH('All B'!Z$5, 'Batter Raw'!$B$5:$AN$5, 0), FALSE)/$G33)*(162*($G33/VLOOKUP($E33, 'Major League Baseball  Detailed'!$AF$2:$AG$31, 2, FALSE))),0)</f>
        <v>122</v>
      </c>
      <c r="AA33">
        <f>ROUND((VLOOKUP($B33, 'Batter Raw'!$B$6:$AN$162, MATCH('All B'!AA$5, 'Batter Raw'!$B$5:$AN$5, 0), FALSE)/$G33)*(162*($G33/VLOOKUP($E33, 'Major League Baseball  Detailed'!$AF$2:$AG$31, 2, FALSE))),0)</f>
        <v>6</v>
      </c>
      <c r="AB33">
        <f>ROUND((VLOOKUP($B33, 'Batter Raw'!$B$6:$AN$162, MATCH('All B'!AB$5, 'Batter Raw'!$B$5:$AN$5, 0), FALSE)/$G33)*(162*($G33/VLOOKUP($E33, 'Major League Baseball  Detailed'!$AF$2:$AG$31, 2, FALSE))),0)</f>
        <v>4</v>
      </c>
      <c r="AC33">
        <f>ROUND((VLOOKUP($B33, 'Batter Raw'!$B$6:$AN$162, MATCH('All B'!AC$5, 'Batter Raw'!$B$5:$AN$5, 0), FALSE)/$G33)*(162*($G33/VLOOKUP($E33, 'Major League Baseball  Detailed'!$AF$2:$AG$31, 2, FALSE))),0)</f>
        <v>0</v>
      </c>
      <c r="AD33">
        <f>ROUND((VLOOKUP($B33, 'Batter Raw'!$B$6:$AN$162, MATCH('All B'!AD$5, 'Batter Raw'!$B$5:$AN$5, 0), FALSE)/$G33)*(162*($G33/VLOOKUP($E33, 'Major League Baseball  Detailed'!$AF$2:$AG$31, 2, FALSE))),0)</f>
        <v>6</v>
      </c>
      <c r="AE33">
        <f>ROUND((VLOOKUP($B33, 'Batter Raw'!$B$6:$AN$162, MATCH('All B'!AE$5, 'Batter Raw'!$B$5:$AN$5, 0), FALSE)/$G33)*(162*($G33/VLOOKUP($E33, 'Major League Baseball  Detailed'!$AF$2:$AG$31, 2, FALSE))),0)</f>
        <v>0</v>
      </c>
      <c r="AF33">
        <f>ROUND((VLOOKUP($B33, 'Batter Raw'!$B$6:$AN$162, MATCH('All B'!AF$5, 'Batter Raw'!$B$5:$AN$5, 0), FALSE)/$G33)*(162*($G33/VLOOKUP($E33, 'Major League Baseball  Detailed'!$AF$2:$AG$31, 2, FALSE))),1)</f>
        <v>2.2999999999999998</v>
      </c>
      <c r="AG33" s="1">
        <f t="shared" si="5"/>
        <v>1.419753086419753</v>
      </c>
      <c r="AH33">
        <f>ROUND((VLOOKUP($B33, 'Batter Raw'!$B$6:$AN$162, MATCH('All B'!AH$5, 'Batter Raw'!$B$5:$AN$5, 0), FALSE)/$G33)*(162*($G33/VLOOKUP($E33, 'Major League Baseball  Detailed'!$AF$2:$AG$31, 2, FALSE))),1)</f>
        <v>1.4</v>
      </c>
      <c r="AI33">
        <f>ROUND((VLOOKUP($B33, 'Batter Raw'!$B$6:$AN$162, MATCH('All B'!AI$5, 'Batter Raw'!$B$5:$AN$5, 0), FALSE)/$G33)*(162*($G33/VLOOKUP($E33, 'Major League Baseball  Detailed'!$AF$2:$AG$31, 2, FALSE))),1)</f>
        <v>1.7</v>
      </c>
      <c r="AJ33">
        <f>ROUND((VLOOKUP($B33, 'Batter Raw'!$B$6:$AN$162, MATCH('All B'!AJ$5, 'Batter Raw'!$B$5:$AN$5, 0), FALSE)/$G33)*(162*($G33/VLOOKUP($E33, 'Major League Baseball  Detailed'!$AF$2:$AG$31, 2, FALSE))),1)</f>
        <v>0.2</v>
      </c>
      <c r="AK33">
        <f>ROUND((VLOOKUP($B33, 'Batter Raw'!$B$6:$AN$162, MATCH('All B'!AK$5, 'Batter Raw'!$B$5:$AN$5, 0), FALSE)/$G33)*(162*($G33/VLOOKUP($E33, 'Major League Baseball  Detailed'!$AF$2:$AG$31, 2, FALSE))),1)</f>
        <v>12.4</v>
      </c>
      <c r="AL33">
        <f>ROUND((VLOOKUP($B33, 'Batter Raw'!$B$6:$AN$162, MATCH('All B'!AL$5, 'Batter Raw'!$B$5:$AN$5, 0), FALSE)/$G33)*(162*($G33/VLOOKUP($E33, 'Major League Baseball  Detailed'!$AF$2:$AG$31, 2, FALSE))),1)</f>
        <v>-1.2</v>
      </c>
      <c r="AM33">
        <f>ROUND((VLOOKUP($B33, 'Batter Raw'!$B$6:$AN$162, MATCH('All B'!AM$5, 'Batter Raw'!$B$5:$AN$5, 0), FALSE)/$G33)*(162*($G33/VLOOKUP($E33, 'Major League Baseball  Detailed'!$AF$2:$AG$31, 2, FALSE))),1)</f>
        <v>-1.2</v>
      </c>
      <c r="AN33">
        <f>ROUND((VLOOKUP($B33, 'Batter Raw'!$B$6:$AN$162, MATCH('All B'!AN$5, 'Batter Raw'!$B$5:$AN$5, 0), FALSE)/$G33)*(162*($G33/VLOOKUP($E33, 'Major League Baseball  Detailed'!$AF$2:$AG$31, 2, FALSE))),1)</f>
        <v>-2.5</v>
      </c>
      <c r="AO33">
        <f>ROUND((VLOOKUP($B33, 'Batter Raw'!$B$6:$AN$162, MATCH('All B'!AO$5, 'Batter Raw'!$B$5:$AN$5, 0), FALSE)/$G33)*(162*($G33/VLOOKUP($E33, 'Major League Baseball  Detailed'!$AF$2:$AG$31, 2, FALSE))),1)</f>
        <v>6.2</v>
      </c>
      <c r="AQ33">
        <f t="shared" si="0"/>
        <v>0</v>
      </c>
      <c r="AR33">
        <f t="shared" si="1"/>
        <v>0</v>
      </c>
      <c r="AS33">
        <f t="shared" si="2"/>
        <v>0</v>
      </c>
      <c r="AT33">
        <f t="shared" si="3"/>
        <v>0</v>
      </c>
      <c r="AU33">
        <f t="shared" si="4"/>
        <v>0</v>
      </c>
    </row>
    <row r="34" spans="1:47" x14ac:dyDescent="0.45">
      <c r="A34">
        <f>'Batter Raw'!A34</f>
        <v>29</v>
      </c>
      <c r="B34" t="str">
        <f>'Batter Raw'!B34</f>
        <v>Wilyer Abreu</v>
      </c>
      <c r="C34">
        <f>'Batter Raw'!C34</f>
        <v>2024</v>
      </c>
      <c r="D34">
        <f>'Batter Raw'!D34</f>
        <v>25</v>
      </c>
      <c r="E34" t="str">
        <f>'Batter Raw'!E34</f>
        <v>BOS</v>
      </c>
      <c r="F34" t="str">
        <f>'Batter Raw'!F34</f>
        <v>AL</v>
      </c>
      <c r="G34">
        <f>'Batter Raw'!G34</f>
        <v>52</v>
      </c>
      <c r="H34">
        <f>ROUND((VLOOKUP($B34, 'Batter Raw'!$B$6:$AN$162, MATCH('All B'!H$5, 'Batter Raw'!$B$5:$AN$5, 0), FALSE)/$G34)*(162*($G34/VLOOKUP($E34, 'Major League Baseball  Detailed'!$AF$2:$AG$31, 2, FALSE))),0)</f>
        <v>229</v>
      </c>
      <c r="I34">
        <f>ROUND((VLOOKUP($B34, 'Batter Raw'!$B$6:$AN$162, MATCH('All B'!I$5, 'Batter Raw'!$B$5:$AN$5, 0), FALSE)/$G34)*(162*($G34/VLOOKUP($E34, 'Major League Baseball  Detailed'!$AF$2:$AG$31, 2, FALSE))),0)</f>
        <v>204</v>
      </c>
      <c r="J34">
        <f>ROUND((VLOOKUP($B34, 'Batter Raw'!$B$6:$AN$162, MATCH('All B'!J$5, 'Batter Raw'!$B$5:$AN$5, 0), FALSE)/$G34)*(162*($G34/VLOOKUP($E34, 'Major League Baseball  Detailed'!$AF$2:$AG$31, 2, FALSE))),0)</f>
        <v>31</v>
      </c>
      <c r="K34">
        <f>ROUND((VLOOKUP($B34, 'Batter Raw'!$B$6:$AN$162, MATCH('All B'!K$5, 'Batter Raw'!$B$5:$AN$5, 0), FALSE)/$G34)*(162*($G34/VLOOKUP($E34, 'Major League Baseball  Detailed'!$AF$2:$AG$31, 2, FALSE))),0)</f>
        <v>56</v>
      </c>
      <c r="L34">
        <f>ROUND((VLOOKUP($B34, 'Batter Raw'!$B$6:$AN$162, MATCH('All B'!L$5, 'Batter Raw'!$B$5:$AN$5, 0), FALSE)/$G34)*(162*($G34/VLOOKUP($E34, 'Major League Baseball  Detailed'!$AF$2:$AG$31, 2, FALSE))),0)</f>
        <v>30</v>
      </c>
      <c r="M34">
        <f>ROUND((VLOOKUP($B34, 'Batter Raw'!$B$6:$AN$162, MATCH('All B'!M$5, 'Batter Raw'!$B$5:$AN$5, 0), FALSE)/$G34)*(162*($G34/VLOOKUP($E34, 'Major League Baseball  Detailed'!$AF$2:$AG$31, 2, FALSE))),0)</f>
        <v>16</v>
      </c>
      <c r="N34">
        <f>ROUND((VLOOKUP($B34, 'Batter Raw'!$B$6:$AN$162, MATCH('All B'!N$5, 'Batter Raw'!$B$5:$AN$5, 0), FALSE)/$G34)*(162*($G34/VLOOKUP($E34, 'Major League Baseball  Detailed'!$AF$2:$AG$31, 2, FALSE))),0)</f>
        <v>2</v>
      </c>
      <c r="O34">
        <f>ROUND((VLOOKUP($B34, 'Batter Raw'!$B$6:$AN$162, MATCH('All B'!O$5, 'Batter Raw'!$B$5:$AN$5, 0), FALSE)/$G34)*(162*($G34/VLOOKUP($E34, 'Major League Baseball  Detailed'!$AF$2:$AG$31, 2, FALSE))),0)</f>
        <v>7</v>
      </c>
      <c r="P34">
        <f>ROUND((VLOOKUP($B34, 'Batter Raw'!$B$6:$AN$162, MATCH('All B'!P$5, 'Batter Raw'!$B$5:$AN$5, 0), FALSE)/$G34)*(162*($G34/VLOOKUP($E34, 'Major League Baseball  Detailed'!$AF$2:$AG$31, 2, FALSE))),0)</f>
        <v>27</v>
      </c>
      <c r="Q34">
        <f>ROUND((VLOOKUP($B34, 'Batter Raw'!$B$6:$AN$162, MATCH('All B'!Q$5, 'Batter Raw'!$B$5:$AN$5, 0), FALSE)/$G34)*(162*($G34/VLOOKUP($E34, 'Major League Baseball  Detailed'!$AF$2:$AG$31, 2, FALSE))),0)</f>
        <v>9</v>
      </c>
      <c r="R34">
        <f>ROUND((VLOOKUP($B34, 'Batter Raw'!$B$6:$AN$162, MATCH('All B'!R$5, 'Batter Raw'!$B$5:$AN$5, 0), FALSE)/$G34)*(162*($G34/VLOOKUP($E34, 'Major League Baseball  Detailed'!$AF$2:$AG$31, 2, FALSE))),0)</f>
        <v>1</v>
      </c>
      <c r="S34">
        <f>ROUND((VLOOKUP($B34, 'Batter Raw'!$B$6:$AN$162, MATCH('All B'!S$5, 'Batter Raw'!$B$5:$AN$5, 0), FALSE)/$G34)*(162*($G34/VLOOKUP($E34, 'Major League Baseball  Detailed'!$AF$2:$AG$31, 2, FALSE))),0)</f>
        <v>23</v>
      </c>
      <c r="T34">
        <f>ROUND((VLOOKUP($B34, 'Batter Raw'!$B$6:$AN$162, MATCH('All B'!T$5, 'Batter Raw'!$B$5:$AN$5, 0), FALSE)/$G34)*(162*($G34/VLOOKUP($E34, 'Major League Baseball  Detailed'!$AF$2:$AG$31, 2, FALSE))),0)</f>
        <v>61</v>
      </c>
      <c r="U34">
        <f>VLOOKUP($B34, 'Batter Raw'!$B$6:$AN$162, MATCH('All B'!U$5, 'Batter Raw'!$B$5:$AN$5, 0), FALSE)</f>
        <v>0.27300000000000002</v>
      </c>
      <c r="V34">
        <f>VLOOKUP($B34, 'Batter Raw'!$B$6:$AN$162, MATCH('All B'!V$5, 'Batter Raw'!$B$5:$AN$5, 0), FALSE)</f>
        <v>0.34599999999999997</v>
      </c>
      <c r="W34">
        <f>VLOOKUP($B34, 'Batter Raw'!$B$6:$AN$162, MATCH('All B'!W$5, 'Batter Raw'!$B$5:$AN$5, 0), FALSE)</f>
        <v>0.48499999999999999</v>
      </c>
      <c r="X34">
        <f>VLOOKUP($B34, 'Batter Raw'!$B$6:$AN$162, MATCH('All B'!X$5, 'Batter Raw'!$B$5:$AN$5, 0), FALSE)</f>
        <v>0.83099999999999996</v>
      </c>
      <c r="Y34">
        <f>VLOOKUP($B34, 'Batter Raw'!$B$6:$AN$162, MATCH('All B'!Y$5, 'Batter Raw'!$B$5:$AN$5, 0), FALSE)</f>
        <v>131</v>
      </c>
      <c r="Z34">
        <f>ROUND((VLOOKUP($B34, 'Batter Raw'!$B$6:$AN$162, MATCH('All B'!Z$5, 'Batter Raw'!$B$5:$AN$5, 0), FALSE)/$G34)*(162*($G34/VLOOKUP($E34, 'Major League Baseball  Detailed'!$AF$2:$AG$31, 2, FALSE))),0)</f>
        <v>99</v>
      </c>
      <c r="AA34">
        <f>ROUND((VLOOKUP($B34, 'Batter Raw'!$B$6:$AN$162, MATCH('All B'!AA$5, 'Batter Raw'!$B$5:$AN$5, 0), FALSE)/$G34)*(162*($G34/VLOOKUP($E34, 'Major League Baseball  Detailed'!$AF$2:$AG$31, 2, FALSE))),0)</f>
        <v>2</v>
      </c>
      <c r="AB34">
        <f>ROUND((VLOOKUP($B34, 'Batter Raw'!$B$6:$AN$162, MATCH('All B'!AB$5, 'Batter Raw'!$B$5:$AN$5, 0), FALSE)/$G34)*(162*($G34/VLOOKUP($E34, 'Major League Baseball  Detailed'!$AF$2:$AG$31, 2, FALSE))),0)</f>
        <v>0</v>
      </c>
      <c r="AC34">
        <f>ROUND((VLOOKUP($B34, 'Batter Raw'!$B$6:$AN$162, MATCH('All B'!AC$5, 'Batter Raw'!$B$5:$AN$5, 0), FALSE)/$G34)*(162*($G34/VLOOKUP($E34, 'Major League Baseball  Detailed'!$AF$2:$AG$31, 2, FALSE))),0)</f>
        <v>0</v>
      </c>
      <c r="AD34">
        <f>ROUND((VLOOKUP($B34, 'Batter Raw'!$B$6:$AN$162, MATCH('All B'!AD$5, 'Batter Raw'!$B$5:$AN$5, 0), FALSE)/$G34)*(162*($G34/VLOOKUP($E34, 'Major League Baseball  Detailed'!$AF$2:$AG$31, 2, FALSE))),0)</f>
        <v>1</v>
      </c>
      <c r="AE34">
        <f>ROUND((VLOOKUP($B34, 'Batter Raw'!$B$6:$AN$162, MATCH('All B'!AE$5, 'Batter Raw'!$B$5:$AN$5, 0), FALSE)/$G34)*(162*($G34/VLOOKUP($E34, 'Major League Baseball  Detailed'!$AF$2:$AG$31, 2, FALSE))),0)</f>
        <v>0</v>
      </c>
      <c r="AF34">
        <f>ROUND((VLOOKUP($B34, 'Batter Raw'!$B$6:$AN$162, MATCH('All B'!AF$5, 'Batter Raw'!$B$5:$AN$5, 0), FALSE)/$G34)*(162*($G34/VLOOKUP($E34, 'Major League Baseball  Detailed'!$AF$2:$AG$31, 2, FALSE))),1)</f>
        <v>2.2999999999999998</v>
      </c>
      <c r="AG34" s="1">
        <f t="shared" si="5"/>
        <v>1.419753086419753</v>
      </c>
      <c r="AH34">
        <f>ROUND((VLOOKUP($B34, 'Batter Raw'!$B$6:$AN$162, MATCH('All B'!AH$5, 'Batter Raw'!$B$5:$AN$5, 0), FALSE)/$G34)*(162*($G34/VLOOKUP($E34, 'Major League Baseball  Detailed'!$AF$2:$AG$31, 2, FALSE))),1)</f>
        <v>1.6</v>
      </c>
      <c r="AI34">
        <f>ROUND((VLOOKUP($B34, 'Batter Raw'!$B$6:$AN$162, MATCH('All B'!AI$5, 'Batter Raw'!$B$5:$AN$5, 0), FALSE)/$G34)*(162*($G34/VLOOKUP($E34, 'Major League Baseball  Detailed'!$AF$2:$AG$31, 2, FALSE))),1)</f>
        <v>1.6</v>
      </c>
      <c r="AJ34">
        <f>ROUND((VLOOKUP($B34, 'Batter Raw'!$B$6:$AN$162, MATCH('All B'!AJ$5, 'Batter Raw'!$B$5:$AN$5, 0), FALSE)/$G34)*(162*($G34/VLOOKUP($E34, 'Major League Baseball  Detailed'!$AF$2:$AG$31, 2, FALSE))),1)</f>
        <v>0.6</v>
      </c>
      <c r="AK34">
        <f>ROUND((VLOOKUP($B34, 'Batter Raw'!$B$6:$AN$162, MATCH('All B'!AK$5, 'Batter Raw'!$B$5:$AN$5, 0), FALSE)/$G34)*(162*($G34/VLOOKUP($E34, 'Major League Baseball  Detailed'!$AF$2:$AG$31, 2, FALSE))),1)</f>
        <v>8.6999999999999993</v>
      </c>
      <c r="AL34">
        <f>ROUND((VLOOKUP($B34, 'Batter Raw'!$B$6:$AN$162, MATCH('All B'!AL$5, 'Batter Raw'!$B$5:$AN$5, 0), FALSE)/$G34)*(162*($G34/VLOOKUP($E34, 'Major League Baseball  Detailed'!$AF$2:$AG$31, 2, FALSE))),1)</f>
        <v>0</v>
      </c>
      <c r="AM34">
        <f>ROUND((VLOOKUP($B34, 'Batter Raw'!$B$6:$AN$162, MATCH('All B'!AM$5, 'Batter Raw'!$B$5:$AN$5, 0), FALSE)/$G34)*(162*($G34/VLOOKUP($E34, 'Major League Baseball  Detailed'!$AF$2:$AG$31, 2, FALSE))),1)</f>
        <v>0</v>
      </c>
      <c r="AN34">
        <f>ROUND((VLOOKUP($B34, 'Batter Raw'!$B$6:$AN$162, MATCH('All B'!AN$5, 'Batter Raw'!$B$5:$AN$5, 0), FALSE)/$G34)*(162*($G34/VLOOKUP($E34, 'Major League Baseball  Detailed'!$AF$2:$AG$31, 2, FALSE))),1)</f>
        <v>0</v>
      </c>
      <c r="AO34">
        <f>ROUND((VLOOKUP($B34, 'Batter Raw'!$B$6:$AN$162, MATCH('All B'!AO$5, 'Batter Raw'!$B$5:$AN$5, 0), FALSE)/$G34)*(162*($G34/VLOOKUP($E34, 'Major League Baseball  Detailed'!$AF$2:$AG$31, 2, FALSE))),1)</f>
        <v>7.4</v>
      </c>
      <c r="AQ34">
        <f t="shared" si="0"/>
        <v>0</v>
      </c>
      <c r="AR34">
        <f t="shared" si="1"/>
        <v>0</v>
      </c>
      <c r="AS34">
        <f t="shared" si="2"/>
        <v>0</v>
      </c>
      <c r="AT34">
        <f t="shared" si="3"/>
        <v>0</v>
      </c>
      <c r="AU34">
        <f t="shared" si="4"/>
        <v>0</v>
      </c>
    </row>
    <row r="35" spans="1:47" x14ac:dyDescent="0.45">
      <c r="A35">
        <f>'Batter Raw'!A35</f>
        <v>30</v>
      </c>
      <c r="B35" t="str">
        <f>'Batter Raw'!B35</f>
        <v>Will Smith</v>
      </c>
      <c r="C35">
        <f>'Batter Raw'!C35</f>
        <v>2024</v>
      </c>
      <c r="D35">
        <f>'Batter Raw'!D35</f>
        <v>29</v>
      </c>
      <c r="E35" t="str">
        <f>'Batter Raw'!E35</f>
        <v>LAD</v>
      </c>
      <c r="F35" t="str">
        <f>'Batter Raw'!F35</f>
        <v>NL</v>
      </c>
      <c r="G35">
        <f>'Batter Raw'!G35</f>
        <v>51</v>
      </c>
      <c r="H35">
        <f>ROUND((VLOOKUP($B35, 'Batter Raw'!$B$6:$AN$162, MATCH('All B'!H$5, 'Batter Raw'!$B$5:$AN$5, 0), FALSE)/$G35)*(162*($G35/VLOOKUP($E35, 'Major League Baseball  Detailed'!$AF$2:$AG$31, 2, FALSE))),0)</f>
        <v>271</v>
      </c>
      <c r="I35">
        <f>ROUND((VLOOKUP($B35, 'Batter Raw'!$B$6:$AN$162, MATCH('All B'!I$5, 'Batter Raw'!$B$5:$AN$5, 0), FALSE)/$G35)*(162*($G35/VLOOKUP($E35, 'Major League Baseball  Detailed'!$AF$2:$AG$31, 2, FALSE))),0)</f>
        <v>240</v>
      </c>
      <c r="J35">
        <f>ROUND((VLOOKUP($B35, 'Batter Raw'!$B$6:$AN$162, MATCH('All B'!J$5, 'Batter Raw'!$B$5:$AN$5, 0), FALSE)/$G35)*(162*($G35/VLOOKUP($E35, 'Major League Baseball  Detailed'!$AF$2:$AG$31, 2, FALSE))),0)</f>
        <v>40</v>
      </c>
      <c r="K35">
        <f>ROUND((VLOOKUP($B35, 'Batter Raw'!$B$6:$AN$162, MATCH('All B'!K$5, 'Batter Raw'!$B$5:$AN$5, 0), FALSE)/$G35)*(162*($G35/VLOOKUP($E35, 'Major League Baseball  Detailed'!$AF$2:$AG$31, 2, FALSE))),0)</f>
        <v>70</v>
      </c>
      <c r="L35">
        <f>ROUND((VLOOKUP($B35, 'Batter Raw'!$B$6:$AN$162, MATCH('All B'!L$5, 'Batter Raw'!$B$5:$AN$5, 0), FALSE)/$G35)*(162*($G35/VLOOKUP($E35, 'Major League Baseball  Detailed'!$AF$2:$AG$31, 2, FALSE))),0)</f>
        <v>41</v>
      </c>
      <c r="M35">
        <f>ROUND((VLOOKUP($B35, 'Batter Raw'!$B$6:$AN$162, MATCH('All B'!M$5, 'Batter Raw'!$B$5:$AN$5, 0), FALSE)/$G35)*(162*($G35/VLOOKUP($E35, 'Major League Baseball  Detailed'!$AF$2:$AG$31, 2, FALSE))),0)</f>
        <v>19</v>
      </c>
      <c r="N35">
        <f>ROUND((VLOOKUP($B35, 'Batter Raw'!$B$6:$AN$162, MATCH('All B'!N$5, 'Batter Raw'!$B$5:$AN$5, 0), FALSE)/$G35)*(162*($G35/VLOOKUP($E35, 'Major League Baseball  Detailed'!$AF$2:$AG$31, 2, FALSE))),0)</f>
        <v>0</v>
      </c>
      <c r="O35">
        <f>ROUND((VLOOKUP($B35, 'Batter Raw'!$B$6:$AN$162, MATCH('All B'!O$5, 'Batter Raw'!$B$5:$AN$5, 0), FALSE)/$G35)*(162*($G35/VLOOKUP($E35, 'Major League Baseball  Detailed'!$AF$2:$AG$31, 2, FALSE))),0)</f>
        <v>11</v>
      </c>
      <c r="P35">
        <f>ROUND((VLOOKUP($B35, 'Batter Raw'!$B$6:$AN$162, MATCH('All B'!P$5, 'Batter Raw'!$B$5:$AN$5, 0), FALSE)/$G35)*(162*($G35/VLOOKUP($E35, 'Major League Baseball  Detailed'!$AF$2:$AG$31, 2, FALSE))),0)</f>
        <v>46</v>
      </c>
      <c r="Q35">
        <f>ROUND((VLOOKUP($B35, 'Batter Raw'!$B$6:$AN$162, MATCH('All B'!Q$5, 'Batter Raw'!$B$5:$AN$5, 0), FALSE)/$G35)*(162*($G35/VLOOKUP($E35, 'Major League Baseball  Detailed'!$AF$2:$AG$31, 2, FALSE))),0)</f>
        <v>0</v>
      </c>
      <c r="R35">
        <f>ROUND((VLOOKUP($B35, 'Batter Raw'!$B$6:$AN$162, MATCH('All B'!R$5, 'Batter Raw'!$B$5:$AN$5, 0), FALSE)/$G35)*(162*($G35/VLOOKUP($E35, 'Major League Baseball  Detailed'!$AF$2:$AG$31, 2, FALSE))),0)</f>
        <v>1</v>
      </c>
      <c r="S35">
        <f>ROUND((VLOOKUP($B35, 'Batter Raw'!$B$6:$AN$162, MATCH('All B'!S$5, 'Batter Raw'!$B$5:$AN$5, 0), FALSE)/$G35)*(162*($G35/VLOOKUP($E35, 'Major League Baseball  Detailed'!$AF$2:$AG$31, 2, FALSE))),0)</f>
        <v>23</v>
      </c>
      <c r="T35">
        <f>ROUND((VLOOKUP($B35, 'Batter Raw'!$B$6:$AN$162, MATCH('All B'!T$5, 'Batter Raw'!$B$5:$AN$5, 0), FALSE)/$G35)*(162*($G35/VLOOKUP($E35, 'Major League Baseball  Detailed'!$AF$2:$AG$31, 2, FALSE))),0)</f>
        <v>41</v>
      </c>
      <c r="U35">
        <f>VLOOKUP($B35, 'Batter Raw'!$B$6:$AN$162, MATCH('All B'!U$5, 'Batter Raw'!$B$5:$AN$5, 0), FALSE)</f>
        <v>0.29399999999999998</v>
      </c>
      <c r="V35">
        <f>VLOOKUP($B35, 'Batter Raw'!$B$6:$AN$162, MATCH('All B'!V$5, 'Batter Raw'!$B$5:$AN$5, 0), FALSE)</f>
        <v>0.35599999999999998</v>
      </c>
      <c r="W35">
        <f>VLOOKUP($B35, 'Batter Raw'!$B$6:$AN$162, MATCH('All B'!W$5, 'Batter Raw'!$B$5:$AN$5, 0), FALSE)</f>
        <v>0.51</v>
      </c>
      <c r="X35">
        <f>VLOOKUP($B35, 'Batter Raw'!$B$6:$AN$162, MATCH('All B'!X$5, 'Batter Raw'!$B$5:$AN$5, 0), FALSE)</f>
        <v>0.86599999999999999</v>
      </c>
      <c r="Y35">
        <f>VLOOKUP($B35, 'Batter Raw'!$B$6:$AN$162, MATCH('All B'!Y$5, 'Batter Raw'!$B$5:$AN$5, 0), FALSE)</f>
        <v>144</v>
      </c>
      <c r="Z35">
        <f>ROUND((VLOOKUP($B35, 'Batter Raw'!$B$6:$AN$162, MATCH('All B'!Z$5, 'Batter Raw'!$B$5:$AN$5, 0), FALSE)/$G35)*(162*($G35/VLOOKUP($E35, 'Major League Baseball  Detailed'!$AF$2:$AG$31, 2, FALSE))),0)</f>
        <v>122</v>
      </c>
      <c r="AA35">
        <f>ROUND((VLOOKUP($B35, 'Batter Raw'!$B$6:$AN$162, MATCH('All B'!AA$5, 'Batter Raw'!$B$5:$AN$5, 0), FALSE)/$G35)*(162*($G35/VLOOKUP($E35, 'Major League Baseball  Detailed'!$AF$2:$AG$31, 2, FALSE))),0)</f>
        <v>4</v>
      </c>
      <c r="AB35">
        <f>ROUND((VLOOKUP($B35, 'Batter Raw'!$B$6:$AN$162, MATCH('All B'!AB$5, 'Batter Raw'!$B$5:$AN$5, 0), FALSE)/$G35)*(162*($G35/VLOOKUP($E35, 'Major League Baseball  Detailed'!$AF$2:$AG$31, 2, FALSE))),0)</f>
        <v>2</v>
      </c>
      <c r="AC35">
        <f>ROUND((VLOOKUP($B35, 'Batter Raw'!$B$6:$AN$162, MATCH('All B'!AC$5, 'Batter Raw'!$B$5:$AN$5, 0), FALSE)/$G35)*(162*($G35/VLOOKUP($E35, 'Major League Baseball  Detailed'!$AF$2:$AG$31, 2, FALSE))),0)</f>
        <v>0</v>
      </c>
      <c r="AD35">
        <f>ROUND((VLOOKUP($B35, 'Batter Raw'!$B$6:$AN$162, MATCH('All B'!AD$5, 'Batter Raw'!$B$5:$AN$5, 0), FALSE)/$G35)*(162*($G35/VLOOKUP($E35, 'Major League Baseball  Detailed'!$AF$2:$AG$31, 2, FALSE))),0)</f>
        <v>5</v>
      </c>
      <c r="AE35">
        <f>ROUND((VLOOKUP($B35, 'Batter Raw'!$B$6:$AN$162, MATCH('All B'!AE$5, 'Batter Raw'!$B$5:$AN$5, 0), FALSE)/$G35)*(162*($G35/VLOOKUP($E35, 'Major League Baseball  Detailed'!$AF$2:$AG$31, 2, FALSE))),0)</f>
        <v>4</v>
      </c>
      <c r="AF35">
        <f>ROUND((VLOOKUP($B35, 'Batter Raw'!$B$6:$AN$162, MATCH('All B'!AF$5, 'Batter Raw'!$B$5:$AN$5, 0), FALSE)/$G35)*(162*($G35/VLOOKUP($E35, 'Major League Baseball  Detailed'!$AF$2:$AG$31, 2, FALSE))),1)</f>
        <v>2.2999999999999998</v>
      </c>
      <c r="AG35" s="1">
        <f t="shared" si="5"/>
        <v>1.419753086419753</v>
      </c>
      <c r="AH35">
        <f>ROUND((VLOOKUP($B35, 'Batter Raw'!$B$6:$AN$162, MATCH('All B'!AH$5, 'Batter Raw'!$B$5:$AN$5, 0), FALSE)/$G35)*(162*($G35/VLOOKUP($E35, 'Major League Baseball  Detailed'!$AF$2:$AG$31, 2, FALSE))),1)</f>
        <v>1.5</v>
      </c>
      <c r="AI35">
        <f>ROUND((VLOOKUP($B35, 'Batter Raw'!$B$6:$AN$162, MATCH('All B'!AI$5, 'Batter Raw'!$B$5:$AN$5, 0), FALSE)/$G35)*(162*($G35/VLOOKUP($E35, 'Major League Baseball  Detailed'!$AF$2:$AG$31, 2, FALSE))),1)</f>
        <v>2.5</v>
      </c>
      <c r="AJ35">
        <f>ROUND((VLOOKUP($B35, 'Batter Raw'!$B$6:$AN$162, MATCH('All B'!AJ$5, 'Batter Raw'!$B$5:$AN$5, 0), FALSE)/$G35)*(162*($G35/VLOOKUP($E35, 'Major League Baseball  Detailed'!$AF$2:$AG$31, 2, FALSE))),1)</f>
        <v>0.2</v>
      </c>
      <c r="AK35">
        <f>ROUND((VLOOKUP($B35, 'Batter Raw'!$B$6:$AN$162, MATCH('All B'!AK$5, 'Batter Raw'!$B$5:$AN$5, 0), FALSE)/$G35)*(162*($G35/VLOOKUP($E35, 'Major League Baseball  Detailed'!$AF$2:$AG$31, 2, FALSE))),1)</f>
        <v>12.4</v>
      </c>
      <c r="AL35">
        <f>ROUND((VLOOKUP($B35, 'Batter Raw'!$B$6:$AN$162, MATCH('All B'!AL$5, 'Batter Raw'!$B$5:$AN$5, 0), FALSE)/$G35)*(162*($G35/VLOOKUP($E35, 'Major League Baseball  Detailed'!$AF$2:$AG$31, 2, FALSE))),1)</f>
        <v>0</v>
      </c>
      <c r="AM35">
        <f>ROUND((VLOOKUP($B35, 'Batter Raw'!$B$6:$AN$162, MATCH('All B'!AM$5, 'Batter Raw'!$B$5:$AN$5, 0), FALSE)/$G35)*(162*($G35/VLOOKUP($E35, 'Major League Baseball  Detailed'!$AF$2:$AG$31, 2, FALSE))),1)</f>
        <v>0</v>
      </c>
      <c r="AN35">
        <f>ROUND((VLOOKUP($B35, 'Batter Raw'!$B$6:$AN$162, MATCH('All B'!AN$5, 'Batter Raw'!$B$5:$AN$5, 0), FALSE)/$G35)*(162*($G35/VLOOKUP($E35, 'Major League Baseball  Detailed'!$AF$2:$AG$31, 2, FALSE))),1)</f>
        <v>0</v>
      </c>
      <c r="AO35">
        <f>ROUND((VLOOKUP($B35, 'Batter Raw'!$B$6:$AN$162, MATCH('All B'!AO$5, 'Batter Raw'!$B$5:$AN$5, 0), FALSE)/$G35)*(162*($G35/VLOOKUP($E35, 'Major League Baseball  Detailed'!$AF$2:$AG$31, 2, FALSE))),1)</f>
        <v>-1.2</v>
      </c>
      <c r="AQ35">
        <f t="shared" si="0"/>
        <v>0</v>
      </c>
      <c r="AR35">
        <f t="shared" si="1"/>
        <v>0</v>
      </c>
      <c r="AS35">
        <f t="shared" si="2"/>
        <v>0</v>
      </c>
      <c r="AT35">
        <f t="shared" si="3"/>
        <v>0</v>
      </c>
      <c r="AU35">
        <f t="shared" si="4"/>
        <v>0</v>
      </c>
    </row>
    <row r="36" spans="1:47" x14ac:dyDescent="0.45">
      <c r="A36">
        <f>'Batter Raw'!A36</f>
        <v>31</v>
      </c>
      <c r="B36" t="str">
        <f>'Batter Raw'!B36</f>
        <v>Elly De La Cruz</v>
      </c>
      <c r="C36">
        <f>'Batter Raw'!C36</f>
        <v>2024</v>
      </c>
      <c r="D36">
        <f>'Batter Raw'!D36</f>
        <v>22</v>
      </c>
      <c r="E36" t="str">
        <f>'Batter Raw'!E36</f>
        <v>CIN</v>
      </c>
      <c r="F36" t="str">
        <f>'Batter Raw'!F36</f>
        <v>NL</v>
      </c>
      <c r="G36">
        <f>'Batter Raw'!G36</f>
        <v>58</v>
      </c>
      <c r="H36">
        <f>ROUND((VLOOKUP($B36, 'Batter Raw'!$B$6:$AN$162, MATCH('All B'!H$5, 'Batter Raw'!$B$5:$AN$5, 0), FALSE)/$G36)*(162*($G36/VLOOKUP($E36, 'Major League Baseball  Detailed'!$AF$2:$AG$31, 2, FALSE))),0)</f>
        <v>299</v>
      </c>
      <c r="I36">
        <f>ROUND((VLOOKUP($B36, 'Batter Raw'!$B$6:$AN$162, MATCH('All B'!I$5, 'Batter Raw'!$B$5:$AN$5, 0), FALSE)/$G36)*(162*($G36/VLOOKUP($E36, 'Major League Baseball  Detailed'!$AF$2:$AG$31, 2, FALSE))),0)</f>
        <v>260</v>
      </c>
      <c r="J36">
        <f>ROUND((VLOOKUP($B36, 'Batter Raw'!$B$6:$AN$162, MATCH('All B'!J$5, 'Batter Raw'!$B$5:$AN$5, 0), FALSE)/$G36)*(162*($G36/VLOOKUP($E36, 'Major League Baseball  Detailed'!$AF$2:$AG$31, 2, FALSE))),0)</f>
        <v>46</v>
      </c>
      <c r="K36">
        <f>ROUND((VLOOKUP($B36, 'Batter Raw'!$B$6:$AN$162, MATCH('All B'!K$5, 'Batter Raw'!$B$5:$AN$5, 0), FALSE)/$G36)*(162*($G36/VLOOKUP($E36, 'Major League Baseball  Detailed'!$AF$2:$AG$31, 2, FALSE))),0)</f>
        <v>62</v>
      </c>
      <c r="L36">
        <f>ROUND((VLOOKUP($B36, 'Batter Raw'!$B$6:$AN$162, MATCH('All B'!L$5, 'Batter Raw'!$B$5:$AN$5, 0), FALSE)/$G36)*(162*($G36/VLOOKUP($E36, 'Major League Baseball  Detailed'!$AF$2:$AG$31, 2, FALSE))),0)</f>
        <v>37</v>
      </c>
      <c r="M36">
        <f>ROUND((VLOOKUP($B36, 'Batter Raw'!$B$6:$AN$162, MATCH('All B'!M$5, 'Batter Raw'!$B$5:$AN$5, 0), FALSE)/$G36)*(162*($G36/VLOOKUP($E36, 'Major League Baseball  Detailed'!$AF$2:$AG$31, 2, FALSE))),0)</f>
        <v>12</v>
      </c>
      <c r="N36">
        <f>ROUND((VLOOKUP($B36, 'Batter Raw'!$B$6:$AN$162, MATCH('All B'!N$5, 'Batter Raw'!$B$5:$AN$5, 0), FALSE)/$G36)*(162*($G36/VLOOKUP($E36, 'Major League Baseball  Detailed'!$AF$2:$AG$31, 2, FALSE))),0)</f>
        <v>1</v>
      </c>
      <c r="O36">
        <f>ROUND((VLOOKUP($B36, 'Batter Raw'!$B$6:$AN$162, MATCH('All B'!O$5, 'Batter Raw'!$B$5:$AN$5, 0), FALSE)/$G36)*(162*($G36/VLOOKUP($E36, 'Major League Baseball  Detailed'!$AF$2:$AG$31, 2, FALSE))),0)</f>
        <v>11</v>
      </c>
      <c r="P36">
        <f>ROUND((VLOOKUP($B36, 'Batter Raw'!$B$6:$AN$162, MATCH('All B'!P$5, 'Batter Raw'!$B$5:$AN$5, 0), FALSE)/$G36)*(162*($G36/VLOOKUP($E36, 'Major League Baseball  Detailed'!$AF$2:$AG$31, 2, FALSE))),0)</f>
        <v>30</v>
      </c>
      <c r="Q36">
        <f>ROUND((VLOOKUP($B36, 'Batter Raw'!$B$6:$AN$162, MATCH('All B'!Q$5, 'Batter Raw'!$B$5:$AN$5, 0), FALSE)/$G36)*(162*($G36/VLOOKUP($E36, 'Major League Baseball  Detailed'!$AF$2:$AG$31, 2, FALSE))),0)</f>
        <v>40</v>
      </c>
      <c r="R36">
        <f>ROUND((VLOOKUP($B36, 'Batter Raw'!$B$6:$AN$162, MATCH('All B'!R$5, 'Batter Raw'!$B$5:$AN$5, 0), FALSE)/$G36)*(162*($G36/VLOOKUP($E36, 'Major League Baseball  Detailed'!$AF$2:$AG$31, 2, FALSE))),0)</f>
        <v>6</v>
      </c>
      <c r="S36">
        <f>ROUND((VLOOKUP($B36, 'Batter Raw'!$B$6:$AN$162, MATCH('All B'!S$5, 'Batter Raw'!$B$5:$AN$5, 0), FALSE)/$G36)*(162*($G36/VLOOKUP($E36, 'Major League Baseball  Detailed'!$AF$2:$AG$31, 2, FALSE))),0)</f>
        <v>35</v>
      </c>
      <c r="T36">
        <f>ROUND((VLOOKUP($B36, 'Batter Raw'!$B$6:$AN$162, MATCH('All B'!T$5, 'Batter Raw'!$B$5:$AN$5, 0), FALSE)/$G36)*(162*($G36/VLOOKUP($E36, 'Major League Baseball  Detailed'!$AF$2:$AG$31, 2, FALSE))),0)</f>
        <v>98</v>
      </c>
      <c r="U36">
        <f>VLOOKUP($B36, 'Batter Raw'!$B$6:$AN$162, MATCH('All B'!U$5, 'Batter Raw'!$B$5:$AN$5, 0), FALSE)</f>
        <v>0.23799999999999999</v>
      </c>
      <c r="V36">
        <f>VLOOKUP($B36, 'Batter Raw'!$B$6:$AN$162, MATCH('All B'!V$5, 'Batter Raw'!$B$5:$AN$5, 0), FALSE)</f>
        <v>0.33600000000000002</v>
      </c>
      <c r="W36">
        <f>VLOOKUP($B36, 'Batter Raw'!$B$6:$AN$162, MATCH('All B'!W$5, 'Batter Raw'!$B$5:$AN$5, 0), FALSE)</f>
        <v>0.42399999999999999</v>
      </c>
      <c r="X36">
        <f>VLOOKUP($B36, 'Batter Raw'!$B$6:$AN$162, MATCH('All B'!X$5, 'Batter Raw'!$B$5:$AN$5, 0), FALSE)</f>
        <v>0.76</v>
      </c>
      <c r="Y36">
        <f>VLOOKUP($B36, 'Batter Raw'!$B$6:$AN$162, MATCH('All B'!Y$5, 'Batter Raw'!$B$5:$AN$5, 0), FALSE)</f>
        <v>115</v>
      </c>
      <c r="Z36">
        <f>ROUND((VLOOKUP($B36, 'Batter Raw'!$B$6:$AN$162, MATCH('All B'!Z$5, 'Batter Raw'!$B$5:$AN$5, 0), FALSE)/$G36)*(162*($G36/VLOOKUP($E36, 'Major League Baseball  Detailed'!$AF$2:$AG$31, 2, FALSE))),0)</f>
        <v>110</v>
      </c>
      <c r="AA36">
        <f>ROUND((VLOOKUP($B36, 'Batter Raw'!$B$6:$AN$162, MATCH('All B'!AA$5, 'Batter Raw'!$B$5:$AN$5, 0), FALSE)/$G36)*(162*($G36/VLOOKUP($E36, 'Major League Baseball  Detailed'!$AF$2:$AG$31, 2, FALSE))),0)</f>
        <v>6</v>
      </c>
      <c r="AB36">
        <f>ROUND((VLOOKUP($B36, 'Batter Raw'!$B$6:$AN$162, MATCH('All B'!AB$5, 'Batter Raw'!$B$5:$AN$5, 0), FALSE)/$G36)*(162*($G36/VLOOKUP($E36, 'Major League Baseball  Detailed'!$AF$2:$AG$31, 2, FALSE))),0)</f>
        <v>4</v>
      </c>
      <c r="AC36">
        <f>ROUND((VLOOKUP($B36, 'Batter Raw'!$B$6:$AN$162, MATCH('All B'!AC$5, 'Batter Raw'!$B$5:$AN$5, 0), FALSE)/$G36)*(162*($G36/VLOOKUP($E36, 'Major League Baseball  Detailed'!$AF$2:$AG$31, 2, FALSE))),0)</f>
        <v>1</v>
      </c>
      <c r="AD36">
        <f>ROUND((VLOOKUP($B36, 'Batter Raw'!$B$6:$AN$162, MATCH('All B'!AD$5, 'Batter Raw'!$B$5:$AN$5, 0), FALSE)/$G36)*(162*($G36/VLOOKUP($E36, 'Major League Baseball  Detailed'!$AF$2:$AG$31, 2, FALSE))),0)</f>
        <v>0</v>
      </c>
      <c r="AE36">
        <f>ROUND((VLOOKUP($B36, 'Batter Raw'!$B$6:$AN$162, MATCH('All B'!AE$5, 'Batter Raw'!$B$5:$AN$5, 0), FALSE)/$G36)*(162*($G36/VLOOKUP($E36, 'Major League Baseball  Detailed'!$AF$2:$AG$31, 2, FALSE))),0)</f>
        <v>0</v>
      </c>
      <c r="AF36">
        <f>ROUND((VLOOKUP($B36, 'Batter Raw'!$B$6:$AN$162, MATCH('All B'!AF$5, 'Batter Raw'!$B$5:$AN$5, 0), FALSE)/$G36)*(162*($G36/VLOOKUP($E36, 'Major League Baseball  Detailed'!$AF$2:$AG$31, 2, FALSE))),1)</f>
        <v>2.2999999999999998</v>
      </c>
      <c r="AG36" s="1">
        <f t="shared" si="5"/>
        <v>1.419753086419753</v>
      </c>
      <c r="AH36">
        <f>ROUND((VLOOKUP($B36, 'Batter Raw'!$B$6:$AN$162, MATCH('All B'!AH$5, 'Batter Raw'!$B$5:$AN$5, 0), FALSE)/$G36)*(162*($G36/VLOOKUP($E36, 'Major League Baseball  Detailed'!$AF$2:$AG$31, 2, FALSE))),1)</f>
        <v>1.4</v>
      </c>
      <c r="AI36">
        <f>ROUND((VLOOKUP($B36, 'Batter Raw'!$B$6:$AN$162, MATCH('All B'!AI$5, 'Batter Raw'!$B$5:$AN$5, 0), FALSE)/$G36)*(162*($G36/VLOOKUP($E36, 'Major League Baseball  Detailed'!$AF$2:$AG$31, 2, FALSE))),1)</f>
        <v>2.6</v>
      </c>
      <c r="AJ36">
        <f>ROUND((VLOOKUP($B36, 'Batter Raw'!$B$6:$AN$162, MATCH('All B'!AJ$5, 'Batter Raw'!$B$5:$AN$5, 0), FALSE)/$G36)*(162*($G36/VLOOKUP($E36, 'Major League Baseball  Detailed'!$AF$2:$AG$31, 2, FALSE))),1)</f>
        <v>0.2</v>
      </c>
      <c r="AK36">
        <f>ROUND((VLOOKUP($B36, 'Batter Raw'!$B$6:$AN$162, MATCH('All B'!AK$5, 'Batter Raw'!$B$5:$AN$5, 0), FALSE)/$G36)*(162*($G36/VLOOKUP($E36, 'Major League Baseball  Detailed'!$AF$2:$AG$31, 2, FALSE))),1)</f>
        <v>7.4</v>
      </c>
      <c r="AL36">
        <f>ROUND((VLOOKUP($B36, 'Batter Raw'!$B$6:$AN$162, MATCH('All B'!AL$5, 'Batter Raw'!$B$5:$AN$5, 0), FALSE)/$G36)*(162*($G36/VLOOKUP($E36, 'Major League Baseball  Detailed'!$AF$2:$AG$31, 2, FALSE))),1)</f>
        <v>0</v>
      </c>
      <c r="AM36">
        <f>ROUND((VLOOKUP($B36, 'Batter Raw'!$B$6:$AN$162, MATCH('All B'!AM$5, 'Batter Raw'!$B$5:$AN$5, 0), FALSE)/$G36)*(162*($G36/VLOOKUP($E36, 'Major League Baseball  Detailed'!$AF$2:$AG$31, 2, FALSE))),1)</f>
        <v>3.7</v>
      </c>
      <c r="AN36">
        <f>ROUND((VLOOKUP($B36, 'Batter Raw'!$B$6:$AN$162, MATCH('All B'!AN$5, 'Batter Raw'!$B$5:$AN$5, 0), FALSE)/$G36)*(162*($G36/VLOOKUP($E36, 'Major League Baseball  Detailed'!$AF$2:$AG$31, 2, FALSE))),1)</f>
        <v>3.7</v>
      </c>
      <c r="AO36">
        <f>ROUND((VLOOKUP($B36, 'Batter Raw'!$B$6:$AN$162, MATCH('All B'!AO$5, 'Batter Raw'!$B$5:$AN$5, 0), FALSE)/$G36)*(162*($G36/VLOOKUP($E36, 'Major League Baseball  Detailed'!$AF$2:$AG$31, 2, FALSE))),1)</f>
        <v>-2.5</v>
      </c>
      <c r="AQ36">
        <f t="shared" si="0"/>
        <v>0</v>
      </c>
      <c r="AR36">
        <f t="shared" si="1"/>
        <v>0</v>
      </c>
      <c r="AS36">
        <f t="shared" si="2"/>
        <v>0</v>
      </c>
      <c r="AT36">
        <f t="shared" si="3"/>
        <v>0</v>
      </c>
      <c r="AU36">
        <f t="shared" si="4"/>
        <v>0</v>
      </c>
    </row>
    <row r="37" spans="1:47" x14ac:dyDescent="0.45">
      <c r="A37">
        <f>'Batter Raw'!A37</f>
        <v>32</v>
      </c>
      <c r="B37" t="str">
        <f>'Batter Raw'!B37</f>
        <v>Isaac Paredes</v>
      </c>
      <c r="C37">
        <f>'Batter Raw'!C37</f>
        <v>2024</v>
      </c>
      <c r="D37">
        <f>'Batter Raw'!D37</f>
        <v>25</v>
      </c>
      <c r="E37" t="str">
        <f>'Batter Raw'!E37</f>
        <v>TBR</v>
      </c>
      <c r="F37" t="str">
        <f>'Batter Raw'!F37</f>
        <v>AL</v>
      </c>
      <c r="G37">
        <f>'Batter Raw'!G37</f>
        <v>55</v>
      </c>
      <c r="H37">
        <f>ROUND((VLOOKUP($B37, 'Batter Raw'!$B$6:$AN$162, MATCH('All B'!H$5, 'Batter Raw'!$B$5:$AN$5, 0), FALSE)/$G37)*(162*($G37/VLOOKUP($E37, 'Major League Baseball  Detailed'!$AF$2:$AG$31, 2, FALSE))),0)</f>
        <v>291</v>
      </c>
      <c r="I37">
        <f>ROUND((VLOOKUP($B37, 'Batter Raw'!$B$6:$AN$162, MATCH('All B'!I$5, 'Batter Raw'!$B$5:$AN$5, 0), FALSE)/$G37)*(162*($G37/VLOOKUP($E37, 'Major League Baseball  Detailed'!$AF$2:$AG$31, 2, FALSE))),0)</f>
        <v>250</v>
      </c>
      <c r="J37">
        <f>ROUND((VLOOKUP($B37, 'Batter Raw'!$B$6:$AN$162, MATCH('All B'!J$5, 'Batter Raw'!$B$5:$AN$5, 0), FALSE)/$G37)*(162*($G37/VLOOKUP($E37, 'Major League Baseball  Detailed'!$AF$2:$AG$31, 2, FALSE))),0)</f>
        <v>30</v>
      </c>
      <c r="K37">
        <f>ROUND((VLOOKUP($B37, 'Batter Raw'!$B$6:$AN$162, MATCH('All B'!K$5, 'Batter Raw'!$B$5:$AN$5, 0), FALSE)/$G37)*(162*($G37/VLOOKUP($E37, 'Major League Baseball  Detailed'!$AF$2:$AG$31, 2, FALSE))),0)</f>
        <v>73</v>
      </c>
      <c r="L37">
        <f>ROUND((VLOOKUP($B37, 'Batter Raw'!$B$6:$AN$162, MATCH('All B'!L$5, 'Batter Raw'!$B$5:$AN$5, 0), FALSE)/$G37)*(162*($G37/VLOOKUP($E37, 'Major League Baseball  Detailed'!$AF$2:$AG$31, 2, FALSE))),0)</f>
        <v>47</v>
      </c>
      <c r="M37">
        <f>ROUND((VLOOKUP($B37, 'Batter Raw'!$B$6:$AN$162, MATCH('All B'!M$5, 'Batter Raw'!$B$5:$AN$5, 0), FALSE)/$G37)*(162*($G37/VLOOKUP($E37, 'Major League Baseball  Detailed'!$AF$2:$AG$31, 2, FALSE))),0)</f>
        <v>14</v>
      </c>
      <c r="N37">
        <f>ROUND((VLOOKUP($B37, 'Batter Raw'!$B$6:$AN$162, MATCH('All B'!N$5, 'Batter Raw'!$B$5:$AN$5, 0), FALSE)/$G37)*(162*($G37/VLOOKUP($E37, 'Major League Baseball  Detailed'!$AF$2:$AG$31, 2, FALSE))),0)</f>
        <v>0</v>
      </c>
      <c r="O37">
        <f>ROUND((VLOOKUP($B37, 'Batter Raw'!$B$6:$AN$162, MATCH('All B'!O$5, 'Batter Raw'!$B$5:$AN$5, 0), FALSE)/$G37)*(162*($G37/VLOOKUP($E37, 'Major League Baseball  Detailed'!$AF$2:$AG$31, 2, FALSE))),0)</f>
        <v>12</v>
      </c>
      <c r="P37">
        <f>ROUND((VLOOKUP($B37, 'Batter Raw'!$B$6:$AN$162, MATCH('All B'!P$5, 'Batter Raw'!$B$5:$AN$5, 0), FALSE)/$G37)*(162*($G37/VLOOKUP($E37, 'Major League Baseball  Detailed'!$AF$2:$AG$31, 2, FALSE))),0)</f>
        <v>40</v>
      </c>
      <c r="Q37">
        <f>ROUND((VLOOKUP($B37, 'Batter Raw'!$B$6:$AN$162, MATCH('All B'!Q$5, 'Batter Raw'!$B$5:$AN$5, 0), FALSE)/$G37)*(162*($G37/VLOOKUP($E37, 'Major League Baseball  Detailed'!$AF$2:$AG$31, 2, FALSE))),0)</f>
        <v>0</v>
      </c>
      <c r="R37">
        <f>ROUND((VLOOKUP($B37, 'Batter Raw'!$B$6:$AN$162, MATCH('All B'!R$5, 'Batter Raw'!$B$5:$AN$5, 0), FALSE)/$G37)*(162*($G37/VLOOKUP($E37, 'Major League Baseball  Detailed'!$AF$2:$AG$31, 2, FALSE))),0)</f>
        <v>1</v>
      </c>
      <c r="S37">
        <f>ROUND((VLOOKUP($B37, 'Batter Raw'!$B$6:$AN$162, MATCH('All B'!S$5, 'Batter Raw'!$B$5:$AN$5, 0), FALSE)/$G37)*(162*($G37/VLOOKUP($E37, 'Major League Baseball  Detailed'!$AF$2:$AG$31, 2, FALSE))),0)</f>
        <v>31</v>
      </c>
      <c r="T37">
        <f>ROUND((VLOOKUP($B37, 'Batter Raw'!$B$6:$AN$162, MATCH('All B'!T$5, 'Batter Raw'!$B$5:$AN$5, 0), FALSE)/$G37)*(162*($G37/VLOOKUP($E37, 'Major League Baseball  Detailed'!$AF$2:$AG$31, 2, FALSE))),0)</f>
        <v>47</v>
      </c>
      <c r="U37">
        <f>VLOOKUP($B37, 'Batter Raw'!$B$6:$AN$162, MATCH('All B'!U$5, 'Batter Raw'!$B$5:$AN$5, 0), FALSE)</f>
        <v>0.29199999999999998</v>
      </c>
      <c r="V37">
        <f>VLOOKUP($B37, 'Batter Raw'!$B$6:$AN$162, MATCH('All B'!V$5, 'Batter Raw'!$B$5:$AN$5, 0), FALSE)</f>
        <v>0.38300000000000001</v>
      </c>
      <c r="W37">
        <f>VLOOKUP($B37, 'Batter Raw'!$B$6:$AN$162, MATCH('All B'!W$5, 'Batter Raw'!$B$5:$AN$5, 0), FALSE)</f>
        <v>0.495</v>
      </c>
      <c r="X37">
        <f>VLOOKUP($B37, 'Batter Raw'!$B$6:$AN$162, MATCH('All B'!X$5, 'Batter Raw'!$B$5:$AN$5, 0), FALSE)</f>
        <v>0.878</v>
      </c>
      <c r="Y37">
        <f>VLOOKUP($B37, 'Batter Raw'!$B$6:$AN$162, MATCH('All B'!Y$5, 'Batter Raw'!$B$5:$AN$5, 0), FALSE)</f>
        <v>153</v>
      </c>
      <c r="Z37">
        <f>ROUND((VLOOKUP($B37, 'Batter Raw'!$B$6:$AN$162, MATCH('All B'!Z$5, 'Batter Raw'!$B$5:$AN$5, 0), FALSE)/$G37)*(162*($G37/VLOOKUP($E37, 'Major League Baseball  Detailed'!$AF$2:$AG$31, 2, FALSE))),0)</f>
        <v>124</v>
      </c>
      <c r="AA37">
        <f>ROUND((VLOOKUP($B37, 'Batter Raw'!$B$6:$AN$162, MATCH('All B'!AA$5, 'Batter Raw'!$B$5:$AN$5, 0), FALSE)/$G37)*(162*($G37/VLOOKUP($E37, 'Major League Baseball  Detailed'!$AF$2:$AG$31, 2, FALSE))),0)</f>
        <v>10</v>
      </c>
      <c r="AB37">
        <f>ROUND((VLOOKUP($B37, 'Batter Raw'!$B$6:$AN$162, MATCH('All B'!AB$5, 'Batter Raw'!$B$5:$AN$5, 0), FALSE)/$G37)*(162*($G37/VLOOKUP($E37, 'Major League Baseball  Detailed'!$AF$2:$AG$31, 2, FALSE))),0)</f>
        <v>7</v>
      </c>
      <c r="AC37">
        <f>ROUND((VLOOKUP($B37, 'Batter Raw'!$B$6:$AN$162, MATCH('All B'!AC$5, 'Batter Raw'!$B$5:$AN$5, 0), FALSE)/$G37)*(162*($G37/VLOOKUP($E37, 'Major League Baseball  Detailed'!$AF$2:$AG$31, 2, FALSE))),0)</f>
        <v>0</v>
      </c>
      <c r="AD37">
        <f>ROUND((VLOOKUP($B37, 'Batter Raw'!$B$6:$AN$162, MATCH('All B'!AD$5, 'Batter Raw'!$B$5:$AN$5, 0), FALSE)/$G37)*(162*($G37/VLOOKUP($E37, 'Major League Baseball  Detailed'!$AF$2:$AG$31, 2, FALSE))),0)</f>
        <v>2</v>
      </c>
      <c r="AE37">
        <f>ROUND((VLOOKUP($B37, 'Batter Raw'!$B$6:$AN$162, MATCH('All B'!AE$5, 'Batter Raw'!$B$5:$AN$5, 0), FALSE)/$G37)*(162*($G37/VLOOKUP($E37, 'Major League Baseball  Detailed'!$AF$2:$AG$31, 2, FALSE))),0)</f>
        <v>2</v>
      </c>
      <c r="AF37">
        <f>ROUND((VLOOKUP($B37, 'Batter Raw'!$B$6:$AN$162, MATCH('All B'!AF$5, 'Batter Raw'!$B$5:$AN$5, 0), FALSE)/$G37)*(162*($G37/VLOOKUP($E37, 'Major League Baseball  Detailed'!$AF$2:$AG$31, 2, FALSE))),1)</f>
        <v>2.2000000000000002</v>
      </c>
      <c r="AG37" s="1">
        <f t="shared" si="5"/>
        <v>1.3580246913580249</v>
      </c>
      <c r="AH37">
        <f>ROUND((VLOOKUP($B37, 'Batter Raw'!$B$6:$AN$162, MATCH('All B'!AH$5, 'Batter Raw'!$B$5:$AN$5, 0), FALSE)/$G37)*(162*($G37/VLOOKUP($E37, 'Major League Baseball  Detailed'!$AF$2:$AG$31, 2, FALSE))),1)</f>
        <v>1.4</v>
      </c>
      <c r="AI37">
        <f>ROUND((VLOOKUP($B37, 'Batter Raw'!$B$6:$AN$162, MATCH('All B'!AI$5, 'Batter Raw'!$B$5:$AN$5, 0), FALSE)/$G37)*(162*($G37/VLOOKUP($E37, 'Major League Baseball  Detailed'!$AF$2:$AG$31, 2, FALSE))),1)</f>
        <v>2.6</v>
      </c>
      <c r="AJ37">
        <f>ROUND((VLOOKUP($B37, 'Batter Raw'!$B$6:$AN$162, MATCH('All B'!AJ$5, 'Batter Raw'!$B$5:$AN$5, 0), FALSE)/$G37)*(162*($G37/VLOOKUP($E37, 'Major League Baseball  Detailed'!$AF$2:$AG$31, 2, FALSE))),1)</f>
        <v>-0.1</v>
      </c>
      <c r="AK37">
        <f>ROUND((VLOOKUP($B37, 'Batter Raw'!$B$6:$AN$162, MATCH('All B'!AK$5, 'Batter Raw'!$B$5:$AN$5, 0), FALSE)/$G37)*(162*($G37/VLOOKUP($E37, 'Major League Baseball  Detailed'!$AF$2:$AG$31, 2, FALSE))),1)</f>
        <v>17.3</v>
      </c>
      <c r="AL37">
        <f>ROUND((VLOOKUP($B37, 'Batter Raw'!$B$6:$AN$162, MATCH('All B'!AL$5, 'Batter Raw'!$B$5:$AN$5, 0), FALSE)/$G37)*(162*($G37/VLOOKUP($E37, 'Major League Baseball  Detailed'!$AF$2:$AG$31, 2, FALSE))),1)</f>
        <v>-1.2</v>
      </c>
      <c r="AM37">
        <f>ROUND((VLOOKUP($B37, 'Batter Raw'!$B$6:$AN$162, MATCH('All B'!AM$5, 'Batter Raw'!$B$5:$AN$5, 0), FALSE)/$G37)*(162*($G37/VLOOKUP($E37, 'Major League Baseball  Detailed'!$AF$2:$AG$31, 2, FALSE))),1)</f>
        <v>-2.5</v>
      </c>
      <c r="AN37">
        <f>ROUND((VLOOKUP($B37, 'Batter Raw'!$B$6:$AN$162, MATCH('All B'!AN$5, 'Batter Raw'!$B$5:$AN$5, 0), FALSE)/$G37)*(162*($G37/VLOOKUP($E37, 'Major League Baseball  Detailed'!$AF$2:$AG$31, 2, FALSE))),1)</f>
        <v>-3.7</v>
      </c>
      <c r="AO37">
        <f>ROUND((VLOOKUP($B37, 'Batter Raw'!$B$6:$AN$162, MATCH('All B'!AO$5, 'Batter Raw'!$B$5:$AN$5, 0), FALSE)/$G37)*(162*($G37/VLOOKUP($E37, 'Major League Baseball  Detailed'!$AF$2:$AG$31, 2, FALSE))),1)</f>
        <v>-2.5</v>
      </c>
      <c r="AQ37">
        <f t="shared" si="0"/>
        <v>0</v>
      </c>
      <c r="AR37">
        <f t="shared" si="1"/>
        <v>0</v>
      </c>
      <c r="AS37">
        <f t="shared" si="2"/>
        <v>0</v>
      </c>
      <c r="AT37">
        <f t="shared" si="3"/>
        <v>0</v>
      </c>
      <c r="AU37">
        <f t="shared" si="4"/>
        <v>0</v>
      </c>
    </row>
    <row r="38" spans="1:47" x14ac:dyDescent="0.45">
      <c r="A38">
        <f>'Batter Raw'!A38</f>
        <v>33</v>
      </c>
      <c r="B38" t="str">
        <f>'Batter Raw'!B38</f>
        <v>Freddie Freeman</v>
      </c>
      <c r="C38">
        <f>'Batter Raw'!C38</f>
        <v>2024</v>
      </c>
      <c r="D38">
        <f>'Batter Raw'!D38</f>
        <v>34</v>
      </c>
      <c r="E38" t="str">
        <f>'Batter Raw'!E38</f>
        <v>LAD</v>
      </c>
      <c r="F38" t="str">
        <f>'Batter Raw'!F38</f>
        <v>NL</v>
      </c>
      <c r="G38">
        <f>'Batter Raw'!G38</f>
        <v>60</v>
      </c>
      <c r="H38">
        <f>ROUND((VLOOKUP($B38, 'Batter Raw'!$B$6:$AN$162, MATCH('All B'!H$5, 'Batter Raw'!$B$5:$AN$5, 0), FALSE)/$G38)*(162*($G38/VLOOKUP($E38, 'Major League Baseball  Detailed'!$AF$2:$AG$31, 2, FALSE))),0)</f>
        <v>325</v>
      </c>
      <c r="I38">
        <f>ROUND((VLOOKUP($B38, 'Batter Raw'!$B$6:$AN$162, MATCH('All B'!I$5, 'Batter Raw'!$B$5:$AN$5, 0), FALSE)/$G38)*(162*($G38/VLOOKUP($E38, 'Major League Baseball  Detailed'!$AF$2:$AG$31, 2, FALSE))),0)</f>
        <v>273</v>
      </c>
      <c r="J38">
        <f>ROUND((VLOOKUP($B38, 'Batter Raw'!$B$6:$AN$162, MATCH('All B'!J$5, 'Batter Raw'!$B$5:$AN$5, 0), FALSE)/$G38)*(162*($G38/VLOOKUP($E38, 'Major League Baseball  Detailed'!$AF$2:$AG$31, 2, FALSE))),0)</f>
        <v>41</v>
      </c>
      <c r="K38">
        <f>ROUND((VLOOKUP($B38, 'Batter Raw'!$B$6:$AN$162, MATCH('All B'!K$5, 'Batter Raw'!$B$5:$AN$5, 0), FALSE)/$G38)*(162*($G38/VLOOKUP($E38, 'Major League Baseball  Detailed'!$AF$2:$AG$31, 2, FALSE))),0)</f>
        <v>79</v>
      </c>
      <c r="L38">
        <f>ROUND((VLOOKUP($B38, 'Batter Raw'!$B$6:$AN$162, MATCH('All B'!L$5, 'Batter Raw'!$B$5:$AN$5, 0), FALSE)/$G38)*(162*($G38/VLOOKUP($E38, 'Major League Baseball  Detailed'!$AF$2:$AG$31, 2, FALSE))),0)</f>
        <v>49</v>
      </c>
      <c r="M38">
        <f>ROUND((VLOOKUP($B38, 'Batter Raw'!$B$6:$AN$162, MATCH('All B'!M$5, 'Batter Raw'!$B$5:$AN$5, 0), FALSE)/$G38)*(162*($G38/VLOOKUP($E38, 'Major League Baseball  Detailed'!$AF$2:$AG$31, 2, FALSE))),0)</f>
        <v>20</v>
      </c>
      <c r="N38">
        <f>ROUND((VLOOKUP($B38, 'Batter Raw'!$B$6:$AN$162, MATCH('All B'!N$5, 'Batter Raw'!$B$5:$AN$5, 0), FALSE)/$G38)*(162*($G38/VLOOKUP($E38, 'Major League Baseball  Detailed'!$AF$2:$AG$31, 2, FALSE))),0)</f>
        <v>2</v>
      </c>
      <c r="O38">
        <f>ROUND((VLOOKUP($B38, 'Batter Raw'!$B$6:$AN$162, MATCH('All B'!O$5, 'Batter Raw'!$B$5:$AN$5, 0), FALSE)/$G38)*(162*($G38/VLOOKUP($E38, 'Major League Baseball  Detailed'!$AF$2:$AG$31, 2, FALSE))),0)</f>
        <v>7</v>
      </c>
      <c r="P38">
        <f>ROUND((VLOOKUP($B38, 'Batter Raw'!$B$6:$AN$162, MATCH('All B'!P$5, 'Batter Raw'!$B$5:$AN$5, 0), FALSE)/$G38)*(162*($G38/VLOOKUP($E38, 'Major League Baseball  Detailed'!$AF$2:$AG$31, 2, FALSE))),0)</f>
        <v>41</v>
      </c>
      <c r="Q38">
        <f>ROUND((VLOOKUP($B38, 'Batter Raw'!$B$6:$AN$162, MATCH('All B'!Q$5, 'Batter Raw'!$B$5:$AN$5, 0), FALSE)/$G38)*(162*($G38/VLOOKUP($E38, 'Major League Baseball  Detailed'!$AF$2:$AG$31, 2, FALSE))),0)</f>
        <v>1</v>
      </c>
      <c r="R38">
        <f>ROUND((VLOOKUP($B38, 'Batter Raw'!$B$6:$AN$162, MATCH('All B'!R$5, 'Batter Raw'!$B$5:$AN$5, 0), FALSE)/$G38)*(162*($G38/VLOOKUP($E38, 'Major League Baseball  Detailed'!$AF$2:$AG$31, 2, FALSE))),0)</f>
        <v>1</v>
      </c>
      <c r="S38">
        <f>ROUND((VLOOKUP($B38, 'Batter Raw'!$B$6:$AN$162, MATCH('All B'!S$5, 'Batter Raw'!$B$5:$AN$5, 0), FALSE)/$G38)*(162*($G38/VLOOKUP($E38, 'Major League Baseball  Detailed'!$AF$2:$AG$31, 2, FALSE))),0)</f>
        <v>41</v>
      </c>
      <c r="T38">
        <f>ROUND((VLOOKUP($B38, 'Batter Raw'!$B$6:$AN$162, MATCH('All B'!T$5, 'Batter Raw'!$B$5:$AN$5, 0), FALSE)/$G38)*(162*($G38/VLOOKUP($E38, 'Major League Baseball  Detailed'!$AF$2:$AG$31, 2, FALSE))),0)</f>
        <v>53</v>
      </c>
      <c r="U38">
        <f>VLOOKUP($B38, 'Batter Raw'!$B$6:$AN$162, MATCH('All B'!U$5, 'Batter Raw'!$B$5:$AN$5, 0), FALSE)</f>
        <v>0.28999999999999998</v>
      </c>
      <c r="V38">
        <f>VLOOKUP($B38, 'Batter Raw'!$B$6:$AN$162, MATCH('All B'!V$5, 'Batter Raw'!$B$5:$AN$5, 0), FALSE)</f>
        <v>0.39200000000000002</v>
      </c>
      <c r="W38">
        <f>VLOOKUP($B38, 'Batter Raw'!$B$6:$AN$162, MATCH('All B'!W$5, 'Batter Raw'!$B$5:$AN$5, 0), FALSE)</f>
        <v>0.46200000000000002</v>
      </c>
      <c r="X38">
        <f>VLOOKUP($B38, 'Batter Raw'!$B$6:$AN$162, MATCH('All B'!X$5, 'Batter Raw'!$B$5:$AN$5, 0), FALSE)</f>
        <v>0.85299999999999998</v>
      </c>
      <c r="Y38">
        <f>VLOOKUP($B38, 'Batter Raw'!$B$6:$AN$162, MATCH('All B'!Y$5, 'Batter Raw'!$B$5:$AN$5, 0), FALSE)</f>
        <v>143</v>
      </c>
      <c r="Z38">
        <f>ROUND((VLOOKUP($B38, 'Batter Raw'!$B$6:$AN$162, MATCH('All B'!Z$5, 'Batter Raw'!$B$5:$AN$5, 0), FALSE)/$G38)*(162*($G38/VLOOKUP($E38, 'Major League Baseball  Detailed'!$AF$2:$AG$31, 2, FALSE))),0)</f>
        <v>126</v>
      </c>
      <c r="AA38">
        <f>ROUND((VLOOKUP($B38, 'Batter Raw'!$B$6:$AN$162, MATCH('All B'!AA$5, 'Batter Raw'!$B$5:$AN$5, 0), FALSE)/$G38)*(162*($G38/VLOOKUP($E38, 'Major League Baseball  Detailed'!$AF$2:$AG$31, 2, FALSE))),0)</f>
        <v>7</v>
      </c>
      <c r="AB38">
        <f>ROUND((VLOOKUP($B38, 'Batter Raw'!$B$6:$AN$162, MATCH('All B'!AB$5, 'Batter Raw'!$B$5:$AN$5, 0), FALSE)/$G38)*(162*($G38/VLOOKUP($E38, 'Major League Baseball  Detailed'!$AF$2:$AG$31, 2, FALSE))),0)</f>
        <v>7</v>
      </c>
      <c r="AC38">
        <f>ROUND((VLOOKUP($B38, 'Batter Raw'!$B$6:$AN$162, MATCH('All B'!AC$5, 'Batter Raw'!$B$5:$AN$5, 0), FALSE)/$G38)*(162*($G38/VLOOKUP($E38, 'Major League Baseball  Detailed'!$AF$2:$AG$31, 2, FALSE))),0)</f>
        <v>0</v>
      </c>
      <c r="AD38">
        <f>ROUND((VLOOKUP($B38, 'Batter Raw'!$B$6:$AN$162, MATCH('All B'!AD$5, 'Batter Raw'!$B$5:$AN$5, 0), FALSE)/$G38)*(162*($G38/VLOOKUP($E38, 'Major League Baseball  Detailed'!$AF$2:$AG$31, 2, FALSE))),0)</f>
        <v>4</v>
      </c>
      <c r="AE38">
        <f>ROUND((VLOOKUP($B38, 'Batter Raw'!$B$6:$AN$162, MATCH('All B'!AE$5, 'Batter Raw'!$B$5:$AN$5, 0), FALSE)/$G38)*(162*($G38/VLOOKUP($E38, 'Major League Baseball  Detailed'!$AF$2:$AG$31, 2, FALSE))),0)</f>
        <v>5</v>
      </c>
      <c r="AF38">
        <f>ROUND((VLOOKUP($B38, 'Batter Raw'!$B$6:$AN$162, MATCH('All B'!AF$5, 'Batter Raw'!$B$5:$AN$5, 0), FALSE)/$G38)*(162*($G38/VLOOKUP($E38, 'Major League Baseball  Detailed'!$AF$2:$AG$31, 2, FALSE))),1)</f>
        <v>2.2000000000000002</v>
      </c>
      <c r="AG38" s="1">
        <f t="shared" si="5"/>
        <v>1.3580246913580249</v>
      </c>
      <c r="AH38">
        <f>ROUND((VLOOKUP($B38, 'Batter Raw'!$B$6:$AN$162, MATCH('All B'!AH$5, 'Batter Raw'!$B$5:$AN$5, 0), FALSE)/$G38)*(162*($G38/VLOOKUP($E38, 'Major League Baseball  Detailed'!$AF$2:$AG$31, 2, FALSE))),1)</f>
        <v>1.2</v>
      </c>
      <c r="AI38">
        <f>ROUND((VLOOKUP($B38, 'Batter Raw'!$B$6:$AN$162, MATCH('All B'!AI$5, 'Batter Raw'!$B$5:$AN$5, 0), FALSE)/$G38)*(162*($G38/VLOOKUP($E38, 'Major League Baseball  Detailed'!$AF$2:$AG$31, 2, FALSE))),1)</f>
        <v>2.1</v>
      </c>
      <c r="AJ38">
        <f>ROUND((VLOOKUP($B38, 'Batter Raw'!$B$6:$AN$162, MATCH('All B'!AJ$5, 'Batter Raw'!$B$5:$AN$5, 0), FALSE)/$G38)*(162*($G38/VLOOKUP($E38, 'Major League Baseball  Detailed'!$AF$2:$AG$31, 2, FALSE))),1)</f>
        <v>-0.2</v>
      </c>
      <c r="AK38">
        <f>ROUND((VLOOKUP($B38, 'Batter Raw'!$B$6:$AN$162, MATCH('All B'!AK$5, 'Batter Raw'!$B$5:$AN$5, 0), FALSE)/$G38)*(162*($G38/VLOOKUP($E38, 'Major League Baseball  Detailed'!$AF$2:$AG$31, 2, FALSE))),1)</f>
        <v>14.8</v>
      </c>
      <c r="AL38">
        <f>ROUND((VLOOKUP($B38, 'Batter Raw'!$B$6:$AN$162, MATCH('All B'!AL$5, 'Batter Raw'!$B$5:$AN$5, 0), FALSE)/$G38)*(162*($G38/VLOOKUP($E38, 'Major League Baseball  Detailed'!$AF$2:$AG$31, 2, FALSE))),1)</f>
        <v>-1.2</v>
      </c>
      <c r="AM38">
        <f>ROUND((VLOOKUP($B38, 'Batter Raw'!$B$6:$AN$162, MATCH('All B'!AM$5, 'Batter Raw'!$B$5:$AN$5, 0), FALSE)/$G38)*(162*($G38/VLOOKUP($E38, 'Major League Baseball  Detailed'!$AF$2:$AG$31, 2, FALSE))),1)</f>
        <v>0</v>
      </c>
      <c r="AN38">
        <f>ROUND((VLOOKUP($B38, 'Batter Raw'!$B$6:$AN$162, MATCH('All B'!AN$5, 'Batter Raw'!$B$5:$AN$5, 0), FALSE)/$G38)*(162*($G38/VLOOKUP($E38, 'Major League Baseball  Detailed'!$AF$2:$AG$31, 2, FALSE))),1)</f>
        <v>-1.2</v>
      </c>
      <c r="AO38">
        <f>ROUND((VLOOKUP($B38, 'Batter Raw'!$B$6:$AN$162, MATCH('All B'!AO$5, 'Batter Raw'!$B$5:$AN$5, 0), FALSE)/$G38)*(162*($G38/VLOOKUP($E38, 'Major League Baseball  Detailed'!$AF$2:$AG$31, 2, FALSE))),1)</f>
        <v>1.2</v>
      </c>
      <c r="AQ38">
        <f t="shared" si="0"/>
        <v>0</v>
      </c>
      <c r="AR38">
        <f t="shared" si="1"/>
        <v>0</v>
      </c>
      <c r="AS38">
        <f t="shared" si="2"/>
        <v>0</v>
      </c>
      <c r="AT38">
        <f t="shared" si="3"/>
        <v>0</v>
      </c>
      <c r="AU38">
        <f t="shared" si="4"/>
        <v>0</v>
      </c>
    </row>
    <row r="39" spans="1:47" x14ac:dyDescent="0.45">
      <c r="A39">
        <f>'Batter Raw'!A39</f>
        <v>34</v>
      </c>
      <c r="B39" t="str">
        <f>'Batter Raw'!B39</f>
        <v>JJ Bleday</v>
      </c>
      <c r="C39">
        <f>'Batter Raw'!C39</f>
        <v>2024</v>
      </c>
      <c r="D39">
        <f>'Batter Raw'!D39</f>
        <v>26</v>
      </c>
      <c r="E39" t="str">
        <f>'Batter Raw'!E39</f>
        <v>OAK</v>
      </c>
      <c r="F39" t="str">
        <f>'Batter Raw'!F39</f>
        <v>AL</v>
      </c>
      <c r="G39">
        <f>'Batter Raw'!G39</f>
        <v>60</v>
      </c>
      <c r="H39">
        <f>ROUND((VLOOKUP($B39, 'Batter Raw'!$B$6:$AN$162, MATCH('All B'!H$5, 'Batter Raw'!$B$5:$AN$5, 0), FALSE)/$G39)*(162*($G39/VLOOKUP($E39, 'Major League Baseball  Detailed'!$AF$2:$AG$31, 2, FALSE))),0)</f>
        <v>293</v>
      </c>
      <c r="I39">
        <f>ROUND((VLOOKUP($B39, 'Batter Raw'!$B$6:$AN$162, MATCH('All B'!I$5, 'Batter Raw'!$B$5:$AN$5, 0), FALSE)/$G39)*(162*($G39/VLOOKUP($E39, 'Major League Baseball  Detailed'!$AF$2:$AG$31, 2, FALSE))),0)</f>
        <v>261</v>
      </c>
      <c r="J39">
        <f>ROUND((VLOOKUP($B39, 'Batter Raw'!$B$6:$AN$162, MATCH('All B'!J$5, 'Batter Raw'!$B$5:$AN$5, 0), FALSE)/$G39)*(162*($G39/VLOOKUP($E39, 'Major League Baseball  Detailed'!$AF$2:$AG$31, 2, FALSE))),0)</f>
        <v>30</v>
      </c>
      <c r="K39">
        <f>ROUND((VLOOKUP($B39, 'Batter Raw'!$B$6:$AN$162, MATCH('All B'!K$5, 'Batter Raw'!$B$5:$AN$5, 0), FALSE)/$G39)*(162*($G39/VLOOKUP($E39, 'Major League Baseball  Detailed'!$AF$2:$AG$31, 2, FALSE))),0)</f>
        <v>64</v>
      </c>
      <c r="L39">
        <f>ROUND((VLOOKUP($B39, 'Batter Raw'!$B$6:$AN$162, MATCH('All B'!L$5, 'Batter Raw'!$B$5:$AN$5, 0), FALSE)/$G39)*(162*($G39/VLOOKUP($E39, 'Major League Baseball  Detailed'!$AF$2:$AG$31, 2, FALSE))),0)</f>
        <v>30</v>
      </c>
      <c r="M39">
        <f>ROUND((VLOOKUP($B39, 'Batter Raw'!$B$6:$AN$162, MATCH('All B'!M$5, 'Batter Raw'!$B$5:$AN$5, 0), FALSE)/$G39)*(162*($G39/VLOOKUP($E39, 'Major League Baseball  Detailed'!$AF$2:$AG$31, 2, FALSE))),0)</f>
        <v>21</v>
      </c>
      <c r="N39">
        <f>ROUND((VLOOKUP($B39, 'Batter Raw'!$B$6:$AN$162, MATCH('All B'!N$5, 'Batter Raw'!$B$5:$AN$5, 0), FALSE)/$G39)*(162*($G39/VLOOKUP($E39, 'Major League Baseball  Detailed'!$AF$2:$AG$31, 2, FALSE))),0)</f>
        <v>4</v>
      </c>
      <c r="O39">
        <f>ROUND((VLOOKUP($B39, 'Batter Raw'!$B$6:$AN$162, MATCH('All B'!O$5, 'Batter Raw'!$B$5:$AN$5, 0), FALSE)/$G39)*(162*($G39/VLOOKUP($E39, 'Major League Baseball  Detailed'!$AF$2:$AG$31, 2, FALSE))),0)</f>
        <v>10</v>
      </c>
      <c r="P39">
        <f>ROUND((VLOOKUP($B39, 'Batter Raw'!$B$6:$AN$162, MATCH('All B'!P$5, 'Batter Raw'!$B$5:$AN$5, 0), FALSE)/$G39)*(162*($G39/VLOOKUP($E39, 'Major League Baseball  Detailed'!$AF$2:$AG$31, 2, FALSE))),0)</f>
        <v>27</v>
      </c>
      <c r="Q39">
        <f>ROUND((VLOOKUP($B39, 'Batter Raw'!$B$6:$AN$162, MATCH('All B'!Q$5, 'Batter Raw'!$B$5:$AN$5, 0), FALSE)/$G39)*(162*($G39/VLOOKUP($E39, 'Major League Baseball  Detailed'!$AF$2:$AG$31, 2, FALSE))),0)</f>
        <v>0</v>
      </c>
      <c r="R39">
        <f>ROUND((VLOOKUP($B39, 'Batter Raw'!$B$6:$AN$162, MATCH('All B'!R$5, 'Batter Raw'!$B$5:$AN$5, 0), FALSE)/$G39)*(162*($G39/VLOOKUP($E39, 'Major League Baseball  Detailed'!$AF$2:$AG$31, 2, FALSE))),0)</f>
        <v>1</v>
      </c>
      <c r="S39">
        <f>ROUND((VLOOKUP($B39, 'Batter Raw'!$B$6:$AN$162, MATCH('All B'!S$5, 'Batter Raw'!$B$5:$AN$5, 0), FALSE)/$G39)*(162*($G39/VLOOKUP($E39, 'Major League Baseball  Detailed'!$AF$2:$AG$31, 2, FALSE))),0)</f>
        <v>31</v>
      </c>
      <c r="T39">
        <f>ROUND((VLOOKUP($B39, 'Batter Raw'!$B$6:$AN$162, MATCH('All B'!T$5, 'Batter Raw'!$B$5:$AN$5, 0), FALSE)/$G39)*(162*($G39/VLOOKUP($E39, 'Major League Baseball  Detailed'!$AF$2:$AG$31, 2, FALSE))),0)</f>
        <v>56</v>
      </c>
      <c r="U39">
        <f>VLOOKUP($B39, 'Batter Raw'!$B$6:$AN$162, MATCH('All B'!U$5, 'Batter Raw'!$B$5:$AN$5, 0), FALSE)</f>
        <v>0.246</v>
      </c>
      <c r="V39">
        <f>VLOOKUP($B39, 'Batter Raw'!$B$6:$AN$162, MATCH('All B'!V$5, 'Batter Raw'!$B$5:$AN$5, 0), FALSE)</f>
        <v>0.32600000000000001</v>
      </c>
      <c r="W39">
        <f>VLOOKUP($B39, 'Batter Raw'!$B$6:$AN$162, MATCH('All B'!W$5, 'Batter Raw'!$B$5:$AN$5, 0), FALSE)</f>
        <v>0.46899999999999997</v>
      </c>
      <c r="X39">
        <f>VLOOKUP($B39, 'Batter Raw'!$B$6:$AN$162, MATCH('All B'!X$5, 'Batter Raw'!$B$5:$AN$5, 0), FALSE)</f>
        <v>0.79500000000000004</v>
      </c>
      <c r="Y39">
        <f>VLOOKUP($B39, 'Batter Raw'!$B$6:$AN$162, MATCH('All B'!Y$5, 'Batter Raw'!$B$5:$AN$5, 0), FALSE)</f>
        <v>130</v>
      </c>
      <c r="Z39">
        <f>ROUND((VLOOKUP($B39, 'Batter Raw'!$B$6:$AN$162, MATCH('All B'!Z$5, 'Batter Raw'!$B$5:$AN$5, 0), FALSE)/$G39)*(162*($G39/VLOOKUP($E39, 'Major League Baseball  Detailed'!$AF$2:$AG$31, 2, FALSE))),0)</f>
        <v>122</v>
      </c>
      <c r="AA39">
        <f>ROUND((VLOOKUP($B39, 'Batter Raw'!$B$6:$AN$162, MATCH('All B'!AA$5, 'Batter Raw'!$B$5:$AN$5, 0), FALSE)/$G39)*(162*($G39/VLOOKUP($E39, 'Major League Baseball  Detailed'!$AF$2:$AG$31, 2, FALSE))),0)</f>
        <v>6</v>
      </c>
      <c r="AB39">
        <f>ROUND((VLOOKUP($B39, 'Batter Raw'!$B$6:$AN$162, MATCH('All B'!AB$5, 'Batter Raw'!$B$5:$AN$5, 0), FALSE)/$G39)*(162*($G39/VLOOKUP($E39, 'Major League Baseball  Detailed'!$AF$2:$AG$31, 2, FALSE))),0)</f>
        <v>0</v>
      </c>
      <c r="AC39">
        <f>ROUND((VLOOKUP($B39, 'Batter Raw'!$B$6:$AN$162, MATCH('All B'!AC$5, 'Batter Raw'!$B$5:$AN$5, 0), FALSE)/$G39)*(162*($G39/VLOOKUP($E39, 'Major League Baseball  Detailed'!$AF$2:$AG$31, 2, FALSE))),0)</f>
        <v>1</v>
      </c>
      <c r="AD39">
        <f>ROUND((VLOOKUP($B39, 'Batter Raw'!$B$6:$AN$162, MATCH('All B'!AD$5, 'Batter Raw'!$B$5:$AN$5, 0), FALSE)/$G39)*(162*($G39/VLOOKUP($E39, 'Major League Baseball  Detailed'!$AF$2:$AG$31, 2, FALSE))),0)</f>
        <v>0</v>
      </c>
      <c r="AE39">
        <f>ROUND((VLOOKUP($B39, 'Batter Raw'!$B$6:$AN$162, MATCH('All B'!AE$5, 'Batter Raw'!$B$5:$AN$5, 0), FALSE)/$G39)*(162*($G39/VLOOKUP($E39, 'Major League Baseball  Detailed'!$AF$2:$AG$31, 2, FALSE))),0)</f>
        <v>2</v>
      </c>
      <c r="AF39">
        <f>ROUND((VLOOKUP($B39, 'Batter Raw'!$B$6:$AN$162, MATCH('All B'!AF$5, 'Batter Raw'!$B$5:$AN$5, 0), FALSE)/$G39)*(162*($G39/VLOOKUP($E39, 'Major League Baseball  Detailed'!$AF$2:$AG$31, 2, FALSE))),1)</f>
        <v>2.2000000000000002</v>
      </c>
      <c r="AG39" s="1">
        <f t="shared" si="5"/>
        <v>1.3580246913580249</v>
      </c>
      <c r="AH39">
        <f>ROUND((VLOOKUP($B39, 'Batter Raw'!$B$6:$AN$162, MATCH('All B'!AH$5, 'Batter Raw'!$B$5:$AN$5, 0), FALSE)/$G39)*(162*($G39/VLOOKUP($E39, 'Major League Baseball  Detailed'!$AF$2:$AG$31, 2, FALSE))),1)</f>
        <v>1.2</v>
      </c>
      <c r="AI39">
        <f>ROUND((VLOOKUP($B39, 'Batter Raw'!$B$6:$AN$162, MATCH('All B'!AI$5, 'Batter Raw'!$B$5:$AN$5, 0), FALSE)/$G39)*(162*($G39/VLOOKUP($E39, 'Major League Baseball  Detailed'!$AF$2:$AG$31, 2, FALSE))),1)</f>
        <v>2.2000000000000002</v>
      </c>
      <c r="AJ39">
        <f>ROUND((VLOOKUP($B39, 'Batter Raw'!$B$6:$AN$162, MATCH('All B'!AJ$5, 'Batter Raw'!$B$5:$AN$5, 0), FALSE)/$G39)*(162*($G39/VLOOKUP($E39, 'Major League Baseball  Detailed'!$AF$2:$AG$31, 2, FALSE))),1)</f>
        <v>0.2</v>
      </c>
      <c r="AK39">
        <f>ROUND((VLOOKUP($B39, 'Batter Raw'!$B$6:$AN$162, MATCH('All B'!AK$5, 'Batter Raw'!$B$5:$AN$5, 0), FALSE)/$G39)*(162*($G39/VLOOKUP($E39, 'Major League Baseball  Detailed'!$AF$2:$AG$31, 2, FALSE))),1)</f>
        <v>11.1</v>
      </c>
      <c r="AL39">
        <f>ROUND((VLOOKUP($B39, 'Batter Raw'!$B$6:$AN$162, MATCH('All B'!AL$5, 'Batter Raw'!$B$5:$AN$5, 0), FALSE)/$G39)*(162*($G39/VLOOKUP($E39, 'Major League Baseball  Detailed'!$AF$2:$AG$31, 2, FALSE))),1)</f>
        <v>0</v>
      </c>
      <c r="AM39">
        <f>ROUND((VLOOKUP($B39, 'Batter Raw'!$B$6:$AN$162, MATCH('All B'!AM$5, 'Batter Raw'!$B$5:$AN$5, 0), FALSE)/$G39)*(162*($G39/VLOOKUP($E39, 'Major League Baseball  Detailed'!$AF$2:$AG$31, 2, FALSE))),1)</f>
        <v>-1.2</v>
      </c>
      <c r="AN39">
        <f>ROUND((VLOOKUP($B39, 'Batter Raw'!$B$6:$AN$162, MATCH('All B'!AN$5, 'Batter Raw'!$B$5:$AN$5, 0), FALSE)/$G39)*(162*($G39/VLOOKUP($E39, 'Major League Baseball  Detailed'!$AF$2:$AG$31, 2, FALSE))),1)</f>
        <v>-1.2</v>
      </c>
      <c r="AO39">
        <f>ROUND((VLOOKUP($B39, 'Batter Raw'!$B$6:$AN$162, MATCH('All B'!AO$5, 'Batter Raw'!$B$5:$AN$5, 0), FALSE)/$G39)*(162*($G39/VLOOKUP($E39, 'Major League Baseball  Detailed'!$AF$2:$AG$31, 2, FALSE))),1)</f>
        <v>0</v>
      </c>
      <c r="AQ39">
        <f t="shared" si="0"/>
        <v>0</v>
      </c>
      <c r="AR39">
        <f t="shared" si="1"/>
        <v>0</v>
      </c>
      <c r="AS39">
        <f t="shared" si="2"/>
        <v>0</v>
      </c>
      <c r="AT39">
        <f t="shared" si="3"/>
        <v>0</v>
      </c>
      <c r="AU39">
        <f t="shared" si="4"/>
        <v>0</v>
      </c>
    </row>
    <row r="40" spans="1:47" x14ac:dyDescent="0.45">
      <c r="A40">
        <f>'Batter Raw'!A40</f>
        <v>35</v>
      </c>
      <c r="B40" t="str">
        <f>'Batter Raw'!B40</f>
        <v>Ryan Jeffers</v>
      </c>
      <c r="C40">
        <f>'Batter Raw'!C40</f>
        <v>2024</v>
      </c>
      <c r="D40">
        <f>'Batter Raw'!D40</f>
        <v>27</v>
      </c>
      <c r="E40" t="str">
        <f>'Batter Raw'!E40</f>
        <v>MIN</v>
      </c>
      <c r="F40" t="str">
        <f>'Batter Raw'!F40</f>
        <v>AL</v>
      </c>
      <c r="G40">
        <f>'Batter Raw'!G40</f>
        <v>52</v>
      </c>
      <c r="H40">
        <f>ROUND((VLOOKUP($B40, 'Batter Raw'!$B$6:$AN$162, MATCH('All B'!H$5, 'Batter Raw'!$B$5:$AN$5, 0), FALSE)/$G40)*(162*($G40/VLOOKUP($E40, 'Major League Baseball  Detailed'!$AF$2:$AG$31, 2, FALSE))),0)</f>
        <v>252</v>
      </c>
      <c r="I40">
        <f>ROUND((VLOOKUP($B40, 'Batter Raw'!$B$6:$AN$162, MATCH('All B'!I$5, 'Batter Raw'!$B$5:$AN$5, 0), FALSE)/$G40)*(162*($G40/VLOOKUP($E40, 'Major League Baseball  Detailed'!$AF$2:$AG$31, 2, FALSE))),0)</f>
        <v>218</v>
      </c>
      <c r="J40">
        <f>ROUND((VLOOKUP($B40, 'Batter Raw'!$B$6:$AN$162, MATCH('All B'!J$5, 'Batter Raw'!$B$5:$AN$5, 0), FALSE)/$G40)*(162*($G40/VLOOKUP($E40, 'Major League Baseball  Detailed'!$AF$2:$AG$31, 2, FALSE))),0)</f>
        <v>31</v>
      </c>
      <c r="K40">
        <f>ROUND((VLOOKUP($B40, 'Batter Raw'!$B$6:$AN$162, MATCH('All B'!K$5, 'Batter Raw'!$B$5:$AN$5, 0), FALSE)/$G40)*(162*($G40/VLOOKUP($E40, 'Major League Baseball  Detailed'!$AF$2:$AG$31, 2, FALSE))),0)</f>
        <v>54</v>
      </c>
      <c r="L40">
        <f>ROUND((VLOOKUP($B40, 'Batter Raw'!$B$6:$AN$162, MATCH('All B'!L$5, 'Batter Raw'!$B$5:$AN$5, 0), FALSE)/$G40)*(162*($G40/VLOOKUP($E40, 'Major League Baseball  Detailed'!$AF$2:$AG$31, 2, FALSE))),0)</f>
        <v>22</v>
      </c>
      <c r="M40">
        <f>ROUND((VLOOKUP($B40, 'Batter Raw'!$B$6:$AN$162, MATCH('All B'!M$5, 'Batter Raw'!$B$5:$AN$5, 0), FALSE)/$G40)*(162*($G40/VLOOKUP($E40, 'Major League Baseball  Detailed'!$AF$2:$AG$31, 2, FALSE))),0)</f>
        <v>17</v>
      </c>
      <c r="N40">
        <f>ROUND((VLOOKUP($B40, 'Batter Raw'!$B$6:$AN$162, MATCH('All B'!N$5, 'Batter Raw'!$B$5:$AN$5, 0), FALSE)/$G40)*(162*($G40/VLOOKUP($E40, 'Major League Baseball  Detailed'!$AF$2:$AG$31, 2, FALSE))),0)</f>
        <v>0</v>
      </c>
      <c r="O40">
        <f>ROUND((VLOOKUP($B40, 'Batter Raw'!$B$6:$AN$162, MATCH('All B'!O$5, 'Batter Raw'!$B$5:$AN$5, 0), FALSE)/$G40)*(162*($G40/VLOOKUP($E40, 'Major League Baseball  Detailed'!$AF$2:$AG$31, 2, FALSE))),0)</f>
        <v>15</v>
      </c>
      <c r="P40">
        <f>ROUND((VLOOKUP($B40, 'Batter Raw'!$B$6:$AN$162, MATCH('All B'!P$5, 'Batter Raw'!$B$5:$AN$5, 0), FALSE)/$G40)*(162*($G40/VLOOKUP($E40, 'Major League Baseball  Detailed'!$AF$2:$AG$31, 2, FALSE))),0)</f>
        <v>45</v>
      </c>
      <c r="Q40">
        <f>ROUND((VLOOKUP($B40, 'Batter Raw'!$B$6:$AN$162, MATCH('All B'!Q$5, 'Batter Raw'!$B$5:$AN$5, 0), FALSE)/$G40)*(162*($G40/VLOOKUP($E40, 'Major League Baseball  Detailed'!$AF$2:$AG$31, 2, FALSE))),0)</f>
        <v>2</v>
      </c>
      <c r="R40">
        <f>ROUND((VLOOKUP($B40, 'Batter Raw'!$B$6:$AN$162, MATCH('All B'!R$5, 'Batter Raw'!$B$5:$AN$5, 0), FALSE)/$G40)*(162*($G40/VLOOKUP($E40, 'Major League Baseball  Detailed'!$AF$2:$AG$31, 2, FALSE))),0)</f>
        <v>0</v>
      </c>
      <c r="S40">
        <f>ROUND((VLOOKUP($B40, 'Batter Raw'!$B$6:$AN$162, MATCH('All B'!S$5, 'Batter Raw'!$B$5:$AN$5, 0), FALSE)/$G40)*(162*($G40/VLOOKUP($E40, 'Major League Baseball  Detailed'!$AF$2:$AG$31, 2, FALSE))),0)</f>
        <v>19</v>
      </c>
      <c r="T40">
        <f>ROUND((VLOOKUP($B40, 'Batter Raw'!$B$6:$AN$162, MATCH('All B'!T$5, 'Batter Raw'!$B$5:$AN$5, 0), FALSE)/$G40)*(162*($G40/VLOOKUP($E40, 'Major League Baseball  Detailed'!$AF$2:$AG$31, 2, FALSE))),0)</f>
        <v>61</v>
      </c>
      <c r="U40">
        <f>VLOOKUP($B40, 'Batter Raw'!$B$6:$AN$162, MATCH('All B'!U$5, 'Batter Raw'!$B$5:$AN$5, 0), FALSE)</f>
        <v>0.25</v>
      </c>
      <c r="V40">
        <f>VLOOKUP($B40, 'Batter Raw'!$B$6:$AN$162, MATCH('All B'!V$5, 'Batter Raw'!$B$5:$AN$5, 0), FALSE)</f>
        <v>0.33800000000000002</v>
      </c>
      <c r="W40">
        <f>VLOOKUP($B40, 'Batter Raw'!$B$6:$AN$162, MATCH('All B'!W$5, 'Batter Raw'!$B$5:$AN$5, 0), FALSE)</f>
        <v>0.53400000000000003</v>
      </c>
      <c r="X40">
        <f>VLOOKUP($B40, 'Batter Raw'!$B$6:$AN$162, MATCH('All B'!X$5, 'Batter Raw'!$B$5:$AN$5, 0), FALSE)</f>
        <v>0.872</v>
      </c>
      <c r="Y40">
        <f>VLOOKUP($B40, 'Batter Raw'!$B$6:$AN$162, MATCH('All B'!Y$5, 'Batter Raw'!$B$5:$AN$5, 0), FALSE)</f>
        <v>147</v>
      </c>
      <c r="Z40">
        <f>ROUND((VLOOKUP($B40, 'Batter Raw'!$B$6:$AN$162, MATCH('All B'!Z$5, 'Batter Raw'!$B$5:$AN$5, 0), FALSE)/$G40)*(162*($G40/VLOOKUP($E40, 'Major League Baseball  Detailed'!$AF$2:$AG$31, 2, FALSE))),0)</f>
        <v>116</v>
      </c>
      <c r="AA40">
        <f>ROUND((VLOOKUP($B40, 'Batter Raw'!$B$6:$AN$162, MATCH('All B'!AA$5, 'Batter Raw'!$B$5:$AN$5, 0), FALSE)/$G40)*(162*($G40/VLOOKUP($E40, 'Major League Baseball  Detailed'!$AF$2:$AG$31, 2, FALSE))),0)</f>
        <v>5</v>
      </c>
      <c r="AB40">
        <f>ROUND((VLOOKUP($B40, 'Batter Raw'!$B$6:$AN$162, MATCH('All B'!AB$5, 'Batter Raw'!$B$5:$AN$5, 0), FALSE)/$G40)*(162*($G40/VLOOKUP($E40, 'Major League Baseball  Detailed'!$AF$2:$AG$31, 2, FALSE))),0)</f>
        <v>12</v>
      </c>
      <c r="AC40">
        <f>ROUND((VLOOKUP($B40, 'Batter Raw'!$B$6:$AN$162, MATCH('All B'!AC$5, 'Batter Raw'!$B$5:$AN$5, 0), FALSE)/$G40)*(162*($G40/VLOOKUP($E40, 'Major League Baseball  Detailed'!$AF$2:$AG$31, 2, FALSE))),0)</f>
        <v>0</v>
      </c>
      <c r="AD40">
        <f>ROUND((VLOOKUP($B40, 'Batter Raw'!$B$6:$AN$162, MATCH('All B'!AD$5, 'Batter Raw'!$B$5:$AN$5, 0), FALSE)/$G40)*(162*($G40/VLOOKUP($E40, 'Major League Baseball  Detailed'!$AF$2:$AG$31, 2, FALSE))),0)</f>
        <v>4</v>
      </c>
      <c r="AE40">
        <f>ROUND((VLOOKUP($B40, 'Batter Raw'!$B$6:$AN$162, MATCH('All B'!AE$5, 'Batter Raw'!$B$5:$AN$5, 0), FALSE)/$G40)*(162*($G40/VLOOKUP($E40, 'Major League Baseball  Detailed'!$AF$2:$AG$31, 2, FALSE))),0)</f>
        <v>0</v>
      </c>
      <c r="AF40">
        <f>ROUND((VLOOKUP($B40, 'Batter Raw'!$B$6:$AN$162, MATCH('All B'!AF$5, 'Batter Raw'!$B$5:$AN$5, 0), FALSE)/$G40)*(162*($G40/VLOOKUP($E40, 'Major League Baseball  Detailed'!$AF$2:$AG$31, 2, FALSE))),1)</f>
        <v>2.2000000000000002</v>
      </c>
      <c r="AG40" s="1">
        <f t="shared" si="5"/>
        <v>1.3580246913580249</v>
      </c>
      <c r="AH40">
        <f>ROUND((VLOOKUP($B40, 'Batter Raw'!$B$6:$AN$162, MATCH('All B'!AH$5, 'Batter Raw'!$B$5:$AN$5, 0), FALSE)/$G40)*(162*($G40/VLOOKUP($E40, 'Major League Baseball  Detailed'!$AF$2:$AG$31, 2, FALSE))),1)</f>
        <v>1.4</v>
      </c>
      <c r="AI40">
        <f>ROUND((VLOOKUP($B40, 'Batter Raw'!$B$6:$AN$162, MATCH('All B'!AI$5, 'Batter Raw'!$B$5:$AN$5, 0), FALSE)/$G40)*(162*($G40/VLOOKUP($E40, 'Major League Baseball  Detailed'!$AF$2:$AG$31, 2, FALSE))),1)</f>
        <v>2.2000000000000002</v>
      </c>
      <c r="AJ40">
        <f>ROUND((VLOOKUP($B40, 'Batter Raw'!$B$6:$AN$162, MATCH('All B'!AJ$5, 'Batter Raw'!$B$5:$AN$5, 0), FALSE)/$G40)*(162*($G40/VLOOKUP($E40, 'Major League Baseball  Detailed'!$AF$2:$AG$31, 2, FALSE))),1)</f>
        <v>0</v>
      </c>
      <c r="AK40">
        <f>ROUND((VLOOKUP($B40, 'Batter Raw'!$B$6:$AN$162, MATCH('All B'!AK$5, 'Batter Raw'!$B$5:$AN$5, 0), FALSE)/$G40)*(162*($G40/VLOOKUP($E40, 'Major League Baseball  Detailed'!$AF$2:$AG$31, 2, FALSE))),1)</f>
        <v>13.6</v>
      </c>
      <c r="AL40">
        <f>ROUND((VLOOKUP($B40, 'Batter Raw'!$B$6:$AN$162, MATCH('All B'!AL$5, 'Batter Raw'!$B$5:$AN$5, 0), FALSE)/$G40)*(162*($G40/VLOOKUP($E40, 'Major League Baseball  Detailed'!$AF$2:$AG$31, 2, FALSE))),1)</f>
        <v>0</v>
      </c>
      <c r="AM40">
        <f>ROUND((VLOOKUP($B40, 'Batter Raw'!$B$6:$AN$162, MATCH('All B'!AM$5, 'Batter Raw'!$B$5:$AN$5, 0), FALSE)/$G40)*(162*($G40/VLOOKUP($E40, 'Major League Baseball  Detailed'!$AF$2:$AG$31, 2, FALSE))),1)</f>
        <v>-1.2</v>
      </c>
      <c r="AN40">
        <f>ROUND((VLOOKUP($B40, 'Batter Raw'!$B$6:$AN$162, MATCH('All B'!AN$5, 'Batter Raw'!$B$5:$AN$5, 0), FALSE)/$G40)*(162*($G40/VLOOKUP($E40, 'Major League Baseball  Detailed'!$AF$2:$AG$31, 2, FALSE))),1)</f>
        <v>-1.2</v>
      </c>
      <c r="AO40">
        <f>ROUND((VLOOKUP($B40, 'Batter Raw'!$B$6:$AN$162, MATCH('All B'!AO$5, 'Batter Raw'!$B$5:$AN$5, 0), FALSE)/$G40)*(162*($G40/VLOOKUP($E40, 'Major League Baseball  Detailed'!$AF$2:$AG$31, 2, FALSE))),1)</f>
        <v>0</v>
      </c>
      <c r="AQ40">
        <f t="shared" si="0"/>
        <v>0</v>
      </c>
      <c r="AR40">
        <f t="shared" si="1"/>
        <v>0</v>
      </c>
      <c r="AS40">
        <f t="shared" si="2"/>
        <v>0</v>
      </c>
      <c r="AT40">
        <f t="shared" si="3"/>
        <v>0</v>
      </c>
      <c r="AU40">
        <f t="shared" si="4"/>
        <v>0</v>
      </c>
    </row>
    <row r="41" spans="1:47" x14ac:dyDescent="0.45">
      <c r="A41">
        <f>'Batter Raw'!A43</f>
        <v>38</v>
      </c>
      <c r="B41" t="str">
        <f>'Batter Raw'!B43</f>
        <v>Ryan Mountcastle</v>
      </c>
      <c r="C41">
        <f>'Batter Raw'!C43</f>
        <v>2024</v>
      </c>
      <c r="D41">
        <f>'Batter Raw'!D43</f>
        <v>27</v>
      </c>
      <c r="E41" t="str">
        <f>'Batter Raw'!E43</f>
        <v>BAL</v>
      </c>
      <c r="F41" t="str">
        <f>'Batter Raw'!F43</f>
        <v>AL</v>
      </c>
      <c r="G41">
        <f>'Batter Raw'!G43</f>
        <v>51</v>
      </c>
      <c r="H41">
        <f>ROUND((VLOOKUP($B41, 'Batter Raw'!$B$6:$AN$162, MATCH('All B'!H$5, 'Batter Raw'!$B$5:$AN$5, 0), FALSE)/$G41)*(162*($G41/VLOOKUP($E41, 'Major League Baseball  Detailed'!$AF$2:$AG$31, 2, FALSE))),0)</f>
        <v>261</v>
      </c>
      <c r="I41">
        <f>ROUND((VLOOKUP($B41, 'Batter Raw'!$B$6:$AN$162, MATCH('All B'!I$5, 'Batter Raw'!$B$5:$AN$5, 0), FALSE)/$G41)*(162*($G41/VLOOKUP($E41, 'Major League Baseball  Detailed'!$AF$2:$AG$31, 2, FALSE))),0)</f>
        <v>243</v>
      </c>
      <c r="J41">
        <f>ROUND((VLOOKUP($B41, 'Batter Raw'!$B$6:$AN$162, MATCH('All B'!J$5, 'Batter Raw'!$B$5:$AN$5, 0), FALSE)/$G41)*(162*($G41/VLOOKUP($E41, 'Major League Baseball  Detailed'!$AF$2:$AG$31, 2, FALSE))),0)</f>
        <v>38</v>
      </c>
      <c r="K41">
        <f>ROUND((VLOOKUP($B41, 'Batter Raw'!$B$6:$AN$162, MATCH('All B'!K$5, 'Batter Raw'!$B$5:$AN$5, 0), FALSE)/$G41)*(162*($G41/VLOOKUP($E41, 'Major League Baseball  Detailed'!$AF$2:$AG$31, 2, FALSE))),0)</f>
        <v>71</v>
      </c>
      <c r="L41">
        <f>ROUND((VLOOKUP($B41, 'Batter Raw'!$B$6:$AN$162, MATCH('All B'!L$5, 'Batter Raw'!$B$5:$AN$5, 0), FALSE)/$G41)*(162*($G41/VLOOKUP($E41, 'Major League Baseball  Detailed'!$AF$2:$AG$31, 2, FALSE))),0)</f>
        <v>41</v>
      </c>
      <c r="M41">
        <f>ROUND((VLOOKUP($B41, 'Batter Raw'!$B$6:$AN$162, MATCH('All B'!M$5, 'Batter Raw'!$B$5:$AN$5, 0), FALSE)/$G41)*(162*($G41/VLOOKUP($E41, 'Major League Baseball  Detailed'!$AF$2:$AG$31, 2, FALSE))),0)</f>
        <v>20</v>
      </c>
      <c r="N41">
        <f>ROUND((VLOOKUP($B41, 'Batter Raw'!$B$6:$AN$162, MATCH('All B'!N$5, 'Batter Raw'!$B$5:$AN$5, 0), FALSE)/$G41)*(162*($G41/VLOOKUP($E41, 'Major League Baseball  Detailed'!$AF$2:$AG$31, 2, FALSE))),0)</f>
        <v>1</v>
      </c>
      <c r="O41">
        <f>ROUND((VLOOKUP($B41, 'Batter Raw'!$B$6:$AN$162, MATCH('All B'!O$5, 'Batter Raw'!$B$5:$AN$5, 0), FALSE)/$G41)*(162*($G41/VLOOKUP($E41, 'Major League Baseball  Detailed'!$AF$2:$AG$31, 2, FALSE))),0)</f>
        <v>10</v>
      </c>
      <c r="P41">
        <f>ROUND((VLOOKUP($B41, 'Batter Raw'!$B$6:$AN$162, MATCH('All B'!P$5, 'Batter Raw'!$B$5:$AN$5, 0), FALSE)/$G41)*(162*($G41/VLOOKUP($E41, 'Major League Baseball  Detailed'!$AF$2:$AG$31, 2, FALSE))),0)</f>
        <v>29</v>
      </c>
      <c r="Q41">
        <f>ROUND((VLOOKUP($B41, 'Batter Raw'!$B$6:$AN$162, MATCH('All B'!Q$5, 'Batter Raw'!$B$5:$AN$5, 0), FALSE)/$G41)*(162*($G41/VLOOKUP($E41, 'Major League Baseball  Detailed'!$AF$2:$AG$31, 2, FALSE))),0)</f>
        <v>2</v>
      </c>
      <c r="R41">
        <f>ROUND((VLOOKUP($B41, 'Batter Raw'!$B$6:$AN$162, MATCH('All B'!R$5, 'Batter Raw'!$B$5:$AN$5, 0), FALSE)/$G41)*(162*($G41/VLOOKUP($E41, 'Major League Baseball  Detailed'!$AF$2:$AG$31, 2, FALSE))),0)</f>
        <v>0</v>
      </c>
      <c r="S41">
        <f>ROUND((VLOOKUP($B41, 'Batter Raw'!$B$6:$AN$162, MATCH('All B'!S$5, 'Batter Raw'!$B$5:$AN$5, 0), FALSE)/$G41)*(162*($G41/VLOOKUP($E41, 'Major League Baseball  Detailed'!$AF$2:$AG$31, 2, FALSE))),0)</f>
        <v>16</v>
      </c>
      <c r="T41">
        <f>ROUND((VLOOKUP($B41, 'Batter Raw'!$B$6:$AN$162, MATCH('All B'!T$5, 'Batter Raw'!$B$5:$AN$5, 0), FALSE)/$G41)*(162*($G41/VLOOKUP($E41, 'Major League Baseball  Detailed'!$AF$2:$AG$31, 2, FALSE))),0)</f>
        <v>56</v>
      </c>
      <c r="U41">
        <f>VLOOKUP($B41, 'Batter Raw'!$B$6:$AN$162, MATCH('All B'!U$5, 'Batter Raw'!$B$5:$AN$5, 0), FALSE)</f>
        <v>0.29299999999999998</v>
      </c>
      <c r="V41">
        <f>VLOOKUP($B41, 'Batter Raw'!$B$6:$AN$162, MATCH('All B'!V$5, 'Batter Raw'!$B$5:$AN$5, 0), FALSE)</f>
        <v>0.33300000000000002</v>
      </c>
      <c r="W41">
        <f>VLOOKUP($B41, 'Batter Raw'!$B$6:$AN$162, MATCH('All B'!W$5, 'Batter Raw'!$B$5:$AN$5, 0), FALSE)</f>
        <v>0.505</v>
      </c>
      <c r="X41">
        <f>VLOOKUP($B41, 'Batter Raw'!$B$6:$AN$162, MATCH('All B'!X$5, 'Batter Raw'!$B$5:$AN$5, 0), FALSE)</f>
        <v>0.83799999999999997</v>
      </c>
      <c r="Y41">
        <f>VLOOKUP($B41, 'Batter Raw'!$B$6:$AN$162, MATCH('All B'!Y$5, 'Batter Raw'!$B$5:$AN$5, 0), FALSE)</f>
        <v>143</v>
      </c>
      <c r="Z41">
        <f>ROUND((VLOOKUP($B41, 'Batter Raw'!$B$6:$AN$162, MATCH('All B'!Z$5, 'Batter Raw'!$B$5:$AN$5, 0), FALSE)/$G41)*(162*($G41/VLOOKUP($E41, 'Major League Baseball  Detailed'!$AF$2:$AG$31, 2, FALSE))),0)</f>
        <v>123</v>
      </c>
      <c r="AA41">
        <f>ROUND((VLOOKUP($B41, 'Batter Raw'!$B$6:$AN$162, MATCH('All B'!AA$5, 'Batter Raw'!$B$5:$AN$5, 0), FALSE)/$G41)*(162*($G41/VLOOKUP($E41, 'Major League Baseball  Detailed'!$AF$2:$AG$31, 2, FALSE))),0)</f>
        <v>7</v>
      </c>
      <c r="AB41">
        <f>ROUND((VLOOKUP($B41, 'Batter Raw'!$B$6:$AN$162, MATCH('All B'!AB$5, 'Batter Raw'!$B$5:$AN$5, 0), FALSE)/$G41)*(162*($G41/VLOOKUP($E41, 'Major League Baseball  Detailed'!$AF$2:$AG$31, 2, FALSE))),0)</f>
        <v>0</v>
      </c>
      <c r="AC41">
        <f>ROUND((VLOOKUP($B41, 'Batter Raw'!$B$6:$AN$162, MATCH('All B'!AC$5, 'Batter Raw'!$B$5:$AN$5, 0), FALSE)/$G41)*(162*($G41/VLOOKUP($E41, 'Major League Baseball  Detailed'!$AF$2:$AG$31, 2, FALSE))),0)</f>
        <v>0</v>
      </c>
      <c r="AD41">
        <f>ROUND((VLOOKUP($B41, 'Batter Raw'!$B$6:$AN$162, MATCH('All B'!AD$5, 'Batter Raw'!$B$5:$AN$5, 0), FALSE)/$G41)*(162*($G41/VLOOKUP($E41, 'Major League Baseball  Detailed'!$AF$2:$AG$31, 2, FALSE))),0)</f>
        <v>2</v>
      </c>
      <c r="AE41">
        <f>ROUND((VLOOKUP($B41, 'Batter Raw'!$B$6:$AN$162, MATCH('All B'!AE$5, 'Batter Raw'!$B$5:$AN$5, 0), FALSE)/$G41)*(162*($G41/VLOOKUP($E41, 'Major League Baseball  Detailed'!$AF$2:$AG$31, 2, FALSE))),0)</f>
        <v>0</v>
      </c>
      <c r="AF41">
        <f>ROUND((VLOOKUP($B41, 'Batter Raw'!$B$6:$AN$162, MATCH('All B'!AF$5, 'Batter Raw'!$B$5:$AN$5, 0), FALSE)/$G41)*(162*($G41/VLOOKUP($E41, 'Major League Baseball  Detailed'!$AF$2:$AG$31, 2, FALSE))),1)</f>
        <v>2.1</v>
      </c>
      <c r="AG41" s="1">
        <f t="shared" si="5"/>
        <v>1.2962962962962965</v>
      </c>
      <c r="AH41">
        <f>ROUND((VLOOKUP($B41, 'Batter Raw'!$B$6:$AN$162, MATCH('All B'!AH$5, 'Batter Raw'!$B$5:$AN$5, 0), FALSE)/$G41)*(162*($G41/VLOOKUP($E41, 'Major League Baseball  Detailed'!$AF$2:$AG$31, 2, FALSE))),1)</f>
        <v>1.2</v>
      </c>
      <c r="AI41">
        <f>ROUND((VLOOKUP($B41, 'Batter Raw'!$B$6:$AN$162, MATCH('All B'!AI$5, 'Batter Raw'!$B$5:$AN$5, 0), FALSE)/$G41)*(162*($G41/VLOOKUP($E41, 'Major League Baseball  Detailed'!$AF$2:$AG$31, 2, FALSE))),1)</f>
        <v>1.7</v>
      </c>
      <c r="AJ41">
        <f>ROUND((VLOOKUP($B41, 'Batter Raw'!$B$6:$AN$162, MATCH('All B'!AJ$5, 'Batter Raw'!$B$5:$AN$5, 0), FALSE)/$G41)*(162*($G41/VLOOKUP($E41, 'Major League Baseball  Detailed'!$AF$2:$AG$31, 2, FALSE))),1)</f>
        <v>0</v>
      </c>
      <c r="AK41">
        <f>ROUND((VLOOKUP($B41, 'Batter Raw'!$B$6:$AN$162, MATCH('All B'!AK$5, 'Batter Raw'!$B$5:$AN$5, 0), FALSE)/$G41)*(162*($G41/VLOOKUP($E41, 'Major League Baseball  Detailed'!$AF$2:$AG$31, 2, FALSE))),1)</f>
        <v>12.3</v>
      </c>
      <c r="AL41">
        <f>ROUND((VLOOKUP($B41, 'Batter Raw'!$B$6:$AN$162, MATCH('All B'!AL$5, 'Batter Raw'!$B$5:$AN$5, 0), FALSE)/$G41)*(162*($G41/VLOOKUP($E41, 'Major League Baseball  Detailed'!$AF$2:$AG$31, 2, FALSE))),1)</f>
        <v>-1.2</v>
      </c>
      <c r="AM41">
        <f>ROUND((VLOOKUP($B41, 'Batter Raw'!$B$6:$AN$162, MATCH('All B'!AM$5, 'Batter Raw'!$B$5:$AN$5, 0), FALSE)/$G41)*(162*($G41/VLOOKUP($E41, 'Major League Baseball  Detailed'!$AF$2:$AG$31, 2, FALSE))),1)</f>
        <v>0</v>
      </c>
      <c r="AN41">
        <f>ROUND((VLOOKUP($B41, 'Batter Raw'!$B$6:$AN$162, MATCH('All B'!AN$5, 'Batter Raw'!$B$5:$AN$5, 0), FALSE)/$G41)*(162*($G41/VLOOKUP($E41, 'Major League Baseball  Detailed'!$AF$2:$AG$31, 2, FALSE))),1)</f>
        <v>-1.2</v>
      </c>
      <c r="AO41">
        <f>ROUND((VLOOKUP($B41, 'Batter Raw'!$B$6:$AN$162, MATCH('All B'!AO$5, 'Batter Raw'!$B$5:$AN$5, 0), FALSE)/$G41)*(162*($G41/VLOOKUP($E41, 'Major League Baseball  Detailed'!$AF$2:$AG$31, 2, FALSE))),1)</f>
        <v>3.7</v>
      </c>
      <c r="AQ41">
        <f t="shared" si="0"/>
        <v>0</v>
      </c>
      <c r="AR41">
        <f t="shared" si="1"/>
        <v>0</v>
      </c>
      <c r="AS41">
        <f t="shared" si="2"/>
        <v>0</v>
      </c>
      <c r="AT41">
        <f t="shared" si="3"/>
        <v>0</v>
      </c>
      <c r="AU41">
        <f t="shared" si="4"/>
        <v>0</v>
      </c>
    </row>
    <row r="42" spans="1:47" x14ac:dyDescent="0.45">
      <c r="AG42" s="1"/>
    </row>
    <row r="43" spans="1:47" x14ac:dyDescent="0.45">
      <c r="AG43" s="1"/>
    </row>
    <row r="44" spans="1:47" x14ac:dyDescent="0.45">
      <c r="AG44" s="1"/>
    </row>
    <row r="45" spans="1:47" x14ac:dyDescent="0.45">
      <c r="AG45" s="1"/>
    </row>
    <row r="46" spans="1:47" x14ac:dyDescent="0.45">
      <c r="AG46" s="1"/>
    </row>
    <row r="47" spans="1:47" x14ac:dyDescent="0.45">
      <c r="AG47" s="1"/>
    </row>
    <row r="48" spans="1:47" x14ac:dyDescent="0.45">
      <c r="AG48" s="1"/>
    </row>
    <row r="49" spans="33:33" x14ac:dyDescent="0.45">
      <c r="AG49" s="1"/>
    </row>
    <row r="50" spans="33:33" x14ac:dyDescent="0.45">
      <c r="AG50" s="1"/>
    </row>
    <row r="51" spans="33:33" x14ac:dyDescent="0.45">
      <c r="AG51" s="1"/>
    </row>
    <row r="52" spans="33:33" x14ac:dyDescent="0.45">
      <c r="AG52" s="1"/>
    </row>
    <row r="53" spans="33:33" x14ac:dyDescent="0.45">
      <c r="AG53" s="1"/>
    </row>
    <row r="54" spans="33:33" x14ac:dyDescent="0.45">
      <c r="AG54" s="1"/>
    </row>
    <row r="55" spans="33:33" x14ac:dyDescent="0.45">
      <c r="AG55" s="1"/>
    </row>
    <row r="56" spans="33:33" x14ac:dyDescent="0.45">
      <c r="AG56" s="1"/>
    </row>
    <row r="57" spans="33:33" x14ac:dyDescent="0.45">
      <c r="AG57" s="1"/>
    </row>
    <row r="58" spans="33:33" x14ac:dyDescent="0.45">
      <c r="AG58" s="1"/>
    </row>
    <row r="59" spans="33:33" x14ac:dyDescent="0.45">
      <c r="AG59" s="1"/>
    </row>
    <row r="60" spans="33:33" x14ac:dyDescent="0.45">
      <c r="AG60" s="1"/>
    </row>
    <row r="61" spans="33:33" x14ac:dyDescent="0.45">
      <c r="AG61" s="1"/>
    </row>
    <row r="62" spans="33:33" x14ac:dyDescent="0.45">
      <c r="AG62" s="1"/>
    </row>
    <row r="63" spans="33:33" x14ac:dyDescent="0.45">
      <c r="AG63" s="1"/>
    </row>
    <row r="64" spans="33:33" x14ac:dyDescent="0.45">
      <c r="AG64" s="1"/>
    </row>
    <row r="65" spans="33:33" x14ac:dyDescent="0.45">
      <c r="AG65" s="1"/>
    </row>
    <row r="66" spans="33:33" x14ac:dyDescent="0.45">
      <c r="AG66" s="1"/>
    </row>
    <row r="67" spans="33:33" x14ac:dyDescent="0.45">
      <c r="AG67" s="1"/>
    </row>
    <row r="68" spans="33:33" x14ac:dyDescent="0.45">
      <c r="AG68" s="1"/>
    </row>
    <row r="69" spans="33:33" x14ac:dyDescent="0.45">
      <c r="AG69" s="1"/>
    </row>
    <row r="70" spans="33:33" x14ac:dyDescent="0.45">
      <c r="AG70" s="1"/>
    </row>
    <row r="71" spans="33:33" x14ac:dyDescent="0.45">
      <c r="AG71" s="1"/>
    </row>
    <row r="72" spans="33:33" x14ac:dyDescent="0.45">
      <c r="AG72" s="1"/>
    </row>
    <row r="73" spans="33:33" x14ac:dyDescent="0.45">
      <c r="AG73" s="1"/>
    </row>
    <row r="74" spans="33:33" x14ac:dyDescent="0.45">
      <c r="AG74" s="1"/>
    </row>
    <row r="75" spans="33:33" x14ac:dyDescent="0.45">
      <c r="AG75" s="1"/>
    </row>
    <row r="76" spans="33:33" x14ac:dyDescent="0.45">
      <c r="AG76" s="1"/>
    </row>
    <row r="77" spans="33:33" x14ac:dyDescent="0.45">
      <c r="AG77" s="1"/>
    </row>
    <row r="78" spans="33:33" x14ac:dyDescent="0.45">
      <c r="AG78" s="1"/>
    </row>
    <row r="79" spans="33:33" x14ac:dyDescent="0.45">
      <c r="AG79" s="1"/>
    </row>
    <row r="80" spans="33:33" x14ac:dyDescent="0.45">
      <c r="AG80" s="1"/>
    </row>
    <row r="81" spans="33:33" x14ac:dyDescent="0.45">
      <c r="AG81" s="1"/>
    </row>
    <row r="82" spans="33:33" x14ac:dyDescent="0.45">
      <c r="AG82" s="1"/>
    </row>
    <row r="83" spans="33:33" x14ac:dyDescent="0.45">
      <c r="AG83" s="1"/>
    </row>
    <row r="84" spans="33:33" x14ac:dyDescent="0.45">
      <c r="AG84" s="1"/>
    </row>
    <row r="85" spans="33:33" x14ac:dyDescent="0.45">
      <c r="AG85" s="1"/>
    </row>
    <row r="86" spans="33:33" x14ac:dyDescent="0.45">
      <c r="AG86" s="1"/>
    </row>
    <row r="87" spans="33:33" x14ac:dyDescent="0.45">
      <c r="AG87" s="1"/>
    </row>
    <row r="88" spans="33:33" x14ac:dyDescent="0.45">
      <c r="AG88" s="1"/>
    </row>
    <row r="89" spans="33:33" x14ac:dyDescent="0.45">
      <c r="AG89" s="1"/>
    </row>
    <row r="90" spans="33:33" x14ac:dyDescent="0.45">
      <c r="AG90" s="1"/>
    </row>
    <row r="91" spans="33:33" x14ac:dyDescent="0.45">
      <c r="AG91" s="1"/>
    </row>
    <row r="92" spans="33:33" x14ac:dyDescent="0.45">
      <c r="AG92" s="1"/>
    </row>
    <row r="93" spans="33:33" x14ac:dyDescent="0.45">
      <c r="AG93" s="1"/>
    </row>
    <row r="94" spans="33:33" x14ac:dyDescent="0.45">
      <c r="AG94" s="1"/>
    </row>
    <row r="95" spans="33:33" x14ac:dyDescent="0.45">
      <c r="AG95" s="1"/>
    </row>
    <row r="96" spans="33:33" x14ac:dyDescent="0.45">
      <c r="AG96" s="1"/>
    </row>
    <row r="97" spans="33:33" x14ac:dyDescent="0.45">
      <c r="AG97" s="1"/>
    </row>
    <row r="98" spans="33:33" x14ac:dyDescent="0.45">
      <c r="AG98" s="1"/>
    </row>
    <row r="99" spans="33:33" x14ac:dyDescent="0.45">
      <c r="AG99" s="1"/>
    </row>
    <row r="100" spans="33:33" x14ac:dyDescent="0.45">
      <c r="AG100" s="1"/>
    </row>
    <row r="101" spans="33:33" x14ac:dyDescent="0.45">
      <c r="AG101" s="1"/>
    </row>
    <row r="102" spans="33:33" x14ac:dyDescent="0.45">
      <c r="AG102" s="1"/>
    </row>
    <row r="103" spans="33:33" x14ac:dyDescent="0.45">
      <c r="AG103" s="1"/>
    </row>
    <row r="104" spans="33:33" x14ac:dyDescent="0.45">
      <c r="AG104" s="1"/>
    </row>
    <row r="105" spans="33:33" x14ac:dyDescent="0.45">
      <c r="AG105" s="1"/>
    </row>
    <row r="106" spans="33:33" x14ac:dyDescent="0.45">
      <c r="AG106" s="1"/>
    </row>
    <row r="107" spans="33:33" x14ac:dyDescent="0.45">
      <c r="AG107" s="1"/>
    </row>
    <row r="108" spans="33:33" x14ac:dyDescent="0.45">
      <c r="AG108" s="1"/>
    </row>
    <row r="109" spans="33:33" x14ac:dyDescent="0.45">
      <c r="AG109" s="1"/>
    </row>
    <row r="110" spans="33:33" x14ac:dyDescent="0.45">
      <c r="AG110" s="1"/>
    </row>
    <row r="111" spans="33:33" x14ac:dyDescent="0.45">
      <c r="AG111" s="1"/>
    </row>
    <row r="112" spans="33:33" x14ac:dyDescent="0.45">
      <c r="AG112" s="1"/>
    </row>
    <row r="113" spans="33:33" x14ac:dyDescent="0.45">
      <c r="AG113" s="1"/>
    </row>
    <row r="114" spans="33:33" x14ac:dyDescent="0.45">
      <c r="AG114" s="1"/>
    </row>
    <row r="115" spans="33:33" x14ac:dyDescent="0.45">
      <c r="AG115" s="1"/>
    </row>
    <row r="116" spans="33:33" x14ac:dyDescent="0.45">
      <c r="AG116" s="1"/>
    </row>
    <row r="117" spans="33:33" x14ac:dyDescent="0.45">
      <c r="AG117" s="1"/>
    </row>
    <row r="118" spans="33:33" x14ac:dyDescent="0.45">
      <c r="AG118" s="1"/>
    </row>
    <row r="119" spans="33:33" x14ac:dyDescent="0.45">
      <c r="AG119" s="1"/>
    </row>
    <row r="120" spans="33:33" x14ac:dyDescent="0.45">
      <c r="AG120" s="1"/>
    </row>
    <row r="121" spans="33:33" x14ac:dyDescent="0.45">
      <c r="AG121" s="1"/>
    </row>
    <row r="122" spans="33:33" x14ac:dyDescent="0.45">
      <c r="AG122" s="1"/>
    </row>
    <row r="123" spans="33:33" x14ac:dyDescent="0.45">
      <c r="AG123" s="1"/>
    </row>
    <row r="124" spans="33:33" x14ac:dyDescent="0.45">
      <c r="AG124" s="1"/>
    </row>
    <row r="125" spans="33:33" x14ac:dyDescent="0.45">
      <c r="AG125" s="1"/>
    </row>
    <row r="126" spans="33:33" x14ac:dyDescent="0.45">
      <c r="AG126" s="1"/>
    </row>
    <row r="127" spans="33:33" x14ac:dyDescent="0.45">
      <c r="AG127" s="1"/>
    </row>
    <row r="128" spans="33:33" x14ac:dyDescent="0.45">
      <c r="AG128" s="1"/>
    </row>
    <row r="129" spans="33:33" x14ac:dyDescent="0.45">
      <c r="AG129" s="1"/>
    </row>
    <row r="130" spans="33:33" x14ac:dyDescent="0.45">
      <c r="AG130" s="1"/>
    </row>
    <row r="131" spans="33:33" x14ac:dyDescent="0.45">
      <c r="AG131" s="1"/>
    </row>
    <row r="132" spans="33:33" x14ac:dyDescent="0.45">
      <c r="AG132" s="1"/>
    </row>
    <row r="133" spans="33:33" x14ac:dyDescent="0.45">
      <c r="AG133" s="1"/>
    </row>
    <row r="134" spans="33:33" x14ac:dyDescent="0.45">
      <c r="AG134" s="1"/>
    </row>
    <row r="135" spans="33:33" x14ac:dyDescent="0.45">
      <c r="AG135" s="1"/>
    </row>
    <row r="136" spans="33:33" x14ac:dyDescent="0.45">
      <c r="AG136" s="1"/>
    </row>
    <row r="137" spans="33:33" x14ac:dyDescent="0.45">
      <c r="AG137" s="1"/>
    </row>
    <row r="138" spans="33:33" x14ac:dyDescent="0.45">
      <c r="AG138" s="1"/>
    </row>
    <row r="139" spans="33:33" x14ac:dyDescent="0.45">
      <c r="AG139" s="1"/>
    </row>
    <row r="140" spans="33:33" x14ac:dyDescent="0.45">
      <c r="AG140" s="1"/>
    </row>
    <row r="141" spans="33:33" x14ac:dyDescent="0.45">
      <c r="AG141" s="1"/>
    </row>
    <row r="142" spans="33:33" x14ac:dyDescent="0.45">
      <c r="AG142" s="1"/>
    </row>
    <row r="143" spans="33:33" x14ac:dyDescent="0.45">
      <c r="AG143" s="1"/>
    </row>
    <row r="144" spans="33:33" x14ac:dyDescent="0.45">
      <c r="AG144" s="1"/>
    </row>
    <row r="145" spans="33:33" x14ac:dyDescent="0.45">
      <c r="AG145" s="1"/>
    </row>
    <row r="146" spans="33:33" x14ac:dyDescent="0.45">
      <c r="AG146" s="1"/>
    </row>
    <row r="147" spans="33:33" x14ac:dyDescent="0.45">
      <c r="AG147" s="1"/>
    </row>
    <row r="148" spans="33:33" x14ac:dyDescent="0.45">
      <c r="AG148" s="1"/>
    </row>
    <row r="149" spans="33:33" x14ac:dyDescent="0.45">
      <c r="AG149" s="1"/>
    </row>
    <row r="150" spans="33:33" x14ac:dyDescent="0.45">
      <c r="AG150" s="1"/>
    </row>
    <row r="151" spans="33:33" x14ac:dyDescent="0.45">
      <c r="AG151" s="1"/>
    </row>
    <row r="152" spans="33:33" x14ac:dyDescent="0.45">
      <c r="AG152" s="1"/>
    </row>
    <row r="153" spans="33:33" x14ac:dyDescent="0.45">
      <c r="AG153" s="1"/>
    </row>
    <row r="154" spans="33:33" x14ac:dyDescent="0.45">
      <c r="AG154" s="1"/>
    </row>
    <row r="155" spans="33:33" x14ac:dyDescent="0.45">
      <c r="AG155" s="1"/>
    </row>
    <row r="156" spans="33:33" x14ac:dyDescent="0.45">
      <c r="AG156" s="1"/>
    </row>
    <row r="157" spans="33:33" x14ac:dyDescent="0.45">
      <c r="AG157" s="1"/>
    </row>
    <row r="158" spans="33:33" x14ac:dyDescent="0.45">
      <c r="AG158" s="1"/>
    </row>
    <row r="159" spans="33:33" x14ac:dyDescent="0.45">
      <c r="AG159" s="1"/>
    </row>
    <row r="160" spans="33:33" x14ac:dyDescent="0.45">
      <c r="AG160" s="1"/>
    </row>
    <row r="161" spans="33:33" x14ac:dyDescent="0.45">
      <c r="AG161" s="1"/>
    </row>
    <row r="162" spans="33:33" x14ac:dyDescent="0.45">
      <c r="AG162" s="1"/>
    </row>
    <row r="163" spans="33:33" x14ac:dyDescent="0.45">
      <c r="AG163" s="1"/>
    </row>
    <row r="164" spans="33:33" x14ac:dyDescent="0.45">
      <c r="AG164" s="1"/>
    </row>
    <row r="165" spans="33:33" x14ac:dyDescent="0.45">
      <c r="AG165" s="1"/>
    </row>
    <row r="166" spans="33:33" x14ac:dyDescent="0.45">
      <c r="AG166" s="1"/>
    </row>
    <row r="167" spans="33:33" x14ac:dyDescent="0.45">
      <c r="AG167" s="1"/>
    </row>
    <row r="168" spans="33:33" x14ac:dyDescent="0.45">
      <c r="AG168" s="1"/>
    </row>
    <row r="169" spans="33:33" x14ac:dyDescent="0.45">
      <c r="AG169" s="1"/>
    </row>
    <row r="170" spans="33:33" x14ac:dyDescent="0.45">
      <c r="AG170" s="1"/>
    </row>
    <row r="171" spans="33:33" x14ac:dyDescent="0.45">
      <c r="AG171" s="1"/>
    </row>
    <row r="172" spans="33:33" x14ac:dyDescent="0.45">
      <c r="AG172" s="1"/>
    </row>
    <row r="173" spans="33:33" x14ac:dyDescent="0.45">
      <c r="AG173" s="1"/>
    </row>
    <row r="174" spans="33:33" x14ac:dyDescent="0.45">
      <c r="AG174" s="1"/>
    </row>
    <row r="175" spans="33:33" x14ac:dyDescent="0.45">
      <c r="AG175" s="1"/>
    </row>
    <row r="176" spans="33:33" x14ac:dyDescent="0.45">
      <c r="AG176" s="1"/>
    </row>
    <row r="177" spans="33:33" x14ac:dyDescent="0.45">
      <c r="AG177" s="1"/>
    </row>
    <row r="178" spans="33:33" x14ac:dyDescent="0.45">
      <c r="AG178" s="1"/>
    </row>
    <row r="179" spans="33:33" x14ac:dyDescent="0.45">
      <c r="AG179" s="1"/>
    </row>
    <row r="180" spans="33:33" x14ac:dyDescent="0.45">
      <c r="AG180" s="1"/>
    </row>
    <row r="181" spans="33:33" x14ac:dyDescent="0.45">
      <c r="AG181" s="1"/>
    </row>
    <row r="182" spans="33:33" x14ac:dyDescent="0.45">
      <c r="AG182" s="1"/>
    </row>
    <row r="183" spans="33:33" x14ac:dyDescent="0.45">
      <c r="AG183" s="1"/>
    </row>
    <row r="184" spans="33:33" x14ac:dyDescent="0.45">
      <c r="AG184" s="1"/>
    </row>
    <row r="185" spans="33:33" x14ac:dyDescent="0.45">
      <c r="AG185" s="1"/>
    </row>
    <row r="186" spans="33:33" x14ac:dyDescent="0.45">
      <c r="AG186" s="1"/>
    </row>
    <row r="187" spans="33:33" x14ac:dyDescent="0.45">
      <c r="AG187" s="1"/>
    </row>
    <row r="188" spans="33:33" x14ac:dyDescent="0.45">
      <c r="AG188" s="1"/>
    </row>
    <row r="189" spans="33:33" x14ac:dyDescent="0.45">
      <c r="AG189" s="1"/>
    </row>
    <row r="190" spans="33:33" x14ac:dyDescent="0.45">
      <c r="AG190" s="1"/>
    </row>
    <row r="191" spans="33:33" x14ac:dyDescent="0.45">
      <c r="AG191" s="1"/>
    </row>
    <row r="192" spans="33:33" x14ac:dyDescent="0.45">
      <c r="AG192" s="1"/>
    </row>
    <row r="193" spans="33:33" x14ac:dyDescent="0.45">
      <c r="AG193" s="1"/>
    </row>
    <row r="194" spans="33:33" x14ac:dyDescent="0.45">
      <c r="AG194" s="1"/>
    </row>
    <row r="195" spans="33:33" x14ac:dyDescent="0.45">
      <c r="AG195" s="1"/>
    </row>
    <row r="196" spans="33:33" x14ac:dyDescent="0.45">
      <c r="AG196" s="1"/>
    </row>
    <row r="197" spans="33:33" x14ac:dyDescent="0.45">
      <c r="AG197" s="1"/>
    </row>
    <row r="198" spans="33:33" x14ac:dyDescent="0.45">
      <c r="AG198" s="1"/>
    </row>
    <row r="199" spans="33:33" x14ac:dyDescent="0.45">
      <c r="AG199" s="1"/>
    </row>
    <row r="200" spans="33:33" x14ac:dyDescent="0.45">
      <c r="AG200" s="1"/>
    </row>
    <row r="201" spans="33:33" x14ac:dyDescent="0.45">
      <c r="AG201" s="1"/>
    </row>
    <row r="202" spans="33:33" x14ac:dyDescent="0.45">
      <c r="AG202" s="1"/>
    </row>
    <row r="203" spans="33:33" x14ac:dyDescent="0.45">
      <c r="AG203" s="1"/>
    </row>
    <row r="204" spans="33:33" x14ac:dyDescent="0.45">
      <c r="AG204" s="1"/>
    </row>
    <row r="205" spans="33:33" x14ac:dyDescent="0.45">
      <c r="AG205" s="1"/>
    </row>
    <row r="206" spans="33:33" x14ac:dyDescent="0.45">
      <c r="AG206" s="1"/>
    </row>
    <row r="207" spans="33:33" x14ac:dyDescent="0.45">
      <c r="AG207" s="1"/>
    </row>
    <row r="208" spans="33:33" x14ac:dyDescent="0.45">
      <c r="AG208" s="1"/>
    </row>
    <row r="209" spans="33:33" x14ac:dyDescent="0.45">
      <c r="AG209" s="1"/>
    </row>
    <row r="210" spans="33:33" x14ac:dyDescent="0.45">
      <c r="AG210" s="1"/>
    </row>
    <row r="211" spans="33:33" x14ac:dyDescent="0.45">
      <c r="AG211" s="1"/>
    </row>
    <row r="212" spans="33:33" x14ac:dyDescent="0.45">
      <c r="AG212" s="1"/>
    </row>
    <row r="213" spans="33:33" x14ac:dyDescent="0.45">
      <c r="AG213" s="1"/>
    </row>
    <row r="214" spans="33:33" x14ac:dyDescent="0.45">
      <c r="AG214" s="1"/>
    </row>
    <row r="215" spans="33:33" x14ac:dyDescent="0.45">
      <c r="AG215" s="1"/>
    </row>
    <row r="216" spans="33:33" x14ac:dyDescent="0.45">
      <c r="AG216" s="1"/>
    </row>
    <row r="217" spans="33:33" x14ac:dyDescent="0.45">
      <c r="AG217" s="1"/>
    </row>
    <row r="218" spans="33:33" x14ac:dyDescent="0.45">
      <c r="AG218" s="1"/>
    </row>
    <row r="219" spans="33:33" x14ac:dyDescent="0.45">
      <c r="AG219" s="1"/>
    </row>
    <row r="220" spans="33:33" x14ac:dyDescent="0.45">
      <c r="AG220" s="1"/>
    </row>
    <row r="221" spans="33:33" x14ac:dyDescent="0.45">
      <c r="AG221" s="1"/>
    </row>
    <row r="222" spans="33:33" x14ac:dyDescent="0.45">
      <c r="AG222" s="1"/>
    </row>
    <row r="223" spans="33:33" x14ac:dyDescent="0.45">
      <c r="AG223" s="1"/>
    </row>
    <row r="224" spans="33:33" x14ac:dyDescent="0.45">
      <c r="AG224" s="1"/>
    </row>
    <row r="225" spans="33:33" x14ac:dyDescent="0.45">
      <c r="AG225" s="1"/>
    </row>
    <row r="226" spans="33:33" x14ac:dyDescent="0.45">
      <c r="AG226" s="1"/>
    </row>
    <row r="227" spans="33:33" x14ac:dyDescent="0.45">
      <c r="AG227" s="1"/>
    </row>
    <row r="228" spans="33:33" x14ac:dyDescent="0.45">
      <c r="AG228" s="1"/>
    </row>
    <row r="229" spans="33:33" x14ac:dyDescent="0.45">
      <c r="AG229" s="1"/>
    </row>
    <row r="230" spans="33:33" x14ac:dyDescent="0.45">
      <c r="AG230" s="1"/>
    </row>
    <row r="231" spans="33:33" x14ac:dyDescent="0.45">
      <c r="AG231" s="1"/>
    </row>
    <row r="232" spans="33:33" x14ac:dyDescent="0.45">
      <c r="AG232" s="1"/>
    </row>
    <row r="233" spans="33:33" x14ac:dyDescent="0.45">
      <c r="AG233" s="1"/>
    </row>
    <row r="234" spans="33:33" x14ac:dyDescent="0.45">
      <c r="AG234" s="1"/>
    </row>
    <row r="235" spans="33:33" x14ac:dyDescent="0.45">
      <c r="AG235" s="1"/>
    </row>
    <row r="236" spans="33:33" x14ac:dyDescent="0.45">
      <c r="AG236" s="1"/>
    </row>
    <row r="237" spans="33:33" x14ac:dyDescent="0.45">
      <c r="AG237" s="1"/>
    </row>
    <row r="238" spans="33:33" x14ac:dyDescent="0.45">
      <c r="AG238" s="1"/>
    </row>
    <row r="239" spans="33:33" x14ac:dyDescent="0.45">
      <c r="AG239" s="1"/>
    </row>
    <row r="240" spans="33:33" x14ac:dyDescent="0.45">
      <c r="AG240" s="1"/>
    </row>
    <row r="241" spans="33:33" x14ac:dyDescent="0.45">
      <c r="AG241" s="1"/>
    </row>
    <row r="242" spans="33:33" x14ac:dyDescent="0.45">
      <c r="AG242" s="1"/>
    </row>
    <row r="243" spans="33:33" x14ac:dyDescent="0.45">
      <c r="AG243" s="1"/>
    </row>
    <row r="244" spans="33:33" x14ac:dyDescent="0.45">
      <c r="AG244" s="1"/>
    </row>
    <row r="245" spans="33:33" x14ac:dyDescent="0.45">
      <c r="AG245" s="1"/>
    </row>
    <row r="246" spans="33:33" x14ac:dyDescent="0.45">
      <c r="AG246" s="1"/>
    </row>
    <row r="247" spans="33:33" x14ac:dyDescent="0.45">
      <c r="AG247" s="1"/>
    </row>
    <row r="248" spans="33:33" x14ac:dyDescent="0.45">
      <c r="AG248" s="1"/>
    </row>
    <row r="249" spans="33:33" x14ac:dyDescent="0.45">
      <c r="AG249" s="1"/>
    </row>
    <row r="250" spans="33:33" x14ac:dyDescent="0.45">
      <c r="AG250" s="1"/>
    </row>
    <row r="251" spans="33:33" x14ac:dyDescent="0.45">
      <c r="AG251" s="1"/>
    </row>
    <row r="252" spans="33:33" x14ac:dyDescent="0.45">
      <c r="AG252" s="1"/>
    </row>
    <row r="253" spans="33:33" x14ac:dyDescent="0.45">
      <c r="AG253" s="1"/>
    </row>
    <row r="254" spans="33:33" x14ac:dyDescent="0.45">
      <c r="AG254" s="1"/>
    </row>
    <row r="255" spans="33:33" x14ac:dyDescent="0.45">
      <c r="AG255" s="1"/>
    </row>
    <row r="256" spans="33:33" x14ac:dyDescent="0.45">
      <c r="AG256" s="1"/>
    </row>
    <row r="257" spans="33:33" x14ac:dyDescent="0.45">
      <c r="AG257" s="1"/>
    </row>
    <row r="258" spans="33:33" x14ac:dyDescent="0.45">
      <c r="AG258" s="1"/>
    </row>
    <row r="259" spans="33:33" x14ac:dyDescent="0.45">
      <c r="AG259" s="1"/>
    </row>
    <row r="260" spans="33:33" x14ac:dyDescent="0.45">
      <c r="AG260" s="1"/>
    </row>
    <row r="261" spans="33:33" x14ac:dyDescent="0.45">
      <c r="AG261" s="1"/>
    </row>
    <row r="262" spans="33:33" x14ac:dyDescent="0.45">
      <c r="AG262" s="1"/>
    </row>
    <row r="263" spans="33:33" x14ac:dyDescent="0.45">
      <c r="AG263" s="1"/>
    </row>
    <row r="264" spans="33:33" x14ac:dyDescent="0.45">
      <c r="AG264" s="1"/>
    </row>
    <row r="265" spans="33:33" x14ac:dyDescent="0.45">
      <c r="AG265" s="1"/>
    </row>
    <row r="266" spans="33:33" x14ac:dyDescent="0.45">
      <c r="AG266" s="1"/>
    </row>
    <row r="267" spans="33:33" x14ac:dyDescent="0.45">
      <c r="AG267" s="1"/>
    </row>
    <row r="268" spans="33:33" x14ac:dyDescent="0.45">
      <c r="AG268" s="1"/>
    </row>
    <row r="269" spans="33:33" x14ac:dyDescent="0.45">
      <c r="AG269" s="1"/>
    </row>
    <row r="270" spans="33:33" x14ac:dyDescent="0.45">
      <c r="AG270" s="1"/>
    </row>
    <row r="271" spans="33:33" x14ac:dyDescent="0.45">
      <c r="AG271" s="1"/>
    </row>
    <row r="272" spans="33:33" x14ac:dyDescent="0.45">
      <c r="AG272" s="1"/>
    </row>
    <row r="273" spans="33:33" x14ac:dyDescent="0.45">
      <c r="AG273" s="1"/>
    </row>
    <row r="274" spans="33:33" x14ac:dyDescent="0.45">
      <c r="AG274" s="1"/>
    </row>
    <row r="275" spans="33:33" x14ac:dyDescent="0.45">
      <c r="AG275" s="1"/>
    </row>
    <row r="276" spans="33:33" x14ac:dyDescent="0.45">
      <c r="AG276" s="1"/>
    </row>
    <row r="277" spans="33:33" x14ac:dyDescent="0.45">
      <c r="AG277" s="1"/>
    </row>
    <row r="278" spans="33:33" x14ac:dyDescent="0.45">
      <c r="AG278" s="1"/>
    </row>
    <row r="279" spans="33:33" x14ac:dyDescent="0.45">
      <c r="AG279" s="1"/>
    </row>
    <row r="280" spans="33:33" x14ac:dyDescent="0.45">
      <c r="AG280" s="1"/>
    </row>
    <row r="281" spans="33:33" x14ac:dyDescent="0.45">
      <c r="AG281" s="1"/>
    </row>
    <row r="282" spans="33:33" x14ac:dyDescent="0.45">
      <c r="AG282" s="1"/>
    </row>
    <row r="283" spans="33:33" x14ac:dyDescent="0.45">
      <c r="AG283" s="1"/>
    </row>
    <row r="284" spans="33:33" x14ac:dyDescent="0.45">
      <c r="AG284" s="1"/>
    </row>
    <row r="285" spans="33:33" x14ac:dyDescent="0.45">
      <c r="AG285" s="1"/>
    </row>
    <row r="286" spans="33:33" x14ac:dyDescent="0.45">
      <c r="AG286" s="1"/>
    </row>
    <row r="287" spans="33:33" x14ac:dyDescent="0.45">
      <c r="AG287" s="1"/>
    </row>
    <row r="288" spans="33:33" x14ac:dyDescent="0.45">
      <c r="AG288" s="1"/>
    </row>
    <row r="289" spans="33:33" x14ac:dyDescent="0.45">
      <c r="AG289" s="1"/>
    </row>
    <row r="290" spans="33:33" x14ac:dyDescent="0.45">
      <c r="AG290" s="1"/>
    </row>
    <row r="291" spans="33:33" x14ac:dyDescent="0.45">
      <c r="AG291" s="1"/>
    </row>
    <row r="292" spans="33:33" x14ac:dyDescent="0.45">
      <c r="AG292" s="1"/>
    </row>
    <row r="293" spans="33:33" x14ac:dyDescent="0.45">
      <c r="AG293" s="1"/>
    </row>
    <row r="294" spans="33:33" x14ac:dyDescent="0.45">
      <c r="AG294" s="1"/>
    </row>
    <row r="295" spans="33:33" x14ac:dyDescent="0.45">
      <c r="AG295" s="1"/>
    </row>
    <row r="296" spans="33:33" x14ac:dyDescent="0.45">
      <c r="AG296" s="1"/>
    </row>
    <row r="297" spans="33:33" x14ac:dyDescent="0.45">
      <c r="AG297" s="1"/>
    </row>
    <row r="298" spans="33:33" x14ac:dyDescent="0.45">
      <c r="AG298" s="1"/>
    </row>
    <row r="299" spans="33:33" x14ac:dyDescent="0.45">
      <c r="AG299" s="1"/>
    </row>
    <row r="300" spans="33:33" x14ac:dyDescent="0.45">
      <c r="AG300" s="1"/>
    </row>
    <row r="301" spans="33:33" x14ac:dyDescent="0.45">
      <c r="AG301" s="1"/>
    </row>
    <row r="302" spans="33:33" x14ac:dyDescent="0.45">
      <c r="AG302" s="1"/>
    </row>
    <row r="303" spans="33:33" x14ac:dyDescent="0.45">
      <c r="AG303" s="1"/>
    </row>
    <row r="304" spans="33:33" x14ac:dyDescent="0.45">
      <c r="AG304" s="1"/>
    </row>
    <row r="305" spans="33:33" x14ac:dyDescent="0.45">
      <c r="AG305" s="1"/>
    </row>
    <row r="306" spans="33:33" x14ac:dyDescent="0.45">
      <c r="AG306" s="1"/>
    </row>
    <row r="307" spans="33:33" x14ac:dyDescent="0.45">
      <c r="AG307" s="1"/>
    </row>
    <row r="308" spans="33:33" x14ac:dyDescent="0.45">
      <c r="AG308" s="1"/>
    </row>
    <row r="309" spans="33:33" x14ac:dyDescent="0.45">
      <c r="AG309" s="1"/>
    </row>
    <row r="310" spans="33:33" x14ac:dyDescent="0.45">
      <c r="AG310" s="1"/>
    </row>
    <row r="311" spans="33:33" x14ac:dyDescent="0.45">
      <c r="AG311" s="1"/>
    </row>
    <row r="312" spans="33:33" x14ac:dyDescent="0.45">
      <c r="AG312" s="1"/>
    </row>
    <row r="313" spans="33:33" x14ac:dyDescent="0.45">
      <c r="AG313" s="1"/>
    </row>
    <row r="314" spans="33:33" x14ac:dyDescent="0.45">
      <c r="AG314" s="1"/>
    </row>
    <row r="315" spans="33:33" x14ac:dyDescent="0.45">
      <c r="AG315" s="1"/>
    </row>
    <row r="316" spans="33:33" x14ac:dyDescent="0.45">
      <c r="AG316" s="1"/>
    </row>
    <row r="317" spans="33:33" x14ac:dyDescent="0.45">
      <c r="AG317" s="1"/>
    </row>
    <row r="318" spans="33:33" x14ac:dyDescent="0.45">
      <c r="AG318" s="1"/>
    </row>
    <row r="319" spans="33:33" x14ac:dyDescent="0.45">
      <c r="AG319" s="1"/>
    </row>
    <row r="320" spans="33:33" x14ac:dyDescent="0.45">
      <c r="AG320" s="1"/>
    </row>
    <row r="321" spans="33:33" x14ac:dyDescent="0.45">
      <c r="AG321" s="1"/>
    </row>
    <row r="322" spans="33:33" x14ac:dyDescent="0.45">
      <c r="AG322" s="1"/>
    </row>
    <row r="323" spans="33:33" x14ac:dyDescent="0.45">
      <c r="AG323" s="1"/>
    </row>
    <row r="324" spans="33:33" x14ac:dyDescent="0.45">
      <c r="AG324" s="1"/>
    </row>
    <row r="325" spans="33:33" x14ac:dyDescent="0.45">
      <c r="AG325" s="1"/>
    </row>
    <row r="326" spans="33:33" x14ac:dyDescent="0.45">
      <c r="AG326" s="1"/>
    </row>
    <row r="327" spans="33:33" x14ac:dyDescent="0.45">
      <c r="AG327" s="1"/>
    </row>
    <row r="328" spans="33:33" x14ac:dyDescent="0.45">
      <c r="AG328" s="1"/>
    </row>
    <row r="329" spans="33:33" x14ac:dyDescent="0.45">
      <c r="AG329" s="1"/>
    </row>
    <row r="330" spans="33:33" x14ac:dyDescent="0.45">
      <c r="AG330" s="1"/>
    </row>
    <row r="331" spans="33:33" x14ac:dyDescent="0.45">
      <c r="AG331" s="1"/>
    </row>
    <row r="332" spans="33:33" x14ac:dyDescent="0.45">
      <c r="AG332" s="1"/>
    </row>
    <row r="333" spans="33:33" x14ac:dyDescent="0.45">
      <c r="AG333" s="1"/>
    </row>
    <row r="334" spans="33:33" x14ac:dyDescent="0.45">
      <c r="AG334" s="1"/>
    </row>
    <row r="335" spans="33:33" x14ac:dyDescent="0.45">
      <c r="AG335" s="1"/>
    </row>
    <row r="336" spans="33:33" x14ac:dyDescent="0.45">
      <c r="AG336" s="1"/>
    </row>
    <row r="337" spans="33:33" x14ac:dyDescent="0.45">
      <c r="AG337" s="1"/>
    </row>
    <row r="338" spans="33:33" x14ac:dyDescent="0.45">
      <c r="AG338" s="1"/>
    </row>
    <row r="339" spans="33:33" x14ac:dyDescent="0.45">
      <c r="AG339" s="1"/>
    </row>
    <row r="340" spans="33:33" x14ac:dyDescent="0.45">
      <c r="AG340" s="1"/>
    </row>
    <row r="341" spans="33:33" x14ac:dyDescent="0.45">
      <c r="AG341" s="1"/>
    </row>
    <row r="342" spans="33:33" x14ac:dyDescent="0.45">
      <c r="AG342" s="1"/>
    </row>
    <row r="343" spans="33:33" x14ac:dyDescent="0.45">
      <c r="AG343" s="1"/>
    </row>
    <row r="344" spans="33:33" x14ac:dyDescent="0.45">
      <c r="AG344" s="1"/>
    </row>
    <row r="345" spans="33:33" x14ac:dyDescent="0.45">
      <c r="AG345" s="1"/>
    </row>
    <row r="346" spans="33:33" x14ac:dyDescent="0.45">
      <c r="AG346" s="1"/>
    </row>
    <row r="347" spans="33:33" x14ac:dyDescent="0.45">
      <c r="AG347" s="1"/>
    </row>
    <row r="348" spans="33:33" x14ac:dyDescent="0.45">
      <c r="AG348" s="1"/>
    </row>
    <row r="349" spans="33:33" x14ac:dyDescent="0.45">
      <c r="AG349" s="1"/>
    </row>
    <row r="350" spans="33:33" x14ac:dyDescent="0.45">
      <c r="AG350" s="1"/>
    </row>
    <row r="351" spans="33:33" x14ac:dyDescent="0.45">
      <c r="AG351" s="1"/>
    </row>
    <row r="352" spans="33:33" x14ac:dyDescent="0.45">
      <c r="AG352" s="1"/>
    </row>
    <row r="353" spans="33:33" x14ac:dyDescent="0.45">
      <c r="AG353" s="1"/>
    </row>
    <row r="354" spans="33:33" x14ac:dyDescent="0.45">
      <c r="AG354" s="1"/>
    </row>
    <row r="355" spans="33:33" x14ac:dyDescent="0.45">
      <c r="AG355" s="1"/>
    </row>
    <row r="356" spans="33:33" x14ac:dyDescent="0.45">
      <c r="AG356" s="1"/>
    </row>
    <row r="357" spans="33:33" x14ac:dyDescent="0.45">
      <c r="AG357" s="1"/>
    </row>
    <row r="358" spans="33:33" x14ac:dyDescent="0.45">
      <c r="AG358" s="1"/>
    </row>
    <row r="359" spans="33:33" x14ac:dyDescent="0.45">
      <c r="AG359" s="1"/>
    </row>
    <row r="360" spans="33:33" x14ac:dyDescent="0.45">
      <c r="AG360" s="1"/>
    </row>
    <row r="361" spans="33:33" x14ac:dyDescent="0.45">
      <c r="AG361" s="1"/>
    </row>
    <row r="362" spans="33:33" x14ac:dyDescent="0.45">
      <c r="AG362" s="1"/>
    </row>
    <row r="363" spans="33:33" x14ac:dyDescent="0.45">
      <c r="AG363" s="1"/>
    </row>
    <row r="364" spans="33:33" x14ac:dyDescent="0.45">
      <c r="AG364" s="1"/>
    </row>
    <row r="365" spans="33:33" x14ac:dyDescent="0.45">
      <c r="AG365" s="1"/>
    </row>
    <row r="366" spans="33:33" x14ac:dyDescent="0.45">
      <c r="AG366" s="1"/>
    </row>
    <row r="367" spans="33:33" x14ac:dyDescent="0.45">
      <c r="AG367" s="1"/>
    </row>
    <row r="368" spans="33:33" x14ac:dyDescent="0.45">
      <c r="AG368" s="1"/>
    </row>
    <row r="369" spans="33:33" x14ac:dyDescent="0.45">
      <c r="AG369" s="1"/>
    </row>
    <row r="370" spans="33:33" x14ac:dyDescent="0.45">
      <c r="AG370" s="1"/>
    </row>
    <row r="371" spans="33:33" x14ac:dyDescent="0.45">
      <c r="AG371" s="1"/>
    </row>
    <row r="372" spans="33:33" x14ac:dyDescent="0.45">
      <c r="AG372" s="1"/>
    </row>
    <row r="373" spans="33:33" x14ac:dyDescent="0.45">
      <c r="AG373" s="1"/>
    </row>
    <row r="374" spans="33:33" x14ac:dyDescent="0.45">
      <c r="AG374" s="1"/>
    </row>
    <row r="375" spans="33:33" x14ac:dyDescent="0.45">
      <c r="AG375" s="1"/>
    </row>
    <row r="376" spans="33:33" x14ac:dyDescent="0.45">
      <c r="AG376" s="1"/>
    </row>
    <row r="377" spans="33:33" x14ac:dyDescent="0.45">
      <c r="AG377" s="1"/>
    </row>
    <row r="378" spans="33:33" x14ac:dyDescent="0.45">
      <c r="AG378" s="1"/>
    </row>
    <row r="379" spans="33:33" x14ac:dyDescent="0.45">
      <c r="AG379" s="1"/>
    </row>
    <row r="380" spans="33:33" x14ac:dyDescent="0.45">
      <c r="AG380" s="1"/>
    </row>
    <row r="381" spans="33:33" x14ac:dyDescent="0.45">
      <c r="AG381" s="1"/>
    </row>
    <row r="382" spans="33:33" x14ac:dyDescent="0.45">
      <c r="AG382" s="1"/>
    </row>
    <row r="383" spans="33:33" x14ac:dyDescent="0.45">
      <c r="AG383" s="1"/>
    </row>
    <row r="384" spans="33:33" x14ac:dyDescent="0.45">
      <c r="AG384" s="1"/>
    </row>
    <row r="385" spans="33:33" x14ac:dyDescent="0.45">
      <c r="AG385" s="1"/>
    </row>
    <row r="386" spans="33:33" x14ac:dyDescent="0.45">
      <c r="AG386" s="1"/>
    </row>
    <row r="387" spans="33:33" x14ac:dyDescent="0.45">
      <c r="AG387" s="1"/>
    </row>
    <row r="388" spans="33:33" x14ac:dyDescent="0.45">
      <c r="AG388" s="1"/>
    </row>
    <row r="389" spans="33:33" x14ac:dyDescent="0.45">
      <c r="AG389" s="1"/>
    </row>
    <row r="390" spans="33:33" x14ac:dyDescent="0.45">
      <c r="AG390" s="1"/>
    </row>
    <row r="391" spans="33:33" x14ac:dyDescent="0.45">
      <c r="AG391" s="1"/>
    </row>
    <row r="392" spans="33:33" x14ac:dyDescent="0.45">
      <c r="AG392" s="1"/>
    </row>
    <row r="393" spans="33:33" x14ac:dyDescent="0.45">
      <c r="AG393" s="1"/>
    </row>
    <row r="394" spans="33:33" x14ac:dyDescent="0.45">
      <c r="AG394" s="1"/>
    </row>
    <row r="395" spans="33:33" x14ac:dyDescent="0.45">
      <c r="AG395" s="1"/>
    </row>
    <row r="396" spans="33:33" x14ac:dyDescent="0.45">
      <c r="AG396" s="1"/>
    </row>
    <row r="397" spans="33:33" x14ac:dyDescent="0.45">
      <c r="AG397" s="1"/>
    </row>
    <row r="398" spans="33:33" x14ac:dyDescent="0.45">
      <c r="AG398" s="1"/>
    </row>
    <row r="399" spans="33:33" x14ac:dyDescent="0.45">
      <c r="AG399" s="1"/>
    </row>
    <row r="400" spans="33:33" x14ac:dyDescent="0.45">
      <c r="AG400" s="1"/>
    </row>
    <row r="401" spans="33:33" x14ac:dyDescent="0.45">
      <c r="AG401" s="1"/>
    </row>
    <row r="402" spans="33:33" x14ac:dyDescent="0.45">
      <c r="AG402" s="1"/>
    </row>
    <row r="403" spans="33:33" x14ac:dyDescent="0.45">
      <c r="AG403" s="1"/>
    </row>
    <row r="404" spans="33:33" x14ac:dyDescent="0.45">
      <c r="AG404" s="1"/>
    </row>
    <row r="405" spans="33:33" x14ac:dyDescent="0.45">
      <c r="AG405" s="1"/>
    </row>
    <row r="406" spans="33:33" x14ac:dyDescent="0.45">
      <c r="AG406" s="1"/>
    </row>
    <row r="407" spans="33:33" x14ac:dyDescent="0.45">
      <c r="AG407" s="1"/>
    </row>
    <row r="408" spans="33:33" x14ac:dyDescent="0.45">
      <c r="AG408" s="1"/>
    </row>
    <row r="409" spans="33:33" x14ac:dyDescent="0.45">
      <c r="AG409" s="1"/>
    </row>
    <row r="410" spans="33:33" x14ac:dyDescent="0.45">
      <c r="AG410" s="1"/>
    </row>
    <row r="411" spans="33:33" x14ac:dyDescent="0.45">
      <c r="AG411" s="1"/>
    </row>
    <row r="412" spans="33:33" x14ac:dyDescent="0.45">
      <c r="AG412" s="1"/>
    </row>
    <row r="413" spans="33:33" x14ac:dyDescent="0.45">
      <c r="AG413" s="1"/>
    </row>
    <row r="414" spans="33:33" x14ac:dyDescent="0.45">
      <c r="AG414" s="1"/>
    </row>
    <row r="415" spans="33:33" x14ac:dyDescent="0.45">
      <c r="AG415" s="1"/>
    </row>
    <row r="416" spans="33:33" x14ac:dyDescent="0.45">
      <c r="AG416" s="1"/>
    </row>
    <row r="417" spans="33:33" x14ac:dyDescent="0.45">
      <c r="AG417" s="1"/>
    </row>
    <row r="418" spans="33:33" x14ac:dyDescent="0.45">
      <c r="AG418" s="1"/>
    </row>
    <row r="419" spans="33:33" x14ac:dyDescent="0.45">
      <c r="AG419" s="1"/>
    </row>
    <row r="420" spans="33:33" x14ac:dyDescent="0.45">
      <c r="AG420" s="1"/>
    </row>
    <row r="421" spans="33:33" x14ac:dyDescent="0.45">
      <c r="AG421" s="1"/>
    </row>
    <row r="422" spans="33:33" x14ac:dyDescent="0.45">
      <c r="AG422" s="1"/>
    </row>
    <row r="423" spans="33:33" x14ac:dyDescent="0.45">
      <c r="AG423" s="1"/>
    </row>
    <row r="424" spans="33:33" x14ac:dyDescent="0.45">
      <c r="AG424" s="1"/>
    </row>
    <row r="425" spans="33:33" x14ac:dyDescent="0.45">
      <c r="AG425" s="1"/>
    </row>
    <row r="426" spans="33:33" x14ac:dyDescent="0.45">
      <c r="AG426" s="1"/>
    </row>
    <row r="427" spans="33:33" x14ac:dyDescent="0.45">
      <c r="AG427" s="1"/>
    </row>
    <row r="428" spans="33:33" x14ac:dyDescent="0.45">
      <c r="AG428" s="1"/>
    </row>
    <row r="429" spans="33:33" x14ac:dyDescent="0.45">
      <c r="AG429" s="1"/>
    </row>
    <row r="430" spans="33:33" x14ac:dyDescent="0.45">
      <c r="AG430" s="1"/>
    </row>
    <row r="431" spans="33:33" x14ac:dyDescent="0.45">
      <c r="AG431" s="1"/>
    </row>
    <row r="432" spans="33:33" x14ac:dyDescent="0.45">
      <c r="AG432" s="1"/>
    </row>
    <row r="433" spans="33:33" x14ac:dyDescent="0.45">
      <c r="AG433" s="1"/>
    </row>
    <row r="434" spans="33:33" x14ac:dyDescent="0.45">
      <c r="AG434" s="1"/>
    </row>
    <row r="435" spans="33:33" x14ac:dyDescent="0.45">
      <c r="AG435" s="1"/>
    </row>
    <row r="436" spans="33:33" x14ac:dyDescent="0.45">
      <c r="AG436" s="1"/>
    </row>
    <row r="437" spans="33:33" x14ac:dyDescent="0.45">
      <c r="AG437" s="1"/>
    </row>
    <row r="438" spans="33:33" x14ac:dyDescent="0.45">
      <c r="AG438" s="1"/>
    </row>
    <row r="439" spans="33:33" x14ac:dyDescent="0.45">
      <c r="AG439" s="1"/>
    </row>
    <row r="440" spans="33:33" x14ac:dyDescent="0.45">
      <c r="AG440" s="1"/>
    </row>
    <row r="441" spans="33:33" x14ac:dyDescent="0.45">
      <c r="AG441" s="1"/>
    </row>
    <row r="442" spans="33:33" x14ac:dyDescent="0.45">
      <c r="AG442" s="1"/>
    </row>
    <row r="443" spans="33:33" x14ac:dyDescent="0.45">
      <c r="AG443" s="1"/>
    </row>
    <row r="444" spans="33:33" x14ac:dyDescent="0.45">
      <c r="AG444" s="1"/>
    </row>
    <row r="445" spans="33:33" x14ac:dyDescent="0.45">
      <c r="AG445" s="1"/>
    </row>
    <row r="446" spans="33:33" x14ac:dyDescent="0.45">
      <c r="AG446" s="1"/>
    </row>
    <row r="447" spans="33:33" x14ac:dyDescent="0.45">
      <c r="AG447" s="1"/>
    </row>
    <row r="448" spans="33:33" x14ac:dyDescent="0.45">
      <c r="AG448" s="1"/>
    </row>
    <row r="449" spans="33:33" x14ac:dyDescent="0.45">
      <c r="AG449" s="1"/>
    </row>
    <row r="450" spans="33:33" x14ac:dyDescent="0.45">
      <c r="AG450" s="1"/>
    </row>
    <row r="451" spans="33:33" x14ac:dyDescent="0.45">
      <c r="AG451" s="1"/>
    </row>
    <row r="452" spans="33:33" x14ac:dyDescent="0.45">
      <c r="AG452" s="1"/>
    </row>
    <row r="453" spans="33:33" x14ac:dyDescent="0.45">
      <c r="AG453" s="1"/>
    </row>
    <row r="454" spans="33:33" x14ac:dyDescent="0.45">
      <c r="AG454" s="1"/>
    </row>
    <row r="455" spans="33:33" x14ac:dyDescent="0.45">
      <c r="AG455" s="1"/>
    </row>
    <row r="456" spans="33:33" x14ac:dyDescent="0.45">
      <c r="AG456" s="1"/>
    </row>
    <row r="457" spans="33:33" x14ac:dyDescent="0.45">
      <c r="AG457" s="1"/>
    </row>
    <row r="458" spans="33:33" x14ac:dyDescent="0.45">
      <c r="AG458" s="1"/>
    </row>
    <row r="459" spans="33:33" x14ac:dyDescent="0.45">
      <c r="AG459" s="1"/>
    </row>
    <row r="460" spans="33:33" x14ac:dyDescent="0.45">
      <c r="AG460" s="1"/>
    </row>
    <row r="461" spans="33:33" x14ac:dyDescent="0.45">
      <c r="AG461" s="1"/>
    </row>
    <row r="462" spans="33:33" x14ac:dyDescent="0.45">
      <c r="AG462" s="1"/>
    </row>
    <row r="463" spans="33:33" x14ac:dyDescent="0.45">
      <c r="AG463" s="1"/>
    </row>
    <row r="464" spans="33:33" x14ac:dyDescent="0.45">
      <c r="AG464" s="1"/>
    </row>
    <row r="465" spans="33:33" x14ac:dyDescent="0.45">
      <c r="AG465" s="1"/>
    </row>
    <row r="466" spans="33:33" x14ac:dyDescent="0.45">
      <c r="AG466" s="1"/>
    </row>
    <row r="467" spans="33:33" x14ac:dyDescent="0.45">
      <c r="AG467" s="1"/>
    </row>
    <row r="468" spans="33:33" x14ac:dyDescent="0.45">
      <c r="AG468" s="1"/>
    </row>
    <row r="469" spans="33:33" x14ac:dyDescent="0.45">
      <c r="AG469" s="1"/>
    </row>
    <row r="470" spans="33:33" x14ac:dyDescent="0.45">
      <c r="AG470" s="1"/>
    </row>
    <row r="471" spans="33:33" x14ac:dyDescent="0.45">
      <c r="AG471" s="1"/>
    </row>
    <row r="472" spans="33:33" x14ac:dyDescent="0.45">
      <c r="AG472" s="1"/>
    </row>
    <row r="473" spans="33:33" x14ac:dyDescent="0.45">
      <c r="AG473" s="1"/>
    </row>
    <row r="474" spans="33:33" x14ac:dyDescent="0.45">
      <c r="AG474" s="1"/>
    </row>
    <row r="475" spans="33:33" x14ac:dyDescent="0.45">
      <c r="AG475" s="1"/>
    </row>
    <row r="476" spans="33:33" x14ac:dyDescent="0.45">
      <c r="AG476" s="1"/>
    </row>
    <row r="477" spans="33:33" x14ac:dyDescent="0.45">
      <c r="AG477" s="1"/>
    </row>
    <row r="478" spans="33:33" x14ac:dyDescent="0.45">
      <c r="AG478" s="1"/>
    </row>
    <row r="479" spans="33:33" x14ac:dyDescent="0.45">
      <c r="AG479" s="1"/>
    </row>
    <row r="480" spans="33:33" x14ac:dyDescent="0.45">
      <c r="AG480" s="1"/>
    </row>
    <row r="481" spans="33:33" x14ac:dyDescent="0.45">
      <c r="AG481" s="1"/>
    </row>
    <row r="482" spans="33:33" x14ac:dyDescent="0.45">
      <c r="AG482" s="1"/>
    </row>
    <row r="483" spans="33:33" x14ac:dyDescent="0.45">
      <c r="AG483" s="1"/>
    </row>
    <row r="484" spans="33:33" x14ac:dyDescent="0.45">
      <c r="AG484" s="1"/>
    </row>
    <row r="485" spans="33:33" x14ac:dyDescent="0.45">
      <c r="AG485" s="1"/>
    </row>
    <row r="486" spans="33:33" x14ac:dyDescent="0.45">
      <c r="AG486" s="1"/>
    </row>
    <row r="487" spans="33:33" x14ac:dyDescent="0.45">
      <c r="AG487" s="1"/>
    </row>
    <row r="488" spans="33:33" x14ac:dyDescent="0.45">
      <c r="AG488" s="1"/>
    </row>
    <row r="489" spans="33:33" x14ac:dyDescent="0.45">
      <c r="AG489" s="1"/>
    </row>
    <row r="490" spans="33:33" x14ac:dyDescent="0.45">
      <c r="AG490" s="1"/>
    </row>
    <row r="491" spans="33:33" x14ac:dyDescent="0.45">
      <c r="AG491" s="1"/>
    </row>
    <row r="492" spans="33:33" x14ac:dyDescent="0.45">
      <c r="AG492" s="1"/>
    </row>
    <row r="493" spans="33:33" x14ac:dyDescent="0.45">
      <c r="AG493" s="1"/>
    </row>
    <row r="494" spans="33:33" x14ac:dyDescent="0.45">
      <c r="AG494" s="1"/>
    </row>
    <row r="495" spans="33:33" x14ac:dyDescent="0.45">
      <c r="AG495" s="1"/>
    </row>
    <row r="496" spans="33:33" x14ac:dyDescent="0.45">
      <c r="AG496" s="1"/>
    </row>
    <row r="497" spans="33:33" x14ac:dyDescent="0.45">
      <c r="AG497" s="1"/>
    </row>
    <row r="498" spans="33:33" x14ac:dyDescent="0.45">
      <c r="AG498" s="1"/>
    </row>
    <row r="499" spans="33:33" x14ac:dyDescent="0.45">
      <c r="AG499" s="1"/>
    </row>
    <row r="500" spans="33:33" x14ac:dyDescent="0.45">
      <c r="AG500" s="1"/>
    </row>
    <row r="501" spans="33:33" x14ac:dyDescent="0.45">
      <c r="AG501" s="1"/>
    </row>
    <row r="502" spans="33:33" x14ac:dyDescent="0.45">
      <c r="AG502" s="1"/>
    </row>
    <row r="503" spans="33:33" x14ac:dyDescent="0.45">
      <c r="AG503" s="1"/>
    </row>
    <row r="504" spans="33:33" x14ac:dyDescent="0.45">
      <c r="AG504" s="1"/>
    </row>
    <row r="505" spans="33:33" x14ac:dyDescent="0.45">
      <c r="AG505" s="1"/>
    </row>
    <row r="506" spans="33:33" x14ac:dyDescent="0.45">
      <c r="AG506" s="1"/>
    </row>
    <row r="507" spans="33:33" x14ac:dyDescent="0.45">
      <c r="AG507" s="1"/>
    </row>
    <row r="508" spans="33:33" x14ac:dyDescent="0.45">
      <c r="AG508" s="1"/>
    </row>
    <row r="509" spans="33:33" x14ac:dyDescent="0.45">
      <c r="AG509" s="1"/>
    </row>
    <row r="510" spans="33:33" x14ac:dyDescent="0.45">
      <c r="AG510" s="1"/>
    </row>
    <row r="511" spans="33:33" x14ac:dyDescent="0.45">
      <c r="AG511" s="1"/>
    </row>
    <row r="512" spans="33:33" x14ac:dyDescent="0.45">
      <c r="AG512" s="1"/>
    </row>
    <row r="513" spans="33:33" x14ac:dyDescent="0.45">
      <c r="AG513" s="1"/>
    </row>
    <row r="514" spans="33:33" x14ac:dyDescent="0.45">
      <c r="AG514" s="1"/>
    </row>
    <row r="515" spans="33:33" x14ac:dyDescent="0.45">
      <c r="AG515" s="1"/>
    </row>
    <row r="516" spans="33:33" x14ac:dyDescent="0.45">
      <c r="AG516" s="1"/>
    </row>
    <row r="517" spans="33:33" x14ac:dyDescent="0.45">
      <c r="AG517" s="1"/>
    </row>
    <row r="518" spans="33:33" x14ac:dyDescent="0.45">
      <c r="AG518" s="1"/>
    </row>
    <row r="519" spans="33:33" x14ac:dyDescent="0.45">
      <c r="AG519" s="1"/>
    </row>
    <row r="520" spans="33:33" x14ac:dyDescent="0.45">
      <c r="AG520" s="1"/>
    </row>
    <row r="521" spans="33:33" x14ac:dyDescent="0.45">
      <c r="AG521" s="1"/>
    </row>
    <row r="522" spans="33:33" x14ac:dyDescent="0.45">
      <c r="AG522" s="1"/>
    </row>
    <row r="523" spans="33:33" x14ac:dyDescent="0.45">
      <c r="AG523" s="1"/>
    </row>
    <row r="524" spans="33:33" x14ac:dyDescent="0.45">
      <c r="AG524" s="1"/>
    </row>
    <row r="525" spans="33:33" x14ac:dyDescent="0.45">
      <c r="AG525" s="1"/>
    </row>
    <row r="526" spans="33:33" x14ac:dyDescent="0.45">
      <c r="AG526" s="1"/>
    </row>
    <row r="527" spans="33:33" x14ac:dyDescent="0.45">
      <c r="AG527" s="1"/>
    </row>
    <row r="528" spans="33:33" x14ac:dyDescent="0.45">
      <c r="AG528" s="1"/>
    </row>
    <row r="529" spans="33:33" x14ac:dyDescent="0.45">
      <c r="AG529" s="1"/>
    </row>
    <row r="530" spans="33:33" x14ac:dyDescent="0.45">
      <c r="AG530" s="1"/>
    </row>
    <row r="531" spans="33:33" x14ac:dyDescent="0.45">
      <c r="AG531" s="1"/>
    </row>
    <row r="532" spans="33:33" x14ac:dyDescent="0.45">
      <c r="AG532" s="1"/>
    </row>
    <row r="533" spans="33:33" x14ac:dyDescent="0.45">
      <c r="AG533" s="1"/>
    </row>
    <row r="534" spans="33:33" x14ac:dyDescent="0.45">
      <c r="AG534" s="1"/>
    </row>
    <row r="535" spans="33:33" x14ac:dyDescent="0.45">
      <c r="AG535" s="1"/>
    </row>
    <row r="536" spans="33:33" x14ac:dyDescent="0.45">
      <c r="AG536" s="1"/>
    </row>
    <row r="537" spans="33:33" x14ac:dyDescent="0.45">
      <c r="AG537" s="1"/>
    </row>
    <row r="538" spans="33:33" x14ac:dyDescent="0.45">
      <c r="AG538" s="1"/>
    </row>
    <row r="539" spans="33:33" x14ac:dyDescent="0.45">
      <c r="AG539" s="1"/>
    </row>
    <row r="540" spans="33:33" x14ac:dyDescent="0.45">
      <c r="AG540" s="1"/>
    </row>
    <row r="541" spans="33:33" x14ac:dyDescent="0.45">
      <c r="AG541" s="1"/>
    </row>
    <row r="542" spans="33:33" x14ac:dyDescent="0.45">
      <c r="AG542" s="1"/>
    </row>
    <row r="543" spans="33:33" x14ac:dyDescent="0.45">
      <c r="AG543" s="1"/>
    </row>
    <row r="544" spans="33:33" x14ac:dyDescent="0.45">
      <c r="AG544" s="1"/>
    </row>
    <row r="545" spans="33:33" x14ac:dyDescent="0.45">
      <c r="AG545" s="1"/>
    </row>
    <row r="546" spans="33:33" x14ac:dyDescent="0.45">
      <c r="AG546" s="1"/>
    </row>
    <row r="547" spans="33:33" x14ac:dyDescent="0.45">
      <c r="AG547" s="1"/>
    </row>
    <row r="548" spans="33:33" x14ac:dyDescent="0.45">
      <c r="AG548" s="1"/>
    </row>
    <row r="549" spans="33:33" x14ac:dyDescent="0.45">
      <c r="AG549" s="1"/>
    </row>
    <row r="550" spans="33:33" x14ac:dyDescent="0.45">
      <c r="AG550" s="1"/>
    </row>
    <row r="551" spans="33:33" x14ac:dyDescent="0.45">
      <c r="AG551" s="1"/>
    </row>
    <row r="552" spans="33:33" x14ac:dyDescent="0.45">
      <c r="AG552" s="1"/>
    </row>
    <row r="553" spans="33:33" x14ac:dyDescent="0.45">
      <c r="AG553" s="1"/>
    </row>
    <row r="554" spans="33:33" x14ac:dyDescent="0.45">
      <c r="AG554" s="1"/>
    </row>
    <row r="555" spans="33:33" x14ac:dyDescent="0.45">
      <c r="AG555" s="1"/>
    </row>
    <row r="556" spans="33:33" x14ac:dyDescent="0.45">
      <c r="AG556" s="1"/>
    </row>
    <row r="557" spans="33:33" x14ac:dyDescent="0.45">
      <c r="AG557" s="1"/>
    </row>
    <row r="558" spans="33:33" x14ac:dyDescent="0.45">
      <c r="AG558" s="1"/>
    </row>
    <row r="559" spans="33:33" x14ac:dyDescent="0.45">
      <c r="AG559" s="1"/>
    </row>
    <row r="560" spans="33:33" x14ac:dyDescent="0.45">
      <c r="AG560" s="1"/>
    </row>
    <row r="561" spans="33:33" x14ac:dyDescent="0.45">
      <c r="AG561" s="1"/>
    </row>
    <row r="562" spans="33:33" x14ac:dyDescent="0.45">
      <c r="AG562" s="1"/>
    </row>
    <row r="563" spans="33:33" x14ac:dyDescent="0.45">
      <c r="AG563" s="1"/>
    </row>
    <row r="564" spans="33:33" x14ac:dyDescent="0.45">
      <c r="AG564" s="1"/>
    </row>
    <row r="565" spans="33:33" x14ac:dyDescent="0.45">
      <c r="AG565" s="1"/>
    </row>
    <row r="566" spans="33:33" x14ac:dyDescent="0.45">
      <c r="AG566" s="1"/>
    </row>
    <row r="567" spans="33:33" x14ac:dyDescent="0.45">
      <c r="AG567" s="1"/>
    </row>
    <row r="568" spans="33:33" x14ac:dyDescent="0.45">
      <c r="AG568" s="1"/>
    </row>
    <row r="569" spans="33:33" x14ac:dyDescent="0.45">
      <c r="AG569" s="1"/>
    </row>
    <row r="570" spans="33:33" x14ac:dyDescent="0.45">
      <c r="AG570" s="1"/>
    </row>
    <row r="571" spans="33:33" x14ac:dyDescent="0.45">
      <c r="AG571" s="1"/>
    </row>
    <row r="572" spans="33:33" x14ac:dyDescent="0.45">
      <c r="AG572" s="1"/>
    </row>
    <row r="573" spans="33:33" x14ac:dyDescent="0.45">
      <c r="AG573" s="1"/>
    </row>
    <row r="574" spans="33:33" x14ac:dyDescent="0.45">
      <c r="AG574" s="1"/>
    </row>
    <row r="575" spans="33:33" x14ac:dyDescent="0.45">
      <c r="AG575" s="1"/>
    </row>
    <row r="576" spans="33:33" x14ac:dyDescent="0.45">
      <c r="AG576" s="1"/>
    </row>
    <row r="577" spans="33:33" x14ac:dyDescent="0.45">
      <c r="AG577" s="1"/>
    </row>
    <row r="578" spans="33:33" x14ac:dyDescent="0.45">
      <c r="AG578" s="1"/>
    </row>
    <row r="579" spans="33:33" x14ac:dyDescent="0.45">
      <c r="AG579" s="1"/>
    </row>
    <row r="580" spans="33:33" x14ac:dyDescent="0.45">
      <c r="AG580" s="1"/>
    </row>
    <row r="581" spans="33:33" x14ac:dyDescent="0.45">
      <c r="AG581" s="1"/>
    </row>
    <row r="582" spans="33:33" x14ac:dyDescent="0.45">
      <c r="AG582" s="1"/>
    </row>
    <row r="583" spans="33:33" x14ac:dyDescent="0.45">
      <c r="AG583" s="1"/>
    </row>
    <row r="584" spans="33:33" x14ac:dyDescent="0.45">
      <c r="AG584" s="1"/>
    </row>
    <row r="585" spans="33:33" x14ac:dyDescent="0.45">
      <c r="AG585" s="1"/>
    </row>
    <row r="586" spans="33:33" x14ac:dyDescent="0.45">
      <c r="AG586" s="1"/>
    </row>
    <row r="587" spans="33:33" x14ac:dyDescent="0.45">
      <c r="AG587" s="1"/>
    </row>
    <row r="588" spans="33:33" x14ac:dyDescent="0.45">
      <c r="AG588" s="1"/>
    </row>
    <row r="589" spans="33:33" x14ac:dyDescent="0.45">
      <c r="AG589" s="1"/>
    </row>
    <row r="590" spans="33:33" x14ac:dyDescent="0.45">
      <c r="AG590" s="1"/>
    </row>
    <row r="591" spans="33:33" x14ac:dyDescent="0.45">
      <c r="AG591" s="1"/>
    </row>
    <row r="592" spans="33:33" x14ac:dyDescent="0.45">
      <c r="AG592" s="1"/>
    </row>
    <row r="593" spans="33:33" x14ac:dyDescent="0.45">
      <c r="AG593" s="1"/>
    </row>
    <row r="594" spans="33:33" x14ac:dyDescent="0.45">
      <c r="AG594" s="1"/>
    </row>
    <row r="595" spans="33:33" x14ac:dyDescent="0.45">
      <c r="AG595" s="1"/>
    </row>
    <row r="596" spans="33:33" x14ac:dyDescent="0.45">
      <c r="AG596" s="1"/>
    </row>
    <row r="597" spans="33:33" x14ac:dyDescent="0.45">
      <c r="AG597" s="1"/>
    </row>
    <row r="598" spans="33:33" x14ac:dyDescent="0.45">
      <c r="AG598" s="1"/>
    </row>
    <row r="599" spans="33:33" x14ac:dyDescent="0.45">
      <c r="AG599" s="1"/>
    </row>
    <row r="600" spans="33:33" x14ac:dyDescent="0.45">
      <c r="AG600" s="1"/>
    </row>
    <row r="601" spans="33:33" x14ac:dyDescent="0.45">
      <c r="AG601" s="1"/>
    </row>
    <row r="602" spans="33:33" x14ac:dyDescent="0.45">
      <c r="AG602" s="1"/>
    </row>
    <row r="603" spans="33:33" x14ac:dyDescent="0.45">
      <c r="AG603" s="1"/>
    </row>
    <row r="604" spans="33:33" x14ac:dyDescent="0.45">
      <c r="AG604" s="1"/>
    </row>
    <row r="605" spans="33:33" x14ac:dyDescent="0.45">
      <c r="AG605" s="1"/>
    </row>
    <row r="606" spans="33:33" x14ac:dyDescent="0.45">
      <c r="AG606" s="1"/>
    </row>
    <row r="607" spans="33:33" x14ac:dyDescent="0.45">
      <c r="AG607" s="1"/>
    </row>
    <row r="608" spans="33:33" x14ac:dyDescent="0.45">
      <c r="AG608" s="1"/>
    </row>
    <row r="609" spans="33:33" x14ac:dyDescent="0.45">
      <c r="AG609" s="1"/>
    </row>
    <row r="610" spans="33:33" x14ac:dyDescent="0.45">
      <c r="AG610" s="1"/>
    </row>
    <row r="611" spans="33:33" x14ac:dyDescent="0.45">
      <c r="AG611" s="1"/>
    </row>
    <row r="612" spans="33:33" x14ac:dyDescent="0.45">
      <c r="AG612" s="1"/>
    </row>
    <row r="613" spans="33:33" x14ac:dyDescent="0.45">
      <c r="AG613" s="1"/>
    </row>
    <row r="614" spans="33:33" x14ac:dyDescent="0.45">
      <c r="AG614" s="1"/>
    </row>
    <row r="615" spans="33:33" x14ac:dyDescent="0.45">
      <c r="AG615" s="1"/>
    </row>
    <row r="616" spans="33:33" x14ac:dyDescent="0.45">
      <c r="AG616" s="1"/>
    </row>
    <row r="617" spans="33:33" x14ac:dyDescent="0.45">
      <c r="AG617" s="1"/>
    </row>
    <row r="618" spans="33:33" x14ac:dyDescent="0.45">
      <c r="AG618" s="1"/>
    </row>
    <row r="619" spans="33:33" x14ac:dyDescent="0.45">
      <c r="AG619" s="1"/>
    </row>
    <row r="620" spans="33:33" x14ac:dyDescent="0.45">
      <c r="AG620" s="1"/>
    </row>
    <row r="621" spans="33:33" x14ac:dyDescent="0.45">
      <c r="AG621" s="1"/>
    </row>
    <row r="622" spans="33:33" x14ac:dyDescent="0.45">
      <c r="AG622" s="1"/>
    </row>
    <row r="623" spans="33:33" x14ac:dyDescent="0.45">
      <c r="AG623" s="1"/>
    </row>
    <row r="624" spans="33:33" x14ac:dyDescent="0.45">
      <c r="AG624" s="1"/>
    </row>
    <row r="625" spans="33:33" x14ac:dyDescent="0.45">
      <c r="AG625" s="1"/>
    </row>
    <row r="626" spans="33:33" x14ac:dyDescent="0.45">
      <c r="AG626" s="1"/>
    </row>
    <row r="627" spans="33:33" x14ac:dyDescent="0.45">
      <c r="AG627" s="1"/>
    </row>
    <row r="628" spans="33:33" x14ac:dyDescent="0.45">
      <c r="AG628" s="1"/>
    </row>
    <row r="629" spans="33:33" x14ac:dyDescent="0.45">
      <c r="AG629" s="1"/>
    </row>
    <row r="630" spans="33:33" x14ac:dyDescent="0.45">
      <c r="AG630" s="1"/>
    </row>
    <row r="631" spans="33:33" x14ac:dyDescent="0.45">
      <c r="AG631" s="1"/>
    </row>
    <row r="632" spans="33:33" x14ac:dyDescent="0.45">
      <c r="AG632" s="1"/>
    </row>
    <row r="633" spans="33:33" x14ac:dyDescent="0.45">
      <c r="AG633" s="1"/>
    </row>
    <row r="634" spans="33:33" x14ac:dyDescent="0.45">
      <c r="AG634" s="1"/>
    </row>
    <row r="635" spans="33:33" x14ac:dyDescent="0.45">
      <c r="AG635" s="1"/>
    </row>
    <row r="636" spans="33:33" x14ac:dyDescent="0.45">
      <c r="AG636" s="1"/>
    </row>
    <row r="637" spans="33:33" x14ac:dyDescent="0.45">
      <c r="AG637" s="1"/>
    </row>
    <row r="638" spans="33:33" x14ac:dyDescent="0.45">
      <c r="AG638" s="1"/>
    </row>
    <row r="639" spans="33:33" x14ac:dyDescent="0.45">
      <c r="AG639" s="1"/>
    </row>
    <row r="640" spans="33:33" x14ac:dyDescent="0.45">
      <c r="AG640" s="1"/>
    </row>
    <row r="641" spans="33:33" x14ac:dyDescent="0.45">
      <c r="AG641" s="1"/>
    </row>
    <row r="642" spans="33:33" x14ac:dyDescent="0.45">
      <c r="AG642" s="1"/>
    </row>
    <row r="643" spans="33:33" x14ac:dyDescent="0.45">
      <c r="AG643" s="1"/>
    </row>
    <row r="644" spans="33:33" x14ac:dyDescent="0.45">
      <c r="AG644" s="1"/>
    </row>
    <row r="645" spans="33:33" x14ac:dyDescent="0.45">
      <c r="AG645" s="1"/>
    </row>
    <row r="646" spans="33:33" x14ac:dyDescent="0.45">
      <c r="AG646" s="1"/>
    </row>
    <row r="647" spans="33:33" x14ac:dyDescent="0.45">
      <c r="AG647" s="1"/>
    </row>
    <row r="648" spans="33:33" x14ac:dyDescent="0.45">
      <c r="AG648" s="1"/>
    </row>
    <row r="649" spans="33:33" x14ac:dyDescent="0.45">
      <c r="AG649" s="1"/>
    </row>
    <row r="650" spans="33:33" x14ac:dyDescent="0.45">
      <c r="AG650" s="1"/>
    </row>
    <row r="651" spans="33:33" x14ac:dyDescent="0.45">
      <c r="AG651" s="1"/>
    </row>
    <row r="652" spans="33:33" x14ac:dyDescent="0.45">
      <c r="AG652" s="1"/>
    </row>
    <row r="653" spans="33:33" x14ac:dyDescent="0.45">
      <c r="AG653" s="1"/>
    </row>
    <row r="654" spans="33:33" x14ac:dyDescent="0.45">
      <c r="AG654" s="1"/>
    </row>
    <row r="655" spans="33:33" x14ac:dyDescent="0.45">
      <c r="AG655" s="1"/>
    </row>
    <row r="656" spans="33:33" x14ac:dyDescent="0.45">
      <c r="AG656" s="1"/>
    </row>
    <row r="657" spans="33:33" x14ac:dyDescent="0.45">
      <c r="AG657" s="1"/>
    </row>
    <row r="658" spans="33:33" x14ac:dyDescent="0.45">
      <c r="AG658" s="1"/>
    </row>
    <row r="659" spans="33:33" x14ac:dyDescent="0.45">
      <c r="AG659" s="1"/>
    </row>
    <row r="660" spans="33:33" x14ac:dyDescent="0.45">
      <c r="AG660" s="1"/>
    </row>
    <row r="661" spans="33:33" x14ac:dyDescent="0.45">
      <c r="AG661" s="1"/>
    </row>
    <row r="662" spans="33:33" x14ac:dyDescent="0.45">
      <c r="AG662" s="1"/>
    </row>
    <row r="663" spans="33:33" x14ac:dyDescent="0.45">
      <c r="AG663" s="1"/>
    </row>
    <row r="664" spans="33:33" x14ac:dyDescent="0.45">
      <c r="AG664" s="1"/>
    </row>
    <row r="665" spans="33:33" x14ac:dyDescent="0.45">
      <c r="AG665" s="1"/>
    </row>
    <row r="666" spans="33:33" x14ac:dyDescent="0.45">
      <c r="AG666" s="1"/>
    </row>
    <row r="667" spans="33:33" x14ac:dyDescent="0.45">
      <c r="AG667" s="1"/>
    </row>
    <row r="668" spans="33:33" x14ac:dyDescent="0.45">
      <c r="AG668" s="1"/>
    </row>
    <row r="669" spans="33:33" x14ac:dyDescent="0.45">
      <c r="AG669" s="1"/>
    </row>
    <row r="670" spans="33:33" x14ac:dyDescent="0.45">
      <c r="AG670" s="1"/>
    </row>
    <row r="671" spans="33:33" x14ac:dyDescent="0.45">
      <c r="AG671" s="1"/>
    </row>
    <row r="672" spans="33:33" x14ac:dyDescent="0.45">
      <c r="AG672" s="1"/>
    </row>
    <row r="673" spans="33:33" x14ac:dyDescent="0.45">
      <c r="AG673" s="1"/>
    </row>
    <row r="674" spans="33:33" x14ac:dyDescent="0.45">
      <c r="AG674" s="1"/>
    </row>
    <row r="675" spans="33:33" x14ac:dyDescent="0.45">
      <c r="AG675" s="1"/>
    </row>
    <row r="676" spans="33:33" x14ac:dyDescent="0.45">
      <c r="AG676" s="1"/>
    </row>
    <row r="677" spans="33:33" x14ac:dyDescent="0.45">
      <c r="AG677" s="1"/>
    </row>
    <row r="678" spans="33:33" x14ac:dyDescent="0.45">
      <c r="AG678" s="1"/>
    </row>
    <row r="679" spans="33:33" x14ac:dyDescent="0.45">
      <c r="AG679" s="1"/>
    </row>
    <row r="680" spans="33:33" x14ac:dyDescent="0.45">
      <c r="AG680" s="1"/>
    </row>
    <row r="681" spans="33:33" x14ac:dyDescent="0.45">
      <c r="AG681" s="1"/>
    </row>
    <row r="682" spans="33:33" x14ac:dyDescent="0.45">
      <c r="AG682" s="1"/>
    </row>
    <row r="683" spans="33:33" x14ac:dyDescent="0.45">
      <c r="AG683" s="1"/>
    </row>
    <row r="684" spans="33:33" x14ac:dyDescent="0.45">
      <c r="AG684" s="1"/>
    </row>
    <row r="685" spans="33:33" x14ac:dyDescent="0.45">
      <c r="AG685" s="1"/>
    </row>
    <row r="686" spans="33:33" x14ac:dyDescent="0.45">
      <c r="AG686" s="1"/>
    </row>
    <row r="687" spans="33:33" x14ac:dyDescent="0.45">
      <c r="AG687" s="1"/>
    </row>
    <row r="688" spans="33:33" x14ac:dyDescent="0.45">
      <c r="AG688" s="1"/>
    </row>
    <row r="689" spans="33:33" x14ac:dyDescent="0.45">
      <c r="AG689" s="1"/>
    </row>
    <row r="690" spans="33:33" x14ac:dyDescent="0.45">
      <c r="AG690" s="1"/>
    </row>
    <row r="691" spans="33:33" x14ac:dyDescent="0.45">
      <c r="AG691" s="1"/>
    </row>
    <row r="692" spans="33:33" x14ac:dyDescent="0.45">
      <c r="AG692" s="1"/>
    </row>
    <row r="693" spans="33:33" x14ac:dyDescent="0.45">
      <c r="AG693" s="1"/>
    </row>
    <row r="694" spans="33:33" x14ac:dyDescent="0.45">
      <c r="AG694" s="1"/>
    </row>
    <row r="695" spans="33:33" x14ac:dyDescent="0.45">
      <c r="AG695" s="1"/>
    </row>
    <row r="696" spans="33:33" x14ac:dyDescent="0.45">
      <c r="AG696" s="1"/>
    </row>
    <row r="697" spans="33:33" x14ac:dyDescent="0.45">
      <c r="AG697" s="1"/>
    </row>
    <row r="698" spans="33:33" x14ac:dyDescent="0.45">
      <c r="AG698" s="1"/>
    </row>
    <row r="699" spans="33:33" x14ac:dyDescent="0.45">
      <c r="AG699" s="1"/>
    </row>
    <row r="700" spans="33:33" x14ac:dyDescent="0.45">
      <c r="AG700" s="1"/>
    </row>
    <row r="701" spans="33:33" x14ac:dyDescent="0.45">
      <c r="AG701" s="1"/>
    </row>
    <row r="702" spans="33:33" x14ac:dyDescent="0.45">
      <c r="AG702" s="1"/>
    </row>
    <row r="703" spans="33:33" x14ac:dyDescent="0.45">
      <c r="AG703" s="1"/>
    </row>
    <row r="704" spans="33:33" x14ac:dyDescent="0.45">
      <c r="AG704" s="1"/>
    </row>
    <row r="705" spans="33:33" x14ac:dyDescent="0.45">
      <c r="AG705" s="1"/>
    </row>
    <row r="706" spans="33:33" x14ac:dyDescent="0.45">
      <c r="AG706" s="1"/>
    </row>
    <row r="707" spans="33:33" x14ac:dyDescent="0.45">
      <c r="AG707" s="1"/>
    </row>
    <row r="708" spans="33:33" x14ac:dyDescent="0.45">
      <c r="AG708" s="1"/>
    </row>
    <row r="709" spans="33:33" x14ac:dyDescent="0.45">
      <c r="AG709" s="1"/>
    </row>
    <row r="710" spans="33:33" x14ac:dyDescent="0.45">
      <c r="AG710" s="1"/>
    </row>
    <row r="711" spans="33:33" x14ac:dyDescent="0.45">
      <c r="AG711" s="1"/>
    </row>
    <row r="712" spans="33:33" x14ac:dyDescent="0.45">
      <c r="AG712" s="1"/>
    </row>
    <row r="713" spans="33:33" x14ac:dyDescent="0.45">
      <c r="AG713" s="1"/>
    </row>
    <row r="714" spans="33:33" x14ac:dyDescent="0.45">
      <c r="AG714" s="1"/>
    </row>
    <row r="715" spans="33:33" x14ac:dyDescent="0.45">
      <c r="AG715" s="1"/>
    </row>
    <row r="716" spans="33:33" x14ac:dyDescent="0.45">
      <c r="AG716" s="1"/>
    </row>
    <row r="717" spans="33:33" x14ac:dyDescent="0.45">
      <c r="AG717" s="1"/>
    </row>
    <row r="718" spans="33:33" x14ac:dyDescent="0.45">
      <c r="AG718" s="1"/>
    </row>
    <row r="719" spans="33:33" x14ac:dyDescent="0.45">
      <c r="AG719" s="1"/>
    </row>
    <row r="720" spans="33:33" x14ac:dyDescent="0.45">
      <c r="AG720" s="1"/>
    </row>
    <row r="721" spans="33:33" x14ac:dyDescent="0.45">
      <c r="AG721" s="1"/>
    </row>
    <row r="722" spans="33:33" x14ac:dyDescent="0.45">
      <c r="AG722" s="1"/>
    </row>
    <row r="723" spans="33:33" x14ac:dyDescent="0.45">
      <c r="AG723" s="1"/>
    </row>
    <row r="724" spans="33:33" x14ac:dyDescent="0.45">
      <c r="AG724" s="1"/>
    </row>
    <row r="725" spans="33:33" x14ac:dyDescent="0.45">
      <c r="AG725" s="1"/>
    </row>
    <row r="726" spans="33:33" x14ac:dyDescent="0.45">
      <c r="AG726" s="1"/>
    </row>
    <row r="727" spans="33:33" x14ac:dyDescent="0.45">
      <c r="AG727" s="1"/>
    </row>
    <row r="728" spans="33:33" x14ac:dyDescent="0.45">
      <c r="AG728" s="1"/>
    </row>
    <row r="729" spans="33:33" x14ac:dyDescent="0.45">
      <c r="AG729" s="1"/>
    </row>
    <row r="730" spans="33:33" x14ac:dyDescent="0.45">
      <c r="AG730" s="1"/>
    </row>
    <row r="731" spans="33:33" x14ac:dyDescent="0.45">
      <c r="AG731" s="1"/>
    </row>
    <row r="732" spans="33:33" x14ac:dyDescent="0.45">
      <c r="AG732" s="1"/>
    </row>
    <row r="733" spans="33:33" x14ac:dyDescent="0.45">
      <c r="AG733" s="1"/>
    </row>
    <row r="734" spans="33:33" x14ac:dyDescent="0.45">
      <c r="AG734" s="1"/>
    </row>
    <row r="735" spans="33:33" x14ac:dyDescent="0.45">
      <c r="AG735" s="1"/>
    </row>
    <row r="736" spans="33:33" x14ac:dyDescent="0.45">
      <c r="AG736" s="1"/>
    </row>
    <row r="737" spans="33:33" x14ac:dyDescent="0.45">
      <c r="AG737" s="1"/>
    </row>
    <row r="738" spans="33:33" x14ac:dyDescent="0.45">
      <c r="AG738" s="1"/>
    </row>
    <row r="739" spans="33:33" x14ac:dyDescent="0.45">
      <c r="AG739" s="1"/>
    </row>
    <row r="740" spans="33:33" x14ac:dyDescent="0.45">
      <c r="AG740" s="1"/>
    </row>
    <row r="741" spans="33:33" x14ac:dyDescent="0.45">
      <c r="AG741" s="1"/>
    </row>
    <row r="742" spans="33:33" x14ac:dyDescent="0.45">
      <c r="AG742" s="1"/>
    </row>
    <row r="743" spans="33:33" x14ac:dyDescent="0.45">
      <c r="AG743" s="1"/>
    </row>
    <row r="744" spans="33:33" x14ac:dyDescent="0.45">
      <c r="AG744" s="1"/>
    </row>
    <row r="745" spans="33:33" x14ac:dyDescent="0.45">
      <c r="AG745" s="1"/>
    </row>
    <row r="746" spans="33:33" x14ac:dyDescent="0.45">
      <c r="AG746" s="1"/>
    </row>
    <row r="747" spans="33:33" x14ac:dyDescent="0.45">
      <c r="AG747" s="1"/>
    </row>
    <row r="748" spans="33:33" x14ac:dyDescent="0.45">
      <c r="AG748" s="1"/>
    </row>
    <row r="749" spans="33:33" x14ac:dyDescent="0.45">
      <c r="AG749" s="1"/>
    </row>
    <row r="750" spans="33:33" x14ac:dyDescent="0.45">
      <c r="AG750" s="1"/>
    </row>
    <row r="751" spans="33:33" x14ac:dyDescent="0.45">
      <c r="AG751" s="1"/>
    </row>
    <row r="752" spans="33:33" x14ac:dyDescent="0.45">
      <c r="AG752" s="1"/>
    </row>
    <row r="753" spans="33:33" x14ac:dyDescent="0.45">
      <c r="AG753" s="1"/>
    </row>
    <row r="754" spans="33:33" x14ac:dyDescent="0.45">
      <c r="AG754" s="1"/>
    </row>
    <row r="755" spans="33:33" x14ac:dyDescent="0.45">
      <c r="AG755" s="1"/>
    </row>
    <row r="756" spans="33:33" x14ac:dyDescent="0.45">
      <c r="AG756" s="1"/>
    </row>
    <row r="757" spans="33:33" x14ac:dyDescent="0.45">
      <c r="AG757" s="1"/>
    </row>
    <row r="758" spans="33:33" x14ac:dyDescent="0.45">
      <c r="AG758" s="1"/>
    </row>
    <row r="759" spans="33:33" x14ac:dyDescent="0.45">
      <c r="AG759" s="1"/>
    </row>
    <row r="760" spans="33:33" x14ac:dyDescent="0.45">
      <c r="AG760" s="1"/>
    </row>
    <row r="761" spans="33:33" x14ac:dyDescent="0.45">
      <c r="AG761" s="1"/>
    </row>
    <row r="762" spans="33:33" x14ac:dyDescent="0.45">
      <c r="AG762" s="1"/>
    </row>
    <row r="763" spans="33:33" x14ac:dyDescent="0.45">
      <c r="AG763" s="1"/>
    </row>
    <row r="764" spans="33:33" x14ac:dyDescent="0.45">
      <c r="AG764" s="1"/>
    </row>
    <row r="765" spans="33:33" x14ac:dyDescent="0.45">
      <c r="AG765" s="1"/>
    </row>
    <row r="766" spans="33:33" x14ac:dyDescent="0.45">
      <c r="AG766" s="1"/>
    </row>
    <row r="767" spans="33:33" x14ac:dyDescent="0.45">
      <c r="AG767" s="1"/>
    </row>
    <row r="768" spans="33:33" x14ac:dyDescent="0.45">
      <c r="AG768" s="1"/>
    </row>
    <row r="769" spans="33:33" x14ac:dyDescent="0.45">
      <c r="AG769" s="1"/>
    </row>
    <row r="770" spans="33:33" x14ac:dyDescent="0.45">
      <c r="AG770" s="1"/>
    </row>
    <row r="771" spans="33:33" x14ac:dyDescent="0.45">
      <c r="AG771" s="1"/>
    </row>
    <row r="772" spans="33:33" x14ac:dyDescent="0.45">
      <c r="AG772" s="1"/>
    </row>
    <row r="773" spans="33:33" x14ac:dyDescent="0.45">
      <c r="AG773" s="1"/>
    </row>
    <row r="774" spans="33:33" x14ac:dyDescent="0.45">
      <c r="AG774" s="1"/>
    </row>
    <row r="775" spans="33:33" x14ac:dyDescent="0.45">
      <c r="AG775" s="1"/>
    </row>
    <row r="776" spans="33:33" x14ac:dyDescent="0.45">
      <c r="AG776" s="1"/>
    </row>
    <row r="777" spans="33:33" x14ac:dyDescent="0.45">
      <c r="AG777" s="1"/>
    </row>
    <row r="778" spans="33:33" x14ac:dyDescent="0.45">
      <c r="AG778" s="1"/>
    </row>
    <row r="779" spans="33:33" x14ac:dyDescent="0.45">
      <c r="AG779" s="1"/>
    </row>
    <row r="780" spans="33:33" x14ac:dyDescent="0.45">
      <c r="AG780" s="1"/>
    </row>
    <row r="781" spans="33:33" x14ac:dyDescent="0.45">
      <c r="AG781" s="1"/>
    </row>
    <row r="782" spans="33:33" x14ac:dyDescent="0.45">
      <c r="AG782" s="1"/>
    </row>
    <row r="783" spans="33:33" x14ac:dyDescent="0.45">
      <c r="AG783" s="1"/>
    </row>
    <row r="784" spans="33:33" x14ac:dyDescent="0.45">
      <c r="AG784" s="1"/>
    </row>
    <row r="785" spans="33:33" x14ac:dyDescent="0.45">
      <c r="AG785" s="1"/>
    </row>
    <row r="786" spans="33:33" x14ac:dyDescent="0.45">
      <c r="AG786" s="1"/>
    </row>
    <row r="787" spans="33:33" x14ac:dyDescent="0.45">
      <c r="AG787" s="1"/>
    </row>
    <row r="788" spans="33:33" x14ac:dyDescent="0.45">
      <c r="AG788" s="1"/>
    </row>
    <row r="789" spans="33:33" x14ac:dyDescent="0.45">
      <c r="AG789" s="1"/>
    </row>
    <row r="790" spans="33:33" x14ac:dyDescent="0.45">
      <c r="AG790" s="1"/>
    </row>
    <row r="791" spans="33:33" x14ac:dyDescent="0.45">
      <c r="AG791" s="1"/>
    </row>
    <row r="792" spans="33:33" x14ac:dyDescent="0.45">
      <c r="AG792" s="1"/>
    </row>
    <row r="793" spans="33:33" x14ac:dyDescent="0.45">
      <c r="AG793" s="1"/>
    </row>
    <row r="794" spans="33:33" x14ac:dyDescent="0.45">
      <c r="AG794" s="1"/>
    </row>
    <row r="795" spans="33:33" x14ac:dyDescent="0.45">
      <c r="AG795" s="1"/>
    </row>
    <row r="796" spans="33:33" x14ac:dyDescent="0.45">
      <c r="AG796" s="1"/>
    </row>
    <row r="797" spans="33:33" x14ac:dyDescent="0.45">
      <c r="AG797" s="1"/>
    </row>
    <row r="798" spans="33:33" x14ac:dyDescent="0.45">
      <c r="AG798" s="1"/>
    </row>
    <row r="799" spans="33:33" x14ac:dyDescent="0.45">
      <c r="AG799" s="1"/>
    </row>
    <row r="800" spans="33:33" x14ac:dyDescent="0.45">
      <c r="AG800" s="1"/>
    </row>
    <row r="801" spans="33:33" x14ac:dyDescent="0.45">
      <c r="AG801" s="1"/>
    </row>
    <row r="802" spans="33:33" x14ac:dyDescent="0.45">
      <c r="AG802" s="1"/>
    </row>
    <row r="803" spans="33:33" x14ac:dyDescent="0.45">
      <c r="AG803" s="1"/>
    </row>
    <row r="804" spans="33:33" x14ac:dyDescent="0.45">
      <c r="AG804" s="1"/>
    </row>
    <row r="805" spans="33:33" x14ac:dyDescent="0.45">
      <c r="AG805" s="1"/>
    </row>
    <row r="806" spans="33:33" x14ac:dyDescent="0.45">
      <c r="AG806" s="1"/>
    </row>
    <row r="807" spans="33:33" x14ac:dyDescent="0.45">
      <c r="AG807" s="1"/>
    </row>
    <row r="808" spans="33:33" x14ac:dyDescent="0.45">
      <c r="AG808" s="1"/>
    </row>
    <row r="809" spans="33:33" x14ac:dyDescent="0.45">
      <c r="AG809" s="1"/>
    </row>
    <row r="810" spans="33:33" x14ac:dyDescent="0.45">
      <c r="AG810" s="1"/>
    </row>
    <row r="811" spans="33:33" x14ac:dyDescent="0.45">
      <c r="AG811" s="1"/>
    </row>
    <row r="812" spans="33:33" x14ac:dyDescent="0.45">
      <c r="AG812" s="1"/>
    </row>
    <row r="813" spans="33:33" x14ac:dyDescent="0.45">
      <c r="AG813" s="1"/>
    </row>
    <row r="814" spans="33:33" x14ac:dyDescent="0.45">
      <c r="AG814" s="1"/>
    </row>
    <row r="815" spans="33:33" x14ac:dyDescent="0.45">
      <c r="AG815" s="1"/>
    </row>
    <row r="816" spans="33:33" x14ac:dyDescent="0.45">
      <c r="AG816" s="1"/>
    </row>
    <row r="817" spans="33:33" x14ac:dyDescent="0.45">
      <c r="AG817" s="1"/>
    </row>
    <row r="818" spans="33:33" x14ac:dyDescent="0.45">
      <c r="AG818" s="1"/>
    </row>
    <row r="819" spans="33:33" x14ac:dyDescent="0.45">
      <c r="AG819" s="1"/>
    </row>
    <row r="820" spans="33:33" x14ac:dyDescent="0.45">
      <c r="AG820" s="1"/>
    </row>
    <row r="821" spans="33:33" x14ac:dyDescent="0.45">
      <c r="AG821" s="1"/>
    </row>
    <row r="822" spans="33:33" x14ac:dyDescent="0.45">
      <c r="AG822" s="1"/>
    </row>
    <row r="823" spans="33:33" x14ac:dyDescent="0.45">
      <c r="AG823" s="1"/>
    </row>
    <row r="824" spans="33:33" x14ac:dyDescent="0.45">
      <c r="AG824" s="1"/>
    </row>
    <row r="825" spans="33:33" x14ac:dyDescent="0.45">
      <c r="AG825" s="1"/>
    </row>
    <row r="826" spans="33:33" x14ac:dyDescent="0.45">
      <c r="AG826" s="1"/>
    </row>
    <row r="827" spans="33:33" x14ac:dyDescent="0.45">
      <c r="AG827" s="1"/>
    </row>
    <row r="828" spans="33:33" x14ac:dyDescent="0.45">
      <c r="AG828" s="1"/>
    </row>
    <row r="829" spans="33:33" x14ac:dyDescent="0.45">
      <c r="AG829" s="1"/>
    </row>
    <row r="830" spans="33:33" x14ac:dyDescent="0.45">
      <c r="AG830" s="1"/>
    </row>
    <row r="831" spans="33:33" x14ac:dyDescent="0.45">
      <c r="AG831" s="1"/>
    </row>
    <row r="832" spans="33:33" x14ac:dyDescent="0.45">
      <c r="AG832" s="1"/>
    </row>
    <row r="833" spans="33:33" x14ac:dyDescent="0.45">
      <c r="AG833" s="1"/>
    </row>
    <row r="834" spans="33:33" x14ac:dyDescent="0.45">
      <c r="AG834" s="1"/>
    </row>
    <row r="835" spans="33:33" x14ac:dyDescent="0.45">
      <c r="AG835" s="1"/>
    </row>
    <row r="836" spans="33:33" x14ac:dyDescent="0.45">
      <c r="AG836" s="1"/>
    </row>
    <row r="837" spans="33:33" x14ac:dyDescent="0.45">
      <c r="AG837" s="1"/>
    </row>
    <row r="838" spans="33:33" x14ac:dyDescent="0.45">
      <c r="AG838" s="1"/>
    </row>
    <row r="839" spans="33:33" x14ac:dyDescent="0.45">
      <c r="AG839" s="1"/>
    </row>
    <row r="840" spans="33:33" x14ac:dyDescent="0.45">
      <c r="AG840" s="1"/>
    </row>
    <row r="841" spans="33:33" x14ac:dyDescent="0.45">
      <c r="AG841" s="1"/>
    </row>
    <row r="842" spans="33:33" x14ac:dyDescent="0.45">
      <c r="AG842" s="1"/>
    </row>
    <row r="843" spans="33:33" x14ac:dyDescent="0.45">
      <c r="AG843" s="1"/>
    </row>
    <row r="844" spans="33:33" x14ac:dyDescent="0.45">
      <c r="AG844" s="1"/>
    </row>
    <row r="845" spans="33:33" x14ac:dyDescent="0.45">
      <c r="AG845" s="1"/>
    </row>
    <row r="846" spans="33:33" x14ac:dyDescent="0.45">
      <c r="AG846" s="1"/>
    </row>
    <row r="847" spans="33:33" x14ac:dyDescent="0.45">
      <c r="AG847" s="1"/>
    </row>
    <row r="848" spans="33:33" x14ac:dyDescent="0.45">
      <c r="AG848" s="1"/>
    </row>
    <row r="849" spans="33:33" x14ac:dyDescent="0.45">
      <c r="AG849" s="1"/>
    </row>
    <row r="850" spans="33:33" x14ac:dyDescent="0.45">
      <c r="AG850" s="1"/>
    </row>
    <row r="851" spans="33:33" x14ac:dyDescent="0.45">
      <c r="AG851" s="1"/>
    </row>
    <row r="852" spans="33:33" x14ac:dyDescent="0.45">
      <c r="AG852" s="1"/>
    </row>
    <row r="853" spans="33:33" x14ac:dyDescent="0.45">
      <c r="AG853" s="1"/>
    </row>
    <row r="854" spans="33:33" x14ac:dyDescent="0.45">
      <c r="AG854" s="1"/>
    </row>
    <row r="855" spans="33:33" x14ac:dyDescent="0.45">
      <c r="AG855" s="1"/>
    </row>
    <row r="856" spans="33:33" x14ac:dyDescent="0.45">
      <c r="AG856" s="1"/>
    </row>
    <row r="857" spans="33:33" x14ac:dyDescent="0.45">
      <c r="AG857" s="1"/>
    </row>
    <row r="858" spans="33:33" x14ac:dyDescent="0.45">
      <c r="AG858" s="1"/>
    </row>
    <row r="859" spans="33:33" x14ac:dyDescent="0.45">
      <c r="AG859" s="1"/>
    </row>
    <row r="860" spans="33:33" x14ac:dyDescent="0.45">
      <c r="AG860" s="1"/>
    </row>
    <row r="861" spans="33:33" x14ac:dyDescent="0.45">
      <c r="AG861" s="1"/>
    </row>
    <row r="862" spans="33:33" x14ac:dyDescent="0.45">
      <c r="AG862" s="1"/>
    </row>
    <row r="863" spans="33:33" x14ac:dyDescent="0.45">
      <c r="AG863" s="1"/>
    </row>
    <row r="864" spans="33:33" x14ac:dyDescent="0.45">
      <c r="AG864" s="1"/>
    </row>
    <row r="865" spans="33:33" x14ac:dyDescent="0.45">
      <c r="AG865" s="1"/>
    </row>
    <row r="866" spans="33:33" x14ac:dyDescent="0.45">
      <c r="AG866" s="1"/>
    </row>
    <row r="867" spans="33:33" x14ac:dyDescent="0.45">
      <c r="AG867" s="1"/>
    </row>
    <row r="868" spans="33:33" x14ac:dyDescent="0.45">
      <c r="AG868" s="1"/>
    </row>
    <row r="869" spans="33:33" x14ac:dyDescent="0.45">
      <c r="AG869" s="1"/>
    </row>
    <row r="870" spans="33:33" x14ac:dyDescent="0.45">
      <c r="AG870" s="1"/>
    </row>
    <row r="871" spans="33:33" x14ac:dyDescent="0.45">
      <c r="AG871" s="1"/>
    </row>
    <row r="872" spans="33:33" x14ac:dyDescent="0.45">
      <c r="AG872" s="1"/>
    </row>
    <row r="873" spans="33:33" x14ac:dyDescent="0.45">
      <c r="AG873" s="1"/>
    </row>
    <row r="874" spans="33:33" x14ac:dyDescent="0.45">
      <c r="AG874" s="1"/>
    </row>
    <row r="875" spans="33:33" x14ac:dyDescent="0.45">
      <c r="AG875" s="1"/>
    </row>
    <row r="876" spans="33:33" x14ac:dyDescent="0.45">
      <c r="AG876" s="1"/>
    </row>
    <row r="877" spans="33:33" x14ac:dyDescent="0.45">
      <c r="AG877" s="1"/>
    </row>
    <row r="878" spans="33:33" x14ac:dyDescent="0.45">
      <c r="AG878" s="1"/>
    </row>
    <row r="879" spans="33:33" x14ac:dyDescent="0.45">
      <c r="AG879" s="1"/>
    </row>
    <row r="880" spans="33:33" x14ac:dyDescent="0.45">
      <c r="AG880" s="1"/>
    </row>
    <row r="881" spans="33:33" x14ac:dyDescent="0.45">
      <c r="AG881" s="1"/>
    </row>
    <row r="882" spans="33:33" x14ac:dyDescent="0.45">
      <c r="AG882" s="1"/>
    </row>
    <row r="883" spans="33:33" x14ac:dyDescent="0.45">
      <c r="AG883" s="1"/>
    </row>
    <row r="884" spans="33:33" x14ac:dyDescent="0.45">
      <c r="AG884" s="1"/>
    </row>
    <row r="885" spans="33:33" x14ac:dyDescent="0.45">
      <c r="AG885" s="1"/>
    </row>
    <row r="886" spans="33:33" x14ac:dyDescent="0.45">
      <c r="AG886" s="1"/>
    </row>
    <row r="887" spans="33:33" x14ac:dyDescent="0.45">
      <c r="AG887" s="1"/>
    </row>
    <row r="888" spans="33:33" x14ac:dyDescent="0.45">
      <c r="AG888" s="1"/>
    </row>
    <row r="889" spans="33:33" x14ac:dyDescent="0.45">
      <c r="AG889" s="1"/>
    </row>
    <row r="890" spans="33:33" x14ac:dyDescent="0.45">
      <c r="AG890" s="1"/>
    </row>
    <row r="891" spans="33:33" x14ac:dyDescent="0.45">
      <c r="AG891" s="1"/>
    </row>
    <row r="892" spans="33:33" x14ac:dyDescent="0.45">
      <c r="AG892" s="1"/>
    </row>
    <row r="893" spans="33:33" x14ac:dyDescent="0.45">
      <c r="AG893" s="1"/>
    </row>
    <row r="894" spans="33:33" x14ac:dyDescent="0.45">
      <c r="AG894" s="1"/>
    </row>
    <row r="895" spans="33:33" x14ac:dyDescent="0.45">
      <c r="AG895" s="1"/>
    </row>
    <row r="896" spans="33:33" x14ac:dyDescent="0.45">
      <c r="AG896" s="1"/>
    </row>
    <row r="897" spans="33:33" x14ac:dyDescent="0.45">
      <c r="AG897" s="1"/>
    </row>
    <row r="898" spans="33:33" x14ac:dyDescent="0.45">
      <c r="AG898" s="1"/>
    </row>
    <row r="899" spans="33:33" x14ac:dyDescent="0.45">
      <c r="AG899" s="1"/>
    </row>
    <row r="900" spans="33:33" x14ac:dyDescent="0.45">
      <c r="AG900" s="1"/>
    </row>
    <row r="901" spans="33:33" x14ac:dyDescent="0.45">
      <c r="AG901" s="1"/>
    </row>
    <row r="902" spans="33:33" x14ac:dyDescent="0.45">
      <c r="AG902" s="1"/>
    </row>
    <row r="903" spans="33:33" x14ac:dyDescent="0.45">
      <c r="AG903" s="1"/>
    </row>
    <row r="904" spans="33:33" x14ac:dyDescent="0.45">
      <c r="AG904" s="1"/>
    </row>
    <row r="905" spans="33:33" x14ac:dyDescent="0.45">
      <c r="AG905" s="1"/>
    </row>
    <row r="906" spans="33:33" x14ac:dyDescent="0.45">
      <c r="AG906" s="1"/>
    </row>
    <row r="907" spans="33:33" x14ac:dyDescent="0.45">
      <c r="AG907" s="1"/>
    </row>
    <row r="908" spans="33:33" x14ac:dyDescent="0.45">
      <c r="AG908" s="1"/>
    </row>
    <row r="909" spans="33:33" x14ac:dyDescent="0.45">
      <c r="AG909" s="1"/>
    </row>
    <row r="910" spans="33:33" x14ac:dyDescent="0.45">
      <c r="AG910" s="1"/>
    </row>
    <row r="911" spans="33:33" x14ac:dyDescent="0.45">
      <c r="AG911" s="1"/>
    </row>
    <row r="912" spans="33:33" x14ac:dyDescent="0.45">
      <c r="AG912" s="1"/>
    </row>
    <row r="913" spans="33:33" x14ac:dyDescent="0.45">
      <c r="AG913" s="1"/>
    </row>
    <row r="914" spans="33:33" x14ac:dyDescent="0.45">
      <c r="AG914" s="1"/>
    </row>
    <row r="915" spans="33:33" x14ac:dyDescent="0.45">
      <c r="AG915" s="1"/>
    </row>
    <row r="916" spans="33:33" x14ac:dyDescent="0.45">
      <c r="AG916" s="1"/>
    </row>
    <row r="917" spans="33:33" x14ac:dyDescent="0.45">
      <c r="AG917" s="1"/>
    </row>
    <row r="918" spans="33:33" x14ac:dyDescent="0.45">
      <c r="AG918" s="1"/>
    </row>
    <row r="919" spans="33:33" x14ac:dyDescent="0.45">
      <c r="AG919" s="1"/>
    </row>
    <row r="920" spans="33:33" x14ac:dyDescent="0.45">
      <c r="AG920" s="1"/>
    </row>
    <row r="921" spans="33:33" x14ac:dyDescent="0.45">
      <c r="AG921" s="1"/>
    </row>
    <row r="922" spans="33:33" x14ac:dyDescent="0.45">
      <c r="AG922" s="1"/>
    </row>
    <row r="923" spans="33:33" x14ac:dyDescent="0.45">
      <c r="AG923" s="1"/>
    </row>
    <row r="924" spans="33:33" x14ac:dyDescent="0.45">
      <c r="AG924" s="1"/>
    </row>
    <row r="925" spans="33:33" x14ac:dyDescent="0.45">
      <c r="AG925" s="1"/>
    </row>
    <row r="926" spans="33:33" x14ac:dyDescent="0.45">
      <c r="AG926" s="1"/>
    </row>
    <row r="927" spans="33:33" x14ac:dyDescent="0.45">
      <c r="AG927" s="1"/>
    </row>
    <row r="928" spans="33:33" x14ac:dyDescent="0.45">
      <c r="AG928" s="1"/>
    </row>
    <row r="929" spans="33:33" x14ac:dyDescent="0.45">
      <c r="AG929" s="1"/>
    </row>
    <row r="930" spans="33:33" x14ac:dyDescent="0.45">
      <c r="AG930" s="1"/>
    </row>
    <row r="931" spans="33:33" x14ac:dyDescent="0.45">
      <c r="AG931" s="1"/>
    </row>
    <row r="932" spans="33:33" x14ac:dyDescent="0.45">
      <c r="AG932" s="1"/>
    </row>
    <row r="933" spans="33:33" x14ac:dyDescent="0.45">
      <c r="AG933" s="1"/>
    </row>
    <row r="934" spans="33:33" x14ac:dyDescent="0.45">
      <c r="AG934" s="1"/>
    </row>
    <row r="935" spans="33:33" x14ac:dyDescent="0.45">
      <c r="AG935" s="1"/>
    </row>
    <row r="936" spans="33:33" x14ac:dyDescent="0.45">
      <c r="AG936" s="1"/>
    </row>
    <row r="937" spans="33:33" x14ac:dyDescent="0.45">
      <c r="AG937" s="1"/>
    </row>
    <row r="938" spans="33:33" x14ac:dyDescent="0.45">
      <c r="AG938" s="1"/>
    </row>
    <row r="939" spans="33:33" x14ac:dyDescent="0.45">
      <c r="AG939" s="1"/>
    </row>
    <row r="940" spans="33:33" x14ac:dyDescent="0.45">
      <c r="AG940" s="1"/>
    </row>
    <row r="941" spans="33:33" x14ac:dyDescent="0.45">
      <c r="AG941" s="1"/>
    </row>
    <row r="942" spans="33:33" x14ac:dyDescent="0.45">
      <c r="AG942" s="1"/>
    </row>
    <row r="943" spans="33:33" x14ac:dyDescent="0.45">
      <c r="AG943" s="1"/>
    </row>
    <row r="944" spans="33:33" x14ac:dyDescent="0.45">
      <c r="AG944" s="1"/>
    </row>
    <row r="945" spans="33:33" x14ac:dyDescent="0.45">
      <c r="AG945" s="1"/>
    </row>
    <row r="946" spans="33:33" x14ac:dyDescent="0.45">
      <c r="AG946" s="1"/>
    </row>
    <row r="947" spans="33:33" x14ac:dyDescent="0.45">
      <c r="AG947" s="1"/>
    </row>
    <row r="948" spans="33:33" x14ac:dyDescent="0.45">
      <c r="AG948" s="1"/>
    </row>
    <row r="949" spans="33:33" x14ac:dyDescent="0.45">
      <c r="AG949" s="1"/>
    </row>
    <row r="950" spans="33:33" x14ac:dyDescent="0.45">
      <c r="AG950" s="1"/>
    </row>
    <row r="951" spans="33:33" x14ac:dyDescent="0.45">
      <c r="AG951" s="1"/>
    </row>
    <row r="952" spans="33:33" x14ac:dyDescent="0.45">
      <c r="AG952" s="1"/>
    </row>
    <row r="953" spans="33:33" x14ac:dyDescent="0.45">
      <c r="AG953" s="1"/>
    </row>
    <row r="954" spans="33:33" x14ac:dyDescent="0.45">
      <c r="AG954" s="1"/>
    </row>
    <row r="955" spans="33:33" x14ac:dyDescent="0.45">
      <c r="AG955" s="1"/>
    </row>
    <row r="956" spans="33:33" x14ac:dyDescent="0.45">
      <c r="AG956" s="1"/>
    </row>
    <row r="957" spans="33:33" x14ac:dyDescent="0.45">
      <c r="AG957" s="1"/>
    </row>
    <row r="958" spans="33:33" x14ac:dyDescent="0.45">
      <c r="AG958" s="1"/>
    </row>
    <row r="959" spans="33:33" x14ac:dyDescent="0.45">
      <c r="AG959" s="1"/>
    </row>
    <row r="960" spans="33:33" x14ac:dyDescent="0.45">
      <c r="AG960" s="1"/>
    </row>
    <row r="961" spans="33:33" x14ac:dyDescent="0.45">
      <c r="AG961" s="1"/>
    </row>
    <row r="962" spans="33:33" x14ac:dyDescent="0.45">
      <c r="AG962" s="1"/>
    </row>
    <row r="963" spans="33:33" x14ac:dyDescent="0.45">
      <c r="AG963" s="1"/>
    </row>
    <row r="964" spans="33:33" x14ac:dyDescent="0.45">
      <c r="AG964" s="1"/>
    </row>
    <row r="965" spans="33:33" x14ac:dyDescent="0.45">
      <c r="AG965" s="1"/>
    </row>
    <row r="966" spans="33:33" x14ac:dyDescent="0.45">
      <c r="AG966" s="1"/>
    </row>
    <row r="967" spans="33:33" x14ac:dyDescent="0.45">
      <c r="AG967" s="1"/>
    </row>
    <row r="968" spans="33:33" x14ac:dyDescent="0.45">
      <c r="AG968" s="1"/>
    </row>
    <row r="969" spans="33:33" x14ac:dyDescent="0.45">
      <c r="AG969" s="1"/>
    </row>
    <row r="970" spans="33:33" x14ac:dyDescent="0.45">
      <c r="AG970" s="1"/>
    </row>
    <row r="971" spans="33:33" x14ac:dyDescent="0.45">
      <c r="AG971" s="1"/>
    </row>
    <row r="972" spans="33:33" x14ac:dyDescent="0.45">
      <c r="AG972" s="1"/>
    </row>
    <row r="973" spans="33:33" x14ac:dyDescent="0.45">
      <c r="AG973" s="1"/>
    </row>
    <row r="974" spans="33:33" x14ac:dyDescent="0.45">
      <c r="AG974" s="1"/>
    </row>
    <row r="975" spans="33:33" x14ac:dyDescent="0.45">
      <c r="AG975" s="1"/>
    </row>
    <row r="976" spans="33:33" x14ac:dyDescent="0.45">
      <c r="AG976" s="1"/>
    </row>
    <row r="977" spans="33:33" x14ac:dyDescent="0.45">
      <c r="AG977" s="1"/>
    </row>
    <row r="978" spans="33:33" x14ac:dyDescent="0.45">
      <c r="AG978" s="1"/>
    </row>
    <row r="979" spans="33:33" x14ac:dyDescent="0.45">
      <c r="AG979" s="1"/>
    </row>
    <row r="980" spans="33:33" x14ac:dyDescent="0.45">
      <c r="AG980" s="1"/>
    </row>
    <row r="981" spans="33:33" x14ac:dyDescent="0.45">
      <c r="AG981" s="1"/>
    </row>
    <row r="982" spans="33:33" x14ac:dyDescent="0.45">
      <c r="AG982" s="1"/>
    </row>
    <row r="983" spans="33:33" x14ac:dyDescent="0.45">
      <c r="AG983" s="1"/>
    </row>
    <row r="984" spans="33:33" x14ac:dyDescent="0.45">
      <c r="AG984" s="1"/>
    </row>
    <row r="985" spans="33:33" x14ac:dyDescent="0.45">
      <c r="AG985" s="1"/>
    </row>
    <row r="986" spans="33:33" x14ac:dyDescent="0.45">
      <c r="AG986" s="1"/>
    </row>
    <row r="987" spans="33:33" x14ac:dyDescent="0.45">
      <c r="AG987" s="1"/>
    </row>
    <row r="988" spans="33:33" x14ac:dyDescent="0.45">
      <c r="AG988" s="1"/>
    </row>
    <row r="989" spans="33:33" x14ac:dyDescent="0.45">
      <c r="AG989" s="1"/>
    </row>
    <row r="990" spans="33:33" x14ac:dyDescent="0.45">
      <c r="AG990" s="1"/>
    </row>
    <row r="991" spans="33:33" x14ac:dyDescent="0.45">
      <c r="AG991" s="1"/>
    </row>
    <row r="992" spans="33:33" x14ac:dyDescent="0.45">
      <c r="AG992" s="1"/>
    </row>
    <row r="993" spans="33:33" x14ac:dyDescent="0.45">
      <c r="AG993" s="1"/>
    </row>
    <row r="994" spans="33:33" x14ac:dyDescent="0.45">
      <c r="AG994" s="1"/>
    </row>
    <row r="995" spans="33:33" x14ac:dyDescent="0.45">
      <c r="AG995" s="1"/>
    </row>
    <row r="996" spans="33:33" x14ac:dyDescent="0.45">
      <c r="AG996" s="1"/>
    </row>
    <row r="997" spans="33:33" x14ac:dyDescent="0.45">
      <c r="AG997" s="1"/>
    </row>
    <row r="998" spans="33:33" x14ac:dyDescent="0.45">
      <c r="AG998" s="1"/>
    </row>
    <row r="999" spans="33:33" x14ac:dyDescent="0.45">
      <c r="AG999" s="1"/>
    </row>
    <row r="1000" spans="33:33" x14ac:dyDescent="0.45">
      <c r="AG1000" s="1"/>
    </row>
    <row r="1001" spans="33:33" x14ac:dyDescent="0.45">
      <c r="AG1001" s="1"/>
    </row>
    <row r="1002" spans="33:33" x14ac:dyDescent="0.45">
      <c r="AG1002" s="1"/>
    </row>
    <row r="1003" spans="33:33" x14ac:dyDescent="0.45">
      <c r="AG1003" s="1"/>
    </row>
    <row r="1004" spans="33:33" x14ac:dyDescent="0.45">
      <c r="AG1004" s="1"/>
    </row>
    <row r="1005" spans="33:33" x14ac:dyDescent="0.45">
      <c r="AG1005" s="1"/>
    </row>
    <row r="1006" spans="33:33" x14ac:dyDescent="0.45">
      <c r="AG1006" s="1"/>
    </row>
    <row r="1007" spans="33:33" x14ac:dyDescent="0.45">
      <c r="AG1007" s="1"/>
    </row>
    <row r="1008" spans="33:33" x14ac:dyDescent="0.45">
      <c r="AG1008" s="1"/>
    </row>
    <row r="1009" spans="33:33" x14ac:dyDescent="0.45">
      <c r="AG1009" s="1"/>
    </row>
    <row r="1010" spans="33:33" x14ac:dyDescent="0.45">
      <c r="AG1010" s="1"/>
    </row>
    <row r="1011" spans="33:33" x14ac:dyDescent="0.45">
      <c r="AG1011" s="1"/>
    </row>
    <row r="1012" spans="33:33" x14ac:dyDescent="0.45">
      <c r="AG1012" s="1"/>
    </row>
    <row r="1013" spans="33:33" x14ac:dyDescent="0.45">
      <c r="AG1013" s="1"/>
    </row>
    <row r="1014" spans="33:33" x14ac:dyDescent="0.45">
      <c r="AG1014" s="1"/>
    </row>
    <row r="1015" spans="33:33" x14ac:dyDescent="0.45">
      <c r="AG1015" s="1"/>
    </row>
    <row r="1016" spans="33:33" x14ac:dyDescent="0.45">
      <c r="AG1016" s="1"/>
    </row>
    <row r="1017" spans="33:33" x14ac:dyDescent="0.45">
      <c r="AG1017" s="1"/>
    </row>
    <row r="1018" spans="33:33" x14ac:dyDescent="0.45">
      <c r="AG1018" s="1"/>
    </row>
    <row r="1019" spans="33:33" x14ac:dyDescent="0.45">
      <c r="AG1019" s="1"/>
    </row>
    <row r="1020" spans="33:33" x14ac:dyDescent="0.45">
      <c r="AG1020" s="1"/>
    </row>
    <row r="1021" spans="33:33" x14ac:dyDescent="0.45">
      <c r="AG1021" s="1"/>
    </row>
    <row r="1022" spans="33:33" x14ac:dyDescent="0.45">
      <c r="AG1022" s="1"/>
    </row>
    <row r="1023" spans="33:33" x14ac:dyDescent="0.45">
      <c r="AG1023" s="1"/>
    </row>
    <row r="1024" spans="33:33" x14ac:dyDescent="0.45">
      <c r="AG1024" s="1"/>
    </row>
    <row r="1025" spans="33:33" x14ac:dyDescent="0.45">
      <c r="AG1025" s="1"/>
    </row>
    <row r="1026" spans="33:33" x14ac:dyDescent="0.45">
      <c r="AG1026" s="1"/>
    </row>
    <row r="1027" spans="33:33" x14ac:dyDescent="0.45">
      <c r="AG1027" s="1"/>
    </row>
    <row r="1028" spans="33:33" x14ac:dyDescent="0.45">
      <c r="AG1028" s="1"/>
    </row>
    <row r="1029" spans="33:33" x14ac:dyDescent="0.45">
      <c r="AG1029" s="1"/>
    </row>
    <row r="1030" spans="33:33" x14ac:dyDescent="0.45">
      <c r="AG1030" s="1"/>
    </row>
    <row r="1031" spans="33:33" x14ac:dyDescent="0.45">
      <c r="AG1031" s="1"/>
    </row>
    <row r="1032" spans="33:33" x14ac:dyDescent="0.45">
      <c r="AG1032" s="1"/>
    </row>
    <row r="1033" spans="33:33" x14ac:dyDescent="0.45">
      <c r="AG1033" s="1"/>
    </row>
    <row r="1034" spans="33:33" x14ac:dyDescent="0.45">
      <c r="AG1034" s="1"/>
    </row>
    <row r="1035" spans="33:33" x14ac:dyDescent="0.45">
      <c r="AG1035" s="1"/>
    </row>
    <row r="1036" spans="33:33" x14ac:dyDescent="0.45">
      <c r="AG1036" s="1"/>
    </row>
    <row r="1037" spans="33:33" x14ac:dyDescent="0.45">
      <c r="AG1037" s="1"/>
    </row>
    <row r="1038" spans="33:33" x14ac:dyDescent="0.45">
      <c r="AG1038" s="1"/>
    </row>
    <row r="1039" spans="33:33" x14ac:dyDescent="0.45">
      <c r="AG1039" s="1"/>
    </row>
    <row r="1040" spans="33:33" x14ac:dyDescent="0.45">
      <c r="AG1040" s="1"/>
    </row>
    <row r="1041" spans="33:33" x14ac:dyDescent="0.45">
      <c r="AG1041" s="1"/>
    </row>
    <row r="1042" spans="33:33" x14ac:dyDescent="0.45">
      <c r="AG1042" s="1"/>
    </row>
    <row r="1043" spans="33:33" x14ac:dyDescent="0.45">
      <c r="AG1043" s="1"/>
    </row>
    <row r="1044" spans="33:33" x14ac:dyDescent="0.45">
      <c r="AG1044" s="1"/>
    </row>
    <row r="1045" spans="33:33" x14ac:dyDescent="0.45">
      <c r="AG1045" s="1"/>
    </row>
    <row r="1046" spans="33:33" x14ac:dyDescent="0.45">
      <c r="AG1046" s="1"/>
    </row>
    <row r="1047" spans="33:33" x14ac:dyDescent="0.45">
      <c r="AG1047" s="1"/>
    </row>
    <row r="1048" spans="33:33" x14ac:dyDescent="0.45">
      <c r="AG1048" s="1"/>
    </row>
    <row r="1049" spans="33:33" x14ac:dyDescent="0.45">
      <c r="AG1049" s="1"/>
    </row>
    <row r="1050" spans="33:33" x14ac:dyDescent="0.45">
      <c r="AG1050" s="1"/>
    </row>
    <row r="1051" spans="33:33" x14ac:dyDescent="0.45">
      <c r="AG1051" s="1"/>
    </row>
    <row r="1052" spans="33:33" x14ac:dyDescent="0.45">
      <c r="AG1052" s="1"/>
    </row>
    <row r="1053" spans="33:33" x14ac:dyDescent="0.45">
      <c r="AG1053" s="1"/>
    </row>
    <row r="1054" spans="33:33" x14ac:dyDescent="0.45">
      <c r="AG1054" s="1"/>
    </row>
    <row r="1055" spans="33:33" x14ac:dyDescent="0.45">
      <c r="AG1055" s="1"/>
    </row>
    <row r="1056" spans="33:33" x14ac:dyDescent="0.45">
      <c r="AG1056" s="1"/>
    </row>
    <row r="1057" spans="33:33" x14ac:dyDescent="0.45">
      <c r="AG1057" s="1"/>
    </row>
    <row r="1058" spans="33:33" x14ac:dyDescent="0.45">
      <c r="AG1058" s="1"/>
    </row>
    <row r="1059" spans="33:33" x14ac:dyDescent="0.45">
      <c r="AG1059" s="1"/>
    </row>
    <row r="1060" spans="33:33" x14ac:dyDescent="0.45">
      <c r="AG1060" s="1"/>
    </row>
    <row r="1061" spans="33:33" x14ac:dyDescent="0.45">
      <c r="AG1061" s="1"/>
    </row>
    <row r="1062" spans="33:33" x14ac:dyDescent="0.45">
      <c r="AG1062" s="1"/>
    </row>
    <row r="1063" spans="33:33" x14ac:dyDescent="0.45">
      <c r="AG1063" s="1"/>
    </row>
    <row r="1064" spans="33:33" x14ac:dyDescent="0.45">
      <c r="AG1064" s="1"/>
    </row>
    <row r="1065" spans="33:33" x14ac:dyDescent="0.45">
      <c r="AG1065" s="1"/>
    </row>
    <row r="1066" spans="33:33" x14ac:dyDescent="0.45">
      <c r="AG1066" s="1"/>
    </row>
    <row r="1067" spans="33:33" x14ac:dyDescent="0.45">
      <c r="AG1067" s="1"/>
    </row>
    <row r="1068" spans="33:33" x14ac:dyDescent="0.45">
      <c r="AG1068" s="1"/>
    </row>
    <row r="1069" spans="33:33" x14ac:dyDescent="0.45">
      <c r="AG1069" s="1"/>
    </row>
    <row r="1070" spans="33:33" x14ac:dyDescent="0.45">
      <c r="AG1070" s="1"/>
    </row>
    <row r="1071" spans="33:33" x14ac:dyDescent="0.45">
      <c r="AG1071" s="1"/>
    </row>
    <row r="1072" spans="33:33" x14ac:dyDescent="0.45">
      <c r="AG1072" s="1"/>
    </row>
    <row r="1073" spans="33:33" x14ac:dyDescent="0.45">
      <c r="AG1073" s="1"/>
    </row>
    <row r="1074" spans="33:33" x14ac:dyDescent="0.45">
      <c r="AG1074" s="1"/>
    </row>
    <row r="1075" spans="33:33" x14ac:dyDescent="0.45">
      <c r="AG1075" s="1"/>
    </row>
    <row r="1076" spans="33:33" x14ac:dyDescent="0.45">
      <c r="AG1076" s="1"/>
    </row>
    <row r="1077" spans="33:33" x14ac:dyDescent="0.45">
      <c r="AG1077" s="1"/>
    </row>
    <row r="1078" spans="33:33" x14ac:dyDescent="0.45">
      <c r="AG1078" s="1"/>
    </row>
    <row r="1079" spans="33:33" x14ac:dyDescent="0.45">
      <c r="AG1079" s="1"/>
    </row>
    <row r="1080" spans="33:33" x14ac:dyDescent="0.45">
      <c r="AG1080" s="1"/>
    </row>
    <row r="1081" spans="33:33" x14ac:dyDescent="0.45">
      <c r="AG1081" s="1"/>
    </row>
    <row r="1082" spans="33:33" x14ac:dyDescent="0.45">
      <c r="AG1082" s="1"/>
    </row>
    <row r="1083" spans="33:33" x14ac:dyDescent="0.45">
      <c r="AG1083" s="1"/>
    </row>
    <row r="1084" spans="33:33" x14ac:dyDescent="0.45">
      <c r="AG1084" s="1"/>
    </row>
    <row r="1085" spans="33:33" x14ac:dyDescent="0.45">
      <c r="AG1085" s="1"/>
    </row>
    <row r="1086" spans="33:33" x14ac:dyDescent="0.45">
      <c r="AG1086" s="1"/>
    </row>
    <row r="1087" spans="33:33" x14ac:dyDescent="0.45">
      <c r="AG1087" s="1"/>
    </row>
    <row r="1088" spans="33:33" x14ac:dyDescent="0.45">
      <c r="AG1088" s="1"/>
    </row>
    <row r="1089" spans="33:33" x14ac:dyDescent="0.45">
      <c r="AG1089" s="1"/>
    </row>
    <row r="1090" spans="33:33" x14ac:dyDescent="0.45">
      <c r="AG1090" s="1"/>
    </row>
    <row r="1091" spans="33:33" x14ac:dyDescent="0.45">
      <c r="AG1091" s="1"/>
    </row>
    <row r="1092" spans="33:33" x14ac:dyDescent="0.45">
      <c r="AG1092" s="1"/>
    </row>
    <row r="1093" spans="33:33" x14ac:dyDescent="0.45">
      <c r="AG1093" s="1"/>
    </row>
    <row r="1094" spans="33:33" x14ac:dyDescent="0.45">
      <c r="AG1094" s="1"/>
    </row>
    <row r="1095" spans="33:33" x14ac:dyDescent="0.45">
      <c r="AG1095" s="1"/>
    </row>
    <row r="1096" spans="33:33" x14ac:dyDescent="0.45">
      <c r="AG1096" s="1"/>
    </row>
    <row r="1097" spans="33:33" x14ac:dyDescent="0.45">
      <c r="AG1097" s="1"/>
    </row>
    <row r="1098" spans="33:33" x14ac:dyDescent="0.45">
      <c r="AG1098" s="1"/>
    </row>
    <row r="1099" spans="33:33" x14ac:dyDescent="0.45">
      <c r="AG1099" s="1"/>
    </row>
    <row r="1100" spans="33:33" x14ac:dyDescent="0.45">
      <c r="AG1100" s="1"/>
    </row>
    <row r="1101" spans="33:33" x14ac:dyDescent="0.45">
      <c r="AG1101" s="1"/>
    </row>
    <row r="1102" spans="33:33" x14ac:dyDescent="0.45">
      <c r="AG1102" s="1"/>
    </row>
    <row r="1103" spans="33:33" x14ac:dyDescent="0.45">
      <c r="AG1103" s="1"/>
    </row>
    <row r="1104" spans="33:33" x14ac:dyDescent="0.45">
      <c r="AG1104" s="1"/>
    </row>
    <row r="1105" spans="33:33" x14ac:dyDescent="0.45">
      <c r="AG1105" s="1"/>
    </row>
    <row r="1106" spans="33:33" x14ac:dyDescent="0.45">
      <c r="AG1106" s="1"/>
    </row>
    <row r="1107" spans="33:33" x14ac:dyDescent="0.45">
      <c r="AG1107" s="1"/>
    </row>
    <row r="1108" spans="33:33" x14ac:dyDescent="0.45">
      <c r="AG1108" s="1"/>
    </row>
    <row r="1109" spans="33:33" x14ac:dyDescent="0.45">
      <c r="AG1109" s="1"/>
    </row>
    <row r="1110" spans="33:33" x14ac:dyDescent="0.45">
      <c r="AG1110" s="1"/>
    </row>
    <row r="1111" spans="33:33" x14ac:dyDescent="0.45">
      <c r="AG1111" s="1"/>
    </row>
    <row r="1112" spans="33:33" x14ac:dyDescent="0.45">
      <c r="AG1112" s="1"/>
    </row>
    <row r="1113" spans="33:33" x14ac:dyDescent="0.45">
      <c r="AG1113" s="1"/>
    </row>
    <row r="1114" spans="33:33" x14ac:dyDescent="0.45">
      <c r="AG1114" s="1"/>
    </row>
    <row r="1115" spans="33:33" x14ac:dyDescent="0.45">
      <c r="AG1115" s="1"/>
    </row>
    <row r="1116" spans="33:33" x14ac:dyDescent="0.45">
      <c r="AG1116" s="1"/>
    </row>
    <row r="1117" spans="33:33" x14ac:dyDescent="0.45">
      <c r="AG1117" s="1"/>
    </row>
    <row r="1118" spans="33:33" x14ac:dyDescent="0.45">
      <c r="AG1118" s="1"/>
    </row>
    <row r="1119" spans="33:33" x14ac:dyDescent="0.45">
      <c r="AG1119" s="1"/>
    </row>
    <row r="1120" spans="33:33" x14ac:dyDescent="0.45">
      <c r="AG1120" s="1"/>
    </row>
    <row r="1121" spans="33:33" x14ac:dyDescent="0.45">
      <c r="AG1121" s="1"/>
    </row>
    <row r="1122" spans="33:33" x14ac:dyDescent="0.45">
      <c r="AG1122" s="1"/>
    </row>
    <row r="1123" spans="33:33" x14ac:dyDescent="0.45">
      <c r="AG1123" s="1"/>
    </row>
    <row r="1124" spans="33:33" x14ac:dyDescent="0.45">
      <c r="AG1124" s="1"/>
    </row>
    <row r="1125" spans="33:33" x14ac:dyDescent="0.45">
      <c r="AG1125" s="1"/>
    </row>
    <row r="1126" spans="33:33" x14ac:dyDescent="0.45">
      <c r="AG1126" s="1"/>
    </row>
    <row r="1127" spans="33:33" x14ac:dyDescent="0.45">
      <c r="AG1127" s="1"/>
    </row>
    <row r="1128" spans="33:33" x14ac:dyDescent="0.45">
      <c r="AG1128" s="1"/>
    </row>
    <row r="1129" spans="33:33" x14ac:dyDescent="0.45">
      <c r="AG1129" s="1"/>
    </row>
    <row r="1130" spans="33:33" x14ac:dyDescent="0.45">
      <c r="AG1130" s="1"/>
    </row>
    <row r="1131" spans="33:33" x14ac:dyDescent="0.45">
      <c r="AG1131" s="1"/>
    </row>
    <row r="1132" spans="33:33" x14ac:dyDescent="0.45">
      <c r="AG1132" s="1"/>
    </row>
    <row r="1133" spans="33:33" x14ac:dyDescent="0.45">
      <c r="AG1133" s="1"/>
    </row>
    <row r="1134" spans="33:33" x14ac:dyDescent="0.45">
      <c r="AG1134" s="1"/>
    </row>
    <row r="1135" spans="33:33" x14ac:dyDescent="0.45">
      <c r="AG1135" s="1"/>
    </row>
    <row r="1136" spans="33:33" x14ac:dyDescent="0.45">
      <c r="AG1136" s="1"/>
    </row>
    <row r="1137" spans="33:33" x14ac:dyDescent="0.45">
      <c r="AG1137" s="1"/>
    </row>
    <row r="1138" spans="33:33" x14ac:dyDescent="0.45">
      <c r="AG1138" s="1"/>
    </row>
    <row r="1139" spans="33:33" x14ac:dyDescent="0.45">
      <c r="AG1139" s="1"/>
    </row>
    <row r="1140" spans="33:33" x14ac:dyDescent="0.45">
      <c r="AG1140" s="1"/>
    </row>
    <row r="1141" spans="33:33" x14ac:dyDescent="0.45">
      <c r="AG1141" s="1"/>
    </row>
    <row r="1142" spans="33:33" x14ac:dyDescent="0.45">
      <c r="AG1142" s="1"/>
    </row>
    <row r="1143" spans="33:33" x14ac:dyDescent="0.45">
      <c r="AG1143" s="1"/>
    </row>
    <row r="1144" spans="33:33" x14ac:dyDescent="0.45">
      <c r="AG1144" s="1"/>
    </row>
    <row r="1145" spans="33:33" x14ac:dyDescent="0.45">
      <c r="AG1145" s="1"/>
    </row>
    <row r="1146" spans="33:33" x14ac:dyDescent="0.45">
      <c r="AG1146" s="1"/>
    </row>
    <row r="1147" spans="33:33" x14ac:dyDescent="0.45">
      <c r="AG1147" s="1"/>
    </row>
    <row r="1148" spans="33:33" x14ac:dyDescent="0.45">
      <c r="AG1148" s="1"/>
    </row>
    <row r="1149" spans="33:33" x14ac:dyDescent="0.45">
      <c r="AG1149" s="1"/>
    </row>
    <row r="1150" spans="33:33" x14ac:dyDescent="0.45">
      <c r="AG1150" s="1"/>
    </row>
    <row r="1151" spans="33:33" x14ac:dyDescent="0.45">
      <c r="AG1151" s="1"/>
    </row>
    <row r="1152" spans="33:33" x14ac:dyDescent="0.45">
      <c r="AG1152" s="1"/>
    </row>
    <row r="1153" spans="33:33" x14ac:dyDescent="0.45">
      <c r="AG1153" s="1"/>
    </row>
    <row r="1154" spans="33:33" x14ac:dyDescent="0.45">
      <c r="AG1154" s="1"/>
    </row>
    <row r="1155" spans="33:33" x14ac:dyDescent="0.45">
      <c r="AG1155" s="1"/>
    </row>
    <row r="1156" spans="33:33" x14ac:dyDescent="0.45">
      <c r="AG1156" s="1"/>
    </row>
    <row r="1157" spans="33:33" x14ac:dyDescent="0.45">
      <c r="AG1157" s="1"/>
    </row>
    <row r="1158" spans="33:33" x14ac:dyDescent="0.45">
      <c r="AG1158" s="1"/>
    </row>
    <row r="1159" spans="33:33" x14ac:dyDescent="0.45">
      <c r="AG1159" s="1"/>
    </row>
    <row r="1160" spans="33:33" x14ac:dyDescent="0.45">
      <c r="AG1160" s="1"/>
    </row>
    <row r="1161" spans="33:33" x14ac:dyDescent="0.45">
      <c r="AG1161" s="1"/>
    </row>
    <row r="1162" spans="33:33" x14ac:dyDescent="0.45">
      <c r="AG1162" s="1"/>
    </row>
    <row r="1163" spans="33:33" x14ac:dyDescent="0.45">
      <c r="AG1163" s="1"/>
    </row>
    <row r="1164" spans="33:33" x14ac:dyDescent="0.45">
      <c r="AG1164" s="1"/>
    </row>
    <row r="1165" spans="33:33" x14ac:dyDescent="0.45">
      <c r="AG1165" s="1"/>
    </row>
    <row r="1166" spans="33:33" x14ac:dyDescent="0.45">
      <c r="AG1166" s="1"/>
    </row>
    <row r="1167" spans="33:33" x14ac:dyDescent="0.45">
      <c r="AG1167" s="1"/>
    </row>
    <row r="1168" spans="33:33" x14ac:dyDescent="0.45">
      <c r="AG1168" s="1"/>
    </row>
    <row r="1169" spans="33:33" x14ac:dyDescent="0.45">
      <c r="AG1169" s="1"/>
    </row>
    <row r="1170" spans="33:33" x14ac:dyDescent="0.45">
      <c r="AG1170" s="1"/>
    </row>
    <row r="1171" spans="33:33" x14ac:dyDescent="0.45">
      <c r="AG1171" s="1"/>
    </row>
    <row r="1172" spans="33:33" x14ac:dyDescent="0.45">
      <c r="AG1172" s="1"/>
    </row>
    <row r="1173" spans="33:33" x14ac:dyDescent="0.45">
      <c r="AG1173" s="1"/>
    </row>
    <row r="1174" spans="33:33" x14ac:dyDescent="0.45">
      <c r="AG1174" s="1"/>
    </row>
    <row r="1175" spans="33:33" x14ac:dyDescent="0.45">
      <c r="AG1175" s="1"/>
    </row>
    <row r="1176" spans="33:33" x14ac:dyDescent="0.45">
      <c r="AG1176" s="1"/>
    </row>
    <row r="1177" spans="33:33" x14ac:dyDescent="0.45">
      <c r="AG1177" s="1"/>
    </row>
    <row r="1178" spans="33:33" x14ac:dyDescent="0.45">
      <c r="AG1178" s="1"/>
    </row>
    <row r="1179" spans="33:33" x14ac:dyDescent="0.45">
      <c r="AG1179" s="1"/>
    </row>
    <row r="1180" spans="33:33" x14ac:dyDescent="0.45">
      <c r="AG1180" s="1"/>
    </row>
    <row r="1181" spans="33:33" x14ac:dyDescent="0.45">
      <c r="AG1181" s="1"/>
    </row>
    <row r="1182" spans="33:33" x14ac:dyDescent="0.45">
      <c r="AG1182" s="1"/>
    </row>
    <row r="1183" spans="33:33" x14ac:dyDescent="0.45">
      <c r="AG1183" s="1"/>
    </row>
    <row r="1184" spans="33:33" x14ac:dyDescent="0.45">
      <c r="AG1184" s="1"/>
    </row>
    <row r="1185" spans="33:33" x14ac:dyDescent="0.45">
      <c r="AG1185" s="1"/>
    </row>
    <row r="1186" spans="33:33" x14ac:dyDescent="0.45">
      <c r="AG1186" s="1"/>
    </row>
    <row r="1187" spans="33:33" x14ac:dyDescent="0.45">
      <c r="AG1187" s="1"/>
    </row>
    <row r="1188" spans="33:33" x14ac:dyDescent="0.45">
      <c r="AG1188" s="1"/>
    </row>
    <row r="1189" spans="33:33" x14ac:dyDescent="0.45">
      <c r="AG1189" s="1"/>
    </row>
    <row r="1190" spans="33:33" x14ac:dyDescent="0.45">
      <c r="AG1190" s="1"/>
    </row>
    <row r="1191" spans="33:33" x14ac:dyDescent="0.45">
      <c r="AG1191" s="1"/>
    </row>
    <row r="1192" spans="33:33" x14ac:dyDescent="0.45">
      <c r="AG1192" s="1"/>
    </row>
    <row r="1193" spans="33:33" x14ac:dyDescent="0.45">
      <c r="AG1193" s="1"/>
    </row>
    <row r="1194" spans="33:33" x14ac:dyDescent="0.45">
      <c r="AG1194" s="1"/>
    </row>
    <row r="1195" spans="33:33" x14ac:dyDescent="0.45">
      <c r="AG1195" s="1"/>
    </row>
    <row r="1196" spans="33:33" x14ac:dyDescent="0.45">
      <c r="AG1196" s="1"/>
    </row>
    <row r="1197" spans="33:33" x14ac:dyDescent="0.45">
      <c r="AG1197" s="1"/>
    </row>
    <row r="1198" spans="33:33" x14ac:dyDescent="0.45">
      <c r="AG1198" s="1"/>
    </row>
    <row r="1199" spans="33:33" x14ac:dyDescent="0.45">
      <c r="AG1199" s="1"/>
    </row>
    <row r="1200" spans="33:33" x14ac:dyDescent="0.45">
      <c r="AG1200" s="1"/>
    </row>
    <row r="1201" spans="33:33" x14ac:dyDescent="0.45">
      <c r="AG1201" s="1"/>
    </row>
    <row r="1202" spans="33:33" x14ac:dyDescent="0.45">
      <c r="AG1202" s="1"/>
    </row>
    <row r="1203" spans="33:33" x14ac:dyDescent="0.45">
      <c r="AG1203" s="1"/>
    </row>
    <row r="1204" spans="33:33" x14ac:dyDescent="0.45">
      <c r="AG1204" s="1"/>
    </row>
    <row r="1205" spans="33:33" x14ac:dyDescent="0.45">
      <c r="AG1205" s="1"/>
    </row>
    <row r="1206" spans="33:33" x14ac:dyDescent="0.45">
      <c r="AG1206" s="1"/>
    </row>
    <row r="1207" spans="33:33" x14ac:dyDescent="0.45">
      <c r="AG1207" s="1"/>
    </row>
    <row r="1208" spans="33:33" x14ac:dyDescent="0.45">
      <c r="AG1208" s="1"/>
    </row>
    <row r="1209" spans="33:33" x14ac:dyDescent="0.45">
      <c r="AG1209" s="1"/>
    </row>
    <row r="1210" spans="33:33" x14ac:dyDescent="0.45">
      <c r="AG1210" s="1"/>
    </row>
    <row r="1211" spans="33:33" x14ac:dyDescent="0.45">
      <c r="AG1211" s="1"/>
    </row>
    <row r="1212" spans="33:33" x14ac:dyDescent="0.45">
      <c r="AG1212" s="1"/>
    </row>
    <row r="1213" spans="33:33" x14ac:dyDescent="0.45">
      <c r="AG1213" s="1"/>
    </row>
    <row r="1214" spans="33:33" x14ac:dyDescent="0.45">
      <c r="AG1214" s="1"/>
    </row>
    <row r="1215" spans="33:33" x14ac:dyDescent="0.45">
      <c r="AG1215" s="1"/>
    </row>
    <row r="1216" spans="33:33" x14ac:dyDescent="0.45">
      <c r="AG1216" s="1"/>
    </row>
    <row r="1217" spans="33:33" x14ac:dyDescent="0.45">
      <c r="AG1217" s="1"/>
    </row>
    <row r="1218" spans="33:33" x14ac:dyDescent="0.45">
      <c r="AG1218" s="1"/>
    </row>
    <row r="1219" spans="33:33" x14ac:dyDescent="0.45">
      <c r="AG1219" s="1"/>
    </row>
    <row r="1220" spans="33:33" x14ac:dyDescent="0.45">
      <c r="AG1220" s="1"/>
    </row>
    <row r="1221" spans="33:33" x14ac:dyDescent="0.45">
      <c r="AG1221" s="1"/>
    </row>
    <row r="1222" spans="33:33" x14ac:dyDescent="0.45">
      <c r="AG1222" s="1"/>
    </row>
    <row r="1223" spans="33:33" x14ac:dyDescent="0.45">
      <c r="AG1223" s="1"/>
    </row>
    <row r="1224" spans="33:33" x14ac:dyDescent="0.45">
      <c r="AG1224" s="1"/>
    </row>
    <row r="1225" spans="33:33" x14ac:dyDescent="0.45">
      <c r="AG1225" s="1"/>
    </row>
    <row r="1226" spans="33:33" x14ac:dyDescent="0.45">
      <c r="AG1226" s="1"/>
    </row>
    <row r="1227" spans="33:33" x14ac:dyDescent="0.45">
      <c r="AG1227" s="1"/>
    </row>
    <row r="1228" spans="33:33" x14ac:dyDescent="0.45">
      <c r="AG1228" s="1"/>
    </row>
    <row r="1229" spans="33:33" x14ac:dyDescent="0.45">
      <c r="AG1229" s="1"/>
    </row>
    <row r="1230" spans="33:33" x14ac:dyDescent="0.45">
      <c r="AG1230" s="1"/>
    </row>
    <row r="1231" spans="33:33" x14ac:dyDescent="0.45">
      <c r="AG1231" s="1"/>
    </row>
    <row r="1232" spans="33:33" x14ac:dyDescent="0.45">
      <c r="AG1232" s="1"/>
    </row>
    <row r="1233" spans="33:33" x14ac:dyDescent="0.45">
      <c r="AG1233" s="1"/>
    </row>
    <row r="1234" spans="33:33" x14ac:dyDescent="0.45">
      <c r="AG1234" s="1"/>
    </row>
    <row r="1235" spans="33:33" x14ac:dyDescent="0.45">
      <c r="AG1235" s="1"/>
    </row>
    <row r="1236" spans="33:33" x14ac:dyDescent="0.45">
      <c r="AG1236" s="1"/>
    </row>
    <row r="1237" spans="33:33" x14ac:dyDescent="0.45">
      <c r="AG1237" s="1"/>
    </row>
    <row r="1238" spans="33:33" x14ac:dyDescent="0.45">
      <c r="AG1238" s="1"/>
    </row>
    <row r="1239" spans="33:33" x14ac:dyDescent="0.45">
      <c r="AG1239" s="1"/>
    </row>
    <row r="1240" spans="33:33" x14ac:dyDescent="0.45">
      <c r="AG1240" s="1"/>
    </row>
    <row r="1241" spans="33:33" x14ac:dyDescent="0.45">
      <c r="AG1241" s="1"/>
    </row>
    <row r="1242" spans="33:33" x14ac:dyDescent="0.45">
      <c r="AG1242" s="1"/>
    </row>
    <row r="1243" spans="33:33" x14ac:dyDescent="0.45">
      <c r="AG1243" s="1"/>
    </row>
    <row r="1244" spans="33:33" x14ac:dyDescent="0.45">
      <c r="AG1244" s="1"/>
    </row>
    <row r="1245" spans="33:33" x14ac:dyDescent="0.45">
      <c r="AG1245" s="1"/>
    </row>
    <row r="1246" spans="33:33" x14ac:dyDescent="0.45">
      <c r="AG1246" s="1"/>
    </row>
    <row r="1247" spans="33:33" x14ac:dyDescent="0.45">
      <c r="AG1247" s="1"/>
    </row>
    <row r="1248" spans="33:33" x14ac:dyDescent="0.45">
      <c r="AG1248" s="1"/>
    </row>
    <row r="1249" spans="33:33" x14ac:dyDescent="0.45">
      <c r="AG1249" s="1"/>
    </row>
    <row r="1250" spans="33:33" x14ac:dyDescent="0.45">
      <c r="AG1250" s="1"/>
    </row>
    <row r="1251" spans="33:33" x14ac:dyDescent="0.45">
      <c r="AG1251" s="1"/>
    </row>
    <row r="1252" spans="33:33" x14ac:dyDescent="0.45">
      <c r="AG1252" s="1"/>
    </row>
    <row r="1253" spans="33:33" x14ac:dyDescent="0.45">
      <c r="AG1253" s="1"/>
    </row>
    <row r="1254" spans="33:33" x14ac:dyDescent="0.45">
      <c r="AG1254" s="1"/>
    </row>
    <row r="1255" spans="33:33" x14ac:dyDescent="0.45">
      <c r="AG1255" s="1"/>
    </row>
    <row r="1256" spans="33:33" x14ac:dyDescent="0.45">
      <c r="AG1256" s="1"/>
    </row>
    <row r="1257" spans="33:33" x14ac:dyDescent="0.45">
      <c r="AG1257" s="1"/>
    </row>
    <row r="1258" spans="33:33" x14ac:dyDescent="0.45">
      <c r="AG1258" s="1"/>
    </row>
    <row r="1259" spans="33:33" x14ac:dyDescent="0.45">
      <c r="AG1259" s="1"/>
    </row>
    <row r="1260" spans="33:33" x14ac:dyDescent="0.45">
      <c r="AG1260" s="1"/>
    </row>
    <row r="1261" spans="33:33" x14ac:dyDescent="0.45">
      <c r="AG1261" s="1"/>
    </row>
    <row r="1262" spans="33:33" x14ac:dyDescent="0.45">
      <c r="AG1262" s="1"/>
    </row>
    <row r="1263" spans="33:33" x14ac:dyDescent="0.45">
      <c r="AG1263" s="1"/>
    </row>
    <row r="1264" spans="33:33" x14ac:dyDescent="0.45">
      <c r="AG1264" s="1"/>
    </row>
    <row r="1265" spans="33:33" x14ac:dyDescent="0.45">
      <c r="AG1265" s="1"/>
    </row>
    <row r="1266" spans="33:33" x14ac:dyDescent="0.45">
      <c r="AG1266" s="1"/>
    </row>
    <row r="1267" spans="33:33" x14ac:dyDescent="0.45">
      <c r="AG1267" s="1"/>
    </row>
    <row r="1268" spans="33:33" x14ac:dyDescent="0.45">
      <c r="AG1268" s="1"/>
    </row>
    <row r="1269" spans="33:33" x14ac:dyDescent="0.45">
      <c r="AG1269" s="1"/>
    </row>
    <row r="1270" spans="33:33" x14ac:dyDescent="0.45">
      <c r="AG1270" s="1"/>
    </row>
    <row r="1271" spans="33:33" x14ac:dyDescent="0.45">
      <c r="AG1271" s="1"/>
    </row>
    <row r="1272" spans="33:33" x14ac:dyDescent="0.45">
      <c r="AG1272" s="1"/>
    </row>
    <row r="1273" spans="33:33" x14ac:dyDescent="0.45">
      <c r="AG1273" s="1"/>
    </row>
    <row r="1274" spans="33:33" x14ac:dyDescent="0.45">
      <c r="AG1274" s="1"/>
    </row>
    <row r="1275" spans="33:33" x14ac:dyDescent="0.45">
      <c r="AG1275" s="1"/>
    </row>
    <row r="1276" spans="33:33" x14ac:dyDescent="0.45">
      <c r="AG1276" s="1"/>
    </row>
    <row r="1277" spans="33:33" x14ac:dyDescent="0.45">
      <c r="AG1277" s="1"/>
    </row>
    <row r="1278" spans="33:33" x14ac:dyDescent="0.45">
      <c r="AG1278" s="1"/>
    </row>
    <row r="1279" spans="33:33" x14ac:dyDescent="0.45">
      <c r="AG1279" s="1"/>
    </row>
    <row r="1280" spans="33:33" x14ac:dyDescent="0.45">
      <c r="AG1280" s="1"/>
    </row>
    <row r="1281" spans="33:33" x14ac:dyDescent="0.45">
      <c r="AG1281" s="1"/>
    </row>
    <row r="1282" spans="33:33" x14ac:dyDescent="0.45">
      <c r="AG1282" s="1"/>
    </row>
    <row r="1283" spans="33:33" x14ac:dyDescent="0.45">
      <c r="AG1283" s="1"/>
    </row>
    <row r="1284" spans="33:33" x14ac:dyDescent="0.45">
      <c r="AG1284" s="1"/>
    </row>
    <row r="1285" spans="33:33" x14ac:dyDescent="0.45">
      <c r="AG1285" s="1"/>
    </row>
    <row r="1286" spans="33:33" x14ac:dyDescent="0.45">
      <c r="AG1286" s="1"/>
    </row>
    <row r="1287" spans="33:33" x14ac:dyDescent="0.45">
      <c r="AG1287" s="1"/>
    </row>
    <row r="1288" spans="33:33" x14ac:dyDescent="0.45">
      <c r="AG1288" s="1"/>
    </row>
    <row r="1289" spans="33:33" x14ac:dyDescent="0.45">
      <c r="AG1289" s="1"/>
    </row>
    <row r="1290" spans="33:33" x14ac:dyDescent="0.45">
      <c r="AG1290" s="1"/>
    </row>
    <row r="1291" spans="33:33" x14ac:dyDescent="0.45">
      <c r="AG1291" s="1"/>
    </row>
    <row r="1292" spans="33:33" x14ac:dyDescent="0.45">
      <c r="AG1292" s="1"/>
    </row>
    <row r="1293" spans="33:33" x14ac:dyDescent="0.45">
      <c r="AG1293" s="1"/>
    </row>
    <row r="1294" spans="33:33" x14ac:dyDescent="0.45">
      <c r="AG1294" s="1"/>
    </row>
    <row r="1295" spans="33:33" x14ac:dyDescent="0.45">
      <c r="AG1295" s="1"/>
    </row>
    <row r="1296" spans="33:33" x14ac:dyDescent="0.45">
      <c r="AG1296" s="1"/>
    </row>
    <row r="1297" spans="33:33" x14ac:dyDescent="0.45">
      <c r="AG1297" s="1"/>
    </row>
    <row r="1298" spans="33:33" x14ac:dyDescent="0.45">
      <c r="AG1298" s="1"/>
    </row>
    <row r="1299" spans="33:33" x14ac:dyDescent="0.45">
      <c r="AG1299" s="1"/>
    </row>
    <row r="1300" spans="33:33" x14ac:dyDescent="0.45">
      <c r="AG1300" s="1"/>
    </row>
    <row r="1301" spans="33:33" x14ac:dyDescent="0.45">
      <c r="AG1301" s="1"/>
    </row>
    <row r="1302" spans="33:33" x14ac:dyDescent="0.45">
      <c r="AG1302" s="1"/>
    </row>
    <row r="1303" spans="33:33" x14ac:dyDescent="0.45">
      <c r="AG1303" s="1"/>
    </row>
    <row r="1304" spans="33:33" x14ac:dyDescent="0.45">
      <c r="AG1304" s="1"/>
    </row>
    <row r="1305" spans="33:33" x14ac:dyDescent="0.45">
      <c r="AG1305" s="1"/>
    </row>
    <row r="1306" spans="33:33" x14ac:dyDescent="0.45">
      <c r="AG1306" s="1"/>
    </row>
    <row r="1307" spans="33:33" x14ac:dyDescent="0.45">
      <c r="AG1307" s="1"/>
    </row>
    <row r="1308" spans="33:33" x14ac:dyDescent="0.45">
      <c r="AG1308" s="1"/>
    </row>
    <row r="1309" spans="33:33" x14ac:dyDescent="0.45">
      <c r="AG1309" s="1"/>
    </row>
    <row r="1310" spans="33:33" x14ac:dyDescent="0.45">
      <c r="AG1310" s="1"/>
    </row>
    <row r="1311" spans="33:33" x14ac:dyDescent="0.45">
      <c r="AG1311" s="1"/>
    </row>
    <row r="1312" spans="33:33" x14ac:dyDescent="0.45">
      <c r="AG1312" s="1"/>
    </row>
    <row r="1313" spans="33:33" x14ac:dyDescent="0.45">
      <c r="AG1313" s="1"/>
    </row>
    <row r="1314" spans="33:33" x14ac:dyDescent="0.45">
      <c r="AG1314" s="1"/>
    </row>
    <row r="1315" spans="33:33" x14ac:dyDescent="0.45">
      <c r="AG1315" s="1"/>
    </row>
    <row r="1316" spans="33:33" x14ac:dyDescent="0.45">
      <c r="AG1316" s="1"/>
    </row>
    <row r="1317" spans="33:33" x14ac:dyDescent="0.45">
      <c r="AG1317" s="1"/>
    </row>
    <row r="1318" spans="33:33" x14ac:dyDescent="0.45">
      <c r="AG1318" s="1"/>
    </row>
    <row r="1319" spans="33:33" x14ac:dyDescent="0.45">
      <c r="AG1319" s="1"/>
    </row>
    <row r="1320" spans="33:33" x14ac:dyDescent="0.45">
      <c r="AG1320" s="1"/>
    </row>
    <row r="1321" spans="33:33" x14ac:dyDescent="0.45">
      <c r="AG1321" s="1"/>
    </row>
    <row r="1322" spans="33:33" x14ac:dyDescent="0.45">
      <c r="AG1322" s="1"/>
    </row>
    <row r="1323" spans="33:33" x14ac:dyDescent="0.45">
      <c r="AG1323" s="1"/>
    </row>
    <row r="1324" spans="33:33" x14ac:dyDescent="0.45">
      <c r="AG1324" s="1"/>
    </row>
    <row r="1325" spans="33:33" x14ac:dyDescent="0.45">
      <c r="AG1325" s="1"/>
    </row>
    <row r="1326" spans="33:33" x14ac:dyDescent="0.45">
      <c r="AG1326" s="1"/>
    </row>
    <row r="1327" spans="33:33" x14ac:dyDescent="0.45">
      <c r="AG1327" s="1"/>
    </row>
    <row r="1328" spans="33:33" x14ac:dyDescent="0.45">
      <c r="AG1328" s="1"/>
    </row>
    <row r="1329" spans="33:33" x14ac:dyDescent="0.45">
      <c r="AG1329" s="1"/>
    </row>
    <row r="1330" spans="33:33" x14ac:dyDescent="0.45">
      <c r="AG1330" s="1"/>
    </row>
    <row r="1331" spans="33:33" x14ac:dyDescent="0.45">
      <c r="AG1331" s="1"/>
    </row>
    <row r="1332" spans="33:33" x14ac:dyDescent="0.45">
      <c r="AG1332" s="1"/>
    </row>
    <row r="1333" spans="33:33" x14ac:dyDescent="0.45">
      <c r="AG1333" s="1"/>
    </row>
    <row r="1334" spans="33:33" x14ac:dyDescent="0.45">
      <c r="AG1334" s="1"/>
    </row>
    <row r="1335" spans="33:33" x14ac:dyDescent="0.45">
      <c r="AG1335" s="1"/>
    </row>
    <row r="1336" spans="33:33" x14ac:dyDescent="0.45">
      <c r="AG1336" s="1"/>
    </row>
    <row r="1337" spans="33:33" x14ac:dyDescent="0.45">
      <c r="AG1337" s="1"/>
    </row>
    <row r="1338" spans="33:33" x14ac:dyDescent="0.45">
      <c r="AG1338" s="1"/>
    </row>
    <row r="1339" spans="33:33" x14ac:dyDescent="0.45">
      <c r="AG1339" s="1"/>
    </row>
    <row r="1340" spans="33:33" x14ac:dyDescent="0.45">
      <c r="AG1340" s="1"/>
    </row>
    <row r="1341" spans="33:33" x14ac:dyDescent="0.45">
      <c r="AG1341" s="1"/>
    </row>
    <row r="1342" spans="33:33" x14ac:dyDescent="0.45">
      <c r="AG1342" s="1"/>
    </row>
    <row r="1343" spans="33:33" x14ac:dyDescent="0.45">
      <c r="AG1343" s="1"/>
    </row>
    <row r="1344" spans="33:33" x14ac:dyDescent="0.45">
      <c r="AG1344" s="1"/>
    </row>
    <row r="1345" spans="33:33" x14ac:dyDescent="0.45">
      <c r="AG1345" s="1"/>
    </row>
    <row r="1346" spans="33:33" x14ac:dyDescent="0.45">
      <c r="AG1346" s="1"/>
    </row>
    <row r="1347" spans="33:33" x14ac:dyDescent="0.45">
      <c r="AG1347" s="1"/>
    </row>
    <row r="1348" spans="33:33" x14ac:dyDescent="0.45">
      <c r="AG1348" s="1"/>
    </row>
    <row r="1349" spans="33:33" x14ac:dyDescent="0.45">
      <c r="AG1349" s="1"/>
    </row>
    <row r="1350" spans="33:33" x14ac:dyDescent="0.45">
      <c r="AG1350" s="1"/>
    </row>
    <row r="1351" spans="33:33" x14ac:dyDescent="0.45">
      <c r="AG1351" s="1"/>
    </row>
    <row r="1352" spans="33:33" x14ac:dyDescent="0.45">
      <c r="AG1352" s="1"/>
    </row>
    <row r="1353" spans="33:33" x14ac:dyDescent="0.45">
      <c r="AG1353" s="1"/>
    </row>
    <row r="1354" spans="33:33" x14ac:dyDescent="0.45">
      <c r="AG1354" s="1"/>
    </row>
    <row r="1355" spans="33:33" x14ac:dyDescent="0.45">
      <c r="AG1355" s="1"/>
    </row>
    <row r="1356" spans="33:33" x14ac:dyDescent="0.45">
      <c r="AG1356" s="1"/>
    </row>
    <row r="1357" spans="33:33" x14ac:dyDescent="0.45">
      <c r="AG1357" s="1"/>
    </row>
    <row r="1358" spans="33:33" x14ac:dyDescent="0.45">
      <c r="AG1358" s="1"/>
    </row>
    <row r="1359" spans="33:33" x14ac:dyDescent="0.45">
      <c r="AG1359" s="1"/>
    </row>
    <row r="1360" spans="33:33" x14ac:dyDescent="0.45">
      <c r="AG1360" s="1"/>
    </row>
    <row r="1361" spans="33:33" x14ac:dyDescent="0.45">
      <c r="AG1361" s="1"/>
    </row>
    <row r="1362" spans="33:33" x14ac:dyDescent="0.45">
      <c r="AG1362" s="1"/>
    </row>
    <row r="1363" spans="33:33" x14ac:dyDescent="0.45">
      <c r="AG1363" s="1"/>
    </row>
    <row r="1364" spans="33:33" x14ac:dyDescent="0.45">
      <c r="AG1364" s="1"/>
    </row>
    <row r="1365" spans="33:33" x14ac:dyDescent="0.45">
      <c r="AG1365" s="1"/>
    </row>
    <row r="1366" spans="33:33" x14ac:dyDescent="0.45">
      <c r="AG1366" s="1"/>
    </row>
    <row r="1367" spans="33:33" x14ac:dyDescent="0.45">
      <c r="AG1367" s="1"/>
    </row>
    <row r="1368" spans="33:33" x14ac:dyDescent="0.45">
      <c r="AG1368" s="1"/>
    </row>
    <row r="1369" spans="33:33" x14ac:dyDescent="0.45">
      <c r="AG1369" s="1"/>
    </row>
    <row r="1370" spans="33:33" x14ac:dyDescent="0.45">
      <c r="AG1370" s="1"/>
    </row>
    <row r="1371" spans="33:33" x14ac:dyDescent="0.45">
      <c r="AG1371" s="1"/>
    </row>
    <row r="1372" spans="33:33" x14ac:dyDescent="0.45">
      <c r="AG1372" s="1"/>
    </row>
    <row r="1373" spans="33:33" x14ac:dyDescent="0.45">
      <c r="AG1373" s="1"/>
    </row>
    <row r="1374" spans="33:33" x14ac:dyDescent="0.45">
      <c r="AG1374" s="1"/>
    </row>
    <row r="1375" spans="33:33" x14ac:dyDescent="0.45">
      <c r="AG1375" s="1"/>
    </row>
    <row r="1376" spans="33:33" x14ac:dyDescent="0.45">
      <c r="AG1376" s="1"/>
    </row>
    <row r="1377" spans="33:33" x14ac:dyDescent="0.45">
      <c r="AG1377" s="1"/>
    </row>
    <row r="1378" spans="33:33" x14ac:dyDescent="0.45">
      <c r="AG1378" s="1"/>
    </row>
    <row r="1379" spans="33:33" x14ac:dyDescent="0.45">
      <c r="AG1379" s="1"/>
    </row>
    <row r="1380" spans="33:33" x14ac:dyDescent="0.45">
      <c r="AG1380" s="1"/>
    </row>
    <row r="1381" spans="33:33" x14ac:dyDescent="0.45">
      <c r="AG1381" s="1"/>
    </row>
    <row r="1382" spans="33:33" x14ac:dyDescent="0.45">
      <c r="AG1382" s="1"/>
    </row>
    <row r="1383" spans="33:33" x14ac:dyDescent="0.45">
      <c r="AG1383" s="1"/>
    </row>
    <row r="1384" spans="33:33" x14ac:dyDescent="0.45">
      <c r="AG1384" s="1"/>
    </row>
    <row r="1385" spans="33:33" x14ac:dyDescent="0.45">
      <c r="AG1385" s="1"/>
    </row>
    <row r="1386" spans="33:33" x14ac:dyDescent="0.45">
      <c r="AG1386" s="1"/>
    </row>
    <row r="1387" spans="33:33" x14ac:dyDescent="0.45">
      <c r="AG1387" s="1"/>
    </row>
    <row r="1388" spans="33:33" x14ac:dyDescent="0.45">
      <c r="AG1388" s="1"/>
    </row>
    <row r="1389" spans="33:33" x14ac:dyDescent="0.45">
      <c r="AG1389" s="1"/>
    </row>
    <row r="1390" spans="33:33" x14ac:dyDescent="0.45">
      <c r="AG1390" s="1"/>
    </row>
    <row r="1391" spans="33:33" x14ac:dyDescent="0.45">
      <c r="AG1391" s="1"/>
    </row>
    <row r="1392" spans="33:33" x14ac:dyDescent="0.45">
      <c r="AG1392" s="1"/>
    </row>
    <row r="1393" spans="33:33" x14ac:dyDescent="0.45">
      <c r="AG1393" s="1"/>
    </row>
    <row r="1394" spans="33:33" x14ac:dyDescent="0.45">
      <c r="AG1394" s="1"/>
    </row>
    <row r="1395" spans="33:33" x14ac:dyDescent="0.45">
      <c r="AG1395" s="1"/>
    </row>
    <row r="1396" spans="33:33" x14ac:dyDescent="0.45">
      <c r="AG1396" s="1"/>
    </row>
    <row r="1397" spans="33:33" x14ac:dyDescent="0.45">
      <c r="AG1397" s="1"/>
    </row>
    <row r="1398" spans="33:33" x14ac:dyDescent="0.45">
      <c r="AG1398" s="1"/>
    </row>
    <row r="1399" spans="33:33" x14ac:dyDescent="0.45">
      <c r="AG1399" s="1"/>
    </row>
    <row r="1400" spans="33:33" x14ac:dyDescent="0.45">
      <c r="AG1400" s="1"/>
    </row>
    <row r="1401" spans="33:33" x14ac:dyDescent="0.45">
      <c r="AG1401" s="1"/>
    </row>
    <row r="1402" spans="33:33" x14ac:dyDescent="0.45">
      <c r="AG1402" s="1"/>
    </row>
    <row r="1403" spans="33:33" x14ac:dyDescent="0.45">
      <c r="AG1403" s="1"/>
    </row>
    <row r="1404" spans="33:33" x14ac:dyDescent="0.45">
      <c r="AG1404" s="1"/>
    </row>
    <row r="1405" spans="33:33" x14ac:dyDescent="0.45">
      <c r="AG1405" s="1"/>
    </row>
    <row r="1406" spans="33:33" x14ac:dyDescent="0.45">
      <c r="AG1406" s="1"/>
    </row>
    <row r="1407" spans="33:33" x14ac:dyDescent="0.45">
      <c r="AG1407" s="1"/>
    </row>
    <row r="1408" spans="33:33" x14ac:dyDescent="0.45">
      <c r="AG1408" s="1"/>
    </row>
    <row r="1409" spans="33:33" x14ac:dyDescent="0.45">
      <c r="AG1409" s="1"/>
    </row>
    <row r="1410" spans="33:33" x14ac:dyDescent="0.45">
      <c r="AG1410" s="1"/>
    </row>
    <row r="1411" spans="33:33" x14ac:dyDescent="0.45">
      <c r="AG1411" s="1"/>
    </row>
    <row r="1412" spans="33:33" x14ac:dyDescent="0.45">
      <c r="AG1412" s="1"/>
    </row>
    <row r="1413" spans="33:33" x14ac:dyDescent="0.45">
      <c r="AG1413" s="1"/>
    </row>
    <row r="1414" spans="33:33" x14ac:dyDescent="0.45">
      <c r="AG1414" s="1"/>
    </row>
    <row r="1415" spans="33:33" x14ac:dyDescent="0.45">
      <c r="AG1415" s="1"/>
    </row>
    <row r="1416" spans="33:33" x14ac:dyDescent="0.45">
      <c r="AG1416" s="1"/>
    </row>
    <row r="1417" spans="33:33" x14ac:dyDescent="0.45">
      <c r="AG1417" s="1"/>
    </row>
    <row r="1418" spans="33:33" x14ac:dyDescent="0.45">
      <c r="AG1418" s="1"/>
    </row>
    <row r="1419" spans="33:33" x14ac:dyDescent="0.45">
      <c r="AG1419" s="1"/>
    </row>
    <row r="1420" spans="33:33" x14ac:dyDescent="0.45">
      <c r="AG1420" s="1"/>
    </row>
    <row r="1421" spans="33:33" x14ac:dyDescent="0.45">
      <c r="AG1421" s="1"/>
    </row>
    <row r="1422" spans="33:33" x14ac:dyDescent="0.45">
      <c r="AG1422" s="1"/>
    </row>
    <row r="1423" spans="33:33" x14ac:dyDescent="0.45">
      <c r="AG1423" s="1"/>
    </row>
    <row r="1424" spans="33:33" x14ac:dyDescent="0.45">
      <c r="AG1424" s="1"/>
    </row>
    <row r="1425" spans="33:33" x14ac:dyDescent="0.45">
      <c r="AG1425" s="1"/>
    </row>
    <row r="1426" spans="33:33" x14ac:dyDescent="0.45">
      <c r="AG1426" s="1"/>
    </row>
    <row r="1427" spans="33:33" x14ac:dyDescent="0.45">
      <c r="AG1427" s="1"/>
    </row>
    <row r="1428" spans="33:33" x14ac:dyDescent="0.45">
      <c r="AG1428" s="1"/>
    </row>
    <row r="1429" spans="33:33" x14ac:dyDescent="0.45">
      <c r="AG1429" s="1"/>
    </row>
    <row r="1430" spans="33:33" x14ac:dyDescent="0.45">
      <c r="AG1430" s="1"/>
    </row>
    <row r="1431" spans="33:33" x14ac:dyDescent="0.45">
      <c r="AG1431" s="1"/>
    </row>
    <row r="1432" spans="33:33" x14ac:dyDescent="0.45">
      <c r="AG1432" s="1"/>
    </row>
    <row r="1433" spans="33:33" x14ac:dyDescent="0.45">
      <c r="AG1433" s="1"/>
    </row>
    <row r="1434" spans="33:33" x14ac:dyDescent="0.45">
      <c r="AG1434" s="1"/>
    </row>
    <row r="1435" spans="33:33" x14ac:dyDescent="0.45">
      <c r="AG1435" s="1"/>
    </row>
    <row r="1436" spans="33:33" x14ac:dyDescent="0.45">
      <c r="AG1436" s="1"/>
    </row>
    <row r="1437" spans="33:33" x14ac:dyDescent="0.45">
      <c r="AG1437" s="1"/>
    </row>
    <row r="1438" spans="33:33" x14ac:dyDescent="0.45">
      <c r="AG1438" s="1"/>
    </row>
    <row r="1439" spans="33:33" x14ac:dyDescent="0.45">
      <c r="AG1439" s="1"/>
    </row>
    <row r="1440" spans="33:33" x14ac:dyDescent="0.45">
      <c r="AG1440" s="1"/>
    </row>
    <row r="1441" spans="33:33" x14ac:dyDescent="0.45">
      <c r="AG1441" s="1"/>
    </row>
    <row r="1442" spans="33:33" x14ac:dyDescent="0.45">
      <c r="AG1442" s="1"/>
    </row>
    <row r="1443" spans="33:33" x14ac:dyDescent="0.45">
      <c r="AG1443" s="1"/>
    </row>
    <row r="1444" spans="33:33" x14ac:dyDescent="0.45">
      <c r="AG1444" s="1"/>
    </row>
    <row r="1445" spans="33:33" x14ac:dyDescent="0.45">
      <c r="AG1445" s="1"/>
    </row>
    <row r="1446" spans="33:33" x14ac:dyDescent="0.45">
      <c r="AG1446" s="1"/>
    </row>
    <row r="1447" spans="33:33" x14ac:dyDescent="0.45">
      <c r="AG1447" s="1"/>
    </row>
    <row r="1448" spans="33:33" x14ac:dyDescent="0.45">
      <c r="AG1448" s="1"/>
    </row>
    <row r="1449" spans="33:33" x14ac:dyDescent="0.45">
      <c r="AG1449" s="1"/>
    </row>
    <row r="1450" spans="33:33" x14ac:dyDescent="0.45">
      <c r="AG1450" s="1"/>
    </row>
    <row r="1451" spans="33:33" x14ac:dyDescent="0.45">
      <c r="AG1451" s="1"/>
    </row>
    <row r="1452" spans="33:33" x14ac:dyDescent="0.45">
      <c r="AG1452" s="1"/>
    </row>
    <row r="1453" spans="33:33" x14ac:dyDescent="0.45">
      <c r="AG1453" s="1"/>
    </row>
    <row r="1454" spans="33:33" x14ac:dyDescent="0.45">
      <c r="AG1454" s="1"/>
    </row>
    <row r="1455" spans="33:33" x14ac:dyDescent="0.45">
      <c r="AG1455" s="1"/>
    </row>
    <row r="1456" spans="33:33" x14ac:dyDescent="0.45">
      <c r="AG1456" s="1"/>
    </row>
    <row r="1457" spans="33:33" x14ac:dyDescent="0.45">
      <c r="AG1457" s="1"/>
    </row>
    <row r="1458" spans="33:33" x14ac:dyDescent="0.45">
      <c r="AG1458" s="1"/>
    </row>
    <row r="1459" spans="33:33" x14ac:dyDescent="0.45">
      <c r="AG1459" s="1"/>
    </row>
    <row r="1460" spans="33:33" x14ac:dyDescent="0.45">
      <c r="AG1460" s="1"/>
    </row>
    <row r="1461" spans="33:33" x14ac:dyDescent="0.45">
      <c r="AG1461" s="1"/>
    </row>
    <row r="1462" spans="33:33" x14ac:dyDescent="0.45">
      <c r="AG1462" s="1"/>
    </row>
    <row r="1463" spans="33:33" x14ac:dyDescent="0.45">
      <c r="AG1463" s="1"/>
    </row>
    <row r="1464" spans="33:33" x14ac:dyDescent="0.45">
      <c r="AG1464" s="1"/>
    </row>
    <row r="1465" spans="33:33" x14ac:dyDescent="0.45">
      <c r="AG1465" s="1"/>
    </row>
    <row r="1466" spans="33:33" x14ac:dyDescent="0.45">
      <c r="AG1466" s="1"/>
    </row>
    <row r="1467" spans="33:33" x14ac:dyDescent="0.45">
      <c r="AG1467" s="1"/>
    </row>
    <row r="1468" spans="33:33" x14ac:dyDescent="0.45">
      <c r="AG1468" s="1"/>
    </row>
    <row r="1469" spans="33:33" x14ac:dyDescent="0.45">
      <c r="AG1469" s="1"/>
    </row>
    <row r="1470" spans="33:33" x14ac:dyDescent="0.45">
      <c r="AG1470" s="1"/>
    </row>
    <row r="1471" spans="33:33" x14ac:dyDescent="0.45">
      <c r="AG1471" s="1"/>
    </row>
    <row r="1472" spans="33:33" x14ac:dyDescent="0.45">
      <c r="AG1472" s="1"/>
    </row>
    <row r="1473" spans="33:33" x14ac:dyDescent="0.45">
      <c r="AG1473" s="1"/>
    </row>
    <row r="1474" spans="33:33" x14ac:dyDescent="0.45">
      <c r="AG1474" s="1"/>
    </row>
    <row r="1475" spans="33:33" x14ac:dyDescent="0.45">
      <c r="AG1475" s="1"/>
    </row>
    <row r="1476" spans="33:33" x14ac:dyDescent="0.45">
      <c r="AG1476" s="1"/>
    </row>
    <row r="1477" spans="33:33" x14ac:dyDescent="0.45">
      <c r="AG1477" s="1"/>
    </row>
    <row r="1478" spans="33:33" x14ac:dyDescent="0.45">
      <c r="AG1478" s="1"/>
    </row>
    <row r="1479" spans="33:33" x14ac:dyDescent="0.45">
      <c r="AG1479" s="1"/>
    </row>
    <row r="1480" spans="33:33" x14ac:dyDescent="0.45">
      <c r="AG1480" s="1"/>
    </row>
    <row r="1481" spans="33:33" x14ac:dyDescent="0.45">
      <c r="AG1481" s="1"/>
    </row>
    <row r="1482" spans="33:33" x14ac:dyDescent="0.45">
      <c r="AG1482" s="1"/>
    </row>
    <row r="1483" spans="33:33" x14ac:dyDescent="0.45">
      <c r="AG1483" s="1"/>
    </row>
    <row r="1484" spans="33:33" x14ac:dyDescent="0.45">
      <c r="AG1484" s="1"/>
    </row>
    <row r="1485" spans="33:33" x14ac:dyDescent="0.45">
      <c r="AG1485" s="1"/>
    </row>
    <row r="1486" spans="33:33" x14ac:dyDescent="0.45">
      <c r="AG1486" s="1"/>
    </row>
    <row r="1487" spans="33:33" x14ac:dyDescent="0.45">
      <c r="AG1487" s="1"/>
    </row>
    <row r="1488" spans="33:33" x14ac:dyDescent="0.45">
      <c r="AG1488" s="1"/>
    </row>
    <row r="1489" spans="33:33" x14ac:dyDescent="0.45">
      <c r="AG1489" s="1"/>
    </row>
    <row r="1490" spans="33:33" x14ac:dyDescent="0.45">
      <c r="AG1490" s="1"/>
    </row>
    <row r="1491" spans="33:33" x14ac:dyDescent="0.45">
      <c r="AG1491" s="1"/>
    </row>
    <row r="1492" spans="33:33" x14ac:dyDescent="0.45">
      <c r="AG1492" s="1"/>
    </row>
    <row r="1493" spans="33:33" x14ac:dyDescent="0.45">
      <c r="AG1493" s="1"/>
    </row>
    <row r="1494" spans="33:33" x14ac:dyDescent="0.45">
      <c r="AG1494" s="1"/>
    </row>
    <row r="1495" spans="33:33" x14ac:dyDescent="0.45">
      <c r="AG1495" s="1"/>
    </row>
    <row r="1496" spans="33:33" x14ac:dyDescent="0.45">
      <c r="AG1496" s="1"/>
    </row>
    <row r="1497" spans="33:33" x14ac:dyDescent="0.45">
      <c r="AG1497" s="1"/>
    </row>
    <row r="1498" spans="33:33" x14ac:dyDescent="0.45">
      <c r="AG1498" s="1"/>
    </row>
    <row r="1499" spans="33:33" x14ac:dyDescent="0.45">
      <c r="AG1499" s="1"/>
    </row>
    <row r="1500" spans="33:33" x14ac:dyDescent="0.45">
      <c r="AG1500" s="1"/>
    </row>
    <row r="1501" spans="33:33" x14ac:dyDescent="0.45">
      <c r="AG1501" s="1"/>
    </row>
    <row r="1502" spans="33:33" x14ac:dyDescent="0.45">
      <c r="AG1502" s="1"/>
    </row>
    <row r="1503" spans="33:33" x14ac:dyDescent="0.45">
      <c r="AG1503" s="1"/>
    </row>
    <row r="1504" spans="33:33" x14ac:dyDescent="0.45">
      <c r="AG1504" s="1"/>
    </row>
    <row r="1505" spans="33:33" x14ac:dyDescent="0.45">
      <c r="AG1505" s="1"/>
    </row>
    <row r="1506" spans="33:33" x14ac:dyDescent="0.45">
      <c r="AG1506" s="1"/>
    </row>
    <row r="1507" spans="33:33" x14ac:dyDescent="0.45">
      <c r="AG1507" s="1"/>
    </row>
    <row r="1508" spans="33:33" x14ac:dyDescent="0.45">
      <c r="AG1508" s="1"/>
    </row>
    <row r="1509" spans="33:33" x14ac:dyDescent="0.45">
      <c r="AG1509" s="1"/>
    </row>
    <row r="1510" spans="33:33" x14ac:dyDescent="0.45">
      <c r="AG1510" s="1"/>
    </row>
    <row r="1511" spans="33:33" x14ac:dyDescent="0.45">
      <c r="AG1511" s="1"/>
    </row>
    <row r="1512" spans="33:33" x14ac:dyDescent="0.45">
      <c r="AG1512" s="1"/>
    </row>
    <row r="1513" spans="33:33" x14ac:dyDescent="0.45">
      <c r="AG1513" s="1"/>
    </row>
    <row r="1514" spans="33:33" x14ac:dyDescent="0.45">
      <c r="AG1514" s="1"/>
    </row>
    <row r="1515" spans="33:33" x14ac:dyDescent="0.45">
      <c r="AG1515" s="1"/>
    </row>
    <row r="1516" spans="33:33" x14ac:dyDescent="0.45">
      <c r="AG1516" s="1"/>
    </row>
    <row r="1517" spans="33:33" x14ac:dyDescent="0.45">
      <c r="AG1517" s="1"/>
    </row>
    <row r="1518" spans="33:33" x14ac:dyDescent="0.45">
      <c r="AG1518" s="1"/>
    </row>
    <row r="1519" spans="33:33" x14ac:dyDescent="0.45">
      <c r="AG1519" s="1"/>
    </row>
    <row r="1520" spans="33:33" x14ac:dyDescent="0.45">
      <c r="AG1520" s="1"/>
    </row>
    <row r="1521" spans="33:33" x14ac:dyDescent="0.45">
      <c r="AG1521" s="1"/>
    </row>
    <row r="1522" spans="33:33" x14ac:dyDescent="0.45">
      <c r="AG1522" s="1"/>
    </row>
    <row r="1523" spans="33:33" x14ac:dyDescent="0.45">
      <c r="AG1523" s="1"/>
    </row>
    <row r="1524" spans="33:33" x14ac:dyDescent="0.45">
      <c r="AG1524" s="1"/>
    </row>
    <row r="1525" spans="33:33" x14ac:dyDescent="0.45">
      <c r="AG1525" s="1"/>
    </row>
    <row r="1526" spans="33:33" x14ac:dyDescent="0.45">
      <c r="AG1526" s="1"/>
    </row>
    <row r="1527" spans="33:33" x14ac:dyDescent="0.45">
      <c r="AG1527" s="1"/>
    </row>
    <row r="1528" spans="33:33" x14ac:dyDescent="0.45">
      <c r="AG1528" s="1"/>
    </row>
    <row r="1529" spans="33:33" x14ac:dyDescent="0.45">
      <c r="AG1529" s="1"/>
    </row>
    <row r="1530" spans="33:33" x14ac:dyDescent="0.45">
      <c r="AG1530" s="1"/>
    </row>
    <row r="1531" spans="33:33" x14ac:dyDescent="0.45">
      <c r="AG1531" s="1"/>
    </row>
    <row r="1532" spans="33:33" x14ac:dyDescent="0.45">
      <c r="AG1532" s="1"/>
    </row>
    <row r="1533" spans="33:33" x14ac:dyDescent="0.45">
      <c r="AG1533" s="1"/>
    </row>
    <row r="1534" spans="33:33" x14ac:dyDescent="0.45">
      <c r="AG1534" s="1"/>
    </row>
    <row r="1535" spans="33:33" x14ac:dyDescent="0.45">
      <c r="AG1535" s="1"/>
    </row>
    <row r="1536" spans="33:33" x14ac:dyDescent="0.45">
      <c r="AG1536" s="1"/>
    </row>
    <row r="1537" spans="33:33" x14ac:dyDescent="0.45">
      <c r="AG1537" s="1"/>
    </row>
    <row r="1538" spans="33:33" x14ac:dyDescent="0.45">
      <c r="AG1538" s="1"/>
    </row>
    <row r="1539" spans="33:33" x14ac:dyDescent="0.45">
      <c r="AG1539" s="1"/>
    </row>
    <row r="1540" spans="33:33" x14ac:dyDescent="0.45">
      <c r="AG1540" s="1"/>
    </row>
    <row r="1541" spans="33:33" x14ac:dyDescent="0.45">
      <c r="AG1541" s="1"/>
    </row>
    <row r="1542" spans="33:33" x14ac:dyDescent="0.45">
      <c r="AG1542" s="1"/>
    </row>
    <row r="1543" spans="33:33" x14ac:dyDescent="0.45">
      <c r="AG1543" s="1"/>
    </row>
    <row r="1544" spans="33:33" x14ac:dyDescent="0.45">
      <c r="AG1544" s="1"/>
    </row>
    <row r="1545" spans="33:33" x14ac:dyDescent="0.45">
      <c r="AG1545" s="1"/>
    </row>
    <row r="1546" spans="33:33" x14ac:dyDescent="0.45">
      <c r="AG1546" s="1"/>
    </row>
    <row r="1547" spans="33:33" x14ac:dyDescent="0.45">
      <c r="AG1547" s="1"/>
    </row>
    <row r="1548" spans="33:33" x14ac:dyDescent="0.45">
      <c r="AG1548" s="1"/>
    </row>
    <row r="1549" spans="33:33" x14ac:dyDescent="0.45">
      <c r="AG1549" s="1"/>
    </row>
    <row r="1550" spans="33:33" x14ac:dyDescent="0.45">
      <c r="AG1550" s="1"/>
    </row>
    <row r="1551" spans="33:33" x14ac:dyDescent="0.45">
      <c r="AG1551" s="1"/>
    </row>
    <row r="1552" spans="33:33" x14ac:dyDescent="0.45">
      <c r="AG1552" s="1"/>
    </row>
    <row r="1553" spans="33:33" x14ac:dyDescent="0.45">
      <c r="AG1553" s="1"/>
    </row>
    <row r="1554" spans="33:33" x14ac:dyDescent="0.45">
      <c r="AG1554" s="1"/>
    </row>
    <row r="1555" spans="33:33" x14ac:dyDescent="0.45">
      <c r="AG1555" s="1"/>
    </row>
    <row r="1556" spans="33:33" x14ac:dyDescent="0.45">
      <c r="AG1556" s="1"/>
    </row>
    <row r="1557" spans="33:33" x14ac:dyDescent="0.45">
      <c r="AG1557" s="1"/>
    </row>
    <row r="1558" spans="33:33" x14ac:dyDescent="0.45">
      <c r="AG1558" s="1"/>
    </row>
    <row r="1559" spans="33:33" x14ac:dyDescent="0.45">
      <c r="AG1559" s="1"/>
    </row>
    <row r="1560" spans="33:33" x14ac:dyDescent="0.45">
      <c r="AG1560" s="1"/>
    </row>
    <row r="1561" spans="33:33" x14ac:dyDescent="0.45">
      <c r="AG1561" s="1"/>
    </row>
    <row r="1562" spans="33:33" x14ac:dyDescent="0.45">
      <c r="AG1562" s="1"/>
    </row>
    <row r="1563" spans="33:33" x14ac:dyDescent="0.45">
      <c r="AG1563" s="1"/>
    </row>
    <row r="1564" spans="33:33" x14ac:dyDescent="0.45">
      <c r="AG1564" s="1"/>
    </row>
    <row r="1565" spans="33:33" x14ac:dyDescent="0.45">
      <c r="AG1565" s="1"/>
    </row>
    <row r="1566" spans="33:33" x14ac:dyDescent="0.45">
      <c r="AG1566" s="1"/>
    </row>
    <row r="1567" spans="33:33" x14ac:dyDescent="0.45">
      <c r="AG1567" s="1"/>
    </row>
    <row r="1568" spans="33:33" x14ac:dyDescent="0.45">
      <c r="AG1568" s="1"/>
    </row>
    <row r="1569" spans="33:33" x14ac:dyDescent="0.45">
      <c r="AG1569" s="1"/>
    </row>
    <row r="1570" spans="33:33" x14ac:dyDescent="0.45">
      <c r="AG1570" s="1"/>
    </row>
    <row r="1571" spans="33:33" x14ac:dyDescent="0.45">
      <c r="AG1571" s="1"/>
    </row>
    <row r="1572" spans="33:33" x14ac:dyDescent="0.45">
      <c r="AG1572" s="1"/>
    </row>
    <row r="1573" spans="33:33" x14ac:dyDescent="0.45">
      <c r="AG1573" s="1"/>
    </row>
    <row r="1574" spans="33:33" x14ac:dyDescent="0.45">
      <c r="AG1574" s="1"/>
    </row>
    <row r="1575" spans="33:33" x14ac:dyDescent="0.45">
      <c r="AG1575" s="1"/>
    </row>
    <row r="1576" spans="33:33" x14ac:dyDescent="0.45">
      <c r="AG1576" s="1"/>
    </row>
    <row r="1577" spans="33:33" x14ac:dyDescent="0.45">
      <c r="AG1577" s="1"/>
    </row>
    <row r="1578" spans="33:33" x14ac:dyDescent="0.45">
      <c r="AG1578" s="1"/>
    </row>
    <row r="1579" spans="33:33" x14ac:dyDescent="0.45">
      <c r="AG1579" s="1"/>
    </row>
    <row r="1580" spans="33:33" x14ac:dyDescent="0.45">
      <c r="AG1580" s="1"/>
    </row>
    <row r="1581" spans="33:33" x14ac:dyDescent="0.45">
      <c r="AG1581" s="1"/>
    </row>
    <row r="1582" spans="33:33" x14ac:dyDescent="0.45">
      <c r="AG1582" s="1"/>
    </row>
    <row r="1583" spans="33:33" x14ac:dyDescent="0.45">
      <c r="AG1583" s="1"/>
    </row>
    <row r="1584" spans="33:33" x14ac:dyDescent="0.45">
      <c r="AG1584" s="1"/>
    </row>
    <row r="1585" spans="33:33" x14ac:dyDescent="0.45">
      <c r="AG1585" s="1"/>
    </row>
    <row r="1586" spans="33:33" x14ac:dyDescent="0.45">
      <c r="AG1586" s="1"/>
    </row>
    <row r="1587" spans="33:33" x14ac:dyDescent="0.45">
      <c r="AG1587" s="1"/>
    </row>
    <row r="1588" spans="33:33" x14ac:dyDescent="0.45">
      <c r="AG1588" s="1"/>
    </row>
    <row r="1589" spans="33:33" x14ac:dyDescent="0.45">
      <c r="AG1589" s="1"/>
    </row>
    <row r="1590" spans="33:33" x14ac:dyDescent="0.45">
      <c r="AG1590" s="1"/>
    </row>
    <row r="1591" spans="33:33" x14ac:dyDescent="0.45">
      <c r="AG1591" s="1"/>
    </row>
    <row r="1592" spans="33:33" x14ac:dyDescent="0.45">
      <c r="AG1592" s="1"/>
    </row>
    <row r="1593" spans="33:33" x14ac:dyDescent="0.45">
      <c r="AG1593" s="1"/>
    </row>
    <row r="1594" spans="33:33" x14ac:dyDescent="0.45">
      <c r="AG1594" s="1"/>
    </row>
    <row r="1595" spans="33:33" x14ac:dyDescent="0.45">
      <c r="AG1595" s="1"/>
    </row>
    <row r="1596" spans="33:33" x14ac:dyDescent="0.45">
      <c r="AG1596" s="1"/>
    </row>
    <row r="1597" spans="33:33" x14ac:dyDescent="0.45">
      <c r="AG1597" s="1"/>
    </row>
    <row r="1598" spans="33:33" x14ac:dyDescent="0.45">
      <c r="AG1598" s="1"/>
    </row>
    <row r="1599" spans="33:33" x14ac:dyDescent="0.45">
      <c r="AG1599" s="1"/>
    </row>
    <row r="1600" spans="33:33" x14ac:dyDescent="0.45">
      <c r="AG1600" s="1"/>
    </row>
    <row r="1601" spans="33:33" x14ac:dyDescent="0.45">
      <c r="AG1601" s="1"/>
    </row>
    <row r="1602" spans="33:33" x14ac:dyDescent="0.45">
      <c r="AG1602" s="1"/>
    </row>
    <row r="1603" spans="33:33" x14ac:dyDescent="0.45">
      <c r="AG1603" s="1"/>
    </row>
    <row r="1604" spans="33:33" x14ac:dyDescent="0.45">
      <c r="AG1604" s="1"/>
    </row>
    <row r="1605" spans="33:33" x14ac:dyDescent="0.45">
      <c r="AG1605" s="1"/>
    </row>
    <row r="1606" spans="33:33" x14ac:dyDescent="0.45">
      <c r="AG1606" s="1"/>
    </row>
    <row r="1607" spans="33:33" x14ac:dyDescent="0.45">
      <c r="AG1607" s="1"/>
    </row>
    <row r="1608" spans="33:33" x14ac:dyDescent="0.45">
      <c r="AG1608" s="1"/>
    </row>
    <row r="1609" spans="33:33" x14ac:dyDescent="0.45">
      <c r="AG1609" s="1"/>
    </row>
    <row r="1610" spans="33:33" x14ac:dyDescent="0.45">
      <c r="AG1610" s="1"/>
    </row>
    <row r="1611" spans="33:33" x14ac:dyDescent="0.45">
      <c r="AG1611" s="1"/>
    </row>
    <row r="1612" spans="33:33" x14ac:dyDescent="0.45">
      <c r="AG1612" s="1"/>
    </row>
    <row r="1613" spans="33:33" x14ac:dyDescent="0.45">
      <c r="AG1613" s="1"/>
    </row>
    <row r="1614" spans="33:33" x14ac:dyDescent="0.45">
      <c r="AG1614" s="1"/>
    </row>
    <row r="1615" spans="33:33" x14ac:dyDescent="0.45">
      <c r="AG1615" s="1"/>
    </row>
    <row r="1616" spans="33:33" x14ac:dyDescent="0.45">
      <c r="AG1616" s="1"/>
    </row>
    <row r="1617" spans="33:33" x14ac:dyDescent="0.45">
      <c r="AG1617" s="1"/>
    </row>
    <row r="1618" spans="33:33" x14ac:dyDescent="0.45">
      <c r="AG1618" s="1"/>
    </row>
    <row r="1619" spans="33:33" x14ac:dyDescent="0.45">
      <c r="AG1619" s="1"/>
    </row>
    <row r="1620" spans="33:33" x14ac:dyDescent="0.45">
      <c r="AG1620" s="1"/>
    </row>
    <row r="1621" spans="33:33" x14ac:dyDescent="0.45">
      <c r="AG1621" s="1"/>
    </row>
    <row r="1622" spans="33:33" x14ac:dyDescent="0.45">
      <c r="AG1622" s="1"/>
    </row>
    <row r="1623" spans="33:33" x14ac:dyDescent="0.45">
      <c r="AG1623" s="1"/>
    </row>
    <row r="1624" spans="33:33" x14ac:dyDescent="0.45">
      <c r="AG1624" s="1"/>
    </row>
    <row r="1625" spans="33:33" x14ac:dyDescent="0.45">
      <c r="AG1625" s="1"/>
    </row>
    <row r="1626" spans="33:33" x14ac:dyDescent="0.45">
      <c r="AG1626" s="1"/>
    </row>
    <row r="1627" spans="33:33" x14ac:dyDescent="0.45">
      <c r="AG1627" s="1"/>
    </row>
    <row r="1628" spans="33:33" x14ac:dyDescent="0.45">
      <c r="AG1628" s="1"/>
    </row>
    <row r="1629" spans="33:33" x14ac:dyDescent="0.45">
      <c r="AG1629" s="1"/>
    </row>
    <row r="1630" spans="33:33" x14ac:dyDescent="0.45">
      <c r="AG1630" s="1"/>
    </row>
    <row r="1631" spans="33:33" x14ac:dyDescent="0.45">
      <c r="AG1631" s="1"/>
    </row>
    <row r="1632" spans="33:33" x14ac:dyDescent="0.45">
      <c r="AG1632" s="1"/>
    </row>
    <row r="1633" spans="33:33" x14ac:dyDescent="0.45">
      <c r="AG1633" s="1"/>
    </row>
    <row r="1634" spans="33:33" x14ac:dyDescent="0.45">
      <c r="AG1634" s="1"/>
    </row>
    <row r="1635" spans="33:33" x14ac:dyDescent="0.45">
      <c r="AG1635" s="1"/>
    </row>
    <row r="1636" spans="33:33" x14ac:dyDescent="0.45">
      <c r="AG1636" s="1"/>
    </row>
    <row r="1637" spans="33:33" x14ac:dyDescent="0.45">
      <c r="AG1637" s="1"/>
    </row>
    <row r="1638" spans="33:33" x14ac:dyDescent="0.45">
      <c r="AG1638" s="1"/>
    </row>
    <row r="1639" spans="33:33" x14ac:dyDescent="0.45">
      <c r="AG1639" s="1"/>
    </row>
    <row r="1640" spans="33:33" x14ac:dyDescent="0.45">
      <c r="AG1640" s="1"/>
    </row>
    <row r="1641" spans="33:33" x14ac:dyDescent="0.45">
      <c r="AG1641" s="1"/>
    </row>
    <row r="1642" spans="33:33" x14ac:dyDescent="0.45">
      <c r="AG1642" s="1"/>
    </row>
    <row r="1643" spans="33:33" x14ac:dyDescent="0.45">
      <c r="AG1643" s="1"/>
    </row>
    <row r="1644" spans="33:33" x14ac:dyDescent="0.45">
      <c r="AG1644" s="1"/>
    </row>
    <row r="1645" spans="33:33" x14ac:dyDescent="0.45">
      <c r="AG1645" s="1"/>
    </row>
    <row r="1646" spans="33:33" x14ac:dyDescent="0.45">
      <c r="AG1646" s="1"/>
    </row>
    <row r="1647" spans="33:33" x14ac:dyDescent="0.45">
      <c r="AG1647" s="1"/>
    </row>
    <row r="1648" spans="33:33" x14ac:dyDescent="0.45">
      <c r="AG1648" s="1"/>
    </row>
    <row r="1649" spans="33:33" x14ac:dyDescent="0.45">
      <c r="AG1649" s="1"/>
    </row>
    <row r="1650" spans="33:33" x14ac:dyDescent="0.45">
      <c r="AG1650" s="1"/>
    </row>
    <row r="1651" spans="33:33" ht="13.15" customHeight="1" x14ac:dyDescent="0.45">
      <c r="AG1651" s="1"/>
    </row>
    <row r="1652" spans="33:33" x14ac:dyDescent="0.45">
      <c r="AG1652" s="1"/>
    </row>
    <row r="1653" spans="33:33" x14ac:dyDescent="0.45">
      <c r="AG1653" s="1"/>
    </row>
    <row r="1654" spans="33:33" x14ac:dyDescent="0.45">
      <c r="AG1654" s="1"/>
    </row>
    <row r="1655" spans="33:33" x14ac:dyDescent="0.45">
      <c r="AG1655" s="1"/>
    </row>
    <row r="1656" spans="33:33" x14ac:dyDescent="0.45">
      <c r="AG1656" s="1"/>
    </row>
    <row r="1657" spans="33:33" x14ac:dyDescent="0.45">
      <c r="AG1657" s="1"/>
    </row>
    <row r="1658" spans="33:33" x14ac:dyDescent="0.45">
      <c r="AG1658" s="1"/>
    </row>
    <row r="1659" spans="33:33" x14ac:dyDescent="0.45">
      <c r="AG1659" s="1"/>
    </row>
    <row r="1660" spans="33:33" x14ac:dyDescent="0.45">
      <c r="AG1660" s="1"/>
    </row>
    <row r="1661" spans="33:33" x14ac:dyDescent="0.45">
      <c r="AG1661" s="1"/>
    </row>
    <row r="1662" spans="33:33" x14ac:dyDescent="0.45">
      <c r="AG1662" s="1"/>
    </row>
    <row r="1663" spans="33:33" x14ac:dyDescent="0.45">
      <c r="AG1663" s="1"/>
    </row>
    <row r="1664" spans="33:33" x14ac:dyDescent="0.45">
      <c r="AG1664" s="1"/>
    </row>
    <row r="1665" spans="33:33" x14ac:dyDescent="0.45">
      <c r="AG1665" s="1"/>
    </row>
    <row r="1666" spans="33:33" x14ac:dyDescent="0.45">
      <c r="AG1666" s="1"/>
    </row>
    <row r="1667" spans="33:33" x14ac:dyDescent="0.45">
      <c r="AG1667" s="1"/>
    </row>
    <row r="1668" spans="33:33" x14ac:dyDescent="0.45">
      <c r="AG1668" s="1"/>
    </row>
    <row r="1669" spans="33:33" x14ac:dyDescent="0.45">
      <c r="AG1669" s="1"/>
    </row>
    <row r="1670" spans="33:33" x14ac:dyDescent="0.45">
      <c r="AG1670" s="1"/>
    </row>
    <row r="1671" spans="33:33" x14ac:dyDescent="0.45">
      <c r="AG1671" s="1"/>
    </row>
    <row r="1672" spans="33:33" x14ac:dyDescent="0.45">
      <c r="AG1672" s="1"/>
    </row>
    <row r="1673" spans="33:33" x14ac:dyDescent="0.45">
      <c r="AG1673" s="1"/>
    </row>
    <row r="1674" spans="33:33" x14ac:dyDescent="0.45">
      <c r="AG1674" s="1"/>
    </row>
    <row r="1675" spans="33:33" x14ac:dyDescent="0.45">
      <c r="AG1675" s="1"/>
    </row>
    <row r="1676" spans="33:33" x14ac:dyDescent="0.45">
      <c r="AG1676" s="1"/>
    </row>
    <row r="1677" spans="33:33" x14ac:dyDescent="0.45">
      <c r="AG1677" s="1"/>
    </row>
    <row r="1678" spans="33:33" x14ac:dyDescent="0.45">
      <c r="AG1678" s="1"/>
    </row>
    <row r="1679" spans="33:33" x14ac:dyDescent="0.45">
      <c r="AG1679" s="1"/>
    </row>
    <row r="1680" spans="33:33" x14ac:dyDescent="0.45">
      <c r="AG1680" s="1"/>
    </row>
    <row r="1681" spans="33:33" x14ac:dyDescent="0.45">
      <c r="AG1681" s="1"/>
    </row>
    <row r="1682" spans="33:33" x14ac:dyDescent="0.45">
      <c r="AG1682" s="1"/>
    </row>
    <row r="1683" spans="33:33" x14ac:dyDescent="0.45">
      <c r="AG1683" s="1"/>
    </row>
    <row r="1684" spans="33:33" x14ac:dyDescent="0.45">
      <c r="AG1684" s="1"/>
    </row>
    <row r="1685" spans="33:33" x14ac:dyDescent="0.45">
      <c r="AG1685" s="1"/>
    </row>
    <row r="1686" spans="33:33" x14ac:dyDescent="0.45">
      <c r="AG1686" s="1"/>
    </row>
    <row r="1687" spans="33:33" x14ac:dyDescent="0.45">
      <c r="AG1687" s="1"/>
    </row>
    <row r="1688" spans="33:33" x14ac:dyDescent="0.45">
      <c r="AG1688" s="1"/>
    </row>
    <row r="1689" spans="33:33" x14ac:dyDescent="0.45">
      <c r="AG1689" s="1"/>
    </row>
    <row r="1690" spans="33:33" x14ac:dyDescent="0.45">
      <c r="AG1690" s="1"/>
    </row>
    <row r="1691" spans="33:33" x14ac:dyDescent="0.45">
      <c r="AG1691" s="1"/>
    </row>
    <row r="1692" spans="33:33" x14ac:dyDescent="0.45">
      <c r="AG1692" s="1"/>
    </row>
    <row r="1693" spans="33:33" x14ac:dyDescent="0.45">
      <c r="AG1693" s="1"/>
    </row>
    <row r="1694" spans="33:33" x14ac:dyDescent="0.45">
      <c r="AG1694" s="1"/>
    </row>
    <row r="1695" spans="33:33" x14ac:dyDescent="0.45">
      <c r="AG1695" s="1"/>
    </row>
    <row r="1696" spans="33:33" x14ac:dyDescent="0.45">
      <c r="AG1696" s="1"/>
    </row>
    <row r="1697" spans="33:33" x14ac:dyDescent="0.45">
      <c r="AG1697" s="1"/>
    </row>
    <row r="1698" spans="33:33" x14ac:dyDescent="0.45">
      <c r="AG1698" s="1"/>
    </row>
    <row r="1699" spans="33:33" x14ac:dyDescent="0.45">
      <c r="AG1699" s="1"/>
    </row>
    <row r="1700" spans="33:33" x14ac:dyDescent="0.45">
      <c r="AG1700" s="1"/>
    </row>
    <row r="1701" spans="33:33" x14ac:dyDescent="0.45">
      <c r="AG1701" s="1"/>
    </row>
    <row r="1702" spans="33:33" x14ac:dyDescent="0.45">
      <c r="AG1702" s="1"/>
    </row>
    <row r="1703" spans="33:33" x14ac:dyDescent="0.45">
      <c r="AG1703" s="1"/>
    </row>
    <row r="1704" spans="33:33" x14ac:dyDescent="0.45">
      <c r="AG1704" s="1"/>
    </row>
    <row r="1705" spans="33:33" x14ac:dyDescent="0.45">
      <c r="AG1705" s="1"/>
    </row>
    <row r="1706" spans="33:33" x14ac:dyDescent="0.45">
      <c r="AG1706" s="1"/>
    </row>
    <row r="1707" spans="33:33" x14ac:dyDescent="0.45">
      <c r="AG1707" s="1"/>
    </row>
    <row r="1708" spans="33:33" x14ac:dyDescent="0.45">
      <c r="AG1708" s="1"/>
    </row>
    <row r="1709" spans="33:33" x14ac:dyDescent="0.45">
      <c r="AG1709" s="1"/>
    </row>
    <row r="1710" spans="33:33" x14ac:dyDescent="0.45">
      <c r="AG1710" s="1"/>
    </row>
    <row r="1711" spans="33:33" x14ac:dyDescent="0.45">
      <c r="AG1711" s="1"/>
    </row>
    <row r="1712" spans="33:33" x14ac:dyDescent="0.45">
      <c r="AG1712" s="1"/>
    </row>
    <row r="1713" spans="33:33" x14ac:dyDescent="0.45">
      <c r="AG1713" s="1"/>
    </row>
    <row r="1714" spans="33:33" x14ac:dyDescent="0.45">
      <c r="AG1714" s="1"/>
    </row>
    <row r="1715" spans="33:33" x14ac:dyDescent="0.45">
      <c r="AG1715" s="1"/>
    </row>
    <row r="1716" spans="33:33" x14ac:dyDescent="0.45">
      <c r="AG1716" s="1"/>
    </row>
    <row r="1717" spans="33:33" x14ac:dyDescent="0.45">
      <c r="AG1717" s="1"/>
    </row>
    <row r="1718" spans="33:33" x14ac:dyDescent="0.45">
      <c r="AG1718" s="1"/>
    </row>
    <row r="1719" spans="33:33" x14ac:dyDescent="0.45">
      <c r="AG1719" s="1"/>
    </row>
    <row r="1720" spans="33:33" x14ac:dyDescent="0.45">
      <c r="AG1720" s="1"/>
    </row>
    <row r="1721" spans="33:33" x14ac:dyDescent="0.45">
      <c r="AG1721" s="1"/>
    </row>
    <row r="1722" spans="33:33" x14ac:dyDescent="0.45">
      <c r="AG1722" s="1"/>
    </row>
    <row r="1723" spans="33:33" x14ac:dyDescent="0.45">
      <c r="AG1723" s="1"/>
    </row>
    <row r="1724" spans="33:33" x14ac:dyDescent="0.45">
      <c r="AG1724" s="1"/>
    </row>
    <row r="1725" spans="33:33" x14ac:dyDescent="0.45">
      <c r="AG1725" s="1"/>
    </row>
    <row r="1726" spans="33:33" x14ac:dyDescent="0.45">
      <c r="AG1726" s="1"/>
    </row>
    <row r="1727" spans="33:33" x14ac:dyDescent="0.45">
      <c r="AG1727" s="1"/>
    </row>
    <row r="1728" spans="33:33" x14ac:dyDescent="0.45">
      <c r="AG1728" s="1"/>
    </row>
    <row r="1729" spans="33:33" x14ac:dyDescent="0.45">
      <c r="AG1729" s="1"/>
    </row>
    <row r="1730" spans="33:33" x14ac:dyDescent="0.45">
      <c r="AG1730" s="1"/>
    </row>
    <row r="1731" spans="33:33" x14ac:dyDescent="0.45">
      <c r="AG1731" s="1"/>
    </row>
    <row r="1732" spans="33:33" x14ac:dyDescent="0.45">
      <c r="AG1732" s="1"/>
    </row>
    <row r="1733" spans="33:33" x14ac:dyDescent="0.45">
      <c r="AG1733" s="1"/>
    </row>
    <row r="1734" spans="33:33" x14ac:dyDescent="0.45">
      <c r="AG1734" s="1"/>
    </row>
    <row r="1735" spans="33:33" x14ac:dyDescent="0.45">
      <c r="AG1735" s="1"/>
    </row>
    <row r="1736" spans="33:33" x14ac:dyDescent="0.45">
      <c r="AG1736" s="1"/>
    </row>
    <row r="1737" spans="33:33" x14ac:dyDescent="0.45">
      <c r="AG1737" s="1"/>
    </row>
    <row r="1738" spans="33:33" x14ac:dyDescent="0.45">
      <c r="AG1738" s="1"/>
    </row>
    <row r="1739" spans="33:33" x14ac:dyDescent="0.45">
      <c r="AG1739" s="1"/>
    </row>
    <row r="1740" spans="33:33" x14ac:dyDescent="0.45">
      <c r="AG1740" s="1"/>
    </row>
    <row r="1741" spans="33:33" x14ac:dyDescent="0.45">
      <c r="AG1741" s="1"/>
    </row>
    <row r="1742" spans="33:33" x14ac:dyDescent="0.45">
      <c r="AG1742" s="1"/>
    </row>
    <row r="1743" spans="33:33" x14ac:dyDescent="0.45">
      <c r="AG1743" s="1"/>
    </row>
    <row r="1744" spans="33:33" x14ac:dyDescent="0.45">
      <c r="AG1744" s="1"/>
    </row>
    <row r="1745" spans="33:33" x14ac:dyDescent="0.45">
      <c r="AG1745" s="1"/>
    </row>
    <row r="1746" spans="33:33" x14ac:dyDescent="0.45">
      <c r="AG1746" s="1"/>
    </row>
    <row r="1747" spans="33:33" x14ac:dyDescent="0.45">
      <c r="AG1747" s="1"/>
    </row>
    <row r="1748" spans="33:33" x14ac:dyDescent="0.45">
      <c r="AG1748" s="1"/>
    </row>
    <row r="1749" spans="33:33" x14ac:dyDescent="0.45">
      <c r="AG1749" s="1"/>
    </row>
    <row r="1750" spans="33:33" x14ac:dyDescent="0.45">
      <c r="AG1750" s="1"/>
    </row>
    <row r="1751" spans="33:33" x14ac:dyDescent="0.45">
      <c r="AG1751" s="1"/>
    </row>
    <row r="1752" spans="33:33" x14ac:dyDescent="0.45">
      <c r="AG1752" s="1"/>
    </row>
    <row r="1753" spans="33:33" x14ac:dyDescent="0.45">
      <c r="AG1753" s="1"/>
    </row>
    <row r="1754" spans="33:33" x14ac:dyDescent="0.45">
      <c r="AG1754" s="1"/>
    </row>
    <row r="1755" spans="33:33" x14ac:dyDescent="0.45">
      <c r="AG1755" s="1"/>
    </row>
    <row r="1756" spans="33:33" x14ac:dyDescent="0.45">
      <c r="AG1756" s="1"/>
    </row>
    <row r="1757" spans="33:33" x14ac:dyDescent="0.45">
      <c r="AG1757" s="1"/>
    </row>
    <row r="1758" spans="33:33" x14ac:dyDescent="0.45">
      <c r="AG1758" s="1"/>
    </row>
    <row r="1759" spans="33:33" x14ac:dyDescent="0.45">
      <c r="AG1759" s="1"/>
    </row>
    <row r="1760" spans="33:33" x14ac:dyDescent="0.45">
      <c r="AG1760" s="1"/>
    </row>
    <row r="1761" spans="33:33" x14ac:dyDescent="0.45">
      <c r="AG1761" s="1"/>
    </row>
    <row r="1762" spans="33:33" x14ac:dyDescent="0.45">
      <c r="AG1762" s="1"/>
    </row>
    <row r="1763" spans="33:33" x14ac:dyDescent="0.45">
      <c r="AG1763" s="1"/>
    </row>
    <row r="1764" spans="33:33" x14ac:dyDescent="0.45">
      <c r="AG1764" s="1"/>
    </row>
    <row r="1765" spans="33:33" x14ac:dyDescent="0.45">
      <c r="AG1765" s="1"/>
    </row>
    <row r="1766" spans="33:33" x14ac:dyDescent="0.45">
      <c r="AG1766" s="1"/>
    </row>
    <row r="1767" spans="33:33" x14ac:dyDescent="0.45">
      <c r="AG1767" s="1"/>
    </row>
    <row r="1768" spans="33:33" x14ac:dyDescent="0.45">
      <c r="AG1768" s="1"/>
    </row>
    <row r="1769" spans="33:33" x14ac:dyDescent="0.45">
      <c r="AG1769" s="1"/>
    </row>
    <row r="1770" spans="33:33" x14ac:dyDescent="0.45">
      <c r="AG1770" s="1"/>
    </row>
    <row r="1771" spans="33:33" x14ac:dyDescent="0.45">
      <c r="AG1771" s="1"/>
    </row>
    <row r="1772" spans="33:33" x14ac:dyDescent="0.45">
      <c r="AG1772" s="1"/>
    </row>
    <row r="1773" spans="33:33" x14ac:dyDescent="0.45">
      <c r="AG1773" s="1"/>
    </row>
    <row r="1774" spans="33:33" x14ac:dyDescent="0.45">
      <c r="AG1774" s="1"/>
    </row>
    <row r="1775" spans="33:33" x14ac:dyDescent="0.45">
      <c r="AG1775" s="1"/>
    </row>
    <row r="1776" spans="33:33" x14ac:dyDescent="0.45">
      <c r="AG1776" s="1"/>
    </row>
    <row r="1777" spans="33:33" x14ac:dyDescent="0.45">
      <c r="AG1777" s="1"/>
    </row>
    <row r="1778" spans="33:33" x14ac:dyDescent="0.45">
      <c r="AG1778" s="1"/>
    </row>
    <row r="1779" spans="33:33" x14ac:dyDescent="0.45">
      <c r="AG1779" s="1"/>
    </row>
    <row r="1780" spans="33:33" x14ac:dyDescent="0.45">
      <c r="AG1780" s="1"/>
    </row>
    <row r="1781" spans="33:33" x14ac:dyDescent="0.45">
      <c r="AG1781" s="1"/>
    </row>
    <row r="1782" spans="33:33" x14ac:dyDescent="0.45">
      <c r="AG1782" s="1"/>
    </row>
    <row r="1783" spans="33:33" x14ac:dyDescent="0.45">
      <c r="AG1783" s="1"/>
    </row>
    <row r="1784" spans="33:33" x14ac:dyDescent="0.45">
      <c r="AG1784" s="1"/>
    </row>
    <row r="1785" spans="33:33" x14ac:dyDescent="0.45">
      <c r="AG1785" s="1"/>
    </row>
    <row r="1786" spans="33:33" x14ac:dyDescent="0.45">
      <c r="AG1786" s="1"/>
    </row>
    <row r="1787" spans="33:33" x14ac:dyDescent="0.45">
      <c r="AG1787" s="1"/>
    </row>
    <row r="1788" spans="33:33" x14ac:dyDescent="0.45">
      <c r="AG1788" s="1"/>
    </row>
    <row r="1789" spans="33:33" x14ac:dyDescent="0.45">
      <c r="AG1789" s="1"/>
    </row>
    <row r="1790" spans="33:33" x14ac:dyDescent="0.45">
      <c r="AG1790" s="1"/>
    </row>
    <row r="1791" spans="33:33" x14ac:dyDescent="0.45">
      <c r="AG1791" s="1"/>
    </row>
    <row r="1792" spans="33:33" x14ac:dyDescent="0.45">
      <c r="AG1792" s="1"/>
    </row>
    <row r="1793" spans="33:33" x14ac:dyDescent="0.45">
      <c r="AG1793" s="1"/>
    </row>
    <row r="1794" spans="33:33" x14ac:dyDescent="0.45">
      <c r="AG1794" s="1"/>
    </row>
    <row r="1795" spans="33:33" x14ac:dyDescent="0.45">
      <c r="AG1795" s="1"/>
    </row>
    <row r="1796" spans="33:33" x14ac:dyDescent="0.45">
      <c r="AG1796" s="1"/>
    </row>
    <row r="1797" spans="33:33" x14ac:dyDescent="0.45">
      <c r="AG1797" s="1"/>
    </row>
    <row r="1798" spans="33:33" x14ac:dyDescent="0.45">
      <c r="AG1798" s="1"/>
    </row>
    <row r="1799" spans="33:33" x14ac:dyDescent="0.45">
      <c r="AG1799" s="1"/>
    </row>
    <row r="1800" spans="33:33" x14ac:dyDescent="0.45">
      <c r="AG1800" s="1"/>
    </row>
    <row r="1801" spans="33:33" x14ac:dyDescent="0.45">
      <c r="AG1801" s="1"/>
    </row>
    <row r="1802" spans="33:33" x14ac:dyDescent="0.45">
      <c r="AG1802" s="1"/>
    </row>
    <row r="1803" spans="33:33" x14ac:dyDescent="0.45">
      <c r="AG1803" s="1"/>
    </row>
    <row r="1804" spans="33:33" x14ac:dyDescent="0.45">
      <c r="AG1804" s="1"/>
    </row>
    <row r="1805" spans="33:33" x14ac:dyDescent="0.45">
      <c r="AG1805" s="1"/>
    </row>
    <row r="1806" spans="33:33" x14ac:dyDescent="0.45">
      <c r="AG1806" s="1"/>
    </row>
    <row r="1807" spans="33:33" x14ac:dyDescent="0.45">
      <c r="AG1807" s="1"/>
    </row>
    <row r="1808" spans="33:33" x14ac:dyDescent="0.45">
      <c r="AG1808" s="1"/>
    </row>
    <row r="1809" spans="33:33" x14ac:dyDescent="0.45">
      <c r="AG1809" s="1"/>
    </row>
    <row r="1810" spans="33:33" x14ac:dyDescent="0.45">
      <c r="AG1810" s="1"/>
    </row>
    <row r="1811" spans="33:33" x14ac:dyDescent="0.45">
      <c r="AG1811" s="1"/>
    </row>
    <row r="1812" spans="33:33" x14ac:dyDescent="0.45">
      <c r="AG1812" s="1"/>
    </row>
    <row r="1813" spans="33:33" x14ac:dyDescent="0.45">
      <c r="AG1813" s="1"/>
    </row>
    <row r="1814" spans="33:33" x14ac:dyDescent="0.45">
      <c r="AG1814" s="1"/>
    </row>
    <row r="1815" spans="33:33" x14ac:dyDescent="0.45">
      <c r="AG1815" s="1"/>
    </row>
    <row r="1816" spans="33:33" x14ac:dyDescent="0.45">
      <c r="AG1816" s="1"/>
    </row>
    <row r="1817" spans="33:33" x14ac:dyDescent="0.45">
      <c r="AG1817" s="1"/>
    </row>
    <row r="1818" spans="33:33" x14ac:dyDescent="0.45">
      <c r="AG1818" s="1"/>
    </row>
    <row r="1819" spans="33:33" x14ac:dyDescent="0.45">
      <c r="AG1819" s="1"/>
    </row>
    <row r="1820" spans="33:33" x14ac:dyDescent="0.45">
      <c r="AG1820" s="1"/>
    </row>
    <row r="1821" spans="33:33" x14ac:dyDescent="0.45">
      <c r="AG1821" s="1"/>
    </row>
    <row r="1822" spans="33:33" x14ac:dyDescent="0.45">
      <c r="AG1822" s="1"/>
    </row>
    <row r="1823" spans="33:33" x14ac:dyDescent="0.45">
      <c r="AG1823" s="1"/>
    </row>
    <row r="1824" spans="33:33" x14ac:dyDescent="0.45">
      <c r="AG1824" s="1"/>
    </row>
    <row r="1825" spans="33:33" x14ac:dyDescent="0.45">
      <c r="AG1825" s="1"/>
    </row>
    <row r="1826" spans="33:33" x14ac:dyDescent="0.45">
      <c r="AG1826" s="1"/>
    </row>
    <row r="1827" spans="33:33" x14ac:dyDescent="0.45">
      <c r="AG1827" s="1"/>
    </row>
    <row r="1828" spans="33:33" x14ac:dyDescent="0.45">
      <c r="AG1828" s="1"/>
    </row>
    <row r="1829" spans="33:33" x14ac:dyDescent="0.45">
      <c r="AG1829" s="1"/>
    </row>
    <row r="1830" spans="33:33" x14ac:dyDescent="0.45">
      <c r="AG1830" s="1"/>
    </row>
    <row r="1831" spans="33:33" x14ac:dyDescent="0.45">
      <c r="AG1831" s="1"/>
    </row>
    <row r="1832" spans="33:33" x14ac:dyDescent="0.45">
      <c r="AG1832" s="1"/>
    </row>
    <row r="1833" spans="33:33" x14ac:dyDescent="0.45">
      <c r="AG1833" s="1"/>
    </row>
    <row r="1834" spans="33:33" x14ac:dyDescent="0.45">
      <c r="AG1834" s="1"/>
    </row>
    <row r="1835" spans="33:33" x14ac:dyDescent="0.45">
      <c r="AG1835" s="1"/>
    </row>
    <row r="1836" spans="33:33" x14ac:dyDescent="0.45">
      <c r="AG1836" s="1"/>
    </row>
    <row r="1837" spans="33:33" x14ac:dyDescent="0.45">
      <c r="AG1837" s="1"/>
    </row>
    <row r="1838" spans="33:33" x14ac:dyDescent="0.45">
      <c r="AG1838" s="1"/>
    </row>
    <row r="1839" spans="33:33" x14ac:dyDescent="0.45">
      <c r="AG1839" s="1"/>
    </row>
    <row r="1840" spans="33:33" x14ac:dyDescent="0.45">
      <c r="AG1840" s="1"/>
    </row>
    <row r="1841" spans="33:33" x14ac:dyDescent="0.45">
      <c r="AG1841" s="1"/>
    </row>
    <row r="1842" spans="33:33" x14ac:dyDescent="0.45">
      <c r="AG1842" s="1"/>
    </row>
    <row r="1843" spans="33:33" x14ac:dyDescent="0.45">
      <c r="AG1843" s="1"/>
    </row>
    <row r="1844" spans="33:33" x14ac:dyDescent="0.45">
      <c r="AG1844" s="1"/>
    </row>
    <row r="1845" spans="33:33" x14ac:dyDescent="0.45">
      <c r="AG1845" s="1"/>
    </row>
    <row r="1846" spans="33:33" x14ac:dyDescent="0.45">
      <c r="AG1846" s="1"/>
    </row>
    <row r="1847" spans="33:33" x14ac:dyDescent="0.45">
      <c r="AG1847" s="1"/>
    </row>
    <row r="1848" spans="33:33" x14ac:dyDescent="0.45">
      <c r="AG1848" s="1"/>
    </row>
    <row r="1849" spans="33:33" x14ac:dyDescent="0.45">
      <c r="AG1849" s="1"/>
    </row>
    <row r="1850" spans="33:33" x14ac:dyDescent="0.45">
      <c r="AG1850" s="1"/>
    </row>
    <row r="1851" spans="33:33" x14ac:dyDescent="0.45">
      <c r="AG1851" s="1"/>
    </row>
    <row r="1852" spans="33:33" x14ac:dyDescent="0.45">
      <c r="AG1852" s="1"/>
    </row>
    <row r="1853" spans="33:33" x14ac:dyDescent="0.45">
      <c r="AG1853" s="1"/>
    </row>
    <row r="1854" spans="33:33" x14ac:dyDescent="0.45">
      <c r="AG1854" s="1"/>
    </row>
    <row r="1855" spans="33:33" x14ac:dyDescent="0.45">
      <c r="AG1855" s="1"/>
    </row>
    <row r="1856" spans="33:33" x14ac:dyDescent="0.45">
      <c r="AG1856" s="1"/>
    </row>
    <row r="1857" spans="1:33" x14ac:dyDescent="0.45">
      <c r="AG1857" s="1"/>
    </row>
    <row r="1858" spans="1:33" x14ac:dyDescent="0.45">
      <c r="AG1858" s="1"/>
    </row>
    <row r="1859" spans="1:33" x14ac:dyDescent="0.45">
      <c r="AG1859" s="1"/>
    </row>
    <row r="1860" spans="1:33" x14ac:dyDescent="0.45">
      <c r="AG1860" s="1"/>
    </row>
    <row r="1861" spans="1:33" x14ac:dyDescent="0.45">
      <c r="AG1861" s="1"/>
    </row>
    <row r="1862" spans="1:33" x14ac:dyDescent="0.45">
      <c r="AG1862" s="1"/>
    </row>
    <row r="1863" spans="1:33" x14ac:dyDescent="0.45">
      <c r="AG1863" s="1"/>
    </row>
    <row r="1864" spans="1:33" x14ac:dyDescent="0.45">
      <c r="AG1864" s="1"/>
    </row>
    <row r="1865" spans="1:33" x14ac:dyDescent="0.45">
      <c r="AG1865" s="1"/>
    </row>
    <row r="1866" spans="1:33" x14ac:dyDescent="0.45">
      <c r="AG1866" s="1"/>
    </row>
    <row r="1867" spans="1:33" x14ac:dyDescent="0.45">
      <c r="AG1867" s="1"/>
    </row>
    <row r="1868" spans="1:33" x14ac:dyDescent="0.45">
      <c r="AG1868" s="1"/>
    </row>
    <row r="1869" spans="1:33" x14ac:dyDescent="0.45">
      <c r="AG1869" s="1"/>
    </row>
    <row r="1870" spans="1:33" x14ac:dyDescent="0.45">
      <c r="AG1870" s="1"/>
    </row>
    <row r="1872" spans="1:33" x14ac:dyDescent="0.45">
      <c r="A1872" t="s">
        <v>1014</v>
      </c>
    </row>
    <row r="1876" spans="1:1" x14ac:dyDescent="0.45">
      <c r="A1876">
        <f>1990-140</f>
        <v>1850</v>
      </c>
    </row>
  </sheetData>
  <conditionalFormatting sqref="AF6:AF41">
    <cfRule type="cellIs" dxfId="11" priority="1" operator="lessThan">
      <formula>4.8</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A125E-E3D4-4E6E-AD57-9E2F20AE4CED}">
  <sheetPr codeName="Sheet5"/>
  <dimension ref="A1:AL219"/>
  <sheetViews>
    <sheetView workbookViewId="0"/>
  </sheetViews>
  <sheetFormatPr defaultRowHeight="14.25" x14ac:dyDescent="0.45"/>
  <cols>
    <col min="8" max="8" width="10" bestFit="1" customWidth="1"/>
    <col min="39" max="39" width="9.06640625" customWidth="1"/>
    <col min="40" max="40" width="8" customWidth="1"/>
  </cols>
  <sheetData>
    <row r="1" spans="1:38" x14ac:dyDescent="0.45">
      <c r="A1" t="e" cm="1">
        <f t="array" ref="A1">--- When using SR data</f>
        <v>#NAME?</v>
      </c>
      <c r="B1" t="s">
        <v>0</v>
      </c>
      <c r="H1" s="7"/>
    </row>
    <row r="2" spans="1:38" x14ac:dyDescent="0.45">
      <c r="H2" s="8"/>
    </row>
    <row r="4" spans="1:38" x14ac:dyDescent="0.45">
      <c r="A4" t="s">
        <v>1</v>
      </c>
    </row>
    <row r="5" spans="1:38" x14ac:dyDescent="0.45">
      <c r="A5" t="s">
        <v>255</v>
      </c>
      <c r="B5" t="s">
        <v>256</v>
      </c>
      <c r="C5" t="s">
        <v>257</v>
      </c>
      <c r="D5" t="s">
        <v>258</v>
      </c>
      <c r="E5" t="s">
        <v>259</v>
      </c>
      <c r="F5" t="s">
        <v>3</v>
      </c>
      <c r="G5" t="s">
        <v>817</v>
      </c>
      <c r="H5" t="s">
        <v>818</v>
      </c>
      <c r="I5" t="s">
        <v>1023</v>
      </c>
      <c r="J5" t="s">
        <v>1024</v>
      </c>
      <c r="K5" t="s">
        <v>820</v>
      </c>
      <c r="L5" t="s">
        <v>260</v>
      </c>
      <c r="M5" t="s">
        <v>1025</v>
      </c>
      <c r="N5" t="s">
        <v>1026</v>
      </c>
      <c r="O5" t="s">
        <v>1027</v>
      </c>
      <c r="P5" t="s">
        <v>819</v>
      </c>
      <c r="Q5" t="s">
        <v>821</v>
      </c>
      <c r="R5" t="s">
        <v>264</v>
      </c>
      <c r="S5" t="s">
        <v>263</v>
      </c>
      <c r="T5" t="s">
        <v>1028</v>
      </c>
      <c r="U5" t="s">
        <v>9</v>
      </c>
      <c r="V5" t="s">
        <v>266</v>
      </c>
      <c r="W5" t="s">
        <v>273</v>
      </c>
      <c r="X5" t="s">
        <v>12</v>
      </c>
      <c r="Y5" t="s">
        <v>270</v>
      </c>
      <c r="Z5" t="s">
        <v>1029</v>
      </c>
      <c r="AA5" t="s">
        <v>1030</v>
      </c>
      <c r="AB5" t="s">
        <v>1031</v>
      </c>
      <c r="AC5" t="s">
        <v>1032</v>
      </c>
      <c r="AD5" t="s">
        <v>1033</v>
      </c>
      <c r="AE5" t="s">
        <v>1034</v>
      </c>
      <c r="AF5" t="s">
        <v>1035</v>
      </c>
      <c r="AG5" t="s">
        <v>1036</v>
      </c>
      <c r="AH5" t="s">
        <v>1037</v>
      </c>
      <c r="AI5" t="s">
        <v>1038</v>
      </c>
      <c r="AJ5" t="s">
        <v>1039</v>
      </c>
      <c r="AK5" t="s">
        <v>5</v>
      </c>
      <c r="AL5" t="s">
        <v>274</v>
      </c>
    </row>
    <row r="6" spans="1:38" x14ac:dyDescent="0.45">
      <c r="A6">
        <f>'Pitcher Raw'!A6</f>
        <v>1</v>
      </c>
      <c r="B6" t="str">
        <f>'Pitcher Raw'!B6</f>
        <v>Seth Lugo</v>
      </c>
      <c r="C6">
        <f>'Pitcher Raw'!C6</f>
        <v>2024</v>
      </c>
      <c r="D6">
        <f>'Pitcher Raw'!D6</f>
        <v>34</v>
      </c>
      <c r="E6" t="str">
        <f>'Pitcher Raw'!E6</f>
        <v>KCR</v>
      </c>
      <c r="F6" t="str">
        <f>'Pitcher Raw'!F6</f>
        <v>AL</v>
      </c>
      <c r="G6" s="10">
        <f>ROUND((VLOOKUP($B6, 'Pitcher Raw'!$B$6:$AM$77, MATCH('All P'!G$5,'Pitcher Raw'!$B$5:$AM$5, 0), FALSE)/$L6)*(162*($L6/VLOOKUP($E6, 'Major League Baseball  Detailed'!$AF$2:$AG$31, 2, FALSE))),3)</f>
        <v>11.045</v>
      </c>
      <c r="H6">
        <f>ROUND((VLOOKUP($B6, 'Pitcher Raw'!$B$6:$AM$77, MATCH('All P'!H$5,'Pitcher Raw'!$B$5:$AM$5, 0), FALSE)/$L6)*(162*($L6/VLOOKUP($E6, 'Major League Baseball  Detailed'!$AF$2:$AG$31, 2, FALSE))),0)</f>
        <v>1</v>
      </c>
      <c r="I6">
        <f>ROUND((VLOOKUP($B6, 'Pitcher Raw'!$B$6:$AM$77, MATCH('All P'!I$5,'Pitcher Raw'!$B$5:$AM$5, 0), FALSE)/$L6)*(162*($L6/VLOOKUP($E6, 'Major League Baseball  Detailed'!$AF$2:$AG$31, 2, FALSE))),0)</f>
        <v>1</v>
      </c>
      <c r="J6">
        <f>ROUND((VLOOKUP($B6, 'Pitcher Raw'!$B$6:$AM$77, MATCH('All P'!J$5,'Pitcher Raw'!$B$5:$AM$5, 0), FALSE)/$L6)*(162*($L6/VLOOKUP($E6, 'Major League Baseball  Detailed'!$AF$2:$AG$31, 2, FALSE))),0)</f>
        <v>12</v>
      </c>
      <c r="K6">
        <f>VLOOKUP($B6, 'Pitcher Raw'!$B$6:$AM$77, MATCH('All P'!K$5, 'Pitcher Raw'!$B$5:$AM$5, 0), FALSE)</f>
        <v>1.72</v>
      </c>
      <c r="L6">
        <f>ROUND((VLOOKUP($B6,'Pitcher Raw'!$B$6:$AM$77,MATCH('All P'!L$5,'Pitcher Raw'!$B$5:$AM$5,0),FALSE)/VLOOKUP($E6, 'Major League Baseball  Detailed'!$AF$2:$AG$31, 2, FALSE))*162, 0)</f>
        <v>15</v>
      </c>
      <c r="M6">
        <f>ROUND((VLOOKUP($B6,'Pitcher Raw'!$B$6:$AM$77,MATCH('All P'!M$5,'Pitcher Raw'!$B$5:$AM$5,0),FALSE)/VLOOKUP($E6, 'Major League Baseball  Detailed'!$AF$2:$AG$31, 2, FALSE))*162, 0)</f>
        <v>15</v>
      </c>
      <c r="N6">
        <f>ROUND((VLOOKUP($B6, 'Pitcher Raw'!$B$6:$AM$77, MATCH('All P'!N$5,'Pitcher Raw'!$B$5:$AM$5, 0), FALSE)/$L6)*(162*($L6/VLOOKUP($E6, 'Major League Baseball  Detailed'!$AF$2:$AG$31, 2, FALSE))),0)</f>
        <v>0</v>
      </c>
      <c r="O6">
        <f>ROUND((VLOOKUP($B6, 'Pitcher Raw'!$B$6:$AM$77, MATCH('All P'!O$5,'Pitcher Raw'!$B$5:$AM$5, 0), FALSE)/$L6)*(162*($L6/VLOOKUP($E6, 'Major League Baseball  Detailed'!$AF$2:$AG$31, 2, FALSE))),0)</f>
        <v>0</v>
      </c>
      <c r="P6">
        <f>ROUND((VLOOKUP($B6, 'Pitcher Raw'!$B$6:$AM$77, MATCH('All P'!P$5,'Pitcher Raw'!$B$5:$AM$5, 0), FALSE)/$L6)*(162*($L6/VLOOKUP($E6, 'Major League Baseball  Detailed'!$AF$2:$AG$31, 2, FALSE))),0)</f>
        <v>0</v>
      </c>
      <c r="Q6">
        <f>ROUND((VLOOKUP($B6, 'Pitcher Raw'!$B$6:$AM$77, MATCH('All P'!Q$5,'Pitcher Raw'!$B$5:$AM$5, 0), FALSE)/$L6)*(162*($L6/VLOOKUP($E6, 'Major League Baseball  Detailed'!$AF$2:$AG$31, 2, FALSE))),0)</f>
        <v>96</v>
      </c>
      <c r="R6">
        <f>ROUND((VLOOKUP($B6, 'Pitcher Raw'!$B$6:$AM$77, MATCH('All P'!R$5,'Pitcher Raw'!$B$5:$AM$5, 0), FALSE)/$L6)*(162*($L6/VLOOKUP($E6, 'Major League Baseball  Detailed'!$AF$2:$AG$31, 2, FALSE))),0)</f>
        <v>75</v>
      </c>
      <c r="S6">
        <f>ROUND((VLOOKUP($B6, 'Pitcher Raw'!$B$6:$AM$77, MATCH('All P'!S$5,'Pitcher Raw'!$B$5:$AM$5, 0), FALSE)/$L6)*(162*($L6/VLOOKUP($E6, 'Major League Baseball  Detailed'!$AF$2:$AG$31, 2, FALSE))),0)</f>
        <v>20</v>
      </c>
      <c r="T6">
        <f>ROUND((VLOOKUP($B6, 'Pitcher Raw'!$B$6:$AM$77, MATCH('All P'!T$5,'Pitcher Raw'!$B$5:$AM$5, 0), FALSE)/$L6)*(162*($L6/VLOOKUP($E6, 'Major League Baseball  Detailed'!$AF$2:$AG$31, 2, FALSE))),0)</f>
        <v>18</v>
      </c>
      <c r="U6">
        <f>ROUND((VLOOKUP($B6, 'Pitcher Raw'!$B$6:$AM$77, MATCH('All P'!U$5,'Pitcher Raw'!$B$5:$AM$5, 0), FALSE)/$L6)*(162*($L6/VLOOKUP($E6, 'Major League Baseball  Detailed'!$AF$2:$AG$31, 2, FALSE))),0)</f>
        <v>7</v>
      </c>
      <c r="V6">
        <f>ROUND((VLOOKUP($B6, 'Pitcher Raw'!$B$6:$AM$77, MATCH('All P'!V$5,'Pitcher Raw'!$B$5:$AM$5, 0), FALSE)/$L6)*(162*($L6/VLOOKUP($E6, 'Major League Baseball  Detailed'!$AF$2:$AG$31, 2, FALSE))),0)</f>
        <v>22</v>
      </c>
      <c r="W6">
        <f>ROUND((VLOOKUP($B6, 'Pitcher Raw'!$B$6:$AM$77, MATCH('All P'!W$5,'Pitcher Raw'!$B$5:$AM$5, 0), FALSE)/$L6)*(162*($L6/VLOOKUP($E6, 'Major League Baseball  Detailed'!$AF$2:$AG$31, 2, FALSE))),0)</f>
        <v>0</v>
      </c>
      <c r="X6">
        <f>ROUND((VLOOKUP($B6, 'Pitcher Raw'!$B$6:$AM$77, MATCH('All P'!X$5,'Pitcher Raw'!$B$5:$AM$5, 0), FALSE)/$L6)*(162*($L6/VLOOKUP($E6, 'Major League Baseball  Detailed'!$AF$2:$AG$31, 2, FALSE))),0)</f>
        <v>81</v>
      </c>
      <c r="Y6">
        <f>ROUND((VLOOKUP($B6, 'Pitcher Raw'!$B$6:$AM$77, MATCH('All P'!Y$5,'Pitcher Raw'!$B$5:$AM$5, 0), FALSE)/$L6)*(162*($L6/VLOOKUP($E6, 'Major League Baseball  Detailed'!$AF$2:$AG$31, 2, FALSE))),0)</f>
        <v>2</v>
      </c>
      <c r="Z6">
        <f>ROUND((VLOOKUP($B6, 'Pitcher Raw'!$B$6:$AM$77, MATCH('All P'!Z$5,'Pitcher Raw'!$B$5:$AM$5, 0), FALSE)/$L6)*(162*($L6/VLOOKUP($E6, 'Major League Baseball  Detailed'!$AF$2:$AG$31, 2, FALSE))),0)</f>
        <v>0</v>
      </c>
      <c r="AA6">
        <f>ROUND((VLOOKUP($B6, 'Pitcher Raw'!$B$6:$AM$77, MATCH('All P'!AA$5,'Pitcher Raw'!$B$5:$AM$5, 0), FALSE)/$L6)*(162*($L6/VLOOKUP($E6, 'Major League Baseball  Detailed'!$AF$2:$AG$31, 2, FALSE))),0)</f>
        <v>0</v>
      </c>
      <c r="AB6">
        <f>ROUND((VLOOKUP($B6, 'Pitcher Raw'!$B$6:$AM$77, MATCH('All P'!AB$5,'Pitcher Raw'!$B$5:$AM$5, 0), FALSE)/$L6)*(162*($L6/VLOOKUP($E6, 'Major League Baseball  Detailed'!$AF$2:$AG$31, 2, FALSE))),0)</f>
        <v>382</v>
      </c>
      <c r="AC6">
        <f>VLOOKUP($B6, 'Pitcher Raw'!$B$6:$AM$77, MATCH('All P'!AC$5, 'Pitcher Raw'!$B$5:$AM$5, 0), FALSE)</f>
        <v>239</v>
      </c>
      <c r="AD6" s="1">
        <f>VLOOKUP($B6, 'Pitcher Raw'!$B$6:$AM$77, MATCH('All P'!AD$5, 'Pitcher Raw'!$B$5:$AM$5, 0), FALSE)</f>
        <v>3.22</v>
      </c>
      <c r="AE6" s="1">
        <f>VLOOKUP($B6, 'Pitcher Raw'!$B$6:$AM$77, MATCH('All P'!AE$5, 'Pitcher Raw'!$B$5:$AM$5, 0), FALSE)</f>
        <v>1.0089999999999999</v>
      </c>
      <c r="AF6" s="9">
        <f>VLOOKUP($B6, 'Pitcher Raw'!$B$6:$AM$77, MATCH('All P'!AF$5, 'Pitcher Raw'!$B$5:$AM$5, 0), FALSE)</f>
        <v>7</v>
      </c>
      <c r="AG6" s="9">
        <f>VLOOKUP($B6, 'Pitcher Raw'!$B$6:$AM$77, MATCH('All P'!AG$5, 'Pitcher Raw'!$B$5:$AM$5, 0), FALSE)</f>
        <v>0.7</v>
      </c>
      <c r="AH6" s="9">
        <f>VLOOKUP($B6, 'Pitcher Raw'!$B$6:$AM$77, MATCH('All P'!AH$5, 'Pitcher Raw'!$B$5:$AM$5, 0), FALSE)</f>
        <v>2.1</v>
      </c>
      <c r="AI6" s="9">
        <f>VLOOKUP($B6, 'Pitcher Raw'!$B$6:$AM$77, MATCH('All P'!AI$5, 'Pitcher Raw'!$B$5:$AM$5, 0), FALSE)</f>
        <v>7.6</v>
      </c>
      <c r="AJ6" s="9">
        <f>VLOOKUP($B6, 'Pitcher Raw'!$B$6:$AM$77, MATCH('All P'!AJ$5, 'Pitcher Raw'!$B$5:$AM$5, 0), FALSE)</f>
        <v>3.67</v>
      </c>
      <c r="AK6" s="9">
        <f>(VLOOKUP($B6, 'Pitcher Raw'!$B$6:$AM$77, MATCH('All P'!AK$5, 'Pitcher Raw'!$B$5:$AM$5, 0), FALSE)/VLOOKUP('All P'!$E6, 'Major League Baseball  Detailed'!$AF$2:$AG$31,2,FALSE))*162</f>
        <v>3.8045454545454547</v>
      </c>
      <c r="AL6" s="9">
        <f>(VLOOKUP($B6, 'Pitcher Raw'!$B$6:$AM$77, MATCH('All P'!AL$5, 'Pitcher Raw'!$B$5:$AM$5, 0), FALSE)/VLOOKUP('All P'!$E6, 'Major League Baseball  Detailed'!$AF$2:$AG$31,2,FALSE))*162</f>
        <v>3.0681818181818183</v>
      </c>
    </row>
    <row r="7" spans="1:38" x14ac:dyDescent="0.45">
      <c r="A7">
        <f>'Pitcher Raw'!A7</f>
        <v>2</v>
      </c>
      <c r="B7" t="str">
        <f>'Pitcher Raw'!B7</f>
        <v>Tanner Houck</v>
      </c>
      <c r="C7">
        <f>'Pitcher Raw'!C7</f>
        <v>2024</v>
      </c>
      <c r="D7">
        <f>'Pitcher Raw'!D7</f>
        <v>28</v>
      </c>
      <c r="E7" t="str">
        <f>'Pitcher Raw'!E7</f>
        <v>BOS</v>
      </c>
      <c r="F7" t="str">
        <f>'Pitcher Raw'!F7</f>
        <v>AL</v>
      </c>
      <c r="G7">
        <f>ROUND((VLOOKUP($B7, 'Pitcher Raw'!$B$6:$AM$77, MATCH('All P'!G$5,'Pitcher Raw'!$B$5:$AM$5, 0), FALSE)/$L7)*(162*($L7/VLOOKUP($E7, 'Major League Baseball  Detailed'!$AF$2:$AG$31, 2, FALSE))),0)</f>
        <v>6</v>
      </c>
      <c r="H7">
        <f>ROUND((VLOOKUP($B7, 'Pitcher Raw'!$B$6:$AM$77, MATCH('All P'!H$5,'Pitcher Raw'!$B$5:$AM$5, 0), FALSE)/$L7)*(162*($L7/VLOOKUP($E7, 'Major League Baseball  Detailed'!$AF$2:$AG$31, 2, FALSE))),0)</f>
        <v>6</v>
      </c>
      <c r="I7">
        <f>ROUND((VLOOKUP($B7, 'Pitcher Raw'!$B$6:$AM$77, MATCH('All P'!I$5,'Pitcher Raw'!$B$5:$AM$5, 0), FALSE)/$L7)*(162*($L7/VLOOKUP($E7, 'Major League Baseball  Detailed'!$AF$2:$AG$31, 2, FALSE))),0)</f>
        <v>1</v>
      </c>
      <c r="J7">
        <f>ROUND((VLOOKUP($B7, 'Pitcher Raw'!$B$6:$AM$77, MATCH('All P'!J$5,'Pitcher Raw'!$B$5:$AM$5, 0), FALSE)/$L7)*(162*($L7/VLOOKUP($E7, 'Major League Baseball  Detailed'!$AF$2:$AG$31, 2, FALSE))),0)</f>
        <v>12</v>
      </c>
      <c r="K7">
        <f>VLOOKUP($B7, 'Pitcher Raw'!$B$6:$AM$77, MATCH('All P'!K$5, 'Pitcher Raw'!$B$5:$AM$5, 0), FALSE)</f>
        <v>1.85</v>
      </c>
      <c r="L7">
        <f>ROUND((VLOOKUP($B7,'Pitcher Raw'!$B$6:$AM$77,MATCH('All P'!L$5,'Pitcher Raw'!$B$5:$AM$5,0),FALSE)/VLOOKUP($E7, 'Major League Baseball  Detailed'!$AF$2:$AG$31, 2, FALSE))*162, 0)</f>
        <v>15</v>
      </c>
      <c r="M7">
        <f>ROUND((VLOOKUP($B7,'Pitcher Raw'!$B$6:$AM$77,MATCH('All P'!M$5,'Pitcher Raw'!$B$5:$AM$5,0),FALSE)/VLOOKUP($E7, 'Major League Baseball  Detailed'!$AF$2:$AG$31, 2, FALSE))*162, 0)</f>
        <v>15</v>
      </c>
      <c r="N7">
        <f>ROUND((VLOOKUP($B7, 'Pitcher Raw'!$B$6:$AM$77, MATCH('All P'!N$5,'Pitcher Raw'!$B$5:$AM$5, 0), FALSE)/$L7)*(162*($L7/VLOOKUP($E7, 'Major League Baseball  Detailed'!$AF$2:$AG$31, 2, FALSE))),0)</f>
        <v>1</v>
      </c>
      <c r="O7">
        <f>ROUND((VLOOKUP($B7, 'Pitcher Raw'!$B$6:$AM$77, MATCH('All P'!O$5,'Pitcher Raw'!$B$5:$AM$5, 0), FALSE)/$L7)*(162*($L7/VLOOKUP($E7, 'Major League Baseball  Detailed'!$AF$2:$AG$31, 2, FALSE))),0)</f>
        <v>1</v>
      </c>
      <c r="P7">
        <f>ROUND((VLOOKUP($B7, 'Pitcher Raw'!$B$6:$AM$77, MATCH('All P'!P$5,'Pitcher Raw'!$B$5:$AM$5, 0), FALSE)/$L7)*(162*($L7/VLOOKUP($E7, 'Major League Baseball  Detailed'!$AF$2:$AG$31, 2, FALSE))),0)</f>
        <v>0</v>
      </c>
      <c r="Q7">
        <f>ROUND((VLOOKUP($B7, 'Pitcher Raw'!$B$6:$AM$77, MATCH('All P'!Q$5,'Pitcher Raw'!$B$5:$AM$5, 0), FALSE)/$L7)*(162*($L7/VLOOKUP($E7, 'Major League Baseball  Detailed'!$AF$2:$AG$31, 2, FALSE))),0)</f>
        <v>96</v>
      </c>
      <c r="R7">
        <f>ROUND((VLOOKUP($B7, 'Pitcher Raw'!$B$6:$AM$77, MATCH('All P'!R$5,'Pitcher Raw'!$B$5:$AM$5, 0), FALSE)/$L7)*(162*($L7/VLOOKUP($E7, 'Major League Baseball  Detailed'!$AF$2:$AG$31, 2, FALSE))),0)</f>
        <v>74</v>
      </c>
      <c r="S7">
        <f>ROUND((VLOOKUP($B7, 'Pitcher Raw'!$B$6:$AM$77, MATCH('All P'!S$5,'Pitcher Raw'!$B$5:$AM$5, 0), FALSE)/$L7)*(162*($L7/VLOOKUP($E7, 'Major League Baseball  Detailed'!$AF$2:$AG$31, 2, FALSE))),0)</f>
        <v>27</v>
      </c>
      <c r="T7">
        <f>ROUND((VLOOKUP($B7, 'Pitcher Raw'!$B$6:$AM$77, MATCH('All P'!T$5,'Pitcher Raw'!$B$5:$AM$5, 0), FALSE)/$L7)*(162*($L7/VLOOKUP($E7, 'Major League Baseball  Detailed'!$AF$2:$AG$31, 2, FALSE))),0)</f>
        <v>20</v>
      </c>
      <c r="U7">
        <f>ROUND((VLOOKUP($B7, 'Pitcher Raw'!$B$6:$AM$77, MATCH('All P'!U$5,'Pitcher Raw'!$B$5:$AM$5, 0), FALSE)/$L7)*(162*($L7/VLOOKUP($E7, 'Major League Baseball  Detailed'!$AF$2:$AG$31, 2, FALSE))),0)</f>
        <v>1</v>
      </c>
      <c r="V7">
        <f>ROUND((VLOOKUP($B7, 'Pitcher Raw'!$B$6:$AM$77, MATCH('All P'!V$5,'Pitcher Raw'!$B$5:$AM$5, 0), FALSE)/$L7)*(162*($L7/VLOOKUP($E7, 'Major League Baseball  Detailed'!$AF$2:$AG$31, 2, FALSE))),0)</f>
        <v>19</v>
      </c>
      <c r="W7">
        <f>ROUND((VLOOKUP($B7, 'Pitcher Raw'!$B$6:$AM$77, MATCH('All P'!W$5,'Pitcher Raw'!$B$5:$AM$5, 0), FALSE)/$L7)*(162*($L7/VLOOKUP($E7, 'Major League Baseball  Detailed'!$AF$2:$AG$31, 2, FALSE))),0)</f>
        <v>0</v>
      </c>
      <c r="X7">
        <f>ROUND((VLOOKUP($B7, 'Pitcher Raw'!$B$6:$AM$77, MATCH('All P'!X$5,'Pitcher Raw'!$B$5:$AM$5, 0), FALSE)/$L7)*(162*($L7/VLOOKUP($E7, 'Major League Baseball  Detailed'!$AF$2:$AG$31, 2, FALSE))),0)</f>
        <v>93</v>
      </c>
      <c r="Y7">
        <f>ROUND((VLOOKUP($B7, 'Pitcher Raw'!$B$6:$AM$77, MATCH('All P'!Y$5,'Pitcher Raw'!$B$5:$AM$5, 0), FALSE)/$L7)*(162*($L7/VLOOKUP($E7, 'Major League Baseball  Detailed'!$AF$2:$AG$31, 2, FALSE))),0)</f>
        <v>6</v>
      </c>
      <c r="Z7">
        <f>ROUND((VLOOKUP($B7, 'Pitcher Raw'!$B$6:$AM$77, MATCH('All P'!Z$5,'Pitcher Raw'!$B$5:$AM$5, 0), FALSE)/$L7)*(162*($L7/VLOOKUP($E7, 'Major League Baseball  Detailed'!$AF$2:$AG$31, 2, FALSE))),0)</f>
        <v>0</v>
      </c>
      <c r="AA7">
        <f>ROUND((VLOOKUP($B7, 'Pitcher Raw'!$B$6:$AM$77, MATCH('All P'!AA$5,'Pitcher Raw'!$B$5:$AM$5, 0), FALSE)/$L7)*(162*($L7/VLOOKUP($E7, 'Major League Baseball  Detailed'!$AF$2:$AG$31, 2, FALSE))),0)</f>
        <v>1</v>
      </c>
      <c r="AB7">
        <f>ROUND((VLOOKUP($B7, 'Pitcher Raw'!$B$6:$AM$77, MATCH('All P'!AB$5,'Pitcher Raw'!$B$5:$AM$5, 0), FALSE)/$L7)*(162*($L7/VLOOKUP($E7, 'Major League Baseball  Detailed'!$AF$2:$AG$31, 2, FALSE))),0)</f>
        <v>385</v>
      </c>
      <c r="AC7">
        <f>VLOOKUP($B7, 'Pitcher Raw'!$B$6:$AM$77, MATCH('All P'!AC$5, 'Pitcher Raw'!$B$5:$AM$5, 0), FALSE)</f>
        <v>226</v>
      </c>
      <c r="AD7" s="1">
        <f>VLOOKUP($B7, 'Pitcher Raw'!$B$6:$AM$77, MATCH('All P'!AD$5, 'Pitcher Raw'!$B$5:$AM$5, 0), FALSE)</f>
        <v>2.16</v>
      </c>
      <c r="AE7" s="1">
        <f>VLOOKUP($B7, 'Pitcher Raw'!$B$6:$AM$77, MATCH('All P'!AE$5, 'Pitcher Raw'!$B$5:$AM$5, 0), FALSE)</f>
        <v>0.96199999999999997</v>
      </c>
      <c r="AF7" s="9">
        <f>VLOOKUP($B7, 'Pitcher Raw'!$B$6:$AM$77, MATCH('All P'!AF$5, 'Pitcher Raw'!$B$5:$AM$5, 0), FALSE)</f>
        <v>6.9</v>
      </c>
      <c r="AG7" s="9">
        <f>VLOOKUP($B7, 'Pitcher Raw'!$B$6:$AM$77, MATCH('All P'!AG$5, 'Pitcher Raw'!$B$5:$AM$5, 0), FALSE)</f>
        <v>0.1</v>
      </c>
      <c r="AH7" s="9">
        <f>VLOOKUP($B7, 'Pitcher Raw'!$B$6:$AM$77, MATCH('All P'!AH$5, 'Pitcher Raw'!$B$5:$AM$5, 0), FALSE)</f>
        <v>1.7</v>
      </c>
      <c r="AI7" s="9">
        <f>VLOOKUP($B7, 'Pitcher Raw'!$B$6:$AM$77, MATCH('All P'!AI$5, 'Pitcher Raw'!$B$5:$AM$5, 0), FALSE)</f>
        <v>8.6999999999999993</v>
      </c>
      <c r="AJ7" s="9">
        <f>VLOOKUP($B7, 'Pitcher Raw'!$B$6:$AM$77, MATCH('All P'!AJ$5, 'Pitcher Raw'!$B$5:$AM$5, 0), FALSE)</f>
        <v>5</v>
      </c>
      <c r="AK7" s="9">
        <f>(VLOOKUP($B7, 'Pitcher Raw'!$B$6:$AM$77, MATCH('All P'!AK$5, 'Pitcher Raw'!$B$5:$AM$5, 0), FALSE)/VLOOKUP('All P'!$E7, 'Major League Baseball  Detailed'!$AF$2:$AG$31,2,FALSE))*162</f>
        <v>3.7099236641221376</v>
      </c>
      <c r="AL7" s="9">
        <f>(VLOOKUP($B7, 'Pitcher Raw'!$B$6:$AM$77, MATCH('All P'!AL$5, 'Pitcher Raw'!$B$5:$AM$5, 0), FALSE)/VLOOKUP('All P'!$E7, 'Major League Baseball  Detailed'!$AF$2:$AG$31,2,FALSE))*162</f>
        <v>2.844274809160305</v>
      </c>
    </row>
    <row r="8" spans="1:38" x14ac:dyDescent="0.45">
      <c r="A8">
        <f>'Pitcher Raw'!A8</f>
        <v>3</v>
      </c>
      <c r="B8" t="str">
        <f>'Pitcher Raw'!B8</f>
        <v>Ranger Suárez</v>
      </c>
      <c r="C8">
        <f>'Pitcher Raw'!C8</f>
        <v>2024</v>
      </c>
      <c r="D8">
        <f>'Pitcher Raw'!D8</f>
        <v>28</v>
      </c>
      <c r="E8" t="str">
        <f>'Pitcher Raw'!E8</f>
        <v>PHI</v>
      </c>
      <c r="F8" t="str">
        <f>'Pitcher Raw'!F8</f>
        <v>NL</v>
      </c>
      <c r="G8">
        <f>ROUND((VLOOKUP($B8, 'Pitcher Raw'!$B$6:$AM$77, MATCH('All P'!G$5,'Pitcher Raw'!$B$5:$AM$5, 0), FALSE)/$L8)*(162*($L8/VLOOKUP($E8, 'Major League Baseball  Detailed'!$AF$2:$AG$31, 2, FALSE))),0)</f>
        <v>11</v>
      </c>
      <c r="H8">
        <f>ROUND((VLOOKUP($B8, 'Pitcher Raw'!$B$6:$AM$77, MATCH('All P'!H$5,'Pitcher Raw'!$B$5:$AM$5, 0), FALSE)/$L8)*(162*($L8/VLOOKUP($E8, 'Major League Baseball  Detailed'!$AF$2:$AG$31, 2, FALSE))),0)</f>
        <v>1</v>
      </c>
      <c r="I8">
        <f>ROUND((VLOOKUP($B8, 'Pitcher Raw'!$B$6:$AM$77, MATCH('All P'!I$5,'Pitcher Raw'!$B$5:$AM$5, 0), FALSE)/$L8)*(162*($L8/VLOOKUP($E8, 'Major League Baseball  Detailed'!$AF$2:$AG$31, 2, FALSE))),0)</f>
        <v>1</v>
      </c>
      <c r="J8">
        <f>ROUND((VLOOKUP($B8, 'Pitcher Raw'!$B$6:$AM$77, MATCH('All P'!J$5,'Pitcher Raw'!$B$5:$AM$5, 0), FALSE)/$L8)*(162*($L8/VLOOKUP($E8, 'Major League Baseball  Detailed'!$AF$2:$AG$31, 2, FALSE))),0)</f>
        <v>12</v>
      </c>
      <c r="K8">
        <f>VLOOKUP($B8, 'Pitcher Raw'!$B$6:$AM$77, MATCH('All P'!K$5, 'Pitcher Raw'!$B$5:$AM$5, 0), FALSE)</f>
        <v>1.7</v>
      </c>
      <c r="L8">
        <f>ROUND((VLOOKUP($B8,'Pitcher Raw'!$B$6:$AM$77,MATCH('All P'!L$5,'Pitcher Raw'!$B$5:$AM$5,0),FALSE)/VLOOKUP($E8, 'Major League Baseball  Detailed'!$AF$2:$AG$31, 2, FALSE))*162, 0)</f>
        <v>15</v>
      </c>
      <c r="M8">
        <f>ROUND((VLOOKUP($B8,'Pitcher Raw'!$B$6:$AM$77,MATCH('All P'!M$5,'Pitcher Raw'!$B$5:$AM$5,0),FALSE)/VLOOKUP($E8, 'Major League Baseball  Detailed'!$AF$2:$AG$31, 2, FALSE))*162, 0)</f>
        <v>15</v>
      </c>
      <c r="N8">
        <f>ROUND((VLOOKUP($B8, 'Pitcher Raw'!$B$6:$AM$77, MATCH('All P'!N$5,'Pitcher Raw'!$B$5:$AM$5, 0), FALSE)/$L8)*(162*($L8/VLOOKUP($E8, 'Major League Baseball  Detailed'!$AF$2:$AG$31, 2, FALSE))),0)</f>
        <v>1</v>
      </c>
      <c r="O8">
        <f>ROUND((VLOOKUP($B8, 'Pitcher Raw'!$B$6:$AM$77, MATCH('All P'!O$5,'Pitcher Raw'!$B$5:$AM$5, 0), FALSE)/$L8)*(162*($L8/VLOOKUP($E8, 'Major League Baseball  Detailed'!$AF$2:$AG$31, 2, FALSE))),0)</f>
        <v>1</v>
      </c>
      <c r="P8">
        <f>ROUND((VLOOKUP($B8, 'Pitcher Raw'!$B$6:$AM$77, MATCH('All P'!P$5,'Pitcher Raw'!$B$5:$AM$5, 0), FALSE)/$L8)*(162*($L8/VLOOKUP($E8, 'Major League Baseball  Detailed'!$AF$2:$AG$31, 2, FALSE))),0)</f>
        <v>0</v>
      </c>
      <c r="Q8">
        <f>ROUND((VLOOKUP($B8, 'Pitcher Raw'!$B$6:$AM$77, MATCH('All P'!Q$5,'Pitcher Raw'!$B$5:$AM$5, 0), FALSE)/$L8)*(162*($L8/VLOOKUP($E8, 'Major League Baseball  Detailed'!$AF$2:$AG$31, 2, FALSE))),0)</f>
        <v>92</v>
      </c>
      <c r="R8">
        <f>ROUND((VLOOKUP($B8, 'Pitcher Raw'!$B$6:$AM$77, MATCH('All P'!R$5,'Pitcher Raw'!$B$5:$AM$5, 0), FALSE)/$L8)*(162*($L8/VLOOKUP($E8, 'Major League Baseball  Detailed'!$AF$2:$AG$31, 2, FALSE))),0)</f>
        <v>53</v>
      </c>
      <c r="S8">
        <f>ROUND((VLOOKUP($B8, 'Pitcher Raw'!$B$6:$AM$77, MATCH('All P'!S$5,'Pitcher Raw'!$B$5:$AM$5, 0), FALSE)/$L8)*(162*($L8/VLOOKUP($E8, 'Major League Baseball  Detailed'!$AF$2:$AG$31, 2, FALSE))),0)</f>
        <v>21</v>
      </c>
      <c r="T8">
        <f>ROUND((VLOOKUP($B8, 'Pitcher Raw'!$B$6:$AM$77, MATCH('All P'!T$5,'Pitcher Raw'!$B$5:$AM$5, 0), FALSE)/$L8)*(162*($L8/VLOOKUP($E8, 'Major League Baseball  Detailed'!$AF$2:$AG$31, 2, FALSE))),0)</f>
        <v>17</v>
      </c>
      <c r="U8">
        <f>ROUND((VLOOKUP($B8, 'Pitcher Raw'!$B$6:$AM$77, MATCH('All P'!U$5,'Pitcher Raw'!$B$5:$AM$5, 0), FALSE)/$L8)*(162*($L8/VLOOKUP($E8, 'Major League Baseball  Detailed'!$AF$2:$AG$31, 2, FALSE))),0)</f>
        <v>6</v>
      </c>
      <c r="V8">
        <f>ROUND((VLOOKUP($B8, 'Pitcher Raw'!$B$6:$AM$77, MATCH('All P'!V$5,'Pitcher Raw'!$B$5:$AM$5, 0), FALSE)/$L8)*(162*($L8/VLOOKUP($E8, 'Major League Baseball  Detailed'!$AF$2:$AG$31, 2, FALSE))),0)</f>
        <v>20</v>
      </c>
      <c r="W8">
        <f>ROUND((VLOOKUP($B8, 'Pitcher Raw'!$B$6:$AM$77, MATCH('All P'!W$5,'Pitcher Raw'!$B$5:$AM$5, 0), FALSE)/$L8)*(162*($L8/VLOOKUP($E8, 'Major League Baseball  Detailed'!$AF$2:$AG$31, 2, FALSE))),0)</f>
        <v>0</v>
      </c>
      <c r="X8">
        <f>ROUND((VLOOKUP($B8, 'Pitcher Raw'!$B$6:$AM$77, MATCH('All P'!X$5,'Pitcher Raw'!$B$5:$AM$5, 0), FALSE)/$L8)*(162*($L8/VLOOKUP($E8, 'Major League Baseball  Detailed'!$AF$2:$AG$31, 2, FALSE))),0)</f>
        <v>98</v>
      </c>
      <c r="Y8">
        <f>ROUND((VLOOKUP($B8, 'Pitcher Raw'!$B$6:$AM$77, MATCH('All P'!Y$5,'Pitcher Raw'!$B$5:$AM$5, 0), FALSE)/$L8)*(162*($L8/VLOOKUP($E8, 'Major League Baseball  Detailed'!$AF$2:$AG$31, 2, FALSE))),0)</f>
        <v>4</v>
      </c>
      <c r="Z8">
        <f>ROUND((VLOOKUP($B8, 'Pitcher Raw'!$B$6:$AM$77, MATCH('All P'!Z$5,'Pitcher Raw'!$B$5:$AM$5, 0), FALSE)/$L8)*(162*($L8/VLOOKUP($E8, 'Major League Baseball  Detailed'!$AF$2:$AG$31, 2, FALSE))),0)</f>
        <v>1</v>
      </c>
      <c r="AA8">
        <f>ROUND((VLOOKUP($B8, 'Pitcher Raw'!$B$6:$AM$77, MATCH('All P'!AA$5,'Pitcher Raw'!$B$5:$AM$5, 0), FALSE)/$L8)*(162*($L8/VLOOKUP($E8, 'Major League Baseball  Detailed'!$AF$2:$AG$31, 2, FALSE))),0)</f>
        <v>1</v>
      </c>
      <c r="AB8">
        <f>ROUND((VLOOKUP($B8, 'Pitcher Raw'!$B$6:$AM$77, MATCH('All P'!AB$5,'Pitcher Raw'!$B$5:$AM$5, 0), FALSE)/$L8)*(162*($L8/VLOOKUP($E8, 'Major League Baseball  Detailed'!$AF$2:$AG$31, 2, FALSE))),0)</f>
        <v>343</v>
      </c>
      <c r="AC8">
        <f>VLOOKUP($B8, 'Pitcher Raw'!$B$6:$AM$77, MATCH('All P'!AC$5, 'Pitcher Raw'!$B$5:$AM$5, 0), FALSE)</f>
        <v>237</v>
      </c>
      <c r="AD8" s="1">
        <f>VLOOKUP($B8, 'Pitcher Raw'!$B$6:$AM$77, MATCH('All P'!AD$5, 'Pitcher Raw'!$B$5:$AM$5, 0), FALSE)</f>
        <v>2.66</v>
      </c>
      <c r="AE8" s="1">
        <f>VLOOKUP($B8, 'Pitcher Raw'!$B$6:$AM$77, MATCH('All P'!AE$5, 'Pitcher Raw'!$B$5:$AM$5, 0), FALSE)</f>
        <v>0.79700000000000004</v>
      </c>
      <c r="AF8" s="9">
        <f>VLOOKUP($B8, 'Pitcher Raw'!$B$6:$AM$77, MATCH('All P'!AF$5, 'Pitcher Raw'!$B$5:$AM$5, 0), FALSE)</f>
        <v>5.2</v>
      </c>
      <c r="AG8" s="9">
        <f>VLOOKUP($B8, 'Pitcher Raw'!$B$6:$AM$77, MATCH('All P'!AG$5, 'Pitcher Raw'!$B$5:$AM$5, 0), FALSE)</f>
        <v>0.6</v>
      </c>
      <c r="AH8" s="9">
        <f>VLOOKUP($B8, 'Pitcher Raw'!$B$6:$AM$77, MATCH('All P'!AH$5, 'Pitcher Raw'!$B$5:$AM$5, 0), FALSE)</f>
        <v>1.9</v>
      </c>
      <c r="AI8" s="9">
        <f>VLOOKUP($B8, 'Pitcher Raw'!$B$6:$AM$77, MATCH('All P'!AI$5, 'Pitcher Raw'!$B$5:$AM$5, 0), FALSE)</f>
        <v>9.6</v>
      </c>
      <c r="AJ8" s="9">
        <f>VLOOKUP($B8, 'Pitcher Raw'!$B$6:$AM$77, MATCH('All P'!AJ$5, 'Pitcher Raw'!$B$5:$AM$5, 0), FALSE)</f>
        <v>4.9400000000000004</v>
      </c>
      <c r="AK8" s="9">
        <f>(VLOOKUP($B8, 'Pitcher Raw'!$B$6:$AM$77, MATCH('All P'!AK$5, 'Pitcher Raw'!$B$5:$AM$5, 0), FALSE)/VLOOKUP('All P'!$E8, 'Major League Baseball  Detailed'!$AF$2:$AG$31,2,FALSE))*162</f>
        <v>3.4625954198473283</v>
      </c>
      <c r="AL8" s="9">
        <f>(VLOOKUP($B8, 'Pitcher Raw'!$B$6:$AM$77, MATCH('All P'!AL$5, 'Pitcher Raw'!$B$5:$AM$5, 0), FALSE)/VLOOKUP('All P'!$E8, 'Major League Baseball  Detailed'!$AF$2:$AG$31,2,FALSE))*162</f>
        <v>2.720610687022901</v>
      </c>
    </row>
    <row r="9" spans="1:38" x14ac:dyDescent="0.45">
      <c r="A9">
        <f>'Pitcher Raw'!A9</f>
        <v>4</v>
      </c>
      <c r="B9" t="str">
        <f>'Pitcher Raw'!B9</f>
        <v>Tyler Anderson</v>
      </c>
      <c r="C9">
        <f>'Pitcher Raw'!C9</f>
        <v>2024</v>
      </c>
      <c r="D9">
        <f>'Pitcher Raw'!D9</f>
        <v>34</v>
      </c>
      <c r="E9" t="str">
        <f>'Pitcher Raw'!E9</f>
        <v>LAA</v>
      </c>
      <c r="F9" t="str">
        <f>'Pitcher Raw'!F9</f>
        <v>AL</v>
      </c>
      <c r="G9">
        <f>ROUND((VLOOKUP($B9, 'Pitcher Raw'!$B$6:$AM$77, MATCH('All P'!G$5,'Pitcher Raw'!$B$5:$AM$5, 0), FALSE)/$L9)*(162*($L9/VLOOKUP($E9, 'Major League Baseball  Detailed'!$AF$2:$AG$31, 2, FALSE))),0)</f>
        <v>6</v>
      </c>
      <c r="H9">
        <f>ROUND((VLOOKUP($B9, 'Pitcher Raw'!$B$6:$AM$77, MATCH('All P'!H$5,'Pitcher Raw'!$B$5:$AM$5, 0), FALSE)/$L9)*(162*($L9/VLOOKUP($E9, 'Major League Baseball  Detailed'!$AF$2:$AG$31, 2, FALSE))),0)</f>
        <v>6</v>
      </c>
      <c r="I9">
        <f>ROUND((VLOOKUP($B9, 'Pitcher Raw'!$B$6:$AM$77, MATCH('All P'!I$5,'Pitcher Raw'!$B$5:$AM$5, 0), FALSE)/$L9)*(162*($L9/VLOOKUP($E9, 'Major League Baseball  Detailed'!$AF$2:$AG$31, 2, FALSE))),0)</f>
        <v>1</v>
      </c>
      <c r="J9">
        <f>ROUND((VLOOKUP($B9, 'Pitcher Raw'!$B$6:$AM$77, MATCH('All P'!J$5,'Pitcher Raw'!$B$5:$AM$5, 0), FALSE)/$L9)*(162*($L9/VLOOKUP($E9, 'Major League Baseball  Detailed'!$AF$2:$AG$31, 2, FALSE))),0)</f>
        <v>12</v>
      </c>
      <c r="K9">
        <f>VLOOKUP($B9, 'Pitcher Raw'!$B$6:$AM$77, MATCH('All P'!K$5, 'Pitcher Raw'!$B$5:$AM$5, 0), FALSE)</f>
        <v>2.4700000000000002</v>
      </c>
      <c r="L9">
        <f>ROUND((VLOOKUP($B9,'Pitcher Raw'!$B$6:$AM$77,MATCH('All P'!L$5,'Pitcher Raw'!$B$5:$AM$5,0),FALSE)/VLOOKUP($E9, 'Major League Baseball  Detailed'!$AF$2:$AG$31, 2, FALSE))*162, 0)</f>
        <v>14</v>
      </c>
      <c r="M9">
        <f>ROUND((VLOOKUP($B9,'Pitcher Raw'!$B$6:$AM$77,MATCH('All P'!M$5,'Pitcher Raw'!$B$5:$AM$5,0),FALSE)/VLOOKUP($E9, 'Major League Baseball  Detailed'!$AF$2:$AG$31, 2, FALSE))*162, 0)</f>
        <v>14</v>
      </c>
      <c r="N9">
        <f>ROUND((VLOOKUP($B9, 'Pitcher Raw'!$B$6:$AM$77, MATCH('All P'!N$5,'Pitcher Raw'!$B$5:$AM$5, 0), FALSE)/$L9)*(162*($L9/VLOOKUP($E9, 'Major League Baseball  Detailed'!$AF$2:$AG$31, 2, FALSE))),0)</f>
        <v>0</v>
      </c>
      <c r="O9">
        <f>ROUND((VLOOKUP($B9, 'Pitcher Raw'!$B$6:$AM$77, MATCH('All P'!O$5,'Pitcher Raw'!$B$5:$AM$5, 0), FALSE)/$L9)*(162*($L9/VLOOKUP($E9, 'Major League Baseball  Detailed'!$AF$2:$AG$31, 2, FALSE))),0)</f>
        <v>0</v>
      </c>
      <c r="P9">
        <f>ROUND((VLOOKUP($B9, 'Pitcher Raw'!$B$6:$AM$77, MATCH('All P'!P$5,'Pitcher Raw'!$B$5:$AM$5, 0), FALSE)/$L9)*(162*($L9/VLOOKUP($E9, 'Major League Baseball  Detailed'!$AF$2:$AG$31, 2, FALSE))),0)</f>
        <v>0</v>
      </c>
      <c r="Q9">
        <f>ROUND((VLOOKUP($B9, 'Pitcher Raw'!$B$6:$AM$77, MATCH('All P'!Q$5,'Pitcher Raw'!$B$5:$AM$5, 0), FALSE)/$L9)*(162*($L9/VLOOKUP($E9, 'Major League Baseball  Detailed'!$AF$2:$AG$31, 2, FALSE))),0)</f>
        <v>85</v>
      </c>
      <c r="R9">
        <f>ROUND((VLOOKUP($B9, 'Pitcher Raw'!$B$6:$AM$77, MATCH('All P'!R$5,'Pitcher Raw'!$B$5:$AM$5, 0), FALSE)/$L9)*(162*($L9/VLOOKUP($E9, 'Major League Baseball  Detailed'!$AF$2:$AG$31, 2, FALSE))),0)</f>
        <v>61</v>
      </c>
      <c r="S9">
        <f>ROUND((VLOOKUP($B9, 'Pitcher Raw'!$B$6:$AM$77, MATCH('All P'!S$5,'Pitcher Raw'!$B$5:$AM$5, 0), FALSE)/$L9)*(162*($L9/VLOOKUP($E9, 'Major League Baseball  Detailed'!$AF$2:$AG$31, 2, FALSE))),0)</f>
        <v>25</v>
      </c>
      <c r="T9">
        <f>ROUND((VLOOKUP($B9, 'Pitcher Raw'!$B$6:$AM$77, MATCH('All P'!T$5,'Pitcher Raw'!$B$5:$AM$5, 0), FALSE)/$L9)*(162*($L9/VLOOKUP($E9, 'Major League Baseball  Detailed'!$AF$2:$AG$31, 2, FALSE))),0)</f>
        <v>23</v>
      </c>
      <c r="U9">
        <f>ROUND((VLOOKUP($B9, 'Pitcher Raw'!$B$6:$AM$77, MATCH('All P'!U$5,'Pitcher Raw'!$B$5:$AM$5, 0), FALSE)/$L9)*(162*($L9/VLOOKUP($E9, 'Major League Baseball  Detailed'!$AF$2:$AG$31, 2, FALSE))),0)</f>
        <v>10</v>
      </c>
      <c r="V9">
        <f>ROUND((VLOOKUP($B9, 'Pitcher Raw'!$B$6:$AM$77, MATCH('All P'!V$5,'Pitcher Raw'!$B$5:$AM$5, 0), FALSE)/$L9)*(162*($L9/VLOOKUP($E9, 'Major League Baseball  Detailed'!$AF$2:$AG$31, 2, FALSE))),0)</f>
        <v>36</v>
      </c>
      <c r="W9">
        <f>ROUND((VLOOKUP($B9, 'Pitcher Raw'!$B$6:$AM$77, MATCH('All P'!W$5,'Pitcher Raw'!$B$5:$AM$5, 0), FALSE)/$L9)*(162*($L9/VLOOKUP($E9, 'Major League Baseball  Detailed'!$AF$2:$AG$31, 2, FALSE))),0)</f>
        <v>0</v>
      </c>
      <c r="X9">
        <f>ROUND((VLOOKUP($B9, 'Pitcher Raw'!$B$6:$AM$77, MATCH('All P'!X$5,'Pitcher Raw'!$B$5:$AM$5, 0), FALSE)/$L9)*(162*($L9/VLOOKUP($E9, 'Major League Baseball  Detailed'!$AF$2:$AG$31, 2, FALSE))),0)</f>
        <v>59</v>
      </c>
      <c r="Y9">
        <f>ROUND((VLOOKUP($B9, 'Pitcher Raw'!$B$6:$AM$77, MATCH('All P'!Y$5,'Pitcher Raw'!$B$5:$AM$5, 0), FALSE)/$L9)*(162*($L9/VLOOKUP($E9, 'Major League Baseball  Detailed'!$AF$2:$AG$31, 2, FALSE))),0)</f>
        <v>1</v>
      </c>
      <c r="Z9">
        <f>ROUND((VLOOKUP($B9, 'Pitcher Raw'!$B$6:$AM$77, MATCH('All P'!Z$5,'Pitcher Raw'!$B$5:$AM$5, 0), FALSE)/$L9)*(162*($L9/VLOOKUP($E9, 'Major League Baseball  Detailed'!$AF$2:$AG$31, 2, FALSE))),0)</f>
        <v>1</v>
      </c>
      <c r="AA9">
        <f>ROUND((VLOOKUP($B9, 'Pitcher Raw'!$B$6:$AM$77, MATCH('All P'!AA$5,'Pitcher Raw'!$B$5:$AM$5, 0), FALSE)/$L9)*(162*($L9/VLOOKUP($E9, 'Major League Baseball  Detailed'!$AF$2:$AG$31, 2, FALSE))),0)</f>
        <v>1</v>
      </c>
      <c r="AB9">
        <f>ROUND((VLOOKUP($B9, 'Pitcher Raw'!$B$6:$AM$77, MATCH('All P'!AB$5,'Pitcher Raw'!$B$5:$AM$5, 0), FALSE)/$L9)*(162*($L9/VLOOKUP($E9, 'Major League Baseball  Detailed'!$AF$2:$AG$31, 2, FALSE))),0)</f>
        <v>346</v>
      </c>
      <c r="AC9">
        <f>VLOOKUP($B9, 'Pitcher Raw'!$B$6:$AM$77, MATCH('All P'!AC$5, 'Pitcher Raw'!$B$5:$AM$5, 0), FALSE)</f>
        <v>167</v>
      </c>
      <c r="AD9" s="1">
        <f>VLOOKUP($B9, 'Pitcher Raw'!$B$6:$AM$77, MATCH('All P'!AD$5, 'Pitcher Raw'!$B$5:$AM$5, 0), FALSE)</f>
        <v>4.5599999999999996</v>
      </c>
      <c r="AE9" s="1">
        <f>VLOOKUP($B9, 'Pitcher Raw'!$B$6:$AM$77, MATCH('All P'!AE$5, 'Pitcher Raw'!$B$5:$AM$5, 0), FALSE)</f>
        <v>1.125</v>
      </c>
      <c r="AF9" s="9">
        <f>VLOOKUP($B9, 'Pitcher Raw'!$B$6:$AM$77, MATCH('All P'!AF$5, 'Pitcher Raw'!$B$5:$AM$5, 0), FALSE)</f>
        <v>6.4</v>
      </c>
      <c r="AG9" s="9">
        <f>VLOOKUP($B9, 'Pitcher Raw'!$B$6:$AM$77, MATCH('All P'!AG$5, 'Pitcher Raw'!$B$5:$AM$5, 0), FALSE)</f>
        <v>1</v>
      </c>
      <c r="AH9" s="9">
        <f>VLOOKUP($B9, 'Pitcher Raw'!$B$6:$AM$77, MATCH('All P'!AH$5, 'Pitcher Raw'!$B$5:$AM$5, 0), FALSE)</f>
        <v>3.8</v>
      </c>
      <c r="AI9" s="9">
        <f>VLOOKUP($B9, 'Pitcher Raw'!$B$6:$AM$77, MATCH('All P'!AI$5, 'Pitcher Raw'!$B$5:$AM$5, 0), FALSE)</f>
        <v>6.2</v>
      </c>
      <c r="AJ9" s="9">
        <f>VLOOKUP($B9, 'Pitcher Raw'!$B$6:$AM$77, MATCH('All P'!AJ$5, 'Pitcher Raw'!$B$5:$AM$5, 0), FALSE)</f>
        <v>1.66</v>
      </c>
      <c r="AK9" s="9">
        <f>(VLOOKUP($B9, 'Pitcher Raw'!$B$6:$AM$77, MATCH('All P'!AK$5, 'Pitcher Raw'!$B$5:$AM$5, 0), FALSE)/VLOOKUP('All P'!$E9, 'Major League Baseball  Detailed'!$AF$2:$AG$31,2,FALSE))*162</f>
        <v>3.4625954198473283</v>
      </c>
      <c r="AL9" s="9">
        <f>(VLOOKUP($B9, 'Pitcher Raw'!$B$6:$AM$77, MATCH('All P'!AL$5, 'Pitcher Raw'!$B$5:$AM$5, 0), FALSE)/VLOOKUP('All P'!$E9, 'Major League Baseball  Detailed'!$AF$2:$AG$31,2,FALSE))*162</f>
        <v>2.720610687022901</v>
      </c>
    </row>
    <row r="10" spans="1:38" x14ac:dyDescent="0.45">
      <c r="A10">
        <f>'Pitcher Raw'!A10</f>
        <v>5</v>
      </c>
      <c r="B10" t="str">
        <f>'Pitcher Raw'!B10</f>
        <v>Erick Fedde</v>
      </c>
      <c r="C10">
        <f>'Pitcher Raw'!C10</f>
        <v>2024</v>
      </c>
      <c r="D10">
        <f>'Pitcher Raw'!D10</f>
        <v>31</v>
      </c>
      <c r="E10" t="str">
        <f>'Pitcher Raw'!E10</f>
        <v>CHW</v>
      </c>
      <c r="F10" t="str">
        <f>'Pitcher Raw'!F10</f>
        <v>AL</v>
      </c>
      <c r="G10">
        <f>ROUND((VLOOKUP($B10, 'Pitcher Raw'!$B$6:$AM$77, MATCH('All P'!G$5,'Pitcher Raw'!$B$5:$AM$5, 0), FALSE)/$L10)*(162*($L10/VLOOKUP($E10, 'Major League Baseball  Detailed'!$AF$2:$AG$31, 2, FALSE))),0)</f>
        <v>5</v>
      </c>
      <c r="H10">
        <f>ROUND((VLOOKUP($B10, 'Pitcher Raw'!$B$6:$AM$77, MATCH('All P'!H$5,'Pitcher Raw'!$B$5:$AM$5, 0), FALSE)/$L10)*(162*($L10/VLOOKUP($E10, 'Major League Baseball  Detailed'!$AF$2:$AG$31, 2, FALSE))),0)</f>
        <v>1</v>
      </c>
      <c r="I10">
        <f>ROUND((VLOOKUP($B10, 'Pitcher Raw'!$B$6:$AM$77, MATCH('All P'!I$5,'Pitcher Raw'!$B$5:$AM$5, 0), FALSE)/$L10)*(162*($L10/VLOOKUP($E10, 'Major League Baseball  Detailed'!$AF$2:$AG$31, 2, FALSE))),0)</f>
        <v>1</v>
      </c>
      <c r="J10">
        <f>ROUND((VLOOKUP($B10, 'Pitcher Raw'!$B$6:$AM$77, MATCH('All P'!J$5,'Pitcher Raw'!$B$5:$AM$5, 0), FALSE)/$L10)*(162*($L10/VLOOKUP($E10, 'Major League Baseball  Detailed'!$AF$2:$AG$31, 2, FALSE))),0)</f>
        <v>6</v>
      </c>
      <c r="K10">
        <f>VLOOKUP($B10, 'Pitcher Raw'!$B$6:$AM$77, MATCH('All P'!K$5, 'Pitcher Raw'!$B$5:$AM$5, 0), FALSE)</f>
        <v>3.12</v>
      </c>
      <c r="L10">
        <f>ROUND((VLOOKUP($B10,'Pitcher Raw'!$B$6:$AM$77,MATCH('All P'!L$5,'Pitcher Raw'!$B$5:$AM$5,0),FALSE)/VLOOKUP($E10, 'Major League Baseball  Detailed'!$AF$2:$AG$31, 2, FALSE))*162, 0)</f>
        <v>15</v>
      </c>
      <c r="M10">
        <f>ROUND((VLOOKUP($B10,'Pitcher Raw'!$B$6:$AM$77,MATCH('All P'!M$5,'Pitcher Raw'!$B$5:$AM$5,0),FALSE)/VLOOKUP($E10, 'Major League Baseball  Detailed'!$AF$2:$AG$31, 2, FALSE))*162, 0)</f>
        <v>15</v>
      </c>
      <c r="N10">
        <f>ROUND((VLOOKUP($B10, 'Pitcher Raw'!$B$6:$AM$77, MATCH('All P'!N$5,'Pitcher Raw'!$B$5:$AM$5, 0), FALSE)/$L10)*(162*($L10/VLOOKUP($E10, 'Major League Baseball  Detailed'!$AF$2:$AG$31, 2, FALSE))),0)</f>
        <v>0</v>
      </c>
      <c r="O10">
        <f>ROUND((VLOOKUP($B10, 'Pitcher Raw'!$B$6:$AM$77, MATCH('All P'!O$5,'Pitcher Raw'!$B$5:$AM$5, 0), FALSE)/$L10)*(162*($L10/VLOOKUP($E10, 'Major League Baseball  Detailed'!$AF$2:$AG$31, 2, FALSE))),0)</f>
        <v>0</v>
      </c>
      <c r="P10">
        <f>ROUND((VLOOKUP($B10, 'Pitcher Raw'!$B$6:$AM$77, MATCH('All P'!P$5,'Pitcher Raw'!$B$5:$AM$5, 0), FALSE)/$L10)*(162*($L10/VLOOKUP($E10, 'Major League Baseball  Detailed'!$AF$2:$AG$31, 2, FALSE))),0)</f>
        <v>0</v>
      </c>
      <c r="Q10">
        <f>ROUND((VLOOKUP($B10, 'Pitcher Raw'!$B$6:$AM$77, MATCH('All P'!Q$5,'Pitcher Raw'!$B$5:$AM$5, 0), FALSE)/$L10)*(162*($L10/VLOOKUP($E10, 'Major League Baseball  Detailed'!$AF$2:$AG$31, 2, FALSE))),0)</f>
        <v>85</v>
      </c>
      <c r="R10">
        <f>ROUND((VLOOKUP($B10, 'Pitcher Raw'!$B$6:$AM$77, MATCH('All P'!R$5,'Pitcher Raw'!$B$5:$AM$5, 0), FALSE)/$L10)*(162*($L10/VLOOKUP($E10, 'Major League Baseball  Detailed'!$AF$2:$AG$31, 2, FALSE))),0)</f>
        <v>74</v>
      </c>
      <c r="S10">
        <f>ROUND((VLOOKUP($B10, 'Pitcher Raw'!$B$6:$AM$77, MATCH('All P'!S$5,'Pitcher Raw'!$B$5:$AM$5, 0), FALSE)/$L10)*(162*($L10/VLOOKUP($E10, 'Major League Baseball  Detailed'!$AF$2:$AG$31, 2, FALSE))),0)</f>
        <v>31</v>
      </c>
      <c r="T10">
        <f>ROUND((VLOOKUP($B10, 'Pitcher Raw'!$B$6:$AM$77, MATCH('All P'!T$5,'Pitcher Raw'!$B$5:$AM$5, 0), FALSE)/$L10)*(162*($L10/VLOOKUP($E10, 'Major League Baseball  Detailed'!$AF$2:$AG$31, 2, FALSE))),0)</f>
        <v>29</v>
      </c>
      <c r="U10">
        <f>ROUND((VLOOKUP($B10, 'Pitcher Raw'!$B$6:$AM$77, MATCH('All P'!U$5,'Pitcher Raw'!$B$5:$AM$5, 0), FALSE)/$L10)*(162*($L10/VLOOKUP($E10, 'Major League Baseball  Detailed'!$AF$2:$AG$31, 2, FALSE))),0)</f>
        <v>10</v>
      </c>
      <c r="V10">
        <f>ROUND((VLOOKUP($B10, 'Pitcher Raw'!$B$6:$AM$77, MATCH('All P'!V$5,'Pitcher Raw'!$B$5:$AM$5, 0), FALSE)/$L10)*(162*($L10/VLOOKUP($E10, 'Major League Baseball  Detailed'!$AF$2:$AG$31, 2, FALSE))),0)</f>
        <v>27</v>
      </c>
      <c r="W10">
        <f>ROUND((VLOOKUP($B10, 'Pitcher Raw'!$B$6:$AM$77, MATCH('All P'!W$5,'Pitcher Raw'!$B$5:$AM$5, 0), FALSE)/$L10)*(162*($L10/VLOOKUP($E10, 'Major League Baseball  Detailed'!$AF$2:$AG$31, 2, FALSE))),0)</f>
        <v>0</v>
      </c>
      <c r="X10">
        <f>ROUND((VLOOKUP($B10, 'Pitcher Raw'!$B$6:$AM$77, MATCH('All P'!X$5,'Pitcher Raw'!$B$5:$AM$5, 0), FALSE)/$L10)*(162*($L10/VLOOKUP($E10, 'Major League Baseball  Detailed'!$AF$2:$AG$31, 2, FALSE))),0)</f>
        <v>81</v>
      </c>
      <c r="Y10">
        <f>ROUND((VLOOKUP($B10, 'Pitcher Raw'!$B$6:$AM$77, MATCH('All P'!Y$5,'Pitcher Raw'!$B$5:$AM$5, 0), FALSE)/$L10)*(162*($L10/VLOOKUP($E10, 'Major League Baseball  Detailed'!$AF$2:$AG$31, 2, FALSE))),0)</f>
        <v>2</v>
      </c>
      <c r="Z10">
        <f>ROUND((VLOOKUP($B10, 'Pitcher Raw'!$B$6:$AM$77, MATCH('All P'!Z$5,'Pitcher Raw'!$B$5:$AM$5, 0), FALSE)/$L10)*(162*($L10/VLOOKUP($E10, 'Major League Baseball  Detailed'!$AF$2:$AG$31, 2, FALSE))),0)</f>
        <v>0</v>
      </c>
      <c r="AA10">
        <f>ROUND((VLOOKUP($B10, 'Pitcher Raw'!$B$6:$AM$77, MATCH('All P'!AA$5,'Pitcher Raw'!$B$5:$AM$5, 0), FALSE)/$L10)*(162*($L10/VLOOKUP($E10, 'Major League Baseball  Detailed'!$AF$2:$AG$31, 2, FALSE))),0)</f>
        <v>2</v>
      </c>
      <c r="AB10">
        <f>ROUND((VLOOKUP($B10, 'Pitcher Raw'!$B$6:$AM$77, MATCH('All P'!AB$5,'Pitcher Raw'!$B$5:$AM$5, 0), FALSE)/$L10)*(162*($L10/VLOOKUP($E10, 'Major League Baseball  Detailed'!$AF$2:$AG$31, 2, FALSE))),0)</f>
        <v>355</v>
      </c>
      <c r="AC10">
        <f>VLOOKUP($B10, 'Pitcher Raw'!$B$6:$AM$77, MATCH('All P'!AC$5, 'Pitcher Raw'!$B$5:$AM$5, 0), FALSE)</f>
        <v>130</v>
      </c>
      <c r="AD10" s="1">
        <f>VLOOKUP($B10, 'Pitcher Raw'!$B$6:$AM$77, MATCH('All P'!AD$5, 'Pitcher Raw'!$B$5:$AM$5, 0), FALSE)</f>
        <v>3.78</v>
      </c>
      <c r="AE10" s="1">
        <f>VLOOKUP($B10, 'Pitcher Raw'!$B$6:$AM$77, MATCH('All P'!AE$5, 'Pitcher Raw'!$B$5:$AM$5, 0), FALSE)</f>
        <v>1.1830000000000001</v>
      </c>
      <c r="AF10" s="9">
        <f>VLOOKUP($B10, 'Pitcher Raw'!$B$6:$AM$77, MATCH('All P'!AF$5, 'Pitcher Raw'!$B$5:$AM$5, 0), FALSE)</f>
        <v>7.8</v>
      </c>
      <c r="AG10" s="9">
        <f>VLOOKUP($B10, 'Pitcher Raw'!$B$6:$AM$77, MATCH('All P'!AG$5, 'Pitcher Raw'!$B$5:$AM$5, 0), FALSE)</f>
        <v>1</v>
      </c>
      <c r="AH10" s="9">
        <f>VLOOKUP($B10, 'Pitcher Raw'!$B$6:$AM$77, MATCH('All P'!AH$5, 'Pitcher Raw'!$B$5:$AM$5, 0), FALSE)</f>
        <v>2.9</v>
      </c>
      <c r="AI10" s="9">
        <f>VLOOKUP($B10, 'Pitcher Raw'!$B$6:$AM$77, MATCH('All P'!AI$5, 'Pitcher Raw'!$B$5:$AM$5, 0), FALSE)</f>
        <v>8.6</v>
      </c>
      <c r="AJ10" s="9">
        <f>VLOOKUP($B10, 'Pitcher Raw'!$B$6:$AM$77, MATCH('All P'!AJ$5, 'Pitcher Raw'!$B$5:$AM$5, 0), FALSE)</f>
        <v>3</v>
      </c>
      <c r="AK10" s="9">
        <f>(VLOOKUP($B10, 'Pitcher Raw'!$B$6:$AM$77, MATCH('All P'!AK$5, 'Pitcher Raw'!$B$5:$AM$5, 0), FALSE)/VLOOKUP('All P'!$E10, 'Major League Baseball  Detailed'!$AF$2:$AG$31,2,FALSE))*162</f>
        <v>3.3136363636363635</v>
      </c>
      <c r="AL10" s="9">
        <f>(VLOOKUP($B10, 'Pitcher Raw'!$B$6:$AM$77, MATCH('All P'!AL$5, 'Pitcher Raw'!$B$5:$AM$5, 0), FALSE)/VLOOKUP('All P'!$E10, 'Major League Baseball  Detailed'!$AF$2:$AG$31,2,FALSE))*162</f>
        <v>2.5772727272727276</v>
      </c>
    </row>
    <row r="11" spans="1:38" x14ac:dyDescent="0.45">
      <c r="A11">
        <f>'Pitcher Raw'!A11</f>
        <v>6</v>
      </c>
      <c r="B11" t="str">
        <f>'Pitcher Raw'!B11</f>
        <v>Tarik Skubal</v>
      </c>
      <c r="C11">
        <f>'Pitcher Raw'!C11</f>
        <v>2024</v>
      </c>
      <c r="D11">
        <f>'Pitcher Raw'!D11</f>
        <v>27</v>
      </c>
      <c r="E11" t="str">
        <f>'Pitcher Raw'!E11</f>
        <v>DET</v>
      </c>
      <c r="F11" t="str">
        <f>'Pitcher Raw'!F11</f>
        <v>AL</v>
      </c>
      <c r="G11">
        <f>ROUND((VLOOKUP($B11, 'Pitcher Raw'!$B$6:$AM$77, MATCH('All P'!G$5,'Pitcher Raw'!$B$5:$AM$5, 0), FALSE)/$L11)*(162*($L11/VLOOKUP($E11, 'Major League Baseball  Detailed'!$AF$2:$AG$31, 2, FALSE))),0)</f>
        <v>9</v>
      </c>
      <c r="H11">
        <f>ROUND((VLOOKUP($B11, 'Pitcher Raw'!$B$6:$AM$77, MATCH('All P'!H$5,'Pitcher Raw'!$B$5:$AM$5, 0), FALSE)/$L11)*(162*($L11/VLOOKUP($E11, 'Major League Baseball  Detailed'!$AF$2:$AG$31, 2, FALSE))),0)</f>
        <v>1</v>
      </c>
      <c r="I11">
        <f>ROUND((VLOOKUP($B11, 'Pitcher Raw'!$B$6:$AM$77, MATCH('All P'!I$5,'Pitcher Raw'!$B$5:$AM$5, 0), FALSE)/$L11)*(162*($L11/VLOOKUP($E11, 'Major League Baseball  Detailed'!$AF$2:$AG$31, 2, FALSE))),0)</f>
        <v>1</v>
      </c>
      <c r="J11">
        <f>ROUND((VLOOKUP($B11, 'Pitcher Raw'!$B$6:$AM$77, MATCH('All P'!J$5,'Pitcher Raw'!$B$5:$AM$5, 0), FALSE)/$L11)*(162*($L11/VLOOKUP($E11, 'Major League Baseball  Detailed'!$AF$2:$AG$31, 2, FALSE))),0)</f>
        <v>10</v>
      </c>
      <c r="K11">
        <f>VLOOKUP($B11, 'Pitcher Raw'!$B$6:$AM$77, MATCH('All P'!K$5, 'Pitcher Raw'!$B$5:$AM$5, 0), FALSE)</f>
        <v>2.0099999999999998</v>
      </c>
      <c r="L11">
        <f>ROUND((VLOOKUP($B11,'Pitcher Raw'!$B$6:$AM$77,MATCH('All P'!L$5,'Pitcher Raw'!$B$5:$AM$5,0),FALSE)/VLOOKUP($E11, 'Major League Baseball  Detailed'!$AF$2:$AG$31, 2, FALSE))*162, 0)</f>
        <v>14</v>
      </c>
      <c r="M11">
        <f>ROUND((VLOOKUP($B11,'Pitcher Raw'!$B$6:$AM$77,MATCH('All P'!M$5,'Pitcher Raw'!$B$5:$AM$5,0),FALSE)/VLOOKUP($E11, 'Major League Baseball  Detailed'!$AF$2:$AG$31, 2, FALSE))*162, 0)</f>
        <v>14</v>
      </c>
      <c r="N11">
        <f>ROUND((VLOOKUP($B11, 'Pitcher Raw'!$B$6:$AM$77, MATCH('All P'!N$5,'Pitcher Raw'!$B$5:$AM$5, 0), FALSE)/$L11)*(162*($L11/VLOOKUP($E11, 'Major League Baseball  Detailed'!$AF$2:$AG$31, 2, FALSE))),0)</f>
        <v>0</v>
      </c>
      <c r="O11">
        <f>ROUND((VLOOKUP($B11, 'Pitcher Raw'!$B$6:$AM$77, MATCH('All P'!O$5,'Pitcher Raw'!$B$5:$AM$5, 0), FALSE)/$L11)*(162*($L11/VLOOKUP($E11, 'Major League Baseball  Detailed'!$AF$2:$AG$31, 2, FALSE))),0)</f>
        <v>0</v>
      </c>
      <c r="P11">
        <f>ROUND((VLOOKUP($B11, 'Pitcher Raw'!$B$6:$AM$77, MATCH('All P'!P$5,'Pitcher Raw'!$B$5:$AM$5, 0), FALSE)/$L11)*(162*($L11/VLOOKUP($E11, 'Major League Baseball  Detailed'!$AF$2:$AG$31, 2, FALSE))),0)</f>
        <v>0</v>
      </c>
      <c r="Q11">
        <f>ROUND((VLOOKUP($B11, 'Pitcher Raw'!$B$6:$AM$77, MATCH('All P'!Q$5,'Pitcher Raw'!$B$5:$AM$5, 0), FALSE)/$L11)*(162*($L11/VLOOKUP($E11, 'Major League Baseball  Detailed'!$AF$2:$AG$31, 2, FALSE))),0)</f>
        <v>82</v>
      </c>
      <c r="R11">
        <f>ROUND((VLOOKUP($B11, 'Pitcher Raw'!$B$6:$AM$77, MATCH('All P'!R$5,'Pitcher Raw'!$B$5:$AM$5, 0), FALSE)/$L11)*(162*($L11/VLOOKUP($E11, 'Major League Baseball  Detailed'!$AF$2:$AG$31, 2, FALSE))),0)</f>
        <v>54</v>
      </c>
      <c r="S11">
        <f>ROUND((VLOOKUP($B11, 'Pitcher Raw'!$B$6:$AM$77, MATCH('All P'!S$5,'Pitcher Raw'!$B$5:$AM$5, 0), FALSE)/$L11)*(162*($L11/VLOOKUP($E11, 'Major League Baseball  Detailed'!$AF$2:$AG$31, 2, FALSE))),0)</f>
        <v>21</v>
      </c>
      <c r="T11">
        <f>ROUND((VLOOKUP($B11, 'Pitcher Raw'!$B$6:$AM$77, MATCH('All P'!T$5,'Pitcher Raw'!$B$5:$AM$5, 0), FALSE)/$L11)*(162*($L11/VLOOKUP($E11, 'Major League Baseball  Detailed'!$AF$2:$AG$31, 2, FALSE))),0)</f>
        <v>18</v>
      </c>
      <c r="U11">
        <f>ROUND((VLOOKUP($B11, 'Pitcher Raw'!$B$6:$AM$77, MATCH('All P'!U$5,'Pitcher Raw'!$B$5:$AM$5, 0), FALSE)/$L11)*(162*($L11/VLOOKUP($E11, 'Major League Baseball  Detailed'!$AF$2:$AG$31, 2, FALSE))),0)</f>
        <v>5</v>
      </c>
      <c r="V11">
        <f>ROUND((VLOOKUP($B11, 'Pitcher Raw'!$B$6:$AM$77, MATCH('All P'!V$5,'Pitcher Raw'!$B$5:$AM$5, 0), FALSE)/$L11)*(162*($L11/VLOOKUP($E11, 'Major League Baseball  Detailed'!$AF$2:$AG$31, 2, FALSE))),0)</f>
        <v>14</v>
      </c>
      <c r="W11">
        <f>ROUND((VLOOKUP($B11, 'Pitcher Raw'!$B$6:$AM$77, MATCH('All P'!W$5,'Pitcher Raw'!$B$5:$AM$5, 0), FALSE)/$L11)*(162*($L11/VLOOKUP($E11, 'Major League Baseball  Detailed'!$AF$2:$AG$31, 2, FALSE))),0)</f>
        <v>0</v>
      </c>
      <c r="X11">
        <f>ROUND((VLOOKUP($B11, 'Pitcher Raw'!$B$6:$AM$77, MATCH('All P'!X$5,'Pitcher Raw'!$B$5:$AM$5, 0), FALSE)/$L11)*(162*($L11/VLOOKUP($E11, 'Major League Baseball  Detailed'!$AF$2:$AG$31, 2, FALSE))),0)</f>
        <v>98</v>
      </c>
      <c r="Y11">
        <f>ROUND((VLOOKUP($B11, 'Pitcher Raw'!$B$6:$AM$77, MATCH('All P'!Y$5,'Pitcher Raw'!$B$5:$AM$5, 0), FALSE)/$L11)*(162*($L11/VLOOKUP($E11, 'Major League Baseball  Detailed'!$AF$2:$AG$31, 2, FALSE))),0)</f>
        <v>1</v>
      </c>
      <c r="Z11">
        <f>ROUND((VLOOKUP($B11, 'Pitcher Raw'!$B$6:$AM$77, MATCH('All P'!Z$5,'Pitcher Raw'!$B$5:$AM$5, 0), FALSE)/$L11)*(162*($L11/VLOOKUP($E11, 'Major League Baseball  Detailed'!$AF$2:$AG$31, 2, FALSE))),0)</f>
        <v>0</v>
      </c>
      <c r="AA11">
        <f>ROUND((VLOOKUP($B11, 'Pitcher Raw'!$B$6:$AM$77, MATCH('All P'!AA$5,'Pitcher Raw'!$B$5:$AM$5, 0), FALSE)/$L11)*(162*($L11/VLOOKUP($E11, 'Major League Baseball  Detailed'!$AF$2:$AG$31, 2, FALSE))),0)</f>
        <v>0</v>
      </c>
      <c r="AB11">
        <f>ROUND((VLOOKUP($B11, 'Pitcher Raw'!$B$6:$AM$77, MATCH('All P'!AB$5,'Pitcher Raw'!$B$5:$AM$5, 0), FALSE)/$L11)*(162*($L11/VLOOKUP($E11, 'Major League Baseball  Detailed'!$AF$2:$AG$31, 2, FALSE))),0)</f>
        <v>314</v>
      </c>
      <c r="AC11">
        <f>VLOOKUP($B11, 'Pitcher Raw'!$B$6:$AM$77, MATCH('All P'!AC$5, 'Pitcher Raw'!$B$5:$AM$5, 0), FALSE)</f>
        <v>203</v>
      </c>
      <c r="AD11" s="1">
        <f>VLOOKUP($B11, 'Pitcher Raw'!$B$6:$AM$77, MATCH('All P'!AD$5, 'Pitcher Raw'!$B$5:$AM$5, 0), FALSE)</f>
        <v>2.0699999999999998</v>
      </c>
      <c r="AE11" s="1">
        <f>VLOOKUP($B11, 'Pitcher Raw'!$B$6:$AM$77, MATCH('All P'!AE$5, 'Pitcher Raw'!$B$5:$AM$5, 0), FALSE)</f>
        <v>0.82099999999999995</v>
      </c>
      <c r="AF11" s="9">
        <f>VLOOKUP($B11, 'Pitcher Raw'!$B$6:$AM$77, MATCH('All P'!AF$5, 'Pitcher Raw'!$B$5:$AM$5, 0), FALSE)</f>
        <v>5.9</v>
      </c>
      <c r="AG11" s="9">
        <f>VLOOKUP($B11, 'Pitcher Raw'!$B$6:$AM$77, MATCH('All P'!AG$5, 'Pitcher Raw'!$B$5:$AM$5, 0), FALSE)</f>
        <v>0.5</v>
      </c>
      <c r="AH11" s="9">
        <f>VLOOKUP($B11, 'Pitcher Raw'!$B$6:$AM$77, MATCH('All P'!AH$5, 'Pitcher Raw'!$B$5:$AM$5, 0), FALSE)</f>
        <v>1.5</v>
      </c>
      <c r="AI11" s="9">
        <f>VLOOKUP($B11, 'Pitcher Raw'!$B$6:$AM$77, MATCH('All P'!AI$5, 'Pitcher Raw'!$B$5:$AM$5, 0), FALSE)</f>
        <v>10.7</v>
      </c>
      <c r="AJ11" s="9">
        <f>VLOOKUP($B11, 'Pitcher Raw'!$B$6:$AM$77, MATCH('All P'!AJ$5, 'Pitcher Raw'!$B$5:$AM$5, 0), FALSE)</f>
        <v>7.27</v>
      </c>
      <c r="AK11" s="9">
        <f>(VLOOKUP($B11, 'Pitcher Raw'!$B$6:$AM$77, MATCH('All P'!AK$5, 'Pitcher Raw'!$B$5:$AM$5, 0), FALSE)/VLOOKUP('All P'!$E11, 'Major League Baseball  Detailed'!$AF$2:$AG$31,2,FALSE))*162</f>
        <v>3.1909090909090914</v>
      </c>
      <c r="AL11" s="9">
        <f>(VLOOKUP($B11, 'Pitcher Raw'!$B$6:$AM$77, MATCH('All P'!AL$5, 'Pitcher Raw'!$B$5:$AM$5, 0), FALSE)/VLOOKUP('All P'!$E11, 'Major League Baseball  Detailed'!$AF$2:$AG$31,2,FALSE))*162</f>
        <v>2.5772727272727276</v>
      </c>
    </row>
    <row r="12" spans="1:38" x14ac:dyDescent="0.45">
      <c r="A12">
        <f>'Pitcher Raw'!A12</f>
        <v>7</v>
      </c>
      <c r="B12" t="str">
        <f>'Pitcher Raw'!B12</f>
        <v>Garrett Crochet</v>
      </c>
      <c r="C12">
        <f>'Pitcher Raw'!C12</f>
        <v>2024</v>
      </c>
      <c r="D12">
        <f>'Pitcher Raw'!D12</f>
        <v>25</v>
      </c>
      <c r="E12" t="str">
        <f>'Pitcher Raw'!E12</f>
        <v>CHW</v>
      </c>
      <c r="F12" t="str">
        <f>'Pitcher Raw'!F12</f>
        <v>AL</v>
      </c>
      <c r="G12">
        <f>ROUND((VLOOKUP($B12, 'Pitcher Raw'!$B$6:$AM$77, MATCH('All P'!G$5,'Pitcher Raw'!$B$5:$AM$5, 0), FALSE)/$L12)*(162*($L12/VLOOKUP($E12, 'Major League Baseball  Detailed'!$AF$2:$AG$31, 2, FALSE))),0)</f>
        <v>6</v>
      </c>
      <c r="H12">
        <f>ROUND((VLOOKUP($B12, 'Pitcher Raw'!$B$6:$AM$77, MATCH('All P'!H$5,'Pitcher Raw'!$B$5:$AM$5, 0), FALSE)/$L12)*(162*($L12/VLOOKUP($E12, 'Major League Baseball  Detailed'!$AF$2:$AG$31, 2, FALSE))),0)</f>
        <v>6</v>
      </c>
      <c r="I12">
        <f>ROUND((VLOOKUP($B12, 'Pitcher Raw'!$B$6:$AM$77, MATCH('All P'!I$5,'Pitcher Raw'!$B$5:$AM$5, 0), FALSE)/$L12)*(162*($L12/VLOOKUP($E12, 'Major League Baseball  Detailed'!$AF$2:$AG$31, 2, FALSE))),0)</f>
        <v>1</v>
      </c>
      <c r="J12">
        <f>ROUND((VLOOKUP($B12, 'Pitcher Raw'!$B$6:$AM$77, MATCH('All P'!J$5,'Pitcher Raw'!$B$5:$AM$5, 0), FALSE)/$L12)*(162*($L12/VLOOKUP($E12, 'Major League Baseball  Detailed'!$AF$2:$AG$31, 2, FALSE))),0)</f>
        <v>12</v>
      </c>
      <c r="K12">
        <f>VLOOKUP($B12, 'Pitcher Raw'!$B$6:$AM$77, MATCH('All P'!K$5, 'Pitcher Raw'!$B$5:$AM$5, 0), FALSE)</f>
        <v>3.49</v>
      </c>
      <c r="L12">
        <f>ROUND((VLOOKUP($B12,'Pitcher Raw'!$B$6:$AM$77,MATCH('All P'!L$5,'Pitcher Raw'!$B$5:$AM$5,0),FALSE)/VLOOKUP($E12, 'Major League Baseball  Detailed'!$AF$2:$AG$31, 2, FALSE))*162, 0)</f>
        <v>16</v>
      </c>
      <c r="M12">
        <f>ROUND((VLOOKUP($B12,'Pitcher Raw'!$B$6:$AM$77,MATCH('All P'!M$5,'Pitcher Raw'!$B$5:$AM$5,0),FALSE)/VLOOKUP($E12, 'Major League Baseball  Detailed'!$AF$2:$AG$31, 2, FALSE))*162, 0)</f>
        <v>16</v>
      </c>
      <c r="N12">
        <f>ROUND((VLOOKUP($B12, 'Pitcher Raw'!$B$6:$AM$77, MATCH('All P'!N$5,'Pitcher Raw'!$B$5:$AM$5, 0), FALSE)/$L12)*(162*($L12/VLOOKUP($E12, 'Major League Baseball  Detailed'!$AF$2:$AG$31, 2, FALSE))),0)</f>
        <v>0</v>
      </c>
      <c r="O12">
        <f>ROUND((VLOOKUP($B12, 'Pitcher Raw'!$B$6:$AM$77, MATCH('All P'!O$5,'Pitcher Raw'!$B$5:$AM$5, 0), FALSE)/$L12)*(162*($L12/VLOOKUP($E12, 'Major League Baseball  Detailed'!$AF$2:$AG$31, 2, FALSE))),0)</f>
        <v>0</v>
      </c>
      <c r="P12">
        <f>ROUND((VLOOKUP($B12, 'Pitcher Raw'!$B$6:$AM$77, MATCH('All P'!P$5,'Pitcher Raw'!$B$5:$AM$5, 0), FALSE)/$L12)*(162*($L12/VLOOKUP($E12, 'Major League Baseball  Detailed'!$AF$2:$AG$31, 2, FALSE))),0)</f>
        <v>0</v>
      </c>
      <c r="Q12">
        <f>ROUND((VLOOKUP($B12, 'Pitcher Raw'!$B$6:$AM$77, MATCH('All P'!Q$5,'Pitcher Raw'!$B$5:$AM$5, 0), FALSE)/$L12)*(162*($L12/VLOOKUP($E12, 'Major League Baseball  Detailed'!$AF$2:$AG$31, 2, FALSE))),0)</f>
        <v>85</v>
      </c>
      <c r="R12">
        <f>ROUND((VLOOKUP($B12, 'Pitcher Raw'!$B$6:$AM$77, MATCH('All P'!R$5,'Pitcher Raw'!$B$5:$AM$5, 0), FALSE)/$L12)*(162*($L12/VLOOKUP($E12, 'Major League Baseball  Detailed'!$AF$2:$AG$31, 2, FALSE))),0)</f>
        <v>61</v>
      </c>
      <c r="S12">
        <f>ROUND((VLOOKUP($B12, 'Pitcher Raw'!$B$6:$AM$77, MATCH('All P'!S$5,'Pitcher Raw'!$B$5:$AM$5, 0), FALSE)/$L12)*(162*($L12/VLOOKUP($E12, 'Major League Baseball  Detailed'!$AF$2:$AG$31, 2, FALSE))),0)</f>
        <v>33</v>
      </c>
      <c r="T12">
        <f>ROUND((VLOOKUP($B12, 'Pitcher Raw'!$B$6:$AM$77, MATCH('All P'!T$5,'Pitcher Raw'!$B$5:$AM$5, 0), FALSE)/$L12)*(162*($L12/VLOOKUP($E12, 'Major League Baseball  Detailed'!$AF$2:$AG$31, 2, FALSE))),0)</f>
        <v>33</v>
      </c>
      <c r="U12">
        <f>ROUND((VLOOKUP($B12, 'Pitcher Raw'!$B$6:$AM$77, MATCH('All P'!U$5,'Pitcher Raw'!$B$5:$AM$5, 0), FALSE)/$L12)*(162*($L12/VLOOKUP($E12, 'Major League Baseball  Detailed'!$AF$2:$AG$31, 2, FALSE))),0)</f>
        <v>11</v>
      </c>
      <c r="V12">
        <f>ROUND((VLOOKUP($B12, 'Pitcher Raw'!$B$6:$AM$77, MATCH('All P'!V$5,'Pitcher Raw'!$B$5:$AM$5, 0), FALSE)/$L12)*(162*($L12/VLOOKUP($E12, 'Major League Baseball  Detailed'!$AF$2:$AG$31, 2, FALSE))),0)</f>
        <v>18</v>
      </c>
      <c r="W12">
        <f>ROUND((VLOOKUP($B12, 'Pitcher Raw'!$B$6:$AM$77, MATCH('All P'!W$5,'Pitcher Raw'!$B$5:$AM$5, 0), FALSE)/$L12)*(162*($L12/VLOOKUP($E12, 'Major League Baseball  Detailed'!$AF$2:$AG$31, 2, FALSE))),0)</f>
        <v>0</v>
      </c>
      <c r="X12">
        <f>ROUND((VLOOKUP($B12, 'Pitcher Raw'!$B$6:$AM$77, MATCH('All P'!X$5,'Pitcher Raw'!$B$5:$AM$5, 0), FALSE)/$L12)*(162*($L12/VLOOKUP($E12, 'Major League Baseball  Detailed'!$AF$2:$AG$31, 2, FALSE))),0)</f>
        <v>114</v>
      </c>
      <c r="Y12">
        <f>ROUND((VLOOKUP($B12, 'Pitcher Raw'!$B$6:$AM$77, MATCH('All P'!Y$5,'Pitcher Raw'!$B$5:$AM$5, 0), FALSE)/$L12)*(162*($L12/VLOOKUP($E12, 'Major League Baseball  Detailed'!$AF$2:$AG$31, 2, FALSE))),0)</f>
        <v>2</v>
      </c>
      <c r="Z12">
        <f>ROUND((VLOOKUP($B12, 'Pitcher Raw'!$B$6:$AM$77, MATCH('All P'!Z$5,'Pitcher Raw'!$B$5:$AM$5, 0), FALSE)/$L12)*(162*($L12/VLOOKUP($E12, 'Major League Baseball  Detailed'!$AF$2:$AG$31, 2, FALSE))),0)</f>
        <v>0</v>
      </c>
      <c r="AA12">
        <f>ROUND((VLOOKUP($B12, 'Pitcher Raw'!$B$6:$AM$77, MATCH('All P'!AA$5,'Pitcher Raw'!$B$5:$AM$5, 0), FALSE)/$L12)*(162*($L12/VLOOKUP($E12, 'Major League Baseball  Detailed'!$AF$2:$AG$31, 2, FALSE))),0)</f>
        <v>4</v>
      </c>
      <c r="AB12">
        <f>ROUND((VLOOKUP($B12, 'Pitcher Raw'!$B$6:$AM$77, MATCH('All P'!AB$5,'Pitcher Raw'!$B$5:$AM$5, 0), FALSE)/$L12)*(162*($L12/VLOOKUP($E12, 'Major League Baseball  Detailed'!$AF$2:$AG$31, 2, FALSE))),0)</f>
        <v>339</v>
      </c>
      <c r="AC12">
        <f>VLOOKUP($B12, 'Pitcher Raw'!$B$6:$AM$77, MATCH('All P'!AC$5, 'Pitcher Raw'!$B$5:$AM$5, 0), FALSE)</f>
        <v>116</v>
      </c>
      <c r="AD12" s="1">
        <f>VLOOKUP($B12, 'Pitcher Raw'!$B$6:$AM$77, MATCH('All P'!AD$5, 'Pitcher Raw'!$B$5:$AM$5, 0), FALSE)</f>
        <v>2.89</v>
      </c>
      <c r="AE12" s="1">
        <f>VLOOKUP($B12, 'Pitcher Raw'!$B$6:$AM$77, MATCH('All P'!AE$5, 'Pitcher Raw'!$B$5:$AM$5, 0), FALSE)</f>
        <v>0.93300000000000005</v>
      </c>
      <c r="AF12" s="9">
        <f>VLOOKUP($B12, 'Pitcher Raw'!$B$6:$AM$77, MATCH('All P'!AF$5, 'Pitcher Raw'!$B$5:$AM$5, 0), FALSE)</f>
        <v>6.5</v>
      </c>
      <c r="AG12" s="9">
        <f>VLOOKUP($B12, 'Pitcher Raw'!$B$6:$AM$77, MATCH('All P'!AG$5, 'Pitcher Raw'!$B$5:$AM$5, 0), FALSE)</f>
        <v>1.2</v>
      </c>
      <c r="AH12" s="9">
        <f>VLOOKUP($B12, 'Pitcher Raw'!$B$6:$AM$77, MATCH('All P'!AH$5, 'Pitcher Raw'!$B$5:$AM$5, 0), FALSE)</f>
        <v>1.9</v>
      </c>
      <c r="AI12" s="9">
        <f>VLOOKUP($B12, 'Pitcher Raw'!$B$6:$AM$77, MATCH('All P'!AI$5, 'Pitcher Raw'!$B$5:$AM$5, 0), FALSE)</f>
        <v>12</v>
      </c>
      <c r="AJ12" s="9">
        <f>VLOOKUP($B12, 'Pitcher Raw'!$B$6:$AM$77, MATCH('All P'!AJ$5, 'Pitcher Raw'!$B$5:$AM$5, 0), FALSE)</f>
        <v>6.2</v>
      </c>
      <c r="AK12" s="9">
        <f>(VLOOKUP($B12, 'Pitcher Raw'!$B$6:$AM$77, MATCH('All P'!AK$5, 'Pitcher Raw'!$B$5:$AM$5, 0), FALSE)/VLOOKUP('All P'!$E12, 'Major League Baseball  Detailed'!$AF$2:$AG$31,2,FALSE))*162</f>
        <v>3.0681818181818183</v>
      </c>
      <c r="AL12" s="9">
        <f>(VLOOKUP($B12, 'Pitcher Raw'!$B$6:$AM$77, MATCH('All P'!AL$5, 'Pitcher Raw'!$B$5:$AM$5, 0), FALSE)/VLOOKUP('All P'!$E12, 'Major League Baseball  Detailed'!$AF$2:$AG$31,2,FALSE))*162</f>
        <v>2.3318181818181816</v>
      </c>
    </row>
    <row r="13" spans="1:38" x14ac:dyDescent="0.45">
      <c r="A13">
        <f>'Pitcher Raw'!A13</f>
        <v>8</v>
      </c>
      <c r="B13" t="str">
        <f>'Pitcher Raw'!B13</f>
        <v>Javier Assad</v>
      </c>
      <c r="C13">
        <f>'Pitcher Raw'!C13</f>
        <v>2024</v>
      </c>
      <c r="D13">
        <f>'Pitcher Raw'!D13</f>
        <v>26</v>
      </c>
      <c r="E13" t="str">
        <f>'Pitcher Raw'!E13</f>
        <v>CHC</v>
      </c>
      <c r="F13" t="str">
        <f>'Pitcher Raw'!F13</f>
        <v>NL</v>
      </c>
      <c r="G13">
        <f>ROUND((VLOOKUP($B13, 'Pitcher Raw'!$B$6:$AM$77, MATCH('All P'!G$5,'Pitcher Raw'!$B$5:$AM$5, 0), FALSE)/$L13)*(162*($L13/VLOOKUP($E13, 'Major League Baseball  Detailed'!$AF$2:$AG$31, 2, FALSE))),0)</f>
        <v>5</v>
      </c>
      <c r="H13">
        <f>ROUND((VLOOKUP($B13, 'Pitcher Raw'!$B$6:$AM$77, MATCH('All P'!H$5,'Pitcher Raw'!$B$5:$AM$5, 0), FALSE)/$L13)*(162*($L13/VLOOKUP($E13, 'Major League Baseball  Detailed'!$AF$2:$AG$31, 2, FALSE))),0)</f>
        <v>1</v>
      </c>
      <c r="I13">
        <f>ROUND((VLOOKUP($B13, 'Pitcher Raw'!$B$6:$AM$77, MATCH('All P'!I$5,'Pitcher Raw'!$B$5:$AM$5, 0), FALSE)/$L13)*(162*($L13/VLOOKUP($E13, 'Major League Baseball  Detailed'!$AF$2:$AG$31, 2, FALSE))),0)</f>
        <v>1</v>
      </c>
      <c r="J13">
        <f>ROUND((VLOOKUP($B13, 'Pitcher Raw'!$B$6:$AM$77, MATCH('All P'!J$5,'Pitcher Raw'!$B$5:$AM$5, 0), FALSE)/$L13)*(162*($L13/VLOOKUP($E13, 'Major League Baseball  Detailed'!$AF$2:$AG$31, 2, FALSE))),0)</f>
        <v>6</v>
      </c>
      <c r="K13">
        <f>VLOOKUP($B13, 'Pitcher Raw'!$B$6:$AM$77, MATCH('All P'!K$5, 'Pitcher Raw'!$B$5:$AM$5, 0), FALSE)</f>
        <v>2.27</v>
      </c>
      <c r="L13">
        <f>ROUND((VLOOKUP($B13,'Pitcher Raw'!$B$6:$AM$77,MATCH('All P'!L$5,'Pitcher Raw'!$B$5:$AM$5,0),FALSE)/VLOOKUP($E13, 'Major League Baseball  Detailed'!$AF$2:$AG$31, 2, FALSE))*162, 0)</f>
        <v>15</v>
      </c>
      <c r="M13">
        <f>ROUND((VLOOKUP($B13,'Pitcher Raw'!$B$6:$AM$77,MATCH('All P'!M$5,'Pitcher Raw'!$B$5:$AM$5,0),FALSE)/VLOOKUP($E13, 'Major League Baseball  Detailed'!$AF$2:$AG$31, 2, FALSE))*162, 0)</f>
        <v>15</v>
      </c>
      <c r="N13">
        <f>ROUND((VLOOKUP($B13, 'Pitcher Raw'!$B$6:$AM$77, MATCH('All P'!N$5,'Pitcher Raw'!$B$5:$AM$5, 0), FALSE)/$L13)*(162*($L13/VLOOKUP($E13, 'Major League Baseball  Detailed'!$AF$2:$AG$31, 2, FALSE))),0)</f>
        <v>0</v>
      </c>
      <c r="O13">
        <f>ROUND((VLOOKUP($B13, 'Pitcher Raw'!$B$6:$AM$77, MATCH('All P'!O$5,'Pitcher Raw'!$B$5:$AM$5, 0), FALSE)/$L13)*(162*($L13/VLOOKUP($E13, 'Major League Baseball  Detailed'!$AF$2:$AG$31, 2, FALSE))),0)</f>
        <v>0</v>
      </c>
      <c r="P13">
        <f>ROUND((VLOOKUP($B13, 'Pitcher Raw'!$B$6:$AM$77, MATCH('All P'!P$5,'Pitcher Raw'!$B$5:$AM$5, 0), FALSE)/$L13)*(162*($L13/VLOOKUP($E13, 'Major League Baseball  Detailed'!$AF$2:$AG$31, 2, FALSE))),0)</f>
        <v>0</v>
      </c>
      <c r="Q13">
        <f>ROUND((VLOOKUP($B13, 'Pitcher Raw'!$B$6:$AM$77, MATCH('All P'!Q$5,'Pitcher Raw'!$B$5:$AM$5, 0), FALSE)/$L13)*(162*($L13/VLOOKUP($E13, 'Major League Baseball  Detailed'!$AF$2:$AG$31, 2, FALSE))),0)</f>
        <v>77</v>
      </c>
      <c r="R13">
        <f>ROUND((VLOOKUP($B13, 'Pitcher Raw'!$B$6:$AM$77, MATCH('All P'!R$5,'Pitcher Raw'!$B$5:$AM$5, 0), FALSE)/$L13)*(162*($L13/VLOOKUP($E13, 'Major League Baseball  Detailed'!$AF$2:$AG$31, 2, FALSE))),0)</f>
        <v>60</v>
      </c>
      <c r="S13">
        <f>ROUND((VLOOKUP($B13, 'Pitcher Raw'!$B$6:$AM$77, MATCH('All P'!S$5,'Pitcher Raw'!$B$5:$AM$5, 0), FALSE)/$L13)*(162*($L13/VLOOKUP($E13, 'Major League Baseball  Detailed'!$AF$2:$AG$31, 2, FALSE))),0)</f>
        <v>22</v>
      </c>
      <c r="T13">
        <f>ROUND((VLOOKUP($B13, 'Pitcher Raw'!$B$6:$AM$77, MATCH('All P'!T$5,'Pitcher Raw'!$B$5:$AM$5, 0), FALSE)/$L13)*(162*($L13/VLOOKUP($E13, 'Major League Baseball  Detailed'!$AF$2:$AG$31, 2, FALSE))),0)</f>
        <v>20</v>
      </c>
      <c r="U13">
        <f>ROUND((VLOOKUP($B13, 'Pitcher Raw'!$B$6:$AM$77, MATCH('All P'!U$5,'Pitcher Raw'!$B$5:$AM$5, 0), FALSE)/$L13)*(162*($L13/VLOOKUP($E13, 'Major League Baseball  Detailed'!$AF$2:$AG$31, 2, FALSE))),0)</f>
        <v>7</v>
      </c>
      <c r="V13">
        <f>ROUND((VLOOKUP($B13, 'Pitcher Raw'!$B$6:$AM$77, MATCH('All P'!V$5,'Pitcher Raw'!$B$5:$AM$5, 0), FALSE)/$L13)*(162*($L13/VLOOKUP($E13, 'Major League Baseball  Detailed'!$AF$2:$AG$31, 2, FALSE))),0)</f>
        <v>32</v>
      </c>
      <c r="W13">
        <f>ROUND((VLOOKUP($B13, 'Pitcher Raw'!$B$6:$AM$77, MATCH('All P'!W$5,'Pitcher Raw'!$B$5:$AM$5, 0), FALSE)/$L13)*(162*($L13/VLOOKUP($E13, 'Major League Baseball  Detailed'!$AF$2:$AG$31, 2, FALSE))),0)</f>
        <v>0</v>
      </c>
      <c r="X13">
        <f>ROUND((VLOOKUP($B13, 'Pitcher Raw'!$B$6:$AM$77, MATCH('All P'!X$5,'Pitcher Raw'!$B$5:$AM$5, 0), FALSE)/$L13)*(162*($L13/VLOOKUP($E13, 'Major League Baseball  Detailed'!$AF$2:$AG$31, 2, FALSE))),0)</f>
        <v>75</v>
      </c>
      <c r="Y13">
        <f>ROUND((VLOOKUP($B13, 'Pitcher Raw'!$B$6:$AM$77, MATCH('All P'!Y$5,'Pitcher Raw'!$B$5:$AM$5, 0), FALSE)/$L13)*(162*($L13/VLOOKUP($E13, 'Major League Baseball  Detailed'!$AF$2:$AG$31, 2, FALSE))),0)</f>
        <v>1</v>
      </c>
      <c r="Z13">
        <f>ROUND((VLOOKUP($B13, 'Pitcher Raw'!$B$6:$AM$77, MATCH('All P'!Z$5,'Pitcher Raw'!$B$5:$AM$5, 0), FALSE)/$L13)*(162*($L13/VLOOKUP($E13, 'Major League Baseball  Detailed'!$AF$2:$AG$31, 2, FALSE))),0)</f>
        <v>0</v>
      </c>
      <c r="AA13">
        <f>ROUND((VLOOKUP($B13, 'Pitcher Raw'!$B$6:$AM$77, MATCH('All P'!AA$5,'Pitcher Raw'!$B$5:$AM$5, 0), FALSE)/$L13)*(162*($L13/VLOOKUP($E13, 'Major League Baseball  Detailed'!$AF$2:$AG$31, 2, FALSE))),0)</f>
        <v>2</v>
      </c>
      <c r="AB13">
        <f>ROUND((VLOOKUP($B13, 'Pitcher Raw'!$B$6:$AM$77, MATCH('All P'!AB$5,'Pitcher Raw'!$B$5:$AM$5, 0), FALSE)/$L13)*(162*($L13/VLOOKUP($E13, 'Major League Baseball  Detailed'!$AF$2:$AG$31, 2, FALSE))),0)</f>
        <v>323</v>
      </c>
      <c r="AC13">
        <f>VLOOKUP($B13, 'Pitcher Raw'!$B$6:$AM$77, MATCH('All P'!AC$5, 'Pitcher Raw'!$B$5:$AM$5, 0), FALSE)</f>
        <v>181</v>
      </c>
      <c r="AD13" s="1">
        <f>VLOOKUP($B13, 'Pitcher Raw'!$B$6:$AM$77, MATCH('All P'!AD$5, 'Pitcher Raw'!$B$5:$AM$5, 0), FALSE)</f>
        <v>3.73</v>
      </c>
      <c r="AE13" s="1">
        <f>VLOOKUP($B13, 'Pitcher Raw'!$B$6:$AM$77, MATCH('All P'!AE$5, 'Pitcher Raw'!$B$5:$AM$5, 0), FALSE)</f>
        <v>1.1839999999999999</v>
      </c>
      <c r="AF13" s="9">
        <f>VLOOKUP($B13, 'Pitcher Raw'!$B$6:$AM$77, MATCH('All P'!AF$5, 'Pitcher Raw'!$B$5:$AM$5, 0), FALSE)</f>
        <v>7</v>
      </c>
      <c r="AG13" s="9">
        <f>VLOOKUP($B13, 'Pitcher Raw'!$B$6:$AM$77, MATCH('All P'!AG$5, 'Pitcher Raw'!$B$5:$AM$5, 0), FALSE)</f>
        <v>0.9</v>
      </c>
      <c r="AH13" s="9">
        <f>VLOOKUP($B13, 'Pitcher Raw'!$B$6:$AM$77, MATCH('All P'!AH$5, 'Pitcher Raw'!$B$5:$AM$5, 0), FALSE)</f>
        <v>3.7</v>
      </c>
      <c r="AI13" s="9">
        <f>VLOOKUP($B13, 'Pitcher Raw'!$B$6:$AM$77, MATCH('All P'!AI$5, 'Pitcher Raw'!$B$5:$AM$5, 0), FALSE)</f>
        <v>8.6999999999999993</v>
      </c>
      <c r="AJ13" s="9">
        <f>VLOOKUP($B13, 'Pitcher Raw'!$B$6:$AM$77, MATCH('All P'!AJ$5, 'Pitcher Raw'!$B$5:$AM$5, 0), FALSE)</f>
        <v>2.35</v>
      </c>
      <c r="AK13" s="9">
        <f>(VLOOKUP($B13, 'Pitcher Raw'!$B$6:$AM$77, MATCH('All P'!AK$5, 'Pitcher Raw'!$B$5:$AM$5, 0), FALSE)/VLOOKUP('All P'!$E13, 'Major League Baseball  Detailed'!$AF$2:$AG$31,2,FALSE))*162</f>
        <v>2.8227272727272723</v>
      </c>
      <c r="AL13" s="9">
        <f>(VLOOKUP($B13, 'Pitcher Raw'!$B$6:$AM$77, MATCH('All P'!AL$5, 'Pitcher Raw'!$B$5:$AM$5, 0), FALSE)/VLOOKUP('All P'!$E13, 'Major League Baseball  Detailed'!$AF$2:$AG$31,2,FALSE))*162</f>
        <v>2.2090909090909094</v>
      </c>
    </row>
    <row r="14" spans="1:38" x14ac:dyDescent="0.45">
      <c r="A14">
        <f>'Pitcher Raw'!A14</f>
        <v>9</v>
      </c>
      <c r="B14" t="str">
        <f>'Pitcher Raw'!B14</f>
        <v>Luis Gil</v>
      </c>
      <c r="C14">
        <f>'Pitcher Raw'!C14</f>
        <v>2024</v>
      </c>
      <c r="D14">
        <f>'Pitcher Raw'!D14</f>
        <v>26</v>
      </c>
      <c r="E14" t="str">
        <f>'Pitcher Raw'!E14</f>
        <v>NYY</v>
      </c>
      <c r="F14" t="str">
        <f>'Pitcher Raw'!F14</f>
        <v>AL</v>
      </c>
      <c r="G14">
        <f>ROUND((VLOOKUP($B14, 'Pitcher Raw'!$B$6:$AM$77, MATCH('All P'!G$5,'Pitcher Raw'!$B$5:$AM$5, 0), FALSE)/$L14)*(162*($L14/VLOOKUP($E14, 'Major League Baseball  Detailed'!$AF$2:$AG$31, 2, FALSE))),0)</f>
        <v>9</v>
      </c>
      <c r="H14">
        <f>ROUND((VLOOKUP($B14, 'Pitcher Raw'!$B$6:$AM$77, MATCH('All P'!H$5,'Pitcher Raw'!$B$5:$AM$5, 0), FALSE)/$L14)*(162*($L14/VLOOKUP($E14, 'Major League Baseball  Detailed'!$AF$2:$AG$31, 2, FALSE))),0)</f>
        <v>1</v>
      </c>
      <c r="I14">
        <f>ROUND((VLOOKUP($B14, 'Pitcher Raw'!$B$6:$AM$77, MATCH('All P'!I$5,'Pitcher Raw'!$B$5:$AM$5, 0), FALSE)/$L14)*(162*($L14/VLOOKUP($E14, 'Major League Baseball  Detailed'!$AF$2:$AG$31, 2, FALSE))),0)</f>
        <v>1</v>
      </c>
      <c r="J14">
        <f>ROUND((VLOOKUP($B14, 'Pitcher Raw'!$B$6:$AM$77, MATCH('All P'!J$5,'Pitcher Raw'!$B$5:$AM$5, 0), FALSE)/$L14)*(162*($L14/VLOOKUP($E14, 'Major League Baseball  Detailed'!$AF$2:$AG$31, 2, FALSE))),0)</f>
        <v>10</v>
      </c>
      <c r="K14">
        <f>VLOOKUP($B14, 'Pitcher Raw'!$B$6:$AM$77, MATCH('All P'!K$5, 'Pitcher Raw'!$B$5:$AM$5, 0), FALSE)</f>
        <v>1.99</v>
      </c>
      <c r="L14">
        <f>ROUND((VLOOKUP($B14,'Pitcher Raw'!$B$6:$AM$77,MATCH('All P'!L$5,'Pitcher Raw'!$B$5:$AM$5,0),FALSE)/VLOOKUP($E14, 'Major League Baseball  Detailed'!$AF$2:$AG$31, 2, FALSE))*162, 0)</f>
        <v>14</v>
      </c>
      <c r="M14">
        <f>ROUND((VLOOKUP($B14,'Pitcher Raw'!$B$6:$AM$77,MATCH('All P'!M$5,'Pitcher Raw'!$B$5:$AM$5,0),FALSE)/VLOOKUP($E14, 'Major League Baseball  Detailed'!$AF$2:$AG$31, 2, FALSE))*162, 0)</f>
        <v>14</v>
      </c>
      <c r="N14">
        <f>ROUND((VLOOKUP($B14, 'Pitcher Raw'!$B$6:$AM$77, MATCH('All P'!N$5,'Pitcher Raw'!$B$5:$AM$5, 0), FALSE)/$L14)*(162*($L14/VLOOKUP($E14, 'Major League Baseball  Detailed'!$AF$2:$AG$31, 2, FALSE))),0)</f>
        <v>0</v>
      </c>
      <c r="O14">
        <f>ROUND((VLOOKUP($B14, 'Pitcher Raw'!$B$6:$AM$77, MATCH('All P'!O$5,'Pitcher Raw'!$B$5:$AM$5, 0), FALSE)/$L14)*(162*($L14/VLOOKUP($E14, 'Major League Baseball  Detailed'!$AF$2:$AG$31, 2, FALSE))),0)</f>
        <v>0</v>
      </c>
      <c r="P14">
        <f>ROUND((VLOOKUP($B14, 'Pitcher Raw'!$B$6:$AM$77, MATCH('All P'!P$5,'Pitcher Raw'!$B$5:$AM$5, 0), FALSE)/$L14)*(162*($L14/VLOOKUP($E14, 'Major League Baseball  Detailed'!$AF$2:$AG$31, 2, FALSE))),0)</f>
        <v>0</v>
      </c>
      <c r="Q14">
        <f>ROUND((VLOOKUP($B14, 'Pitcher Raw'!$B$6:$AM$77, MATCH('All P'!Q$5,'Pitcher Raw'!$B$5:$AM$5, 0), FALSE)/$L14)*(162*($L14/VLOOKUP($E14, 'Major League Baseball  Detailed'!$AF$2:$AG$31, 2, FALSE))),0)</f>
        <v>77</v>
      </c>
      <c r="R14">
        <f>ROUND((VLOOKUP($B14, 'Pitcher Raw'!$B$6:$AM$77, MATCH('All P'!R$5,'Pitcher Raw'!$B$5:$AM$5, 0), FALSE)/$L14)*(162*($L14/VLOOKUP($E14, 'Major League Baseball  Detailed'!$AF$2:$AG$31, 2, FALSE))),0)</f>
        <v>36</v>
      </c>
      <c r="S14">
        <f>ROUND((VLOOKUP($B14, 'Pitcher Raw'!$B$6:$AM$77, MATCH('All P'!S$5,'Pitcher Raw'!$B$5:$AM$5, 0), FALSE)/$L14)*(162*($L14/VLOOKUP($E14, 'Major League Baseball  Detailed'!$AF$2:$AG$31, 2, FALSE))),0)</f>
        <v>18</v>
      </c>
      <c r="T14">
        <f>ROUND((VLOOKUP($B14, 'Pitcher Raw'!$B$6:$AM$77, MATCH('All P'!T$5,'Pitcher Raw'!$B$5:$AM$5, 0), FALSE)/$L14)*(162*($L14/VLOOKUP($E14, 'Major League Baseball  Detailed'!$AF$2:$AG$31, 2, FALSE))),0)</f>
        <v>17</v>
      </c>
      <c r="U14">
        <f>ROUND((VLOOKUP($B14, 'Pitcher Raw'!$B$6:$AM$77, MATCH('All P'!U$5,'Pitcher Raw'!$B$5:$AM$5, 0), FALSE)/$L14)*(162*($L14/VLOOKUP($E14, 'Major League Baseball  Detailed'!$AF$2:$AG$31, 2, FALSE))),0)</f>
        <v>5</v>
      </c>
      <c r="V14">
        <f>ROUND((VLOOKUP($B14, 'Pitcher Raw'!$B$6:$AM$77, MATCH('All P'!V$5,'Pitcher Raw'!$B$5:$AM$5, 0), FALSE)/$L14)*(162*($L14/VLOOKUP($E14, 'Major League Baseball  Detailed'!$AF$2:$AG$31, 2, FALSE))),0)</f>
        <v>38</v>
      </c>
      <c r="W14">
        <f>ROUND((VLOOKUP($B14, 'Pitcher Raw'!$B$6:$AM$77, MATCH('All P'!W$5,'Pitcher Raw'!$B$5:$AM$5, 0), FALSE)/$L14)*(162*($L14/VLOOKUP($E14, 'Major League Baseball  Detailed'!$AF$2:$AG$31, 2, FALSE))),0)</f>
        <v>0</v>
      </c>
      <c r="X14">
        <f>ROUND((VLOOKUP($B14, 'Pitcher Raw'!$B$6:$AM$77, MATCH('All P'!X$5,'Pitcher Raw'!$B$5:$AM$5, 0), FALSE)/$L14)*(162*($L14/VLOOKUP($E14, 'Major League Baseball  Detailed'!$AF$2:$AG$31, 2, FALSE))),0)</f>
        <v>97</v>
      </c>
      <c r="Y14">
        <f>ROUND((VLOOKUP($B14, 'Pitcher Raw'!$B$6:$AM$77, MATCH('All P'!Y$5,'Pitcher Raw'!$B$5:$AM$5, 0), FALSE)/$L14)*(162*($L14/VLOOKUP($E14, 'Major League Baseball  Detailed'!$AF$2:$AG$31, 2, FALSE))),0)</f>
        <v>1</v>
      </c>
      <c r="Z14">
        <f>ROUND((VLOOKUP($B14, 'Pitcher Raw'!$B$6:$AM$77, MATCH('All P'!Z$5,'Pitcher Raw'!$B$5:$AM$5, 0), FALSE)/$L14)*(162*($L14/VLOOKUP($E14, 'Major League Baseball  Detailed'!$AF$2:$AG$31, 2, FALSE))),0)</f>
        <v>2</v>
      </c>
      <c r="AA14">
        <f>ROUND((VLOOKUP($B14, 'Pitcher Raw'!$B$6:$AM$77, MATCH('All P'!AA$5,'Pitcher Raw'!$B$5:$AM$5, 0), FALSE)/$L14)*(162*($L14/VLOOKUP($E14, 'Major League Baseball  Detailed'!$AF$2:$AG$31, 2, FALSE))),0)</f>
        <v>4</v>
      </c>
      <c r="AB14">
        <f>ROUND((VLOOKUP($B14, 'Pitcher Raw'!$B$6:$AM$77, MATCH('All P'!AB$5,'Pitcher Raw'!$B$5:$AM$5, 0), FALSE)/$L14)*(162*($L14/VLOOKUP($E14, 'Major League Baseball  Detailed'!$AF$2:$AG$31, 2, FALSE))),0)</f>
        <v>306</v>
      </c>
      <c r="AC14">
        <f>VLOOKUP($B14, 'Pitcher Raw'!$B$6:$AM$77, MATCH('All P'!AC$5, 'Pitcher Raw'!$B$5:$AM$5, 0), FALSE)</f>
        <v>202</v>
      </c>
      <c r="AD14" s="1">
        <f>VLOOKUP($B14, 'Pitcher Raw'!$B$6:$AM$77, MATCH('All P'!AD$5, 'Pitcher Raw'!$B$5:$AM$5, 0), FALSE)</f>
        <v>2.99</v>
      </c>
      <c r="AE14" s="1">
        <f>VLOOKUP($B14, 'Pitcher Raw'!$B$6:$AM$77, MATCH('All P'!AE$5, 'Pitcher Raw'!$B$5:$AM$5, 0), FALSE)</f>
        <v>0.94699999999999995</v>
      </c>
      <c r="AF14" s="9">
        <f>VLOOKUP($B14, 'Pitcher Raw'!$B$6:$AM$77, MATCH('All P'!AF$5, 'Pitcher Raw'!$B$5:$AM$5, 0), FALSE)</f>
        <v>4.0999999999999996</v>
      </c>
      <c r="AG14" s="9">
        <f>VLOOKUP($B14, 'Pitcher Raw'!$B$6:$AM$77, MATCH('All P'!AG$5, 'Pitcher Raw'!$B$5:$AM$5, 0), FALSE)</f>
        <v>0.6</v>
      </c>
      <c r="AH14" s="9">
        <f>VLOOKUP($B14, 'Pitcher Raw'!$B$6:$AM$77, MATCH('All P'!AH$5, 'Pitcher Raw'!$B$5:$AM$5, 0), FALSE)</f>
        <v>4.4000000000000004</v>
      </c>
      <c r="AI14" s="9">
        <f>VLOOKUP($B14, 'Pitcher Raw'!$B$6:$AM$77, MATCH('All P'!AI$5, 'Pitcher Raw'!$B$5:$AM$5, 0), FALSE)</f>
        <v>11.2</v>
      </c>
      <c r="AJ14" s="9">
        <f>VLOOKUP($B14, 'Pitcher Raw'!$B$6:$AM$77, MATCH('All P'!AJ$5, 'Pitcher Raw'!$B$5:$AM$5, 0), FALSE)</f>
        <v>2.5499999999999998</v>
      </c>
      <c r="AK14" s="9">
        <f>(VLOOKUP($B14, 'Pitcher Raw'!$B$6:$AM$77, MATCH('All P'!AK$5, 'Pitcher Raw'!$B$5:$AM$5, 0), FALSE)/VLOOKUP('All P'!$E14, 'Major League Baseball  Detailed'!$AF$2:$AG$31,2,FALSE))*162</f>
        <v>2.8227272727272723</v>
      </c>
      <c r="AL14" s="9">
        <f>(VLOOKUP($B14, 'Pitcher Raw'!$B$6:$AM$77, MATCH('All P'!AL$5, 'Pitcher Raw'!$B$5:$AM$5, 0), FALSE)/VLOOKUP('All P'!$E14, 'Major League Baseball  Detailed'!$AF$2:$AG$31,2,FALSE))*162</f>
        <v>2.2090909090909094</v>
      </c>
    </row>
    <row r="15" spans="1:38" x14ac:dyDescent="0.45">
      <c r="A15">
        <f>'Pitcher Raw'!A15</f>
        <v>10</v>
      </c>
      <c r="B15" t="str">
        <f>'Pitcher Raw'!B15</f>
        <v>Hunter Greene</v>
      </c>
      <c r="C15">
        <f>'Pitcher Raw'!C15</f>
        <v>2024</v>
      </c>
      <c r="D15">
        <f>'Pitcher Raw'!D15</f>
        <v>24</v>
      </c>
      <c r="E15" t="str">
        <f>'Pitcher Raw'!E15</f>
        <v>CIN</v>
      </c>
      <c r="F15" t="str">
        <f>'Pitcher Raw'!F15</f>
        <v>NL</v>
      </c>
      <c r="G15">
        <f>ROUND((VLOOKUP($B15, 'Pitcher Raw'!$B$6:$AM$77, MATCH('All P'!G$5,'Pitcher Raw'!$B$5:$AM$5, 0), FALSE)/$L15)*(162*($L15/VLOOKUP($E15, 'Major League Baseball  Detailed'!$AF$2:$AG$31, 2, FALSE))),0)</f>
        <v>4</v>
      </c>
      <c r="H15">
        <f>ROUND((VLOOKUP($B15, 'Pitcher Raw'!$B$6:$AM$77, MATCH('All P'!H$5,'Pitcher Raw'!$B$5:$AM$5, 0), FALSE)/$L15)*(162*($L15/VLOOKUP($E15, 'Major League Baseball  Detailed'!$AF$2:$AG$31, 2, FALSE))),0)</f>
        <v>2</v>
      </c>
      <c r="I15">
        <f>ROUND((VLOOKUP($B15, 'Pitcher Raw'!$B$6:$AM$77, MATCH('All P'!I$5,'Pitcher Raw'!$B$5:$AM$5, 0), FALSE)/$L15)*(162*($L15/VLOOKUP($E15, 'Major League Baseball  Detailed'!$AF$2:$AG$31, 2, FALSE))),0)</f>
        <v>1</v>
      </c>
      <c r="J15">
        <f>ROUND((VLOOKUP($B15, 'Pitcher Raw'!$B$6:$AM$77, MATCH('All P'!J$5,'Pitcher Raw'!$B$5:$AM$5, 0), FALSE)/$L15)*(162*($L15/VLOOKUP($E15, 'Major League Baseball  Detailed'!$AF$2:$AG$31, 2, FALSE))),0)</f>
        <v>6</v>
      </c>
      <c r="K15">
        <f>VLOOKUP($B15, 'Pitcher Raw'!$B$6:$AM$77, MATCH('All P'!K$5, 'Pitcher Raw'!$B$5:$AM$5, 0), FALSE)</f>
        <v>3.44</v>
      </c>
      <c r="L15">
        <f>ROUND((VLOOKUP($B15,'Pitcher Raw'!$B$6:$AM$77,MATCH('All P'!L$5,'Pitcher Raw'!$B$5:$AM$5,0),FALSE)/VLOOKUP($E15, 'Major League Baseball  Detailed'!$AF$2:$AG$31, 2, FALSE))*162, 0)</f>
        <v>15</v>
      </c>
      <c r="M15">
        <f>ROUND((VLOOKUP($B15,'Pitcher Raw'!$B$6:$AM$77,MATCH('All P'!M$5,'Pitcher Raw'!$B$5:$AM$5,0),FALSE)/VLOOKUP($E15, 'Major League Baseball  Detailed'!$AF$2:$AG$31, 2, FALSE))*162, 0)</f>
        <v>15</v>
      </c>
      <c r="N15">
        <f>ROUND((VLOOKUP($B15, 'Pitcher Raw'!$B$6:$AM$77, MATCH('All P'!N$5,'Pitcher Raw'!$B$5:$AM$5, 0), FALSE)/$L15)*(162*($L15/VLOOKUP($E15, 'Major League Baseball  Detailed'!$AF$2:$AG$31, 2, FALSE))),0)</f>
        <v>0</v>
      </c>
      <c r="O15">
        <f>ROUND((VLOOKUP($B15, 'Pitcher Raw'!$B$6:$AM$77, MATCH('All P'!O$5,'Pitcher Raw'!$B$5:$AM$5, 0), FALSE)/$L15)*(162*($L15/VLOOKUP($E15, 'Major League Baseball  Detailed'!$AF$2:$AG$31, 2, FALSE))),0)</f>
        <v>0</v>
      </c>
      <c r="P15">
        <f>ROUND((VLOOKUP($B15, 'Pitcher Raw'!$B$6:$AM$77, MATCH('All P'!P$5,'Pitcher Raw'!$B$5:$AM$5, 0), FALSE)/$L15)*(162*($L15/VLOOKUP($E15, 'Major League Baseball  Detailed'!$AF$2:$AG$31, 2, FALSE))),0)</f>
        <v>0</v>
      </c>
      <c r="Q15">
        <f>ROUND((VLOOKUP($B15, 'Pitcher Raw'!$B$6:$AM$77, MATCH('All P'!Q$5,'Pitcher Raw'!$B$5:$AM$5, 0), FALSE)/$L15)*(162*($L15/VLOOKUP($E15, 'Major League Baseball  Detailed'!$AF$2:$AG$31, 2, FALSE))),0)</f>
        <v>87</v>
      </c>
      <c r="R15">
        <f>ROUND((VLOOKUP($B15, 'Pitcher Raw'!$B$6:$AM$77, MATCH('All P'!R$5,'Pitcher Raw'!$B$5:$AM$5, 0), FALSE)/$L15)*(162*($L15/VLOOKUP($E15, 'Major League Baseball  Detailed'!$AF$2:$AG$31, 2, FALSE))),0)</f>
        <v>64</v>
      </c>
      <c r="S15">
        <f>ROUND((VLOOKUP($B15, 'Pitcher Raw'!$B$6:$AM$77, MATCH('All P'!S$5,'Pitcher Raw'!$B$5:$AM$5, 0), FALSE)/$L15)*(162*($L15/VLOOKUP($E15, 'Major League Baseball  Detailed'!$AF$2:$AG$31, 2, FALSE))),0)</f>
        <v>35</v>
      </c>
      <c r="T15">
        <f>ROUND((VLOOKUP($B15, 'Pitcher Raw'!$B$6:$AM$77, MATCH('All P'!T$5,'Pitcher Raw'!$B$5:$AM$5, 0), FALSE)/$L15)*(162*($L15/VLOOKUP($E15, 'Major League Baseball  Detailed'!$AF$2:$AG$31, 2, FALSE))),0)</f>
        <v>33</v>
      </c>
      <c r="U15">
        <f>ROUND((VLOOKUP($B15, 'Pitcher Raw'!$B$6:$AM$77, MATCH('All P'!U$5,'Pitcher Raw'!$B$5:$AM$5, 0), FALSE)/$L15)*(162*($L15/VLOOKUP($E15, 'Major League Baseball  Detailed'!$AF$2:$AG$31, 2, FALSE))),0)</f>
        <v>6</v>
      </c>
      <c r="V15">
        <f>ROUND((VLOOKUP($B15, 'Pitcher Raw'!$B$6:$AM$77, MATCH('All P'!V$5,'Pitcher Raw'!$B$5:$AM$5, 0), FALSE)/$L15)*(162*($L15/VLOOKUP($E15, 'Major League Baseball  Detailed'!$AF$2:$AG$31, 2, FALSE))),0)</f>
        <v>37</v>
      </c>
      <c r="W15">
        <f>ROUND((VLOOKUP($B15, 'Pitcher Raw'!$B$6:$AM$77, MATCH('All P'!W$5,'Pitcher Raw'!$B$5:$AM$5, 0), FALSE)/$L15)*(162*($L15/VLOOKUP($E15, 'Major League Baseball  Detailed'!$AF$2:$AG$31, 2, FALSE))),0)</f>
        <v>0</v>
      </c>
      <c r="X15">
        <f>ROUND((VLOOKUP($B15, 'Pitcher Raw'!$B$6:$AM$77, MATCH('All P'!X$5,'Pitcher Raw'!$B$5:$AM$5, 0), FALSE)/$L15)*(162*($L15/VLOOKUP($E15, 'Major League Baseball  Detailed'!$AF$2:$AG$31, 2, FALSE))),0)</f>
        <v>94</v>
      </c>
      <c r="Y15">
        <f>ROUND((VLOOKUP($B15, 'Pitcher Raw'!$B$6:$AM$77, MATCH('All P'!Y$5,'Pitcher Raw'!$B$5:$AM$5, 0), FALSE)/$L15)*(162*($L15/VLOOKUP($E15, 'Major League Baseball  Detailed'!$AF$2:$AG$31, 2, FALSE))),0)</f>
        <v>10</v>
      </c>
      <c r="Z15">
        <f>ROUND((VLOOKUP($B15, 'Pitcher Raw'!$B$6:$AM$77, MATCH('All P'!Z$5,'Pitcher Raw'!$B$5:$AM$5, 0), FALSE)/$L15)*(162*($L15/VLOOKUP($E15, 'Major League Baseball  Detailed'!$AF$2:$AG$31, 2, FALSE))),0)</f>
        <v>1</v>
      </c>
      <c r="AA15">
        <f>ROUND((VLOOKUP($B15, 'Pitcher Raw'!$B$6:$AM$77, MATCH('All P'!AA$5,'Pitcher Raw'!$B$5:$AM$5, 0), FALSE)/$L15)*(162*($L15/VLOOKUP($E15, 'Major League Baseball  Detailed'!$AF$2:$AG$31, 2, FALSE))),0)</f>
        <v>2</v>
      </c>
      <c r="AB15">
        <f>ROUND((VLOOKUP($B15, 'Pitcher Raw'!$B$6:$AM$77, MATCH('All P'!AB$5,'Pitcher Raw'!$B$5:$AM$5, 0), FALSE)/$L15)*(162*($L15/VLOOKUP($E15, 'Major League Baseball  Detailed'!$AF$2:$AG$31, 2, FALSE))),0)</f>
        <v>362</v>
      </c>
      <c r="AC15">
        <f>VLOOKUP($B15, 'Pitcher Raw'!$B$6:$AM$77, MATCH('All P'!AC$5, 'Pitcher Raw'!$B$5:$AM$5, 0), FALSE)</f>
        <v>122</v>
      </c>
      <c r="AD15" s="1">
        <f>VLOOKUP($B15, 'Pitcher Raw'!$B$6:$AM$77, MATCH('All P'!AD$5, 'Pitcher Raw'!$B$5:$AM$5, 0), FALSE)</f>
        <v>3.53</v>
      </c>
      <c r="AE15" s="1">
        <f>VLOOKUP($B15, 'Pitcher Raw'!$B$6:$AM$77, MATCH('All P'!AE$5, 'Pitcher Raw'!$B$5:$AM$5, 0), FALSE)</f>
        <v>1.1599999999999999</v>
      </c>
      <c r="AF15" s="9">
        <f>VLOOKUP($B15, 'Pitcher Raw'!$B$6:$AM$77, MATCH('All P'!AF$5, 'Pitcher Raw'!$B$5:$AM$5, 0), FALSE)</f>
        <v>6.6</v>
      </c>
      <c r="AG15" s="9">
        <f>VLOOKUP($B15, 'Pitcher Raw'!$B$6:$AM$77, MATCH('All P'!AG$5, 'Pitcher Raw'!$B$5:$AM$5, 0), FALSE)</f>
        <v>0.6</v>
      </c>
      <c r="AH15" s="9">
        <f>VLOOKUP($B15, 'Pitcher Raw'!$B$6:$AM$77, MATCH('All P'!AH$5, 'Pitcher Raw'!$B$5:$AM$5, 0), FALSE)</f>
        <v>3.8</v>
      </c>
      <c r="AI15" s="9">
        <f>VLOOKUP($B15, 'Pitcher Raw'!$B$6:$AM$77, MATCH('All P'!AI$5, 'Pitcher Raw'!$B$5:$AM$5, 0), FALSE)</f>
        <v>9.6999999999999993</v>
      </c>
      <c r="AJ15" s="9">
        <f>VLOOKUP($B15, 'Pitcher Raw'!$B$6:$AM$77, MATCH('All P'!AJ$5, 'Pitcher Raw'!$B$5:$AM$5, 0), FALSE)</f>
        <v>2.5299999999999998</v>
      </c>
      <c r="AK15" s="9">
        <f>(VLOOKUP($B15, 'Pitcher Raw'!$B$6:$AM$77, MATCH('All P'!AK$5, 'Pitcher Raw'!$B$5:$AM$5, 0), FALSE)/VLOOKUP('All P'!$E15, 'Major League Baseball  Detailed'!$AF$2:$AG$31,2,FALSE))*162</f>
        <v>2.720610687022901</v>
      </c>
      <c r="AL15" s="9">
        <f>(VLOOKUP($B15, 'Pitcher Raw'!$B$6:$AM$77, MATCH('All P'!AL$5, 'Pitcher Raw'!$B$5:$AM$5, 0), FALSE)/VLOOKUP('All P'!$E15, 'Major League Baseball  Detailed'!$AF$2:$AG$31,2,FALSE))*162</f>
        <v>1.9786259541984732</v>
      </c>
    </row>
    <row r="16" spans="1:38" x14ac:dyDescent="0.45">
      <c r="A16">
        <f>'Pitcher Raw'!A16</f>
        <v>11</v>
      </c>
      <c r="B16" t="str">
        <f>'Pitcher Raw'!B16</f>
        <v>Ronel Blanco</v>
      </c>
      <c r="C16">
        <f>'Pitcher Raw'!C16</f>
        <v>2024</v>
      </c>
      <c r="D16">
        <f>'Pitcher Raw'!D16</f>
        <v>30</v>
      </c>
      <c r="E16" t="str">
        <f>'Pitcher Raw'!E16</f>
        <v>HOU</v>
      </c>
      <c r="F16" t="str">
        <f>'Pitcher Raw'!F16</f>
        <v>AL</v>
      </c>
      <c r="G16">
        <f>ROUND((VLOOKUP($B16, 'Pitcher Raw'!$B$6:$AM$77, MATCH('All P'!G$5,'Pitcher Raw'!$B$5:$AM$5, 0), FALSE)/$L16)*(162*($L16/VLOOKUP($E16, 'Major League Baseball  Detailed'!$AF$2:$AG$31, 2, FALSE))),0)</f>
        <v>6</v>
      </c>
      <c r="H16">
        <f>ROUND((VLOOKUP($B16, 'Pitcher Raw'!$B$6:$AM$77, MATCH('All P'!H$5,'Pitcher Raw'!$B$5:$AM$5, 0), FALSE)/$L16)*(162*($L16/VLOOKUP($E16, 'Major League Baseball  Detailed'!$AF$2:$AG$31, 2, FALSE))),0)</f>
        <v>1</v>
      </c>
      <c r="I16">
        <f>ROUND((VLOOKUP($B16, 'Pitcher Raw'!$B$6:$AM$77, MATCH('All P'!I$5,'Pitcher Raw'!$B$5:$AM$5, 0), FALSE)/$L16)*(162*($L16/VLOOKUP($E16, 'Major League Baseball  Detailed'!$AF$2:$AG$31, 2, FALSE))),0)</f>
        <v>1</v>
      </c>
      <c r="J16">
        <f>ROUND((VLOOKUP($B16, 'Pitcher Raw'!$B$6:$AM$77, MATCH('All P'!J$5,'Pitcher Raw'!$B$5:$AM$5, 0), FALSE)/$L16)*(162*($L16/VLOOKUP($E16, 'Major League Baseball  Detailed'!$AF$2:$AG$31, 2, FALSE))),0)</f>
        <v>7</v>
      </c>
      <c r="K16">
        <f>VLOOKUP($B16, 'Pitcher Raw'!$B$6:$AM$77, MATCH('All P'!K$5, 'Pitcher Raw'!$B$5:$AM$5, 0), FALSE)</f>
        <v>2.44</v>
      </c>
      <c r="L16">
        <f>ROUND((VLOOKUP($B16,'Pitcher Raw'!$B$6:$AM$77,MATCH('All P'!L$5,'Pitcher Raw'!$B$5:$AM$5,0),FALSE)/VLOOKUP($E16, 'Major League Baseball  Detailed'!$AF$2:$AG$31, 2, FALSE))*162, 0)</f>
        <v>12</v>
      </c>
      <c r="M16">
        <f>ROUND((VLOOKUP($B16,'Pitcher Raw'!$B$6:$AM$77,MATCH('All P'!M$5,'Pitcher Raw'!$B$5:$AM$5,0),FALSE)/VLOOKUP($E16, 'Major League Baseball  Detailed'!$AF$2:$AG$31, 2, FALSE))*162, 0)</f>
        <v>12</v>
      </c>
      <c r="N16">
        <f>ROUND((VLOOKUP($B16, 'Pitcher Raw'!$B$6:$AM$77, MATCH('All P'!N$5,'Pitcher Raw'!$B$5:$AM$5, 0), FALSE)/$L16)*(162*($L16/VLOOKUP($E16, 'Major League Baseball  Detailed'!$AF$2:$AG$31, 2, FALSE))),0)</f>
        <v>1</v>
      </c>
      <c r="O16">
        <f>ROUND((VLOOKUP($B16, 'Pitcher Raw'!$B$6:$AM$77, MATCH('All P'!O$5,'Pitcher Raw'!$B$5:$AM$5, 0), FALSE)/$L16)*(162*($L16/VLOOKUP($E16, 'Major League Baseball  Detailed'!$AF$2:$AG$31, 2, FALSE))),0)</f>
        <v>1</v>
      </c>
      <c r="P16">
        <f>ROUND((VLOOKUP($B16, 'Pitcher Raw'!$B$6:$AM$77, MATCH('All P'!P$5,'Pitcher Raw'!$B$5:$AM$5, 0), FALSE)/$L16)*(162*($L16/VLOOKUP($E16, 'Major League Baseball  Detailed'!$AF$2:$AG$31, 2, FALSE))),0)</f>
        <v>0</v>
      </c>
      <c r="Q16">
        <f>ROUND((VLOOKUP($B16, 'Pitcher Raw'!$B$6:$AM$77, MATCH('All P'!Q$5,'Pitcher Raw'!$B$5:$AM$5, 0), FALSE)/$L16)*(162*($L16/VLOOKUP($E16, 'Major League Baseball  Detailed'!$AF$2:$AG$31, 2, FALSE))),0)</f>
        <v>73</v>
      </c>
      <c r="R16">
        <f>ROUND((VLOOKUP($B16, 'Pitcher Raw'!$B$6:$AM$77, MATCH('All P'!R$5,'Pitcher Raw'!$B$5:$AM$5, 0), FALSE)/$L16)*(162*($L16/VLOOKUP($E16, 'Major League Baseball  Detailed'!$AF$2:$AG$31, 2, FALSE))),0)</f>
        <v>45</v>
      </c>
      <c r="S16">
        <f>ROUND((VLOOKUP($B16, 'Pitcher Raw'!$B$6:$AM$77, MATCH('All P'!S$5,'Pitcher Raw'!$B$5:$AM$5, 0), FALSE)/$L16)*(162*($L16/VLOOKUP($E16, 'Major League Baseball  Detailed'!$AF$2:$AG$31, 2, FALSE))),0)</f>
        <v>20</v>
      </c>
      <c r="T16">
        <f>ROUND((VLOOKUP($B16, 'Pitcher Raw'!$B$6:$AM$77, MATCH('All P'!T$5,'Pitcher Raw'!$B$5:$AM$5, 0), FALSE)/$L16)*(162*($L16/VLOOKUP($E16, 'Major League Baseball  Detailed'!$AF$2:$AG$31, 2, FALSE))),0)</f>
        <v>20</v>
      </c>
      <c r="U16">
        <f>ROUND((VLOOKUP($B16, 'Pitcher Raw'!$B$6:$AM$77, MATCH('All P'!U$5,'Pitcher Raw'!$B$5:$AM$5, 0), FALSE)/$L16)*(162*($L16/VLOOKUP($E16, 'Major League Baseball  Detailed'!$AF$2:$AG$31, 2, FALSE))),0)</f>
        <v>9</v>
      </c>
      <c r="V16">
        <f>ROUND((VLOOKUP($B16, 'Pitcher Raw'!$B$6:$AM$77, MATCH('All P'!V$5,'Pitcher Raw'!$B$5:$AM$5, 0), FALSE)/$L16)*(162*($L16/VLOOKUP($E16, 'Major League Baseball  Detailed'!$AF$2:$AG$31, 2, FALSE))),0)</f>
        <v>31</v>
      </c>
      <c r="W16">
        <f>ROUND((VLOOKUP($B16, 'Pitcher Raw'!$B$6:$AM$77, MATCH('All P'!W$5,'Pitcher Raw'!$B$5:$AM$5, 0), FALSE)/$L16)*(162*($L16/VLOOKUP($E16, 'Major League Baseball  Detailed'!$AF$2:$AG$31, 2, FALSE))),0)</f>
        <v>0</v>
      </c>
      <c r="X16">
        <f>ROUND((VLOOKUP($B16, 'Pitcher Raw'!$B$6:$AM$77, MATCH('All P'!X$5,'Pitcher Raw'!$B$5:$AM$5, 0), FALSE)/$L16)*(162*($L16/VLOOKUP($E16, 'Major League Baseball  Detailed'!$AF$2:$AG$31, 2, FALSE))),0)</f>
        <v>70</v>
      </c>
      <c r="Y16">
        <f>ROUND((VLOOKUP($B16, 'Pitcher Raw'!$B$6:$AM$77, MATCH('All P'!Y$5,'Pitcher Raw'!$B$5:$AM$5, 0), FALSE)/$L16)*(162*($L16/VLOOKUP($E16, 'Major League Baseball  Detailed'!$AF$2:$AG$31, 2, FALSE))),0)</f>
        <v>1</v>
      </c>
      <c r="Z16">
        <f>ROUND((VLOOKUP($B16, 'Pitcher Raw'!$B$6:$AM$77, MATCH('All P'!Z$5,'Pitcher Raw'!$B$5:$AM$5, 0), FALSE)/$L16)*(162*($L16/VLOOKUP($E16, 'Major League Baseball  Detailed'!$AF$2:$AG$31, 2, FALSE))),0)</f>
        <v>0</v>
      </c>
      <c r="AA16">
        <f>ROUND((VLOOKUP($B16, 'Pitcher Raw'!$B$6:$AM$77, MATCH('All P'!AA$5,'Pitcher Raw'!$B$5:$AM$5, 0), FALSE)/$L16)*(162*($L16/VLOOKUP($E16, 'Major League Baseball  Detailed'!$AF$2:$AG$31, 2, FALSE))),0)</f>
        <v>0</v>
      </c>
      <c r="AB16">
        <f>ROUND((VLOOKUP($B16, 'Pitcher Raw'!$B$6:$AM$77, MATCH('All P'!AB$5,'Pitcher Raw'!$B$5:$AM$5, 0), FALSE)/$L16)*(162*($L16/VLOOKUP($E16, 'Major League Baseball  Detailed'!$AF$2:$AG$31, 2, FALSE))),0)</f>
        <v>291</v>
      </c>
      <c r="AC16">
        <f>VLOOKUP($B16, 'Pitcher Raw'!$B$6:$AM$77, MATCH('All P'!AC$5, 'Pitcher Raw'!$B$5:$AM$5, 0), FALSE)</f>
        <v>158</v>
      </c>
      <c r="AD16" s="1">
        <f>VLOOKUP($B16, 'Pitcher Raw'!$B$6:$AM$77, MATCH('All P'!AD$5, 'Pitcher Raw'!$B$5:$AM$5, 0), FALSE)</f>
        <v>4.08</v>
      </c>
      <c r="AE16" s="1">
        <f>VLOOKUP($B16, 'Pitcher Raw'!$B$6:$AM$77, MATCH('All P'!AE$5, 'Pitcher Raw'!$B$5:$AM$5, 0), FALSE)</f>
        <v>1.034</v>
      </c>
      <c r="AF16" s="9">
        <f>VLOOKUP($B16, 'Pitcher Raw'!$B$6:$AM$77, MATCH('All P'!AF$5, 'Pitcher Raw'!$B$5:$AM$5, 0), FALSE)</f>
        <v>5.5</v>
      </c>
      <c r="AG16" s="9">
        <f>VLOOKUP($B16, 'Pitcher Raw'!$B$6:$AM$77, MATCH('All P'!AG$5, 'Pitcher Raw'!$B$5:$AM$5, 0), FALSE)</f>
        <v>1.1000000000000001</v>
      </c>
      <c r="AH16" s="9">
        <f>VLOOKUP($B16, 'Pitcher Raw'!$B$6:$AM$77, MATCH('All P'!AH$5, 'Pitcher Raw'!$B$5:$AM$5, 0), FALSE)</f>
        <v>3.8</v>
      </c>
      <c r="AI16" s="9">
        <f>VLOOKUP($B16, 'Pitcher Raw'!$B$6:$AM$77, MATCH('All P'!AI$5, 'Pitcher Raw'!$B$5:$AM$5, 0), FALSE)</f>
        <v>8.6999999999999993</v>
      </c>
      <c r="AJ16" s="9">
        <f>VLOOKUP($B16, 'Pitcher Raw'!$B$6:$AM$77, MATCH('All P'!AJ$5, 'Pitcher Raw'!$B$5:$AM$5, 0), FALSE)</f>
        <v>2.2799999999999998</v>
      </c>
      <c r="AK16" s="9">
        <f>(VLOOKUP($B16, 'Pitcher Raw'!$B$6:$AM$77, MATCH('All P'!AK$5, 'Pitcher Raw'!$B$5:$AM$5, 0), FALSE)/VLOOKUP('All P'!$E16, 'Major League Baseball  Detailed'!$AF$2:$AG$31,2,FALSE))*162</f>
        <v>2.720610687022901</v>
      </c>
      <c r="AL16" s="9">
        <f>(VLOOKUP($B16, 'Pitcher Raw'!$B$6:$AM$77, MATCH('All P'!AL$5, 'Pitcher Raw'!$B$5:$AM$5, 0), FALSE)/VLOOKUP('All P'!$E16, 'Major League Baseball  Detailed'!$AF$2:$AG$31,2,FALSE))*162</f>
        <v>2.1022900763358776</v>
      </c>
    </row>
    <row r="17" spans="1:38" x14ac:dyDescent="0.45">
      <c r="A17">
        <f>'Pitcher Raw'!A17</f>
        <v>12</v>
      </c>
      <c r="B17" t="str">
        <f>'Pitcher Raw'!B17</f>
        <v>Austin Gomber</v>
      </c>
      <c r="C17">
        <f>'Pitcher Raw'!C17</f>
        <v>2024</v>
      </c>
      <c r="D17">
        <f>'Pitcher Raw'!D17</f>
        <v>30</v>
      </c>
      <c r="E17" t="str">
        <f>'Pitcher Raw'!E17</f>
        <v>COL</v>
      </c>
      <c r="F17" t="str">
        <f>'Pitcher Raw'!F17</f>
        <v>NL</v>
      </c>
      <c r="G17">
        <f>ROUND((VLOOKUP($B17, 'Pitcher Raw'!$B$6:$AM$77, MATCH('All P'!G$5,'Pitcher Raw'!$B$5:$AM$5, 0), FALSE)/$L17)*(162*($L17/VLOOKUP($E17, 'Major League Baseball  Detailed'!$AF$2:$AG$31, 2, FALSE))),0)</f>
        <v>1</v>
      </c>
      <c r="H17">
        <f>ROUND((VLOOKUP($B17, 'Pitcher Raw'!$B$6:$AM$77, MATCH('All P'!H$5,'Pitcher Raw'!$B$5:$AM$5, 0), FALSE)/$L17)*(162*($L17/VLOOKUP($E17, 'Major League Baseball  Detailed'!$AF$2:$AG$31, 2, FALSE))),0)</f>
        <v>2</v>
      </c>
      <c r="I17">
        <f>ROUND((VLOOKUP($B17, 'Pitcher Raw'!$B$6:$AM$77, MATCH('All P'!I$5,'Pitcher Raw'!$B$5:$AM$5, 0), FALSE)/$L17)*(162*($L17/VLOOKUP($E17, 'Major League Baseball  Detailed'!$AF$2:$AG$31, 2, FALSE))),0)</f>
        <v>0</v>
      </c>
      <c r="J17">
        <f>ROUND((VLOOKUP($B17, 'Pitcher Raw'!$B$6:$AM$77, MATCH('All P'!J$5,'Pitcher Raw'!$B$5:$AM$5, 0), FALSE)/$L17)*(162*($L17/VLOOKUP($E17, 'Major League Baseball  Detailed'!$AF$2:$AG$31, 2, FALSE))),0)</f>
        <v>4</v>
      </c>
      <c r="K17">
        <f>VLOOKUP($B17, 'Pitcher Raw'!$B$6:$AM$77, MATCH('All P'!K$5, 'Pitcher Raw'!$B$5:$AM$5, 0), FALSE)</f>
        <v>2.76</v>
      </c>
      <c r="L17">
        <f>ROUND((VLOOKUP($B17,'Pitcher Raw'!$B$6:$AM$77,MATCH('All P'!L$5,'Pitcher Raw'!$B$5:$AM$5,0),FALSE)/VLOOKUP($E17, 'Major League Baseball  Detailed'!$AF$2:$AG$31, 2, FALSE))*162, 0)</f>
        <v>12</v>
      </c>
      <c r="M17">
        <f>ROUND((VLOOKUP($B17,'Pitcher Raw'!$B$6:$AM$77,MATCH('All P'!M$5,'Pitcher Raw'!$B$5:$AM$5,0),FALSE)/VLOOKUP($E17, 'Major League Baseball  Detailed'!$AF$2:$AG$31, 2, FALSE))*162, 0)</f>
        <v>12</v>
      </c>
      <c r="N17">
        <f>ROUND((VLOOKUP($B17, 'Pitcher Raw'!$B$6:$AM$77, MATCH('All P'!N$5,'Pitcher Raw'!$B$5:$AM$5, 0), FALSE)/$L17)*(162*($L17/VLOOKUP($E17, 'Major League Baseball  Detailed'!$AF$2:$AG$31, 2, FALSE))),0)</f>
        <v>0</v>
      </c>
      <c r="O17">
        <f>ROUND((VLOOKUP($B17, 'Pitcher Raw'!$B$6:$AM$77, MATCH('All P'!O$5,'Pitcher Raw'!$B$5:$AM$5, 0), FALSE)/$L17)*(162*($L17/VLOOKUP($E17, 'Major League Baseball  Detailed'!$AF$2:$AG$31, 2, FALSE))),0)</f>
        <v>0</v>
      </c>
      <c r="P17">
        <f>ROUND((VLOOKUP($B17, 'Pitcher Raw'!$B$6:$AM$77, MATCH('All P'!P$5,'Pitcher Raw'!$B$5:$AM$5, 0), FALSE)/$L17)*(162*($L17/VLOOKUP($E17, 'Major League Baseball  Detailed'!$AF$2:$AG$31, 2, FALSE))),0)</f>
        <v>0</v>
      </c>
      <c r="Q17">
        <f>ROUND((VLOOKUP($B17, 'Pitcher Raw'!$B$6:$AM$77, MATCH('All P'!Q$5,'Pitcher Raw'!$B$5:$AM$5, 0), FALSE)/$L17)*(162*($L17/VLOOKUP($E17, 'Major League Baseball  Detailed'!$AF$2:$AG$31, 2, FALSE))),0)</f>
        <v>71</v>
      </c>
      <c r="R17">
        <f>ROUND((VLOOKUP($B17, 'Pitcher Raw'!$B$6:$AM$77, MATCH('All P'!R$5,'Pitcher Raw'!$B$5:$AM$5, 0), FALSE)/$L17)*(162*($L17/VLOOKUP($E17, 'Major League Baseball  Detailed'!$AF$2:$AG$31, 2, FALSE))),0)</f>
        <v>59</v>
      </c>
      <c r="S17">
        <f>ROUND((VLOOKUP($B17, 'Pitcher Raw'!$B$6:$AM$77, MATCH('All P'!S$5,'Pitcher Raw'!$B$5:$AM$5, 0), FALSE)/$L17)*(162*($L17/VLOOKUP($E17, 'Major League Baseball  Detailed'!$AF$2:$AG$31, 2, FALSE))),0)</f>
        <v>23</v>
      </c>
      <c r="T17">
        <f>ROUND((VLOOKUP($B17, 'Pitcher Raw'!$B$6:$AM$77, MATCH('All P'!T$5,'Pitcher Raw'!$B$5:$AM$5, 0), FALSE)/$L17)*(162*($L17/VLOOKUP($E17, 'Major League Baseball  Detailed'!$AF$2:$AG$31, 2, FALSE))),0)</f>
        <v>22</v>
      </c>
      <c r="U17">
        <f>ROUND((VLOOKUP($B17, 'Pitcher Raw'!$B$6:$AM$77, MATCH('All P'!U$5,'Pitcher Raw'!$B$5:$AM$5, 0), FALSE)/$L17)*(162*($L17/VLOOKUP($E17, 'Major League Baseball  Detailed'!$AF$2:$AG$31, 2, FALSE))),0)</f>
        <v>11</v>
      </c>
      <c r="V17">
        <f>ROUND((VLOOKUP($B17, 'Pitcher Raw'!$B$6:$AM$77, MATCH('All P'!V$5,'Pitcher Raw'!$B$5:$AM$5, 0), FALSE)/$L17)*(162*($L17/VLOOKUP($E17, 'Major League Baseball  Detailed'!$AF$2:$AG$31, 2, FALSE))),0)</f>
        <v>21</v>
      </c>
      <c r="W17">
        <f>ROUND((VLOOKUP($B17, 'Pitcher Raw'!$B$6:$AM$77, MATCH('All P'!W$5,'Pitcher Raw'!$B$5:$AM$5, 0), FALSE)/$L17)*(162*($L17/VLOOKUP($E17, 'Major League Baseball  Detailed'!$AF$2:$AG$31, 2, FALSE))),0)</f>
        <v>0</v>
      </c>
      <c r="X17">
        <f>ROUND((VLOOKUP($B17, 'Pitcher Raw'!$B$6:$AM$77, MATCH('All P'!X$5,'Pitcher Raw'!$B$5:$AM$5, 0), FALSE)/$L17)*(162*($L17/VLOOKUP($E17, 'Major League Baseball  Detailed'!$AF$2:$AG$31, 2, FALSE))),0)</f>
        <v>50</v>
      </c>
      <c r="Y17">
        <f>ROUND((VLOOKUP($B17, 'Pitcher Raw'!$B$6:$AM$77, MATCH('All P'!Y$5,'Pitcher Raw'!$B$5:$AM$5, 0), FALSE)/$L17)*(162*($L17/VLOOKUP($E17, 'Major League Baseball  Detailed'!$AF$2:$AG$31, 2, FALSE))),0)</f>
        <v>0</v>
      </c>
      <c r="Z17">
        <f>ROUND((VLOOKUP($B17, 'Pitcher Raw'!$B$6:$AM$77, MATCH('All P'!Z$5,'Pitcher Raw'!$B$5:$AM$5, 0), FALSE)/$L17)*(162*($L17/VLOOKUP($E17, 'Major League Baseball  Detailed'!$AF$2:$AG$31, 2, FALSE))),0)</f>
        <v>0</v>
      </c>
      <c r="AA17">
        <f>ROUND((VLOOKUP($B17, 'Pitcher Raw'!$B$6:$AM$77, MATCH('All P'!AA$5,'Pitcher Raw'!$B$5:$AM$5, 0), FALSE)/$L17)*(162*($L17/VLOOKUP($E17, 'Major League Baseball  Detailed'!$AF$2:$AG$31, 2, FALSE))),0)</f>
        <v>1</v>
      </c>
      <c r="AB17">
        <f>ROUND((VLOOKUP($B17, 'Pitcher Raw'!$B$6:$AM$77, MATCH('All P'!AB$5,'Pitcher Raw'!$B$5:$AM$5, 0), FALSE)/$L17)*(162*($L17/VLOOKUP($E17, 'Major League Baseball  Detailed'!$AF$2:$AG$31, 2, FALSE))),0)</f>
        <v>288</v>
      </c>
      <c r="AC17">
        <f>VLOOKUP($B17, 'Pitcher Raw'!$B$6:$AM$77, MATCH('All P'!AC$5, 'Pitcher Raw'!$B$5:$AM$5, 0), FALSE)</f>
        <v>162</v>
      </c>
      <c r="AD17" s="1">
        <f>VLOOKUP($B17, 'Pitcher Raw'!$B$6:$AM$77, MATCH('All P'!AD$5, 'Pitcher Raw'!$B$5:$AM$5, 0), FALSE)</f>
        <v>4.6100000000000003</v>
      </c>
      <c r="AE17" s="1">
        <f>VLOOKUP($B17, 'Pitcher Raw'!$B$6:$AM$77, MATCH('All P'!AE$5, 'Pitcher Raw'!$B$5:$AM$5, 0), FALSE)</f>
        <v>1.1080000000000001</v>
      </c>
      <c r="AF17" s="9">
        <f>VLOOKUP($B17, 'Pitcher Raw'!$B$6:$AM$77, MATCH('All P'!AF$5, 'Pitcher Raw'!$B$5:$AM$5, 0), FALSE)</f>
        <v>7.4</v>
      </c>
      <c r="AG17" s="9">
        <f>VLOOKUP($B17, 'Pitcher Raw'!$B$6:$AM$77, MATCH('All P'!AG$5, 'Pitcher Raw'!$B$5:$AM$5, 0), FALSE)</f>
        <v>1.4</v>
      </c>
      <c r="AH17" s="9">
        <f>VLOOKUP($B17, 'Pitcher Raw'!$B$6:$AM$77, MATCH('All P'!AH$5, 'Pitcher Raw'!$B$5:$AM$5, 0), FALSE)</f>
        <v>2.6</v>
      </c>
      <c r="AI17" s="9">
        <f>VLOOKUP($B17, 'Pitcher Raw'!$B$6:$AM$77, MATCH('All P'!AI$5, 'Pitcher Raw'!$B$5:$AM$5, 0), FALSE)</f>
        <v>6.3</v>
      </c>
      <c r="AJ17" s="9">
        <f>VLOOKUP($B17, 'Pitcher Raw'!$B$6:$AM$77, MATCH('All P'!AJ$5, 'Pitcher Raw'!$B$5:$AM$5, 0), FALSE)</f>
        <v>2.41</v>
      </c>
      <c r="AK17" s="9">
        <f>(VLOOKUP($B17, 'Pitcher Raw'!$B$6:$AM$77, MATCH('All P'!AK$5, 'Pitcher Raw'!$B$5:$AM$5, 0), FALSE)/VLOOKUP('All P'!$E17, 'Major League Baseball  Detailed'!$AF$2:$AG$31,2,FALSE))*162</f>
        <v>2.4545454545454546</v>
      </c>
      <c r="AL17" s="9">
        <f>(VLOOKUP($B17, 'Pitcher Raw'!$B$6:$AM$77, MATCH('All P'!AL$5, 'Pitcher Raw'!$B$5:$AM$5, 0), FALSE)/VLOOKUP('All P'!$E17, 'Major League Baseball  Detailed'!$AF$2:$AG$31,2,FALSE))*162</f>
        <v>1.8409090909090911</v>
      </c>
    </row>
    <row r="18" spans="1:38" x14ac:dyDescent="0.45">
      <c r="A18">
        <f>'Pitcher Raw'!A18</f>
        <v>13</v>
      </c>
      <c r="B18" t="str">
        <f>'Pitcher Raw'!B18</f>
        <v>Zack Wheeler</v>
      </c>
      <c r="C18">
        <f>'Pitcher Raw'!C18</f>
        <v>2024</v>
      </c>
      <c r="D18">
        <f>'Pitcher Raw'!D18</f>
        <v>34</v>
      </c>
      <c r="E18" t="str">
        <f>'Pitcher Raw'!E18</f>
        <v>PHI</v>
      </c>
      <c r="F18" t="str">
        <f>'Pitcher Raw'!F18</f>
        <v>NL</v>
      </c>
      <c r="G18">
        <f>ROUND((VLOOKUP($B18, 'Pitcher Raw'!$B$6:$AM$77, MATCH('All P'!G$5,'Pitcher Raw'!$B$5:$AM$5, 0), FALSE)/$L18)*(162*($L18/VLOOKUP($E18, 'Major League Baseball  Detailed'!$AF$2:$AG$31, 2, FALSE))),0)</f>
        <v>7</v>
      </c>
      <c r="H18">
        <f>ROUND((VLOOKUP($B18, 'Pitcher Raw'!$B$6:$AM$77, MATCH('All P'!H$5,'Pitcher Raw'!$B$5:$AM$5, 0), FALSE)/$L18)*(162*($L18/VLOOKUP($E18, 'Major League Baseball  Detailed'!$AF$2:$AG$31, 2, FALSE))),0)</f>
        <v>4</v>
      </c>
      <c r="I18">
        <f>ROUND((VLOOKUP($B18, 'Pitcher Raw'!$B$6:$AM$77, MATCH('All P'!I$5,'Pitcher Raw'!$B$5:$AM$5, 0), FALSE)/$L18)*(162*($L18/VLOOKUP($E18, 'Major League Baseball  Detailed'!$AF$2:$AG$31, 2, FALSE))),0)</f>
        <v>1</v>
      </c>
      <c r="J18">
        <f>ROUND((VLOOKUP($B18, 'Pitcher Raw'!$B$6:$AM$77, MATCH('All P'!J$5,'Pitcher Raw'!$B$5:$AM$5, 0), FALSE)/$L18)*(162*($L18/VLOOKUP($E18, 'Major League Baseball  Detailed'!$AF$2:$AG$31, 2, FALSE))),0)</f>
        <v>11</v>
      </c>
      <c r="K18">
        <f>VLOOKUP($B18, 'Pitcher Raw'!$B$6:$AM$77, MATCH('All P'!K$5, 'Pitcher Raw'!$B$5:$AM$5, 0), FALSE)</f>
        <v>2.3199999999999998</v>
      </c>
      <c r="L18">
        <f>ROUND((VLOOKUP($B18,'Pitcher Raw'!$B$6:$AM$77,MATCH('All P'!L$5,'Pitcher Raw'!$B$5:$AM$5,0),FALSE)/VLOOKUP($E18, 'Major League Baseball  Detailed'!$AF$2:$AG$31, 2, FALSE))*162, 0)</f>
        <v>15</v>
      </c>
      <c r="M18">
        <f>ROUND((VLOOKUP($B18,'Pitcher Raw'!$B$6:$AM$77,MATCH('All P'!M$5,'Pitcher Raw'!$B$5:$AM$5,0),FALSE)/VLOOKUP($E18, 'Major League Baseball  Detailed'!$AF$2:$AG$31, 2, FALSE))*162, 0)</f>
        <v>15</v>
      </c>
      <c r="N18">
        <f>ROUND((VLOOKUP($B18, 'Pitcher Raw'!$B$6:$AM$77, MATCH('All P'!N$5,'Pitcher Raw'!$B$5:$AM$5, 0), FALSE)/$L18)*(162*($L18/VLOOKUP($E18, 'Major League Baseball  Detailed'!$AF$2:$AG$31, 2, FALSE))),0)</f>
        <v>0</v>
      </c>
      <c r="O18">
        <f>ROUND((VLOOKUP($B18, 'Pitcher Raw'!$B$6:$AM$77, MATCH('All P'!O$5,'Pitcher Raw'!$B$5:$AM$5, 0), FALSE)/$L18)*(162*($L18/VLOOKUP($E18, 'Major League Baseball  Detailed'!$AF$2:$AG$31, 2, FALSE))),0)</f>
        <v>0</v>
      </c>
      <c r="P18">
        <f>ROUND((VLOOKUP($B18, 'Pitcher Raw'!$B$6:$AM$77, MATCH('All P'!P$5,'Pitcher Raw'!$B$5:$AM$5, 0), FALSE)/$L18)*(162*($L18/VLOOKUP($E18, 'Major League Baseball  Detailed'!$AF$2:$AG$31, 2, FALSE))),0)</f>
        <v>0</v>
      </c>
      <c r="Q18">
        <f>ROUND((VLOOKUP($B18, 'Pitcher Raw'!$B$6:$AM$77, MATCH('All P'!Q$5,'Pitcher Raw'!$B$5:$AM$5, 0), FALSE)/$L18)*(162*($L18/VLOOKUP($E18, 'Major League Baseball  Detailed'!$AF$2:$AG$31, 2, FALSE))),0)</f>
        <v>91</v>
      </c>
      <c r="R18">
        <f>ROUND((VLOOKUP($B18, 'Pitcher Raw'!$B$6:$AM$77, MATCH('All P'!R$5,'Pitcher Raw'!$B$5:$AM$5, 0), FALSE)/$L18)*(162*($L18/VLOOKUP($E18, 'Major League Baseball  Detailed'!$AF$2:$AG$31, 2, FALSE))),0)</f>
        <v>58</v>
      </c>
      <c r="S18">
        <f>ROUND((VLOOKUP($B18, 'Pitcher Raw'!$B$6:$AM$77, MATCH('All P'!S$5,'Pitcher Raw'!$B$5:$AM$5, 0), FALSE)/$L18)*(162*($L18/VLOOKUP($E18, 'Major League Baseball  Detailed'!$AF$2:$AG$31, 2, FALSE))),0)</f>
        <v>28</v>
      </c>
      <c r="T18">
        <f>ROUND((VLOOKUP($B18, 'Pitcher Raw'!$B$6:$AM$77, MATCH('All P'!T$5,'Pitcher Raw'!$B$5:$AM$5, 0), FALSE)/$L18)*(162*($L18/VLOOKUP($E18, 'Major League Baseball  Detailed'!$AF$2:$AG$31, 2, FALSE))),0)</f>
        <v>23</v>
      </c>
      <c r="U18">
        <f>ROUND((VLOOKUP($B18, 'Pitcher Raw'!$B$6:$AM$77, MATCH('All P'!U$5,'Pitcher Raw'!$B$5:$AM$5, 0), FALSE)/$L18)*(162*($L18/VLOOKUP($E18, 'Major League Baseball  Detailed'!$AF$2:$AG$31, 2, FALSE))),0)</f>
        <v>6</v>
      </c>
      <c r="V18">
        <f>ROUND((VLOOKUP($B18, 'Pitcher Raw'!$B$6:$AM$77, MATCH('All P'!V$5,'Pitcher Raw'!$B$5:$AM$5, 0), FALSE)/$L18)*(162*($L18/VLOOKUP($E18, 'Major League Baseball  Detailed'!$AF$2:$AG$31, 2, FALSE))),0)</f>
        <v>28</v>
      </c>
      <c r="W18">
        <f>ROUND((VLOOKUP($B18, 'Pitcher Raw'!$B$6:$AM$77, MATCH('All P'!W$5,'Pitcher Raw'!$B$5:$AM$5, 0), FALSE)/$L18)*(162*($L18/VLOOKUP($E18, 'Major League Baseball  Detailed'!$AF$2:$AG$31, 2, FALSE))),0)</f>
        <v>0</v>
      </c>
      <c r="X18">
        <f>ROUND((VLOOKUP($B18, 'Pitcher Raw'!$B$6:$AM$77, MATCH('All P'!X$5,'Pitcher Raw'!$B$5:$AM$5, 0), FALSE)/$L18)*(162*($L18/VLOOKUP($E18, 'Major League Baseball  Detailed'!$AF$2:$AG$31, 2, FALSE))),0)</f>
        <v>105</v>
      </c>
      <c r="Y18">
        <f>ROUND((VLOOKUP($B18, 'Pitcher Raw'!$B$6:$AM$77, MATCH('All P'!Y$5,'Pitcher Raw'!$B$5:$AM$5, 0), FALSE)/$L18)*(162*($L18/VLOOKUP($E18, 'Major League Baseball  Detailed'!$AF$2:$AG$31, 2, FALSE))),0)</f>
        <v>4</v>
      </c>
      <c r="Z18">
        <f>ROUND((VLOOKUP($B18, 'Pitcher Raw'!$B$6:$AM$77, MATCH('All P'!Z$5,'Pitcher Raw'!$B$5:$AM$5, 0), FALSE)/$L18)*(162*($L18/VLOOKUP($E18, 'Major League Baseball  Detailed'!$AF$2:$AG$31, 2, FALSE))),0)</f>
        <v>0</v>
      </c>
      <c r="AA18">
        <f>ROUND((VLOOKUP($B18, 'Pitcher Raw'!$B$6:$AM$77, MATCH('All P'!AA$5,'Pitcher Raw'!$B$5:$AM$5, 0), FALSE)/$L18)*(162*($L18/VLOOKUP($E18, 'Major League Baseball  Detailed'!$AF$2:$AG$31, 2, FALSE))),0)</f>
        <v>10</v>
      </c>
      <c r="AB18">
        <f>ROUND((VLOOKUP($B18, 'Pitcher Raw'!$B$6:$AM$77, MATCH('All P'!AB$5,'Pitcher Raw'!$B$5:$AM$5, 0), FALSE)/$L18)*(162*($L18/VLOOKUP($E18, 'Major League Baseball  Detailed'!$AF$2:$AG$31, 2, FALSE))),0)</f>
        <v>362</v>
      </c>
      <c r="AC18">
        <f>VLOOKUP($B18, 'Pitcher Raw'!$B$6:$AM$77, MATCH('All P'!AC$5, 'Pitcher Raw'!$B$5:$AM$5, 0), FALSE)</f>
        <v>174</v>
      </c>
      <c r="AD18" s="1">
        <f>VLOOKUP($B18, 'Pitcher Raw'!$B$6:$AM$77, MATCH('All P'!AD$5, 'Pitcher Raw'!$B$5:$AM$5, 0), FALSE)</f>
        <v>2.78</v>
      </c>
      <c r="AE18" s="1">
        <f>VLOOKUP($B18, 'Pitcher Raw'!$B$6:$AM$77, MATCH('All P'!AE$5, 'Pitcher Raw'!$B$5:$AM$5, 0), FALSE)</f>
        <v>0.95</v>
      </c>
      <c r="AF18" s="9">
        <f>VLOOKUP($B18, 'Pitcher Raw'!$B$6:$AM$77, MATCH('All P'!AF$5, 'Pitcher Raw'!$B$5:$AM$5, 0), FALSE)</f>
        <v>5.7</v>
      </c>
      <c r="AG18" s="9">
        <f>VLOOKUP($B18, 'Pitcher Raw'!$B$6:$AM$77, MATCH('All P'!AG$5, 'Pitcher Raw'!$B$5:$AM$5, 0), FALSE)</f>
        <v>0.6</v>
      </c>
      <c r="AH18" s="9">
        <f>VLOOKUP($B18, 'Pitcher Raw'!$B$6:$AM$77, MATCH('All P'!AH$5, 'Pitcher Raw'!$B$5:$AM$5, 0), FALSE)</f>
        <v>2.8</v>
      </c>
      <c r="AI18" s="9">
        <f>VLOOKUP($B18, 'Pitcher Raw'!$B$6:$AM$77, MATCH('All P'!AI$5, 'Pitcher Raw'!$B$5:$AM$5, 0), FALSE)</f>
        <v>10.4</v>
      </c>
      <c r="AJ18" s="9">
        <f>VLOOKUP($B18, 'Pitcher Raw'!$B$6:$AM$77, MATCH('All P'!AJ$5, 'Pitcher Raw'!$B$5:$AM$5, 0), FALSE)</f>
        <v>3.7</v>
      </c>
      <c r="AK18" s="9">
        <f>(VLOOKUP($B18, 'Pitcher Raw'!$B$6:$AM$77, MATCH('All P'!AK$5, 'Pitcher Raw'!$B$5:$AM$5, 0), FALSE)/VLOOKUP('All P'!$E18, 'Major League Baseball  Detailed'!$AF$2:$AG$31,2,FALSE))*162</f>
        <v>2.3496183206106869</v>
      </c>
      <c r="AL18" s="9">
        <f>(VLOOKUP($B18, 'Pitcher Raw'!$B$6:$AM$77, MATCH('All P'!AL$5, 'Pitcher Raw'!$B$5:$AM$5, 0), FALSE)/VLOOKUP('All P'!$E18, 'Major League Baseball  Detailed'!$AF$2:$AG$31,2,FALSE))*162</f>
        <v>1.6076335877862595</v>
      </c>
    </row>
    <row r="19" spans="1:38" x14ac:dyDescent="0.45">
      <c r="A19">
        <f>'Pitcher Raw'!A19</f>
        <v>14</v>
      </c>
      <c r="B19" t="str">
        <f>'Pitcher Raw'!B19</f>
        <v>Kutter Crawford</v>
      </c>
      <c r="C19">
        <f>'Pitcher Raw'!C19</f>
        <v>2024</v>
      </c>
      <c r="D19">
        <f>'Pitcher Raw'!D19</f>
        <v>28</v>
      </c>
      <c r="E19" t="str">
        <f>'Pitcher Raw'!E19</f>
        <v>BOS</v>
      </c>
      <c r="F19" t="str">
        <f>'Pitcher Raw'!F19</f>
        <v>AL</v>
      </c>
      <c r="G19">
        <f>ROUND((VLOOKUP($B19, 'Pitcher Raw'!$B$6:$AM$77, MATCH('All P'!G$5,'Pitcher Raw'!$B$5:$AM$5, 0), FALSE)/$L19)*(162*($L19/VLOOKUP($E19, 'Major League Baseball  Detailed'!$AF$2:$AG$31, 2, FALSE))),0)</f>
        <v>2</v>
      </c>
      <c r="H19">
        <f>ROUND((VLOOKUP($B19, 'Pitcher Raw'!$B$6:$AM$77, MATCH('All P'!H$5,'Pitcher Raw'!$B$5:$AM$5, 0), FALSE)/$L19)*(162*($L19/VLOOKUP($E19, 'Major League Baseball  Detailed'!$AF$2:$AG$31, 2, FALSE))),0)</f>
        <v>5</v>
      </c>
      <c r="I19">
        <f>ROUND((VLOOKUP($B19, 'Pitcher Raw'!$B$6:$AM$77, MATCH('All P'!I$5,'Pitcher Raw'!$B$5:$AM$5, 0), FALSE)/$L19)*(162*($L19/VLOOKUP($E19, 'Major League Baseball  Detailed'!$AF$2:$AG$31, 2, FALSE))),0)</f>
        <v>0</v>
      </c>
      <c r="J19">
        <f>ROUND((VLOOKUP($B19, 'Pitcher Raw'!$B$6:$AM$77, MATCH('All P'!J$5,'Pitcher Raw'!$B$5:$AM$5, 0), FALSE)/$L19)*(162*($L19/VLOOKUP($E19, 'Major League Baseball  Detailed'!$AF$2:$AG$31, 2, FALSE))),0)</f>
        <v>7</v>
      </c>
      <c r="K19">
        <f>VLOOKUP($B19, 'Pitcher Raw'!$B$6:$AM$77, MATCH('All P'!K$5, 'Pitcher Raw'!$B$5:$AM$5, 0), FALSE)</f>
        <v>3.29</v>
      </c>
      <c r="L19">
        <f>ROUND((VLOOKUP($B19,'Pitcher Raw'!$B$6:$AM$77,MATCH('All P'!L$5,'Pitcher Raw'!$B$5:$AM$5,0),FALSE)/VLOOKUP($E19, 'Major League Baseball  Detailed'!$AF$2:$AG$31, 2, FALSE))*162, 0)</f>
        <v>15</v>
      </c>
      <c r="M19">
        <f>ROUND((VLOOKUP($B19,'Pitcher Raw'!$B$6:$AM$77,MATCH('All P'!M$5,'Pitcher Raw'!$B$5:$AM$5,0),FALSE)/VLOOKUP($E19, 'Major League Baseball  Detailed'!$AF$2:$AG$31, 2, FALSE))*162, 0)</f>
        <v>15</v>
      </c>
      <c r="N19">
        <f>ROUND((VLOOKUP($B19, 'Pitcher Raw'!$B$6:$AM$77, MATCH('All P'!N$5,'Pitcher Raw'!$B$5:$AM$5, 0), FALSE)/$L19)*(162*($L19/VLOOKUP($E19, 'Major League Baseball  Detailed'!$AF$2:$AG$31, 2, FALSE))),0)</f>
        <v>0</v>
      </c>
      <c r="O19">
        <f>ROUND((VLOOKUP($B19, 'Pitcher Raw'!$B$6:$AM$77, MATCH('All P'!O$5,'Pitcher Raw'!$B$5:$AM$5, 0), FALSE)/$L19)*(162*($L19/VLOOKUP($E19, 'Major League Baseball  Detailed'!$AF$2:$AG$31, 2, FALSE))),0)</f>
        <v>0</v>
      </c>
      <c r="P19">
        <f>ROUND((VLOOKUP($B19, 'Pitcher Raw'!$B$6:$AM$77, MATCH('All P'!P$5,'Pitcher Raw'!$B$5:$AM$5, 0), FALSE)/$L19)*(162*($L19/VLOOKUP($E19, 'Major League Baseball  Detailed'!$AF$2:$AG$31, 2, FALSE))),0)</f>
        <v>0</v>
      </c>
      <c r="Q19">
        <f>ROUND((VLOOKUP($B19, 'Pitcher Raw'!$B$6:$AM$77, MATCH('All P'!Q$5,'Pitcher Raw'!$B$5:$AM$5, 0), FALSE)/$L19)*(162*($L19/VLOOKUP($E19, 'Major League Baseball  Detailed'!$AF$2:$AG$31, 2, FALSE))),0)</f>
        <v>84</v>
      </c>
      <c r="R19">
        <f>ROUND((VLOOKUP($B19, 'Pitcher Raw'!$B$6:$AM$77, MATCH('All P'!R$5,'Pitcher Raw'!$B$5:$AM$5, 0), FALSE)/$L19)*(162*($L19/VLOOKUP($E19, 'Major League Baseball  Detailed'!$AF$2:$AG$31, 2, FALSE))),0)</f>
        <v>73</v>
      </c>
      <c r="S19">
        <f>ROUND((VLOOKUP($B19, 'Pitcher Raw'!$B$6:$AM$77, MATCH('All P'!S$5,'Pitcher Raw'!$B$5:$AM$5, 0), FALSE)/$L19)*(162*($L19/VLOOKUP($E19, 'Major League Baseball  Detailed'!$AF$2:$AG$31, 2, FALSE))),0)</f>
        <v>33</v>
      </c>
      <c r="T19">
        <f>ROUND((VLOOKUP($B19, 'Pitcher Raw'!$B$6:$AM$77, MATCH('All P'!T$5,'Pitcher Raw'!$B$5:$AM$5, 0), FALSE)/$L19)*(162*($L19/VLOOKUP($E19, 'Major League Baseball  Detailed'!$AF$2:$AG$31, 2, FALSE))),0)</f>
        <v>31</v>
      </c>
      <c r="U19">
        <f>ROUND((VLOOKUP($B19, 'Pitcher Raw'!$B$6:$AM$77, MATCH('All P'!U$5,'Pitcher Raw'!$B$5:$AM$5, 0), FALSE)/$L19)*(162*($L19/VLOOKUP($E19, 'Major League Baseball  Detailed'!$AF$2:$AG$31, 2, FALSE))),0)</f>
        <v>6</v>
      </c>
      <c r="V19">
        <f>ROUND((VLOOKUP($B19, 'Pitcher Raw'!$B$6:$AM$77, MATCH('All P'!V$5,'Pitcher Raw'!$B$5:$AM$5, 0), FALSE)/$L19)*(162*($L19/VLOOKUP($E19, 'Major League Baseball  Detailed'!$AF$2:$AG$31, 2, FALSE))),0)</f>
        <v>27</v>
      </c>
      <c r="W19">
        <f>ROUND((VLOOKUP($B19, 'Pitcher Raw'!$B$6:$AM$77, MATCH('All P'!W$5,'Pitcher Raw'!$B$5:$AM$5, 0), FALSE)/$L19)*(162*($L19/VLOOKUP($E19, 'Major League Baseball  Detailed'!$AF$2:$AG$31, 2, FALSE))),0)</f>
        <v>0</v>
      </c>
      <c r="X19">
        <f>ROUND((VLOOKUP($B19, 'Pitcher Raw'!$B$6:$AM$77, MATCH('All P'!X$5,'Pitcher Raw'!$B$5:$AM$5, 0), FALSE)/$L19)*(162*($L19/VLOOKUP($E19, 'Major League Baseball  Detailed'!$AF$2:$AG$31, 2, FALSE))),0)</f>
        <v>82</v>
      </c>
      <c r="Y19">
        <f>ROUND((VLOOKUP($B19, 'Pitcher Raw'!$B$6:$AM$77, MATCH('All P'!Y$5,'Pitcher Raw'!$B$5:$AM$5, 0), FALSE)/$L19)*(162*($L19/VLOOKUP($E19, 'Major League Baseball  Detailed'!$AF$2:$AG$31, 2, FALSE))),0)</f>
        <v>5</v>
      </c>
      <c r="Z19">
        <f>ROUND((VLOOKUP($B19, 'Pitcher Raw'!$B$6:$AM$77, MATCH('All P'!Z$5,'Pitcher Raw'!$B$5:$AM$5, 0), FALSE)/$L19)*(162*($L19/VLOOKUP($E19, 'Major League Baseball  Detailed'!$AF$2:$AG$31, 2, FALSE))),0)</f>
        <v>0</v>
      </c>
      <c r="AA19">
        <f>ROUND((VLOOKUP($B19, 'Pitcher Raw'!$B$6:$AM$77, MATCH('All P'!AA$5,'Pitcher Raw'!$B$5:$AM$5, 0), FALSE)/$L19)*(162*($L19/VLOOKUP($E19, 'Major League Baseball  Detailed'!$AF$2:$AG$31, 2, FALSE))),0)</f>
        <v>0</v>
      </c>
      <c r="AB19">
        <f>ROUND((VLOOKUP($B19, 'Pitcher Raw'!$B$6:$AM$77, MATCH('All P'!AB$5,'Pitcher Raw'!$B$5:$AM$5, 0), FALSE)/$L19)*(162*($L19/VLOOKUP($E19, 'Major League Baseball  Detailed'!$AF$2:$AG$31, 2, FALSE))),0)</f>
        <v>354</v>
      </c>
      <c r="AC19">
        <f>VLOOKUP($B19, 'Pitcher Raw'!$B$6:$AM$77, MATCH('All P'!AC$5, 'Pitcher Raw'!$B$5:$AM$5, 0), FALSE)</f>
        <v>127</v>
      </c>
      <c r="AD19" s="1">
        <f>VLOOKUP($B19, 'Pitcher Raw'!$B$6:$AM$77, MATCH('All P'!AD$5, 'Pitcher Raw'!$B$5:$AM$5, 0), FALSE)</f>
        <v>3.31</v>
      </c>
      <c r="AE19" s="1">
        <f>VLOOKUP($B19, 'Pitcher Raw'!$B$6:$AM$77, MATCH('All P'!AE$5, 'Pitcher Raw'!$B$5:$AM$5, 0), FALSE)</f>
        <v>1.1850000000000001</v>
      </c>
      <c r="AF19" s="9">
        <f>VLOOKUP($B19, 'Pitcher Raw'!$B$6:$AM$77, MATCH('All P'!AF$5, 'Pitcher Raw'!$B$5:$AM$5, 0), FALSE)</f>
        <v>7.8</v>
      </c>
      <c r="AG19" s="9">
        <f>VLOOKUP($B19, 'Pitcher Raw'!$B$6:$AM$77, MATCH('All P'!AG$5, 'Pitcher Raw'!$B$5:$AM$5, 0), FALSE)</f>
        <v>0.7</v>
      </c>
      <c r="AH19" s="9">
        <f>VLOOKUP($B19, 'Pitcher Raw'!$B$6:$AM$77, MATCH('All P'!AH$5, 'Pitcher Raw'!$B$5:$AM$5, 0), FALSE)</f>
        <v>2.9</v>
      </c>
      <c r="AI19" s="9">
        <f>VLOOKUP($B19, 'Pitcher Raw'!$B$6:$AM$77, MATCH('All P'!AI$5, 'Pitcher Raw'!$B$5:$AM$5, 0), FALSE)</f>
        <v>8.6999999999999993</v>
      </c>
      <c r="AJ19" s="9">
        <f>VLOOKUP($B19, 'Pitcher Raw'!$B$6:$AM$77, MATCH('All P'!AJ$5, 'Pitcher Raw'!$B$5:$AM$5, 0), FALSE)</f>
        <v>3</v>
      </c>
      <c r="AK19" s="9">
        <f>(VLOOKUP($B19, 'Pitcher Raw'!$B$6:$AM$77, MATCH('All P'!AK$5, 'Pitcher Raw'!$B$5:$AM$5, 0), FALSE)/VLOOKUP('All P'!$E19, 'Major League Baseball  Detailed'!$AF$2:$AG$31,2,FALSE))*162</f>
        <v>2.3496183206106869</v>
      </c>
      <c r="AL19" s="9">
        <f>(VLOOKUP($B19, 'Pitcher Raw'!$B$6:$AM$77, MATCH('All P'!AL$5, 'Pitcher Raw'!$B$5:$AM$5, 0), FALSE)/VLOOKUP('All P'!$E19, 'Major League Baseball  Detailed'!$AF$2:$AG$31,2,FALSE))*162</f>
        <v>1.7312977099236642</v>
      </c>
    </row>
    <row r="20" spans="1:38" x14ac:dyDescent="0.45">
      <c r="A20">
        <f>'Pitcher Raw'!A20</f>
        <v>15</v>
      </c>
      <c r="B20" t="str">
        <f>'Pitcher Raw'!B20</f>
        <v>Bailey Falter</v>
      </c>
      <c r="C20">
        <f>'Pitcher Raw'!C20</f>
        <v>2024</v>
      </c>
      <c r="D20">
        <f>'Pitcher Raw'!D20</f>
        <v>27</v>
      </c>
      <c r="E20" t="str">
        <f>'Pitcher Raw'!E20</f>
        <v>PIT</v>
      </c>
      <c r="F20" t="str">
        <f>'Pitcher Raw'!F20</f>
        <v>NL</v>
      </c>
      <c r="G20">
        <f>ROUND((VLOOKUP($B20, 'Pitcher Raw'!$B$6:$AM$77, MATCH('All P'!G$5,'Pitcher Raw'!$B$5:$AM$5, 0), FALSE)/$L20)*(162*($L20/VLOOKUP($E20, 'Major League Baseball  Detailed'!$AF$2:$AG$31, 2, FALSE))),0)</f>
        <v>4</v>
      </c>
      <c r="H20">
        <f>ROUND((VLOOKUP($B20, 'Pitcher Raw'!$B$6:$AM$77, MATCH('All P'!H$5,'Pitcher Raw'!$B$5:$AM$5, 0), FALSE)/$L20)*(162*($L20/VLOOKUP($E20, 'Major League Baseball  Detailed'!$AF$2:$AG$31, 2, FALSE))),0)</f>
        <v>2</v>
      </c>
      <c r="I20">
        <f>ROUND((VLOOKUP($B20, 'Pitcher Raw'!$B$6:$AM$77, MATCH('All P'!I$5,'Pitcher Raw'!$B$5:$AM$5, 0), FALSE)/$L20)*(162*($L20/VLOOKUP($E20, 'Major League Baseball  Detailed'!$AF$2:$AG$31, 2, FALSE))),0)</f>
        <v>1</v>
      </c>
      <c r="J20">
        <f>ROUND((VLOOKUP($B20, 'Pitcher Raw'!$B$6:$AM$77, MATCH('All P'!J$5,'Pitcher Raw'!$B$5:$AM$5, 0), FALSE)/$L20)*(162*($L20/VLOOKUP($E20, 'Major League Baseball  Detailed'!$AF$2:$AG$31, 2, FALSE))),0)</f>
        <v>6</v>
      </c>
      <c r="K20">
        <f>VLOOKUP($B20, 'Pitcher Raw'!$B$6:$AM$77, MATCH('All P'!K$5, 'Pitcher Raw'!$B$5:$AM$5, 0), FALSE)</f>
        <v>3.22</v>
      </c>
      <c r="L20">
        <f>ROUND((VLOOKUP($B20,'Pitcher Raw'!$B$6:$AM$77,MATCH('All P'!L$5,'Pitcher Raw'!$B$5:$AM$5,0),FALSE)/VLOOKUP($E20, 'Major League Baseball  Detailed'!$AF$2:$AG$31, 2, FALSE))*162, 0)</f>
        <v>14</v>
      </c>
      <c r="M20">
        <f>ROUND((VLOOKUP($B20,'Pitcher Raw'!$B$6:$AM$77,MATCH('All P'!M$5,'Pitcher Raw'!$B$5:$AM$5,0),FALSE)/VLOOKUP($E20, 'Major League Baseball  Detailed'!$AF$2:$AG$31, 2, FALSE))*162, 0)</f>
        <v>14</v>
      </c>
      <c r="N20">
        <f>ROUND((VLOOKUP($B20, 'Pitcher Raw'!$B$6:$AM$77, MATCH('All P'!N$5,'Pitcher Raw'!$B$5:$AM$5, 0), FALSE)/$L20)*(162*($L20/VLOOKUP($E20, 'Major League Baseball  Detailed'!$AF$2:$AG$31, 2, FALSE))),0)</f>
        <v>0</v>
      </c>
      <c r="O20">
        <f>ROUND((VLOOKUP($B20, 'Pitcher Raw'!$B$6:$AM$77, MATCH('All P'!O$5,'Pitcher Raw'!$B$5:$AM$5, 0), FALSE)/$L20)*(162*($L20/VLOOKUP($E20, 'Major League Baseball  Detailed'!$AF$2:$AG$31, 2, FALSE))),0)</f>
        <v>0</v>
      </c>
      <c r="P20">
        <f>ROUND((VLOOKUP($B20, 'Pitcher Raw'!$B$6:$AM$77, MATCH('All P'!P$5,'Pitcher Raw'!$B$5:$AM$5, 0), FALSE)/$L20)*(162*($L20/VLOOKUP($E20, 'Major League Baseball  Detailed'!$AF$2:$AG$31, 2, FALSE))),0)</f>
        <v>0</v>
      </c>
      <c r="Q20">
        <f>ROUND((VLOOKUP($B20, 'Pitcher Raw'!$B$6:$AM$77, MATCH('All P'!Q$5,'Pitcher Raw'!$B$5:$AM$5, 0), FALSE)/$L20)*(162*($L20/VLOOKUP($E20, 'Major League Baseball  Detailed'!$AF$2:$AG$31, 2, FALSE))),0)</f>
        <v>79</v>
      </c>
      <c r="R20">
        <f>ROUND((VLOOKUP($B20, 'Pitcher Raw'!$B$6:$AM$77, MATCH('All P'!R$5,'Pitcher Raw'!$B$5:$AM$5, 0), FALSE)/$L20)*(162*($L20/VLOOKUP($E20, 'Major League Baseball  Detailed'!$AF$2:$AG$31, 2, FALSE))),0)</f>
        <v>56</v>
      </c>
      <c r="S20">
        <f>ROUND((VLOOKUP($B20, 'Pitcher Raw'!$B$6:$AM$77, MATCH('All P'!S$5,'Pitcher Raw'!$B$5:$AM$5, 0), FALSE)/$L20)*(162*($L20/VLOOKUP($E20, 'Major League Baseball  Detailed'!$AF$2:$AG$31, 2, FALSE))),0)</f>
        <v>28</v>
      </c>
      <c r="T20">
        <f>ROUND((VLOOKUP($B20, 'Pitcher Raw'!$B$6:$AM$77, MATCH('All P'!T$5,'Pitcher Raw'!$B$5:$AM$5, 0), FALSE)/$L20)*(162*($L20/VLOOKUP($E20, 'Major League Baseball  Detailed'!$AF$2:$AG$31, 2, FALSE))),0)</f>
        <v>28</v>
      </c>
      <c r="U20">
        <f>ROUND((VLOOKUP($B20, 'Pitcher Raw'!$B$6:$AM$77, MATCH('All P'!U$5,'Pitcher Raw'!$B$5:$AM$5, 0), FALSE)/$L20)*(162*($L20/VLOOKUP($E20, 'Major League Baseball  Detailed'!$AF$2:$AG$31, 2, FALSE))),0)</f>
        <v>11</v>
      </c>
      <c r="V20">
        <f>ROUND((VLOOKUP($B20, 'Pitcher Raw'!$B$6:$AM$77, MATCH('All P'!V$5,'Pitcher Raw'!$B$5:$AM$5, 0), FALSE)/$L20)*(162*($L20/VLOOKUP($E20, 'Major League Baseball  Detailed'!$AF$2:$AG$31, 2, FALSE))),0)</f>
        <v>20</v>
      </c>
      <c r="W20">
        <f>ROUND((VLOOKUP($B20, 'Pitcher Raw'!$B$6:$AM$77, MATCH('All P'!W$5,'Pitcher Raw'!$B$5:$AM$5, 0), FALSE)/$L20)*(162*($L20/VLOOKUP($E20, 'Major League Baseball  Detailed'!$AF$2:$AG$31, 2, FALSE))),0)</f>
        <v>0</v>
      </c>
      <c r="X20">
        <f>ROUND((VLOOKUP($B20, 'Pitcher Raw'!$B$6:$AM$77, MATCH('All P'!X$5,'Pitcher Raw'!$B$5:$AM$5, 0), FALSE)/$L20)*(162*($L20/VLOOKUP($E20, 'Major League Baseball  Detailed'!$AF$2:$AG$31, 2, FALSE))),0)</f>
        <v>47</v>
      </c>
      <c r="Y20">
        <f>ROUND((VLOOKUP($B20, 'Pitcher Raw'!$B$6:$AM$77, MATCH('All P'!Y$5,'Pitcher Raw'!$B$5:$AM$5, 0), FALSE)/$L20)*(162*($L20/VLOOKUP($E20, 'Major League Baseball  Detailed'!$AF$2:$AG$31, 2, FALSE))),0)</f>
        <v>0</v>
      </c>
      <c r="Z20">
        <f>ROUND((VLOOKUP($B20, 'Pitcher Raw'!$B$6:$AM$77, MATCH('All P'!Z$5,'Pitcher Raw'!$B$5:$AM$5, 0), FALSE)/$L20)*(162*($L20/VLOOKUP($E20, 'Major League Baseball  Detailed'!$AF$2:$AG$31, 2, FALSE))),0)</f>
        <v>0</v>
      </c>
      <c r="AA20">
        <f>ROUND((VLOOKUP($B20, 'Pitcher Raw'!$B$6:$AM$77, MATCH('All P'!AA$5,'Pitcher Raw'!$B$5:$AM$5, 0), FALSE)/$L20)*(162*($L20/VLOOKUP($E20, 'Major League Baseball  Detailed'!$AF$2:$AG$31, 2, FALSE))),0)</f>
        <v>0</v>
      </c>
      <c r="AB20">
        <f>ROUND((VLOOKUP($B20, 'Pitcher Raw'!$B$6:$AM$77, MATCH('All P'!AB$5,'Pitcher Raw'!$B$5:$AM$5, 0), FALSE)/$L20)*(162*($L20/VLOOKUP($E20, 'Major League Baseball  Detailed'!$AF$2:$AG$31, 2, FALSE))),0)</f>
        <v>307</v>
      </c>
      <c r="AC20">
        <f>VLOOKUP($B20, 'Pitcher Raw'!$B$6:$AM$77, MATCH('All P'!AC$5, 'Pitcher Raw'!$B$5:$AM$5, 0), FALSE)</f>
        <v>126</v>
      </c>
      <c r="AD20" s="1">
        <f>VLOOKUP($B20, 'Pitcher Raw'!$B$6:$AM$77, MATCH('All P'!AD$5, 'Pitcher Raw'!$B$5:$AM$5, 0), FALSE)</f>
        <v>4.53</v>
      </c>
      <c r="AE20" s="1">
        <f>VLOOKUP($B20, 'Pitcher Raw'!$B$6:$AM$77, MATCH('All P'!AE$5, 'Pitcher Raw'!$B$5:$AM$5, 0), FALSE)</f>
        <v>0.94799999999999995</v>
      </c>
      <c r="AF20" s="9">
        <f>VLOOKUP($B20, 'Pitcher Raw'!$B$6:$AM$77, MATCH('All P'!AF$5, 'Pitcher Raw'!$B$5:$AM$5, 0), FALSE)</f>
        <v>6.3</v>
      </c>
      <c r="AG20" s="9">
        <f>VLOOKUP($B20, 'Pitcher Raw'!$B$6:$AM$77, MATCH('All P'!AG$5, 'Pitcher Raw'!$B$5:$AM$5, 0), FALSE)</f>
        <v>1.3</v>
      </c>
      <c r="AH20" s="9">
        <f>VLOOKUP($B20, 'Pitcher Raw'!$B$6:$AM$77, MATCH('All P'!AH$5, 'Pitcher Raw'!$B$5:$AM$5, 0), FALSE)</f>
        <v>2.2000000000000002</v>
      </c>
      <c r="AI20" s="9">
        <f>VLOOKUP($B20, 'Pitcher Raw'!$B$6:$AM$77, MATCH('All P'!AI$5, 'Pitcher Raw'!$B$5:$AM$5, 0), FALSE)</f>
        <v>5.3</v>
      </c>
      <c r="AJ20" s="9">
        <f>VLOOKUP($B20, 'Pitcher Raw'!$B$6:$AM$77, MATCH('All P'!AJ$5, 'Pitcher Raw'!$B$5:$AM$5, 0), FALSE)</f>
        <v>2.38</v>
      </c>
      <c r="AK20" s="9">
        <f>(VLOOKUP($B20, 'Pitcher Raw'!$B$6:$AM$77, MATCH('All P'!AK$5, 'Pitcher Raw'!$B$5:$AM$5, 0), FALSE)/VLOOKUP('All P'!$E20, 'Major League Baseball  Detailed'!$AF$2:$AG$31,2,FALSE))*162</f>
        <v>2.2259541984732825</v>
      </c>
      <c r="AL20" s="9">
        <f>(VLOOKUP($B20, 'Pitcher Raw'!$B$6:$AM$77, MATCH('All P'!AL$5, 'Pitcher Raw'!$B$5:$AM$5, 0), FALSE)/VLOOKUP('All P'!$E20, 'Major League Baseball  Detailed'!$AF$2:$AG$31,2,FALSE))*162</f>
        <v>1.6076335877862595</v>
      </c>
    </row>
    <row r="21" spans="1:38" x14ac:dyDescent="0.45">
      <c r="A21">
        <f>'Pitcher Raw'!A21</f>
        <v>16</v>
      </c>
      <c r="B21" t="str">
        <f>'Pitcher Raw'!B21</f>
        <v>Andrew Abbott</v>
      </c>
      <c r="C21">
        <f>'Pitcher Raw'!C21</f>
        <v>2024</v>
      </c>
      <c r="D21">
        <f>'Pitcher Raw'!D21</f>
        <v>25</v>
      </c>
      <c r="E21" t="str">
        <f>'Pitcher Raw'!E21</f>
        <v>CIN</v>
      </c>
      <c r="F21" t="str">
        <f>'Pitcher Raw'!F21</f>
        <v>NL</v>
      </c>
      <c r="G21">
        <f>ROUND((VLOOKUP($B21, 'Pitcher Raw'!$B$6:$AM$77, MATCH('All P'!G$5,'Pitcher Raw'!$B$5:$AM$5, 0), FALSE)/$L21)*(162*($L21/VLOOKUP($E21, 'Major League Baseball  Detailed'!$AF$2:$AG$31, 2, FALSE))),0)</f>
        <v>4</v>
      </c>
      <c r="H21">
        <f>ROUND((VLOOKUP($B21, 'Pitcher Raw'!$B$6:$AM$77, MATCH('All P'!H$5,'Pitcher Raw'!$B$5:$AM$5, 0), FALSE)/$L21)*(162*($L21/VLOOKUP($E21, 'Major League Baseball  Detailed'!$AF$2:$AG$31, 2, FALSE))),0)</f>
        <v>6</v>
      </c>
      <c r="I21">
        <f>ROUND((VLOOKUP($B21, 'Pitcher Raw'!$B$6:$AM$77, MATCH('All P'!I$5,'Pitcher Raw'!$B$5:$AM$5, 0), FALSE)/$L21)*(162*($L21/VLOOKUP($E21, 'Major League Baseball  Detailed'!$AF$2:$AG$31, 2, FALSE))),0)</f>
        <v>0</v>
      </c>
      <c r="J21">
        <f>ROUND((VLOOKUP($B21, 'Pitcher Raw'!$B$6:$AM$77, MATCH('All P'!J$5,'Pitcher Raw'!$B$5:$AM$5, 0), FALSE)/$L21)*(162*($L21/VLOOKUP($E21, 'Major League Baseball  Detailed'!$AF$2:$AG$31, 2, FALSE))),0)</f>
        <v>10</v>
      </c>
      <c r="K21">
        <f>VLOOKUP($B21, 'Pitcher Raw'!$B$6:$AM$77, MATCH('All P'!K$5, 'Pitcher Raw'!$B$5:$AM$5, 0), FALSE)</f>
        <v>3.29</v>
      </c>
      <c r="L21">
        <f>ROUND((VLOOKUP($B21,'Pitcher Raw'!$B$6:$AM$77,MATCH('All P'!L$5,'Pitcher Raw'!$B$5:$AM$5,0),FALSE)/VLOOKUP($E21, 'Major League Baseball  Detailed'!$AF$2:$AG$31, 2, FALSE))*162, 0)</f>
        <v>14</v>
      </c>
      <c r="M21">
        <f>ROUND((VLOOKUP($B21,'Pitcher Raw'!$B$6:$AM$77,MATCH('All P'!M$5,'Pitcher Raw'!$B$5:$AM$5,0),FALSE)/VLOOKUP($E21, 'Major League Baseball  Detailed'!$AF$2:$AG$31, 2, FALSE))*162, 0)</f>
        <v>14</v>
      </c>
      <c r="N21">
        <f>ROUND((VLOOKUP($B21, 'Pitcher Raw'!$B$6:$AM$77, MATCH('All P'!N$5,'Pitcher Raw'!$B$5:$AM$5, 0), FALSE)/$L21)*(162*($L21/VLOOKUP($E21, 'Major League Baseball  Detailed'!$AF$2:$AG$31, 2, FALSE))),0)</f>
        <v>0</v>
      </c>
      <c r="O21">
        <f>ROUND((VLOOKUP($B21, 'Pitcher Raw'!$B$6:$AM$77, MATCH('All P'!O$5,'Pitcher Raw'!$B$5:$AM$5, 0), FALSE)/$L21)*(162*($L21/VLOOKUP($E21, 'Major League Baseball  Detailed'!$AF$2:$AG$31, 2, FALSE))),0)</f>
        <v>0</v>
      </c>
      <c r="P21">
        <f>ROUND((VLOOKUP($B21, 'Pitcher Raw'!$B$6:$AM$77, MATCH('All P'!P$5,'Pitcher Raw'!$B$5:$AM$5, 0), FALSE)/$L21)*(162*($L21/VLOOKUP($E21, 'Major League Baseball  Detailed'!$AF$2:$AG$31, 2, FALSE))),0)</f>
        <v>0</v>
      </c>
      <c r="Q21">
        <f>ROUND((VLOOKUP($B21, 'Pitcher Raw'!$B$6:$AM$77, MATCH('All P'!Q$5,'Pitcher Raw'!$B$5:$AM$5, 0), FALSE)/$L21)*(162*($L21/VLOOKUP($E21, 'Major League Baseball  Detailed'!$AF$2:$AG$31, 2, FALSE))),0)</f>
        <v>78</v>
      </c>
      <c r="R21">
        <f>ROUND((VLOOKUP($B21, 'Pitcher Raw'!$B$6:$AM$77, MATCH('All P'!R$5,'Pitcher Raw'!$B$5:$AM$5, 0), FALSE)/$L21)*(162*($L21/VLOOKUP($E21, 'Major League Baseball  Detailed'!$AF$2:$AG$31, 2, FALSE))),0)</f>
        <v>67</v>
      </c>
      <c r="S21">
        <f>ROUND((VLOOKUP($B21, 'Pitcher Raw'!$B$6:$AM$77, MATCH('All P'!S$5,'Pitcher Raw'!$B$5:$AM$5, 0), FALSE)/$L21)*(162*($L21/VLOOKUP($E21, 'Major League Baseball  Detailed'!$AF$2:$AG$31, 2, FALSE))),0)</f>
        <v>30</v>
      </c>
      <c r="T21">
        <f>ROUND((VLOOKUP($B21, 'Pitcher Raw'!$B$6:$AM$77, MATCH('All P'!T$5,'Pitcher Raw'!$B$5:$AM$5, 0), FALSE)/$L21)*(162*($L21/VLOOKUP($E21, 'Major League Baseball  Detailed'!$AF$2:$AG$31, 2, FALSE))),0)</f>
        <v>28</v>
      </c>
      <c r="U21">
        <f>ROUND((VLOOKUP($B21, 'Pitcher Raw'!$B$6:$AM$77, MATCH('All P'!U$5,'Pitcher Raw'!$B$5:$AM$5, 0), FALSE)/$L21)*(162*($L21/VLOOKUP($E21, 'Major League Baseball  Detailed'!$AF$2:$AG$31, 2, FALSE))),0)</f>
        <v>14</v>
      </c>
      <c r="V21">
        <f>ROUND((VLOOKUP($B21, 'Pitcher Raw'!$B$6:$AM$77, MATCH('All P'!V$5,'Pitcher Raw'!$B$5:$AM$5, 0), FALSE)/$L21)*(162*($L21/VLOOKUP($E21, 'Major League Baseball  Detailed'!$AF$2:$AG$31, 2, FALSE))),0)</f>
        <v>21</v>
      </c>
      <c r="W21">
        <f>ROUND((VLOOKUP($B21, 'Pitcher Raw'!$B$6:$AM$77, MATCH('All P'!W$5,'Pitcher Raw'!$B$5:$AM$5, 0), FALSE)/$L21)*(162*($L21/VLOOKUP($E21, 'Major League Baseball  Detailed'!$AF$2:$AG$31, 2, FALSE))),0)</f>
        <v>0</v>
      </c>
      <c r="X21">
        <f>ROUND((VLOOKUP($B21, 'Pitcher Raw'!$B$6:$AM$77, MATCH('All P'!X$5,'Pitcher Raw'!$B$5:$AM$5, 0), FALSE)/$L21)*(162*($L21/VLOOKUP($E21, 'Major League Baseball  Detailed'!$AF$2:$AG$31, 2, FALSE))),0)</f>
        <v>57</v>
      </c>
      <c r="Y21">
        <f>ROUND((VLOOKUP($B21, 'Pitcher Raw'!$B$6:$AM$77, MATCH('All P'!Y$5,'Pitcher Raw'!$B$5:$AM$5, 0), FALSE)/$L21)*(162*($L21/VLOOKUP($E21, 'Major League Baseball  Detailed'!$AF$2:$AG$31, 2, FALSE))),0)</f>
        <v>1</v>
      </c>
      <c r="Z21">
        <f>ROUND((VLOOKUP($B21, 'Pitcher Raw'!$B$6:$AM$77, MATCH('All P'!Z$5,'Pitcher Raw'!$B$5:$AM$5, 0), FALSE)/$L21)*(162*($L21/VLOOKUP($E21, 'Major League Baseball  Detailed'!$AF$2:$AG$31, 2, FALSE))),0)</f>
        <v>0</v>
      </c>
      <c r="AA21">
        <f>ROUND((VLOOKUP($B21, 'Pitcher Raw'!$B$6:$AM$77, MATCH('All P'!AA$5,'Pitcher Raw'!$B$5:$AM$5, 0), FALSE)/$L21)*(162*($L21/VLOOKUP($E21, 'Major League Baseball  Detailed'!$AF$2:$AG$31, 2, FALSE))),0)</f>
        <v>1</v>
      </c>
      <c r="AB21">
        <f>ROUND((VLOOKUP($B21, 'Pitcher Raw'!$B$6:$AM$77, MATCH('All P'!AB$5,'Pitcher Raw'!$B$5:$AM$5, 0), FALSE)/$L21)*(162*($L21/VLOOKUP($E21, 'Major League Baseball  Detailed'!$AF$2:$AG$31, 2, FALSE))),0)</f>
        <v>317</v>
      </c>
      <c r="AC21">
        <f>VLOOKUP($B21, 'Pitcher Raw'!$B$6:$AM$77, MATCH('All P'!AC$5, 'Pitcher Raw'!$B$5:$AM$5, 0), FALSE)</f>
        <v>128</v>
      </c>
      <c r="AD21" s="1">
        <f>VLOOKUP($B21, 'Pitcher Raw'!$B$6:$AM$77, MATCH('All P'!AD$5, 'Pitcher Raw'!$B$5:$AM$5, 0), FALSE)</f>
        <v>4.8099999999999996</v>
      </c>
      <c r="AE21" s="1">
        <f>VLOOKUP($B21, 'Pitcher Raw'!$B$6:$AM$77, MATCH('All P'!AE$5, 'Pitcher Raw'!$B$5:$AM$5, 0), FALSE)</f>
        <v>1.127</v>
      </c>
      <c r="AF21" s="9">
        <f>VLOOKUP($B21, 'Pitcher Raw'!$B$6:$AM$77, MATCH('All P'!AF$5, 'Pitcher Raw'!$B$5:$AM$5, 0), FALSE)</f>
        <v>7.7</v>
      </c>
      <c r="AG21" s="9">
        <f>VLOOKUP($B21, 'Pitcher Raw'!$B$6:$AM$77, MATCH('All P'!AG$5, 'Pitcher Raw'!$B$5:$AM$5, 0), FALSE)</f>
        <v>1.6</v>
      </c>
      <c r="AH21" s="9">
        <f>VLOOKUP($B21, 'Pitcher Raw'!$B$6:$AM$77, MATCH('All P'!AH$5, 'Pitcher Raw'!$B$5:$AM$5, 0), FALSE)</f>
        <v>2.4</v>
      </c>
      <c r="AI21" s="9">
        <f>VLOOKUP($B21, 'Pitcher Raw'!$B$6:$AM$77, MATCH('All P'!AI$5, 'Pitcher Raw'!$B$5:$AM$5, 0), FALSE)</f>
        <v>6.6</v>
      </c>
      <c r="AJ21" s="9">
        <f>VLOOKUP($B21, 'Pitcher Raw'!$B$6:$AM$77, MATCH('All P'!AJ$5, 'Pitcher Raw'!$B$5:$AM$5, 0), FALSE)</f>
        <v>2.71</v>
      </c>
      <c r="AK21" s="9">
        <f>(VLOOKUP($B21, 'Pitcher Raw'!$B$6:$AM$77, MATCH('All P'!AK$5, 'Pitcher Raw'!$B$5:$AM$5, 0), FALSE)/VLOOKUP('All P'!$E21, 'Major League Baseball  Detailed'!$AF$2:$AG$31,2,FALSE))*162</f>
        <v>2.2259541984732825</v>
      </c>
      <c r="AL21" s="9">
        <f>(VLOOKUP($B21, 'Pitcher Raw'!$B$6:$AM$77, MATCH('All P'!AL$5, 'Pitcher Raw'!$B$5:$AM$5, 0), FALSE)/VLOOKUP('All P'!$E21, 'Major League Baseball  Detailed'!$AF$2:$AG$31,2,FALSE))*162</f>
        <v>1.6076335877862595</v>
      </c>
    </row>
    <row r="22" spans="1:38" x14ac:dyDescent="0.45">
      <c r="A22">
        <f>'Pitcher Raw'!A22</f>
        <v>17</v>
      </c>
      <c r="B22" t="str">
        <f>'Pitcher Raw'!B22</f>
        <v>José Berríos</v>
      </c>
      <c r="C22">
        <f>'Pitcher Raw'!C22</f>
        <v>2024</v>
      </c>
      <c r="D22">
        <f>'Pitcher Raw'!D22</f>
        <v>30</v>
      </c>
      <c r="E22" t="str">
        <f>'Pitcher Raw'!E22</f>
        <v>TOR</v>
      </c>
      <c r="F22" t="str">
        <f>'Pitcher Raw'!F22</f>
        <v>AL</v>
      </c>
      <c r="G22">
        <f>ROUND((VLOOKUP($B22, 'Pitcher Raw'!$B$6:$AM$77, MATCH('All P'!G$5,'Pitcher Raw'!$B$5:$AM$5, 0), FALSE)/$L22)*(162*($L22/VLOOKUP($E22, 'Major League Baseball  Detailed'!$AF$2:$AG$31, 2, FALSE))),0)</f>
        <v>6</v>
      </c>
      <c r="H22">
        <f>ROUND((VLOOKUP($B22, 'Pitcher Raw'!$B$6:$AM$77, MATCH('All P'!H$5,'Pitcher Raw'!$B$5:$AM$5, 0), FALSE)/$L22)*(162*($L22/VLOOKUP($E22, 'Major League Baseball  Detailed'!$AF$2:$AG$31, 2, FALSE))),0)</f>
        <v>5</v>
      </c>
      <c r="I22">
        <f>ROUND((VLOOKUP($B22, 'Pitcher Raw'!$B$6:$AM$77, MATCH('All P'!I$5,'Pitcher Raw'!$B$5:$AM$5, 0), FALSE)/$L22)*(162*($L22/VLOOKUP($E22, 'Major League Baseball  Detailed'!$AF$2:$AG$31, 2, FALSE))),0)</f>
        <v>1</v>
      </c>
      <c r="J22">
        <f>ROUND((VLOOKUP($B22, 'Pitcher Raw'!$B$6:$AM$77, MATCH('All P'!J$5,'Pitcher Raw'!$B$5:$AM$5, 0), FALSE)/$L22)*(162*($L22/VLOOKUP($E22, 'Major League Baseball  Detailed'!$AF$2:$AG$31, 2, FALSE))),0)</f>
        <v>11</v>
      </c>
      <c r="K22">
        <f>VLOOKUP($B22, 'Pitcher Raw'!$B$6:$AM$77, MATCH('All P'!K$5, 'Pitcher Raw'!$B$5:$AM$5, 0), FALSE)</f>
        <v>2.78</v>
      </c>
      <c r="L22">
        <f>ROUND((VLOOKUP($B22,'Pitcher Raw'!$B$6:$AM$77,MATCH('All P'!L$5,'Pitcher Raw'!$B$5:$AM$5,0),FALSE)/VLOOKUP($E22, 'Major League Baseball  Detailed'!$AF$2:$AG$31, 2, FALSE))*162, 0)</f>
        <v>15</v>
      </c>
      <c r="M22">
        <f>ROUND((VLOOKUP($B22,'Pitcher Raw'!$B$6:$AM$77,MATCH('All P'!M$5,'Pitcher Raw'!$B$5:$AM$5,0),FALSE)/VLOOKUP($E22, 'Major League Baseball  Detailed'!$AF$2:$AG$31, 2, FALSE))*162, 0)</f>
        <v>15</v>
      </c>
      <c r="N22">
        <f>ROUND((VLOOKUP($B22, 'Pitcher Raw'!$B$6:$AM$77, MATCH('All P'!N$5,'Pitcher Raw'!$B$5:$AM$5, 0), FALSE)/$L22)*(162*($L22/VLOOKUP($E22, 'Major League Baseball  Detailed'!$AF$2:$AG$31, 2, FALSE))),0)</f>
        <v>1</v>
      </c>
      <c r="O22">
        <f>ROUND((VLOOKUP($B22, 'Pitcher Raw'!$B$6:$AM$77, MATCH('All P'!O$5,'Pitcher Raw'!$B$5:$AM$5, 0), FALSE)/$L22)*(162*($L22/VLOOKUP($E22, 'Major League Baseball  Detailed'!$AF$2:$AG$31, 2, FALSE))),0)</f>
        <v>0</v>
      </c>
      <c r="P22">
        <f>ROUND((VLOOKUP($B22, 'Pitcher Raw'!$B$6:$AM$77, MATCH('All P'!P$5,'Pitcher Raw'!$B$5:$AM$5, 0), FALSE)/$L22)*(162*($L22/VLOOKUP($E22, 'Major League Baseball  Detailed'!$AF$2:$AG$31, 2, FALSE))),0)</f>
        <v>0</v>
      </c>
      <c r="Q22">
        <f>ROUND((VLOOKUP($B22, 'Pitcher Raw'!$B$6:$AM$77, MATCH('All P'!Q$5,'Pitcher Raw'!$B$5:$AM$5, 0), FALSE)/$L22)*(162*($L22/VLOOKUP($E22, 'Major League Baseball  Detailed'!$AF$2:$AG$31, 2, FALSE))),0)</f>
        <v>90</v>
      </c>
      <c r="R22">
        <f>ROUND((VLOOKUP($B22, 'Pitcher Raw'!$B$6:$AM$77, MATCH('All P'!R$5,'Pitcher Raw'!$B$5:$AM$5, 0), FALSE)/$L22)*(162*($L22/VLOOKUP($E22, 'Major League Baseball  Detailed'!$AF$2:$AG$31, 2, FALSE))),0)</f>
        <v>76</v>
      </c>
      <c r="S22">
        <f>ROUND((VLOOKUP($B22, 'Pitcher Raw'!$B$6:$AM$77, MATCH('All P'!S$5,'Pitcher Raw'!$B$5:$AM$5, 0), FALSE)/$L22)*(162*($L22/VLOOKUP($E22, 'Major League Baseball  Detailed'!$AF$2:$AG$31, 2, FALSE))),0)</f>
        <v>28</v>
      </c>
      <c r="T22">
        <f>ROUND((VLOOKUP($B22, 'Pitcher Raw'!$B$6:$AM$77, MATCH('All P'!T$5,'Pitcher Raw'!$B$5:$AM$5, 0), FALSE)/$L22)*(162*($L22/VLOOKUP($E22, 'Major League Baseball  Detailed'!$AF$2:$AG$31, 2, FALSE))),0)</f>
        <v>28</v>
      </c>
      <c r="U22">
        <f>ROUND((VLOOKUP($B22, 'Pitcher Raw'!$B$6:$AM$77, MATCH('All P'!U$5,'Pitcher Raw'!$B$5:$AM$5, 0), FALSE)/$L22)*(162*($L22/VLOOKUP($E22, 'Major League Baseball  Detailed'!$AF$2:$AG$31, 2, FALSE))),0)</f>
        <v>12</v>
      </c>
      <c r="V22">
        <f>ROUND((VLOOKUP($B22, 'Pitcher Raw'!$B$6:$AM$77, MATCH('All P'!V$5,'Pitcher Raw'!$B$5:$AM$5, 0), FALSE)/$L22)*(162*($L22/VLOOKUP($E22, 'Major League Baseball  Detailed'!$AF$2:$AG$31, 2, FALSE))),0)</f>
        <v>22</v>
      </c>
      <c r="W22">
        <f>ROUND((VLOOKUP($B22, 'Pitcher Raw'!$B$6:$AM$77, MATCH('All P'!W$5,'Pitcher Raw'!$B$5:$AM$5, 0), FALSE)/$L22)*(162*($L22/VLOOKUP($E22, 'Major League Baseball  Detailed'!$AF$2:$AG$31, 2, FALSE))),0)</f>
        <v>0</v>
      </c>
      <c r="X22">
        <f>ROUND((VLOOKUP($B22, 'Pitcher Raw'!$B$6:$AM$77, MATCH('All P'!X$5,'Pitcher Raw'!$B$5:$AM$5, 0), FALSE)/$L22)*(162*($L22/VLOOKUP($E22, 'Major League Baseball  Detailed'!$AF$2:$AG$31, 2, FALSE))),0)</f>
        <v>71</v>
      </c>
      <c r="Y22">
        <f>ROUND((VLOOKUP($B22, 'Pitcher Raw'!$B$6:$AM$77, MATCH('All P'!Y$5,'Pitcher Raw'!$B$5:$AM$5, 0), FALSE)/$L22)*(162*($L22/VLOOKUP($E22, 'Major League Baseball  Detailed'!$AF$2:$AG$31, 2, FALSE))),0)</f>
        <v>6</v>
      </c>
      <c r="Z22">
        <f>ROUND((VLOOKUP($B22, 'Pitcher Raw'!$B$6:$AM$77, MATCH('All P'!Z$5,'Pitcher Raw'!$B$5:$AM$5, 0), FALSE)/$L22)*(162*($L22/VLOOKUP($E22, 'Major League Baseball  Detailed'!$AF$2:$AG$31, 2, FALSE))),0)</f>
        <v>0</v>
      </c>
      <c r="AA22">
        <f>ROUND((VLOOKUP($B22, 'Pitcher Raw'!$B$6:$AM$77, MATCH('All P'!AA$5,'Pitcher Raw'!$B$5:$AM$5, 0), FALSE)/$L22)*(162*($L22/VLOOKUP($E22, 'Major League Baseball  Detailed'!$AF$2:$AG$31, 2, FALSE))),0)</f>
        <v>0</v>
      </c>
      <c r="AB22">
        <f>ROUND((VLOOKUP($B22, 'Pitcher Raw'!$B$6:$AM$77, MATCH('All P'!AB$5,'Pitcher Raw'!$B$5:$AM$5, 0), FALSE)/$L22)*(162*($L22/VLOOKUP($E22, 'Major League Baseball  Detailed'!$AF$2:$AG$31, 2, FALSE))),0)</f>
        <v>356</v>
      </c>
      <c r="AC22">
        <f>VLOOKUP($B22, 'Pitcher Raw'!$B$6:$AM$77, MATCH('All P'!AC$5, 'Pitcher Raw'!$B$5:$AM$5, 0), FALSE)</f>
        <v>140</v>
      </c>
      <c r="AD22" s="1">
        <f>VLOOKUP($B22, 'Pitcher Raw'!$B$6:$AM$77, MATCH('All P'!AD$5, 'Pitcher Raw'!$B$5:$AM$5, 0), FALSE)</f>
        <v>4.26</v>
      </c>
      <c r="AE22" s="1">
        <f>VLOOKUP($B22, 'Pitcher Raw'!$B$6:$AM$77, MATCH('All P'!AE$5, 'Pitcher Raw'!$B$5:$AM$5, 0), FALSE)</f>
        <v>1.0760000000000001</v>
      </c>
      <c r="AF22" s="9">
        <f>VLOOKUP($B22, 'Pitcher Raw'!$B$6:$AM$77, MATCH('All P'!AF$5, 'Pitcher Raw'!$B$5:$AM$5, 0), FALSE)</f>
        <v>7.5</v>
      </c>
      <c r="AG22" s="9">
        <f>VLOOKUP($B22, 'Pitcher Raw'!$B$6:$AM$77, MATCH('All P'!AG$5, 'Pitcher Raw'!$B$5:$AM$5, 0), FALSE)</f>
        <v>1.2</v>
      </c>
      <c r="AH22" s="9">
        <f>VLOOKUP($B22, 'Pitcher Raw'!$B$6:$AM$77, MATCH('All P'!AH$5, 'Pitcher Raw'!$B$5:$AM$5, 0), FALSE)</f>
        <v>2.2000000000000002</v>
      </c>
      <c r="AI22" s="9">
        <f>VLOOKUP($B22, 'Pitcher Raw'!$B$6:$AM$77, MATCH('All P'!AI$5, 'Pitcher Raw'!$B$5:$AM$5, 0), FALSE)</f>
        <v>7</v>
      </c>
      <c r="AJ22" s="9">
        <f>VLOOKUP($B22, 'Pitcher Raw'!$B$6:$AM$77, MATCH('All P'!AJ$5, 'Pitcher Raw'!$B$5:$AM$5, 0), FALSE)</f>
        <v>3.22</v>
      </c>
      <c r="AK22" s="9">
        <f>(VLOOKUP($B22, 'Pitcher Raw'!$B$6:$AM$77, MATCH('All P'!AK$5, 'Pitcher Raw'!$B$5:$AM$5, 0), FALSE)/VLOOKUP('All P'!$E22, 'Major League Baseball  Detailed'!$AF$2:$AG$31,2,FALSE))*162</f>
        <v>2.0706766917293233</v>
      </c>
      <c r="AL22" s="9">
        <f>(VLOOKUP($B22, 'Pitcher Raw'!$B$6:$AM$77, MATCH('All P'!AL$5, 'Pitcher Raw'!$B$5:$AM$5, 0), FALSE)/VLOOKUP('All P'!$E22, 'Major League Baseball  Detailed'!$AF$2:$AG$31,2,FALSE))*162</f>
        <v>1.3398496240601505</v>
      </c>
    </row>
    <row r="23" spans="1:38" x14ac:dyDescent="0.45">
      <c r="A23">
        <f>'Pitcher Raw'!A23</f>
        <v>18</v>
      </c>
      <c r="B23" t="str">
        <f>'Pitcher Raw'!B23</f>
        <v>Tyler Glasnow</v>
      </c>
      <c r="C23">
        <f>'Pitcher Raw'!C23</f>
        <v>2024</v>
      </c>
      <c r="D23">
        <f>'Pitcher Raw'!D23</f>
        <v>30</v>
      </c>
      <c r="E23" t="str">
        <f>'Pitcher Raw'!E23</f>
        <v>LAD</v>
      </c>
      <c r="F23" t="str">
        <f>'Pitcher Raw'!F23</f>
        <v>NL</v>
      </c>
      <c r="G23">
        <f>ROUND((VLOOKUP($B23, 'Pitcher Raw'!$B$6:$AM$77, MATCH('All P'!G$5,'Pitcher Raw'!$B$5:$AM$5, 0), FALSE)/$L23)*(162*($L23/VLOOKUP($E23, 'Major League Baseball  Detailed'!$AF$2:$AG$31, 2, FALSE))),0)</f>
        <v>7</v>
      </c>
      <c r="H23">
        <f>ROUND((VLOOKUP($B23, 'Pitcher Raw'!$B$6:$AM$77, MATCH('All P'!H$5,'Pitcher Raw'!$B$5:$AM$5, 0), FALSE)/$L23)*(162*($L23/VLOOKUP($E23, 'Major League Baseball  Detailed'!$AF$2:$AG$31, 2, FALSE))),0)</f>
        <v>4</v>
      </c>
      <c r="I23">
        <f>ROUND((VLOOKUP($B23, 'Pitcher Raw'!$B$6:$AM$77, MATCH('All P'!I$5,'Pitcher Raw'!$B$5:$AM$5, 0), FALSE)/$L23)*(162*($L23/VLOOKUP($E23, 'Major League Baseball  Detailed'!$AF$2:$AG$31, 2, FALSE))),0)</f>
        <v>1</v>
      </c>
      <c r="J23">
        <f>ROUND((VLOOKUP($B23, 'Pitcher Raw'!$B$6:$AM$77, MATCH('All P'!J$5,'Pitcher Raw'!$B$5:$AM$5, 0), FALSE)/$L23)*(162*($L23/VLOOKUP($E23, 'Major League Baseball  Detailed'!$AF$2:$AG$31, 2, FALSE))),0)</f>
        <v>11</v>
      </c>
      <c r="K23">
        <f>VLOOKUP($B23, 'Pitcher Raw'!$B$6:$AM$77, MATCH('All P'!K$5, 'Pitcher Raw'!$B$5:$AM$5, 0), FALSE)</f>
        <v>3.04</v>
      </c>
      <c r="L23">
        <f>ROUND((VLOOKUP($B23,'Pitcher Raw'!$B$6:$AM$77,MATCH('All P'!L$5,'Pitcher Raw'!$B$5:$AM$5,0),FALSE)/VLOOKUP($E23, 'Major League Baseball  Detailed'!$AF$2:$AG$31, 2, FALSE))*162, 0)</f>
        <v>15</v>
      </c>
      <c r="M23">
        <f>ROUND((VLOOKUP($B23,'Pitcher Raw'!$B$6:$AM$77,MATCH('All P'!M$5,'Pitcher Raw'!$B$5:$AM$5,0),FALSE)/VLOOKUP($E23, 'Major League Baseball  Detailed'!$AF$2:$AG$31, 2, FALSE))*162, 0)</f>
        <v>15</v>
      </c>
      <c r="N23">
        <f>ROUND((VLOOKUP($B23, 'Pitcher Raw'!$B$6:$AM$77, MATCH('All P'!N$5,'Pitcher Raw'!$B$5:$AM$5, 0), FALSE)/$L23)*(162*($L23/VLOOKUP($E23, 'Major League Baseball  Detailed'!$AF$2:$AG$31, 2, FALSE))),0)</f>
        <v>0</v>
      </c>
      <c r="O23">
        <f>ROUND((VLOOKUP($B23, 'Pitcher Raw'!$B$6:$AM$77, MATCH('All P'!O$5,'Pitcher Raw'!$B$5:$AM$5, 0), FALSE)/$L23)*(162*($L23/VLOOKUP($E23, 'Major League Baseball  Detailed'!$AF$2:$AG$31, 2, FALSE))),0)</f>
        <v>0</v>
      </c>
      <c r="P23">
        <f>ROUND((VLOOKUP($B23, 'Pitcher Raw'!$B$6:$AM$77, MATCH('All P'!P$5,'Pitcher Raw'!$B$5:$AM$5, 0), FALSE)/$L23)*(162*($L23/VLOOKUP($E23, 'Major League Baseball  Detailed'!$AF$2:$AG$31, 2, FALSE))),0)</f>
        <v>0</v>
      </c>
      <c r="Q23">
        <f>ROUND((VLOOKUP($B23, 'Pitcher Raw'!$B$6:$AM$77, MATCH('All P'!Q$5,'Pitcher Raw'!$B$5:$AM$5, 0), FALSE)/$L23)*(162*($L23/VLOOKUP($E23, 'Major League Baseball  Detailed'!$AF$2:$AG$31, 2, FALSE))),0)</f>
        <v>92</v>
      </c>
      <c r="R23">
        <f>ROUND((VLOOKUP($B23, 'Pitcher Raw'!$B$6:$AM$77, MATCH('All P'!R$5,'Pitcher Raw'!$B$5:$AM$5, 0), FALSE)/$L23)*(162*($L23/VLOOKUP($E23, 'Major League Baseball  Detailed'!$AF$2:$AG$31, 2, FALSE))),0)</f>
        <v>57</v>
      </c>
      <c r="S23">
        <f>ROUND((VLOOKUP($B23, 'Pitcher Raw'!$B$6:$AM$77, MATCH('All P'!S$5,'Pitcher Raw'!$B$5:$AM$5, 0), FALSE)/$L23)*(162*($L23/VLOOKUP($E23, 'Major League Baseball  Detailed'!$AF$2:$AG$31, 2, FALSE))),0)</f>
        <v>31</v>
      </c>
      <c r="T23">
        <f>ROUND((VLOOKUP($B23, 'Pitcher Raw'!$B$6:$AM$77, MATCH('All P'!T$5,'Pitcher Raw'!$B$5:$AM$5, 0), FALSE)/$L23)*(162*($L23/VLOOKUP($E23, 'Major League Baseball  Detailed'!$AF$2:$AG$31, 2, FALSE))),0)</f>
        <v>31</v>
      </c>
      <c r="U23">
        <f>ROUND((VLOOKUP($B23, 'Pitcher Raw'!$B$6:$AM$77, MATCH('All P'!U$5,'Pitcher Raw'!$B$5:$AM$5, 0), FALSE)/$L23)*(162*($L23/VLOOKUP($E23, 'Major League Baseball  Detailed'!$AF$2:$AG$31, 2, FALSE))),0)</f>
        <v>9</v>
      </c>
      <c r="V23">
        <f>ROUND((VLOOKUP($B23, 'Pitcher Raw'!$B$6:$AM$77, MATCH('All P'!V$5,'Pitcher Raw'!$B$5:$AM$5, 0), FALSE)/$L23)*(162*($L23/VLOOKUP($E23, 'Major League Baseball  Detailed'!$AF$2:$AG$31, 2, FALSE))),0)</f>
        <v>26</v>
      </c>
      <c r="W23">
        <f>ROUND((VLOOKUP($B23, 'Pitcher Raw'!$B$6:$AM$77, MATCH('All P'!W$5,'Pitcher Raw'!$B$5:$AM$5, 0), FALSE)/$L23)*(162*($L23/VLOOKUP($E23, 'Major League Baseball  Detailed'!$AF$2:$AG$31, 2, FALSE))),0)</f>
        <v>0</v>
      </c>
      <c r="X23">
        <f>ROUND((VLOOKUP($B23, 'Pitcher Raw'!$B$6:$AM$77, MATCH('All P'!X$5,'Pitcher Raw'!$B$5:$AM$5, 0), FALSE)/$L23)*(162*($L23/VLOOKUP($E23, 'Major League Baseball  Detailed'!$AF$2:$AG$31, 2, FALSE))),0)</f>
        <v>117</v>
      </c>
      <c r="Y23">
        <f>ROUND((VLOOKUP($B23, 'Pitcher Raw'!$B$6:$AM$77, MATCH('All P'!Y$5,'Pitcher Raw'!$B$5:$AM$5, 0), FALSE)/$L23)*(162*($L23/VLOOKUP($E23, 'Major League Baseball  Detailed'!$AF$2:$AG$31, 2, FALSE))),0)</f>
        <v>0</v>
      </c>
      <c r="Z23">
        <f>ROUND((VLOOKUP($B23, 'Pitcher Raw'!$B$6:$AM$77, MATCH('All P'!Z$5,'Pitcher Raw'!$B$5:$AM$5, 0), FALSE)/$L23)*(162*($L23/VLOOKUP($E23, 'Major League Baseball  Detailed'!$AF$2:$AG$31, 2, FALSE))),0)</f>
        <v>1</v>
      </c>
      <c r="AA23">
        <f>ROUND((VLOOKUP($B23, 'Pitcher Raw'!$B$6:$AM$77, MATCH('All P'!AA$5,'Pitcher Raw'!$B$5:$AM$5, 0), FALSE)/$L23)*(162*($L23/VLOOKUP($E23, 'Major League Baseball  Detailed'!$AF$2:$AG$31, 2, FALSE))),0)</f>
        <v>10</v>
      </c>
      <c r="AB23">
        <f>ROUND((VLOOKUP($B23, 'Pitcher Raw'!$B$6:$AM$77, MATCH('All P'!AB$5,'Pitcher Raw'!$B$5:$AM$5, 0), FALSE)/$L23)*(162*($L23/VLOOKUP($E23, 'Major League Baseball  Detailed'!$AF$2:$AG$31, 2, FALSE))),0)</f>
        <v>354</v>
      </c>
      <c r="AC23">
        <f>VLOOKUP($B23, 'Pitcher Raw'!$B$6:$AM$77, MATCH('All P'!AC$5, 'Pitcher Raw'!$B$5:$AM$5, 0), FALSE)</f>
        <v>131</v>
      </c>
      <c r="AD23" s="1">
        <f>VLOOKUP($B23, 'Pitcher Raw'!$B$6:$AM$77, MATCH('All P'!AD$5, 'Pitcher Raw'!$B$5:$AM$5, 0), FALSE)</f>
        <v>2.66</v>
      </c>
      <c r="AE23" s="1">
        <f>VLOOKUP($B23, 'Pitcher Raw'!$B$6:$AM$77, MATCH('All P'!AE$5, 'Pitcher Raw'!$B$5:$AM$5, 0), FALSE)</f>
        <v>0.90500000000000003</v>
      </c>
      <c r="AF23" s="9">
        <f>VLOOKUP($B23, 'Pitcher Raw'!$B$6:$AM$77, MATCH('All P'!AF$5, 'Pitcher Raw'!$B$5:$AM$5, 0), FALSE)</f>
        <v>5.6</v>
      </c>
      <c r="AG23" s="9">
        <f>VLOOKUP($B23, 'Pitcher Raw'!$B$6:$AM$77, MATCH('All P'!AG$5, 'Pitcher Raw'!$B$5:$AM$5, 0), FALSE)</f>
        <v>0.9</v>
      </c>
      <c r="AH23" s="9">
        <f>VLOOKUP($B23, 'Pitcher Raw'!$B$6:$AM$77, MATCH('All P'!AH$5, 'Pitcher Raw'!$B$5:$AM$5, 0), FALSE)</f>
        <v>2.6</v>
      </c>
      <c r="AI23" s="9">
        <f>VLOOKUP($B23, 'Pitcher Raw'!$B$6:$AM$77, MATCH('All P'!AI$5, 'Pitcher Raw'!$B$5:$AM$5, 0), FALSE)</f>
        <v>11.6</v>
      </c>
      <c r="AJ23" s="9">
        <f>VLOOKUP($B23, 'Pitcher Raw'!$B$6:$AM$77, MATCH('All P'!AJ$5, 'Pitcher Raw'!$B$5:$AM$5, 0), FALSE)</f>
        <v>4.5199999999999996</v>
      </c>
      <c r="AK23" s="9">
        <f>(VLOOKUP($B23, 'Pitcher Raw'!$B$6:$AM$77, MATCH('All P'!AK$5, 'Pitcher Raw'!$B$5:$AM$5, 0), FALSE)/VLOOKUP('All P'!$E23, 'Major League Baseball  Detailed'!$AF$2:$AG$31,2,FALSE))*162</f>
        <v>2.1022900763358776</v>
      </c>
      <c r="AL23" s="9">
        <f>(VLOOKUP($B23, 'Pitcher Raw'!$B$6:$AM$77, MATCH('All P'!AL$5, 'Pitcher Raw'!$B$5:$AM$5, 0), FALSE)/VLOOKUP('All P'!$E23, 'Major League Baseball  Detailed'!$AF$2:$AG$31,2,FALSE))*162</f>
        <v>1.3603053435114505</v>
      </c>
    </row>
    <row r="24" spans="1:38" x14ac:dyDescent="0.45">
      <c r="A24">
        <f>'Pitcher Raw'!A24</f>
        <v>19</v>
      </c>
      <c r="B24" t="str">
        <f>'Pitcher Raw'!B24</f>
        <v>Chris Sale</v>
      </c>
      <c r="C24">
        <f>'Pitcher Raw'!C24</f>
        <v>2024</v>
      </c>
      <c r="D24">
        <f>'Pitcher Raw'!D24</f>
        <v>35</v>
      </c>
      <c r="E24" t="str">
        <f>'Pitcher Raw'!E24</f>
        <v>ATL</v>
      </c>
      <c r="F24" t="str">
        <f>'Pitcher Raw'!F24</f>
        <v>NL</v>
      </c>
      <c r="G24">
        <f>ROUND((VLOOKUP($B24, 'Pitcher Raw'!$B$6:$AM$77, MATCH('All P'!G$5,'Pitcher Raw'!$B$5:$AM$5, 0), FALSE)/$L24)*(162*($L24/VLOOKUP($E24, 'Major League Baseball  Detailed'!$AF$2:$AG$31, 2, FALSE))),0)</f>
        <v>10</v>
      </c>
      <c r="H24">
        <f>ROUND((VLOOKUP($B24, 'Pitcher Raw'!$B$6:$AM$77, MATCH('All P'!H$5,'Pitcher Raw'!$B$5:$AM$5, 0), FALSE)/$L24)*(162*($L24/VLOOKUP($E24, 'Major League Baseball  Detailed'!$AF$2:$AG$31, 2, FALSE))),0)</f>
        <v>1</v>
      </c>
      <c r="I24">
        <f>ROUND((VLOOKUP($B24, 'Pitcher Raw'!$B$6:$AM$77, MATCH('All P'!I$5,'Pitcher Raw'!$B$5:$AM$5, 0), FALSE)/$L24)*(162*($L24/VLOOKUP($E24, 'Major League Baseball  Detailed'!$AF$2:$AG$31, 2, FALSE))),0)</f>
        <v>1</v>
      </c>
      <c r="J24">
        <f>ROUND((VLOOKUP($B24, 'Pitcher Raw'!$B$6:$AM$77, MATCH('All P'!J$5,'Pitcher Raw'!$B$5:$AM$5, 0), FALSE)/$L24)*(162*($L24/VLOOKUP($E24, 'Major League Baseball  Detailed'!$AF$2:$AG$31, 2, FALSE))),0)</f>
        <v>11</v>
      </c>
      <c r="K24">
        <f>VLOOKUP($B24, 'Pitcher Raw'!$B$6:$AM$77, MATCH('All P'!K$5, 'Pitcher Raw'!$B$5:$AM$5, 0), FALSE)</f>
        <v>3.06</v>
      </c>
      <c r="L24">
        <f>ROUND((VLOOKUP($B24,'Pitcher Raw'!$B$6:$AM$77,MATCH('All P'!L$5,'Pitcher Raw'!$B$5:$AM$5,0),FALSE)/VLOOKUP($E24, 'Major League Baseball  Detailed'!$AF$2:$AG$31, 2, FALSE))*162, 0)</f>
        <v>14</v>
      </c>
      <c r="M24">
        <f>ROUND((VLOOKUP($B24,'Pitcher Raw'!$B$6:$AM$77,MATCH('All P'!M$5,'Pitcher Raw'!$B$5:$AM$5,0),FALSE)/VLOOKUP($E24, 'Major League Baseball  Detailed'!$AF$2:$AG$31, 2, FALSE))*162, 0)</f>
        <v>14</v>
      </c>
      <c r="N24">
        <f>ROUND((VLOOKUP($B24, 'Pitcher Raw'!$B$6:$AM$77, MATCH('All P'!N$5,'Pitcher Raw'!$B$5:$AM$5, 0), FALSE)/$L24)*(162*($L24/VLOOKUP($E24, 'Major League Baseball  Detailed'!$AF$2:$AG$31, 2, FALSE))),0)</f>
        <v>0</v>
      </c>
      <c r="O24">
        <f>ROUND((VLOOKUP($B24, 'Pitcher Raw'!$B$6:$AM$77, MATCH('All P'!O$5,'Pitcher Raw'!$B$5:$AM$5, 0), FALSE)/$L24)*(162*($L24/VLOOKUP($E24, 'Major League Baseball  Detailed'!$AF$2:$AG$31, 2, FALSE))),0)</f>
        <v>0</v>
      </c>
      <c r="P24">
        <f>ROUND((VLOOKUP($B24, 'Pitcher Raw'!$B$6:$AM$77, MATCH('All P'!P$5,'Pitcher Raw'!$B$5:$AM$5, 0), FALSE)/$L24)*(162*($L24/VLOOKUP($E24, 'Major League Baseball  Detailed'!$AF$2:$AG$31, 2, FALSE))),0)</f>
        <v>0</v>
      </c>
      <c r="Q24">
        <f>ROUND((VLOOKUP($B24, 'Pitcher Raw'!$B$6:$AM$77, MATCH('All P'!Q$5,'Pitcher Raw'!$B$5:$AM$5, 0), FALSE)/$L24)*(162*($L24/VLOOKUP($E24, 'Major League Baseball  Detailed'!$AF$2:$AG$31, 2, FALSE))),0)</f>
        <v>83</v>
      </c>
      <c r="R24">
        <f>ROUND((VLOOKUP($B24, 'Pitcher Raw'!$B$6:$AM$77, MATCH('All P'!R$5,'Pitcher Raw'!$B$5:$AM$5, 0), FALSE)/$L24)*(162*($L24/VLOOKUP($E24, 'Major League Baseball  Detailed'!$AF$2:$AG$31, 2, FALSE))),0)</f>
        <v>67</v>
      </c>
      <c r="S24">
        <f>ROUND((VLOOKUP($B24, 'Pitcher Raw'!$B$6:$AM$77, MATCH('All P'!S$5,'Pitcher Raw'!$B$5:$AM$5, 0), FALSE)/$L24)*(162*($L24/VLOOKUP($E24, 'Major League Baseball  Detailed'!$AF$2:$AG$31, 2, FALSE))),0)</f>
        <v>28</v>
      </c>
      <c r="T24">
        <f>ROUND((VLOOKUP($B24, 'Pitcher Raw'!$B$6:$AM$77, MATCH('All P'!T$5,'Pitcher Raw'!$B$5:$AM$5, 0), FALSE)/$L24)*(162*($L24/VLOOKUP($E24, 'Major League Baseball  Detailed'!$AF$2:$AG$31, 2, FALSE))),0)</f>
        <v>28</v>
      </c>
      <c r="U24">
        <f>ROUND((VLOOKUP($B24, 'Pitcher Raw'!$B$6:$AM$77, MATCH('All P'!U$5,'Pitcher Raw'!$B$5:$AM$5, 0), FALSE)/$L24)*(162*($L24/VLOOKUP($E24, 'Major League Baseball  Detailed'!$AF$2:$AG$31, 2, FALSE))),0)</f>
        <v>7</v>
      </c>
      <c r="V24">
        <f>ROUND((VLOOKUP($B24, 'Pitcher Raw'!$B$6:$AM$77, MATCH('All P'!V$5,'Pitcher Raw'!$B$5:$AM$5, 0), FALSE)/$L24)*(162*($L24/VLOOKUP($E24, 'Major League Baseball  Detailed'!$AF$2:$AG$31, 2, FALSE))),0)</f>
        <v>12</v>
      </c>
      <c r="W24">
        <f>ROUND((VLOOKUP($B24, 'Pitcher Raw'!$B$6:$AM$77, MATCH('All P'!W$5,'Pitcher Raw'!$B$5:$AM$5, 0), FALSE)/$L24)*(162*($L24/VLOOKUP($E24, 'Major League Baseball  Detailed'!$AF$2:$AG$31, 2, FALSE))),0)</f>
        <v>0</v>
      </c>
      <c r="X24">
        <f>ROUND((VLOOKUP($B24, 'Pitcher Raw'!$B$6:$AM$77, MATCH('All P'!X$5,'Pitcher Raw'!$B$5:$AM$5, 0), FALSE)/$L24)*(162*($L24/VLOOKUP($E24, 'Major League Baseball  Detailed'!$AF$2:$AG$31, 2, FALSE))),0)</f>
        <v>101</v>
      </c>
      <c r="Y24">
        <f>ROUND((VLOOKUP($B24, 'Pitcher Raw'!$B$6:$AM$77, MATCH('All P'!Y$5,'Pitcher Raw'!$B$5:$AM$5, 0), FALSE)/$L24)*(162*($L24/VLOOKUP($E24, 'Major League Baseball  Detailed'!$AF$2:$AG$31, 2, FALSE))),0)</f>
        <v>5</v>
      </c>
      <c r="Z24">
        <f>ROUND((VLOOKUP($B24, 'Pitcher Raw'!$B$6:$AM$77, MATCH('All P'!Z$5,'Pitcher Raw'!$B$5:$AM$5, 0), FALSE)/$L24)*(162*($L24/VLOOKUP($E24, 'Major League Baseball  Detailed'!$AF$2:$AG$31, 2, FALSE))),0)</f>
        <v>1</v>
      </c>
      <c r="AA24">
        <f>ROUND((VLOOKUP($B24, 'Pitcher Raw'!$B$6:$AM$77, MATCH('All P'!AA$5,'Pitcher Raw'!$B$5:$AM$5, 0), FALSE)/$L24)*(162*($L24/VLOOKUP($E24, 'Major League Baseball  Detailed'!$AF$2:$AG$31, 2, FALSE))),0)</f>
        <v>2</v>
      </c>
      <c r="AB24">
        <f>ROUND((VLOOKUP($B24, 'Pitcher Raw'!$B$6:$AM$77, MATCH('All P'!AB$5,'Pitcher Raw'!$B$5:$AM$5, 0), FALSE)/$L24)*(162*($L24/VLOOKUP($E24, 'Major League Baseball  Detailed'!$AF$2:$AG$31, 2, FALSE))),0)</f>
        <v>333</v>
      </c>
      <c r="AC24">
        <f>VLOOKUP($B24, 'Pitcher Raw'!$B$6:$AM$77, MATCH('All P'!AC$5, 'Pitcher Raw'!$B$5:$AM$5, 0), FALSE)</f>
        <v>133</v>
      </c>
      <c r="AD24" s="1">
        <f>VLOOKUP($B24, 'Pitcher Raw'!$B$6:$AM$77, MATCH('All P'!AD$5, 'Pitcher Raw'!$B$5:$AM$5, 0), FALSE)</f>
        <v>2.5</v>
      </c>
      <c r="AE24" s="1">
        <f>VLOOKUP($B24, 'Pitcher Raw'!$B$6:$AM$77, MATCH('All P'!AE$5, 'Pitcher Raw'!$B$5:$AM$5, 0), FALSE)</f>
        <v>0.94599999999999995</v>
      </c>
      <c r="AF24" s="9">
        <f>VLOOKUP($B24, 'Pitcher Raw'!$B$6:$AM$77, MATCH('All P'!AF$5, 'Pitcher Raw'!$B$5:$AM$5, 0), FALSE)</f>
        <v>7.2</v>
      </c>
      <c r="AG24" s="9">
        <f>VLOOKUP($B24, 'Pitcher Raw'!$B$6:$AM$77, MATCH('All P'!AG$5, 'Pitcher Raw'!$B$5:$AM$5, 0), FALSE)</f>
        <v>0.8</v>
      </c>
      <c r="AH24" s="9">
        <f>VLOOKUP($B24, 'Pitcher Raw'!$B$6:$AM$77, MATCH('All P'!AH$5, 'Pitcher Raw'!$B$5:$AM$5, 0), FALSE)</f>
        <v>1.3</v>
      </c>
      <c r="AI24" s="9">
        <f>VLOOKUP($B24, 'Pitcher Raw'!$B$6:$AM$77, MATCH('All P'!AI$5, 'Pitcher Raw'!$B$5:$AM$5, 0), FALSE)</f>
        <v>10.9</v>
      </c>
      <c r="AJ24" s="9">
        <f>VLOOKUP($B24, 'Pitcher Raw'!$B$6:$AM$77, MATCH('All P'!AJ$5, 'Pitcher Raw'!$B$5:$AM$5, 0), FALSE)</f>
        <v>8.1999999999999993</v>
      </c>
      <c r="AK24" s="9">
        <f>(VLOOKUP($B24, 'Pitcher Raw'!$B$6:$AM$77, MATCH('All P'!AK$5, 'Pitcher Raw'!$B$5:$AM$5, 0), FALSE)/VLOOKUP('All P'!$E24, 'Major League Baseball  Detailed'!$AF$2:$AG$31,2,FALSE))*162</f>
        <v>2.1022900763358776</v>
      </c>
      <c r="AL24" s="9">
        <f>(VLOOKUP($B24, 'Pitcher Raw'!$B$6:$AM$77, MATCH('All P'!AL$5, 'Pitcher Raw'!$B$5:$AM$5, 0), FALSE)/VLOOKUP('All P'!$E24, 'Major League Baseball  Detailed'!$AF$2:$AG$31,2,FALSE))*162</f>
        <v>1.3603053435114505</v>
      </c>
    </row>
    <row r="25" spans="1:38" x14ac:dyDescent="0.45">
      <c r="A25">
        <f>'Pitcher Raw'!A25</f>
        <v>20</v>
      </c>
      <c r="B25" t="str">
        <f>'Pitcher Raw'!B25</f>
        <v>Brady Singer</v>
      </c>
      <c r="C25">
        <f>'Pitcher Raw'!C25</f>
        <v>2024</v>
      </c>
      <c r="D25">
        <f>'Pitcher Raw'!D25</f>
        <v>27</v>
      </c>
      <c r="E25" t="str">
        <f>'Pitcher Raw'!E25</f>
        <v>KCR</v>
      </c>
      <c r="F25" t="str">
        <f>'Pitcher Raw'!F25</f>
        <v>AL</v>
      </c>
      <c r="G25">
        <f>ROUND((VLOOKUP($B25, 'Pitcher Raw'!$B$6:$AM$77, MATCH('All P'!G$5,'Pitcher Raw'!$B$5:$AM$5, 0), FALSE)/$L25)*(162*($L25/VLOOKUP($E25, 'Major League Baseball  Detailed'!$AF$2:$AG$31, 2, FALSE))),0)</f>
        <v>5</v>
      </c>
      <c r="H25">
        <f>ROUND((VLOOKUP($B25, 'Pitcher Raw'!$B$6:$AM$77, MATCH('All P'!H$5,'Pitcher Raw'!$B$5:$AM$5, 0), FALSE)/$L25)*(162*($L25/VLOOKUP($E25, 'Major League Baseball  Detailed'!$AF$2:$AG$31, 2, FALSE))),0)</f>
        <v>2</v>
      </c>
      <c r="I25">
        <f>ROUND((VLOOKUP($B25, 'Pitcher Raw'!$B$6:$AM$77, MATCH('All P'!I$5,'Pitcher Raw'!$B$5:$AM$5, 0), FALSE)/$L25)*(162*($L25/VLOOKUP($E25, 'Major League Baseball  Detailed'!$AF$2:$AG$31, 2, FALSE))),0)</f>
        <v>1</v>
      </c>
      <c r="J25">
        <f>ROUND((VLOOKUP($B25, 'Pitcher Raw'!$B$6:$AM$77, MATCH('All P'!J$5,'Pitcher Raw'!$B$5:$AM$5, 0), FALSE)/$L25)*(162*($L25/VLOOKUP($E25, 'Major League Baseball  Detailed'!$AF$2:$AG$31, 2, FALSE))),0)</f>
        <v>7</v>
      </c>
      <c r="K25">
        <f>VLOOKUP($B25, 'Pitcher Raw'!$B$6:$AM$77, MATCH('All P'!K$5, 'Pitcher Raw'!$B$5:$AM$5, 0), FALSE)</f>
        <v>2.63</v>
      </c>
      <c r="L25">
        <f>ROUND((VLOOKUP($B25,'Pitcher Raw'!$B$6:$AM$77,MATCH('All P'!L$5,'Pitcher Raw'!$B$5:$AM$5,0),FALSE)/VLOOKUP($E25, 'Major League Baseball  Detailed'!$AF$2:$AG$31, 2, FALSE))*162, 0)</f>
        <v>14</v>
      </c>
      <c r="M25">
        <f>ROUND((VLOOKUP($B25,'Pitcher Raw'!$B$6:$AM$77,MATCH('All P'!M$5,'Pitcher Raw'!$B$5:$AM$5,0),FALSE)/VLOOKUP($E25, 'Major League Baseball  Detailed'!$AF$2:$AG$31, 2, FALSE))*162, 0)</f>
        <v>14</v>
      </c>
      <c r="N25">
        <f>ROUND((VLOOKUP($B25, 'Pitcher Raw'!$B$6:$AM$77, MATCH('All P'!N$5,'Pitcher Raw'!$B$5:$AM$5, 0), FALSE)/$L25)*(162*($L25/VLOOKUP($E25, 'Major League Baseball  Detailed'!$AF$2:$AG$31, 2, FALSE))),0)</f>
        <v>0</v>
      </c>
      <c r="O25">
        <f>ROUND((VLOOKUP($B25, 'Pitcher Raw'!$B$6:$AM$77, MATCH('All P'!O$5,'Pitcher Raw'!$B$5:$AM$5, 0), FALSE)/$L25)*(162*($L25/VLOOKUP($E25, 'Major League Baseball  Detailed'!$AF$2:$AG$31, 2, FALSE))),0)</f>
        <v>0</v>
      </c>
      <c r="P25">
        <f>ROUND((VLOOKUP($B25, 'Pitcher Raw'!$B$6:$AM$77, MATCH('All P'!P$5,'Pitcher Raw'!$B$5:$AM$5, 0), FALSE)/$L25)*(162*($L25/VLOOKUP($E25, 'Major League Baseball  Detailed'!$AF$2:$AG$31, 2, FALSE))),0)</f>
        <v>0</v>
      </c>
      <c r="Q25">
        <f>ROUND((VLOOKUP($B25, 'Pitcher Raw'!$B$6:$AM$77, MATCH('All P'!Q$5,'Pitcher Raw'!$B$5:$AM$5, 0), FALSE)/$L25)*(162*($L25/VLOOKUP($E25, 'Major League Baseball  Detailed'!$AF$2:$AG$31, 2, FALSE))),0)</f>
        <v>75</v>
      </c>
      <c r="R25">
        <f>ROUND((VLOOKUP($B25, 'Pitcher Raw'!$B$6:$AM$77, MATCH('All P'!R$5,'Pitcher Raw'!$B$5:$AM$5, 0), FALSE)/$L25)*(162*($L25/VLOOKUP($E25, 'Major League Baseball  Detailed'!$AF$2:$AG$31, 2, FALSE))),0)</f>
        <v>61</v>
      </c>
      <c r="S25">
        <f>ROUND((VLOOKUP($B25, 'Pitcher Raw'!$B$6:$AM$77, MATCH('All P'!S$5,'Pitcher Raw'!$B$5:$AM$5, 0), FALSE)/$L25)*(162*($L25/VLOOKUP($E25, 'Major League Baseball  Detailed'!$AF$2:$AG$31, 2, FALSE))),0)</f>
        <v>23</v>
      </c>
      <c r="T25">
        <f>ROUND((VLOOKUP($B25, 'Pitcher Raw'!$B$6:$AM$77, MATCH('All P'!T$5,'Pitcher Raw'!$B$5:$AM$5, 0), FALSE)/$L25)*(162*($L25/VLOOKUP($E25, 'Major League Baseball  Detailed'!$AF$2:$AG$31, 2, FALSE))),0)</f>
        <v>22</v>
      </c>
      <c r="U25">
        <f>ROUND((VLOOKUP($B25, 'Pitcher Raw'!$B$6:$AM$77, MATCH('All P'!U$5,'Pitcher Raw'!$B$5:$AM$5, 0), FALSE)/$L25)*(162*($L25/VLOOKUP($E25, 'Major League Baseball  Detailed'!$AF$2:$AG$31, 2, FALSE))),0)</f>
        <v>7</v>
      </c>
      <c r="V25">
        <f>ROUND((VLOOKUP($B25, 'Pitcher Raw'!$B$6:$AM$77, MATCH('All P'!V$5,'Pitcher Raw'!$B$5:$AM$5, 0), FALSE)/$L25)*(162*($L25/VLOOKUP($E25, 'Major League Baseball  Detailed'!$AF$2:$AG$31, 2, FALSE))),0)</f>
        <v>23</v>
      </c>
      <c r="W25">
        <f>ROUND((VLOOKUP($B25, 'Pitcher Raw'!$B$6:$AM$77, MATCH('All P'!W$5,'Pitcher Raw'!$B$5:$AM$5, 0), FALSE)/$L25)*(162*($L25/VLOOKUP($E25, 'Major League Baseball  Detailed'!$AF$2:$AG$31, 2, FALSE))),0)</f>
        <v>0</v>
      </c>
      <c r="X25">
        <f>ROUND((VLOOKUP($B25, 'Pitcher Raw'!$B$6:$AM$77, MATCH('All P'!X$5,'Pitcher Raw'!$B$5:$AM$5, 0), FALSE)/$L25)*(162*($L25/VLOOKUP($E25, 'Major League Baseball  Detailed'!$AF$2:$AG$31, 2, FALSE))),0)</f>
        <v>79</v>
      </c>
      <c r="Y25">
        <f>ROUND((VLOOKUP($B25, 'Pitcher Raw'!$B$6:$AM$77, MATCH('All P'!Y$5,'Pitcher Raw'!$B$5:$AM$5, 0), FALSE)/$L25)*(162*($L25/VLOOKUP($E25, 'Major League Baseball  Detailed'!$AF$2:$AG$31, 2, FALSE))),0)</f>
        <v>6</v>
      </c>
      <c r="Z25">
        <f>ROUND((VLOOKUP($B25, 'Pitcher Raw'!$B$6:$AM$77, MATCH('All P'!Z$5,'Pitcher Raw'!$B$5:$AM$5, 0), FALSE)/$L25)*(162*($L25/VLOOKUP($E25, 'Major League Baseball  Detailed'!$AF$2:$AG$31, 2, FALSE))),0)</f>
        <v>0</v>
      </c>
      <c r="AA25">
        <f>ROUND((VLOOKUP($B25, 'Pitcher Raw'!$B$6:$AM$77, MATCH('All P'!AA$5,'Pitcher Raw'!$B$5:$AM$5, 0), FALSE)/$L25)*(162*($L25/VLOOKUP($E25, 'Major League Baseball  Detailed'!$AF$2:$AG$31, 2, FALSE))),0)</f>
        <v>0</v>
      </c>
      <c r="AB25">
        <f>ROUND((VLOOKUP($B25, 'Pitcher Raw'!$B$6:$AM$77, MATCH('All P'!AB$5,'Pitcher Raw'!$B$5:$AM$5, 0), FALSE)/$L25)*(162*($L25/VLOOKUP($E25, 'Major League Baseball  Detailed'!$AF$2:$AG$31, 2, FALSE))),0)</f>
        <v>314</v>
      </c>
      <c r="AC25">
        <f>VLOOKUP($B25, 'Pitcher Raw'!$B$6:$AM$77, MATCH('All P'!AC$5, 'Pitcher Raw'!$B$5:$AM$5, 0), FALSE)</f>
        <v>157</v>
      </c>
      <c r="AD25" s="1">
        <f>VLOOKUP($B25, 'Pitcher Raw'!$B$6:$AM$77, MATCH('All P'!AD$5, 'Pitcher Raw'!$B$5:$AM$5, 0), FALSE)</f>
        <v>3.5</v>
      </c>
      <c r="AE25" s="1">
        <f>VLOOKUP($B25, 'Pitcher Raw'!$B$6:$AM$77, MATCH('All P'!AE$5, 'Pitcher Raw'!$B$5:$AM$5, 0), FALSE)</f>
        <v>1.119</v>
      </c>
      <c r="AF25" s="9">
        <f>VLOOKUP($B25, 'Pitcher Raw'!$B$6:$AM$77, MATCH('All P'!AF$5, 'Pitcher Raw'!$B$5:$AM$5, 0), FALSE)</f>
        <v>7.3</v>
      </c>
      <c r="AG25" s="9">
        <f>VLOOKUP($B25, 'Pitcher Raw'!$B$6:$AM$77, MATCH('All P'!AG$5, 'Pitcher Raw'!$B$5:$AM$5, 0), FALSE)</f>
        <v>0.9</v>
      </c>
      <c r="AH25" s="9">
        <f>VLOOKUP($B25, 'Pitcher Raw'!$B$6:$AM$77, MATCH('All P'!AH$5, 'Pitcher Raw'!$B$5:$AM$5, 0), FALSE)</f>
        <v>2.8</v>
      </c>
      <c r="AI25" s="9">
        <f>VLOOKUP($B25, 'Pitcher Raw'!$B$6:$AM$77, MATCH('All P'!AI$5, 'Pitcher Raw'!$B$5:$AM$5, 0), FALSE)</f>
        <v>9.3000000000000007</v>
      </c>
      <c r="AJ25" s="9">
        <f>VLOOKUP($B25, 'Pitcher Raw'!$B$6:$AM$77, MATCH('All P'!AJ$5, 'Pitcher Raw'!$B$5:$AM$5, 0), FALSE)</f>
        <v>3.37</v>
      </c>
      <c r="AK25" s="9">
        <f>(VLOOKUP($B25, 'Pitcher Raw'!$B$6:$AM$77, MATCH('All P'!AK$5, 'Pitcher Raw'!$B$5:$AM$5, 0), FALSE)/VLOOKUP('All P'!$E25, 'Major League Baseball  Detailed'!$AF$2:$AG$31,2,FALSE))*162</f>
        <v>2.0863636363636364</v>
      </c>
      <c r="AL25" s="9">
        <f>(VLOOKUP($B25, 'Pitcher Raw'!$B$6:$AM$77, MATCH('All P'!AL$5, 'Pitcher Raw'!$B$5:$AM$5, 0), FALSE)/VLOOKUP('All P'!$E25, 'Major League Baseball  Detailed'!$AF$2:$AG$31,2,FALSE))*162</f>
        <v>1.4727272727272727</v>
      </c>
    </row>
    <row r="26" spans="1:38" x14ac:dyDescent="0.45">
      <c r="A26">
        <f>'Pitcher Raw'!A26</f>
        <v>21</v>
      </c>
      <c r="B26" t="str">
        <f>'Pitcher Raw'!B26</f>
        <v>Ryan Weathers</v>
      </c>
      <c r="C26">
        <f>'Pitcher Raw'!C26</f>
        <v>2024</v>
      </c>
      <c r="D26">
        <f>'Pitcher Raw'!D26</f>
        <v>24</v>
      </c>
      <c r="E26" t="str">
        <f>'Pitcher Raw'!E26</f>
        <v>MIA</v>
      </c>
      <c r="F26" t="str">
        <f>'Pitcher Raw'!F26</f>
        <v>NL</v>
      </c>
      <c r="G26">
        <f>ROUND((VLOOKUP($B26, 'Pitcher Raw'!$B$6:$AM$77, MATCH('All P'!G$5,'Pitcher Raw'!$B$5:$AM$5, 0), FALSE)/$L26)*(162*($L26/VLOOKUP($E26, 'Major League Baseball  Detailed'!$AF$2:$AG$31, 2, FALSE))),0)</f>
        <v>4</v>
      </c>
      <c r="H26">
        <f>ROUND((VLOOKUP($B26, 'Pitcher Raw'!$B$6:$AM$77, MATCH('All P'!H$5,'Pitcher Raw'!$B$5:$AM$5, 0), FALSE)/$L26)*(162*($L26/VLOOKUP($E26, 'Major League Baseball  Detailed'!$AF$2:$AG$31, 2, FALSE))),0)</f>
        <v>6</v>
      </c>
      <c r="I26">
        <f>ROUND((VLOOKUP($B26, 'Pitcher Raw'!$B$6:$AM$77, MATCH('All P'!I$5,'Pitcher Raw'!$B$5:$AM$5, 0), FALSE)/$L26)*(162*($L26/VLOOKUP($E26, 'Major League Baseball  Detailed'!$AF$2:$AG$31, 2, FALSE))),0)</f>
        <v>0</v>
      </c>
      <c r="J26">
        <f>ROUND((VLOOKUP($B26, 'Pitcher Raw'!$B$6:$AM$77, MATCH('All P'!J$5,'Pitcher Raw'!$B$5:$AM$5, 0), FALSE)/$L26)*(162*($L26/VLOOKUP($E26, 'Major League Baseball  Detailed'!$AF$2:$AG$31, 2, FALSE))),0)</f>
        <v>10</v>
      </c>
      <c r="K26">
        <f>VLOOKUP($B26, 'Pitcher Raw'!$B$6:$AM$77, MATCH('All P'!K$5, 'Pitcher Raw'!$B$5:$AM$5, 0), FALSE)</f>
        <v>3.41</v>
      </c>
      <c r="L26">
        <f>ROUND((VLOOKUP($B26,'Pitcher Raw'!$B$6:$AM$77,MATCH('All P'!L$5,'Pitcher Raw'!$B$5:$AM$5,0),FALSE)/VLOOKUP($E26, 'Major League Baseball  Detailed'!$AF$2:$AG$31, 2, FALSE))*162, 0)</f>
        <v>15</v>
      </c>
      <c r="M26">
        <f>ROUND((VLOOKUP($B26,'Pitcher Raw'!$B$6:$AM$77,MATCH('All P'!M$5,'Pitcher Raw'!$B$5:$AM$5,0),FALSE)/VLOOKUP($E26, 'Major League Baseball  Detailed'!$AF$2:$AG$31, 2, FALSE))*162, 0)</f>
        <v>15</v>
      </c>
      <c r="N26">
        <f>ROUND((VLOOKUP($B26, 'Pitcher Raw'!$B$6:$AM$77, MATCH('All P'!N$5,'Pitcher Raw'!$B$5:$AM$5, 0), FALSE)/$L26)*(162*($L26/VLOOKUP($E26, 'Major League Baseball  Detailed'!$AF$2:$AG$31, 2, FALSE))),0)</f>
        <v>0</v>
      </c>
      <c r="O26">
        <f>ROUND((VLOOKUP($B26, 'Pitcher Raw'!$B$6:$AM$77, MATCH('All P'!O$5,'Pitcher Raw'!$B$5:$AM$5, 0), FALSE)/$L26)*(162*($L26/VLOOKUP($E26, 'Major League Baseball  Detailed'!$AF$2:$AG$31, 2, FALSE))),0)</f>
        <v>0</v>
      </c>
      <c r="P26">
        <f>ROUND((VLOOKUP($B26, 'Pitcher Raw'!$B$6:$AM$77, MATCH('All P'!P$5,'Pitcher Raw'!$B$5:$AM$5, 0), FALSE)/$L26)*(162*($L26/VLOOKUP($E26, 'Major League Baseball  Detailed'!$AF$2:$AG$31, 2, FALSE))),0)</f>
        <v>0</v>
      </c>
      <c r="Q26">
        <f>ROUND((VLOOKUP($B26, 'Pitcher Raw'!$B$6:$AM$77, MATCH('All P'!Q$5,'Pitcher Raw'!$B$5:$AM$5, 0), FALSE)/$L26)*(162*($L26/VLOOKUP($E26, 'Major League Baseball  Detailed'!$AF$2:$AG$31, 2, FALSE))),0)</f>
        <v>84</v>
      </c>
      <c r="R26">
        <f>ROUND((VLOOKUP($B26, 'Pitcher Raw'!$B$6:$AM$77, MATCH('All P'!R$5,'Pitcher Raw'!$B$5:$AM$5, 0), FALSE)/$L26)*(162*($L26/VLOOKUP($E26, 'Major League Baseball  Detailed'!$AF$2:$AG$31, 2, FALSE))),0)</f>
        <v>70</v>
      </c>
      <c r="S26">
        <f>ROUND((VLOOKUP($B26, 'Pitcher Raw'!$B$6:$AM$77, MATCH('All P'!S$5,'Pitcher Raw'!$B$5:$AM$5, 0), FALSE)/$L26)*(162*($L26/VLOOKUP($E26, 'Major League Baseball  Detailed'!$AF$2:$AG$31, 2, FALSE))),0)</f>
        <v>36</v>
      </c>
      <c r="T26">
        <f>ROUND((VLOOKUP($B26, 'Pitcher Raw'!$B$6:$AM$77, MATCH('All P'!T$5,'Pitcher Raw'!$B$5:$AM$5, 0), FALSE)/$L26)*(162*($L26/VLOOKUP($E26, 'Major League Baseball  Detailed'!$AF$2:$AG$31, 2, FALSE))),0)</f>
        <v>32</v>
      </c>
      <c r="U26">
        <f>ROUND((VLOOKUP($B26, 'Pitcher Raw'!$B$6:$AM$77, MATCH('All P'!U$5,'Pitcher Raw'!$B$5:$AM$5, 0), FALSE)/$L26)*(162*($L26/VLOOKUP($E26, 'Major League Baseball  Detailed'!$AF$2:$AG$31, 2, FALSE))),0)</f>
        <v>9</v>
      </c>
      <c r="V26">
        <f>ROUND((VLOOKUP($B26, 'Pitcher Raw'!$B$6:$AM$77, MATCH('All P'!V$5,'Pitcher Raw'!$B$5:$AM$5, 0), FALSE)/$L26)*(162*($L26/VLOOKUP($E26, 'Major League Baseball  Detailed'!$AF$2:$AG$31, 2, FALSE))),0)</f>
        <v>25</v>
      </c>
      <c r="W26">
        <f>ROUND((VLOOKUP($B26, 'Pitcher Raw'!$B$6:$AM$77, MATCH('All P'!W$5,'Pitcher Raw'!$B$5:$AM$5, 0), FALSE)/$L26)*(162*($L26/VLOOKUP($E26, 'Major League Baseball  Detailed'!$AF$2:$AG$31, 2, FALSE))),0)</f>
        <v>1</v>
      </c>
      <c r="X26">
        <f>ROUND((VLOOKUP($B26, 'Pitcher Raw'!$B$6:$AM$77, MATCH('All P'!X$5,'Pitcher Raw'!$B$5:$AM$5, 0), FALSE)/$L26)*(162*($L26/VLOOKUP($E26, 'Major League Baseball  Detailed'!$AF$2:$AG$31, 2, FALSE))),0)</f>
        <v>79</v>
      </c>
      <c r="Y26">
        <f>ROUND((VLOOKUP($B26, 'Pitcher Raw'!$B$6:$AM$77, MATCH('All P'!Y$5,'Pitcher Raw'!$B$5:$AM$5, 0), FALSE)/$L26)*(162*($L26/VLOOKUP($E26, 'Major League Baseball  Detailed'!$AF$2:$AG$31, 2, FALSE))),0)</f>
        <v>10</v>
      </c>
      <c r="Z26">
        <f>ROUND((VLOOKUP($B26, 'Pitcher Raw'!$B$6:$AM$77, MATCH('All P'!Z$5,'Pitcher Raw'!$B$5:$AM$5, 0), FALSE)/$L26)*(162*($L26/VLOOKUP($E26, 'Major League Baseball  Detailed'!$AF$2:$AG$31, 2, FALSE))),0)</f>
        <v>1</v>
      </c>
      <c r="AA26">
        <f>ROUND((VLOOKUP($B26, 'Pitcher Raw'!$B$6:$AM$77, MATCH('All P'!AA$5,'Pitcher Raw'!$B$5:$AM$5, 0), FALSE)/$L26)*(162*($L26/VLOOKUP($E26, 'Major League Baseball  Detailed'!$AF$2:$AG$31, 2, FALSE))),0)</f>
        <v>2</v>
      </c>
      <c r="AB26">
        <f>ROUND((VLOOKUP($B26, 'Pitcher Raw'!$B$6:$AM$77, MATCH('All P'!AB$5,'Pitcher Raw'!$B$5:$AM$5, 0), FALSE)/$L26)*(162*($L26/VLOOKUP($E26, 'Major League Baseball  Detailed'!$AF$2:$AG$31, 2, FALSE))),0)</f>
        <v>357</v>
      </c>
      <c r="AC26">
        <f>VLOOKUP($B26, 'Pitcher Raw'!$B$6:$AM$77, MATCH('All P'!AC$5, 'Pitcher Raw'!$B$5:$AM$5, 0), FALSE)</f>
        <v>126</v>
      </c>
      <c r="AD26" s="1">
        <f>VLOOKUP($B26, 'Pitcher Raw'!$B$6:$AM$77, MATCH('All P'!AD$5, 'Pitcher Raw'!$B$5:$AM$5, 0), FALSE)</f>
        <v>3.83</v>
      </c>
      <c r="AE26" s="1">
        <f>VLOOKUP($B26, 'Pitcher Raw'!$B$6:$AM$77, MATCH('All P'!AE$5, 'Pitcher Raw'!$B$5:$AM$5, 0), FALSE)</f>
        <v>1.121</v>
      </c>
      <c r="AF26" s="9">
        <f>VLOOKUP($B26, 'Pitcher Raw'!$B$6:$AM$77, MATCH('All P'!AF$5, 'Pitcher Raw'!$B$5:$AM$5, 0), FALSE)</f>
        <v>7.5</v>
      </c>
      <c r="AG26" s="9">
        <f>VLOOKUP($B26, 'Pitcher Raw'!$B$6:$AM$77, MATCH('All P'!AG$5, 'Pitcher Raw'!$B$5:$AM$5, 0), FALSE)</f>
        <v>0.9</v>
      </c>
      <c r="AH26" s="9">
        <f>VLOOKUP($B26, 'Pitcher Raw'!$B$6:$AM$77, MATCH('All P'!AH$5, 'Pitcher Raw'!$B$5:$AM$5, 0), FALSE)</f>
        <v>2.6</v>
      </c>
      <c r="AI26" s="9">
        <f>VLOOKUP($B26, 'Pitcher Raw'!$B$6:$AM$77, MATCH('All P'!AI$5, 'Pitcher Raw'!$B$5:$AM$5, 0), FALSE)</f>
        <v>8.4</v>
      </c>
      <c r="AJ26" s="9">
        <f>VLOOKUP($B26, 'Pitcher Raw'!$B$6:$AM$77, MATCH('All P'!AJ$5, 'Pitcher Raw'!$B$5:$AM$5, 0), FALSE)</f>
        <v>3.2</v>
      </c>
      <c r="AK26" s="9">
        <f>(VLOOKUP($B26, 'Pitcher Raw'!$B$6:$AM$77, MATCH('All P'!AK$5, 'Pitcher Raw'!$B$5:$AM$5, 0), FALSE)/VLOOKUP('All P'!$E26, 'Major League Baseball  Detailed'!$AF$2:$AG$31,2,FALSE))*162</f>
        <v>2.1022900763358776</v>
      </c>
      <c r="AL26" s="9">
        <f>(VLOOKUP($B26, 'Pitcher Raw'!$B$6:$AM$77, MATCH('All P'!AL$5, 'Pitcher Raw'!$B$5:$AM$5, 0), FALSE)/VLOOKUP('All P'!$E26, 'Major League Baseball  Detailed'!$AF$2:$AG$31,2,FALSE))*162</f>
        <v>1.3603053435114505</v>
      </c>
    </row>
    <row r="27" spans="1:38" x14ac:dyDescent="0.45">
      <c r="A27">
        <f>'Pitcher Raw'!A27</f>
        <v>22</v>
      </c>
      <c r="B27" t="str">
        <f>'Pitcher Raw'!B27</f>
        <v>Clarke Schmidt</v>
      </c>
      <c r="C27">
        <f>'Pitcher Raw'!C27</f>
        <v>2024</v>
      </c>
      <c r="D27">
        <f>'Pitcher Raw'!D27</f>
        <v>28</v>
      </c>
      <c r="E27" t="str">
        <f>'Pitcher Raw'!E27</f>
        <v>NYY</v>
      </c>
      <c r="F27" t="str">
        <f>'Pitcher Raw'!F27</f>
        <v>AL</v>
      </c>
      <c r="G27">
        <f>ROUND((VLOOKUP($B27, 'Pitcher Raw'!$B$6:$AM$77, MATCH('All P'!G$5,'Pitcher Raw'!$B$5:$AM$5, 0), FALSE)/$L27)*(162*($L27/VLOOKUP($E27, 'Major League Baseball  Detailed'!$AF$2:$AG$31, 2, FALSE))),0)</f>
        <v>6</v>
      </c>
      <c r="H27">
        <f>ROUND((VLOOKUP($B27, 'Pitcher Raw'!$B$6:$AM$77, MATCH('All P'!H$5,'Pitcher Raw'!$B$5:$AM$5, 0), FALSE)/$L27)*(162*($L27/VLOOKUP($E27, 'Major League Baseball  Detailed'!$AF$2:$AG$31, 2, FALSE))),0)</f>
        <v>4</v>
      </c>
      <c r="I27">
        <f>ROUND((VLOOKUP($B27, 'Pitcher Raw'!$B$6:$AM$77, MATCH('All P'!I$5,'Pitcher Raw'!$B$5:$AM$5, 0), FALSE)/$L27)*(162*($L27/VLOOKUP($E27, 'Major League Baseball  Detailed'!$AF$2:$AG$31, 2, FALSE))),0)</f>
        <v>1</v>
      </c>
      <c r="J27">
        <f>ROUND((VLOOKUP($B27, 'Pitcher Raw'!$B$6:$AM$77, MATCH('All P'!J$5,'Pitcher Raw'!$B$5:$AM$5, 0), FALSE)/$L27)*(162*($L27/VLOOKUP($E27, 'Major League Baseball  Detailed'!$AF$2:$AG$31, 2, FALSE))),0)</f>
        <v>10</v>
      </c>
      <c r="K27">
        <f>VLOOKUP($B27, 'Pitcher Raw'!$B$6:$AM$77, MATCH('All P'!K$5, 'Pitcher Raw'!$B$5:$AM$5, 0), FALSE)</f>
        <v>2.52</v>
      </c>
      <c r="L27">
        <f>ROUND((VLOOKUP($B27,'Pitcher Raw'!$B$6:$AM$77,MATCH('All P'!L$5,'Pitcher Raw'!$B$5:$AM$5,0),FALSE)/VLOOKUP($E27, 'Major League Baseball  Detailed'!$AF$2:$AG$31, 2, FALSE))*162, 0)</f>
        <v>14</v>
      </c>
      <c r="M27">
        <f>ROUND((VLOOKUP($B27,'Pitcher Raw'!$B$6:$AM$77,MATCH('All P'!M$5,'Pitcher Raw'!$B$5:$AM$5,0),FALSE)/VLOOKUP($E27, 'Major League Baseball  Detailed'!$AF$2:$AG$31, 2, FALSE))*162, 0)</f>
        <v>14</v>
      </c>
      <c r="N27">
        <f>ROUND((VLOOKUP($B27, 'Pitcher Raw'!$B$6:$AM$77, MATCH('All P'!N$5,'Pitcher Raw'!$B$5:$AM$5, 0), FALSE)/$L27)*(162*($L27/VLOOKUP($E27, 'Major League Baseball  Detailed'!$AF$2:$AG$31, 2, FALSE))),0)</f>
        <v>0</v>
      </c>
      <c r="O27">
        <f>ROUND((VLOOKUP($B27, 'Pitcher Raw'!$B$6:$AM$77, MATCH('All P'!O$5,'Pitcher Raw'!$B$5:$AM$5, 0), FALSE)/$L27)*(162*($L27/VLOOKUP($E27, 'Major League Baseball  Detailed'!$AF$2:$AG$31, 2, FALSE))),0)</f>
        <v>0</v>
      </c>
      <c r="P27">
        <f>ROUND((VLOOKUP($B27, 'Pitcher Raw'!$B$6:$AM$77, MATCH('All P'!P$5,'Pitcher Raw'!$B$5:$AM$5, 0), FALSE)/$L27)*(162*($L27/VLOOKUP($E27, 'Major League Baseball  Detailed'!$AF$2:$AG$31, 2, FALSE))),0)</f>
        <v>0</v>
      </c>
      <c r="Q27">
        <f>ROUND((VLOOKUP($B27, 'Pitcher Raw'!$B$6:$AM$77, MATCH('All P'!Q$5,'Pitcher Raw'!$B$5:$AM$5, 0), FALSE)/$L27)*(162*($L27/VLOOKUP($E27, 'Major League Baseball  Detailed'!$AF$2:$AG$31, 2, FALSE))),0)</f>
        <v>74</v>
      </c>
      <c r="R27">
        <f>ROUND((VLOOKUP($B27, 'Pitcher Raw'!$B$6:$AM$77, MATCH('All P'!R$5,'Pitcher Raw'!$B$5:$AM$5, 0), FALSE)/$L27)*(162*($L27/VLOOKUP($E27, 'Major League Baseball  Detailed'!$AF$2:$AG$31, 2, FALSE))),0)</f>
        <v>60</v>
      </c>
      <c r="S27">
        <f>ROUND((VLOOKUP($B27, 'Pitcher Raw'!$B$6:$AM$77, MATCH('All P'!S$5,'Pitcher Raw'!$B$5:$AM$5, 0), FALSE)/$L27)*(162*($L27/VLOOKUP($E27, 'Major League Baseball  Detailed'!$AF$2:$AG$31, 2, FALSE))),0)</f>
        <v>23</v>
      </c>
      <c r="T27">
        <f>ROUND((VLOOKUP($B27, 'Pitcher Raw'!$B$6:$AM$77, MATCH('All P'!T$5,'Pitcher Raw'!$B$5:$AM$5, 0), FALSE)/$L27)*(162*($L27/VLOOKUP($E27, 'Major League Baseball  Detailed'!$AF$2:$AG$31, 2, FALSE))),0)</f>
        <v>21</v>
      </c>
      <c r="U27">
        <f>ROUND((VLOOKUP($B27, 'Pitcher Raw'!$B$6:$AM$77, MATCH('All P'!U$5,'Pitcher Raw'!$B$5:$AM$5, 0), FALSE)/$L27)*(162*($L27/VLOOKUP($E27, 'Major League Baseball  Detailed'!$AF$2:$AG$31, 2, FALSE))),0)</f>
        <v>7</v>
      </c>
      <c r="V27">
        <f>ROUND((VLOOKUP($B27, 'Pitcher Raw'!$B$6:$AM$77, MATCH('All P'!V$5,'Pitcher Raw'!$B$5:$AM$5, 0), FALSE)/$L27)*(162*($L27/VLOOKUP($E27, 'Major League Baseball  Detailed'!$AF$2:$AG$31, 2, FALSE))),0)</f>
        <v>25</v>
      </c>
      <c r="W27">
        <f>ROUND((VLOOKUP($B27, 'Pitcher Raw'!$B$6:$AM$77, MATCH('All P'!W$5,'Pitcher Raw'!$B$5:$AM$5, 0), FALSE)/$L27)*(162*($L27/VLOOKUP($E27, 'Major League Baseball  Detailed'!$AF$2:$AG$31, 2, FALSE))),0)</f>
        <v>0</v>
      </c>
      <c r="X27">
        <f>ROUND((VLOOKUP($B27, 'Pitcher Raw'!$B$6:$AM$77, MATCH('All P'!X$5,'Pitcher Raw'!$B$5:$AM$5, 0), FALSE)/$L27)*(162*($L27/VLOOKUP($E27, 'Major League Baseball  Detailed'!$AF$2:$AG$31, 2, FALSE))),0)</f>
        <v>82</v>
      </c>
      <c r="Y27">
        <f>ROUND((VLOOKUP($B27, 'Pitcher Raw'!$B$6:$AM$77, MATCH('All P'!Y$5,'Pitcher Raw'!$B$5:$AM$5, 0), FALSE)/$L27)*(162*($L27/VLOOKUP($E27, 'Major League Baseball  Detailed'!$AF$2:$AG$31, 2, FALSE))),0)</f>
        <v>7</v>
      </c>
      <c r="Z27">
        <f>ROUND((VLOOKUP($B27, 'Pitcher Raw'!$B$6:$AM$77, MATCH('All P'!Z$5,'Pitcher Raw'!$B$5:$AM$5, 0), FALSE)/$L27)*(162*($L27/VLOOKUP($E27, 'Major League Baseball  Detailed'!$AF$2:$AG$31, 2, FALSE))),0)</f>
        <v>0</v>
      </c>
      <c r="AA27">
        <f>ROUND((VLOOKUP($B27, 'Pitcher Raw'!$B$6:$AM$77, MATCH('All P'!AA$5,'Pitcher Raw'!$B$5:$AM$5, 0), FALSE)/$L27)*(162*($L27/VLOOKUP($E27, 'Major League Baseball  Detailed'!$AF$2:$AG$31, 2, FALSE))),0)</f>
        <v>1</v>
      </c>
      <c r="AB27">
        <f>ROUND((VLOOKUP($B27, 'Pitcher Raw'!$B$6:$AM$77, MATCH('All P'!AB$5,'Pitcher Raw'!$B$5:$AM$5, 0), FALSE)/$L27)*(162*($L27/VLOOKUP($E27, 'Major League Baseball  Detailed'!$AF$2:$AG$31, 2, FALSE))),0)</f>
        <v>303</v>
      </c>
      <c r="AC27">
        <f>VLOOKUP($B27, 'Pitcher Raw'!$B$6:$AM$77, MATCH('All P'!AC$5, 'Pitcher Raw'!$B$5:$AM$5, 0), FALSE)</f>
        <v>159</v>
      </c>
      <c r="AD27" s="1">
        <f>VLOOKUP($B27, 'Pitcher Raw'!$B$6:$AM$77, MATCH('All P'!AD$5, 'Pitcher Raw'!$B$5:$AM$5, 0), FALSE)</f>
        <v>3.51</v>
      </c>
      <c r="AE27" s="1">
        <f>VLOOKUP($B27, 'Pitcher Raw'!$B$6:$AM$77, MATCH('All P'!AE$5, 'Pitcher Raw'!$B$5:$AM$5, 0), FALSE)</f>
        <v>1.137</v>
      </c>
      <c r="AF27" s="9">
        <f>VLOOKUP($B27, 'Pitcher Raw'!$B$6:$AM$77, MATCH('All P'!AF$5, 'Pitcher Raw'!$B$5:$AM$5, 0), FALSE)</f>
        <v>7.3</v>
      </c>
      <c r="AG27" s="9">
        <f>VLOOKUP($B27, 'Pitcher Raw'!$B$6:$AM$77, MATCH('All P'!AG$5, 'Pitcher Raw'!$B$5:$AM$5, 0), FALSE)</f>
        <v>0.9</v>
      </c>
      <c r="AH27" s="9">
        <f>VLOOKUP($B27, 'Pitcher Raw'!$B$6:$AM$77, MATCH('All P'!AH$5, 'Pitcher Raw'!$B$5:$AM$5, 0), FALSE)</f>
        <v>3</v>
      </c>
      <c r="AI27" s="9">
        <f>VLOOKUP($B27, 'Pitcher Raw'!$B$6:$AM$77, MATCH('All P'!AI$5, 'Pitcher Raw'!$B$5:$AM$5, 0), FALSE)</f>
        <v>9.9</v>
      </c>
      <c r="AJ27" s="9">
        <f>VLOOKUP($B27, 'Pitcher Raw'!$B$6:$AM$77, MATCH('All P'!AJ$5, 'Pitcher Raw'!$B$5:$AM$5, 0), FALSE)</f>
        <v>3.35</v>
      </c>
      <c r="AK27" s="9">
        <f>(VLOOKUP($B27, 'Pitcher Raw'!$B$6:$AM$77, MATCH('All P'!AK$5, 'Pitcher Raw'!$B$5:$AM$5, 0), FALSE)/VLOOKUP('All P'!$E27, 'Major League Baseball  Detailed'!$AF$2:$AG$31,2,FALSE))*162</f>
        <v>1.9636363636363636</v>
      </c>
      <c r="AL27" s="9">
        <f>(VLOOKUP($B27, 'Pitcher Raw'!$B$6:$AM$77, MATCH('All P'!AL$5, 'Pitcher Raw'!$B$5:$AM$5, 0), FALSE)/VLOOKUP('All P'!$E27, 'Major League Baseball  Detailed'!$AF$2:$AG$31,2,FALSE))*162</f>
        <v>1.35</v>
      </c>
    </row>
    <row r="28" spans="1:38" x14ac:dyDescent="0.45">
      <c r="A28">
        <f>'Pitcher Raw'!A28</f>
        <v>23</v>
      </c>
      <c r="B28" t="str">
        <f>'Pitcher Raw'!B28</f>
        <v>Max Fried</v>
      </c>
      <c r="C28">
        <f>'Pitcher Raw'!C28</f>
        <v>2024</v>
      </c>
      <c r="D28">
        <f>'Pitcher Raw'!D28</f>
        <v>30</v>
      </c>
      <c r="E28" t="str">
        <f>'Pitcher Raw'!E28</f>
        <v>ATL</v>
      </c>
      <c r="F28" t="str">
        <f>'Pitcher Raw'!F28</f>
        <v>NL</v>
      </c>
      <c r="G28">
        <f>ROUND((VLOOKUP($B28, 'Pitcher Raw'!$B$6:$AM$77, MATCH('All P'!G$5,'Pitcher Raw'!$B$5:$AM$5, 0), FALSE)/$L28)*(162*($L28/VLOOKUP($E28, 'Major League Baseball  Detailed'!$AF$2:$AG$31, 2, FALSE))),0)</f>
        <v>6</v>
      </c>
      <c r="H28">
        <f>ROUND((VLOOKUP($B28, 'Pitcher Raw'!$B$6:$AM$77, MATCH('All P'!H$5,'Pitcher Raw'!$B$5:$AM$5, 0), FALSE)/$L28)*(162*($L28/VLOOKUP($E28, 'Major League Baseball  Detailed'!$AF$2:$AG$31, 2, FALSE))),0)</f>
        <v>2</v>
      </c>
      <c r="I28">
        <f>ROUND((VLOOKUP($B28, 'Pitcher Raw'!$B$6:$AM$77, MATCH('All P'!I$5,'Pitcher Raw'!$B$5:$AM$5, 0), FALSE)/$L28)*(162*($L28/VLOOKUP($E28, 'Major League Baseball  Detailed'!$AF$2:$AG$31, 2, FALSE))),0)</f>
        <v>1</v>
      </c>
      <c r="J28">
        <f>ROUND((VLOOKUP($B28, 'Pitcher Raw'!$B$6:$AM$77, MATCH('All P'!J$5,'Pitcher Raw'!$B$5:$AM$5, 0), FALSE)/$L28)*(162*($L28/VLOOKUP($E28, 'Major League Baseball  Detailed'!$AF$2:$AG$31, 2, FALSE))),0)</f>
        <v>9</v>
      </c>
      <c r="K28">
        <f>VLOOKUP($B28, 'Pitcher Raw'!$B$6:$AM$77, MATCH('All P'!K$5, 'Pitcher Raw'!$B$5:$AM$5, 0), FALSE)</f>
        <v>2.97</v>
      </c>
      <c r="L28">
        <f>ROUND((VLOOKUP($B28,'Pitcher Raw'!$B$6:$AM$77,MATCH('All P'!L$5,'Pitcher Raw'!$B$5:$AM$5,0),FALSE)/VLOOKUP($E28, 'Major League Baseball  Detailed'!$AF$2:$AG$31, 2, FALSE))*162, 0)</f>
        <v>14</v>
      </c>
      <c r="M28">
        <f>ROUND((VLOOKUP($B28,'Pitcher Raw'!$B$6:$AM$77,MATCH('All P'!M$5,'Pitcher Raw'!$B$5:$AM$5,0),FALSE)/VLOOKUP($E28, 'Major League Baseball  Detailed'!$AF$2:$AG$31, 2, FALSE))*162, 0)</f>
        <v>14</v>
      </c>
      <c r="N28">
        <f>ROUND((VLOOKUP($B28, 'Pitcher Raw'!$B$6:$AM$77, MATCH('All P'!N$5,'Pitcher Raw'!$B$5:$AM$5, 0), FALSE)/$L28)*(162*($L28/VLOOKUP($E28, 'Major League Baseball  Detailed'!$AF$2:$AG$31, 2, FALSE))),0)</f>
        <v>2</v>
      </c>
      <c r="O28">
        <f>ROUND((VLOOKUP($B28, 'Pitcher Raw'!$B$6:$AM$77, MATCH('All P'!O$5,'Pitcher Raw'!$B$5:$AM$5, 0), FALSE)/$L28)*(162*($L28/VLOOKUP($E28, 'Major League Baseball  Detailed'!$AF$2:$AG$31, 2, FALSE))),0)</f>
        <v>1</v>
      </c>
      <c r="P28">
        <f>ROUND((VLOOKUP($B28, 'Pitcher Raw'!$B$6:$AM$77, MATCH('All P'!P$5,'Pitcher Raw'!$B$5:$AM$5, 0), FALSE)/$L28)*(162*($L28/VLOOKUP($E28, 'Major League Baseball  Detailed'!$AF$2:$AG$31, 2, FALSE))),0)</f>
        <v>0</v>
      </c>
      <c r="Q28">
        <f>ROUND((VLOOKUP($B28, 'Pitcher Raw'!$B$6:$AM$77, MATCH('All P'!Q$5,'Pitcher Raw'!$B$5:$AM$5, 0), FALSE)/$L28)*(162*($L28/VLOOKUP($E28, 'Major League Baseball  Detailed'!$AF$2:$AG$31, 2, FALSE))),0)</f>
        <v>82</v>
      </c>
      <c r="R28">
        <f>ROUND((VLOOKUP($B28, 'Pitcher Raw'!$B$6:$AM$77, MATCH('All P'!R$5,'Pitcher Raw'!$B$5:$AM$5, 0), FALSE)/$L28)*(162*($L28/VLOOKUP($E28, 'Major League Baseball  Detailed'!$AF$2:$AG$31, 2, FALSE))),0)</f>
        <v>61</v>
      </c>
      <c r="S28">
        <f>ROUND((VLOOKUP($B28, 'Pitcher Raw'!$B$6:$AM$77, MATCH('All P'!S$5,'Pitcher Raw'!$B$5:$AM$5, 0), FALSE)/$L28)*(162*($L28/VLOOKUP($E28, 'Major League Baseball  Detailed'!$AF$2:$AG$31, 2, FALSE))),0)</f>
        <v>30</v>
      </c>
      <c r="T28">
        <f>ROUND((VLOOKUP($B28, 'Pitcher Raw'!$B$6:$AM$77, MATCH('All P'!T$5,'Pitcher Raw'!$B$5:$AM$5, 0), FALSE)/$L28)*(162*($L28/VLOOKUP($E28, 'Major League Baseball  Detailed'!$AF$2:$AG$31, 2, FALSE))),0)</f>
        <v>27</v>
      </c>
      <c r="U28">
        <f>ROUND((VLOOKUP($B28, 'Pitcher Raw'!$B$6:$AM$77, MATCH('All P'!U$5,'Pitcher Raw'!$B$5:$AM$5, 0), FALSE)/$L28)*(162*($L28/VLOOKUP($E28, 'Major League Baseball  Detailed'!$AF$2:$AG$31, 2, FALSE))),0)</f>
        <v>5</v>
      </c>
      <c r="V28">
        <f>ROUND((VLOOKUP($B28, 'Pitcher Raw'!$B$6:$AM$77, MATCH('All P'!V$5,'Pitcher Raw'!$B$5:$AM$5, 0), FALSE)/$L28)*(162*($L28/VLOOKUP($E28, 'Major League Baseball  Detailed'!$AF$2:$AG$31, 2, FALSE))),0)</f>
        <v>26</v>
      </c>
      <c r="W28">
        <f>ROUND((VLOOKUP($B28, 'Pitcher Raw'!$B$6:$AM$77, MATCH('All P'!W$5,'Pitcher Raw'!$B$5:$AM$5, 0), FALSE)/$L28)*(162*($L28/VLOOKUP($E28, 'Major League Baseball  Detailed'!$AF$2:$AG$31, 2, FALSE))),0)</f>
        <v>0</v>
      </c>
      <c r="X28">
        <f>ROUND((VLOOKUP($B28, 'Pitcher Raw'!$B$6:$AM$77, MATCH('All P'!X$5,'Pitcher Raw'!$B$5:$AM$5, 0), FALSE)/$L28)*(162*($L28/VLOOKUP($E28, 'Major League Baseball  Detailed'!$AF$2:$AG$31, 2, FALSE))),0)</f>
        <v>67</v>
      </c>
      <c r="Y28">
        <f>ROUND((VLOOKUP($B28, 'Pitcher Raw'!$B$6:$AM$77, MATCH('All P'!Y$5,'Pitcher Raw'!$B$5:$AM$5, 0), FALSE)/$L28)*(162*($L28/VLOOKUP($E28, 'Major League Baseball  Detailed'!$AF$2:$AG$31, 2, FALSE))),0)</f>
        <v>2</v>
      </c>
      <c r="Z28">
        <f>ROUND((VLOOKUP($B28, 'Pitcher Raw'!$B$6:$AM$77, MATCH('All P'!Z$5,'Pitcher Raw'!$B$5:$AM$5, 0), FALSE)/$L28)*(162*($L28/VLOOKUP($E28, 'Major League Baseball  Detailed'!$AF$2:$AG$31, 2, FALSE))),0)</f>
        <v>0</v>
      </c>
      <c r="AA28">
        <f>ROUND((VLOOKUP($B28, 'Pitcher Raw'!$B$6:$AM$77, MATCH('All P'!AA$5,'Pitcher Raw'!$B$5:$AM$5, 0), FALSE)/$L28)*(162*($L28/VLOOKUP($E28, 'Major League Baseball  Detailed'!$AF$2:$AG$31, 2, FALSE))),0)</f>
        <v>4</v>
      </c>
      <c r="AB28">
        <f>ROUND((VLOOKUP($B28, 'Pitcher Raw'!$B$6:$AM$77, MATCH('All P'!AB$5,'Pitcher Raw'!$B$5:$AM$5, 0), FALSE)/$L28)*(162*($L28/VLOOKUP($E28, 'Major League Baseball  Detailed'!$AF$2:$AG$31, 2, FALSE))),0)</f>
        <v>324</v>
      </c>
      <c r="AC28">
        <f>VLOOKUP($B28, 'Pitcher Raw'!$B$6:$AM$77, MATCH('All P'!AC$5, 'Pitcher Raw'!$B$5:$AM$5, 0), FALSE)</f>
        <v>137</v>
      </c>
      <c r="AD28" s="1">
        <f>VLOOKUP($B28, 'Pitcher Raw'!$B$6:$AM$77, MATCH('All P'!AD$5, 'Pitcher Raw'!$B$5:$AM$5, 0), FALSE)</f>
        <v>3.34</v>
      </c>
      <c r="AE28" s="1">
        <f>VLOOKUP($B28, 'Pitcher Raw'!$B$6:$AM$77, MATCH('All P'!AE$5, 'Pitcher Raw'!$B$5:$AM$5, 0), FALSE)</f>
        <v>1.05</v>
      </c>
      <c r="AF28" s="9">
        <f>VLOOKUP($B28, 'Pitcher Raw'!$B$6:$AM$77, MATCH('All P'!AF$5, 'Pitcher Raw'!$B$5:$AM$5, 0), FALSE)</f>
        <v>6.6</v>
      </c>
      <c r="AG28" s="9">
        <f>VLOOKUP($B28, 'Pitcher Raw'!$B$6:$AM$77, MATCH('All P'!AG$5, 'Pitcher Raw'!$B$5:$AM$5, 0), FALSE)</f>
        <v>0.5</v>
      </c>
      <c r="AH28" s="9">
        <f>VLOOKUP($B28, 'Pitcher Raw'!$B$6:$AM$77, MATCH('All P'!AH$5, 'Pitcher Raw'!$B$5:$AM$5, 0), FALSE)</f>
        <v>2.8</v>
      </c>
      <c r="AI28" s="9">
        <f>VLOOKUP($B28, 'Pitcher Raw'!$B$6:$AM$77, MATCH('All P'!AI$5, 'Pitcher Raw'!$B$5:$AM$5, 0), FALSE)</f>
        <v>7.3</v>
      </c>
      <c r="AJ28" s="9">
        <f>VLOOKUP($B28, 'Pitcher Raw'!$B$6:$AM$77, MATCH('All P'!AJ$5, 'Pitcher Raw'!$B$5:$AM$5, 0), FALSE)</f>
        <v>2.57</v>
      </c>
      <c r="AK28" s="9">
        <f>(VLOOKUP($B28, 'Pitcher Raw'!$B$6:$AM$77, MATCH('All P'!AK$5, 'Pitcher Raw'!$B$5:$AM$5, 0), FALSE)/VLOOKUP('All P'!$E28, 'Major League Baseball  Detailed'!$AF$2:$AG$31,2,FALSE))*162</f>
        <v>1.9786259541984732</v>
      </c>
      <c r="AL28" s="9">
        <f>(VLOOKUP($B28, 'Pitcher Raw'!$B$6:$AM$77, MATCH('All P'!AL$5, 'Pitcher Raw'!$B$5:$AM$5, 0), FALSE)/VLOOKUP('All P'!$E28, 'Major League Baseball  Detailed'!$AF$2:$AG$31,2,FALSE))*162</f>
        <v>1.2366412213740459</v>
      </c>
    </row>
    <row r="29" spans="1:38" x14ac:dyDescent="0.45">
      <c r="A29">
        <f>'Pitcher Raw'!A29</f>
        <v>24</v>
      </c>
      <c r="B29" t="str">
        <f>'Pitcher Raw'!B29</f>
        <v>Reese Olson</v>
      </c>
      <c r="C29">
        <f>'Pitcher Raw'!C29</f>
        <v>2024</v>
      </c>
      <c r="D29">
        <f>'Pitcher Raw'!D29</f>
        <v>24</v>
      </c>
      <c r="E29" t="str">
        <f>'Pitcher Raw'!E29</f>
        <v>DET</v>
      </c>
      <c r="F29" t="str">
        <f>'Pitcher Raw'!F29</f>
        <v>AL</v>
      </c>
      <c r="G29">
        <f>ROUND((VLOOKUP($B29, 'Pitcher Raw'!$B$6:$AM$77, MATCH('All P'!G$5,'Pitcher Raw'!$B$5:$AM$5, 0), FALSE)/$L29)*(162*($L29/VLOOKUP($E29, 'Major League Baseball  Detailed'!$AF$2:$AG$31, 2, FALSE))),0)</f>
        <v>1</v>
      </c>
      <c r="H29">
        <f>ROUND((VLOOKUP($B29, 'Pitcher Raw'!$B$6:$AM$77, MATCH('All P'!H$5,'Pitcher Raw'!$B$5:$AM$5, 0), FALSE)/$L29)*(162*($L29/VLOOKUP($E29, 'Major League Baseball  Detailed'!$AF$2:$AG$31, 2, FALSE))),0)</f>
        <v>7</v>
      </c>
      <c r="I29">
        <f>ROUND((VLOOKUP($B29, 'Pitcher Raw'!$B$6:$AM$77, MATCH('All P'!I$5,'Pitcher Raw'!$B$5:$AM$5, 0), FALSE)/$L29)*(162*($L29/VLOOKUP($E29, 'Major League Baseball  Detailed'!$AF$2:$AG$31, 2, FALSE))),0)</f>
        <v>0</v>
      </c>
      <c r="J29">
        <f>ROUND((VLOOKUP($B29, 'Pitcher Raw'!$B$6:$AM$77, MATCH('All P'!J$5,'Pitcher Raw'!$B$5:$AM$5, 0), FALSE)/$L29)*(162*($L29/VLOOKUP($E29, 'Major League Baseball  Detailed'!$AF$2:$AG$31, 2, FALSE))),0)</f>
        <v>9</v>
      </c>
      <c r="K29">
        <f>VLOOKUP($B29, 'Pitcher Raw'!$B$6:$AM$77, MATCH('All P'!K$5, 'Pitcher Raw'!$B$5:$AM$5, 0), FALSE)</f>
        <v>2.48</v>
      </c>
      <c r="L29">
        <f>ROUND((VLOOKUP($B29,'Pitcher Raw'!$B$6:$AM$77,MATCH('All P'!L$5,'Pitcher Raw'!$B$5:$AM$5,0),FALSE)/VLOOKUP($E29, 'Major League Baseball  Detailed'!$AF$2:$AG$31, 2, FALSE))*162, 0)</f>
        <v>14</v>
      </c>
      <c r="M29">
        <f>ROUND((VLOOKUP($B29,'Pitcher Raw'!$B$6:$AM$77,MATCH('All P'!M$5,'Pitcher Raw'!$B$5:$AM$5,0),FALSE)/VLOOKUP($E29, 'Major League Baseball  Detailed'!$AF$2:$AG$31, 2, FALSE))*162, 0)</f>
        <v>14</v>
      </c>
      <c r="N29">
        <f>ROUND((VLOOKUP($B29, 'Pitcher Raw'!$B$6:$AM$77, MATCH('All P'!N$5,'Pitcher Raw'!$B$5:$AM$5, 0), FALSE)/$L29)*(162*($L29/VLOOKUP($E29, 'Major League Baseball  Detailed'!$AF$2:$AG$31, 2, FALSE))),0)</f>
        <v>0</v>
      </c>
      <c r="O29">
        <f>ROUND((VLOOKUP($B29, 'Pitcher Raw'!$B$6:$AM$77, MATCH('All P'!O$5,'Pitcher Raw'!$B$5:$AM$5, 0), FALSE)/$L29)*(162*($L29/VLOOKUP($E29, 'Major League Baseball  Detailed'!$AF$2:$AG$31, 2, FALSE))),0)</f>
        <v>0</v>
      </c>
      <c r="P29">
        <f>ROUND((VLOOKUP($B29, 'Pitcher Raw'!$B$6:$AM$77, MATCH('All P'!P$5,'Pitcher Raw'!$B$5:$AM$5, 0), FALSE)/$L29)*(162*($L29/VLOOKUP($E29, 'Major League Baseball  Detailed'!$AF$2:$AG$31, 2, FALSE))),0)</f>
        <v>0</v>
      </c>
      <c r="Q29">
        <f>ROUND((VLOOKUP($B29, 'Pitcher Raw'!$B$6:$AM$77, MATCH('All P'!Q$5,'Pitcher Raw'!$B$5:$AM$5, 0), FALSE)/$L29)*(162*($L29/VLOOKUP($E29, 'Major League Baseball  Detailed'!$AF$2:$AG$31, 2, FALSE))),0)</f>
        <v>75</v>
      </c>
      <c r="R29">
        <f>ROUND((VLOOKUP($B29, 'Pitcher Raw'!$B$6:$AM$77, MATCH('All P'!R$5,'Pitcher Raw'!$B$5:$AM$5, 0), FALSE)/$L29)*(162*($L29/VLOOKUP($E29, 'Major League Baseball  Detailed'!$AF$2:$AG$31, 2, FALSE))),0)</f>
        <v>56</v>
      </c>
      <c r="S29">
        <f>ROUND((VLOOKUP($B29, 'Pitcher Raw'!$B$6:$AM$77, MATCH('All P'!S$5,'Pitcher Raw'!$B$5:$AM$5, 0), FALSE)/$L29)*(162*($L29/VLOOKUP($E29, 'Major League Baseball  Detailed'!$AF$2:$AG$31, 2, FALSE))),0)</f>
        <v>27</v>
      </c>
      <c r="T29">
        <f>ROUND((VLOOKUP($B29, 'Pitcher Raw'!$B$6:$AM$77, MATCH('All P'!T$5,'Pitcher Raw'!$B$5:$AM$5, 0), FALSE)/$L29)*(162*($L29/VLOOKUP($E29, 'Major League Baseball  Detailed'!$AF$2:$AG$31, 2, FALSE))),0)</f>
        <v>21</v>
      </c>
      <c r="U29">
        <f>ROUND((VLOOKUP($B29, 'Pitcher Raw'!$B$6:$AM$77, MATCH('All P'!U$5,'Pitcher Raw'!$B$5:$AM$5, 0), FALSE)/$L29)*(162*($L29/VLOOKUP($E29, 'Major League Baseball  Detailed'!$AF$2:$AG$31, 2, FALSE))),0)</f>
        <v>4</v>
      </c>
      <c r="V29">
        <f>ROUND((VLOOKUP($B29, 'Pitcher Raw'!$B$6:$AM$77, MATCH('All P'!V$5,'Pitcher Raw'!$B$5:$AM$5, 0), FALSE)/$L29)*(162*($L29/VLOOKUP($E29, 'Major League Baseball  Detailed'!$AF$2:$AG$31, 2, FALSE))),0)</f>
        <v>25</v>
      </c>
      <c r="W29">
        <f>ROUND((VLOOKUP($B29, 'Pitcher Raw'!$B$6:$AM$77, MATCH('All P'!W$5,'Pitcher Raw'!$B$5:$AM$5, 0), FALSE)/$L29)*(162*($L29/VLOOKUP($E29, 'Major League Baseball  Detailed'!$AF$2:$AG$31, 2, FALSE))),0)</f>
        <v>0</v>
      </c>
      <c r="X29">
        <f>ROUND((VLOOKUP($B29, 'Pitcher Raw'!$B$6:$AM$77, MATCH('All P'!X$5,'Pitcher Raw'!$B$5:$AM$5, 0), FALSE)/$L29)*(162*($L29/VLOOKUP($E29, 'Major League Baseball  Detailed'!$AF$2:$AG$31, 2, FALSE))),0)</f>
        <v>64</v>
      </c>
      <c r="Y29">
        <f>ROUND((VLOOKUP($B29, 'Pitcher Raw'!$B$6:$AM$77, MATCH('All P'!Y$5,'Pitcher Raw'!$B$5:$AM$5, 0), FALSE)/$L29)*(162*($L29/VLOOKUP($E29, 'Major League Baseball  Detailed'!$AF$2:$AG$31, 2, FALSE))),0)</f>
        <v>4</v>
      </c>
      <c r="Z29">
        <f>ROUND((VLOOKUP($B29, 'Pitcher Raw'!$B$6:$AM$77, MATCH('All P'!Z$5,'Pitcher Raw'!$B$5:$AM$5, 0), FALSE)/$L29)*(162*($L29/VLOOKUP($E29, 'Major League Baseball  Detailed'!$AF$2:$AG$31, 2, FALSE))),0)</f>
        <v>0</v>
      </c>
      <c r="AA29">
        <f>ROUND((VLOOKUP($B29, 'Pitcher Raw'!$B$6:$AM$77, MATCH('All P'!AA$5,'Pitcher Raw'!$B$5:$AM$5, 0), FALSE)/$L29)*(162*($L29/VLOOKUP($E29, 'Major League Baseball  Detailed'!$AF$2:$AG$31, 2, FALSE))),0)</f>
        <v>4</v>
      </c>
      <c r="AB29">
        <f>ROUND((VLOOKUP($B29, 'Pitcher Raw'!$B$6:$AM$77, MATCH('All P'!AB$5,'Pitcher Raw'!$B$5:$AM$5, 0), FALSE)/$L29)*(162*($L29/VLOOKUP($E29, 'Major League Baseball  Detailed'!$AF$2:$AG$31, 2, FALSE))),0)</f>
        <v>309</v>
      </c>
      <c r="AC29">
        <f>VLOOKUP($B29, 'Pitcher Raw'!$B$6:$AM$77, MATCH('All P'!AC$5, 'Pitcher Raw'!$B$5:$AM$5, 0), FALSE)</f>
        <v>165</v>
      </c>
      <c r="AD29" s="1">
        <f>VLOOKUP($B29, 'Pitcher Raw'!$B$6:$AM$77, MATCH('All P'!AD$5, 'Pitcher Raw'!$B$5:$AM$5, 0), FALSE)</f>
        <v>3.21</v>
      </c>
      <c r="AE29" s="1">
        <f>VLOOKUP($B29, 'Pitcher Raw'!$B$6:$AM$77, MATCH('All P'!AE$5, 'Pitcher Raw'!$B$5:$AM$5, 0), FALSE)</f>
        <v>1.07</v>
      </c>
      <c r="AF29" s="9">
        <f>VLOOKUP($B29, 'Pitcher Raw'!$B$6:$AM$77, MATCH('All P'!AF$5, 'Pitcher Raw'!$B$5:$AM$5, 0), FALSE)</f>
        <v>6.7</v>
      </c>
      <c r="AG29" s="9">
        <f>VLOOKUP($B29, 'Pitcher Raw'!$B$6:$AM$77, MATCH('All P'!AG$5, 'Pitcher Raw'!$B$5:$AM$5, 0), FALSE)</f>
        <v>0.4</v>
      </c>
      <c r="AH29" s="9">
        <f>VLOOKUP($B29, 'Pitcher Raw'!$B$6:$AM$77, MATCH('All P'!AH$5, 'Pitcher Raw'!$B$5:$AM$5, 0), FALSE)</f>
        <v>2.9</v>
      </c>
      <c r="AI29" s="9">
        <f>VLOOKUP($B29, 'Pitcher Raw'!$B$6:$AM$77, MATCH('All P'!AI$5, 'Pitcher Raw'!$B$5:$AM$5, 0), FALSE)</f>
        <v>7.6</v>
      </c>
      <c r="AJ29" s="9">
        <f>VLOOKUP($B29, 'Pitcher Raw'!$B$6:$AM$77, MATCH('All P'!AJ$5, 'Pitcher Raw'!$B$5:$AM$5, 0), FALSE)</f>
        <v>2.6</v>
      </c>
      <c r="AK29" s="9">
        <f>(VLOOKUP($B29, 'Pitcher Raw'!$B$6:$AM$77, MATCH('All P'!AK$5, 'Pitcher Raw'!$B$5:$AM$5, 0), FALSE)/VLOOKUP('All P'!$E29, 'Major League Baseball  Detailed'!$AF$2:$AG$31,2,FALSE))*162</f>
        <v>1.8409090909090911</v>
      </c>
      <c r="AL29" s="9">
        <f>(VLOOKUP($B29, 'Pitcher Raw'!$B$6:$AM$77, MATCH('All P'!AL$5, 'Pitcher Raw'!$B$5:$AM$5, 0), FALSE)/VLOOKUP('All P'!$E29, 'Major League Baseball  Detailed'!$AF$2:$AG$31,2,FALSE))*162</f>
        <v>1.2272727272727273</v>
      </c>
    </row>
    <row r="30" spans="1:38" x14ac:dyDescent="0.45">
      <c r="A30">
        <f>'Pitcher Raw'!A30</f>
        <v>25</v>
      </c>
      <c r="B30" t="str">
        <f>'Pitcher Raw'!B30</f>
        <v>Cal Quantrill</v>
      </c>
      <c r="C30">
        <f>'Pitcher Raw'!C30</f>
        <v>2024</v>
      </c>
      <c r="D30">
        <f>'Pitcher Raw'!D30</f>
        <v>29</v>
      </c>
      <c r="E30" t="str">
        <f>'Pitcher Raw'!E30</f>
        <v>COL</v>
      </c>
      <c r="F30" t="str">
        <f>'Pitcher Raw'!F30</f>
        <v>NL</v>
      </c>
      <c r="G30">
        <f>ROUND((VLOOKUP($B30, 'Pitcher Raw'!$B$6:$AM$77, MATCH('All P'!G$5,'Pitcher Raw'!$B$5:$AM$5, 0), FALSE)/$L30)*(162*($L30/VLOOKUP($E30, 'Major League Baseball  Detailed'!$AF$2:$AG$31, 2, FALSE))),0)</f>
        <v>5</v>
      </c>
      <c r="H30">
        <f>ROUND((VLOOKUP($B30, 'Pitcher Raw'!$B$6:$AM$77, MATCH('All P'!H$5,'Pitcher Raw'!$B$5:$AM$5, 0), FALSE)/$L30)*(162*($L30/VLOOKUP($E30, 'Major League Baseball  Detailed'!$AF$2:$AG$31, 2, FALSE))),0)</f>
        <v>5</v>
      </c>
      <c r="I30">
        <f>ROUND((VLOOKUP($B30, 'Pitcher Raw'!$B$6:$AM$77, MATCH('All P'!I$5,'Pitcher Raw'!$B$5:$AM$5, 0), FALSE)/$L30)*(162*($L30/VLOOKUP($E30, 'Major League Baseball  Detailed'!$AF$2:$AG$31, 2, FALSE))),0)</f>
        <v>1</v>
      </c>
      <c r="J30">
        <f>ROUND((VLOOKUP($B30, 'Pitcher Raw'!$B$6:$AM$77, MATCH('All P'!J$5,'Pitcher Raw'!$B$5:$AM$5, 0), FALSE)/$L30)*(162*($L30/VLOOKUP($E30, 'Major League Baseball  Detailed'!$AF$2:$AG$31, 2, FALSE))),0)</f>
        <v>10</v>
      </c>
      <c r="K30">
        <f>VLOOKUP($B30, 'Pitcher Raw'!$B$6:$AM$77, MATCH('All P'!K$5, 'Pitcher Raw'!$B$5:$AM$5, 0), FALSE)</f>
        <v>3.84</v>
      </c>
      <c r="L30">
        <f>ROUND((VLOOKUP($B30,'Pitcher Raw'!$B$6:$AM$77,MATCH('All P'!L$5,'Pitcher Raw'!$B$5:$AM$5,0),FALSE)/VLOOKUP($E30, 'Major League Baseball  Detailed'!$AF$2:$AG$31, 2, FALSE))*162, 0)</f>
        <v>15</v>
      </c>
      <c r="M30">
        <f>ROUND((VLOOKUP($B30,'Pitcher Raw'!$B$6:$AM$77,MATCH('All P'!M$5,'Pitcher Raw'!$B$5:$AM$5,0),FALSE)/VLOOKUP($E30, 'Major League Baseball  Detailed'!$AF$2:$AG$31, 2, FALSE))*162, 0)</f>
        <v>15</v>
      </c>
      <c r="N30">
        <f>ROUND((VLOOKUP($B30, 'Pitcher Raw'!$B$6:$AM$77, MATCH('All P'!N$5,'Pitcher Raw'!$B$5:$AM$5, 0), FALSE)/$L30)*(162*($L30/VLOOKUP($E30, 'Major League Baseball  Detailed'!$AF$2:$AG$31, 2, FALSE))),0)</f>
        <v>0</v>
      </c>
      <c r="O30">
        <f>ROUND((VLOOKUP($B30, 'Pitcher Raw'!$B$6:$AM$77, MATCH('All P'!O$5,'Pitcher Raw'!$B$5:$AM$5, 0), FALSE)/$L30)*(162*($L30/VLOOKUP($E30, 'Major League Baseball  Detailed'!$AF$2:$AG$31, 2, FALSE))),0)</f>
        <v>0</v>
      </c>
      <c r="P30">
        <f>ROUND((VLOOKUP($B30, 'Pitcher Raw'!$B$6:$AM$77, MATCH('All P'!P$5,'Pitcher Raw'!$B$5:$AM$5, 0), FALSE)/$L30)*(162*($L30/VLOOKUP($E30, 'Major League Baseball  Detailed'!$AF$2:$AG$31, 2, FALSE))),0)</f>
        <v>0</v>
      </c>
      <c r="Q30">
        <f>ROUND((VLOOKUP($B30, 'Pitcher Raw'!$B$6:$AM$77, MATCH('All P'!Q$5,'Pitcher Raw'!$B$5:$AM$5, 0), FALSE)/$L30)*(162*($L30/VLOOKUP($E30, 'Major League Baseball  Detailed'!$AF$2:$AG$31, 2, FALSE))),0)</f>
        <v>83</v>
      </c>
      <c r="R30">
        <f>ROUND((VLOOKUP($B30, 'Pitcher Raw'!$B$6:$AM$77, MATCH('All P'!R$5,'Pitcher Raw'!$B$5:$AM$5, 0), FALSE)/$L30)*(162*($L30/VLOOKUP($E30, 'Major League Baseball  Detailed'!$AF$2:$AG$31, 2, FALSE))),0)</f>
        <v>77</v>
      </c>
      <c r="S30">
        <f>ROUND((VLOOKUP($B30, 'Pitcher Raw'!$B$6:$AM$77, MATCH('All P'!S$5,'Pitcher Raw'!$B$5:$AM$5, 0), FALSE)/$L30)*(162*($L30/VLOOKUP($E30, 'Major League Baseball  Detailed'!$AF$2:$AG$31, 2, FALSE))),0)</f>
        <v>36</v>
      </c>
      <c r="T30">
        <f>ROUND((VLOOKUP($B30, 'Pitcher Raw'!$B$6:$AM$77, MATCH('All P'!T$5,'Pitcher Raw'!$B$5:$AM$5, 0), FALSE)/$L30)*(162*($L30/VLOOKUP($E30, 'Major League Baseball  Detailed'!$AF$2:$AG$31, 2, FALSE))),0)</f>
        <v>36</v>
      </c>
      <c r="U30">
        <f>ROUND((VLOOKUP($B30, 'Pitcher Raw'!$B$6:$AM$77, MATCH('All P'!U$5,'Pitcher Raw'!$B$5:$AM$5, 0), FALSE)/$L30)*(162*($L30/VLOOKUP($E30, 'Major League Baseball  Detailed'!$AF$2:$AG$31, 2, FALSE))),0)</f>
        <v>10</v>
      </c>
      <c r="V30">
        <f>ROUND((VLOOKUP($B30, 'Pitcher Raw'!$B$6:$AM$77, MATCH('All P'!V$5,'Pitcher Raw'!$B$5:$AM$5, 0), FALSE)/$L30)*(162*($L30/VLOOKUP($E30, 'Major League Baseball  Detailed'!$AF$2:$AG$31, 2, FALSE))),0)</f>
        <v>31</v>
      </c>
      <c r="W30">
        <f>ROUND((VLOOKUP($B30, 'Pitcher Raw'!$B$6:$AM$77, MATCH('All P'!W$5,'Pitcher Raw'!$B$5:$AM$5, 0), FALSE)/$L30)*(162*($L30/VLOOKUP($E30, 'Major League Baseball  Detailed'!$AF$2:$AG$31, 2, FALSE))),0)</f>
        <v>0</v>
      </c>
      <c r="X30">
        <f>ROUND((VLOOKUP($B30, 'Pitcher Raw'!$B$6:$AM$77, MATCH('All P'!X$5,'Pitcher Raw'!$B$5:$AM$5, 0), FALSE)/$L30)*(162*($L30/VLOOKUP($E30, 'Major League Baseball  Detailed'!$AF$2:$AG$31, 2, FALSE))),0)</f>
        <v>61</v>
      </c>
      <c r="Y30">
        <f>ROUND((VLOOKUP($B30, 'Pitcher Raw'!$B$6:$AM$77, MATCH('All P'!Y$5,'Pitcher Raw'!$B$5:$AM$5, 0), FALSE)/$L30)*(162*($L30/VLOOKUP($E30, 'Major League Baseball  Detailed'!$AF$2:$AG$31, 2, FALSE))),0)</f>
        <v>2</v>
      </c>
      <c r="Z30">
        <f>ROUND((VLOOKUP($B30, 'Pitcher Raw'!$B$6:$AM$77, MATCH('All P'!Z$5,'Pitcher Raw'!$B$5:$AM$5, 0), FALSE)/$L30)*(162*($L30/VLOOKUP($E30, 'Major League Baseball  Detailed'!$AF$2:$AG$31, 2, FALSE))),0)</f>
        <v>0</v>
      </c>
      <c r="AA30">
        <f>ROUND((VLOOKUP($B30, 'Pitcher Raw'!$B$6:$AM$77, MATCH('All P'!AA$5,'Pitcher Raw'!$B$5:$AM$5, 0), FALSE)/$L30)*(162*($L30/VLOOKUP($E30, 'Major League Baseball  Detailed'!$AF$2:$AG$31, 2, FALSE))),0)</f>
        <v>4</v>
      </c>
      <c r="AB30">
        <f>ROUND((VLOOKUP($B30, 'Pitcher Raw'!$B$6:$AM$77, MATCH('All P'!AB$5,'Pitcher Raw'!$B$5:$AM$5, 0), FALSE)/$L30)*(162*($L30/VLOOKUP($E30, 'Major League Baseball  Detailed'!$AF$2:$AG$31, 2, FALSE))),0)</f>
        <v>345</v>
      </c>
      <c r="AC30">
        <f>VLOOKUP($B30, 'Pitcher Raw'!$B$6:$AM$77, MATCH('All P'!AC$5, 'Pitcher Raw'!$B$5:$AM$5, 0), FALSE)</f>
        <v>117</v>
      </c>
      <c r="AD30" s="1">
        <f>VLOOKUP($B30, 'Pitcher Raw'!$B$6:$AM$77, MATCH('All P'!AD$5, 'Pitcher Raw'!$B$5:$AM$5, 0), FALSE)</f>
        <v>4.4000000000000004</v>
      </c>
      <c r="AE30" s="1">
        <f>VLOOKUP($B30, 'Pitcher Raw'!$B$6:$AM$77, MATCH('All P'!AE$5, 'Pitcher Raw'!$B$5:$AM$5, 0), FALSE)</f>
        <v>1.294</v>
      </c>
      <c r="AF30" s="9">
        <f>VLOOKUP($B30, 'Pitcher Raw'!$B$6:$AM$77, MATCH('All P'!AF$5, 'Pitcher Raw'!$B$5:$AM$5, 0), FALSE)</f>
        <v>8.3000000000000007</v>
      </c>
      <c r="AG30" s="9">
        <f>VLOOKUP($B30, 'Pitcher Raw'!$B$6:$AM$77, MATCH('All P'!AG$5, 'Pitcher Raw'!$B$5:$AM$5, 0), FALSE)</f>
        <v>1.1000000000000001</v>
      </c>
      <c r="AH30" s="9">
        <f>VLOOKUP($B30, 'Pitcher Raw'!$B$6:$AM$77, MATCH('All P'!AH$5, 'Pitcher Raw'!$B$5:$AM$5, 0), FALSE)</f>
        <v>3.3</v>
      </c>
      <c r="AI30" s="9">
        <f>VLOOKUP($B30, 'Pitcher Raw'!$B$6:$AM$77, MATCH('All P'!AI$5, 'Pitcher Raw'!$B$5:$AM$5, 0), FALSE)</f>
        <v>6.6</v>
      </c>
      <c r="AJ30" s="9">
        <f>VLOOKUP($B30, 'Pitcher Raw'!$B$6:$AM$77, MATCH('All P'!AJ$5, 'Pitcher Raw'!$B$5:$AM$5, 0), FALSE)</f>
        <v>2</v>
      </c>
      <c r="AK30" s="9">
        <f>(VLOOKUP($B30, 'Pitcher Raw'!$B$6:$AM$77, MATCH('All P'!AK$5, 'Pitcher Raw'!$B$5:$AM$5, 0), FALSE)/VLOOKUP('All P'!$E30, 'Major League Baseball  Detailed'!$AF$2:$AG$31,2,FALSE))*162</f>
        <v>1.8409090909090911</v>
      </c>
      <c r="AL30" s="9">
        <f>(VLOOKUP($B30, 'Pitcher Raw'!$B$6:$AM$77, MATCH('All P'!AL$5, 'Pitcher Raw'!$B$5:$AM$5, 0), FALSE)/VLOOKUP('All P'!$E30, 'Major League Baseball  Detailed'!$AF$2:$AG$31,2,FALSE))*162</f>
        <v>1.1045454545454547</v>
      </c>
    </row>
    <row r="31" spans="1:38" x14ac:dyDescent="0.45">
      <c r="A31">
        <f>'Pitcher Raw'!A31</f>
        <v>26</v>
      </c>
      <c r="B31" t="str">
        <f>'Pitcher Raw'!B31</f>
        <v>Logan Webb</v>
      </c>
      <c r="C31">
        <f>'Pitcher Raw'!C31</f>
        <v>2024</v>
      </c>
      <c r="D31">
        <f>'Pitcher Raw'!D31</f>
        <v>27</v>
      </c>
      <c r="E31" t="str">
        <f>'Pitcher Raw'!E31</f>
        <v>SFG</v>
      </c>
      <c r="F31" t="str">
        <f>'Pitcher Raw'!F31</f>
        <v>NL</v>
      </c>
      <c r="G31">
        <f>ROUND((VLOOKUP($B31, 'Pitcher Raw'!$B$6:$AM$77, MATCH('All P'!G$5,'Pitcher Raw'!$B$5:$AM$5, 0), FALSE)/$L31)*(162*($L31/VLOOKUP($E31, 'Major League Baseball  Detailed'!$AF$2:$AG$31, 2, FALSE))),0)</f>
        <v>5</v>
      </c>
      <c r="H31">
        <f>ROUND((VLOOKUP($B31, 'Pitcher Raw'!$B$6:$AM$77, MATCH('All P'!H$5,'Pitcher Raw'!$B$5:$AM$5, 0), FALSE)/$L31)*(162*($L31/VLOOKUP($E31, 'Major League Baseball  Detailed'!$AF$2:$AG$31, 2, FALSE))),0)</f>
        <v>6</v>
      </c>
      <c r="I31">
        <f>ROUND((VLOOKUP($B31, 'Pitcher Raw'!$B$6:$AM$77, MATCH('All P'!I$5,'Pitcher Raw'!$B$5:$AM$5, 0), FALSE)/$L31)*(162*($L31/VLOOKUP($E31, 'Major League Baseball  Detailed'!$AF$2:$AG$31, 2, FALSE))),0)</f>
        <v>1</v>
      </c>
      <c r="J31">
        <f>ROUND((VLOOKUP($B31, 'Pitcher Raw'!$B$6:$AM$77, MATCH('All P'!J$5,'Pitcher Raw'!$B$5:$AM$5, 0), FALSE)/$L31)*(162*($L31/VLOOKUP($E31, 'Major League Baseball  Detailed'!$AF$2:$AG$31, 2, FALSE))),0)</f>
        <v>11</v>
      </c>
      <c r="K31">
        <f>VLOOKUP($B31, 'Pitcher Raw'!$B$6:$AM$77, MATCH('All P'!K$5, 'Pitcher Raw'!$B$5:$AM$5, 0), FALSE)</f>
        <v>2.95</v>
      </c>
      <c r="L31">
        <f>ROUND((VLOOKUP($B31,'Pitcher Raw'!$B$6:$AM$77,MATCH('All P'!L$5,'Pitcher Raw'!$B$5:$AM$5,0),FALSE)/VLOOKUP($E31, 'Major League Baseball  Detailed'!$AF$2:$AG$31, 2, FALSE))*162, 0)</f>
        <v>16</v>
      </c>
      <c r="M31">
        <f>ROUND((VLOOKUP($B31,'Pitcher Raw'!$B$6:$AM$77,MATCH('All P'!M$5,'Pitcher Raw'!$B$5:$AM$5,0),FALSE)/VLOOKUP($E31, 'Major League Baseball  Detailed'!$AF$2:$AG$31, 2, FALSE))*162, 0)</f>
        <v>16</v>
      </c>
      <c r="N31">
        <f>ROUND((VLOOKUP($B31, 'Pitcher Raw'!$B$6:$AM$77, MATCH('All P'!N$5,'Pitcher Raw'!$B$5:$AM$5, 0), FALSE)/$L31)*(162*($L31/VLOOKUP($E31, 'Major League Baseball  Detailed'!$AF$2:$AG$31, 2, FALSE))),0)</f>
        <v>0</v>
      </c>
      <c r="O31">
        <f>ROUND((VLOOKUP($B31, 'Pitcher Raw'!$B$6:$AM$77, MATCH('All P'!O$5,'Pitcher Raw'!$B$5:$AM$5, 0), FALSE)/$L31)*(162*($L31/VLOOKUP($E31, 'Major League Baseball  Detailed'!$AF$2:$AG$31, 2, FALSE))),0)</f>
        <v>0</v>
      </c>
      <c r="P31">
        <f>ROUND((VLOOKUP($B31, 'Pitcher Raw'!$B$6:$AM$77, MATCH('All P'!P$5,'Pitcher Raw'!$B$5:$AM$5, 0), FALSE)/$L31)*(162*($L31/VLOOKUP($E31, 'Major League Baseball  Detailed'!$AF$2:$AG$31, 2, FALSE))),0)</f>
        <v>0</v>
      </c>
      <c r="Q31">
        <f>ROUND((VLOOKUP($B31, 'Pitcher Raw'!$B$6:$AM$77, MATCH('All P'!Q$5,'Pitcher Raw'!$B$5:$AM$5, 0), FALSE)/$L31)*(162*($L31/VLOOKUP($E31, 'Major League Baseball  Detailed'!$AF$2:$AG$31, 2, FALSE))),0)</f>
        <v>97</v>
      </c>
      <c r="R31">
        <f>ROUND((VLOOKUP($B31, 'Pitcher Raw'!$B$6:$AM$77, MATCH('All P'!R$5,'Pitcher Raw'!$B$5:$AM$5, 0), FALSE)/$L31)*(162*($L31/VLOOKUP($E31, 'Major League Baseball  Detailed'!$AF$2:$AG$31, 2, FALSE))),0)</f>
        <v>97</v>
      </c>
      <c r="S31">
        <f>ROUND((VLOOKUP($B31, 'Pitcher Raw'!$B$6:$AM$77, MATCH('All P'!S$5,'Pitcher Raw'!$B$5:$AM$5, 0), FALSE)/$L31)*(162*($L31/VLOOKUP($E31, 'Major League Baseball  Detailed'!$AF$2:$AG$31, 2, FALSE))),0)</f>
        <v>36</v>
      </c>
      <c r="T31">
        <f>ROUND((VLOOKUP($B31, 'Pitcher Raw'!$B$6:$AM$77, MATCH('All P'!T$5,'Pitcher Raw'!$B$5:$AM$5, 0), FALSE)/$L31)*(162*($L31/VLOOKUP($E31, 'Major League Baseball  Detailed'!$AF$2:$AG$31, 2, FALSE))),0)</f>
        <v>32</v>
      </c>
      <c r="U31">
        <f>ROUND((VLOOKUP($B31, 'Pitcher Raw'!$B$6:$AM$77, MATCH('All P'!U$5,'Pitcher Raw'!$B$5:$AM$5, 0), FALSE)/$L31)*(162*($L31/VLOOKUP($E31, 'Major League Baseball  Detailed'!$AF$2:$AG$31, 2, FALSE))),0)</f>
        <v>4</v>
      </c>
      <c r="V31">
        <f>ROUND((VLOOKUP($B31, 'Pitcher Raw'!$B$6:$AM$77, MATCH('All P'!V$5,'Pitcher Raw'!$B$5:$AM$5, 0), FALSE)/$L31)*(162*($L31/VLOOKUP($E31, 'Major League Baseball  Detailed'!$AF$2:$AG$31, 2, FALSE))),0)</f>
        <v>25</v>
      </c>
      <c r="W31">
        <f>ROUND((VLOOKUP($B31, 'Pitcher Raw'!$B$6:$AM$77, MATCH('All P'!W$5,'Pitcher Raw'!$B$5:$AM$5, 0), FALSE)/$L31)*(162*($L31/VLOOKUP($E31, 'Major League Baseball  Detailed'!$AF$2:$AG$31, 2, FALSE))),0)</f>
        <v>2</v>
      </c>
      <c r="X31">
        <f>ROUND((VLOOKUP($B31, 'Pitcher Raw'!$B$6:$AM$77, MATCH('All P'!X$5,'Pitcher Raw'!$B$5:$AM$5, 0), FALSE)/$L31)*(162*($L31/VLOOKUP($E31, 'Major League Baseball  Detailed'!$AF$2:$AG$31, 2, FALSE))),0)</f>
        <v>82</v>
      </c>
      <c r="Y31">
        <f>ROUND((VLOOKUP($B31, 'Pitcher Raw'!$B$6:$AM$77, MATCH('All P'!Y$5,'Pitcher Raw'!$B$5:$AM$5, 0), FALSE)/$L31)*(162*($L31/VLOOKUP($E31, 'Major League Baseball  Detailed'!$AF$2:$AG$31, 2, FALSE))),0)</f>
        <v>2</v>
      </c>
      <c r="Z31">
        <f>ROUND((VLOOKUP($B31, 'Pitcher Raw'!$B$6:$AM$77, MATCH('All P'!Z$5,'Pitcher Raw'!$B$5:$AM$5, 0), FALSE)/$L31)*(162*($L31/VLOOKUP($E31, 'Major League Baseball  Detailed'!$AF$2:$AG$31, 2, FALSE))),0)</f>
        <v>0</v>
      </c>
      <c r="AA31">
        <f>ROUND((VLOOKUP($B31, 'Pitcher Raw'!$B$6:$AM$77, MATCH('All P'!AA$5,'Pitcher Raw'!$B$5:$AM$5, 0), FALSE)/$L31)*(162*($L31/VLOOKUP($E31, 'Major League Baseball  Detailed'!$AF$2:$AG$31, 2, FALSE))),0)</f>
        <v>1</v>
      </c>
      <c r="AB31">
        <f>ROUND((VLOOKUP($B31, 'Pitcher Raw'!$B$6:$AM$77, MATCH('All P'!AB$5,'Pitcher Raw'!$B$5:$AM$5, 0), FALSE)/$L31)*(162*($L31/VLOOKUP($E31, 'Major League Baseball  Detailed'!$AF$2:$AG$31, 2, FALSE))),0)</f>
        <v>401</v>
      </c>
      <c r="AC31">
        <f>VLOOKUP($B31, 'Pitcher Raw'!$B$6:$AM$77, MATCH('All P'!AC$5, 'Pitcher Raw'!$B$5:$AM$5, 0), FALSE)</f>
        <v>129</v>
      </c>
      <c r="AD31" s="1">
        <f>VLOOKUP($B31, 'Pitcher Raw'!$B$6:$AM$77, MATCH('All P'!AD$5, 'Pitcher Raw'!$B$5:$AM$5, 0), FALSE)</f>
        <v>2.78</v>
      </c>
      <c r="AE31" s="1">
        <f>VLOOKUP($B31, 'Pitcher Raw'!$B$6:$AM$77, MATCH('All P'!AE$5, 'Pitcher Raw'!$B$5:$AM$5, 0), FALSE)</f>
        <v>1.248</v>
      </c>
      <c r="AF31" s="9">
        <f>VLOOKUP($B31, 'Pitcher Raw'!$B$6:$AM$77, MATCH('All P'!AF$5, 'Pitcher Raw'!$B$5:$AM$5, 0), FALSE)</f>
        <v>9</v>
      </c>
      <c r="AG31" s="9">
        <f>VLOOKUP($B31, 'Pitcher Raw'!$B$6:$AM$77, MATCH('All P'!AG$5, 'Pitcher Raw'!$B$5:$AM$5, 0), FALSE)</f>
        <v>0.3</v>
      </c>
      <c r="AH31" s="9">
        <f>VLOOKUP($B31, 'Pitcher Raw'!$B$6:$AM$77, MATCH('All P'!AH$5, 'Pitcher Raw'!$B$5:$AM$5, 0), FALSE)</f>
        <v>2.2999999999999998</v>
      </c>
      <c r="AI31" s="9">
        <f>VLOOKUP($B31, 'Pitcher Raw'!$B$6:$AM$77, MATCH('All P'!AI$5, 'Pitcher Raw'!$B$5:$AM$5, 0), FALSE)</f>
        <v>7.6</v>
      </c>
      <c r="AJ31" s="9">
        <f>VLOOKUP($B31, 'Pitcher Raw'!$B$6:$AM$77, MATCH('All P'!AJ$5, 'Pitcher Raw'!$B$5:$AM$5, 0), FALSE)</f>
        <v>3.35</v>
      </c>
      <c r="AK31" s="9">
        <f>(VLOOKUP($B31, 'Pitcher Raw'!$B$6:$AM$77, MATCH('All P'!AK$5, 'Pitcher Raw'!$B$5:$AM$5, 0), FALSE)/VLOOKUP('All P'!$E31, 'Major League Baseball  Detailed'!$AF$2:$AG$31,2,FALSE))*162</f>
        <v>1.8409090909090911</v>
      </c>
      <c r="AL31" s="9">
        <f>(VLOOKUP($B31, 'Pitcher Raw'!$B$6:$AM$77, MATCH('All P'!AL$5, 'Pitcher Raw'!$B$5:$AM$5, 0), FALSE)/VLOOKUP('All P'!$E31, 'Major League Baseball  Detailed'!$AF$2:$AG$31,2,FALSE))*162</f>
        <v>0.98181818181818181</v>
      </c>
    </row>
    <row r="32" spans="1:38" x14ac:dyDescent="0.45">
      <c r="A32">
        <f>'Pitcher Raw'!A32</f>
        <v>27</v>
      </c>
      <c r="B32" t="str">
        <f>'Pitcher Raw'!B32</f>
        <v>JP Sears</v>
      </c>
      <c r="C32">
        <f>'Pitcher Raw'!C32</f>
        <v>2024</v>
      </c>
      <c r="D32">
        <f>'Pitcher Raw'!D32</f>
        <v>28</v>
      </c>
      <c r="E32" t="str">
        <f>'Pitcher Raw'!E32</f>
        <v>OAK</v>
      </c>
      <c r="F32" t="str">
        <f>'Pitcher Raw'!F32</f>
        <v>AL</v>
      </c>
      <c r="G32">
        <f>ROUND((VLOOKUP($B32, 'Pitcher Raw'!$B$6:$AM$77, MATCH('All P'!G$5,'Pitcher Raw'!$B$5:$AM$5, 0), FALSE)/$L32)*(162*($L32/VLOOKUP($E32, 'Major League Baseball  Detailed'!$AF$2:$AG$31, 2, FALSE))),0)</f>
        <v>5</v>
      </c>
      <c r="H32">
        <f>ROUND((VLOOKUP($B32, 'Pitcher Raw'!$B$6:$AM$77, MATCH('All P'!H$5,'Pitcher Raw'!$B$5:$AM$5, 0), FALSE)/$L32)*(162*($L32/VLOOKUP($E32, 'Major League Baseball  Detailed'!$AF$2:$AG$31, 2, FALSE))),0)</f>
        <v>5</v>
      </c>
      <c r="I32">
        <f>ROUND((VLOOKUP($B32, 'Pitcher Raw'!$B$6:$AM$77, MATCH('All P'!I$5,'Pitcher Raw'!$B$5:$AM$5, 0), FALSE)/$L32)*(162*($L32/VLOOKUP($E32, 'Major League Baseball  Detailed'!$AF$2:$AG$31, 2, FALSE))),0)</f>
        <v>1</v>
      </c>
      <c r="J32">
        <f>ROUND((VLOOKUP($B32, 'Pitcher Raw'!$B$6:$AM$77, MATCH('All P'!J$5,'Pitcher Raw'!$B$5:$AM$5, 0), FALSE)/$L32)*(162*($L32/VLOOKUP($E32, 'Major League Baseball  Detailed'!$AF$2:$AG$31, 2, FALSE))),0)</f>
        <v>10</v>
      </c>
      <c r="K32">
        <f>VLOOKUP($B32, 'Pitcher Raw'!$B$6:$AM$77, MATCH('All P'!K$5, 'Pitcher Raw'!$B$5:$AM$5, 0), FALSE)</f>
        <v>4.01</v>
      </c>
      <c r="L32">
        <f>ROUND((VLOOKUP($B32,'Pitcher Raw'!$B$6:$AM$77,MATCH('All P'!L$5,'Pitcher Raw'!$B$5:$AM$5,0),FALSE)/VLOOKUP($E32, 'Major League Baseball  Detailed'!$AF$2:$AG$31, 2, FALSE))*162, 0)</f>
        <v>15</v>
      </c>
      <c r="M32">
        <f>ROUND((VLOOKUP($B32,'Pitcher Raw'!$B$6:$AM$77,MATCH('All P'!M$5,'Pitcher Raw'!$B$5:$AM$5,0),FALSE)/VLOOKUP($E32, 'Major League Baseball  Detailed'!$AF$2:$AG$31, 2, FALSE))*162, 0)</f>
        <v>15</v>
      </c>
      <c r="N32">
        <f>ROUND((VLOOKUP($B32, 'Pitcher Raw'!$B$6:$AM$77, MATCH('All P'!N$5,'Pitcher Raw'!$B$5:$AM$5, 0), FALSE)/$L32)*(162*($L32/VLOOKUP($E32, 'Major League Baseball  Detailed'!$AF$2:$AG$31, 2, FALSE))),0)</f>
        <v>0</v>
      </c>
      <c r="O32">
        <f>ROUND((VLOOKUP($B32, 'Pitcher Raw'!$B$6:$AM$77, MATCH('All P'!O$5,'Pitcher Raw'!$B$5:$AM$5, 0), FALSE)/$L32)*(162*($L32/VLOOKUP($E32, 'Major League Baseball  Detailed'!$AF$2:$AG$31, 2, FALSE))),0)</f>
        <v>0</v>
      </c>
      <c r="P32">
        <f>ROUND((VLOOKUP($B32, 'Pitcher Raw'!$B$6:$AM$77, MATCH('All P'!P$5,'Pitcher Raw'!$B$5:$AM$5, 0), FALSE)/$L32)*(162*($L32/VLOOKUP($E32, 'Major League Baseball  Detailed'!$AF$2:$AG$31, 2, FALSE))),0)</f>
        <v>0</v>
      </c>
      <c r="Q32">
        <f>ROUND((VLOOKUP($B32, 'Pitcher Raw'!$B$6:$AM$77, MATCH('All P'!Q$5,'Pitcher Raw'!$B$5:$AM$5, 0), FALSE)/$L32)*(162*($L32/VLOOKUP($E32, 'Major League Baseball  Detailed'!$AF$2:$AG$31, 2, FALSE))),0)</f>
        <v>83</v>
      </c>
      <c r="R32">
        <f>ROUND((VLOOKUP($B32, 'Pitcher Raw'!$B$6:$AM$77, MATCH('All P'!R$5,'Pitcher Raw'!$B$5:$AM$5, 0), FALSE)/$L32)*(162*($L32/VLOOKUP($E32, 'Major League Baseball  Detailed'!$AF$2:$AG$31, 2, FALSE))),0)</f>
        <v>69</v>
      </c>
      <c r="S32">
        <f>ROUND((VLOOKUP($B32, 'Pitcher Raw'!$B$6:$AM$77, MATCH('All P'!S$5,'Pitcher Raw'!$B$5:$AM$5, 0), FALSE)/$L32)*(162*($L32/VLOOKUP($E32, 'Major League Baseball  Detailed'!$AF$2:$AG$31, 2, FALSE))),0)</f>
        <v>38</v>
      </c>
      <c r="T32">
        <f>ROUND((VLOOKUP($B32, 'Pitcher Raw'!$B$6:$AM$77, MATCH('All P'!T$5,'Pitcher Raw'!$B$5:$AM$5, 0), FALSE)/$L32)*(162*($L32/VLOOKUP($E32, 'Major League Baseball  Detailed'!$AF$2:$AG$31, 2, FALSE))),0)</f>
        <v>37</v>
      </c>
      <c r="U32">
        <f>ROUND((VLOOKUP($B32, 'Pitcher Raw'!$B$6:$AM$77, MATCH('All P'!U$5,'Pitcher Raw'!$B$5:$AM$5, 0), FALSE)/$L32)*(162*($L32/VLOOKUP($E32, 'Major League Baseball  Detailed'!$AF$2:$AG$31, 2, FALSE))),0)</f>
        <v>10</v>
      </c>
      <c r="V32">
        <f>ROUND((VLOOKUP($B32, 'Pitcher Raw'!$B$6:$AM$77, MATCH('All P'!V$5,'Pitcher Raw'!$B$5:$AM$5, 0), FALSE)/$L32)*(162*($L32/VLOOKUP($E32, 'Major League Baseball  Detailed'!$AF$2:$AG$31, 2, FALSE))),0)</f>
        <v>23</v>
      </c>
      <c r="W32">
        <f>ROUND((VLOOKUP($B32, 'Pitcher Raw'!$B$6:$AM$77, MATCH('All P'!W$5,'Pitcher Raw'!$B$5:$AM$5, 0), FALSE)/$L32)*(162*($L32/VLOOKUP($E32, 'Major League Baseball  Detailed'!$AF$2:$AG$31, 2, FALSE))),0)</f>
        <v>0</v>
      </c>
      <c r="X32">
        <f>ROUND((VLOOKUP($B32, 'Pitcher Raw'!$B$6:$AM$77, MATCH('All P'!X$5,'Pitcher Raw'!$B$5:$AM$5, 0), FALSE)/$L32)*(162*($L32/VLOOKUP($E32, 'Major League Baseball  Detailed'!$AF$2:$AG$31, 2, FALSE))),0)</f>
        <v>56</v>
      </c>
      <c r="Y32">
        <f>ROUND((VLOOKUP($B32, 'Pitcher Raw'!$B$6:$AM$77, MATCH('All P'!Y$5,'Pitcher Raw'!$B$5:$AM$5, 0), FALSE)/$L32)*(162*($L32/VLOOKUP($E32, 'Major League Baseball  Detailed'!$AF$2:$AG$31, 2, FALSE))),0)</f>
        <v>4</v>
      </c>
      <c r="Z32">
        <f>ROUND((VLOOKUP($B32, 'Pitcher Raw'!$B$6:$AM$77, MATCH('All P'!Z$5,'Pitcher Raw'!$B$5:$AM$5, 0), FALSE)/$L32)*(162*($L32/VLOOKUP($E32, 'Major League Baseball  Detailed'!$AF$2:$AG$31, 2, FALSE))),0)</f>
        <v>0</v>
      </c>
      <c r="AA32">
        <f>ROUND((VLOOKUP($B32, 'Pitcher Raw'!$B$6:$AM$77, MATCH('All P'!AA$5,'Pitcher Raw'!$B$5:$AM$5, 0), FALSE)/$L32)*(162*($L32/VLOOKUP($E32, 'Major League Baseball  Detailed'!$AF$2:$AG$31, 2, FALSE))),0)</f>
        <v>0</v>
      </c>
      <c r="AB32">
        <f>ROUND((VLOOKUP($B32, 'Pitcher Raw'!$B$6:$AM$77, MATCH('All P'!AB$5,'Pitcher Raw'!$B$5:$AM$5, 0), FALSE)/$L32)*(162*($L32/VLOOKUP($E32, 'Major League Baseball  Detailed'!$AF$2:$AG$31, 2, FALSE))),0)</f>
        <v>341</v>
      </c>
      <c r="AC32">
        <f>VLOOKUP($B32, 'Pitcher Raw'!$B$6:$AM$77, MATCH('All P'!AC$5, 'Pitcher Raw'!$B$5:$AM$5, 0), FALSE)</f>
        <v>97</v>
      </c>
      <c r="AD32" s="1">
        <f>VLOOKUP($B32, 'Pitcher Raw'!$B$6:$AM$77, MATCH('All P'!AD$5, 'Pitcher Raw'!$B$5:$AM$5, 0), FALSE)</f>
        <v>4.34</v>
      </c>
      <c r="AE32" s="1">
        <f>VLOOKUP($B32, 'Pitcher Raw'!$B$6:$AM$77, MATCH('All P'!AE$5, 'Pitcher Raw'!$B$5:$AM$5, 0), FALSE)</f>
        <v>1.1140000000000001</v>
      </c>
      <c r="AF32" s="9">
        <f>VLOOKUP($B32, 'Pitcher Raw'!$B$6:$AM$77, MATCH('All P'!AF$5, 'Pitcher Raw'!$B$5:$AM$5, 0), FALSE)</f>
        <v>7.5</v>
      </c>
      <c r="AG32" s="9">
        <f>VLOOKUP($B32, 'Pitcher Raw'!$B$6:$AM$77, MATCH('All P'!AG$5, 'Pitcher Raw'!$B$5:$AM$5, 0), FALSE)</f>
        <v>1.1000000000000001</v>
      </c>
      <c r="AH32" s="9">
        <f>VLOOKUP($B32, 'Pitcher Raw'!$B$6:$AM$77, MATCH('All P'!AH$5, 'Pitcher Raw'!$B$5:$AM$5, 0), FALSE)</f>
        <v>2.5</v>
      </c>
      <c r="AI32" s="9">
        <f>VLOOKUP($B32, 'Pitcher Raw'!$B$6:$AM$77, MATCH('All P'!AI$5, 'Pitcher Raw'!$B$5:$AM$5, 0), FALSE)</f>
        <v>6</v>
      </c>
      <c r="AJ32" s="9">
        <f>VLOOKUP($B32, 'Pitcher Raw'!$B$6:$AM$77, MATCH('All P'!AJ$5, 'Pitcher Raw'!$B$5:$AM$5, 0), FALSE)</f>
        <v>2.37</v>
      </c>
      <c r="AK32" s="9">
        <f>(VLOOKUP($B32, 'Pitcher Raw'!$B$6:$AM$77, MATCH('All P'!AK$5, 'Pitcher Raw'!$B$5:$AM$5, 0), FALSE)/VLOOKUP('All P'!$E32, 'Major League Baseball  Detailed'!$AF$2:$AG$31,2,FALSE))*162</f>
        <v>1.7312977099236642</v>
      </c>
      <c r="AL32" s="9">
        <f>(VLOOKUP($B32, 'Pitcher Raw'!$B$6:$AM$77, MATCH('All P'!AL$5, 'Pitcher Raw'!$B$5:$AM$5, 0), FALSE)/VLOOKUP('All P'!$E32, 'Major League Baseball  Detailed'!$AF$2:$AG$31,2,FALSE))*162</f>
        <v>1.1129770992366412</v>
      </c>
    </row>
    <row r="33" spans="1:38" x14ac:dyDescent="0.45">
      <c r="A33">
        <f>'Pitcher Raw'!A33</f>
        <v>28</v>
      </c>
      <c r="B33" t="str">
        <f>'Pitcher Raw'!B33</f>
        <v>Marcus Stroman</v>
      </c>
      <c r="C33">
        <f>'Pitcher Raw'!C33</f>
        <v>2024</v>
      </c>
      <c r="D33">
        <f>'Pitcher Raw'!D33</f>
        <v>33</v>
      </c>
      <c r="E33" t="str">
        <f>'Pitcher Raw'!E33</f>
        <v>NYY</v>
      </c>
      <c r="F33" t="str">
        <f>'Pitcher Raw'!F33</f>
        <v>AL</v>
      </c>
      <c r="G33">
        <f>ROUND((VLOOKUP($B33, 'Pitcher Raw'!$B$6:$AM$77, MATCH('All P'!G$5,'Pitcher Raw'!$B$5:$AM$5, 0), FALSE)/$L33)*(162*($L33/VLOOKUP($E33, 'Major League Baseball  Detailed'!$AF$2:$AG$31, 2, FALSE))),0)</f>
        <v>6</v>
      </c>
      <c r="H33">
        <f>ROUND((VLOOKUP($B33, 'Pitcher Raw'!$B$6:$AM$77, MATCH('All P'!H$5,'Pitcher Raw'!$B$5:$AM$5, 0), FALSE)/$L33)*(162*($L33/VLOOKUP($E33, 'Major League Baseball  Detailed'!$AF$2:$AG$31, 2, FALSE))),0)</f>
        <v>2</v>
      </c>
      <c r="I33">
        <f>ROUND((VLOOKUP($B33, 'Pitcher Raw'!$B$6:$AM$77, MATCH('All P'!I$5,'Pitcher Raw'!$B$5:$AM$5, 0), FALSE)/$L33)*(162*($L33/VLOOKUP($E33, 'Major League Baseball  Detailed'!$AF$2:$AG$31, 2, FALSE))),0)</f>
        <v>1</v>
      </c>
      <c r="J33">
        <f>ROUND((VLOOKUP($B33, 'Pitcher Raw'!$B$6:$AM$77, MATCH('All P'!J$5,'Pitcher Raw'!$B$5:$AM$5, 0), FALSE)/$L33)*(162*($L33/VLOOKUP($E33, 'Major League Baseball  Detailed'!$AF$2:$AG$31, 2, FALSE))),0)</f>
        <v>9</v>
      </c>
      <c r="K33">
        <f>VLOOKUP($B33, 'Pitcher Raw'!$B$6:$AM$77, MATCH('All P'!K$5, 'Pitcher Raw'!$B$5:$AM$5, 0), FALSE)</f>
        <v>2.73</v>
      </c>
      <c r="L33">
        <f>ROUND((VLOOKUP($B33,'Pitcher Raw'!$B$6:$AM$77,MATCH('All P'!L$5,'Pitcher Raw'!$B$5:$AM$5,0),FALSE)/VLOOKUP($E33, 'Major League Baseball  Detailed'!$AF$2:$AG$31, 2, FALSE))*162, 0)</f>
        <v>15</v>
      </c>
      <c r="M33">
        <f>ROUND((VLOOKUP($B33,'Pitcher Raw'!$B$6:$AM$77,MATCH('All P'!M$5,'Pitcher Raw'!$B$5:$AM$5,0),FALSE)/VLOOKUP($E33, 'Major League Baseball  Detailed'!$AF$2:$AG$31, 2, FALSE))*162, 0)</f>
        <v>15</v>
      </c>
      <c r="N33">
        <f>ROUND((VLOOKUP($B33, 'Pitcher Raw'!$B$6:$AM$77, MATCH('All P'!N$5,'Pitcher Raw'!$B$5:$AM$5, 0), FALSE)/$L33)*(162*($L33/VLOOKUP($E33, 'Major League Baseball  Detailed'!$AF$2:$AG$31, 2, FALSE))),0)</f>
        <v>0</v>
      </c>
      <c r="O33">
        <f>ROUND((VLOOKUP($B33, 'Pitcher Raw'!$B$6:$AM$77, MATCH('All P'!O$5,'Pitcher Raw'!$B$5:$AM$5, 0), FALSE)/$L33)*(162*($L33/VLOOKUP($E33, 'Major League Baseball  Detailed'!$AF$2:$AG$31, 2, FALSE))),0)</f>
        <v>0</v>
      </c>
      <c r="P33">
        <f>ROUND((VLOOKUP($B33, 'Pitcher Raw'!$B$6:$AM$77, MATCH('All P'!P$5,'Pitcher Raw'!$B$5:$AM$5, 0), FALSE)/$L33)*(162*($L33/VLOOKUP($E33, 'Major League Baseball  Detailed'!$AF$2:$AG$31, 2, FALSE))),0)</f>
        <v>0</v>
      </c>
      <c r="Q33">
        <f>ROUND((VLOOKUP($B33, 'Pitcher Raw'!$B$6:$AM$77, MATCH('All P'!Q$5,'Pitcher Raw'!$B$5:$AM$5, 0), FALSE)/$L33)*(162*($L33/VLOOKUP($E33, 'Major League Baseball  Detailed'!$AF$2:$AG$31, 2, FALSE))),0)</f>
        <v>85</v>
      </c>
      <c r="R33">
        <f>ROUND((VLOOKUP($B33, 'Pitcher Raw'!$B$6:$AM$77, MATCH('All P'!R$5,'Pitcher Raw'!$B$5:$AM$5, 0), FALSE)/$L33)*(162*($L33/VLOOKUP($E33, 'Major League Baseball  Detailed'!$AF$2:$AG$31, 2, FALSE))),0)</f>
        <v>69</v>
      </c>
      <c r="S33">
        <f>ROUND((VLOOKUP($B33, 'Pitcher Raw'!$B$6:$AM$77, MATCH('All P'!S$5,'Pitcher Raw'!$B$5:$AM$5, 0), FALSE)/$L33)*(162*($L33/VLOOKUP($E33, 'Major League Baseball  Detailed'!$AF$2:$AG$31, 2, FALSE))),0)</f>
        <v>29</v>
      </c>
      <c r="T33">
        <f>ROUND((VLOOKUP($B33, 'Pitcher Raw'!$B$6:$AM$77, MATCH('All P'!T$5,'Pitcher Raw'!$B$5:$AM$5, 0), FALSE)/$L33)*(162*($L33/VLOOKUP($E33, 'Major League Baseball  Detailed'!$AF$2:$AG$31, 2, FALSE))),0)</f>
        <v>26</v>
      </c>
      <c r="U33">
        <f>ROUND((VLOOKUP($B33, 'Pitcher Raw'!$B$6:$AM$77, MATCH('All P'!U$5,'Pitcher Raw'!$B$5:$AM$5, 0), FALSE)/$L33)*(162*($L33/VLOOKUP($E33, 'Major League Baseball  Detailed'!$AF$2:$AG$31, 2, FALSE))),0)</f>
        <v>10</v>
      </c>
      <c r="V33">
        <f>ROUND((VLOOKUP($B33, 'Pitcher Raw'!$B$6:$AM$77, MATCH('All P'!V$5,'Pitcher Raw'!$B$5:$AM$5, 0), FALSE)/$L33)*(162*($L33/VLOOKUP($E33, 'Major League Baseball  Detailed'!$AF$2:$AG$31, 2, FALSE))),0)</f>
        <v>36</v>
      </c>
      <c r="W33">
        <f>ROUND((VLOOKUP($B33, 'Pitcher Raw'!$B$6:$AM$77, MATCH('All P'!W$5,'Pitcher Raw'!$B$5:$AM$5, 0), FALSE)/$L33)*(162*($L33/VLOOKUP($E33, 'Major League Baseball  Detailed'!$AF$2:$AG$31, 2, FALSE))),0)</f>
        <v>0</v>
      </c>
      <c r="X33">
        <f>ROUND((VLOOKUP($B33, 'Pitcher Raw'!$B$6:$AM$77, MATCH('All P'!X$5,'Pitcher Raw'!$B$5:$AM$5, 0), FALSE)/$L33)*(162*($L33/VLOOKUP($E33, 'Major League Baseball  Detailed'!$AF$2:$AG$31, 2, FALSE))),0)</f>
        <v>68</v>
      </c>
      <c r="Y33">
        <f>ROUND((VLOOKUP($B33, 'Pitcher Raw'!$B$6:$AM$77, MATCH('All P'!Y$5,'Pitcher Raw'!$B$5:$AM$5, 0), FALSE)/$L33)*(162*($L33/VLOOKUP($E33, 'Major League Baseball  Detailed'!$AF$2:$AG$31, 2, FALSE))),0)</f>
        <v>4</v>
      </c>
      <c r="Z33">
        <f>ROUND((VLOOKUP($B33, 'Pitcher Raw'!$B$6:$AM$77, MATCH('All P'!Z$5,'Pitcher Raw'!$B$5:$AM$5, 0), FALSE)/$L33)*(162*($L33/VLOOKUP($E33, 'Major League Baseball  Detailed'!$AF$2:$AG$31, 2, FALSE))),0)</f>
        <v>0</v>
      </c>
      <c r="AA33">
        <f>ROUND((VLOOKUP($B33, 'Pitcher Raw'!$B$6:$AM$77, MATCH('All P'!AA$5,'Pitcher Raw'!$B$5:$AM$5, 0), FALSE)/$L33)*(162*($L33/VLOOKUP($E33, 'Major League Baseball  Detailed'!$AF$2:$AG$31, 2, FALSE))),0)</f>
        <v>1</v>
      </c>
      <c r="AB33">
        <f>ROUND((VLOOKUP($B33, 'Pitcher Raw'!$B$6:$AM$77, MATCH('All P'!AB$5,'Pitcher Raw'!$B$5:$AM$5, 0), FALSE)/$L33)*(162*($L33/VLOOKUP($E33, 'Major League Baseball  Detailed'!$AF$2:$AG$31, 2, FALSE))),0)</f>
        <v>350</v>
      </c>
      <c r="AC33">
        <f>VLOOKUP($B33, 'Pitcher Raw'!$B$6:$AM$77, MATCH('All P'!AC$5, 'Pitcher Raw'!$B$5:$AM$5, 0), FALSE)</f>
        <v>147</v>
      </c>
      <c r="AD33" s="1">
        <f>VLOOKUP($B33, 'Pitcher Raw'!$B$6:$AM$77, MATCH('All P'!AD$5, 'Pitcher Raw'!$B$5:$AM$5, 0), FALSE)</f>
        <v>4.45</v>
      </c>
      <c r="AE33" s="1">
        <f>VLOOKUP($B33, 'Pitcher Raw'!$B$6:$AM$77, MATCH('All P'!AE$5, 'Pitcher Raw'!$B$5:$AM$5, 0), FALSE)</f>
        <v>1.226</v>
      </c>
      <c r="AF33" s="9">
        <f>VLOOKUP($B33, 'Pitcher Raw'!$B$6:$AM$77, MATCH('All P'!AF$5, 'Pitcher Raw'!$B$5:$AM$5, 0), FALSE)</f>
        <v>7.3</v>
      </c>
      <c r="AG33" s="9">
        <f>VLOOKUP($B33, 'Pitcher Raw'!$B$6:$AM$77, MATCH('All P'!AG$5, 'Pitcher Raw'!$B$5:$AM$5, 0), FALSE)</f>
        <v>1</v>
      </c>
      <c r="AH33" s="9">
        <f>VLOOKUP($B33, 'Pitcher Raw'!$B$6:$AM$77, MATCH('All P'!AH$5, 'Pitcher Raw'!$B$5:$AM$5, 0), FALSE)</f>
        <v>3.8</v>
      </c>
      <c r="AI33" s="9">
        <f>VLOOKUP($B33, 'Pitcher Raw'!$B$6:$AM$77, MATCH('All P'!AI$5, 'Pitcher Raw'!$B$5:$AM$5, 0), FALSE)</f>
        <v>7.1</v>
      </c>
      <c r="AJ33" s="9">
        <f>VLOOKUP($B33, 'Pitcher Raw'!$B$6:$AM$77, MATCH('All P'!AJ$5, 'Pitcher Raw'!$B$5:$AM$5, 0), FALSE)</f>
        <v>1.9</v>
      </c>
      <c r="AK33" s="9">
        <f>(VLOOKUP($B33, 'Pitcher Raw'!$B$6:$AM$77, MATCH('All P'!AK$5, 'Pitcher Raw'!$B$5:$AM$5, 0), FALSE)/VLOOKUP('All P'!$E33, 'Major League Baseball  Detailed'!$AF$2:$AG$31,2,FALSE))*162</f>
        <v>1.718181818181818</v>
      </c>
      <c r="AL33" s="9">
        <f>(VLOOKUP($B33, 'Pitcher Raw'!$B$6:$AM$77, MATCH('All P'!AL$5, 'Pitcher Raw'!$B$5:$AM$5, 0), FALSE)/VLOOKUP('All P'!$E33, 'Major League Baseball  Detailed'!$AF$2:$AG$31,2,FALSE))*162</f>
        <v>0.98181818181818181</v>
      </c>
    </row>
    <row r="34" spans="1:38" x14ac:dyDescent="0.45">
      <c r="A34">
        <f>'Pitcher Raw'!A34</f>
        <v>29</v>
      </c>
      <c r="B34" t="str">
        <f>'Pitcher Raw'!B34</f>
        <v>Corbin Burnes</v>
      </c>
      <c r="C34">
        <f>'Pitcher Raw'!C34</f>
        <v>2024</v>
      </c>
      <c r="D34">
        <f>'Pitcher Raw'!D34</f>
        <v>29</v>
      </c>
      <c r="E34" t="str">
        <f>'Pitcher Raw'!E34</f>
        <v>BAL</v>
      </c>
      <c r="F34" t="str">
        <f>'Pitcher Raw'!F34</f>
        <v>AL</v>
      </c>
      <c r="G34">
        <f>ROUND((VLOOKUP($B34, 'Pitcher Raw'!$B$6:$AM$77, MATCH('All P'!G$5,'Pitcher Raw'!$B$5:$AM$5, 0), FALSE)/$L34)*(162*($L34/VLOOKUP($E34, 'Major League Baseball  Detailed'!$AF$2:$AG$31, 2, FALSE))),0)</f>
        <v>6</v>
      </c>
      <c r="H34">
        <f>ROUND((VLOOKUP($B34, 'Pitcher Raw'!$B$6:$AM$77, MATCH('All P'!H$5,'Pitcher Raw'!$B$5:$AM$5, 0), FALSE)/$L34)*(162*($L34/VLOOKUP($E34, 'Major League Baseball  Detailed'!$AF$2:$AG$31, 2, FALSE))),0)</f>
        <v>2</v>
      </c>
      <c r="I34">
        <f>ROUND((VLOOKUP($B34, 'Pitcher Raw'!$B$6:$AM$77, MATCH('All P'!I$5,'Pitcher Raw'!$B$5:$AM$5, 0), FALSE)/$L34)*(162*($L34/VLOOKUP($E34, 'Major League Baseball  Detailed'!$AF$2:$AG$31, 2, FALSE))),0)</f>
        <v>1</v>
      </c>
      <c r="J34">
        <f>ROUND((VLOOKUP($B34, 'Pitcher Raw'!$B$6:$AM$77, MATCH('All P'!J$5,'Pitcher Raw'!$B$5:$AM$5, 0), FALSE)/$L34)*(162*($L34/VLOOKUP($E34, 'Major League Baseball  Detailed'!$AF$2:$AG$31, 2, FALSE))),0)</f>
        <v>9</v>
      </c>
      <c r="K34">
        <f>VLOOKUP($B34, 'Pitcher Raw'!$B$6:$AM$77, MATCH('All P'!K$5, 'Pitcher Raw'!$B$5:$AM$5, 0), FALSE)</f>
        <v>2.35</v>
      </c>
      <c r="L34">
        <f>ROUND((VLOOKUP($B34,'Pitcher Raw'!$B$6:$AM$77,MATCH('All P'!L$5,'Pitcher Raw'!$B$5:$AM$5,0),FALSE)/VLOOKUP($E34, 'Major League Baseball  Detailed'!$AF$2:$AG$31, 2, FALSE))*162, 0)</f>
        <v>15</v>
      </c>
      <c r="M34">
        <f>ROUND((VLOOKUP($B34,'Pitcher Raw'!$B$6:$AM$77,MATCH('All P'!M$5,'Pitcher Raw'!$B$5:$AM$5,0),FALSE)/VLOOKUP($E34, 'Major League Baseball  Detailed'!$AF$2:$AG$31, 2, FALSE))*162, 0)</f>
        <v>15</v>
      </c>
      <c r="N34">
        <f>ROUND((VLOOKUP($B34, 'Pitcher Raw'!$B$6:$AM$77, MATCH('All P'!N$5,'Pitcher Raw'!$B$5:$AM$5, 0), FALSE)/$L34)*(162*($L34/VLOOKUP($E34, 'Major League Baseball  Detailed'!$AF$2:$AG$31, 2, FALSE))),0)</f>
        <v>0</v>
      </c>
      <c r="O34">
        <f>ROUND((VLOOKUP($B34, 'Pitcher Raw'!$B$6:$AM$77, MATCH('All P'!O$5,'Pitcher Raw'!$B$5:$AM$5, 0), FALSE)/$L34)*(162*($L34/VLOOKUP($E34, 'Major League Baseball  Detailed'!$AF$2:$AG$31, 2, FALSE))),0)</f>
        <v>0</v>
      </c>
      <c r="P34">
        <f>ROUND((VLOOKUP($B34, 'Pitcher Raw'!$B$6:$AM$77, MATCH('All P'!P$5,'Pitcher Raw'!$B$5:$AM$5, 0), FALSE)/$L34)*(162*($L34/VLOOKUP($E34, 'Major League Baseball  Detailed'!$AF$2:$AG$31, 2, FALSE))),0)</f>
        <v>0</v>
      </c>
      <c r="Q34">
        <f>ROUND((VLOOKUP($B34, 'Pitcher Raw'!$B$6:$AM$77, MATCH('All P'!Q$5,'Pitcher Raw'!$B$5:$AM$5, 0), FALSE)/$L34)*(162*($L34/VLOOKUP($E34, 'Major League Baseball  Detailed'!$AF$2:$AG$31, 2, FALSE))),0)</f>
        <v>89</v>
      </c>
      <c r="R34">
        <f>ROUND((VLOOKUP($B34, 'Pitcher Raw'!$B$6:$AM$77, MATCH('All P'!R$5,'Pitcher Raw'!$B$5:$AM$5, 0), FALSE)/$L34)*(162*($L34/VLOOKUP($E34, 'Major League Baseball  Detailed'!$AF$2:$AG$31, 2, FALSE))),0)</f>
        <v>69</v>
      </c>
      <c r="S34">
        <f>ROUND((VLOOKUP($B34, 'Pitcher Raw'!$B$6:$AM$77, MATCH('All P'!S$5,'Pitcher Raw'!$B$5:$AM$5, 0), FALSE)/$L34)*(162*($L34/VLOOKUP($E34, 'Major League Baseball  Detailed'!$AF$2:$AG$31, 2, FALSE))),0)</f>
        <v>27</v>
      </c>
      <c r="T34">
        <f>ROUND((VLOOKUP($B34, 'Pitcher Raw'!$B$6:$AM$77, MATCH('All P'!T$5,'Pitcher Raw'!$B$5:$AM$5, 0), FALSE)/$L34)*(162*($L34/VLOOKUP($E34, 'Major League Baseball  Detailed'!$AF$2:$AG$31, 2, FALSE))),0)</f>
        <v>23</v>
      </c>
      <c r="U34">
        <f>ROUND((VLOOKUP($B34, 'Pitcher Raw'!$B$6:$AM$77, MATCH('All P'!U$5,'Pitcher Raw'!$B$5:$AM$5, 0), FALSE)/$L34)*(162*($L34/VLOOKUP($E34, 'Major League Baseball  Detailed'!$AF$2:$AG$31, 2, FALSE))),0)</f>
        <v>7</v>
      </c>
      <c r="V34">
        <f>ROUND((VLOOKUP($B34, 'Pitcher Raw'!$B$6:$AM$77, MATCH('All P'!V$5,'Pitcher Raw'!$B$5:$AM$5, 0), FALSE)/$L34)*(162*($L34/VLOOKUP($E34, 'Major League Baseball  Detailed'!$AF$2:$AG$31, 2, FALSE))),0)</f>
        <v>25</v>
      </c>
      <c r="W34">
        <f>ROUND((VLOOKUP($B34, 'Pitcher Raw'!$B$6:$AM$77, MATCH('All P'!W$5,'Pitcher Raw'!$B$5:$AM$5, 0), FALSE)/$L34)*(162*($L34/VLOOKUP($E34, 'Major League Baseball  Detailed'!$AF$2:$AG$31, 2, FALSE))),0)</f>
        <v>0</v>
      </c>
      <c r="X34">
        <f>ROUND((VLOOKUP($B34, 'Pitcher Raw'!$B$6:$AM$77, MATCH('All P'!X$5,'Pitcher Raw'!$B$5:$AM$5, 0), FALSE)/$L34)*(162*($L34/VLOOKUP($E34, 'Major League Baseball  Detailed'!$AF$2:$AG$31, 2, FALSE))),0)</f>
        <v>87</v>
      </c>
      <c r="Y34">
        <f>ROUND((VLOOKUP($B34, 'Pitcher Raw'!$B$6:$AM$77, MATCH('All P'!Y$5,'Pitcher Raw'!$B$5:$AM$5, 0), FALSE)/$L34)*(162*($L34/VLOOKUP($E34, 'Major League Baseball  Detailed'!$AF$2:$AG$31, 2, FALSE))),0)</f>
        <v>0</v>
      </c>
      <c r="Z34">
        <f>ROUND((VLOOKUP($B34, 'Pitcher Raw'!$B$6:$AM$77, MATCH('All P'!Z$5,'Pitcher Raw'!$B$5:$AM$5, 0), FALSE)/$L34)*(162*($L34/VLOOKUP($E34, 'Major League Baseball  Detailed'!$AF$2:$AG$31, 2, FALSE))),0)</f>
        <v>2</v>
      </c>
      <c r="AA34">
        <f>ROUND((VLOOKUP($B34, 'Pitcher Raw'!$B$6:$AM$77, MATCH('All P'!AA$5,'Pitcher Raw'!$B$5:$AM$5, 0), FALSE)/$L34)*(162*($L34/VLOOKUP($E34, 'Major League Baseball  Detailed'!$AF$2:$AG$31, 2, FALSE))),0)</f>
        <v>2</v>
      </c>
      <c r="AB34">
        <f>ROUND((VLOOKUP($B34, 'Pitcher Raw'!$B$6:$AM$77, MATCH('All P'!AB$5,'Pitcher Raw'!$B$5:$AM$5, 0), FALSE)/$L34)*(162*($L34/VLOOKUP($E34, 'Major League Baseball  Detailed'!$AF$2:$AG$31, 2, FALSE))),0)</f>
        <v>353</v>
      </c>
      <c r="AC34">
        <f>VLOOKUP($B34, 'Pitcher Raw'!$B$6:$AM$77, MATCH('All P'!AC$5, 'Pitcher Raw'!$B$5:$AM$5, 0), FALSE)</f>
        <v>157</v>
      </c>
      <c r="AD34" s="1">
        <f>VLOOKUP($B34, 'Pitcher Raw'!$B$6:$AM$77, MATCH('All P'!AD$5, 'Pitcher Raw'!$B$5:$AM$5, 0), FALSE)</f>
        <v>3.09</v>
      </c>
      <c r="AE34" s="1">
        <f>VLOOKUP($B34, 'Pitcher Raw'!$B$6:$AM$77, MATCH('All P'!AE$5, 'Pitcher Raw'!$B$5:$AM$5, 0), FALSE)</f>
        <v>1.046</v>
      </c>
      <c r="AF34" s="9">
        <f>VLOOKUP($B34, 'Pitcher Raw'!$B$6:$AM$77, MATCH('All P'!AF$5, 'Pitcher Raw'!$B$5:$AM$5, 0), FALSE)</f>
        <v>6.9</v>
      </c>
      <c r="AG34" s="9">
        <f>VLOOKUP($B34, 'Pitcher Raw'!$B$6:$AM$77, MATCH('All P'!AG$5, 'Pitcher Raw'!$B$5:$AM$5, 0), FALSE)</f>
        <v>0.7</v>
      </c>
      <c r="AH34" s="9">
        <f>VLOOKUP($B34, 'Pitcher Raw'!$B$6:$AM$77, MATCH('All P'!AH$5, 'Pitcher Raw'!$B$5:$AM$5, 0), FALSE)</f>
        <v>2.5</v>
      </c>
      <c r="AI34" s="9">
        <f>VLOOKUP($B34, 'Pitcher Raw'!$B$6:$AM$77, MATCH('All P'!AI$5, 'Pitcher Raw'!$B$5:$AM$5, 0), FALSE)</f>
        <v>8.8000000000000007</v>
      </c>
      <c r="AJ34" s="9">
        <f>VLOOKUP($B34, 'Pitcher Raw'!$B$6:$AM$77, MATCH('All P'!AJ$5, 'Pitcher Raw'!$B$5:$AM$5, 0), FALSE)</f>
        <v>3.55</v>
      </c>
      <c r="AK34" s="9">
        <f>(VLOOKUP($B34, 'Pitcher Raw'!$B$6:$AM$77, MATCH('All P'!AK$5, 'Pitcher Raw'!$B$5:$AM$5, 0), FALSE)/VLOOKUP('All P'!$E34, 'Major League Baseball  Detailed'!$AF$2:$AG$31,2,FALSE))*162</f>
        <v>1.718181818181818</v>
      </c>
      <c r="AL34" s="9">
        <f>(VLOOKUP($B34, 'Pitcher Raw'!$B$6:$AM$77, MATCH('All P'!AL$5, 'Pitcher Raw'!$B$5:$AM$5, 0), FALSE)/VLOOKUP('All P'!$E34, 'Major League Baseball  Detailed'!$AF$2:$AG$31,2,FALSE))*162</f>
        <v>0.98181818181818181</v>
      </c>
    </row>
    <row r="35" spans="1:38" x14ac:dyDescent="0.45">
      <c r="A35">
        <f>'Pitcher Raw'!A35</f>
        <v>30</v>
      </c>
      <c r="B35" t="str">
        <f>'Pitcher Raw'!B35</f>
        <v>Cole Ragans</v>
      </c>
      <c r="C35">
        <f>'Pitcher Raw'!C35</f>
        <v>2024</v>
      </c>
      <c r="D35">
        <f>'Pitcher Raw'!D35</f>
        <v>26</v>
      </c>
      <c r="E35" t="str">
        <f>'Pitcher Raw'!E35</f>
        <v>KCR</v>
      </c>
      <c r="F35" t="str">
        <f>'Pitcher Raw'!F35</f>
        <v>AL</v>
      </c>
      <c r="G35">
        <f>ROUND((VLOOKUP($B35, 'Pitcher Raw'!$B$6:$AM$77, MATCH('All P'!G$5,'Pitcher Raw'!$B$5:$AM$5, 0), FALSE)/$L35)*(162*($L35/VLOOKUP($E35, 'Major League Baseball  Detailed'!$AF$2:$AG$31, 2, FALSE))),0)</f>
        <v>5</v>
      </c>
      <c r="H35">
        <f>ROUND((VLOOKUP($B35, 'Pitcher Raw'!$B$6:$AM$77, MATCH('All P'!H$5,'Pitcher Raw'!$B$5:$AM$5, 0), FALSE)/$L35)*(162*($L35/VLOOKUP($E35, 'Major League Baseball  Detailed'!$AF$2:$AG$31, 2, FALSE))),0)</f>
        <v>5</v>
      </c>
      <c r="I35">
        <f>ROUND((VLOOKUP($B35, 'Pitcher Raw'!$B$6:$AM$77, MATCH('All P'!I$5,'Pitcher Raw'!$B$5:$AM$5, 0), FALSE)/$L35)*(162*($L35/VLOOKUP($E35, 'Major League Baseball  Detailed'!$AF$2:$AG$31, 2, FALSE))),0)</f>
        <v>1</v>
      </c>
      <c r="J35">
        <f>ROUND((VLOOKUP($B35, 'Pitcher Raw'!$B$6:$AM$77, MATCH('All P'!J$5,'Pitcher Raw'!$B$5:$AM$5, 0), FALSE)/$L35)*(162*($L35/VLOOKUP($E35, 'Major League Baseball  Detailed'!$AF$2:$AG$31, 2, FALSE))),0)</f>
        <v>10</v>
      </c>
      <c r="K35">
        <f>VLOOKUP($B35, 'Pitcher Raw'!$B$6:$AM$77, MATCH('All P'!K$5, 'Pitcher Raw'!$B$5:$AM$5, 0), FALSE)</f>
        <v>3.36</v>
      </c>
      <c r="L35">
        <f>ROUND((VLOOKUP($B35,'Pitcher Raw'!$B$6:$AM$77,MATCH('All P'!L$5,'Pitcher Raw'!$B$5:$AM$5,0),FALSE)/VLOOKUP($E35, 'Major League Baseball  Detailed'!$AF$2:$AG$31, 2, FALSE))*162, 0)</f>
        <v>15</v>
      </c>
      <c r="M35">
        <f>ROUND((VLOOKUP($B35,'Pitcher Raw'!$B$6:$AM$77,MATCH('All P'!M$5,'Pitcher Raw'!$B$5:$AM$5,0),FALSE)/VLOOKUP($E35, 'Major League Baseball  Detailed'!$AF$2:$AG$31, 2, FALSE))*162, 0)</f>
        <v>15</v>
      </c>
      <c r="N35">
        <f>ROUND((VLOOKUP($B35, 'Pitcher Raw'!$B$6:$AM$77, MATCH('All P'!N$5,'Pitcher Raw'!$B$5:$AM$5, 0), FALSE)/$L35)*(162*($L35/VLOOKUP($E35, 'Major League Baseball  Detailed'!$AF$2:$AG$31, 2, FALSE))),0)</f>
        <v>1</v>
      </c>
      <c r="O35">
        <f>ROUND((VLOOKUP($B35, 'Pitcher Raw'!$B$6:$AM$77, MATCH('All P'!O$5,'Pitcher Raw'!$B$5:$AM$5, 0), FALSE)/$L35)*(162*($L35/VLOOKUP($E35, 'Major League Baseball  Detailed'!$AF$2:$AG$31, 2, FALSE))),0)</f>
        <v>0</v>
      </c>
      <c r="P35">
        <f>ROUND((VLOOKUP($B35, 'Pitcher Raw'!$B$6:$AM$77, MATCH('All P'!P$5,'Pitcher Raw'!$B$5:$AM$5, 0), FALSE)/$L35)*(162*($L35/VLOOKUP($E35, 'Major League Baseball  Detailed'!$AF$2:$AG$31, 2, FALSE))),0)</f>
        <v>0</v>
      </c>
      <c r="Q35">
        <f>ROUND((VLOOKUP($B35, 'Pitcher Raw'!$B$6:$AM$77, MATCH('All P'!Q$5,'Pitcher Raw'!$B$5:$AM$5, 0), FALSE)/$L35)*(162*($L35/VLOOKUP($E35, 'Major League Baseball  Detailed'!$AF$2:$AG$31, 2, FALSE))),0)</f>
        <v>82</v>
      </c>
      <c r="R35">
        <f>ROUND((VLOOKUP($B35, 'Pitcher Raw'!$B$6:$AM$77, MATCH('All P'!R$5,'Pitcher Raw'!$B$5:$AM$5, 0), FALSE)/$L35)*(162*($L35/VLOOKUP($E35, 'Major League Baseball  Detailed'!$AF$2:$AG$31, 2, FALSE))),0)</f>
        <v>71</v>
      </c>
      <c r="S35">
        <f>ROUND((VLOOKUP($B35, 'Pitcher Raw'!$B$6:$AM$77, MATCH('All P'!S$5,'Pitcher Raw'!$B$5:$AM$5, 0), FALSE)/$L35)*(162*($L35/VLOOKUP($E35, 'Major League Baseball  Detailed'!$AF$2:$AG$31, 2, FALSE))),0)</f>
        <v>32</v>
      </c>
      <c r="T35">
        <f>ROUND((VLOOKUP($B35, 'Pitcher Raw'!$B$6:$AM$77, MATCH('All P'!T$5,'Pitcher Raw'!$B$5:$AM$5, 0), FALSE)/$L35)*(162*($L35/VLOOKUP($E35, 'Major League Baseball  Detailed'!$AF$2:$AG$31, 2, FALSE))),0)</f>
        <v>31</v>
      </c>
      <c r="U35">
        <f>ROUND((VLOOKUP($B35, 'Pitcher Raw'!$B$6:$AM$77, MATCH('All P'!U$5,'Pitcher Raw'!$B$5:$AM$5, 0), FALSE)/$L35)*(162*($L35/VLOOKUP($E35, 'Major League Baseball  Detailed'!$AF$2:$AG$31, 2, FALSE))),0)</f>
        <v>4</v>
      </c>
      <c r="V35">
        <f>ROUND((VLOOKUP($B35, 'Pitcher Raw'!$B$6:$AM$77, MATCH('All P'!V$5,'Pitcher Raw'!$B$5:$AM$5, 0), FALSE)/$L35)*(162*($L35/VLOOKUP($E35, 'Major League Baseball  Detailed'!$AF$2:$AG$31, 2, FALSE))),0)</f>
        <v>27</v>
      </c>
      <c r="W35">
        <f>ROUND((VLOOKUP($B35, 'Pitcher Raw'!$B$6:$AM$77, MATCH('All P'!W$5,'Pitcher Raw'!$B$5:$AM$5, 0), FALSE)/$L35)*(162*($L35/VLOOKUP($E35, 'Major League Baseball  Detailed'!$AF$2:$AG$31, 2, FALSE))),0)</f>
        <v>1</v>
      </c>
      <c r="X35">
        <f>ROUND((VLOOKUP($B35, 'Pitcher Raw'!$B$6:$AM$77, MATCH('All P'!X$5,'Pitcher Raw'!$B$5:$AM$5, 0), FALSE)/$L35)*(162*($L35/VLOOKUP($E35, 'Major League Baseball  Detailed'!$AF$2:$AG$31, 2, FALSE))),0)</f>
        <v>102</v>
      </c>
      <c r="Y35">
        <f>ROUND((VLOOKUP($B35, 'Pitcher Raw'!$B$6:$AM$77, MATCH('All P'!Y$5,'Pitcher Raw'!$B$5:$AM$5, 0), FALSE)/$L35)*(162*($L35/VLOOKUP($E35, 'Major League Baseball  Detailed'!$AF$2:$AG$31, 2, FALSE))),0)</f>
        <v>1</v>
      </c>
      <c r="Z35">
        <f>ROUND((VLOOKUP($B35, 'Pitcher Raw'!$B$6:$AM$77, MATCH('All P'!Z$5,'Pitcher Raw'!$B$5:$AM$5, 0), FALSE)/$L35)*(162*($L35/VLOOKUP($E35, 'Major League Baseball  Detailed'!$AF$2:$AG$31, 2, FALSE))),0)</f>
        <v>0</v>
      </c>
      <c r="AA35">
        <f>ROUND((VLOOKUP($B35, 'Pitcher Raw'!$B$6:$AM$77, MATCH('All P'!AA$5,'Pitcher Raw'!$B$5:$AM$5, 0), FALSE)/$L35)*(162*($L35/VLOOKUP($E35, 'Major League Baseball  Detailed'!$AF$2:$AG$31, 2, FALSE))),0)</f>
        <v>2</v>
      </c>
      <c r="AB35">
        <f>ROUND((VLOOKUP($B35, 'Pitcher Raw'!$B$6:$AM$77, MATCH('All P'!AB$5,'Pitcher Raw'!$B$5:$AM$5, 0), FALSE)/$L35)*(162*($L35/VLOOKUP($E35, 'Major League Baseball  Detailed'!$AF$2:$AG$31, 2, FALSE))),0)</f>
        <v>342</v>
      </c>
      <c r="AC35">
        <f>VLOOKUP($B35, 'Pitcher Raw'!$B$6:$AM$77, MATCH('All P'!AC$5, 'Pitcher Raw'!$B$5:$AM$5, 0), FALSE)</f>
        <v>123</v>
      </c>
      <c r="AD35" s="1">
        <f>VLOOKUP($B35, 'Pitcher Raw'!$B$6:$AM$77, MATCH('All P'!AD$5, 'Pitcher Raw'!$B$5:$AM$5, 0), FALSE)</f>
        <v>2.2799999999999998</v>
      </c>
      <c r="AE35" s="1">
        <f>VLOOKUP($B35, 'Pitcher Raw'!$B$6:$AM$77, MATCH('All P'!AE$5, 'Pitcher Raw'!$B$5:$AM$5, 0), FALSE)</f>
        <v>1.194</v>
      </c>
      <c r="AF35" s="9">
        <f>VLOOKUP($B35, 'Pitcher Raw'!$B$6:$AM$77, MATCH('All P'!AF$5, 'Pitcher Raw'!$B$5:$AM$5, 0), FALSE)</f>
        <v>7.8</v>
      </c>
      <c r="AG35" s="9">
        <f>VLOOKUP($B35, 'Pitcher Raw'!$B$6:$AM$77, MATCH('All P'!AG$5, 'Pitcher Raw'!$B$5:$AM$5, 0), FALSE)</f>
        <v>0.4</v>
      </c>
      <c r="AH35" s="9">
        <f>VLOOKUP($B35, 'Pitcher Raw'!$B$6:$AM$77, MATCH('All P'!AH$5, 'Pitcher Raw'!$B$5:$AM$5, 0), FALSE)</f>
        <v>3</v>
      </c>
      <c r="AI35" s="9">
        <f>VLOOKUP($B35, 'Pitcher Raw'!$B$6:$AM$77, MATCH('All P'!AI$5, 'Pitcher Raw'!$B$5:$AM$5, 0), FALSE)</f>
        <v>11.1</v>
      </c>
      <c r="AJ35" s="9">
        <f>VLOOKUP($B35, 'Pitcher Raw'!$B$6:$AM$77, MATCH('All P'!AJ$5, 'Pitcher Raw'!$B$5:$AM$5, 0), FALSE)</f>
        <v>3.77</v>
      </c>
      <c r="AK35" s="9">
        <f>(VLOOKUP($B35, 'Pitcher Raw'!$B$6:$AM$77, MATCH('All P'!AK$5, 'Pitcher Raw'!$B$5:$AM$5, 0), FALSE)/VLOOKUP('All P'!$E35, 'Major League Baseball  Detailed'!$AF$2:$AG$31,2,FALSE))*162</f>
        <v>1.718181818181818</v>
      </c>
      <c r="AL35" s="9">
        <f>(VLOOKUP($B35, 'Pitcher Raw'!$B$6:$AM$77, MATCH('All P'!AL$5, 'Pitcher Raw'!$B$5:$AM$5, 0), FALSE)/VLOOKUP('All P'!$E35, 'Major League Baseball  Detailed'!$AF$2:$AG$31,2,FALSE))*162</f>
        <v>0.98181818181818181</v>
      </c>
    </row>
    <row r="36" spans="1:38" x14ac:dyDescent="0.45">
      <c r="A36">
        <f>'Pitcher Raw'!A36</f>
        <v>31</v>
      </c>
      <c r="B36" t="str">
        <f>'Pitcher Raw'!B36</f>
        <v>Aaron Nola</v>
      </c>
      <c r="C36">
        <f>'Pitcher Raw'!C36</f>
        <v>2024</v>
      </c>
      <c r="D36">
        <f>'Pitcher Raw'!D36</f>
        <v>31</v>
      </c>
      <c r="E36" t="str">
        <f>'Pitcher Raw'!E36</f>
        <v>PHI</v>
      </c>
      <c r="F36" t="str">
        <f>'Pitcher Raw'!F36</f>
        <v>NL</v>
      </c>
      <c r="G36">
        <f>ROUND((VLOOKUP($B36, 'Pitcher Raw'!$B$6:$AM$77, MATCH('All P'!G$5,'Pitcher Raw'!$B$5:$AM$5, 0), FALSE)/$L36)*(162*($L36/VLOOKUP($E36, 'Major League Baseball  Detailed'!$AF$2:$AG$31, 2, FALSE))),0)</f>
        <v>9</v>
      </c>
      <c r="H36">
        <f>ROUND((VLOOKUP($B36, 'Pitcher Raw'!$B$6:$AM$77, MATCH('All P'!H$5,'Pitcher Raw'!$B$5:$AM$5, 0), FALSE)/$L36)*(162*($L36/VLOOKUP($E36, 'Major League Baseball  Detailed'!$AF$2:$AG$31, 2, FALSE))),0)</f>
        <v>2</v>
      </c>
      <c r="I36">
        <f>ROUND((VLOOKUP($B36, 'Pitcher Raw'!$B$6:$AM$77, MATCH('All P'!I$5,'Pitcher Raw'!$B$5:$AM$5, 0), FALSE)/$L36)*(162*($L36/VLOOKUP($E36, 'Major League Baseball  Detailed'!$AF$2:$AG$31, 2, FALSE))),0)</f>
        <v>1</v>
      </c>
      <c r="J36">
        <f>ROUND((VLOOKUP($B36, 'Pitcher Raw'!$B$6:$AM$77, MATCH('All P'!J$5,'Pitcher Raw'!$B$5:$AM$5, 0), FALSE)/$L36)*(162*($L36/VLOOKUP($E36, 'Major League Baseball  Detailed'!$AF$2:$AG$31, 2, FALSE))),0)</f>
        <v>11</v>
      </c>
      <c r="K36">
        <f>VLOOKUP($B36, 'Pitcher Raw'!$B$6:$AM$77, MATCH('All P'!K$5, 'Pitcher Raw'!$B$5:$AM$5, 0), FALSE)</f>
        <v>3.03</v>
      </c>
      <c r="L36">
        <f>ROUND((VLOOKUP($B36,'Pitcher Raw'!$B$6:$AM$77,MATCH('All P'!L$5,'Pitcher Raw'!$B$5:$AM$5,0),FALSE)/VLOOKUP($E36, 'Major League Baseball  Detailed'!$AF$2:$AG$31, 2, FALSE))*162, 0)</f>
        <v>15</v>
      </c>
      <c r="M36">
        <f>ROUND((VLOOKUP($B36,'Pitcher Raw'!$B$6:$AM$77,MATCH('All P'!M$5,'Pitcher Raw'!$B$5:$AM$5,0),FALSE)/VLOOKUP($E36, 'Major League Baseball  Detailed'!$AF$2:$AG$31, 2, FALSE))*162, 0)</f>
        <v>15</v>
      </c>
      <c r="N36">
        <f>ROUND((VLOOKUP($B36, 'Pitcher Raw'!$B$6:$AM$77, MATCH('All P'!N$5,'Pitcher Raw'!$B$5:$AM$5, 0), FALSE)/$L36)*(162*($L36/VLOOKUP($E36, 'Major League Baseball  Detailed'!$AF$2:$AG$31, 2, FALSE))),0)</f>
        <v>1</v>
      </c>
      <c r="O36">
        <f>ROUND((VLOOKUP($B36, 'Pitcher Raw'!$B$6:$AM$77, MATCH('All P'!O$5,'Pitcher Raw'!$B$5:$AM$5, 0), FALSE)/$L36)*(162*($L36/VLOOKUP($E36, 'Major League Baseball  Detailed'!$AF$2:$AG$31, 2, FALSE))),0)</f>
        <v>1</v>
      </c>
      <c r="P36">
        <f>ROUND((VLOOKUP($B36, 'Pitcher Raw'!$B$6:$AM$77, MATCH('All P'!P$5,'Pitcher Raw'!$B$5:$AM$5, 0), FALSE)/$L36)*(162*($L36/VLOOKUP($E36, 'Major League Baseball  Detailed'!$AF$2:$AG$31, 2, FALSE))),0)</f>
        <v>0</v>
      </c>
      <c r="Q36">
        <f>ROUND((VLOOKUP($B36, 'Pitcher Raw'!$B$6:$AM$77, MATCH('All P'!Q$5,'Pitcher Raw'!$B$5:$AM$5, 0), FALSE)/$L36)*(162*($L36/VLOOKUP($E36, 'Major League Baseball  Detailed'!$AF$2:$AG$31, 2, FALSE))),0)</f>
        <v>95</v>
      </c>
      <c r="R36">
        <f>ROUND((VLOOKUP($B36, 'Pitcher Raw'!$B$6:$AM$77, MATCH('All P'!R$5,'Pitcher Raw'!$B$5:$AM$5, 0), FALSE)/$L36)*(162*($L36/VLOOKUP($E36, 'Major League Baseball  Detailed'!$AF$2:$AG$31, 2, FALSE))),0)</f>
        <v>72</v>
      </c>
      <c r="S36">
        <f>ROUND((VLOOKUP($B36, 'Pitcher Raw'!$B$6:$AM$77, MATCH('All P'!S$5,'Pitcher Raw'!$B$5:$AM$5, 0), FALSE)/$L36)*(162*($L36/VLOOKUP($E36, 'Major League Baseball  Detailed'!$AF$2:$AG$31, 2, FALSE))),0)</f>
        <v>36</v>
      </c>
      <c r="T36">
        <f>ROUND((VLOOKUP($B36, 'Pitcher Raw'!$B$6:$AM$77, MATCH('All P'!T$5,'Pitcher Raw'!$B$5:$AM$5, 0), FALSE)/$L36)*(162*($L36/VLOOKUP($E36, 'Major League Baseball  Detailed'!$AF$2:$AG$31, 2, FALSE))),0)</f>
        <v>32</v>
      </c>
      <c r="U36">
        <f>ROUND((VLOOKUP($B36, 'Pitcher Raw'!$B$6:$AM$77, MATCH('All P'!U$5,'Pitcher Raw'!$B$5:$AM$5, 0), FALSE)/$L36)*(162*($L36/VLOOKUP($E36, 'Major League Baseball  Detailed'!$AF$2:$AG$31, 2, FALSE))),0)</f>
        <v>14</v>
      </c>
      <c r="V36">
        <f>ROUND((VLOOKUP($B36, 'Pitcher Raw'!$B$6:$AM$77, MATCH('All P'!V$5,'Pitcher Raw'!$B$5:$AM$5, 0), FALSE)/$L36)*(162*($L36/VLOOKUP($E36, 'Major League Baseball  Detailed'!$AF$2:$AG$31, 2, FALSE))),0)</f>
        <v>27</v>
      </c>
      <c r="W36">
        <f>ROUND((VLOOKUP($B36, 'Pitcher Raw'!$B$6:$AM$77, MATCH('All P'!W$5,'Pitcher Raw'!$B$5:$AM$5, 0), FALSE)/$L36)*(162*($L36/VLOOKUP($E36, 'Major League Baseball  Detailed'!$AF$2:$AG$31, 2, FALSE))),0)</f>
        <v>0</v>
      </c>
      <c r="X36">
        <f>ROUND((VLOOKUP($B36, 'Pitcher Raw'!$B$6:$AM$77, MATCH('All P'!X$5,'Pitcher Raw'!$B$5:$AM$5, 0), FALSE)/$L36)*(162*($L36/VLOOKUP($E36, 'Major League Baseball  Detailed'!$AF$2:$AG$31, 2, FALSE))),0)</f>
        <v>88</v>
      </c>
      <c r="Y36">
        <f>ROUND((VLOOKUP($B36, 'Pitcher Raw'!$B$6:$AM$77, MATCH('All P'!Y$5,'Pitcher Raw'!$B$5:$AM$5, 0), FALSE)/$L36)*(162*($L36/VLOOKUP($E36, 'Major League Baseball  Detailed'!$AF$2:$AG$31, 2, FALSE))),0)</f>
        <v>0</v>
      </c>
      <c r="Z36">
        <f>ROUND((VLOOKUP($B36, 'Pitcher Raw'!$B$6:$AM$77, MATCH('All P'!Z$5,'Pitcher Raw'!$B$5:$AM$5, 0), FALSE)/$L36)*(162*($L36/VLOOKUP($E36, 'Major League Baseball  Detailed'!$AF$2:$AG$31, 2, FALSE))),0)</f>
        <v>0</v>
      </c>
      <c r="AA36">
        <f>ROUND((VLOOKUP($B36, 'Pitcher Raw'!$B$6:$AM$77, MATCH('All P'!AA$5,'Pitcher Raw'!$B$5:$AM$5, 0), FALSE)/$L36)*(162*($L36/VLOOKUP($E36, 'Major League Baseball  Detailed'!$AF$2:$AG$31, 2, FALSE))),0)</f>
        <v>1</v>
      </c>
      <c r="AB36">
        <f>ROUND((VLOOKUP($B36, 'Pitcher Raw'!$B$6:$AM$77, MATCH('All P'!AB$5,'Pitcher Raw'!$B$5:$AM$5, 0), FALSE)/$L36)*(162*($L36/VLOOKUP($E36, 'Major League Baseball  Detailed'!$AF$2:$AG$31, 2, FALSE))),0)</f>
        <v>378</v>
      </c>
      <c r="AC36">
        <f>VLOOKUP($B36, 'Pitcher Raw'!$B$6:$AM$77, MATCH('All P'!AC$5, 'Pitcher Raw'!$B$5:$AM$5, 0), FALSE)</f>
        <v>133</v>
      </c>
      <c r="AD36" s="1">
        <f>VLOOKUP($B36, 'Pitcher Raw'!$B$6:$AM$77, MATCH('All P'!AD$5, 'Pitcher Raw'!$B$5:$AM$5, 0), FALSE)</f>
        <v>4.01</v>
      </c>
      <c r="AE36" s="1">
        <f>VLOOKUP($B36, 'Pitcher Raw'!$B$6:$AM$77, MATCH('All P'!AE$5, 'Pitcher Raw'!$B$5:$AM$5, 0), FALSE)</f>
        <v>1.034</v>
      </c>
      <c r="AF36" s="9">
        <f>VLOOKUP($B36, 'Pitcher Raw'!$B$6:$AM$77, MATCH('All P'!AF$5, 'Pitcher Raw'!$B$5:$AM$5, 0), FALSE)</f>
        <v>6.8</v>
      </c>
      <c r="AG36" s="9">
        <f>VLOOKUP($B36, 'Pitcher Raw'!$B$6:$AM$77, MATCH('All P'!AG$5, 'Pitcher Raw'!$B$5:$AM$5, 0), FALSE)</f>
        <v>1.3</v>
      </c>
      <c r="AH36" s="9">
        <f>VLOOKUP($B36, 'Pitcher Raw'!$B$6:$AM$77, MATCH('All P'!AH$5, 'Pitcher Raw'!$B$5:$AM$5, 0), FALSE)</f>
        <v>2.6</v>
      </c>
      <c r="AI36" s="9">
        <f>VLOOKUP($B36, 'Pitcher Raw'!$B$6:$AM$77, MATCH('All P'!AI$5, 'Pitcher Raw'!$B$5:$AM$5, 0), FALSE)</f>
        <v>8.3000000000000007</v>
      </c>
      <c r="AJ36" s="9">
        <f>VLOOKUP($B36, 'Pitcher Raw'!$B$6:$AM$77, MATCH('All P'!AJ$5, 'Pitcher Raw'!$B$5:$AM$5, 0), FALSE)</f>
        <v>3.23</v>
      </c>
      <c r="AK36" s="9">
        <f>(VLOOKUP($B36, 'Pitcher Raw'!$B$6:$AM$77, MATCH('All P'!AK$5, 'Pitcher Raw'!$B$5:$AM$5, 0), FALSE)/VLOOKUP('All P'!$E36, 'Major League Baseball  Detailed'!$AF$2:$AG$31,2,FALSE))*162</f>
        <v>1.6076335877862595</v>
      </c>
      <c r="AL36" s="9">
        <f>(VLOOKUP($B36, 'Pitcher Raw'!$B$6:$AM$77, MATCH('All P'!AL$5, 'Pitcher Raw'!$B$5:$AM$5, 0), FALSE)/VLOOKUP('All P'!$E36, 'Major League Baseball  Detailed'!$AF$2:$AG$31,2,FALSE))*162</f>
        <v>0.86564885496183208</v>
      </c>
    </row>
    <row r="37" spans="1:38" x14ac:dyDescent="0.45">
      <c r="A37">
        <f>'Pitcher Raw'!A37</f>
        <v>32</v>
      </c>
      <c r="B37" t="str">
        <f>'Pitcher Raw'!B37</f>
        <v>Mitch Keller</v>
      </c>
      <c r="C37">
        <f>'Pitcher Raw'!C37</f>
        <v>2024</v>
      </c>
      <c r="D37">
        <f>'Pitcher Raw'!D37</f>
        <v>28</v>
      </c>
      <c r="E37" t="str">
        <f>'Pitcher Raw'!E37</f>
        <v>PIT</v>
      </c>
      <c r="F37" t="str">
        <f>'Pitcher Raw'!F37</f>
        <v>NL</v>
      </c>
      <c r="G37">
        <f>ROUND((VLOOKUP($B37, 'Pitcher Raw'!$B$6:$AM$77, MATCH('All P'!G$5,'Pitcher Raw'!$B$5:$AM$5, 0), FALSE)/$L37)*(162*($L37/VLOOKUP($E37, 'Major League Baseball  Detailed'!$AF$2:$AG$31, 2, FALSE))),0)</f>
        <v>9</v>
      </c>
      <c r="H37">
        <f>ROUND((VLOOKUP($B37, 'Pitcher Raw'!$B$6:$AM$77, MATCH('All P'!H$5,'Pitcher Raw'!$B$5:$AM$5, 0), FALSE)/$L37)*(162*($L37/VLOOKUP($E37, 'Major League Baseball  Detailed'!$AF$2:$AG$31, 2, FALSE))),0)</f>
        <v>4</v>
      </c>
      <c r="I37">
        <f>ROUND((VLOOKUP($B37, 'Pitcher Raw'!$B$6:$AM$77, MATCH('All P'!I$5,'Pitcher Raw'!$B$5:$AM$5, 0), FALSE)/$L37)*(162*($L37/VLOOKUP($E37, 'Major League Baseball  Detailed'!$AF$2:$AG$31, 2, FALSE))),0)</f>
        <v>1</v>
      </c>
      <c r="J37">
        <f>ROUND((VLOOKUP($B37, 'Pitcher Raw'!$B$6:$AM$77, MATCH('All P'!J$5,'Pitcher Raw'!$B$5:$AM$5, 0), FALSE)/$L37)*(162*($L37/VLOOKUP($E37, 'Major League Baseball  Detailed'!$AF$2:$AG$31, 2, FALSE))),0)</f>
        <v>12</v>
      </c>
      <c r="K37">
        <f>VLOOKUP($B37, 'Pitcher Raw'!$B$6:$AM$77, MATCH('All P'!K$5, 'Pitcher Raw'!$B$5:$AM$5, 0), FALSE)</f>
        <v>3.42</v>
      </c>
      <c r="L37">
        <f>ROUND((VLOOKUP($B37,'Pitcher Raw'!$B$6:$AM$77,MATCH('All P'!L$5,'Pitcher Raw'!$B$5:$AM$5,0),FALSE)/VLOOKUP($E37, 'Major League Baseball  Detailed'!$AF$2:$AG$31, 2, FALSE))*162, 0)</f>
        <v>15</v>
      </c>
      <c r="M37">
        <f>ROUND((VLOOKUP($B37,'Pitcher Raw'!$B$6:$AM$77,MATCH('All P'!M$5,'Pitcher Raw'!$B$5:$AM$5,0),FALSE)/VLOOKUP($E37, 'Major League Baseball  Detailed'!$AF$2:$AG$31, 2, FALSE))*162, 0)</f>
        <v>15</v>
      </c>
      <c r="N37">
        <f>ROUND((VLOOKUP($B37, 'Pitcher Raw'!$B$6:$AM$77, MATCH('All P'!N$5,'Pitcher Raw'!$B$5:$AM$5, 0), FALSE)/$L37)*(162*($L37/VLOOKUP($E37, 'Major League Baseball  Detailed'!$AF$2:$AG$31, 2, FALSE))),0)</f>
        <v>1</v>
      </c>
      <c r="O37">
        <f>ROUND((VLOOKUP($B37, 'Pitcher Raw'!$B$6:$AM$77, MATCH('All P'!O$5,'Pitcher Raw'!$B$5:$AM$5, 0), FALSE)/$L37)*(162*($L37/VLOOKUP($E37, 'Major League Baseball  Detailed'!$AF$2:$AG$31, 2, FALSE))),0)</f>
        <v>0</v>
      </c>
      <c r="P37">
        <f>ROUND((VLOOKUP($B37, 'Pitcher Raw'!$B$6:$AM$77, MATCH('All P'!P$5,'Pitcher Raw'!$B$5:$AM$5, 0), FALSE)/$L37)*(162*($L37/VLOOKUP($E37, 'Major League Baseball  Detailed'!$AF$2:$AG$31, 2, FALSE))),0)</f>
        <v>0</v>
      </c>
      <c r="Q37">
        <f>ROUND((VLOOKUP($B37, 'Pitcher Raw'!$B$6:$AM$77, MATCH('All P'!Q$5,'Pitcher Raw'!$B$5:$AM$5, 0), FALSE)/$L37)*(162*($L37/VLOOKUP($E37, 'Major League Baseball  Detailed'!$AF$2:$AG$31, 2, FALSE))),0)</f>
        <v>91</v>
      </c>
      <c r="R37">
        <f>ROUND((VLOOKUP($B37, 'Pitcher Raw'!$B$6:$AM$77, MATCH('All P'!R$5,'Pitcher Raw'!$B$5:$AM$5, 0), FALSE)/$L37)*(162*($L37/VLOOKUP($E37, 'Major League Baseball  Detailed'!$AF$2:$AG$31, 2, FALSE))),0)</f>
        <v>87</v>
      </c>
      <c r="S37">
        <f>ROUND((VLOOKUP($B37, 'Pitcher Raw'!$B$6:$AM$77, MATCH('All P'!S$5,'Pitcher Raw'!$B$5:$AM$5, 0), FALSE)/$L37)*(162*($L37/VLOOKUP($E37, 'Major League Baseball  Detailed'!$AF$2:$AG$31, 2, FALSE))),0)</f>
        <v>37</v>
      </c>
      <c r="T37">
        <f>ROUND((VLOOKUP($B37, 'Pitcher Raw'!$B$6:$AM$77, MATCH('All P'!T$5,'Pitcher Raw'!$B$5:$AM$5, 0), FALSE)/$L37)*(162*($L37/VLOOKUP($E37, 'Major League Baseball  Detailed'!$AF$2:$AG$31, 2, FALSE))),0)</f>
        <v>35</v>
      </c>
      <c r="U37">
        <f>ROUND((VLOOKUP($B37, 'Pitcher Raw'!$B$6:$AM$77, MATCH('All P'!U$5,'Pitcher Raw'!$B$5:$AM$5, 0), FALSE)/$L37)*(162*($L37/VLOOKUP($E37, 'Major League Baseball  Detailed'!$AF$2:$AG$31, 2, FALSE))),0)</f>
        <v>7</v>
      </c>
      <c r="V37">
        <f>ROUND((VLOOKUP($B37, 'Pitcher Raw'!$B$6:$AM$77, MATCH('All P'!V$5,'Pitcher Raw'!$B$5:$AM$5, 0), FALSE)/$L37)*(162*($L37/VLOOKUP($E37, 'Major League Baseball  Detailed'!$AF$2:$AG$31, 2, FALSE))),0)</f>
        <v>25</v>
      </c>
      <c r="W37">
        <f>ROUND((VLOOKUP($B37, 'Pitcher Raw'!$B$6:$AM$77, MATCH('All P'!W$5,'Pitcher Raw'!$B$5:$AM$5, 0), FALSE)/$L37)*(162*($L37/VLOOKUP($E37, 'Major League Baseball  Detailed'!$AF$2:$AG$31, 2, FALSE))),0)</f>
        <v>0</v>
      </c>
      <c r="X37">
        <f>ROUND((VLOOKUP($B37, 'Pitcher Raw'!$B$6:$AM$77, MATCH('All P'!X$5,'Pitcher Raw'!$B$5:$AM$5, 0), FALSE)/$L37)*(162*($L37/VLOOKUP($E37, 'Major League Baseball  Detailed'!$AF$2:$AG$31, 2, FALSE))),0)</f>
        <v>82</v>
      </c>
      <c r="Y37">
        <f>ROUND((VLOOKUP($B37, 'Pitcher Raw'!$B$6:$AM$77, MATCH('All P'!Y$5,'Pitcher Raw'!$B$5:$AM$5, 0), FALSE)/$L37)*(162*($L37/VLOOKUP($E37, 'Major League Baseball  Detailed'!$AF$2:$AG$31, 2, FALSE))),0)</f>
        <v>7</v>
      </c>
      <c r="Z37">
        <f>ROUND((VLOOKUP($B37, 'Pitcher Raw'!$B$6:$AM$77, MATCH('All P'!Z$5,'Pitcher Raw'!$B$5:$AM$5, 0), FALSE)/$L37)*(162*($L37/VLOOKUP($E37, 'Major League Baseball  Detailed'!$AF$2:$AG$31, 2, FALSE))),0)</f>
        <v>1</v>
      </c>
      <c r="AA37">
        <f>ROUND((VLOOKUP($B37, 'Pitcher Raw'!$B$6:$AM$77, MATCH('All P'!AA$5,'Pitcher Raw'!$B$5:$AM$5, 0), FALSE)/$L37)*(162*($L37/VLOOKUP($E37, 'Major League Baseball  Detailed'!$AF$2:$AG$31, 2, FALSE))),0)</f>
        <v>0</v>
      </c>
      <c r="AB37">
        <f>ROUND((VLOOKUP($B37, 'Pitcher Raw'!$B$6:$AM$77, MATCH('All P'!AB$5,'Pitcher Raw'!$B$5:$AM$5, 0), FALSE)/$L37)*(162*($L37/VLOOKUP($E37, 'Major League Baseball  Detailed'!$AF$2:$AG$31, 2, FALSE))),0)</f>
        <v>385</v>
      </c>
      <c r="AC37">
        <f>VLOOKUP($B37, 'Pitcher Raw'!$B$6:$AM$77, MATCH('All P'!AC$5, 'Pitcher Raw'!$B$5:$AM$5, 0), FALSE)</f>
        <v>118</v>
      </c>
      <c r="AD37" s="1">
        <f>VLOOKUP($B37, 'Pitcher Raw'!$B$6:$AM$77, MATCH('All P'!AD$5, 'Pitcher Raw'!$B$5:$AM$5, 0), FALSE)</f>
        <v>3.47</v>
      </c>
      <c r="AE37" s="1">
        <f>VLOOKUP($B37, 'Pitcher Raw'!$B$6:$AM$77, MATCH('All P'!AE$5, 'Pitcher Raw'!$B$5:$AM$5, 0), FALSE)</f>
        <v>1.222</v>
      </c>
      <c r="AF37" s="9">
        <f>VLOOKUP($B37, 'Pitcher Raw'!$B$6:$AM$77, MATCH('All P'!AF$5, 'Pitcher Raw'!$B$5:$AM$5, 0), FALSE)</f>
        <v>8.6</v>
      </c>
      <c r="AG37" s="9">
        <f>VLOOKUP($B37, 'Pitcher Raw'!$B$6:$AM$77, MATCH('All P'!AG$5, 'Pitcher Raw'!$B$5:$AM$5, 0), FALSE)</f>
        <v>0.7</v>
      </c>
      <c r="AH37" s="9">
        <f>VLOOKUP($B37, 'Pitcher Raw'!$B$6:$AM$77, MATCH('All P'!AH$5, 'Pitcher Raw'!$B$5:$AM$5, 0), FALSE)</f>
        <v>2.4</v>
      </c>
      <c r="AI37" s="9">
        <f>VLOOKUP($B37, 'Pitcher Raw'!$B$6:$AM$77, MATCH('All P'!AI$5, 'Pitcher Raw'!$B$5:$AM$5, 0), FALSE)</f>
        <v>8.1</v>
      </c>
      <c r="AJ37" s="9">
        <f>VLOOKUP($B37, 'Pitcher Raw'!$B$6:$AM$77, MATCH('All P'!AJ$5, 'Pitcher Raw'!$B$5:$AM$5, 0), FALSE)</f>
        <v>3.3</v>
      </c>
      <c r="AK37" s="9">
        <f>(VLOOKUP($B37, 'Pitcher Raw'!$B$6:$AM$77, MATCH('All P'!AK$5, 'Pitcher Raw'!$B$5:$AM$5, 0), FALSE)/VLOOKUP('All P'!$E37, 'Major League Baseball  Detailed'!$AF$2:$AG$31,2,FALSE))*162</f>
        <v>1.6076335877862595</v>
      </c>
      <c r="AL37" s="9">
        <f>(VLOOKUP($B37, 'Pitcher Raw'!$B$6:$AM$77, MATCH('All P'!AL$5, 'Pitcher Raw'!$B$5:$AM$5, 0), FALSE)/VLOOKUP('All P'!$E37, 'Major League Baseball  Detailed'!$AF$2:$AG$31,2,FALSE))*162</f>
        <v>0.9893129770992366</v>
      </c>
    </row>
    <row r="38" spans="1:38" x14ac:dyDescent="0.45">
      <c r="A38">
        <f>'Pitcher Raw'!A38</f>
        <v>33</v>
      </c>
      <c r="B38" t="str">
        <f>'Pitcher Raw'!B38</f>
        <v>Jack Flaherty</v>
      </c>
      <c r="C38">
        <f>'Pitcher Raw'!C38</f>
        <v>2024</v>
      </c>
      <c r="D38">
        <f>'Pitcher Raw'!D38</f>
        <v>28</v>
      </c>
      <c r="E38" t="str">
        <f>'Pitcher Raw'!E38</f>
        <v>DET</v>
      </c>
      <c r="F38" t="str">
        <f>'Pitcher Raw'!F38</f>
        <v>AL</v>
      </c>
      <c r="G38">
        <f>ROUND((VLOOKUP($B38, 'Pitcher Raw'!$B$6:$AM$77, MATCH('All P'!G$5,'Pitcher Raw'!$B$5:$AM$5, 0), FALSE)/$L38)*(162*($L38/VLOOKUP($E38, 'Major League Baseball  Detailed'!$AF$2:$AG$31, 2, FALSE))),0)</f>
        <v>2</v>
      </c>
      <c r="H38">
        <f>ROUND((VLOOKUP($B38, 'Pitcher Raw'!$B$6:$AM$77, MATCH('All P'!H$5,'Pitcher Raw'!$B$5:$AM$5, 0), FALSE)/$L38)*(162*($L38/VLOOKUP($E38, 'Major League Baseball  Detailed'!$AF$2:$AG$31, 2, FALSE))),0)</f>
        <v>5</v>
      </c>
      <c r="I38">
        <f>ROUND((VLOOKUP($B38, 'Pitcher Raw'!$B$6:$AM$77, MATCH('All P'!I$5,'Pitcher Raw'!$B$5:$AM$5, 0), FALSE)/$L38)*(162*($L38/VLOOKUP($E38, 'Major League Baseball  Detailed'!$AF$2:$AG$31, 2, FALSE))),0)</f>
        <v>0</v>
      </c>
      <c r="J38">
        <f>ROUND((VLOOKUP($B38, 'Pitcher Raw'!$B$6:$AM$77, MATCH('All P'!J$5,'Pitcher Raw'!$B$5:$AM$5, 0), FALSE)/$L38)*(162*($L38/VLOOKUP($E38, 'Major League Baseball  Detailed'!$AF$2:$AG$31, 2, FALSE))),0)</f>
        <v>7</v>
      </c>
      <c r="K38">
        <f>VLOOKUP($B38, 'Pitcher Raw'!$B$6:$AM$77, MATCH('All P'!K$5, 'Pitcher Raw'!$B$5:$AM$5, 0), FALSE)</f>
        <v>3.46</v>
      </c>
      <c r="L38">
        <f>ROUND((VLOOKUP($B38,'Pitcher Raw'!$B$6:$AM$77,MATCH('All P'!L$5,'Pitcher Raw'!$B$5:$AM$5,0),FALSE)/VLOOKUP($E38, 'Major League Baseball  Detailed'!$AF$2:$AG$31, 2, FALSE))*162, 0)</f>
        <v>14</v>
      </c>
      <c r="M38">
        <f>ROUND((VLOOKUP($B38,'Pitcher Raw'!$B$6:$AM$77,MATCH('All P'!M$5,'Pitcher Raw'!$B$5:$AM$5,0),FALSE)/VLOOKUP($E38, 'Major League Baseball  Detailed'!$AF$2:$AG$31, 2, FALSE))*162, 0)</f>
        <v>14</v>
      </c>
      <c r="N38">
        <f>ROUND((VLOOKUP($B38, 'Pitcher Raw'!$B$6:$AM$77, MATCH('All P'!N$5,'Pitcher Raw'!$B$5:$AM$5, 0), FALSE)/$L38)*(162*($L38/VLOOKUP($E38, 'Major League Baseball  Detailed'!$AF$2:$AG$31, 2, FALSE))),0)</f>
        <v>0</v>
      </c>
      <c r="O38">
        <f>ROUND((VLOOKUP($B38, 'Pitcher Raw'!$B$6:$AM$77, MATCH('All P'!O$5,'Pitcher Raw'!$B$5:$AM$5, 0), FALSE)/$L38)*(162*($L38/VLOOKUP($E38, 'Major League Baseball  Detailed'!$AF$2:$AG$31, 2, FALSE))),0)</f>
        <v>0</v>
      </c>
      <c r="P38">
        <f>ROUND((VLOOKUP($B38, 'Pitcher Raw'!$B$6:$AM$77, MATCH('All P'!P$5,'Pitcher Raw'!$B$5:$AM$5, 0), FALSE)/$L38)*(162*($L38/VLOOKUP($E38, 'Major League Baseball  Detailed'!$AF$2:$AG$31, 2, FALSE))),0)</f>
        <v>0</v>
      </c>
      <c r="Q38">
        <f>ROUND((VLOOKUP($B38, 'Pitcher Raw'!$B$6:$AM$77, MATCH('All P'!Q$5,'Pitcher Raw'!$B$5:$AM$5, 0), FALSE)/$L38)*(162*($L38/VLOOKUP($E38, 'Major League Baseball  Detailed'!$AF$2:$AG$31, 2, FALSE))),0)</f>
        <v>82</v>
      </c>
      <c r="R38">
        <f>ROUND((VLOOKUP($B38, 'Pitcher Raw'!$B$6:$AM$77, MATCH('All P'!R$5,'Pitcher Raw'!$B$5:$AM$5, 0), FALSE)/$L38)*(162*($L38/VLOOKUP($E38, 'Major League Baseball  Detailed'!$AF$2:$AG$31, 2, FALSE))),0)</f>
        <v>71</v>
      </c>
      <c r="S38">
        <f>ROUND((VLOOKUP($B38, 'Pitcher Raw'!$B$6:$AM$77, MATCH('All P'!S$5,'Pitcher Raw'!$B$5:$AM$5, 0), FALSE)/$L38)*(162*($L38/VLOOKUP($E38, 'Major League Baseball  Detailed'!$AF$2:$AG$31, 2, FALSE))),0)</f>
        <v>34</v>
      </c>
      <c r="T38">
        <f>ROUND((VLOOKUP($B38, 'Pitcher Raw'!$B$6:$AM$77, MATCH('All P'!T$5,'Pitcher Raw'!$B$5:$AM$5, 0), FALSE)/$L38)*(162*($L38/VLOOKUP($E38, 'Major League Baseball  Detailed'!$AF$2:$AG$31, 2, FALSE))),0)</f>
        <v>32</v>
      </c>
      <c r="U38">
        <f>ROUND((VLOOKUP($B38, 'Pitcher Raw'!$B$6:$AM$77, MATCH('All P'!U$5,'Pitcher Raw'!$B$5:$AM$5, 0), FALSE)/$L38)*(162*($L38/VLOOKUP($E38, 'Major League Baseball  Detailed'!$AF$2:$AG$31, 2, FALSE))),0)</f>
        <v>11</v>
      </c>
      <c r="V38">
        <f>ROUND((VLOOKUP($B38, 'Pitcher Raw'!$B$6:$AM$77, MATCH('All P'!V$5,'Pitcher Raw'!$B$5:$AM$5, 0), FALSE)/$L38)*(162*($L38/VLOOKUP($E38, 'Major League Baseball  Detailed'!$AF$2:$AG$31, 2, FALSE))),0)</f>
        <v>12</v>
      </c>
      <c r="W38">
        <f>ROUND((VLOOKUP($B38, 'Pitcher Raw'!$B$6:$AM$77, MATCH('All P'!W$5,'Pitcher Raw'!$B$5:$AM$5, 0), FALSE)/$L38)*(162*($L38/VLOOKUP($E38, 'Major League Baseball  Detailed'!$AF$2:$AG$31, 2, FALSE))),0)</f>
        <v>0</v>
      </c>
      <c r="X38">
        <f>ROUND((VLOOKUP($B38, 'Pitcher Raw'!$B$6:$AM$77, MATCH('All P'!X$5,'Pitcher Raw'!$B$5:$AM$5, 0), FALSE)/$L38)*(162*($L38/VLOOKUP($E38, 'Major League Baseball  Detailed'!$AF$2:$AG$31, 2, FALSE))),0)</f>
        <v>110</v>
      </c>
      <c r="Y38">
        <f>ROUND((VLOOKUP($B38, 'Pitcher Raw'!$B$6:$AM$77, MATCH('All P'!Y$5,'Pitcher Raw'!$B$5:$AM$5, 0), FALSE)/$L38)*(162*($L38/VLOOKUP($E38, 'Major League Baseball  Detailed'!$AF$2:$AG$31, 2, FALSE))),0)</f>
        <v>4</v>
      </c>
      <c r="Z38">
        <f>ROUND((VLOOKUP($B38, 'Pitcher Raw'!$B$6:$AM$77, MATCH('All P'!Z$5,'Pitcher Raw'!$B$5:$AM$5, 0), FALSE)/$L38)*(162*($L38/VLOOKUP($E38, 'Major League Baseball  Detailed'!$AF$2:$AG$31, 2, FALSE))),0)</f>
        <v>0</v>
      </c>
      <c r="AA38">
        <f>ROUND((VLOOKUP($B38, 'Pitcher Raw'!$B$6:$AM$77, MATCH('All P'!AA$5,'Pitcher Raw'!$B$5:$AM$5, 0), FALSE)/$L38)*(162*($L38/VLOOKUP($E38, 'Major League Baseball  Detailed'!$AF$2:$AG$31, 2, FALSE))),0)</f>
        <v>1</v>
      </c>
      <c r="AB38">
        <f>ROUND((VLOOKUP($B38, 'Pitcher Raw'!$B$6:$AM$77, MATCH('All P'!AB$5,'Pitcher Raw'!$B$5:$AM$5, 0), FALSE)/$L38)*(162*($L38/VLOOKUP($E38, 'Major League Baseball  Detailed'!$AF$2:$AG$31, 2, FALSE))),0)</f>
        <v>325</v>
      </c>
      <c r="AC38">
        <f>VLOOKUP($B38, 'Pitcher Raw'!$B$6:$AM$77, MATCH('All P'!AC$5, 'Pitcher Raw'!$B$5:$AM$5, 0), FALSE)</f>
        <v>118</v>
      </c>
      <c r="AD38" s="1">
        <f>VLOOKUP($B38, 'Pitcher Raw'!$B$6:$AM$77, MATCH('All P'!AD$5, 'Pitcher Raw'!$B$5:$AM$5, 0), FALSE)</f>
        <v>2.79</v>
      </c>
      <c r="AE38" s="1">
        <f>VLOOKUP($B38, 'Pitcher Raw'!$B$6:$AM$77, MATCH('All P'!AE$5, 'Pitcher Raw'!$B$5:$AM$5, 0), FALSE)</f>
        <v>1.0049999999999999</v>
      </c>
      <c r="AF38" s="9">
        <f>VLOOKUP($B38, 'Pitcher Raw'!$B$6:$AM$77, MATCH('All P'!AF$5, 'Pitcher Raw'!$B$5:$AM$5, 0), FALSE)</f>
        <v>7.7</v>
      </c>
      <c r="AG38" s="9">
        <f>VLOOKUP($B38, 'Pitcher Raw'!$B$6:$AM$77, MATCH('All P'!AG$5, 'Pitcher Raw'!$B$5:$AM$5, 0), FALSE)</f>
        <v>1.2</v>
      </c>
      <c r="AH38" s="9">
        <f>VLOOKUP($B38, 'Pitcher Raw'!$B$6:$AM$77, MATCH('All P'!AH$5, 'Pitcher Raw'!$B$5:$AM$5, 0), FALSE)</f>
        <v>1.3</v>
      </c>
      <c r="AI38" s="9">
        <f>VLOOKUP($B38, 'Pitcher Raw'!$B$6:$AM$77, MATCH('All P'!AI$5, 'Pitcher Raw'!$B$5:$AM$5, 0), FALSE)</f>
        <v>12</v>
      </c>
      <c r="AJ38" s="9">
        <f>VLOOKUP($B38, 'Pitcher Raw'!$B$6:$AM$77, MATCH('All P'!AJ$5, 'Pitcher Raw'!$B$5:$AM$5, 0), FALSE)</f>
        <v>9</v>
      </c>
      <c r="AK38" s="9">
        <f>(VLOOKUP($B38, 'Pitcher Raw'!$B$6:$AM$77, MATCH('All P'!AK$5, 'Pitcher Raw'!$B$5:$AM$5, 0), FALSE)/VLOOKUP('All P'!$E38, 'Major League Baseball  Detailed'!$AF$2:$AG$31,2,FALSE))*162</f>
        <v>1.5954545454545457</v>
      </c>
      <c r="AL38" s="9">
        <f>(VLOOKUP($B38, 'Pitcher Raw'!$B$6:$AM$77, MATCH('All P'!AL$5, 'Pitcher Raw'!$B$5:$AM$5, 0), FALSE)/VLOOKUP('All P'!$E38, 'Major League Baseball  Detailed'!$AF$2:$AG$31,2,FALSE))*162</f>
        <v>0.85909090909090902</v>
      </c>
    </row>
    <row r="39" spans="1:38" x14ac:dyDescent="0.45">
      <c r="A39">
        <f>'Pitcher Raw'!A39</f>
        <v>34</v>
      </c>
      <c r="B39" t="str">
        <f>'Pitcher Raw'!B39</f>
        <v>Logan Gilbert</v>
      </c>
      <c r="C39">
        <f>'Pitcher Raw'!C39</f>
        <v>2024</v>
      </c>
      <c r="D39">
        <f>'Pitcher Raw'!D39</f>
        <v>27</v>
      </c>
      <c r="E39" t="str">
        <f>'Pitcher Raw'!E39</f>
        <v>SEA</v>
      </c>
      <c r="F39" t="str">
        <f>'Pitcher Raw'!F39</f>
        <v>AL</v>
      </c>
      <c r="G39">
        <f>ROUND((VLOOKUP($B39, 'Pitcher Raw'!$B$6:$AM$77, MATCH('All P'!G$5,'Pitcher Raw'!$B$5:$AM$5, 0), FALSE)/$L39)*(162*($L39/VLOOKUP($E39, 'Major League Baseball  Detailed'!$AF$2:$AG$31, 2, FALSE))),0)</f>
        <v>4</v>
      </c>
      <c r="H39">
        <f>ROUND((VLOOKUP($B39, 'Pitcher Raw'!$B$6:$AM$77, MATCH('All P'!H$5,'Pitcher Raw'!$B$5:$AM$5, 0), FALSE)/$L39)*(162*($L39/VLOOKUP($E39, 'Major League Baseball  Detailed'!$AF$2:$AG$31, 2, FALSE))),0)</f>
        <v>4</v>
      </c>
      <c r="I39">
        <f>ROUND((VLOOKUP($B39, 'Pitcher Raw'!$B$6:$AM$77, MATCH('All P'!I$5,'Pitcher Raw'!$B$5:$AM$5, 0), FALSE)/$L39)*(162*($L39/VLOOKUP($E39, 'Major League Baseball  Detailed'!$AF$2:$AG$31, 2, FALSE))),0)</f>
        <v>1</v>
      </c>
      <c r="J39">
        <f>ROUND((VLOOKUP($B39, 'Pitcher Raw'!$B$6:$AM$77, MATCH('All P'!J$5,'Pitcher Raw'!$B$5:$AM$5, 0), FALSE)/$L39)*(162*($L39/VLOOKUP($E39, 'Major League Baseball  Detailed'!$AF$2:$AG$31, 2, FALSE))),0)</f>
        <v>7</v>
      </c>
      <c r="K39">
        <f>VLOOKUP($B39, 'Pitcher Raw'!$B$6:$AM$77, MATCH('All P'!K$5, 'Pitcher Raw'!$B$5:$AM$5, 0), FALSE)</f>
        <v>3.29</v>
      </c>
      <c r="L39">
        <f>ROUND((VLOOKUP($B39,'Pitcher Raw'!$B$6:$AM$77,MATCH('All P'!L$5,'Pitcher Raw'!$B$5:$AM$5,0),FALSE)/VLOOKUP($E39, 'Major League Baseball  Detailed'!$AF$2:$AG$31, 2, FALSE))*162, 0)</f>
        <v>15</v>
      </c>
      <c r="M39">
        <f>ROUND((VLOOKUP($B39,'Pitcher Raw'!$B$6:$AM$77,MATCH('All P'!M$5,'Pitcher Raw'!$B$5:$AM$5,0),FALSE)/VLOOKUP($E39, 'Major League Baseball  Detailed'!$AF$2:$AG$31, 2, FALSE))*162, 0)</f>
        <v>15</v>
      </c>
      <c r="N39">
        <f>ROUND((VLOOKUP($B39, 'Pitcher Raw'!$B$6:$AM$77, MATCH('All P'!N$5,'Pitcher Raw'!$B$5:$AM$5, 0), FALSE)/$L39)*(162*($L39/VLOOKUP($E39, 'Major League Baseball  Detailed'!$AF$2:$AG$31, 2, FALSE))),0)</f>
        <v>0</v>
      </c>
      <c r="O39">
        <f>ROUND((VLOOKUP($B39, 'Pitcher Raw'!$B$6:$AM$77, MATCH('All P'!O$5,'Pitcher Raw'!$B$5:$AM$5, 0), FALSE)/$L39)*(162*($L39/VLOOKUP($E39, 'Major League Baseball  Detailed'!$AF$2:$AG$31, 2, FALSE))),0)</f>
        <v>0</v>
      </c>
      <c r="P39">
        <f>ROUND((VLOOKUP($B39, 'Pitcher Raw'!$B$6:$AM$77, MATCH('All P'!P$5,'Pitcher Raw'!$B$5:$AM$5, 0), FALSE)/$L39)*(162*($L39/VLOOKUP($E39, 'Major League Baseball  Detailed'!$AF$2:$AG$31, 2, FALSE))),0)</f>
        <v>0</v>
      </c>
      <c r="Q39">
        <f>ROUND((VLOOKUP($B39, 'Pitcher Raw'!$B$6:$AM$77, MATCH('All P'!Q$5,'Pitcher Raw'!$B$5:$AM$5, 0), FALSE)/$L39)*(162*($L39/VLOOKUP($E39, 'Major League Baseball  Detailed'!$AF$2:$AG$31, 2, FALSE))),0)</f>
        <v>94</v>
      </c>
      <c r="R39">
        <f>ROUND((VLOOKUP($B39, 'Pitcher Raw'!$B$6:$AM$77, MATCH('All P'!R$5,'Pitcher Raw'!$B$5:$AM$5, 0), FALSE)/$L39)*(162*($L39/VLOOKUP($E39, 'Major League Baseball  Detailed'!$AF$2:$AG$31, 2, FALSE))),0)</f>
        <v>70</v>
      </c>
      <c r="S39">
        <f>ROUND((VLOOKUP($B39, 'Pitcher Raw'!$B$6:$AM$77, MATCH('All P'!S$5,'Pitcher Raw'!$B$5:$AM$5, 0), FALSE)/$L39)*(162*($L39/VLOOKUP($E39, 'Major League Baseball  Detailed'!$AF$2:$AG$31, 2, FALSE))),0)</f>
        <v>34</v>
      </c>
      <c r="T39">
        <f>ROUND((VLOOKUP($B39, 'Pitcher Raw'!$B$6:$AM$77, MATCH('All P'!T$5,'Pitcher Raw'!$B$5:$AM$5, 0), FALSE)/$L39)*(162*($L39/VLOOKUP($E39, 'Major League Baseball  Detailed'!$AF$2:$AG$31, 2, FALSE))),0)</f>
        <v>34</v>
      </c>
      <c r="U39">
        <f>ROUND((VLOOKUP($B39, 'Pitcher Raw'!$B$6:$AM$77, MATCH('All P'!U$5,'Pitcher Raw'!$B$5:$AM$5, 0), FALSE)/$L39)*(162*($L39/VLOOKUP($E39, 'Major League Baseball  Detailed'!$AF$2:$AG$31, 2, FALSE))),0)</f>
        <v>11</v>
      </c>
      <c r="V39">
        <f>ROUND((VLOOKUP($B39, 'Pitcher Raw'!$B$6:$AM$77, MATCH('All P'!V$5,'Pitcher Raw'!$B$5:$AM$5, 0), FALSE)/$L39)*(162*($L39/VLOOKUP($E39, 'Major League Baseball  Detailed'!$AF$2:$AG$31, 2, FALSE))),0)</f>
        <v>25</v>
      </c>
      <c r="W39">
        <f>ROUND((VLOOKUP($B39, 'Pitcher Raw'!$B$6:$AM$77, MATCH('All P'!W$5,'Pitcher Raw'!$B$5:$AM$5, 0), FALSE)/$L39)*(162*($L39/VLOOKUP($E39, 'Major League Baseball  Detailed'!$AF$2:$AG$31, 2, FALSE))),0)</f>
        <v>1</v>
      </c>
      <c r="X39">
        <f>ROUND((VLOOKUP($B39, 'Pitcher Raw'!$B$6:$AM$77, MATCH('All P'!X$5,'Pitcher Raw'!$B$5:$AM$5, 0), FALSE)/$L39)*(162*($L39/VLOOKUP($E39, 'Major League Baseball  Detailed'!$AF$2:$AG$31, 2, FALSE))),0)</f>
        <v>87</v>
      </c>
      <c r="Y39">
        <f>ROUND((VLOOKUP($B39, 'Pitcher Raw'!$B$6:$AM$77, MATCH('All P'!Y$5,'Pitcher Raw'!$B$5:$AM$5, 0), FALSE)/$L39)*(162*($L39/VLOOKUP($E39, 'Major League Baseball  Detailed'!$AF$2:$AG$31, 2, FALSE))),0)</f>
        <v>1</v>
      </c>
      <c r="Z39">
        <f>ROUND((VLOOKUP($B39, 'Pitcher Raw'!$B$6:$AM$77, MATCH('All P'!Z$5,'Pitcher Raw'!$B$5:$AM$5, 0), FALSE)/$L39)*(162*($L39/VLOOKUP($E39, 'Major League Baseball  Detailed'!$AF$2:$AG$31, 2, FALSE))),0)</f>
        <v>0</v>
      </c>
      <c r="AA39">
        <f>ROUND((VLOOKUP($B39, 'Pitcher Raw'!$B$6:$AM$77, MATCH('All P'!AA$5,'Pitcher Raw'!$B$5:$AM$5, 0), FALSE)/$L39)*(162*($L39/VLOOKUP($E39, 'Major League Baseball  Detailed'!$AF$2:$AG$31, 2, FALSE))),0)</f>
        <v>5</v>
      </c>
      <c r="AB39">
        <f>ROUND((VLOOKUP($B39, 'Pitcher Raw'!$B$6:$AM$77, MATCH('All P'!AB$5,'Pitcher Raw'!$B$5:$AM$5, 0), FALSE)/$L39)*(162*($L39/VLOOKUP($E39, 'Major League Baseball  Detailed'!$AF$2:$AG$31, 2, FALSE))),0)</f>
        <v>365</v>
      </c>
      <c r="AC39">
        <f>VLOOKUP($B39, 'Pitcher Raw'!$B$6:$AM$77, MATCH('All P'!AC$5, 'Pitcher Raw'!$B$5:$AM$5, 0), FALSE)</f>
        <v>112</v>
      </c>
      <c r="AD39" s="1">
        <f>VLOOKUP($B39, 'Pitcher Raw'!$B$6:$AM$77, MATCH('All P'!AD$5, 'Pitcher Raw'!$B$5:$AM$5, 0), FALSE)</f>
        <v>3.64</v>
      </c>
      <c r="AE39" s="1">
        <f>VLOOKUP($B39, 'Pitcher Raw'!$B$6:$AM$77, MATCH('All P'!AE$5, 'Pitcher Raw'!$B$5:$AM$5, 0), FALSE)</f>
        <v>1.004</v>
      </c>
      <c r="AF39" s="9">
        <f>VLOOKUP($B39, 'Pitcher Raw'!$B$6:$AM$77, MATCH('All P'!AF$5, 'Pitcher Raw'!$B$5:$AM$5, 0), FALSE)</f>
        <v>6.7</v>
      </c>
      <c r="AG39" s="9">
        <f>VLOOKUP($B39, 'Pitcher Raw'!$B$6:$AM$77, MATCH('All P'!AG$5, 'Pitcher Raw'!$B$5:$AM$5, 0), FALSE)</f>
        <v>1.1000000000000001</v>
      </c>
      <c r="AH39" s="9">
        <f>VLOOKUP($B39, 'Pitcher Raw'!$B$6:$AM$77, MATCH('All P'!AH$5, 'Pitcher Raw'!$B$5:$AM$5, 0), FALSE)</f>
        <v>2.2999999999999998</v>
      </c>
      <c r="AI39" s="9">
        <f>VLOOKUP($B39, 'Pitcher Raw'!$B$6:$AM$77, MATCH('All P'!AI$5, 'Pitcher Raw'!$B$5:$AM$5, 0), FALSE)</f>
        <v>8.3000000000000007</v>
      </c>
      <c r="AJ39" s="9">
        <f>VLOOKUP($B39, 'Pitcher Raw'!$B$6:$AM$77, MATCH('All P'!AJ$5, 'Pitcher Raw'!$B$5:$AM$5, 0), FALSE)</f>
        <v>3.55</v>
      </c>
      <c r="AK39" s="9">
        <f>(VLOOKUP($B39, 'Pitcher Raw'!$B$6:$AM$77, MATCH('All P'!AK$5, 'Pitcher Raw'!$B$5:$AM$5, 0), FALSE)/VLOOKUP('All P'!$E39, 'Major League Baseball  Detailed'!$AF$2:$AG$31,2,FALSE))*162</f>
        <v>1.5954545454545457</v>
      </c>
      <c r="AL39" s="9">
        <f>(VLOOKUP($B39, 'Pitcher Raw'!$B$6:$AM$77, MATCH('All P'!AL$5, 'Pitcher Raw'!$B$5:$AM$5, 0), FALSE)/VLOOKUP('All P'!$E39, 'Major League Baseball  Detailed'!$AF$2:$AG$31,2,FALSE))*162</f>
        <v>0.73636363636363633</v>
      </c>
    </row>
    <row r="40" spans="1:38" x14ac:dyDescent="0.45">
      <c r="A40">
        <f>'Pitcher Raw'!A40</f>
        <v>35</v>
      </c>
      <c r="B40" t="str">
        <f>'Pitcher Raw'!B40</f>
        <v>Freddy Peralta</v>
      </c>
      <c r="C40">
        <f>'Pitcher Raw'!C40</f>
        <v>2024</v>
      </c>
      <c r="D40">
        <f>'Pitcher Raw'!D40</f>
        <v>28</v>
      </c>
      <c r="E40" t="str">
        <f>'Pitcher Raw'!E40</f>
        <v>MIL</v>
      </c>
      <c r="F40" t="str">
        <f>'Pitcher Raw'!F40</f>
        <v>NL</v>
      </c>
      <c r="G40">
        <f>ROUND((VLOOKUP($B40, 'Pitcher Raw'!$B$6:$AM$77, MATCH('All P'!G$5,'Pitcher Raw'!$B$5:$AM$5, 0), FALSE)/$L40)*(162*($L40/VLOOKUP($E40, 'Major League Baseball  Detailed'!$AF$2:$AG$31, 2, FALSE))),0)</f>
        <v>4</v>
      </c>
      <c r="H40">
        <f>ROUND((VLOOKUP($B40, 'Pitcher Raw'!$B$6:$AM$77, MATCH('All P'!H$5,'Pitcher Raw'!$B$5:$AM$5, 0), FALSE)/$L40)*(162*($L40/VLOOKUP($E40, 'Major League Baseball  Detailed'!$AF$2:$AG$31, 2, FALSE))),0)</f>
        <v>4</v>
      </c>
      <c r="I40">
        <f>ROUND((VLOOKUP($B40, 'Pitcher Raw'!$B$6:$AM$77, MATCH('All P'!I$5,'Pitcher Raw'!$B$5:$AM$5, 0), FALSE)/$L40)*(162*($L40/VLOOKUP($E40, 'Major League Baseball  Detailed'!$AF$2:$AG$31, 2, FALSE))),0)</f>
        <v>1</v>
      </c>
      <c r="J40">
        <f>ROUND((VLOOKUP($B40, 'Pitcher Raw'!$B$6:$AM$77, MATCH('All P'!J$5,'Pitcher Raw'!$B$5:$AM$5, 0), FALSE)/$L40)*(162*($L40/VLOOKUP($E40, 'Major League Baseball  Detailed'!$AF$2:$AG$31, 2, FALSE))),0)</f>
        <v>7</v>
      </c>
      <c r="K40">
        <f>VLOOKUP($B40, 'Pitcher Raw'!$B$6:$AM$77, MATCH('All P'!K$5, 'Pitcher Raw'!$B$5:$AM$5, 0), FALSE)</f>
        <v>3.61</v>
      </c>
      <c r="L40">
        <f>ROUND((VLOOKUP($B40,'Pitcher Raw'!$B$6:$AM$77,MATCH('All P'!L$5,'Pitcher Raw'!$B$5:$AM$5,0),FALSE)/VLOOKUP($E40, 'Major League Baseball  Detailed'!$AF$2:$AG$31, 2, FALSE))*162, 0)</f>
        <v>14</v>
      </c>
      <c r="M40">
        <f>ROUND((VLOOKUP($B40,'Pitcher Raw'!$B$6:$AM$77,MATCH('All P'!M$5,'Pitcher Raw'!$B$5:$AM$5,0),FALSE)/VLOOKUP($E40, 'Major League Baseball  Detailed'!$AF$2:$AG$31, 2, FALSE))*162, 0)</f>
        <v>14</v>
      </c>
      <c r="N40">
        <f>ROUND((VLOOKUP($B40, 'Pitcher Raw'!$B$6:$AM$77, MATCH('All P'!N$5,'Pitcher Raw'!$B$5:$AM$5, 0), FALSE)/$L40)*(162*($L40/VLOOKUP($E40, 'Major League Baseball  Detailed'!$AF$2:$AG$31, 2, FALSE))),0)</f>
        <v>0</v>
      </c>
      <c r="O40">
        <f>ROUND((VLOOKUP($B40, 'Pitcher Raw'!$B$6:$AM$77, MATCH('All P'!O$5,'Pitcher Raw'!$B$5:$AM$5, 0), FALSE)/$L40)*(162*($L40/VLOOKUP($E40, 'Major League Baseball  Detailed'!$AF$2:$AG$31, 2, FALSE))),0)</f>
        <v>0</v>
      </c>
      <c r="P40">
        <f>ROUND((VLOOKUP($B40, 'Pitcher Raw'!$B$6:$AM$77, MATCH('All P'!P$5,'Pitcher Raw'!$B$5:$AM$5, 0), FALSE)/$L40)*(162*($L40/VLOOKUP($E40, 'Major League Baseball  Detailed'!$AF$2:$AG$31, 2, FALSE))),0)</f>
        <v>0</v>
      </c>
      <c r="Q40">
        <f>ROUND((VLOOKUP($B40, 'Pitcher Raw'!$B$6:$AM$77, MATCH('All P'!Q$5,'Pitcher Raw'!$B$5:$AM$5, 0), FALSE)/$L40)*(162*($L40/VLOOKUP($E40, 'Major League Baseball  Detailed'!$AF$2:$AG$31, 2, FALSE))),0)</f>
        <v>77</v>
      </c>
      <c r="R40">
        <f>ROUND((VLOOKUP($B40, 'Pitcher Raw'!$B$6:$AM$77, MATCH('All P'!R$5,'Pitcher Raw'!$B$5:$AM$5, 0), FALSE)/$L40)*(162*($L40/VLOOKUP($E40, 'Major League Baseball  Detailed'!$AF$2:$AG$31, 2, FALSE))),0)</f>
        <v>57</v>
      </c>
      <c r="S40">
        <f>ROUND((VLOOKUP($B40, 'Pitcher Raw'!$B$6:$AM$77, MATCH('All P'!S$5,'Pitcher Raw'!$B$5:$AM$5, 0), FALSE)/$L40)*(162*($L40/VLOOKUP($E40, 'Major League Baseball  Detailed'!$AF$2:$AG$31, 2, FALSE))),0)</f>
        <v>31</v>
      </c>
      <c r="T40">
        <f>ROUND((VLOOKUP($B40, 'Pitcher Raw'!$B$6:$AM$77, MATCH('All P'!T$5,'Pitcher Raw'!$B$5:$AM$5, 0), FALSE)/$L40)*(162*($L40/VLOOKUP($E40, 'Major League Baseball  Detailed'!$AF$2:$AG$31, 2, FALSE))),0)</f>
        <v>31</v>
      </c>
      <c r="U40">
        <f>ROUND((VLOOKUP($B40, 'Pitcher Raw'!$B$6:$AM$77, MATCH('All P'!U$5,'Pitcher Raw'!$B$5:$AM$5, 0), FALSE)/$L40)*(162*($L40/VLOOKUP($E40, 'Major League Baseball  Detailed'!$AF$2:$AG$31, 2, FALSE))),0)</f>
        <v>10</v>
      </c>
      <c r="V40">
        <f>ROUND((VLOOKUP($B40, 'Pitcher Raw'!$B$6:$AM$77, MATCH('All P'!V$5,'Pitcher Raw'!$B$5:$AM$5, 0), FALSE)/$L40)*(162*($L40/VLOOKUP($E40, 'Major League Baseball  Detailed'!$AF$2:$AG$31, 2, FALSE))),0)</f>
        <v>25</v>
      </c>
      <c r="W40">
        <f>ROUND((VLOOKUP($B40, 'Pitcher Raw'!$B$6:$AM$77, MATCH('All P'!W$5,'Pitcher Raw'!$B$5:$AM$5, 0), FALSE)/$L40)*(162*($L40/VLOOKUP($E40, 'Major League Baseball  Detailed'!$AF$2:$AG$31, 2, FALSE))),0)</f>
        <v>0</v>
      </c>
      <c r="X40">
        <f>ROUND((VLOOKUP($B40, 'Pitcher Raw'!$B$6:$AM$77, MATCH('All P'!X$5,'Pitcher Raw'!$B$5:$AM$5, 0), FALSE)/$L40)*(162*($L40/VLOOKUP($E40, 'Major League Baseball  Detailed'!$AF$2:$AG$31, 2, FALSE))),0)</f>
        <v>102</v>
      </c>
      <c r="Y40">
        <f>ROUND((VLOOKUP($B40, 'Pitcher Raw'!$B$6:$AM$77, MATCH('All P'!Y$5,'Pitcher Raw'!$B$5:$AM$5, 0), FALSE)/$L40)*(162*($L40/VLOOKUP($E40, 'Major League Baseball  Detailed'!$AF$2:$AG$31, 2, FALSE))),0)</f>
        <v>6</v>
      </c>
      <c r="Z40">
        <f>ROUND((VLOOKUP($B40, 'Pitcher Raw'!$B$6:$AM$77, MATCH('All P'!Z$5,'Pitcher Raw'!$B$5:$AM$5, 0), FALSE)/$L40)*(162*($L40/VLOOKUP($E40, 'Major League Baseball  Detailed'!$AF$2:$AG$31, 2, FALSE))),0)</f>
        <v>0</v>
      </c>
      <c r="AA40">
        <f>ROUND((VLOOKUP($B40, 'Pitcher Raw'!$B$6:$AM$77, MATCH('All P'!AA$5,'Pitcher Raw'!$B$5:$AM$5, 0), FALSE)/$L40)*(162*($L40/VLOOKUP($E40, 'Major League Baseball  Detailed'!$AF$2:$AG$31, 2, FALSE))),0)</f>
        <v>2</v>
      </c>
      <c r="AB40">
        <f>ROUND((VLOOKUP($B40, 'Pitcher Raw'!$B$6:$AM$77, MATCH('All P'!AB$5,'Pitcher Raw'!$B$5:$AM$5, 0), FALSE)/$L40)*(162*($L40/VLOOKUP($E40, 'Major League Baseball  Detailed'!$AF$2:$AG$31, 2, FALSE))),0)</f>
        <v>314</v>
      </c>
      <c r="AC40">
        <f>VLOOKUP($B40, 'Pitcher Raw'!$B$6:$AM$77, MATCH('All P'!AC$5, 'Pitcher Raw'!$B$5:$AM$5, 0), FALSE)</f>
        <v>113</v>
      </c>
      <c r="AD40" s="1">
        <f>VLOOKUP($B40, 'Pitcher Raw'!$B$6:$AM$77, MATCH('All P'!AD$5, 'Pitcher Raw'!$B$5:$AM$5, 0), FALSE)</f>
        <v>3.39</v>
      </c>
      <c r="AE40" s="1">
        <f>VLOOKUP($B40, 'Pitcher Raw'!$B$6:$AM$77, MATCH('All P'!AE$5, 'Pitcher Raw'!$B$5:$AM$5, 0), FALSE)</f>
        <v>1.0589999999999999</v>
      </c>
      <c r="AF40" s="9">
        <f>VLOOKUP($B40, 'Pitcher Raw'!$B$6:$AM$77, MATCH('All P'!AF$5, 'Pitcher Raw'!$B$5:$AM$5, 0), FALSE)</f>
        <v>6.6</v>
      </c>
      <c r="AG40" s="9">
        <f>VLOOKUP($B40, 'Pitcher Raw'!$B$6:$AM$77, MATCH('All P'!AG$5, 'Pitcher Raw'!$B$5:$AM$5, 0), FALSE)</f>
        <v>1.2</v>
      </c>
      <c r="AH40" s="9">
        <f>VLOOKUP($B40, 'Pitcher Raw'!$B$6:$AM$77, MATCH('All P'!AH$5, 'Pitcher Raw'!$B$5:$AM$5, 0), FALSE)</f>
        <v>2.9</v>
      </c>
      <c r="AI40" s="9">
        <f>VLOOKUP($B40, 'Pitcher Raw'!$B$6:$AM$77, MATCH('All P'!AI$5, 'Pitcher Raw'!$B$5:$AM$5, 0), FALSE)</f>
        <v>11.8</v>
      </c>
      <c r="AJ40" s="9">
        <f>VLOOKUP($B40, 'Pitcher Raw'!$B$6:$AM$77, MATCH('All P'!AJ$5, 'Pitcher Raw'!$B$5:$AM$5, 0), FALSE)</f>
        <v>4.0999999999999996</v>
      </c>
      <c r="AK40" s="9">
        <f>(VLOOKUP($B40, 'Pitcher Raw'!$B$6:$AM$77, MATCH('All P'!AK$5, 'Pitcher Raw'!$B$5:$AM$5, 0), FALSE)/VLOOKUP('All P'!$E40, 'Major League Baseball  Detailed'!$AF$2:$AG$31,2,FALSE))*162</f>
        <v>1.4953846153846153</v>
      </c>
      <c r="AL40" s="9">
        <f>(VLOOKUP($B40, 'Pitcher Raw'!$B$6:$AM$77, MATCH('All P'!AL$5, 'Pitcher Raw'!$B$5:$AM$5, 0), FALSE)/VLOOKUP('All P'!$E40, 'Major League Baseball  Detailed'!$AF$2:$AG$31,2,FALSE))*162</f>
        <v>0.87230769230769223</v>
      </c>
    </row>
    <row r="41" spans="1:38" x14ac:dyDescent="0.45">
      <c r="A41">
        <f>'Pitcher Raw'!A41</f>
        <v>36</v>
      </c>
      <c r="B41" t="str">
        <f>'Pitcher Raw'!B41</f>
        <v>Carlos Rodón</v>
      </c>
      <c r="C41">
        <f>'Pitcher Raw'!C41</f>
        <v>2024</v>
      </c>
      <c r="D41">
        <f>'Pitcher Raw'!D41</f>
        <v>31</v>
      </c>
      <c r="E41" t="str">
        <f>'Pitcher Raw'!E41</f>
        <v>NYY</v>
      </c>
      <c r="F41" t="str">
        <f>'Pitcher Raw'!F41</f>
        <v>AL</v>
      </c>
      <c r="G41">
        <f>ROUND((VLOOKUP($B41, 'Pitcher Raw'!$B$6:$AM$77, MATCH('All P'!G$5,'Pitcher Raw'!$B$5:$AM$5, 0), FALSE)/$L41)*(162*($L41/VLOOKUP($E41, 'Major League Baseball  Detailed'!$AF$2:$AG$31, 2, FALSE))),0)</f>
        <v>9</v>
      </c>
      <c r="H41">
        <f>ROUND((VLOOKUP($B41, 'Pitcher Raw'!$B$6:$AM$77, MATCH('All P'!H$5,'Pitcher Raw'!$B$5:$AM$5, 0), FALSE)/$L41)*(162*($L41/VLOOKUP($E41, 'Major League Baseball  Detailed'!$AF$2:$AG$31, 2, FALSE))),0)</f>
        <v>2</v>
      </c>
      <c r="I41">
        <f>ROUND((VLOOKUP($B41, 'Pitcher Raw'!$B$6:$AM$77, MATCH('All P'!I$5,'Pitcher Raw'!$B$5:$AM$5, 0), FALSE)/$L41)*(162*($L41/VLOOKUP($E41, 'Major League Baseball  Detailed'!$AF$2:$AG$31, 2, FALSE))),0)</f>
        <v>1</v>
      </c>
      <c r="J41">
        <f>ROUND((VLOOKUP($B41, 'Pitcher Raw'!$B$6:$AM$77, MATCH('All P'!J$5,'Pitcher Raw'!$B$5:$AM$5, 0), FALSE)/$L41)*(162*($L41/VLOOKUP($E41, 'Major League Baseball  Detailed'!$AF$2:$AG$31, 2, FALSE))),0)</f>
        <v>11</v>
      </c>
      <c r="K41">
        <f>VLOOKUP($B41, 'Pitcher Raw'!$B$6:$AM$77, MATCH('All P'!K$5, 'Pitcher Raw'!$B$5:$AM$5, 0), FALSE)</f>
        <v>3.09</v>
      </c>
      <c r="L41">
        <f>ROUND((VLOOKUP($B41,'Pitcher Raw'!$B$6:$AM$77,MATCH('All P'!L$5,'Pitcher Raw'!$B$5:$AM$5,0),FALSE)/VLOOKUP($E41, 'Major League Baseball  Detailed'!$AF$2:$AG$31, 2, FALSE))*162, 0)</f>
        <v>15</v>
      </c>
      <c r="M41">
        <f>ROUND((VLOOKUP($B41,'Pitcher Raw'!$B$6:$AM$77,MATCH('All P'!M$5,'Pitcher Raw'!$B$5:$AM$5,0),FALSE)/VLOOKUP($E41, 'Major League Baseball  Detailed'!$AF$2:$AG$31, 2, FALSE))*162, 0)</f>
        <v>15</v>
      </c>
      <c r="N41">
        <f>ROUND((VLOOKUP($B41, 'Pitcher Raw'!$B$6:$AM$77, MATCH('All P'!N$5,'Pitcher Raw'!$B$5:$AM$5, 0), FALSE)/$L41)*(162*($L41/VLOOKUP($E41, 'Major League Baseball  Detailed'!$AF$2:$AG$31, 2, FALSE))),0)</f>
        <v>0</v>
      </c>
      <c r="O41">
        <f>ROUND((VLOOKUP($B41, 'Pitcher Raw'!$B$6:$AM$77, MATCH('All P'!O$5,'Pitcher Raw'!$B$5:$AM$5, 0), FALSE)/$L41)*(162*($L41/VLOOKUP($E41, 'Major League Baseball  Detailed'!$AF$2:$AG$31, 2, FALSE))),0)</f>
        <v>0</v>
      </c>
      <c r="P41">
        <f>ROUND((VLOOKUP($B41, 'Pitcher Raw'!$B$6:$AM$77, MATCH('All P'!P$5,'Pitcher Raw'!$B$5:$AM$5, 0), FALSE)/$L41)*(162*($L41/VLOOKUP($E41, 'Major League Baseball  Detailed'!$AF$2:$AG$31, 2, FALSE))),0)</f>
        <v>0</v>
      </c>
      <c r="Q41">
        <f>ROUND((VLOOKUP($B41, 'Pitcher Raw'!$B$6:$AM$77, MATCH('All P'!Q$5,'Pitcher Raw'!$B$5:$AM$5, 0), FALSE)/$L41)*(162*($L41/VLOOKUP($E41, 'Major League Baseball  Detailed'!$AF$2:$AG$31, 2, FALSE))),0)</f>
        <v>82</v>
      </c>
      <c r="R41">
        <f>ROUND((VLOOKUP($B41, 'Pitcher Raw'!$B$6:$AM$77, MATCH('All P'!R$5,'Pitcher Raw'!$B$5:$AM$5, 0), FALSE)/$L41)*(162*($L41/VLOOKUP($E41, 'Major League Baseball  Detailed'!$AF$2:$AG$31, 2, FALSE))),0)</f>
        <v>69</v>
      </c>
      <c r="S41">
        <f>ROUND((VLOOKUP($B41, 'Pitcher Raw'!$B$6:$AM$77, MATCH('All P'!S$5,'Pitcher Raw'!$B$5:$AM$5, 0), FALSE)/$L41)*(162*($L41/VLOOKUP($E41, 'Major League Baseball  Detailed'!$AF$2:$AG$31, 2, FALSE))),0)</f>
        <v>29</v>
      </c>
      <c r="T41">
        <f>ROUND((VLOOKUP($B41, 'Pitcher Raw'!$B$6:$AM$77, MATCH('All P'!T$5,'Pitcher Raw'!$B$5:$AM$5, 0), FALSE)/$L41)*(162*($L41/VLOOKUP($E41, 'Major League Baseball  Detailed'!$AF$2:$AG$31, 2, FALSE))),0)</f>
        <v>28</v>
      </c>
      <c r="U41">
        <f>ROUND((VLOOKUP($B41, 'Pitcher Raw'!$B$6:$AM$77, MATCH('All P'!U$5,'Pitcher Raw'!$B$5:$AM$5, 0), FALSE)/$L41)*(162*($L41/VLOOKUP($E41, 'Major League Baseball  Detailed'!$AF$2:$AG$31, 2, FALSE))),0)</f>
        <v>12</v>
      </c>
      <c r="V41">
        <f>ROUND((VLOOKUP($B41, 'Pitcher Raw'!$B$6:$AM$77, MATCH('All P'!V$5,'Pitcher Raw'!$B$5:$AM$5, 0), FALSE)/$L41)*(162*($L41/VLOOKUP($E41, 'Major League Baseball  Detailed'!$AF$2:$AG$31, 2, FALSE))),0)</f>
        <v>25</v>
      </c>
      <c r="W41">
        <f>ROUND((VLOOKUP($B41, 'Pitcher Raw'!$B$6:$AM$77, MATCH('All P'!W$5,'Pitcher Raw'!$B$5:$AM$5, 0), FALSE)/$L41)*(162*($L41/VLOOKUP($E41, 'Major League Baseball  Detailed'!$AF$2:$AG$31, 2, FALSE))),0)</f>
        <v>0</v>
      </c>
      <c r="X41">
        <f>ROUND((VLOOKUP($B41, 'Pitcher Raw'!$B$6:$AM$77, MATCH('All P'!X$5,'Pitcher Raw'!$B$5:$AM$5, 0), FALSE)/$L41)*(162*($L41/VLOOKUP($E41, 'Major League Baseball  Detailed'!$AF$2:$AG$31, 2, FALSE))),0)</f>
        <v>76</v>
      </c>
      <c r="Y41">
        <f>ROUND((VLOOKUP($B41, 'Pitcher Raw'!$B$6:$AM$77, MATCH('All P'!Y$5,'Pitcher Raw'!$B$5:$AM$5, 0), FALSE)/$L41)*(162*($L41/VLOOKUP($E41, 'Major League Baseball  Detailed'!$AF$2:$AG$31, 2, FALSE))),0)</f>
        <v>7</v>
      </c>
      <c r="Z41">
        <f>ROUND((VLOOKUP($B41, 'Pitcher Raw'!$B$6:$AM$77, MATCH('All P'!Z$5,'Pitcher Raw'!$B$5:$AM$5, 0), FALSE)/$L41)*(162*($L41/VLOOKUP($E41, 'Major League Baseball  Detailed'!$AF$2:$AG$31, 2, FALSE))),0)</f>
        <v>1</v>
      </c>
      <c r="AA41">
        <f>ROUND((VLOOKUP($B41, 'Pitcher Raw'!$B$6:$AM$77, MATCH('All P'!AA$5,'Pitcher Raw'!$B$5:$AM$5, 0), FALSE)/$L41)*(162*($L41/VLOOKUP($E41, 'Major League Baseball  Detailed'!$AF$2:$AG$31, 2, FALSE))),0)</f>
        <v>0</v>
      </c>
      <c r="AB41">
        <f>ROUND((VLOOKUP($B41, 'Pitcher Raw'!$B$6:$AM$77, MATCH('All P'!AB$5,'Pitcher Raw'!$B$5:$AM$5, 0), FALSE)/$L41)*(162*($L41/VLOOKUP($E41, 'Major League Baseball  Detailed'!$AF$2:$AG$31, 2, FALSE))),0)</f>
        <v>342</v>
      </c>
      <c r="AC41">
        <f>VLOOKUP($B41, 'Pitcher Raw'!$B$6:$AM$77, MATCH('All P'!AC$5, 'Pitcher Raw'!$B$5:$AM$5, 0), FALSE)</f>
        <v>130</v>
      </c>
      <c r="AD41" s="1">
        <f>VLOOKUP($B41, 'Pitcher Raw'!$B$6:$AM$77, MATCH('All P'!AD$5, 'Pitcher Raw'!$B$5:$AM$5, 0), FALSE)</f>
        <v>4.4000000000000004</v>
      </c>
      <c r="AE41" s="1">
        <f>VLOOKUP($B41, 'Pitcher Raw'!$B$6:$AM$77, MATCH('All P'!AE$5, 'Pitcher Raw'!$B$5:$AM$5, 0), FALSE)</f>
        <v>1.1339999999999999</v>
      </c>
      <c r="AF41" s="9">
        <f>VLOOKUP($B41, 'Pitcher Raw'!$B$6:$AM$77, MATCH('All P'!AF$5, 'Pitcher Raw'!$B$5:$AM$5, 0), FALSE)</f>
        <v>7.5</v>
      </c>
      <c r="AG41" s="9">
        <f>VLOOKUP($B41, 'Pitcher Raw'!$B$6:$AM$77, MATCH('All P'!AG$5, 'Pitcher Raw'!$B$5:$AM$5, 0), FALSE)</f>
        <v>1.3</v>
      </c>
      <c r="AH41" s="9">
        <f>VLOOKUP($B41, 'Pitcher Raw'!$B$6:$AM$77, MATCH('All P'!AH$5, 'Pitcher Raw'!$B$5:$AM$5, 0), FALSE)</f>
        <v>2.7</v>
      </c>
      <c r="AI41" s="9">
        <f>VLOOKUP($B41, 'Pitcher Raw'!$B$6:$AM$77, MATCH('All P'!AI$5, 'Pitcher Raw'!$B$5:$AM$5, 0), FALSE)</f>
        <v>8.3000000000000007</v>
      </c>
      <c r="AJ41" s="9">
        <f>VLOOKUP($B41, 'Pitcher Raw'!$B$6:$AM$77, MATCH('All P'!AJ$5, 'Pitcher Raw'!$B$5:$AM$5, 0), FALSE)</f>
        <v>3.1</v>
      </c>
      <c r="AK41" s="9">
        <f>(VLOOKUP($B41, 'Pitcher Raw'!$B$6:$AM$77, MATCH('All P'!AK$5, 'Pitcher Raw'!$B$5:$AM$5, 0), FALSE)/VLOOKUP('All P'!$E41, 'Major League Baseball  Detailed'!$AF$2:$AG$31,2,FALSE))*162</f>
        <v>1.4727272727272727</v>
      </c>
      <c r="AL41" s="9">
        <f>(VLOOKUP($B41, 'Pitcher Raw'!$B$6:$AM$77, MATCH('All P'!AL$5, 'Pitcher Raw'!$B$5:$AM$5, 0), FALSE)/VLOOKUP('All P'!$E41, 'Major League Baseball  Detailed'!$AF$2:$AG$31,2,FALSE))*162</f>
        <v>0.73636363636363633</v>
      </c>
    </row>
    <row r="42" spans="1:38" x14ac:dyDescent="0.45">
      <c r="A42">
        <f>'Pitcher Raw'!A42</f>
        <v>37</v>
      </c>
      <c r="B42" t="str">
        <f>'Pitcher Raw'!B42</f>
        <v>MacKenzie Gore</v>
      </c>
      <c r="C42">
        <f>'Pitcher Raw'!C42</f>
        <v>2024</v>
      </c>
      <c r="D42">
        <f>'Pitcher Raw'!D42</f>
        <v>25</v>
      </c>
      <c r="E42" t="str">
        <f>'Pitcher Raw'!E42</f>
        <v>WSN</v>
      </c>
      <c r="F42" t="str">
        <f>'Pitcher Raw'!F42</f>
        <v>NL</v>
      </c>
      <c r="G42">
        <f>ROUND((VLOOKUP($B42, 'Pitcher Raw'!$B$6:$AM$77, MATCH('All P'!G$5,'Pitcher Raw'!$B$5:$AM$5, 0), FALSE)/$L42)*(162*($L42/VLOOKUP($E42, 'Major League Baseball  Detailed'!$AF$2:$AG$31, 2, FALSE))),0)</f>
        <v>5</v>
      </c>
      <c r="H42">
        <f>ROUND((VLOOKUP($B42, 'Pitcher Raw'!$B$6:$AM$77, MATCH('All P'!H$5,'Pitcher Raw'!$B$5:$AM$5, 0), FALSE)/$L42)*(162*($L42/VLOOKUP($E42, 'Major League Baseball  Detailed'!$AF$2:$AG$31, 2, FALSE))),0)</f>
        <v>5</v>
      </c>
      <c r="I42">
        <f>ROUND((VLOOKUP($B42, 'Pitcher Raw'!$B$6:$AM$77, MATCH('All P'!I$5,'Pitcher Raw'!$B$5:$AM$5, 0), FALSE)/$L42)*(162*($L42/VLOOKUP($E42, 'Major League Baseball  Detailed'!$AF$2:$AG$31, 2, FALSE))),0)</f>
        <v>1</v>
      </c>
      <c r="J42">
        <f>ROUND((VLOOKUP($B42, 'Pitcher Raw'!$B$6:$AM$77, MATCH('All P'!J$5,'Pitcher Raw'!$B$5:$AM$5, 0), FALSE)/$L42)*(162*($L42/VLOOKUP($E42, 'Major League Baseball  Detailed'!$AF$2:$AG$31, 2, FALSE))),0)</f>
        <v>10</v>
      </c>
      <c r="K42">
        <f>VLOOKUP($B42, 'Pitcher Raw'!$B$6:$AM$77, MATCH('All P'!K$5, 'Pitcher Raw'!$B$5:$AM$5, 0), FALSE)</f>
        <v>2.91</v>
      </c>
      <c r="L42">
        <f>ROUND((VLOOKUP($B42,'Pitcher Raw'!$B$6:$AM$77,MATCH('All P'!L$5,'Pitcher Raw'!$B$5:$AM$5,0),FALSE)/VLOOKUP($E42, 'Major League Baseball  Detailed'!$AF$2:$AG$31, 2, FALSE))*162, 0)</f>
        <v>14</v>
      </c>
      <c r="M42">
        <f>ROUND((VLOOKUP($B42,'Pitcher Raw'!$B$6:$AM$77,MATCH('All P'!M$5,'Pitcher Raw'!$B$5:$AM$5,0),FALSE)/VLOOKUP($E42, 'Major League Baseball  Detailed'!$AF$2:$AG$31, 2, FALSE))*162, 0)</f>
        <v>14</v>
      </c>
      <c r="N42">
        <f>ROUND((VLOOKUP($B42, 'Pitcher Raw'!$B$6:$AM$77, MATCH('All P'!N$5,'Pitcher Raw'!$B$5:$AM$5, 0), FALSE)/$L42)*(162*($L42/VLOOKUP($E42, 'Major League Baseball  Detailed'!$AF$2:$AG$31, 2, FALSE))),0)</f>
        <v>0</v>
      </c>
      <c r="O42">
        <f>ROUND((VLOOKUP($B42, 'Pitcher Raw'!$B$6:$AM$77, MATCH('All P'!O$5,'Pitcher Raw'!$B$5:$AM$5, 0), FALSE)/$L42)*(162*($L42/VLOOKUP($E42, 'Major League Baseball  Detailed'!$AF$2:$AG$31, 2, FALSE))),0)</f>
        <v>0</v>
      </c>
      <c r="P42">
        <f>ROUND((VLOOKUP($B42, 'Pitcher Raw'!$B$6:$AM$77, MATCH('All P'!P$5,'Pitcher Raw'!$B$5:$AM$5, 0), FALSE)/$L42)*(162*($L42/VLOOKUP($E42, 'Major League Baseball  Detailed'!$AF$2:$AG$31, 2, FALSE))),0)</f>
        <v>0</v>
      </c>
      <c r="Q42">
        <f>ROUND((VLOOKUP($B42, 'Pitcher Raw'!$B$6:$AM$77, MATCH('All P'!Q$5,'Pitcher Raw'!$B$5:$AM$5, 0), FALSE)/$L42)*(162*($L42/VLOOKUP($E42, 'Major League Baseball  Detailed'!$AF$2:$AG$31, 2, FALSE))),0)</f>
        <v>71</v>
      </c>
      <c r="R42">
        <f>ROUND((VLOOKUP($B42, 'Pitcher Raw'!$B$6:$AM$77, MATCH('All P'!R$5,'Pitcher Raw'!$B$5:$AM$5, 0), FALSE)/$L42)*(162*($L42/VLOOKUP($E42, 'Major League Baseball  Detailed'!$AF$2:$AG$31, 2, FALSE))),0)</f>
        <v>71</v>
      </c>
      <c r="S42">
        <f>ROUND((VLOOKUP($B42, 'Pitcher Raw'!$B$6:$AM$77, MATCH('All P'!S$5,'Pitcher Raw'!$B$5:$AM$5, 0), FALSE)/$L42)*(162*($L42/VLOOKUP($E42, 'Major League Baseball  Detailed'!$AF$2:$AG$31, 2, FALSE))),0)</f>
        <v>31</v>
      </c>
      <c r="T42">
        <f>ROUND((VLOOKUP($B42, 'Pitcher Raw'!$B$6:$AM$77, MATCH('All P'!T$5,'Pitcher Raw'!$B$5:$AM$5, 0), FALSE)/$L42)*(162*($L42/VLOOKUP($E42, 'Major League Baseball  Detailed'!$AF$2:$AG$31, 2, FALSE))),0)</f>
        <v>23</v>
      </c>
      <c r="U42">
        <f>ROUND((VLOOKUP($B42, 'Pitcher Raw'!$B$6:$AM$77, MATCH('All P'!U$5,'Pitcher Raw'!$B$5:$AM$5, 0), FALSE)/$L42)*(162*($L42/VLOOKUP($E42, 'Major League Baseball  Detailed'!$AF$2:$AG$31, 2, FALSE))),0)</f>
        <v>6</v>
      </c>
      <c r="V42">
        <f>ROUND((VLOOKUP($B42, 'Pitcher Raw'!$B$6:$AM$77, MATCH('All P'!V$5,'Pitcher Raw'!$B$5:$AM$5, 0), FALSE)/$L42)*(162*($L42/VLOOKUP($E42, 'Major League Baseball  Detailed'!$AF$2:$AG$31, 2, FALSE))),0)</f>
        <v>21</v>
      </c>
      <c r="W42">
        <f>ROUND((VLOOKUP($B42, 'Pitcher Raw'!$B$6:$AM$77, MATCH('All P'!W$5,'Pitcher Raw'!$B$5:$AM$5, 0), FALSE)/$L42)*(162*($L42/VLOOKUP($E42, 'Major League Baseball  Detailed'!$AF$2:$AG$31, 2, FALSE))),0)</f>
        <v>0</v>
      </c>
      <c r="X42">
        <f>ROUND((VLOOKUP($B42, 'Pitcher Raw'!$B$6:$AM$77, MATCH('All P'!X$5,'Pitcher Raw'!$B$5:$AM$5, 0), FALSE)/$L42)*(162*($L42/VLOOKUP($E42, 'Major League Baseball  Detailed'!$AF$2:$AG$31, 2, FALSE))),0)</f>
        <v>88</v>
      </c>
      <c r="Y42">
        <f>ROUND((VLOOKUP($B42, 'Pitcher Raw'!$B$6:$AM$77, MATCH('All P'!Y$5,'Pitcher Raw'!$B$5:$AM$5, 0), FALSE)/$L42)*(162*($L42/VLOOKUP($E42, 'Major League Baseball  Detailed'!$AF$2:$AG$31, 2, FALSE))),0)</f>
        <v>4</v>
      </c>
      <c r="Z42">
        <f>ROUND((VLOOKUP($B42, 'Pitcher Raw'!$B$6:$AM$77, MATCH('All P'!Z$5,'Pitcher Raw'!$B$5:$AM$5, 0), FALSE)/$L42)*(162*($L42/VLOOKUP($E42, 'Major League Baseball  Detailed'!$AF$2:$AG$31, 2, FALSE))),0)</f>
        <v>0</v>
      </c>
      <c r="AA42">
        <f>ROUND((VLOOKUP($B42, 'Pitcher Raw'!$B$6:$AM$77, MATCH('All P'!AA$5,'Pitcher Raw'!$B$5:$AM$5, 0), FALSE)/$L42)*(162*($L42/VLOOKUP($E42, 'Major League Baseball  Detailed'!$AF$2:$AG$31, 2, FALSE))),0)</f>
        <v>4</v>
      </c>
      <c r="AB42">
        <f>ROUND((VLOOKUP($B42, 'Pitcher Raw'!$B$6:$AM$77, MATCH('All P'!AB$5,'Pitcher Raw'!$B$5:$AM$5, 0), FALSE)/$L42)*(162*($L42/VLOOKUP($E42, 'Major League Baseball  Detailed'!$AF$2:$AG$31, 2, FALSE))),0)</f>
        <v>303</v>
      </c>
      <c r="AC42">
        <f>VLOOKUP($B42, 'Pitcher Raw'!$B$6:$AM$77, MATCH('All P'!AC$5, 'Pitcher Raw'!$B$5:$AM$5, 0), FALSE)</f>
        <v>135</v>
      </c>
      <c r="AD42" s="1">
        <f>VLOOKUP($B42, 'Pitcher Raw'!$B$6:$AM$77, MATCH('All P'!AD$5, 'Pitcher Raw'!$B$5:$AM$5, 0), FALSE)</f>
        <v>2.82</v>
      </c>
      <c r="AE42" s="1">
        <f>VLOOKUP($B42, 'Pitcher Raw'!$B$6:$AM$77, MATCH('All P'!AE$5, 'Pitcher Raw'!$B$5:$AM$5, 0), FALSE)</f>
        <v>1.278</v>
      </c>
      <c r="AF42" s="9">
        <f>VLOOKUP($B42, 'Pitcher Raw'!$B$6:$AM$77, MATCH('All P'!AF$5, 'Pitcher Raw'!$B$5:$AM$5, 0), FALSE)</f>
        <v>8.9</v>
      </c>
      <c r="AG42" s="9">
        <f>VLOOKUP($B42, 'Pitcher Raw'!$B$6:$AM$77, MATCH('All P'!AG$5, 'Pitcher Raw'!$B$5:$AM$5, 0), FALSE)</f>
        <v>0.8</v>
      </c>
      <c r="AH42" s="9">
        <f>VLOOKUP($B42, 'Pitcher Raw'!$B$6:$AM$77, MATCH('All P'!AH$5, 'Pitcher Raw'!$B$5:$AM$5, 0), FALSE)</f>
        <v>2.6</v>
      </c>
      <c r="AI42" s="9">
        <f>VLOOKUP($B42, 'Pitcher Raw'!$B$6:$AM$77, MATCH('All P'!AI$5, 'Pitcher Raw'!$B$5:$AM$5, 0), FALSE)</f>
        <v>11</v>
      </c>
      <c r="AJ42" s="9">
        <f>VLOOKUP($B42, 'Pitcher Raw'!$B$6:$AM$77, MATCH('All P'!AJ$5, 'Pitcher Raw'!$B$5:$AM$5, 0), FALSE)</f>
        <v>4.24</v>
      </c>
      <c r="AK42" s="9">
        <f>(VLOOKUP($B42, 'Pitcher Raw'!$B$6:$AM$77, MATCH('All P'!AK$5, 'Pitcher Raw'!$B$5:$AM$5, 0), FALSE)/VLOOKUP('All P'!$E42, 'Major League Baseball  Detailed'!$AF$2:$AG$31,2,FALSE))*162</f>
        <v>1.4727272727272727</v>
      </c>
      <c r="AL42" s="9">
        <f>(VLOOKUP($B42, 'Pitcher Raw'!$B$6:$AM$77, MATCH('All P'!AL$5, 'Pitcher Raw'!$B$5:$AM$5, 0), FALSE)/VLOOKUP('All P'!$E42, 'Major League Baseball  Detailed'!$AF$2:$AG$31,2,FALSE))*162</f>
        <v>0.85909090909090902</v>
      </c>
    </row>
    <row r="43" spans="1:38" x14ac:dyDescent="0.45">
      <c r="A43">
        <f>'Pitcher Raw'!A43</f>
        <v>38</v>
      </c>
      <c r="B43" t="str">
        <f>'Pitcher Raw'!B43</f>
        <v>Dylan Cease</v>
      </c>
      <c r="C43">
        <f>'Pitcher Raw'!C43</f>
        <v>2024</v>
      </c>
      <c r="D43">
        <f>'Pitcher Raw'!D43</f>
        <v>28</v>
      </c>
      <c r="E43" t="str">
        <f>'Pitcher Raw'!E43</f>
        <v>SDP</v>
      </c>
      <c r="F43" t="str">
        <f>'Pitcher Raw'!F43</f>
        <v>NL</v>
      </c>
      <c r="G43">
        <f>ROUND((VLOOKUP($B43, 'Pitcher Raw'!$B$6:$AM$77, MATCH('All P'!G$5,'Pitcher Raw'!$B$5:$AM$5, 0), FALSE)/$L43)*(162*($L43/VLOOKUP($E43, 'Major League Baseball  Detailed'!$AF$2:$AG$31, 2, FALSE))),0)</f>
        <v>6</v>
      </c>
      <c r="H43">
        <f>ROUND((VLOOKUP($B43, 'Pitcher Raw'!$B$6:$AM$77, MATCH('All P'!H$5,'Pitcher Raw'!$B$5:$AM$5, 0), FALSE)/$L43)*(162*($L43/VLOOKUP($E43, 'Major League Baseball  Detailed'!$AF$2:$AG$31, 2, FALSE))),0)</f>
        <v>5</v>
      </c>
      <c r="I43">
        <f>ROUND((VLOOKUP($B43, 'Pitcher Raw'!$B$6:$AM$77, MATCH('All P'!I$5,'Pitcher Raw'!$B$5:$AM$5, 0), FALSE)/$L43)*(162*($L43/VLOOKUP($E43, 'Major League Baseball  Detailed'!$AF$2:$AG$31, 2, FALSE))),0)</f>
        <v>1</v>
      </c>
      <c r="J43">
        <f>ROUND((VLOOKUP($B43, 'Pitcher Raw'!$B$6:$AM$77, MATCH('All P'!J$5,'Pitcher Raw'!$B$5:$AM$5, 0), FALSE)/$L43)*(162*($L43/VLOOKUP($E43, 'Major League Baseball  Detailed'!$AF$2:$AG$31, 2, FALSE))),0)</f>
        <v>11</v>
      </c>
      <c r="K43">
        <f>VLOOKUP($B43, 'Pitcher Raw'!$B$6:$AM$77, MATCH('All P'!K$5, 'Pitcher Raw'!$B$5:$AM$5, 0), FALSE)</f>
        <v>3.42</v>
      </c>
      <c r="L43">
        <f>ROUND((VLOOKUP($B43,'Pitcher Raw'!$B$6:$AM$77,MATCH('All P'!L$5,'Pitcher Raw'!$B$5:$AM$5,0),FALSE)/VLOOKUP($E43, 'Major League Baseball  Detailed'!$AF$2:$AG$31, 2, FALSE))*162, 0)</f>
        <v>15</v>
      </c>
      <c r="M43">
        <f>ROUND((VLOOKUP($B43,'Pitcher Raw'!$B$6:$AM$77,MATCH('All P'!M$5,'Pitcher Raw'!$B$5:$AM$5,0),FALSE)/VLOOKUP($E43, 'Major League Baseball  Detailed'!$AF$2:$AG$31, 2, FALSE))*162, 0)</f>
        <v>15</v>
      </c>
      <c r="N43">
        <f>ROUND((VLOOKUP($B43, 'Pitcher Raw'!$B$6:$AM$77, MATCH('All P'!N$5,'Pitcher Raw'!$B$5:$AM$5, 0), FALSE)/$L43)*(162*($L43/VLOOKUP($E43, 'Major League Baseball  Detailed'!$AF$2:$AG$31, 2, FALSE))),0)</f>
        <v>0</v>
      </c>
      <c r="O43">
        <f>ROUND((VLOOKUP($B43, 'Pitcher Raw'!$B$6:$AM$77, MATCH('All P'!O$5,'Pitcher Raw'!$B$5:$AM$5, 0), FALSE)/$L43)*(162*($L43/VLOOKUP($E43, 'Major League Baseball  Detailed'!$AF$2:$AG$31, 2, FALSE))),0)</f>
        <v>0</v>
      </c>
      <c r="P43">
        <f>ROUND((VLOOKUP($B43, 'Pitcher Raw'!$B$6:$AM$77, MATCH('All P'!P$5,'Pitcher Raw'!$B$5:$AM$5, 0), FALSE)/$L43)*(162*($L43/VLOOKUP($E43, 'Major League Baseball  Detailed'!$AF$2:$AG$31, 2, FALSE))),0)</f>
        <v>0</v>
      </c>
      <c r="Q43">
        <f>ROUND((VLOOKUP($B43, 'Pitcher Raw'!$B$6:$AM$77, MATCH('All P'!Q$5,'Pitcher Raw'!$B$5:$AM$5, 0), FALSE)/$L43)*(162*($L43/VLOOKUP($E43, 'Major League Baseball  Detailed'!$AF$2:$AG$31, 2, FALSE))),0)</f>
        <v>86</v>
      </c>
      <c r="R43">
        <f>ROUND((VLOOKUP($B43, 'Pitcher Raw'!$B$6:$AM$77, MATCH('All P'!R$5,'Pitcher Raw'!$B$5:$AM$5, 0), FALSE)/$L43)*(162*($L43/VLOOKUP($E43, 'Major League Baseball  Detailed'!$AF$2:$AG$31, 2, FALSE))),0)</f>
        <v>58</v>
      </c>
      <c r="S43">
        <f>ROUND((VLOOKUP($B43, 'Pitcher Raw'!$B$6:$AM$77, MATCH('All P'!S$5,'Pitcher Raw'!$B$5:$AM$5, 0), FALSE)/$L43)*(162*($L43/VLOOKUP($E43, 'Major League Baseball  Detailed'!$AF$2:$AG$31, 2, FALSE))),0)</f>
        <v>37</v>
      </c>
      <c r="T43">
        <f>ROUND((VLOOKUP($B43, 'Pitcher Raw'!$B$6:$AM$77, MATCH('All P'!T$5,'Pitcher Raw'!$B$5:$AM$5, 0), FALSE)/$L43)*(162*($L43/VLOOKUP($E43, 'Major League Baseball  Detailed'!$AF$2:$AG$31, 2, FALSE))),0)</f>
        <v>33</v>
      </c>
      <c r="U43">
        <f>ROUND((VLOOKUP($B43, 'Pitcher Raw'!$B$6:$AM$77, MATCH('All P'!U$5,'Pitcher Raw'!$B$5:$AM$5, 0), FALSE)/$L43)*(162*($L43/VLOOKUP($E43, 'Major League Baseball  Detailed'!$AF$2:$AG$31, 2, FALSE))),0)</f>
        <v>7</v>
      </c>
      <c r="V43">
        <f>ROUND((VLOOKUP($B43, 'Pitcher Raw'!$B$6:$AM$77, MATCH('All P'!V$5,'Pitcher Raw'!$B$5:$AM$5, 0), FALSE)/$L43)*(162*($L43/VLOOKUP($E43, 'Major League Baseball  Detailed'!$AF$2:$AG$31, 2, FALSE))),0)</f>
        <v>26</v>
      </c>
      <c r="W43">
        <f>ROUND((VLOOKUP($B43, 'Pitcher Raw'!$B$6:$AM$77, MATCH('All P'!W$5,'Pitcher Raw'!$B$5:$AM$5, 0), FALSE)/$L43)*(162*($L43/VLOOKUP($E43, 'Major League Baseball  Detailed'!$AF$2:$AG$31, 2, FALSE))),0)</f>
        <v>0</v>
      </c>
      <c r="X43">
        <f>ROUND((VLOOKUP($B43, 'Pitcher Raw'!$B$6:$AM$77, MATCH('All P'!X$5,'Pitcher Raw'!$B$5:$AM$5, 0), FALSE)/$L43)*(162*($L43/VLOOKUP($E43, 'Major League Baseball  Detailed'!$AF$2:$AG$31, 2, FALSE))),0)</f>
        <v>106</v>
      </c>
      <c r="Y43">
        <f>ROUND((VLOOKUP($B43, 'Pitcher Raw'!$B$6:$AM$77, MATCH('All P'!Y$5,'Pitcher Raw'!$B$5:$AM$5, 0), FALSE)/$L43)*(162*($L43/VLOOKUP($E43, 'Major League Baseball  Detailed'!$AF$2:$AG$31, 2, FALSE))),0)</f>
        <v>1</v>
      </c>
      <c r="Z43">
        <f>ROUND((VLOOKUP($B43, 'Pitcher Raw'!$B$6:$AM$77, MATCH('All P'!Z$5,'Pitcher Raw'!$B$5:$AM$5, 0), FALSE)/$L43)*(162*($L43/VLOOKUP($E43, 'Major League Baseball  Detailed'!$AF$2:$AG$31, 2, FALSE))),0)</f>
        <v>0</v>
      </c>
      <c r="AA43">
        <f>ROUND((VLOOKUP($B43, 'Pitcher Raw'!$B$6:$AM$77, MATCH('All P'!AA$5,'Pitcher Raw'!$B$5:$AM$5, 0), FALSE)/$L43)*(162*($L43/VLOOKUP($E43, 'Major League Baseball  Detailed'!$AF$2:$AG$31, 2, FALSE))),0)</f>
        <v>2</v>
      </c>
      <c r="AB43">
        <f>ROUND((VLOOKUP($B43, 'Pitcher Raw'!$B$6:$AM$77, MATCH('All P'!AB$5,'Pitcher Raw'!$B$5:$AM$5, 0), FALSE)/$L43)*(162*($L43/VLOOKUP($E43, 'Major League Baseball  Detailed'!$AF$2:$AG$31, 2, FALSE))),0)</f>
        <v>343</v>
      </c>
      <c r="AC43">
        <f>VLOOKUP($B43, 'Pitcher Raw'!$B$6:$AM$77, MATCH('All P'!AC$5, 'Pitcher Raw'!$B$5:$AM$5, 0), FALSE)</f>
        <v>112</v>
      </c>
      <c r="AD43" s="1">
        <f>VLOOKUP($B43, 'Pitcher Raw'!$B$6:$AM$77, MATCH('All P'!AD$5, 'Pitcher Raw'!$B$5:$AM$5, 0), FALSE)</f>
        <v>2.72</v>
      </c>
      <c r="AE43" s="1">
        <f>VLOOKUP($B43, 'Pitcher Raw'!$B$6:$AM$77, MATCH('All P'!AE$5, 'Pitcher Raw'!$B$5:$AM$5, 0), FALSE)</f>
        <v>0.97199999999999998</v>
      </c>
      <c r="AF43" s="9">
        <f>VLOOKUP($B43, 'Pitcher Raw'!$B$6:$AM$77, MATCH('All P'!AF$5, 'Pitcher Raw'!$B$5:$AM$5, 0), FALSE)</f>
        <v>6.1</v>
      </c>
      <c r="AG43" s="9">
        <f>VLOOKUP($B43, 'Pitcher Raw'!$B$6:$AM$77, MATCH('All P'!AG$5, 'Pitcher Raw'!$B$5:$AM$5, 0), FALSE)</f>
        <v>0.8</v>
      </c>
      <c r="AH43" s="9">
        <f>VLOOKUP($B43, 'Pitcher Raw'!$B$6:$AM$77, MATCH('All P'!AH$5, 'Pitcher Raw'!$B$5:$AM$5, 0), FALSE)</f>
        <v>2.7</v>
      </c>
      <c r="AI43" s="9">
        <f>VLOOKUP($B43, 'Pitcher Raw'!$B$6:$AM$77, MATCH('All P'!AI$5, 'Pitcher Raw'!$B$5:$AM$5, 0), FALSE)</f>
        <v>11</v>
      </c>
      <c r="AJ43" s="9">
        <f>VLOOKUP($B43, 'Pitcher Raw'!$B$6:$AM$77, MATCH('All P'!AJ$5, 'Pitcher Raw'!$B$5:$AM$5, 0), FALSE)</f>
        <v>4.1399999999999997</v>
      </c>
      <c r="AK43" s="9">
        <f>(VLOOKUP($B43, 'Pitcher Raw'!$B$6:$AM$77, MATCH('All P'!AK$5, 'Pitcher Raw'!$B$5:$AM$5, 0), FALSE)/VLOOKUP('All P'!$E43, 'Major League Baseball  Detailed'!$AF$2:$AG$31,2,FALSE))*162</f>
        <v>1.3398496240601505</v>
      </c>
      <c r="AL43" s="9">
        <f>(VLOOKUP($B43, 'Pitcher Raw'!$B$6:$AM$77, MATCH('All P'!AL$5, 'Pitcher Raw'!$B$5:$AM$5, 0), FALSE)/VLOOKUP('All P'!$E43, 'Major League Baseball  Detailed'!$AF$2:$AG$31,2,FALSE))*162</f>
        <v>0.73082706766917283</v>
      </c>
    </row>
    <row r="44" spans="1:38" x14ac:dyDescent="0.45">
      <c r="A44">
        <f>'Pitcher Raw'!A44</f>
        <v>39</v>
      </c>
      <c r="B44" t="str">
        <f>'Pitcher Raw'!B44</f>
        <v>Jordan Hicks</v>
      </c>
      <c r="C44">
        <f>'Pitcher Raw'!C44</f>
        <v>2024</v>
      </c>
      <c r="D44">
        <f>'Pitcher Raw'!D44</f>
        <v>27</v>
      </c>
      <c r="E44" t="str">
        <f>'Pitcher Raw'!E44</f>
        <v>SFG</v>
      </c>
      <c r="F44" t="str">
        <f>'Pitcher Raw'!F44</f>
        <v>NL</v>
      </c>
      <c r="G44">
        <f>ROUND((VLOOKUP($B44, 'Pitcher Raw'!$B$6:$AM$77, MATCH('All P'!G$5,'Pitcher Raw'!$B$5:$AM$5, 0), FALSE)/$L44)*(162*($L44/VLOOKUP($E44, 'Major League Baseball  Detailed'!$AF$2:$AG$31, 2, FALSE))),0)</f>
        <v>5</v>
      </c>
      <c r="H44">
        <f>ROUND((VLOOKUP($B44, 'Pitcher Raw'!$B$6:$AM$77, MATCH('All P'!H$5,'Pitcher Raw'!$B$5:$AM$5, 0), FALSE)/$L44)*(162*($L44/VLOOKUP($E44, 'Major League Baseball  Detailed'!$AF$2:$AG$31, 2, FALSE))),0)</f>
        <v>2</v>
      </c>
      <c r="I44">
        <f>ROUND((VLOOKUP($B44, 'Pitcher Raw'!$B$6:$AM$77, MATCH('All P'!I$5,'Pitcher Raw'!$B$5:$AM$5, 0), FALSE)/$L44)*(162*($L44/VLOOKUP($E44, 'Major League Baseball  Detailed'!$AF$2:$AG$31, 2, FALSE))),0)</f>
        <v>1</v>
      </c>
      <c r="J44">
        <f>ROUND((VLOOKUP($B44, 'Pitcher Raw'!$B$6:$AM$77, MATCH('All P'!J$5,'Pitcher Raw'!$B$5:$AM$5, 0), FALSE)/$L44)*(162*($L44/VLOOKUP($E44, 'Major League Baseball  Detailed'!$AF$2:$AG$31, 2, FALSE))),0)</f>
        <v>7</v>
      </c>
      <c r="K44">
        <f>VLOOKUP($B44, 'Pitcher Raw'!$B$6:$AM$77, MATCH('All P'!K$5, 'Pitcher Raw'!$B$5:$AM$5, 0), FALSE)</f>
        <v>2.7</v>
      </c>
      <c r="L44">
        <f>ROUND((VLOOKUP($B44,'Pitcher Raw'!$B$6:$AM$77,MATCH('All P'!L$5,'Pitcher Raw'!$B$5:$AM$5,0),FALSE)/VLOOKUP($E44, 'Major League Baseball  Detailed'!$AF$2:$AG$31, 2, FALSE))*162, 0)</f>
        <v>15</v>
      </c>
      <c r="M44">
        <f>ROUND((VLOOKUP($B44,'Pitcher Raw'!$B$6:$AM$77,MATCH('All P'!M$5,'Pitcher Raw'!$B$5:$AM$5,0),FALSE)/VLOOKUP($E44, 'Major League Baseball  Detailed'!$AF$2:$AG$31, 2, FALSE))*162, 0)</f>
        <v>15</v>
      </c>
      <c r="N44">
        <f>ROUND((VLOOKUP($B44, 'Pitcher Raw'!$B$6:$AM$77, MATCH('All P'!N$5,'Pitcher Raw'!$B$5:$AM$5, 0), FALSE)/$L44)*(162*($L44/VLOOKUP($E44, 'Major League Baseball  Detailed'!$AF$2:$AG$31, 2, FALSE))),0)</f>
        <v>0</v>
      </c>
      <c r="O44">
        <f>ROUND((VLOOKUP($B44, 'Pitcher Raw'!$B$6:$AM$77, MATCH('All P'!O$5,'Pitcher Raw'!$B$5:$AM$5, 0), FALSE)/$L44)*(162*($L44/VLOOKUP($E44, 'Major League Baseball  Detailed'!$AF$2:$AG$31, 2, FALSE))),0)</f>
        <v>0</v>
      </c>
      <c r="P44">
        <f>ROUND((VLOOKUP($B44, 'Pitcher Raw'!$B$6:$AM$77, MATCH('All P'!P$5,'Pitcher Raw'!$B$5:$AM$5, 0), FALSE)/$L44)*(162*($L44/VLOOKUP($E44, 'Major League Baseball  Detailed'!$AF$2:$AG$31, 2, FALSE))),0)</f>
        <v>0</v>
      </c>
      <c r="Q44">
        <f>ROUND((VLOOKUP($B44, 'Pitcher Raw'!$B$6:$AM$77, MATCH('All P'!Q$5,'Pitcher Raw'!$B$5:$AM$5, 0), FALSE)/$L44)*(162*($L44/VLOOKUP($E44, 'Major League Baseball  Detailed'!$AF$2:$AG$31, 2, FALSE))),0)</f>
        <v>77</v>
      </c>
      <c r="R44">
        <f>ROUND((VLOOKUP($B44, 'Pitcher Raw'!$B$6:$AM$77, MATCH('All P'!R$5,'Pitcher Raw'!$B$5:$AM$5, 0), FALSE)/$L44)*(162*($L44/VLOOKUP($E44, 'Major League Baseball  Detailed'!$AF$2:$AG$31, 2, FALSE))),0)</f>
        <v>63</v>
      </c>
      <c r="S44">
        <f>ROUND((VLOOKUP($B44, 'Pitcher Raw'!$B$6:$AM$77, MATCH('All P'!S$5,'Pitcher Raw'!$B$5:$AM$5, 0), FALSE)/$L44)*(162*($L44/VLOOKUP($E44, 'Major League Baseball  Detailed'!$AF$2:$AG$31, 2, FALSE))),0)</f>
        <v>28</v>
      </c>
      <c r="T44">
        <f>ROUND((VLOOKUP($B44, 'Pitcher Raw'!$B$6:$AM$77, MATCH('All P'!T$5,'Pitcher Raw'!$B$5:$AM$5, 0), FALSE)/$L44)*(162*($L44/VLOOKUP($E44, 'Major League Baseball  Detailed'!$AF$2:$AG$31, 2, FALSE))),0)</f>
        <v>23</v>
      </c>
      <c r="U44">
        <f>ROUND((VLOOKUP($B44, 'Pitcher Raw'!$B$6:$AM$77, MATCH('All P'!U$5,'Pitcher Raw'!$B$5:$AM$5, 0), FALSE)/$L44)*(162*($L44/VLOOKUP($E44, 'Major League Baseball  Detailed'!$AF$2:$AG$31, 2, FALSE))),0)</f>
        <v>7</v>
      </c>
      <c r="V44">
        <f>ROUND((VLOOKUP($B44, 'Pitcher Raw'!$B$6:$AM$77, MATCH('All P'!V$5,'Pitcher Raw'!$B$5:$AM$5, 0), FALSE)/$L44)*(162*($L44/VLOOKUP($E44, 'Major League Baseball  Detailed'!$AF$2:$AG$31, 2, FALSE))),0)</f>
        <v>23</v>
      </c>
      <c r="W44">
        <f>ROUND((VLOOKUP($B44, 'Pitcher Raw'!$B$6:$AM$77, MATCH('All P'!W$5,'Pitcher Raw'!$B$5:$AM$5, 0), FALSE)/$L44)*(162*($L44/VLOOKUP($E44, 'Major League Baseball  Detailed'!$AF$2:$AG$31, 2, FALSE))),0)</f>
        <v>0</v>
      </c>
      <c r="X44">
        <f>ROUND((VLOOKUP($B44, 'Pitcher Raw'!$B$6:$AM$77, MATCH('All P'!X$5,'Pitcher Raw'!$B$5:$AM$5, 0), FALSE)/$L44)*(162*($L44/VLOOKUP($E44, 'Major League Baseball  Detailed'!$AF$2:$AG$31, 2, FALSE))),0)</f>
        <v>64</v>
      </c>
      <c r="Y44">
        <f>ROUND((VLOOKUP($B44, 'Pitcher Raw'!$B$6:$AM$77, MATCH('All P'!Y$5,'Pitcher Raw'!$B$5:$AM$5, 0), FALSE)/$L44)*(162*($L44/VLOOKUP($E44, 'Major League Baseball  Detailed'!$AF$2:$AG$31, 2, FALSE))),0)</f>
        <v>5</v>
      </c>
      <c r="Z44">
        <f>ROUND((VLOOKUP($B44, 'Pitcher Raw'!$B$6:$AM$77, MATCH('All P'!Z$5,'Pitcher Raw'!$B$5:$AM$5, 0), FALSE)/$L44)*(162*($L44/VLOOKUP($E44, 'Major League Baseball  Detailed'!$AF$2:$AG$31, 2, FALSE))),0)</f>
        <v>1</v>
      </c>
      <c r="AA44">
        <f>ROUND((VLOOKUP($B44, 'Pitcher Raw'!$B$6:$AM$77, MATCH('All P'!AA$5,'Pitcher Raw'!$B$5:$AM$5, 0), FALSE)/$L44)*(162*($L44/VLOOKUP($E44, 'Major League Baseball  Detailed'!$AF$2:$AG$31, 2, FALSE))),0)</f>
        <v>5</v>
      </c>
      <c r="AB44">
        <f>ROUND((VLOOKUP($B44, 'Pitcher Raw'!$B$6:$AM$77, MATCH('All P'!AB$5,'Pitcher Raw'!$B$5:$AM$5, 0), FALSE)/$L44)*(162*($L44/VLOOKUP($E44, 'Major League Baseball  Detailed'!$AF$2:$AG$31, 2, FALSE))),0)</f>
        <v>317</v>
      </c>
      <c r="AC44">
        <f>VLOOKUP($B44, 'Pitcher Raw'!$B$6:$AM$77, MATCH('All P'!AC$5, 'Pitcher Raw'!$B$5:$AM$5, 0), FALSE)</f>
        <v>141</v>
      </c>
      <c r="AD44" s="1">
        <f>VLOOKUP($B44, 'Pitcher Raw'!$B$6:$AM$77, MATCH('All P'!AD$5, 'Pitcher Raw'!$B$5:$AM$5, 0), FALSE)</f>
        <v>3.83</v>
      </c>
      <c r="AE44" s="1">
        <f>VLOOKUP($B44, 'Pitcher Raw'!$B$6:$AM$77, MATCH('All P'!AE$5, 'Pitcher Raw'!$B$5:$AM$5, 0), FALSE)</f>
        <v>1.105</v>
      </c>
      <c r="AF44" s="9">
        <f>VLOOKUP($B44, 'Pitcher Raw'!$B$6:$AM$77, MATCH('All P'!AF$5, 'Pitcher Raw'!$B$5:$AM$5, 0), FALSE)</f>
        <v>7.2</v>
      </c>
      <c r="AG44" s="9">
        <f>VLOOKUP($B44, 'Pitcher Raw'!$B$6:$AM$77, MATCH('All P'!AG$5, 'Pitcher Raw'!$B$5:$AM$5, 0), FALSE)</f>
        <v>0.9</v>
      </c>
      <c r="AH44" s="9">
        <f>VLOOKUP($B44, 'Pitcher Raw'!$B$6:$AM$77, MATCH('All P'!AH$5, 'Pitcher Raw'!$B$5:$AM$5, 0), FALSE)</f>
        <v>2.7</v>
      </c>
      <c r="AI44" s="9">
        <f>VLOOKUP($B44, 'Pitcher Raw'!$B$6:$AM$77, MATCH('All P'!AI$5, 'Pitcher Raw'!$B$5:$AM$5, 0), FALSE)</f>
        <v>7.4</v>
      </c>
      <c r="AJ44" s="9">
        <f>VLOOKUP($B44, 'Pitcher Raw'!$B$6:$AM$77, MATCH('All P'!AJ$5, 'Pitcher Raw'!$B$5:$AM$5, 0), FALSE)</f>
        <v>2.74</v>
      </c>
      <c r="AK44" s="9">
        <f>(VLOOKUP($B44, 'Pitcher Raw'!$B$6:$AM$77, MATCH('All P'!AK$5, 'Pitcher Raw'!$B$5:$AM$5, 0), FALSE)/VLOOKUP('All P'!$E44, 'Major League Baseball  Detailed'!$AF$2:$AG$31,2,FALSE))*162</f>
        <v>1.35</v>
      </c>
      <c r="AL44" s="9">
        <f>(VLOOKUP($B44, 'Pitcher Raw'!$B$6:$AM$77, MATCH('All P'!AL$5, 'Pitcher Raw'!$B$5:$AM$5, 0), FALSE)/VLOOKUP('All P'!$E44, 'Major League Baseball  Detailed'!$AF$2:$AG$31,2,FALSE))*162</f>
        <v>0.73636363636363633</v>
      </c>
    </row>
    <row r="45" spans="1:38" x14ac:dyDescent="0.45">
      <c r="A45">
        <f>'Pitcher Raw'!A45</f>
        <v>40</v>
      </c>
      <c r="B45" t="str">
        <f>'Pitcher Raw'!B45</f>
        <v>Jake Irvin</v>
      </c>
      <c r="C45">
        <f>'Pitcher Raw'!C45</f>
        <v>2024</v>
      </c>
      <c r="D45">
        <f>'Pitcher Raw'!D45</f>
        <v>27</v>
      </c>
      <c r="E45" t="str">
        <f>'Pitcher Raw'!E45</f>
        <v>WSN</v>
      </c>
      <c r="F45" t="str">
        <f>'Pitcher Raw'!F45</f>
        <v>NL</v>
      </c>
      <c r="G45">
        <f>ROUND((VLOOKUP($B45, 'Pitcher Raw'!$B$6:$AM$77, MATCH('All P'!G$5,'Pitcher Raw'!$B$5:$AM$5, 0), FALSE)/$L45)*(162*($L45/VLOOKUP($E45, 'Major League Baseball  Detailed'!$AF$2:$AG$31, 2, FALSE))),0)</f>
        <v>2</v>
      </c>
      <c r="H45">
        <f>ROUND((VLOOKUP($B45, 'Pitcher Raw'!$B$6:$AM$77, MATCH('All P'!H$5,'Pitcher Raw'!$B$5:$AM$5, 0), FALSE)/$L45)*(162*($L45/VLOOKUP($E45, 'Major League Baseball  Detailed'!$AF$2:$AG$31, 2, FALSE))),0)</f>
        <v>6</v>
      </c>
      <c r="I45">
        <f>ROUND((VLOOKUP($B45, 'Pitcher Raw'!$B$6:$AM$77, MATCH('All P'!I$5,'Pitcher Raw'!$B$5:$AM$5, 0), FALSE)/$L45)*(162*($L45/VLOOKUP($E45, 'Major League Baseball  Detailed'!$AF$2:$AG$31, 2, FALSE))),0)</f>
        <v>0</v>
      </c>
      <c r="J45">
        <f>ROUND((VLOOKUP($B45, 'Pitcher Raw'!$B$6:$AM$77, MATCH('All P'!J$5,'Pitcher Raw'!$B$5:$AM$5, 0), FALSE)/$L45)*(162*($L45/VLOOKUP($E45, 'Major League Baseball  Detailed'!$AF$2:$AG$31, 2, FALSE))),0)</f>
        <v>9</v>
      </c>
      <c r="K45">
        <f>VLOOKUP($B45, 'Pitcher Raw'!$B$6:$AM$77, MATCH('All P'!K$5, 'Pitcher Raw'!$B$5:$AM$5, 0), FALSE)</f>
        <v>3.43</v>
      </c>
      <c r="L45">
        <f>ROUND((VLOOKUP($B45,'Pitcher Raw'!$B$6:$AM$77,MATCH('All P'!L$5,'Pitcher Raw'!$B$5:$AM$5,0),FALSE)/VLOOKUP($E45, 'Major League Baseball  Detailed'!$AF$2:$AG$31, 2, FALSE))*162, 0)</f>
        <v>14</v>
      </c>
      <c r="M45">
        <f>ROUND((VLOOKUP($B45,'Pitcher Raw'!$B$6:$AM$77,MATCH('All P'!M$5,'Pitcher Raw'!$B$5:$AM$5,0),FALSE)/VLOOKUP($E45, 'Major League Baseball  Detailed'!$AF$2:$AG$31, 2, FALSE))*162, 0)</f>
        <v>14</v>
      </c>
      <c r="N45">
        <f>ROUND((VLOOKUP($B45, 'Pitcher Raw'!$B$6:$AM$77, MATCH('All P'!N$5,'Pitcher Raw'!$B$5:$AM$5, 0), FALSE)/$L45)*(162*($L45/VLOOKUP($E45, 'Major League Baseball  Detailed'!$AF$2:$AG$31, 2, FALSE))),0)</f>
        <v>0</v>
      </c>
      <c r="O45">
        <f>ROUND((VLOOKUP($B45, 'Pitcher Raw'!$B$6:$AM$77, MATCH('All P'!O$5,'Pitcher Raw'!$B$5:$AM$5, 0), FALSE)/$L45)*(162*($L45/VLOOKUP($E45, 'Major League Baseball  Detailed'!$AF$2:$AG$31, 2, FALSE))),0)</f>
        <v>0</v>
      </c>
      <c r="P45">
        <f>ROUND((VLOOKUP($B45, 'Pitcher Raw'!$B$6:$AM$77, MATCH('All P'!P$5,'Pitcher Raw'!$B$5:$AM$5, 0), FALSE)/$L45)*(162*($L45/VLOOKUP($E45, 'Major League Baseball  Detailed'!$AF$2:$AG$31, 2, FALSE))),0)</f>
        <v>0</v>
      </c>
      <c r="Q45">
        <f>ROUND((VLOOKUP($B45, 'Pitcher Raw'!$B$6:$AM$77, MATCH('All P'!Q$5,'Pitcher Raw'!$B$5:$AM$5, 0), FALSE)/$L45)*(162*($L45/VLOOKUP($E45, 'Major League Baseball  Detailed'!$AF$2:$AG$31, 2, FALSE))),0)</f>
        <v>77</v>
      </c>
      <c r="R45">
        <f>ROUND((VLOOKUP($B45, 'Pitcher Raw'!$B$6:$AM$77, MATCH('All P'!R$5,'Pitcher Raw'!$B$5:$AM$5, 0), FALSE)/$L45)*(162*($L45/VLOOKUP($E45, 'Major League Baseball  Detailed'!$AF$2:$AG$31, 2, FALSE))),0)</f>
        <v>66</v>
      </c>
      <c r="S45">
        <f>ROUND((VLOOKUP($B45, 'Pitcher Raw'!$B$6:$AM$77, MATCH('All P'!S$5,'Pitcher Raw'!$B$5:$AM$5, 0), FALSE)/$L45)*(162*($L45/VLOOKUP($E45, 'Major League Baseball  Detailed'!$AF$2:$AG$31, 2, FALSE))),0)</f>
        <v>34</v>
      </c>
      <c r="T45">
        <f>ROUND((VLOOKUP($B45, 'Pitcher Raw'!$B$6:$AM$77, MATCH('All P'!T$5,'Pitcher Raw'!$B$5:$AM$5, 0), FALSE)/$L45)*(162*($L45/VLOOKUP($E45, 'Major League Baseball  Detailed'!$AF$2:$AG$31, 2, FALSE))),0)</f>
        <v>29</v>
      </c>
      <c r="U45">
        <f>ROUND((VLOOKUP($B45, 'Pitcher Raw'!$B$6:$AM$77, MATCH('All P'!U$5,'Pitcher Raw'!$B$5:$AM$5, 0), FALSE)/$L45)*(162*($L45/VLOOKUP($E45, 'Major League Baseball  Detailed'!$AF$2:$AG$31, 2, FALSE))),0)</f>
        <v>7</v>
      </c>
      <c r="V45">
        <f>ROUND((VLOOKUP($B45, 'Pitcher Raw'!$B$6:$AM$77, MATCH('All P'!V$5,'Pitcher Raw'!$B$5:$AM$5, 0), FALSE)/$L45)*(162*($L45/VLOOKUP($E45, 'Major League Baseball  Detailed'!$AF$2:$AG$31, 2, FALSE))),0)</f>
        <v>14</v>
      </c>
      <c r="W45">
        <f>ROUND((VLOOKUP($B45, 'Pitcher Raw'!$B$6:$AM$77, MATCH('All P'!W$5,'Pitcher Raw'!$B$5:$AM$5, 0), FALSE)/$L45)*(162*($L45/VLOOKUP($E45, 'Major League Baseball  Detailed'!$AF$2:$AG$31, 2, FALSE))),0)</f>
        <v>1</v>
      </c>
      <c r="X45">
        <f>ROUND((VLOOKUP($B45, 'Pitcher Raw'!$B$6:$AM$77, MATCH('All P'!X$5,'Pitcher Raw'!$B$5:$AM$5, 0), FALSE)/$L45)*(162*($L45/VLOOKUP($E45, 'Major League Baseball  Detailed'!$AF$2:$AG$31, 2, FALSE))),0)</f>
        <v>66</v>
      </c>
      <c r="Y45">
        <f>ROUND((VLOOKUP($B45, 'Pitcher Raw'!$B$6:$AM$77, MATCH('All P'!Y$5,'Pitcher Raw'!$B$5:$AM$5, 0), FALSE)/$L45)*(162*($L45/VLOOKUP($E45, 'Major League Baseball  Detailed'!$AF$2:$AG$31, 2, FALSE))),0)</f>
        <v>4</v>
      </c>
      <c r="Z45">
        <f>ROUND((VLOOKUP($B45, 'Pitcher Raw'!$B$6:$AM$77, MATCH('All P'!Z$5,'Pitcher Raw'!$B$5:$AM$5, 0), FALSE)/$L45)*(162*($L45/VLOOKUP($E45, 'Major League Baseball  Detailed'!$AF$2:$AG$31, 2, FALSE))),0)</f>
        <v>1</v>
      </c>
      <c r="AA45">
        <f>ROUND((VLOOKUP($B45, 'Pitcher Raw'!$B$6:$AM$77, MATCH('All P'!AA$5,'Pitcher Raw'!$B$5:$AM$5, 0), FALSE)/$L45)*(162*($L45/VLOOKUP($E45, 'Major League Baseball  Detailed'!$AF$2:$AG$31, 2, FALSE))),0)</f>
        <v>1</v>
      </c>
      <c r="AB45">
        <f>ROUND((VLOOKUP($B45, 'Pitcher Raw'!$B$6:$AM$77, MATCH('All P'!AB$5,'Pitcher Raw'!$B$5:$AM$5, 0), FALSE)/$L45)*(162*($L45/VLOOKUP($E45, 'Major League Baseball  Detailed'!$AF$2:$AG$31, 2, FALSE))),0)</f>
        <v>309</v>
      </c>
      <c r="AC45">
        <f>VLOOKUP($B45, 'Pitcher Raw'!$B$6:$AM$77, MATCH('All P'!AC$5, 'Pitcher Raw'!$B$5:$AM$5, 0), FALSE)</f>
        <v>114</v>
      </c>
      <c r="AD45" s="1">
        <f>VLOOKUP($B45, 'Pitcher Raw'!$B$6:$AM$77, MATCH('All P'!AD$5, 'Pitcher Raw'!$B$5:$AM$5, 0), FALSE)</f>
        <v>3.34</v>
      </c>
      <c r="AE45" s="1">
        <f>VLOOKUP($B45, 'Pitcher Raw'!$B$6:$AM$77, MATCH('All P'!AE$5, 'Pitcher Raw'!$B$5:$AM$5, 0), FALSE)</f>
        <v>1.032</v>
      </c>
      <c r="AF45" s="9">
        <f>VLOOKUP($B45, 'Pitcher Raw'!$B$6:$AM$77, MATCH('All P'!AF$5, 'Pitcher Raw'!$B$5:$AM$5, 0), FALSE)</f>
        <v>7.7</v>
      </c>
      <c r="AG45" s="9">
        <f>VLOOKUP($B45, 'Pitcher Raw'!$B$6:$AM$77, MATCH('All P'!AG$5, 'Pitcher Raw'!$B$5:$AM$5, 0), FALSE)</f>
        <v>0.9</v>
      </c>
      <c r="AH45" s="9">
        <f>VLOOKUP($B45, 'Pitcher Raw'!$B$6:$AM$77, MATCH('All P'!AH$5, 'Pitcher Raw'!$B$5:$AM$5, 0), FALSE)</f>
        <v>1.6</v>
      </c>
      <c r="AI45" s="9">
        <f>VLOOKUP($B45, 'Pitcher Raw'!$B$6:$AM$77, MATCH('All P'!AI$5, 'Pitcher Raw'!$B$5:$AM$5, 0), FALSE)</f>
        <v>7.7</v>
      </c>
      <c r="AJ45" s="9">
        <f>VLOOKUP($B45, 'Pitcher Raw'!$B$6:$AM$77, MATCH('All P'!AJ$5, 'Pitcher Raw'!$B$5:$AM$5, 0), FALSE)</f>
        <v>4.91</v>
      </c>
      <c r="AK45" s="9">
        <f>(VLOOKUP($B45, 'Pitcher Raw'!$B$6:$AM$77, MATCH('All P'!AK$5, 'Pitcher Raw'!$B$5:$AM$5, 0), FALSE)/VLOOKUP('All P'!$E45, 'Major League Baseball  Detailed'!$AF$2:$AG$31,2,FALSE))*162</f>
        <v>1.35</v>
      </c>
      <c r="AL45" s="9">
        <f>(VLOOKUP($B45, 'Pitcher Raw'!$B$6:$AM$77, MATCH('All P'!AL$5, 'Pitcher Raw'!$B$5:$AM$5, 0), FALSE)/VLOOKUP('All P'!$E45, 'Major League Baseball  Detailed'!$AF$2:$AG$31,2,FALSE))*162</f>
        <v>0.73636363636363633</v>
      </c>
    </row>
    <row r="46" spans="1:38" x14ac:dyDescent="0.45">
      <c r="A46">
        <f>'Pitcher Raw'!A46</f>
        <v>41</v>
      </c>
      <c r="B46" t="str">
        <f>'Pitcher Raw'!B46</f>
        <v>Jared Jones</v>
      </c>
      <c r="C46">
        <f>'Pitcher Raw'!C46</f>
        <v>2024</v>
      </c>
      <c r="D46">
        <f>'Pitcher Raw'!D46</f>
        <v>22</v>
      </c>
      <c r="E46" t="str">
        <f>'Pitcher Raw'!E46</f>
        <v>PIT</v>
      </c>
      <c r="F46" t="str">
        <f>'Pitcher Raw'!F46</f>
        <v>NL</v>
      </c>
      <c r="G46">
        <f>ROUND((VLOOKUP($B46, 'Pitcher Raw'!$B$6:$AM$77, MATCH('All P'!G$5,'Pitcher Raw'!$B$5:$AM$5, 0), FALSE)/$L46)*(162*($L46/VLOOKUP($E46, 'Major League Baseball  Detailed'!$AF$2:$AG$31, 2, FALSE))),0)</f>
        <v>4</v>
      </c>
      <c r="H46">
        <f>ROUND((VLOOKUP($B46, 'Pitcher Raw'!$B$6:$AM$77, MATCH('All P'!H$5,'Pitcher Raw'!$B$5:$AM$5, 0), FALSE)/$L46)*(162*($L46/VLOOKUP($E46, 'Major League Baseball  Detailed'!$AF$2:$AG$31, 2, FALSE))),0)</f>
        <v>6</v>
      </c>
      <c r="I46">
        <f>ROUND((VLOOKUP($B46, 'Pitcher Raw'!$B$6:$AM$77, MATCH('All P'!I$5,'Pitcher Raw'!$B$5:$AM$5, 0), FALSE)/$L46)*(162*($L46/VLOOKUP($E46, 'Major League Baseball  Detailed'!$AF$2:$AG$31, 2, FALSE))),0)</f>
        <v>0</v>
      </c>
      <c r="J46">
        <f>ROUND((VLOOKUP($B46, 'Pitcher Raw'!$B$6:$AM$77, MATCH('All P'!J$5,'Pitcher Raw'!$B$5:$AM$5, 0), FALSE)/$L46)*(162*($L46/VLOOKUP($E46, 'Major League Baseball  Detailed'!$AF$2:$AG$31, 2, FALSE))),0)</f>
        <v>10</v>
      </c>
      <c r="K46">
        <f>VLOOKUP($B46, 'Pitcher Raw'!$B$6:$AM$77, MATCH('All P'!K$5, 'Pitcher Raw'!$B$5:$AM$5, 0), FALSE)</f>
        <v>3.55</v>
      </c>
      <c r="L46">
        <f>ROUND((VLOOKUP($B46,'Pitcher Raw'!$B$6:$AM$77,MATCH('All P'!L$5,'Pitcher Raw'!$B$5:$AM$5,0),FALSE)/VLOOKUP($E46, 'Major League Baseball  Detailed'!$AF$2:$AG$31, 2, FALSE))*162, 0)</f>
        <v>14</v>
      </c>
      <c r="M46">
        <f>ROUND((VLOOKUP($B46,'Pitcher Raw'!$B$6:$AM$77,MATCH('All P'!M$5,'Pitcher Raw'!$B$5:$AM$5,0),FALSE)/VLOOKUP($E46, 'Major League Baseball  Detailed'!$AF$2:$AG$31, 2, FALSE))*162, 0)</f>
        <v>14</v>
      </c>
      <c r="N46">
        <f>ROUND((VLOOKUP($B46, 'Pitcher Raw'!$B$6:$AM$77, MATCH('All P'!N$5,'Pitcher Raw'!$B$5:$AM$5, 0), FALSE)/$L46)*(162*($L46/VLOOKUP($E46, 'Major League Baseball  Detailed'!$AF$2:$AG$31, 2, FALSE))),0)</f>
        <v>0</v>
      </c>
      <c r="O46">
        <f>ROUND((VLOOKUP($B46, 'Pitcher Raw'!$B$6:$AM$77, MATCH('All P'!O$5,'Pitcher Raw'!$B$5:$AM$5, 0), FALSE)/$L46)*(162*($L46/VLOOKUP($E46, 'Major League Baseball  Detailed'!$AF$2:$AG$31, 2, FALSE))),0)</f>
        <v>0</v>
      </c>
      <c r="P46">
        <f>ROUND((VLOOKUP($B46, 'Pitcher Raw'!$B$6:$AM$77, MATCH('All P'!P$5,'Pitcher Raw'!$B$5:$AM$5, 0), FALSE)/$L46)*(162*($L46/VLOOKUP($E46, 'Major League Baseball  Detailed'!$AF$2:$AG$31, 2, FALSE))),0)</f>
        <v>0</v>
      </c>
      <c r="Q46">
        <f>ROUND((VLOOKUP($B46, 'Pitcher Raw'!$B$6:$AM$77, MATCH('All P'!Q$5,'Pitcher Raw'!$B$5:$AM$5, 0), FALSE)/$L46)*(162*($L46/VLOOKUP($E46, 'Major League Baseball  Detailed'!$AF$2:$AG$31, 2, FALSE))),0)</f>
        <v>78</v>
      </c>
      <c r="R46">
        <f>ROUND((VLOOKUP($B46, 'Pitcher Raw'!$B$6:$AM$77, MATCH('All P'!R$5,'Pitcher Raw'!$B$5:$AM$5, 0), FALSE)/$L46)*(162*($L46/VLOOKUP($E46, 'Major League Baseball  Detailed'!$AF$2:$AG$31, 2, FALSE))),0)</f>
        <v>64</v>
      </c>
      <c r="S46">
        <f>ROUND((VLOOKUP($B46, 'Pitcher Raw'!$B$6:$AM$77, MATCH('All P'!S$5,'Pitcher Raw'!$B$5:$AM$5, 0), FALSE)/$L46)*(162*($L46/VLOOKUP($E46, 'Major League Baseball  Detailed'!$AF$2:$AG$31, 2, FALSE))),0)</f>
        <v>35</v>
      </c>
      <c r="T46">
        <f>ROUND((VLOOKUP($B46, 'Pitcher Raw'!$B$6:$AM$77, MATCH('All P'!T$5,'Pitcher Raw'!$B$5:$AM$5, 0), FALSE)/$L46)*(162*($L46/VLOOKUP($E46, 'Major League Baseball  Detailed'!$AF$2:$AG$31, 2, FALSE))),0)</f>
        <v>31</v>
      </c>
      <c r="U46">
        <f>ROUND((VLOOKUP($B46, 'Pitcher Raw'!$B$6:$AM$77, MATCH('All P'!U$5,'Pitcher Raw'!$B$5:$AM$5, 0), FALSE)/$L46)*(162*($L46/VLOOKUP($E46, 'Major League Baseball  Detailed'!$AF$2:$AG$31, 2, FALSE))),0)</f>
        <v>14</v>
      </c>
      <c r="V46">
        <f>ROUND((VLOOKUP($B46, 'Pitcher Raw'!$B$6:$AM$77, MATCH('All P'!V$5,'Pitcher Raw'!$B$5:$AM$5, 0), FALSE)/$L46)*(162*($L46/VLOOKUP($E46, 'Major League Baseball  Detailed'!$AF$2:$AG$31, 2, FALSE))),0)</f>
        <v>15</v>
      </c>
      <c r="W46">
        <f>ROUND((VLOOKUP($B46, 'Pitcher Raw'!$B$6:$AM$77, MATCH('All P'!W$5,'Pitcher Raw'!$B$5:$AM$5, 0), FALSE)/$L46)*(162*($L46/VLOOKUP($E46, 'Major League Baseball  Detailed'!$AF$2:$AG$31, 2, FALSE))),0)</f>
        <v>0</v>
      </c>
      <c r="X46">
        <f>ROUND((VLOOKUP($B46, 'Pitcher Raw'!$B$6:$AM$77, MATCH('All P'!X$5,'Pitcher Raw'!$B$5:$AM$5, 0), FALSE)/$L46)*(162*($L46/VLOOKUP($E46, 'Major League Baseball  Detailed'!$AF$2:$AG$31, 2, FALSE))),0)</f>
        <v>87</v>
      </c>
      <c r="Y46">
        <f>ROUND((VLOOKUP($B46, 'Pitcher Raw'!$B$6:$AM$77, MATCH('All P'!Y$5,'Pitcher Raw'!$B$5:$AM$5, 0), FALSE)/$L46)*(162*($L46/VLOOKUP($E46, 'Major League Baseball  Detailed'!$AF$2:$AG$31, 2, FALSE))),0)</f>
        <v>1</v>
      </c>
      <c r="Z46">
        <f>ROUND((VLOOKUP($B46, 'Pitcher Raw'!$B$6:$AM$77, MATCH('All P'!Z$5,'Pitcher Raw'!$B$5:$AM$5, 0), FALSE)/$L46)*(162*($L46/VLOOKUP($E46, 'Major League Baseball  Detailed'!$AF$2:$AG$31, 2, FALSE))),0)</f>
        <v>0</v>
      </c>
      <c r="AA46">
        <f>ROUND((VLOOKUP($B46, 'Pitcher Raw'!$B$6:$AM$77, MATCH('All P'!AA$5,'Pitcher Raw'!$B$5:$AM$5, 0), FALSE)/$L46)*(162*($L46/VLOOKUP($E46, 'Major League Baseball  Detailed'!$AF$2:$AG$31, 2, FALSE))),0)</f>
        <v>1</v>
      </c>
      <c r="AB46">
        <f>ROUND((VLOOKUP($B46, 'Pitcher Raw'!$B$6:$AM$77, MATCH('All P'!AB$5,'Pitcher Raw'!$B$5:$AM$5, 0), FALSE)/$L46)*(162*($L46/VLOOKUP($E46, 'Major League Baseball  Detailed'!$AF$2:$AG$31, 2, FALSE))),0)</f>
        <v>312</v>
      </c>
      <c r="AC46">
        <f>VLOOKUP($B46, 'Pitcher Raw'!$B$6:$AM$77, MATCH('All P'!AC$5, 'Pitcher Raw'!$B$5:$AM$5, 0), FALSE)</f>
        <v>114</v>
      </c>
      <c r="AD46" s="1">
        <f>VLOOKUP($B46, 'Pitcher Raw'!$B$6:$AM$77, MATCH('All P'!AD$5, 'Pitcher Raw'!$B$5:$AM$5, 0), FALSE)</f>
        <v>3.81</v>
      </c>
      <c r="AE46" s="1">
        <f>VLOOKUP($B46, 'Pitcher Raw'!$B$6:$AM$77, MATCH('All P'!AE$5, 'Pitcher Raw'!$B$5:$AM$5, 0), FALSE)</f>
        <v>1.0109999999999999</v>
      </c>
      <c r="AF46" s="9">
        <f>VLOOKUP($B46, 'Pitcher Raw'!$B$6:$AM$77, MATCH('All P'!AF$5, 'Pitcher Raw'!$B$5:$AM$5, 0), FALSE)</f>
        <v>7.4</v>
      </c>
      <c r="AG46" s="9">
        <f>VLOOKUP($B46, 'Pitcher Raw'!$B$6:$AM$77, MATCH('All P'!AG$5, 'Pitcher Raw'!$B$5:$AM$5, 0), FALSE)</f>
        <v>1.6</v>
      </c>
      <c r="AH46" s="9">
        <f>VLOOKUP($B46, 'Pitcher Raw'!$B$6:$AM$77, MATCH('All P'!AH$5, 'Pitcher Raw'!$B$5:$AM$5, 0), FALSE)</f>
        <v>1.7</v>
      </c>
      <c r="AI46" s="9">
        <f>VLOOKUP($B46, 'Pitcher Raw'!$B$6:$AM$77, MATCH('All P'!AI$5, 'Pitcher Raw'!$B$5:$AM$5, 0), FALSE)</f>
        <v>9.9</v>
      </c>
      <c r="AJ46" s="9">
        <f>VLOOKUP($B46, 'Pitcher Raw'!$B$6:$AM$77, MATCH('All P'!AJ$5, 'Pitcher Raw'!$B$5:$AM$5, 0), FALSE)</f>
        <v>5.83</v>
      </c>
      <c r="AK46" s="9">
        <f>(VLOOKUP($B46, 'Pitcher Raw'!$B$6:$AM$77, MATCH('All P'!AK$5, 'Pitcher Raw'!$B$5:$AM$5, 0), FALSE)/VLOOKUP('All P'!$E46, 'Major League Baseball  Detailed'!$AF$2:$AG$31,2,FALSE))*162</f>
        <v>1.3603053435114505</v>
      </c>
      <c r="AL46" s="9">
        <f>(VLOOKUP($B46, 'Pitcher Raw'!$B$6:$AM$77, MATCH('All P'!AL$5, 'Pitcher Raw'!$B$5:$AM$5, 0), FALSE)/VLOOKUP('All P'!$E46, 'Major League Baseball  Detailed'!$AF$2:$AG$31,2,FALSE))*162</f>
        <v>0.74198473282442756</v>
      </c>
    </row>
    <row r="47" spans="1:38" x14ac:dyDescent="0.45">
      <c r="A47">
        <f>'Pitcher Raw'!A47</f>
        <v>42</v>
      </c>
      <c r="B47" t="str">
        <f>'Pitcher Raw'!B47</f>
        <v>Luis Castillo</v>
      </c>
      <c r="C47">
        <f>'Pitcher Raw'!C47</f>
        <v>2024</v>
      </c>
      <c r="D47">
        <f>'Pitcher Raw'!D47</f>
        <v>31</v>
      </c>
      <c r="E47" t="str">
        <f>'Pitcher Raw'!E47</f>
        <v>SEA</v>
      </c>
      <c r="F47" t="str">
        <f>'Pitcher Raw'!F47</f>
        <v>AL</v>
      </c>
      <c r="G47">
        <f>ROUND((VLOOKUP($B47, 'Pitcher Raw'!$B$6:$AM$77, MATCH('All P'!G$5,'Pitcher Raw'!$B$5:$AM$5, 0), FALSE)/$L47)*(162*($L47/VLOOKUP($E47, 'Major League Baseball  Detailed'!$AF$2:$AG$31, 2, FALSE))),0)</f>
        <v>5</v>
      </c>
      <c r="H47">
        <f>ROUND((VLOOKUP($B47, 'Pitcher Raw'!$B$6:$AM$77, MATCH('All P'!H$5,'Pitcher Raw'!$B$5:$AM$5, 0), FALSE)/$L47)*(162*($L47/VLOOKUP($E47, 'Major League Baseball  Detailed'!$AF$2:$AG$31, 2, FALSE))),0)</f>
        <v>7</v>
      </c>
      <c r="I47">
        <f>ROUND((VLOOKUP($B47, 'Pitcher Raw'!$B$6:$AM$77, MATCH('All P'!I$5,'Pitcher Raw'!$B$5:$AM$5, 0), FALSE)/$L47)*(162*($L47/VLOOKUP($E47, 'Major League Baseball  Detailed'!$AF$2:$AG$31, 2, FALSE))),0)</f>
        <v>0</v>
      </c>
      <c r="J47">
        <f>ROUND((VLOOKUP($B47, 'Pitcher Raw'!$B$6:$AM$77, MATCH('All P'!J$5,'Pitcher Raw'!$B$5:$AM$5, 0), FALSE)/$L47)*(162*($L47/VLOOKUP($E47, 'Major League Baseball  Detailed'!$AF$2:$AG$31, 2, FALSE))),0)</f>
        <v>12</v>
      </c>
      <c r="K47">
        <f>VLOOKUP($B47, 'Pitcher Raw'!$B$6:$AM$77, MATCH('All P'!K$5, 'Pitcher Raw'!$B$5:$AM$5, 0), FALSE)</f>
        <v>3.28</v>
      </c>
      <c r="L47">
        <f>ROUND((VLOOKUP($B47,'Pitcher Raw'!$B$6:$AM$77,MATCH('All P'!L$5,'Pitcher Raw'!$B$5:$AM$5,0),FALSE)/VLOOKUP($E47, 'Major League Baseball  Detailed'!$AF$2:$AG$31, 2, FALSE))*162, 0)</f>
        <v>15</v>
      </c>
      <c r="M47">
        <f>ROUND((VLOOKUP($B47,'Pitcher Raw'!$B$6:$AM$77,MATCH('All P'!M$5,'Pitcher Raw'!$B$5:$AM$5,0),FALSE)/VLOOKUP($E47, 'Major League Baseball  Detailed'!$AF$2:$AG$31, 2, FALSE))*162, 0)</f>
        <v>15</v>
      </c>
      <c r="N47">
        <f>ROUND((VLOOKUP($B47, 'Pitcher Raw'!$B$6:$AM$77, MATCH('All P'!N$5,'Pitcher Raw'!$B$5:$AM$5, 0), FALSE)/$L47)*(162*($L47/VLOOKUP($E47, 'Major League Baseball  Detailed'!$AF$2:$AG$31, 2, FALSE))),0)</f>
        <v>0</v>
      </c>
      <c r="O47">
        <f>ROUND((VLOOKUP($B47, 'Pitcher Raw'!$B$6:$AM$77, MATCH('All P'!O$5,'Pitcher Raw'!$B$5:$AM$5, 0), FALSE)/$L47)*(162*($L47/VLOOKUP($E47, 'Major League Baseball  Detailed'!$AF$2:$AG$31, 2, FALSE))),0)</f>
        <v>0</v>
      </c>
      <c r="P47">
        <f>ROUND((VLOOKUP($B47, 'Pitcher Raw'!$B$6:$AM$77, MATCH('All P'!P$5,'Pitcher Raw'!$B$5:$AM$5, 0), FALSE)/$L47)*(162*($L47/VLOOKUP($E47, 'Major League Baseball  Detailed'!$AF$2:$AG$31, 2, FALSE))),0)</f>
        <v>0</v>
      </c>
      <c r="Q47">
        <f>ROUND((VLOOKUP($B47, 'Pitcher Raw'!$B$6:$AM$77, MATCH('All P'!Q$5,'Pitcher Raw'!$B$5:$AM$5, 0), FALSE)/$L47)*(162*($L47/VLOOKUP($E47, 'Major League Baseball  Detailed'!$AF$2:$AG$31, 2, FALSE))),0)</f>
        <v>87</v>
      </c>
      <c r="R47">
        <f>ROUND((VLOOKUP($B47, 'Pitcher Raw'!$B$6:$AM$77, MATCH('All P'!R$5,'Pitcher Raw'!$B$5:$AM$5, 0), FALSE)/$L47)*(162*($L47/VLOOKUP($E47, 'Major League Baseball  Detailed'!$AF$2:$AG$31, 2, FALSE))),0)</f>
        <v>81</v>
      </c>
      <c r="S47">
        <f>ROUND((VLOOKUP($B47, 'Pitcher Raw'!$B$6:$AM$77, MATCH('All P'!S$5,'Pitcher Raw'!$B$5:$AM$5, 0), FALSE)/$L47)*(162*($L47/VLOOKUP($E47, 'Major League Baseball  Detailed'!$AF$2:$AG$31, 2, FALSE))),0)</f>
        <v>34</v>
      </c>
      <c r="T47">
        <f>ROUND((VLOOKUP($B47, 'Pitcher Raw'!$B$6:$AM$77, MATCH('All P'!T$5,'Pitcher Raw'!$B$5:$AM$5, 0), FALSE)/$L47)*(162*($L47/VLOOKUP($E47, 'Major League Baseball  Detailed'!$AF$2:$AG$31, 2, FALSE))),0)</f>
        <v>32</v>
      </c>
      <c r="U47">
        <f>ROUND((VLOOKUP($B47, 'Pitcher Raw'!$B$6:$AM$77, MATCH('All P'!U$5,'Pitcher Raw'!$B$5:$AM$5, 0), FALSE)/$L47)*(162*($L47/VLOOKUP($E47, 'Major League Baseball  Detailed'!$AF$2:$AG$31, 2, FALSE))),0)</f>
        <v>12</v>
      </c>
      <c r="V47">
        <f>ROUND((VLOOKUP($B47, 'Pitcher Raw'!$B$6:$AM$77, MATCH('All P'!V$5,'Pitcher Raw'!$B$5:$AM$5, 0), FALSE)/$L47)*(162*($L47/VLOOKUP($E47, 'Major League Baseball  Detailed'!$AF$2:$AG$31, 2, FALSE))),0)</f>
        <v>23</v>
      </c>
      <c r="W47">
        <f>ROUND((VLOOKUP($B47, 'Pitcher Raw'!$B$6:$AM$77, MATCH('All P'!W$5,'Pitcher Raw'!$B$5:$AM$5, 0), FALSE)/$L47)*(162*($L47/VLOOKUP($E47, 'Major League Baseball  Detailed'!$AF$2:$AG$31, 2, FALSE))),0)</f>
        <v>2</v>
      </c>
      <c r="X47">
        <f>ROUND((VLOOKUP($B47, 'Pitcher Raw'!$B$6:$AM$77, MATCH('All P'!X$5,'Pitcher Raw'!$B$5:$AM$5, 0), FALSE)/$L47)*(162*($L47/VLOOKUP($E47, 'Major League Baseball  Detailed'!$AF$2:$AG$31, 2, FALSE))),0)</f>
        <v>92</v>
      </c>
      <c r="Y47">
        <f>ROUND((VLOOKUP($B47, 'Pitcher Raw'!$B$6:$AM$77, MATCH('All P'!Y$5,'Pitcher Raw'!$B$5:$AM$5, 0), FALSE)/$L47)*(162*($L47/VLOOKUP($E47, 'Major League Baseball  Detailed'!$AF$2:$AG$31, 2, FALSE))),0)</f>
        <v>1</v>
      </c>
      <c r="Z47">
        <f>ROUND((VLOOKUP($B47, 'Pitcher Raw'!$B$6:$AM$77, MATCH('All P'!Z$5,'Pitcher Raw'!$B$5:$AM$5, 0), FALSE)/$L47)*(162*($L47/VLOOKUP($E47, 'Major League Baseball  Detailed'!$AF$2:$AG$31, 2, FALSE))),0)</f>
        <v>0</v>
      </c>
      <c r="AA47">
        <f>ROUND((VLOOKUP($B47, 'Pitcher Raw'!$B$6:$AM$77, MATCH('All P'!AA$5,'Pitcher Raw'!$B$5:$AM$5, 0), FALSE)/$L47)*(162*($L47/VLOOKUP($E47, 'Major League Baseball  Detailed'!$AF$2:$AG$31, 2, FALSE))),0)</f>
        <v>0</v>
      </c>
      <c r="AB47">
        <f>ROUND((VLOOKUP($B47, 'Pitcher Raw'!$B$6:$AM$77, MATCH('All P'!AB$5,'Pitcher Raw'!$B$5:$AM$5, 0), FALSE)/$L47)*(162*($L47/VLOOKUP($E47, 'Major League Baseball  Detailed'!$AF$2:$AG$31, 2, FALSE))),0)</f>
        <v>361</v>
      </c>
      <c r="AC47">
        <f>VLOOKUP($B47, 'Pitcher Raw'!$B$6:$AM$77, MATCH('All P'!AC$5, 'Pitcher Raw'!$B$5:$AM$5, 0), FALSE)</f>
        <v>113</v>
      </c>
      <c r="AD47" s="1">
        <f>VLOOKUP($B47, 'Pitcher Raw'!$B$6:$AM$77, MATCH('All P'!AD$5, 'Pitcher Raw'!$B$5:$AM$5, 0), FALSE)</f>
        <v>3.71</v>
      </c>
      <c r="AE47" s="1">
        <f>VLOOKUP($B47, 'Pitcher Raw'!$B$6:$AM$77, MATCH('All P'!AE$5, 'Pitcher Raw'!$B$5:$AM$5, 0), FALSE)</f>
        <v>1.1919999999999999</v>
      </c>
      <c r="AF47" s="9">
        <f>VLOOKUP($B47, 'Pitcher Raw'!$B$6:$AM$77, MATCH('All P'!AF$5, 'Pitcher Raw'!$B$5:$AM$5, 0), FALSE)</f>
        <v>8.3000000000000007</v>
      </c>
      <c r="AG47" s="9">
        <f>VLOOKUP($B47, 'Pitcher Raw'!$B$6:$AM$77, MATCH('All P'!AG$5, 'Pitcher Raw'!$B$5:$AM$5, 0), FALSE)</f>
        <v>1.3</v>
      </c>
      <c r="AH47" s="9">
        <f>VLOOKUP($B47, 'Pitcher Raw'!$B$6:$AM$77, MATCH('All P'!AH$5, 'Pitcher Raw'!$B$5:$AM$5, 0), FALSE)</f>
        <v>2.4</v>
      </c>
      <c r="AI47" s="9">
        <f>VLOOKUP($B47, 'Pitcher Raw'!$B$6:$AM$77, MATCH('All P'!AI$5, 'Pitcher Raw'!$B$5:$AM$5, 0), FALSE)</f>
        <v>9.5</v>
      </c>
      <c r="AJ47" s="9">
        <f>VLOOKUP($B47, 'Pitcher Raw'!$B$6:$AM$77, MATCH('All P'!AJ$5, 'Pitcher Raw'!$B$5:$AM$5, 0), FALSE)</f>
        <v>3.95</v>
      </c>
      <c r="AK47" s="9">
        <f>(VLOOKUP($B47, 'Pitcher Raw'!$B$6:$AM$77, MATCH('All P'!AK$5, 'Pitcher Raw'!$B$5:$AM$5, 0), FALSE)/VLOOKUP('All P'!$E47, 'Major League Baseball  Detailed'!$AF$2:$AG$31,2,FALSE))*162</f>
        <v>1.35</v>
      </c>
      <c r="AL47" s="9">
        <f>(VLOOKUP($B47, 'Pitcher Raw'!$B$6:$AM$77, MATCH('All P'!AL$5, 'Pitcher Raw'!$B$5:$AM$5, 0), FALSE)/VLOOKUP('All P'!$E47, 'Major League Baseball  Detailed'!$AF$2:$AG$31,2,FALSE))*162</f>
        <v>0.61363636363636365</v>
      </c>
    </row>
    <row r="48" spans="1:38" x14ac:dyDescent="0.45">
      <c r="A48">
        <f>'Pitcher Raw'!A48</f>
        <v>43</v>
      </c>
      <c r="B48" t="str">
        <f>'Pitcher Raw'!B48</f>
        <v>Joe Ryan</v>
      </c>
      <c r="C48">
        <f>'Pitcher Raw'!C48</f>
        <v>2024</v>
      </c>
      <c r="D48">
        <f>'Pitcher Raw'!D48</f>
        <v>28</v>
      </c>
      <c r="E48" t="str">
        <f>'Pitcher Raw'!E48</f>
        <v>MIN</v>
      </c>
      <c r="F48" t="str">
        <f>'Pitcher Raw'!F48</f>
        <v>AL</v>
      </c>
      <c r="G48">
        <f>ROUND((VLOOKUP($B48, 'Pitcher Raw'!$B$6:$AM$77, MATCH('All P'!G$5,'Pitcher Raw'!$B$5:$AM$5, 0), FALSE)/$L48)*(162*($L48/VLOOKUP($E48, 'Major League Baseball  Detailed'!$AF$2:$AG$31, 2, FALSE))),0)</f>
        <v>5</v>
      </c>
      <c r="H48">
        <f>ROUND((VLOOKUP($B48, 'Pitcher Raw'!$B$6:$AM$77, MATCH('All P'!H$5,'Pitcher Raw'!$B$5:$AM$5, 0), FALSE)/$L48)*(162*($L48/VLOOKUP($E48, 'Major League Baseball  Detailed'!$AF$2:$AG$31, 2, FALSE))),0)</f>
        <v>5</v>
      </c>
      <c r="I48">
        <f>ROUND((VLOOKUP($B48, 'Pitcher Raw'!$B$6:$AM$77, MATCH('All P'!I$5,'Pitcher Raw'!$B$5:$AM$5, 0), FALSE)/$L48)*(162*($L48/VLOOKUP($E48, 'Major League Baseball  Detailed'!$AF$2:$AG$31, 2, FALSE))),0)</f>
        <v>1</v>
      </c>
      <c r="J48">
        <f>ROUND((VLOOKUP($B48, 'Pitcher Raw'!$B$6:$AM$77, MATCH('All P'!J$5,'Pitcher Raw'!$B$5:$AM$5, 0), FALSE)/$L48)*(162*($L48/VLOOKUP($E48, 'Major League Baseball  Detailed'!$AF$2:$AG$31, 2, FALSE))),0)</f>
        <v>10</v>
      </c>
      <c r="K48">
        <f>VLOOKUP($B48, 'Pitcher Raw'!$B$6:$AM$77, MATCH('All P'!K$5, 'Pitcher Raw'!$B$5:$AM$5, 0), FALSE)</f>
        <v>3.38</v>
      </c>
      <c r="L48">
        <f>ROUND((VLOOKUP($B48,'Pitcher Raw'!$B$6:$AM$77,MATCH('All P'!L$5,'Pitcher Raw'!$B$5:$AM$5,0),FALSE)/VLOOKUP($E48, 'Major League Baseball  Detailed'!$AF$2:$AG$31, 2, FALSE))*162, 0)</f>
        <v>15</v>
      </c>
      <c r="M48">
        <f>ROUND((VLOOKUP($B48,'Pitcher Raw'!$B$6:$AM$77,MATCH('All P'!M$5,'Pitcher Raw'!$B$5:$AM$5,0),FALSE)/VLOOKUP($E48, 'Major League Baseball  Detailed'!$AF$2:$AG$31, 2, FALSE))*162, 0)</f>
        <v>15</v>
      </c>
      <c r="N48">
        <f>ROUND((VLOOKUP($B48, 'Pitcher Raw'!$B$6:$AM$77, MATCH('All P'!N$5,'Pitcher Raw'!$B$5:$AM$5, 0), FALSE)/$L48)*(162*($L48/VLOOKUP($E48, 'Major League Baseball  Detailed'!$AF$2:$AG$31, 2, FALSE))),0)</f>
        <v>0</v>
      </c>
      <c r="O48">
        <f>ROUND((VLOOKUP($B48, 'Pitcher Raw'!$B$6:$AM$77, MATCH('All P'!O$5,'Pitcher Raw'!$B$5:$AM$5, 0), FALSE)/$L48)*(162*($L48/VLOOKUP($E48, 'Major League Baseball  Detailed'!$AF$2:$AG$31, 2, FALSE))),0)</f>
        <v>0</v>
      </c>
      <c r="P48">
        <f>ROUND((VLOOKUP($B48, 'Pitcher Raw'!$B$6:$AM$77, MATCH('All P'!P$5,'Pitcher Raw'!$B$5:$AM$5, 0), FALSE)/$L48)*(162*($L48/VLOOKUP($E48, 'Major League Baseball  Detailed'!$AF$2:$AG$31, 2, FALSE))),0)</f>
        <v>0</v>
      </c>
      <c r="Q48">
        <f>ROUND((VLOOKUP($B48, 'Pitcher Raw'!$B$6:$AM$77, MATCH('All P'!Q$5,'Pitcher Raw'!$B$5:$AM$5, 0), FALSE)/$L48)*(162*($L48/VLOOKUP($E48, 'Major League Baseball  Detailed'!$AF$2:$AG$31, 2, FALSE))),0)</f>
        <v>89</v>
      </c>
      <c r="R48">
        <f>ROUND((VLOOKUP($B48, 'Pitcher Raw'!$B$6:$AM$77, MATCH('All P'!R$5,'Pitcher Raw'!$B$5:$AM$5, 0), FALSE)/$L48)*(162*($L48/VLOOKUP($E48, 'Major League Baseball  Detailed'!$AF$2:$AG$31, 2, FALSE))),0)</f>
        <v>77</v>
      </c>
      <c r="S48">
        <f>ROUND((VLOOKUP($B48, 'Pitcher Raw'!$B$6:$AM$77, MATCH('All P'!S$5,'Pitcher Raw'!$B$5:$AM$5, 0), FALSE)/$L48)*(162*($L48/VLOOKUP($E48, 'Major League Baseball  Detailed'!$AF$2:$AG$31, 2, FALSE))),0)</f>
        <v>37</v>
      </c>
      <c r="T48">
        <f>ROUND((VLOOKUP($B48, 'Pitcher Raw'!$B$6:$AM$77, MATCH('All P'!T$5,'Pitcher Raw'!$B$5:$AM$5, 0), FALSE)/$L48)*(162*($L48/VLOOKUP($E48, 'Major League Baseball  Detailed'!$AF$2:$AG$31, 2, FALSE))),0)</f>
        <v>33</v>
      </c>
      <c r="U48">
        <f>ROUND((VLOOKUP($B48, 'Pitcher Raw'!$B$6:$AM$77, MATCH('All P'!U$5,'Pitcher Raw'!$B$5:$AM$5, 0), FALSE)/$L48)*(162*($L48/VLOOKUP($E48, 'Major League Baseball  Detailed'!$AF$2:$AG$31, 2, FALSE))),0)</f>
        <v>14</v>
      </c>
      <c r="V48">
        <f>ROUND((VLOOKUP($B48, 'Pitcher Raw'!$B$6:$AM$77, MATCH('All P'!V$5,'Pitcher Raw'!$B$5:$AM$5, 0), FALSE)/$L48)*(162*($L48/VLOOKUP($E48, 'Major League Baseball  Detailed'!$AF$2:$AG$31, 2, FALSE))),0)</f>
        <v>14</v>
      </c>
      <c r="W48">
        <f>ROUND((VLOOKUP($B48, 'Pitcher Raw'!$B$6:$AM$77, MATCH('All P'!W$5,'Pitcher Raw'!$B$5:$AM$5, 0), FALSE)/$L48)*(162*($L48/VLOOKUP($E48, 'Major League Baseball  Detailed'!$AF$2:$AG$31, 2, FALSE))),0)</f>
        <v>0</v>
      </c>
      <c r="X48">
        <f>ROUND((VLOOKUP($B48, 'Pitcher Raw'!$B$6:$AM$77, MATCH('All P'!X$5,'Pitcher Raw'!$B$5:$AM$5, 0), FALSE)/$L48)*(162*($L48/VLOOKUP($E48, 'Major League Baseball  Detailed'!$AF$2:$AG$31, 2, FALSE))),0)</f>
        <v>95</v>
      </c>
      <c r="Y48">
        <f>ROUND((VLOOKUP($B48, 'Pitcher Raw'!$B$6:$AM$77, MATCH('All P'!Y$5,'Pitcher Raw'!$B$5:$AM$5, 0), FALSE)/$L48)*(162*($L48/VLOOKUP($E48, 'Major League Baseball  Detailed'!$AF$2:$AG$31, 2, FALSE))),0)</f>
        <v>1</v>
      </c>
      <c r="Z48">
        <f>ROUND((VLOOKUP($B48, 'Pitcher Raw'!$B$6:$AM$77, MATCH('All P'!Z$5,'Pitcher Raw'!$B$5:$AM$5, 0), FALSE)/$L48)*(162*($L48/VLOOKUP($E48, 'Major League Baseball  Detailed'!$AF$2:$AG$31, 2, FALSE))),0)</f>
        <v>0</v>
      </c>
      <c r="AA48">
        <f>ROUND((VLOOKUP($B48, 'Pitcher Raw'!$B$6:$AM$77, MATCH('All P'!AA$5,'Pitcher Raw'!$B$5:$AM$5, 0), FALSE)/$L48)*(162*($L48/VLOOKUP($E48, 'Major League Baseball  Detailed'!$AF$2:$AG$31, 2, FALSE))),0)</f>
        <v>2</v>
      </c>
      <c r="AB48">
        <f>ROUND((VLOOKUP($B48, 'Pitcher Raw'!$B$6:$AM$77, MATCH('All P'!AB$5,'Pitcher Raw'!$B$5:$AM$5, 0), FALSE)/$L48)*(162*($L48/VLOOKUP($E48, 'Major League Baseball  Detailed'!$AF$2:$AG$31, 2, FALSE))),0)</f>
        <v>352</v>
      </c>
      <c r="AC48">
        <f>VLOOKUP($B48, 'Pitcher Raw'!$B$6:$AM$77, MATCH('All P'!AC$5, 'Pitcher Raw'!$B$5:$AM$5, 0), FALSE)</f>
        <v>115</v>
      </c>
      <c r="AD48" s="1">
        <f>VLOOKUP($B48, 'Pitcher Raw'!$B$6:$AM$77, MATCH('All P'!AD$5, 'Pitcher Raw'!$B$5:$AM$5, 0), FALSE)</f>
        <v>3.49</v>
      </c>
      <c r="AE48" s="1">
        <f>VLOOKUP($B48, 'Pitcher Raw'!$B$6:$AM$77, MATCH('All P'!AE$5, 'Pitcher Raw'!$B$5:$AM$5, 0), FALSE)</f>
        <v>1.014</v>
      </c>
      <c r="AF48" s="9">
        <f>VLOOKUP($B48, 'Pitcher Raw'!$B$6:$AM$77, MATCH('All P'!AF$5, 'Pitcher Raw'!$B$5:$AM$5, 0), FALSE)</f>
        <v>7.8</v>
      </c>
      <c r="AG48" s="9">
        <f>VLOOKUP($B48, 'Pitcher Raw'!$B$6:$AM$77, MATCH('All P'!AG$5, 'Pitcher Raw'!$B$5:$AM$5, 0), FALSE)</f>
        <v>1.4</v>
      </c>
      <c r="AH48" s="9">
        <f>VLOOKUP($B48, 'Pitcher Raw'!$B$6:$AM$77, MATCH('All P'!AH$5, 'Pitcher Raw'!$B$5:$AM$5, 0), FALSE)</f>
        <v>1.4</v>
      </c>
      <c r="AI48" s="9">
        <f>VLOOKUP($B48, 'Pitcher Raw'!$B$6:$AM$77, MATCH('All P'!AI$5, 'Pitcher Raw'!$B$5:$AM$5, 0), FALSE)</f>
        <v>9.6</v>
      </c>
      <c r="AJ48" s="9">
        <f>VLOOKUP($B48, 'Pitcher Raw'!$B$6:$AM$77, MATCH('All P'!AJ$5, 'Pitcher Raw'!$B$5:$AM$5, 0), FALSE)</f>
        <v>7</v>
      </c>
      <c r="AK48" s="9">
        <f>(VLOOKUP($B48, 'Pitcher Raw'!$B$6:$AM$77, MATCH('All P'!AK$5, 'Pitcher Raw'!$B$5:$AM$5, 0), FALSE)/VLOOKUP('All P'!$E48, 'Major League Baseball  Detailed'!$AF$2:$AG$31,2,FALSE))*162</f>
        <v>1.3603053435114505</v>
      </c>
      <c r="AL48" s="9">
        <f>(VLOOKUP($B48, 'Pitcher Raw'!$B$6:$AM$77, MATCH('All P'!AL$5, 'Pitcher Raw'!$B$5:$AM$5, 0), FALSE)/VLOOKUP('All P'!$E48, 'Major League Baseball  Detailed'!$AF$2:$AG$31,2,FALSE))*162</f>
        <v>0.61832061068702293</v>
      </c>
    </row>
    <row r="49" spans="1:38" x14ac:dyDescent="0.45">
      <c r="A49">
        <f>'Pitcher Raw'!A49</f>
        <v>44</v>
      </c>
      <c r="B49" t="str">
        <f>'Pitcher Raw'!B49</f>
        <v>Bryce Miller</v>
      </c>
      <c r="C49">
        <f>'Pitcher Raw'!C49</f>
        <v>2024</v>
      </c>
      <c r="D49">
        <f>'Pitcher Raw'!D49</f>
        <v>25</v>
      </c>
      <c r="E49" t="str">
        <f>'Pitcher Raw'!E49</f>
        <v>SEA</v>
      </c>
      <c r="F49" t="str">
        <f>'Pitcher Raw'!F49</f>
        <v>AL</v>
      </c>
      <c r="G49">
        <f>ROUND((VLOOKUP($B49, 'Pitcher Raw'!$B$6:$AM$77, MATCH('All P'!G$5,'Pitcher Raw'!$B$5:$AM$5, 0), FALSE)/$L49)*(162*($L49/VLOOKUP($E49, 'Major League Baseball  Detailed'!$AF$2:$AG$31, 2, FALSE))),0)</f>
        <v>6</v>
      </c>
      <c r="H49">
        <f>ROUND((VLOOKUP($B49, 'Pitcher Raw'!$B$6:$AM$77, MATCH('All P'!H$5,'Pitcher Raw'!$B$5:$AM$5, 0), FALSE)/$L49)*(162*($L49/VLOOKUP($E49, 'Major League Baseball  Detailed'!$AF$2:$AG$31, 2, FALSE))),0)</f>
        <v>6</v>
      </c>
      <c r="I49">
        <f>ROUND((VLOOKUP($B49, 'Pitcher Raw'!$B$6:$AM$77, MATCH('All P'!I$5,'Pitcher Raw'!$B$5:$AM$5, 0), FALSE)/$L49)*(162*($L49/VLOOKUP($E49, 'Major League Baseball  Detailed'!$AF$2:$AG$31, 2, FALSE))),0)</f>
        <v>1</v>
      </c>
      <c r="J49">
        <f>ROUND((VLOOKUP($B49, 'Pitcher Raw'!$B$6:$AM$77, MATCH('All P'!J$5,'Pitcher Raw'!$B$5:$AM$5, 0), FALSE)/$L49)*(162*($L49/VLOOKUP($E49, 'Major League Baseball  Detailed'!$AF$2:$AG$31, 2, FALSE))),0)</f>
        <v>12</v>
      </c>
      <c r="K49">
        <f>VLOOKUP($B49, 'Pitcher Raw'!$B$6:$AM$77, MATCH('All P'!K$5, 'Pitcher Raw'!$B$5:$AM$5, 0), FALSE)</f>
        <v>3.18</v>
      </c>
      <c r="L49">
        <f>ROUND((VLOOKUP($B49,'Pitcher Raw'!$B$6:$AM$77,MATCH('All P'!L$5,'Pitcher Raw'!$B$5:$AM$5,0),FALSE)/VLOOKUP($E49, 'Major League Baseball  Detailed'!$AF$2:$AG$31, 2, FALSE))*162, 0)</f>
        <v>15</v>
      </c>
      <c r="M49">
        <f>ROUND((VLOOKUP($B49,'Pitcher Raw'!$B$6:$AM$77,MATCH('All P'!M$5,'Pitcher Raw'!$B$5:$AM$5,0),FALSE)/VLOOKUP($E49, 'Major League Baseball  Detailed'!$AF$2:$AG$31, 2, FALSE))*162, 0)</f>
        <v>15</v>
      </c>
      <c r="N49">
        <f>ROUND((VLOOKUP($B49, 'Pitcher Raw'!$B$6:$AM$77, MATCH('All P'!N$5,'Pitcher Raw'!$B$5:$AM$5, 0), FALSE)/$L49)*(162*($L49/VLOOKUP($E49, 'Major League Baseball  Detailed'!$AF$2:$AG$31, 2, FALSE))),0)</f>
        <v>0</v>
      </c>
      <c r="O49">
        <f>ROUND((VLOOKUP($B49, 'Pitcher Raw'!$B$6:$AM$77, MATCH('All P'!O$5,'Pitcher Raw'!$B$5:$AM$5, 0), FALSE)/$L49)*(162*($L49/VLOOKUP($E49, 'Major League Baseball  Detailed'!$AF$2:$AG$31, 2, FALSE))),0)</f>
        <v>0</v>
      </c>
      <c r="P49">
        <f>ROUND((VLOOKUP($B49, 'Pitcher Raw'!$B$6:$AM$77, MATCH('All P'!P$5,'Pitcher Raw'!$B$5:$AM$5, 0), FALSE)/$L49)*(162*($L49/VLOOKUP($E49, 'Major League Baseball  Detailed'!$AF$2:$AG$31, 2, FALSE))),0)</f>
        <v>0</v>
      </c>
      <c r="Q49">
        <f>ROUND((VLOOKUP($B49, 'Pitcher Raw'!$B$6:$AM$77, MATCH('All P'!Q$5,'Pitcher Raw'!$B$5:$AM$5, 0), FALSE)/$L49)*(162*($L49/VLOOKUP($E49, 'Major League Baseball  Detailed'!$AF$2:$AG$31, 2, FALSE))),0)</f>
        <v>86</v>
      </c>
      <c r="R49">
        <f>ROUND((VLOOKUP($B49, 'Pitcher Raw'!$B$6:$AM$77, MATCH('All P'!R$5,'Pitcher Raw'!$B$5:$AM$5, 0), FALSE)/$L49)*(162*($L49/VLOOKUP($E49, 'Major League Baseball  Detailed'!$AF$2:$AG$31, 2, FALSE))),0)</f>
        <v>60</v>
      </c>
      <c r="S49">
        <f>ROUND((VLOOKUP($B49, 'Pitcher Raw'!$B$6:$AM$77, MATCH('All P'!S$5,'Pitcher Raw'!$B$5:$AM$5, 0), FALSE)/$L49)*(162*($L49/VLOOKUP($E49, 'Major League Baseball  Detailed'!$AF$2:$AG$31, 2, FALSE))),0)</f>
        <v>33</v>
      </c>
      <c r="T49">
        <f>ROUND((VLOOKUP($B49, 'Pitcher Raw'!$B$6:$AM$77, MATCH('All P'!T$5,'Pitcher Raw'!$B$5:$AM$5, 0), FALSE)/$L49)*(162*($L49/VLOOKUP($E49, 'Major League Baseball  Detailed'!$AF$2:$AG$31, 2, FALSE))),0)</f>
        <v>31</v>
      </c>
      <c r="U49">
        <f>ROUND((VLOOKUP($B49, 'Pitcher Raw'!$B$6:$AM$77, MATCH('All P'!U$5,'Pitcher Raw'!$B$5:$AM$5, 0), FALSE)/$L49)*(162*($L49/VLOOKUP($E49, 'Major League Baseball  Detailed'!$AF$2:$AG$31, 2, FALSE))),0)</f>
        <v>14</v>
      </c>
      <c r="V49">
        <f>ROUND((VLOOKUP($B49, 'Pitcher Raw'!$B$6:$AM$77, MATCH('All P'!V$5,'Pitcher Raw'!$B$5:$AM$5, 0), FALSE)/$L49)*(162*($L49/VLOOKUP($E49, 'Major League Baseball  Detailed'!$AF$2:$AG$31, 2, FALSE))),0)</f>
        <v>23</v>
      </c>
      <c r="W49">
        <f>ROUND((VLOOKUP($B49, 'Pitcher Raw'!$B$6:$AM$77, MATCH('All P'!W$5,'Pitcher Raw'!$B$5:$AM$5, 0), FALSE)/$L49)*(162*($L49/VLOOKUP($E49, 'Major League Baseball  Detailed'!$AF$2:$AG$31, 2, FALSE))),0)</f>
        <v>0</v>
      </c>
      <c r="X49">
        <f>ROUND((VLOOKUP($B49, 'Pitcher Raw'!$B$6:$AM$77, MATCH('All P'!X$5,'Pitcher Raw'!$B$5:$AM$5, 0), FALSE)/$L49)*(162*($L49/VLOOKUP($E49, 'Major League Baseball  Detailed'!$AF$2:$AG$31, 2, FALSE))),0)</f>
        <v>87</v>
      </c>
      <c r="Y49">
        <f>ROUND((VLOOKUP($B49, 'Pitcher Raw'!$B$6:$AM$77, MATCH('All P'!Y$5,'Pitcher Raw'!$B$5:$AM$5, 0), FALSE)/$L49)*(162*($L49/VLOOKUP($E49, 'Major League Baseball  Detailed'!$AF$2:$AG$31, 2, FALSE))),0)</f>
        <v>0</v>
      </c>
      <c r="Z49">
        <f>ROUND((VLOOKUP($B49, 'Pitcher Raw'!$B$6:$AM$77, MATCH('All P'!Z$5,'Pitcher Raw'!$B$5:$AM$5, 0), FALSE)/$L49)*(162*($L49/VLOOKUP($E49, 'Major League Baseball  Detailed'!$AF$2:$AG$31, 2, FALSE))),0)</f>
        <v>0</v>
      </c>
      <c r="AA49">
        <f>ROUND((VLOOKUP($B49, 'Pitcher Raw'!$B$6:$AM$77, MATCH('All P'!AA$5,'Pitcher Raw'!$B$5:$AM$5, 0), FALSE)/$L49)*(162*($L49/VLOOKUP($E49, 'Major League Baseball  Detailed'!$AF$2:$AG$31, 2, FALSE))),0)</f>
        <v>0</v>
      </c>
      <c r="AB49">
        <f>ROUND((VLOOKUP($B49, 'Pitcher Raw'!$B$6:$AM$77, MATCH('All P'!AB$5,'Pitcher Raw'!$B$5:$AM$5, 0), FALSE)/$L49)*(162*($L49/VLOOKUP($E49, 'Major League Baseball  Detailed'!$AF$2:$AG$31, 2, FALSE))),0)</f>
        <v>339</v>
      </c>
      <c r="AC49">
        <f>VLOOKUP($B49, 'Pitcher Raw'!$B$6:$AM$77, MATCH('All P'!AC$5, 'Pitcher Raw'!$B$5:$AM$5, 0), FALSE)</f>
        <v>116</v>
      </c>
      <c r="AD49" s="1">
        <f>VLOOKUP($B49, 'Pitcher Raw'!$B$6:$AM$77, MATCH('All P'!AD$5, 'Pitcher Raw'!$B$5:$AM$5, 0), FALSE)</f>
        <v>3.97</v>
      </c>
      <c r="AE49" s="1">
        <f>VLOOKUP($B49, 'Pitcher Raw'!$B$6:$AM$77, MATCH('All P'!AE$5, 'Pitcher Raw'!$B$5:$AM$5, 0), FALSE)</f>
        <v>0.96199999999999997</v>
      </c>
      <c r="AF49" s="9">
        <f>VLOOKUP($B49, 'Pitcher Raw'!$B$6:$AM$77, MATCH('All P'!AF$5, 'Pitcher Raw'!$B$5:$AM$5, 0), FALSE)</f>
        <v>6.2</v>
      </c>
      <c r="AG49" s="9">
        <f>VLOOKUP($B49, 'Pitcher Raw'!$B$6:$AM$77, MATCH('All P'!AG$5, 'Pitcher Raw'!$B$5:$AM$5, 0), FALSE)</f>
        <v>1.4</v>
      </c>
      <c r="AH49" s="9">
        <f>VLOOKUP($B49, 'Pitcher Raw'!$B$6:$AM$77, MATCH('All P'!AH$5, 'Pitcher Raw'!$B$5:$AM$5, 0), FALSE)</f>
        <v>2.4</v>
      </c>
      <c r="AI49" s="9">
        <f>VLOOKUP($B49, 'Pitcher Raw'!$B$6:$AM$77, MATCH('All P'!AI$5, 'Pitcher Raw'!$B$5:$AM$5, 0), FALSE)</f>
        <v>9</v>
      </c>
      <c r="AJ49" s="9">
        <f>VLOOKUP($B49, 'Pitcher Raw'!$B$6:$AM$77, MATCH('All P'!AJ$5, 'Pitcher Raw'!$B$5:$AM$5, 0), FALSE)</f>
        <v>3.74</v>
      </c>
      <c r="AK49" s="9">
        <f>(VLOOKUP($B49, 'Pitcher Raw'!$B$6:$AM$77, MATCH('All P'!AK$5, 'Pitcher Raw'!$B$5:$AM$5, 0), FALSE)/VLOOKUP('All P'!$E49, 'Major League Baseball  Detailed'!$AF$2:$AG$31,2,FALSE))*162</f>
        <v>1.2272727272727273</v>
      </c>
      <c r="AL49" s="9">
        <f>(VLOOKUP($B49, 'Pitcher Raw'!$B$6:$AM$77, MATCH('All P'!AL$5, 'Pitcher Raw'!$B$5:$AM$5, 0), FALSE)/VLOOKUP('All P'!$E49, 'Major League Baseball  Detailed'!$AF$2:$AG$31,2,FALSE))*162</f>
        <v>0.61363636363636365</v>
      </c>
    </row>
    <row r="50" spans="1:38" x14ac:dyDescent="0.45">
      <c r="A50">
        <f>'Pitcher Raw'!A50</f>
        <v>45</v>
      </c>
      <c r="B50" t="str">
        <f>'Pitcher Raw'!B50</f>
        <v>Nestor Cortes</v>
      </c>
      <c r="C50">
        <f>'Pitcher Raw'!C50</f>
        <v>2024</v>
      </c>
      <c r="D50">
        <f>'Pitcher Raw'!D50</f>
        <v>29</v>
      </c>
      <c r="E50" t="str">
        <f>'Pitcher Raw'!E50</f>
        <v>NYY</v>
      </c>
      <c r="F50" t="str">
        <f>'Pitcher Raw'!F50</f>
        <v>AL</v>
      </c>
      <c r="G50">
        <f>ROUND((VLOOKUP($B50, 'Pitcher Raw'!$B$6:$AM$77, MATCH('All P'!G$5,'Pitcher Raw'!$B$5:$AM$5, 0), FALSE)/$L50)*(162*($L50/VLOOKUP($E50, 'Major League Baseball  Detailed'!$AF$2:$AG$31, 2, FALSE))),0)</f>
        <v>4</v>
      </c>
      <c r="H50">
        <f>ROUND((VLOOKUP($B50, 'Pitcher Raw'!$B$6:$AM$77, MATCH('All P'!H$5,'Pitcher Raw'!$B$5:$AM$5, 0), FALSE)/$L50)*(162*($L50/VLOOKUP($E50, 'Major League Baseball  Detailed'!$AF$2:$AG$31, 2, FALSE))),0)</f>
        <v>5</v>
      </c>
      <c r="I50">
        <f>ROUND((VLOOKUP($B50, 'Pitcher Raw'!$B$6:$AM$77, MATCH('All P'!I$5,'Pitcher Raw'!$B$5:$AM$5, 0), FALSE)/$L50)*(162*($L50/VLOOKUP($E50, 'Major League Baseball  Detailed'!$AF$2:$AG$31, 2, FALSE))),0)</f>
        <v>1</v>
      </c>
      <c r="J50">
        <f>ROUND((VLOOKUP($B50, 'Pitcher Raw'!$B$6:$AM$77, MATCH('All P'!J$5,'Pitcher Raw'!$B$5:$AM$5, 0), FALSE)/$L50)*(162*($L50/VLOOKUP($E50, 'Major League Baseball  Detailed'!$AF$2:$AG$31, 2, FALSE))),0)</f>
        <v>9</v>
      </c>
      <c r="K50">
        <f>VLOOKUP($B50, 'Pitcher Raw'!$B$6:$AM$77, MATCH('All P'!K$5, 'Pitcher Raw'!$B$5:$AM$5, 0), FALSE)</f>
        <v>3.3</v>
      </c>
      <c r="L50">
        <f>ROUND((VLOOKUP($B50,'Pitcher Raw'!$B$6:$AM$77,MATCH('All P'!L$5,'Pitcher Raw'!$B$5:$AM$5,0),FALSE)/VLOOKUP($E50, 'Major League Baseball  Detailed'!$AF$2:$AG$31, 2, FALSE))*162, 0)</f>
        <v>15</v>
      </c>
      <c r="M50">
        <f>ROUND((VLOOKUP($B50,'Pitcher Raw'!$B$6:$AM$77,MATCH('All P'!M$5,'Pitcher Raw'!$B$5:$AM$5,0),FALSE)/VLOOKUP($E50, 'Major League Baseball  Detailed'!$AF$2:$AG$31, 2, FALSE))*162, 0)</f>
        <v>15</v>
      </c>
      <c r="N50">
        <f>ROUND((VLOOKUP($B50, 'Pitcher Raw'!$B$6:$AM$77, MATCH('All P'!N$5,'Pitcher Raw'!$B$5:$AM$5, 0), FALSE)/$L50)*(162*($L50/VLOOKUP($E50, 'Major League Baseball  Detailed'!$AF$2:$AG$31, 2, FALSE))),0)</f>
        <v>0</v>
      </c>
      <c r="O50">
        <f>ROUND((VLOOKUP($B50, 'Pitcher Raw'!$B$6:$AM$77, MATCH('All P'!O$5,'Pitcher Raw'!$B$5:$AM$5, 0), FALSE)/$L50)*(162*($L50/VLOOKUP($E50, 'Major League Baseball  Detailed'!$AF$2:$AG$31, 2, FALSE))),0)</f>
        <v>0</v>
      </c>
      <c r="P50">
        <f>ROUND((VLOOKUP($B50, 'Pitcher Raw'!$B$6:$AM$77, MATCH('All P'!P$5,'Pitcher Raw'!$B$5:$AM$5, 0), FALSE)/$L50)*(162*($L50/VLOOKUP($E50, 'Major League Baseball  Detailed'!$AF$2:$AG$31, 2, FALSE))),0)</f>
        <v>0</v>
      </c>
      <c r="Q50">
        <f>ROUND((VLOOKUP($B50, 'Pitcher Raw'!$B$6:$AM$77, MATCH('All P'!Q$5,'Pitcher Raw'!$B$5:$AM$5, 0), FALSE)/$L50)*(162*($L50/VLOOKUP($E50, 'Major League Baseball  Detailed'!$AF$2:$AG$31, 2, FALSE))),0)</f>
        <v>87</v>
      </c>
      <c r="R50">
        <f>ROUND((VLOOKUP($B50, 'Pitcher Raw'!$B$6:$AM$77, MATCH('All P'!R$5,'Pitcher Raw'!$B$5:$AM$5, 0), FALSE)/$L50)*(162*($L50/VLOOKUP($E50, 'Major League Baseball  Detailed'!$AF$2:$AG$31, 2, FALSE))),0)</f>
        <v>74</v>
      </c>
      <c r="S50">
        <f>ROUND((VLOOKUP($B50, 'Pitcher Raw'!$B$6:$AM$77, MATCH('All P'!S$5,'Pitcher Raw'!$B$5:$AM$5, 0), FALSE)/$L50)*(162*($L50/VLOOKUP($E50, 'Major League Baseball  Detailed'!$AF$2:$AG$31, 2, FALSE))),0)</f>
        <v>33</v>
      </c>
      <c r="T50">
        <f>ROUND((VLOOKUP($B50, 'Pitcher Raw'!$B$6:$AM$77, MATCH('All P'!T$5,'Pitcher Raw'!$B$5:$AM$5, 0), FALSE)/$L50)*(162*($L50/VLOOKUP($E50, 'Major League Baseball  Detailed'!$AF$2:$AG$31, 2, FALSE))),0)</f>
        <v>32</v>
      </c>
      <c r="U50">
        <f>ROUND((VLOOKUP($B50, 'Pitcher Raw'!$B$6:$AM$77, MATCH('All P'!U$5,'Pitcher Raw'!$B$5:$AM$5, 0), FALSE)/$L50)*(162*($L50/VLOOKUP($E50, 'Major League Baseball  Detailed'!$AF$2:$AG$31, 2, FALSE))),0)</f>
        <v>10</v>
      </c>
      <c r="V50">
        <f>ROUND((VLOOKUP($B50, 'Pitcher Raw'!$B$6:$AM$77, MATCH('All P'!V$5,'Pitcher Raw'!$B$5:$AM$5, 0), FALSE)/$L50)*(162*($L50/VLOOKUP($E50, 'Major League Baseball  Detailed'!$AF$2:$AG$31, 2, FALSE))),0)</f>
        <v>18</v>
      </c>
      <c r="W50">
        <f>ROUND((VLOOKUP($B50, 'Pitcher Raw'!$B$6:$AM$77, MATCH('All P'!W$5,'Pitcher Raw'!$B$5:$AM$5, 0), FALSE)/$L50)*(162*($L50/VLOOKUP($E50, 'Major League Baseball  Detailed'!$AF$2:$AG$31, 2, FALSE))),0)</f>
        <v>0</v>
      </c>
      <c r="X50">
        <f>ROUND((VLOOKUP($B50, 'Pitcher Raw'!$B$6:$AM$77, MATCH('All P'!X$5,'Pitcher Raw'!$B$5:$AM$5, 0), FALSE)/$L50)*(162*($L50/VLOOKUP($E50, 'Major League Baseball  Detailed'!$AF$2:$AG$31, 2, FALSE))),0)</f>
        <v>82</v>
      </c>
      <c r="Y50">
        <f>ROUND((VLOOKUP($B50, 'Pitcher Raw'!$B$6:$AM$77, MATCH('All P'!Y$5,'Pitcher Raw'!$B$5:$AM$5, 0), FALSE)/$L50)*(162*($L50/VLOOKUP($E50, 'Major League Baseball  Detailed'!$AF$2:$AG$31, 2, FALSE))),0)</f>
        <v>1</v>
      </c>
      <c r="Z50">
        <f>ROUND((VLOOKUP($B50, 'Pitcher Raw'!$B$6:$AM$77, MATCH('All P'!Z$5,'Pitcher Raw'!$B$5:$AM$5, 0), FALSE)/$L50)*(162*($L50/VLOOKUP($E50, 'Major League Baseball  Detailed'!$AF$2:$AG$31, 2, FALSE))),0)</f>
        <v>1</v>
      </c>
      <c r="AA50">
        <f>ROUND((VLOOKUP($B50, 'Pitcher Raw'!$B$6:$AM$77, MATCH('All P'!AA$5,'Pitcher Raw'!$B$5:$AM$5, 0), FALSE)/$L50)*(162*($L50/VLOOKUP($E50, 'Major League Baseball  Detailed'!$AF$2:$AG$31, 2, FALSE))),0)</f>
        <v>0</v>
      </c>
      <c r="AB50">
        <f>ROUND((VLOOKUP($B50, 'Pitcher Raw'!$B$6:$AM$77, MATCH('All P'!AB$5,'Pitcher Raw'!$B$5:$AM$5, 0), FALSE)/$L50)*(162*($L50/VLOOKUP($E50, 'Major League Baseball  Detailed'!$AF$2:$AG$31, 2, FALSE))),0)</f>
        <v>349</v>
      </c>
      <c r="AC50">
        <f>VLOOKUP($B50, 'Pitcher Raw'!$B$6:$AM$77, MATCH('All P'!AC$5, 'Pitcher Raw'!$B$5:$AM$5, 0), FALSE)</f>
        <v>122</v>
      </c>
      <c r="AD50" s="1">
        <f>VLOOKUP($B50, 'Pitcher Raw'!$B$6:$AM$77, MATCH('All P'!AD$5, 'Pitcher Raw'!$B$5:$AM$5, 0), FALSE)</f>
        <v>3.4</v>
      </c>
      <c r="AE50" s="1">
        <f>VLOOKUP($B50, 'Pitcher Raw'!$B$6:$AM$77, MATCH('All P'!AE$5, 'Pitcher Raw'!$B$5:$AM$5, 0), FALSE)</f>
        <v>1.056</v>
      </c>
      <c r="AF50" s="9">
        <f>VLOOKUP($B50, 'Pitcher Raw'!$B$6:$AM$77, MATCH('All P'!AF$5, 'Pitcher Raw'!$B$5:$AM$5, 0), FALSE)</f>
        <v>7.6</v>
      </c>
      <c r="AG50" s="9">
        <f>VLOOKUP($B50, 'Pitcher Raw'!$B$6:$AM$77, MATCH('All P'!AG$5, 'Pitcher Raw'!$B$5:$AM$5, 0), FALSE)</f>
        <v>1</v>
      </c>
      <c r="AH50" s="9">
        <f>VLOOKUP($B50, 'Pitcher Raw'!$B$6:$AM$77, MATCH('All P'!AH$5, 'Pitcher Raw'!$B$5:$AM$5, 0), FALSE)</f>
        <v>1.9</v>
      </c>
      <c r="AI50" s="9">
        <f>VLOOKUP($B50, 'Pitcher Raw'!$B$6:$AM$77, MATCH('All P'!AI$5, 'Pitcher Raw'!$B$5:$AM$5, 0), FALSE)</f>
        <v>8.5</v>
      </c>
      <c r="AJ50" s="9">
        <f>VLOOKUP($B50, 'Pitcher Raw'!$B$6:$AM$77, MATCH('All P'!AJ$5, 'Pitcher Raw'!$B$5:$AM$5, 0), FALSE)</f>
        <v>4.47</v>
      </c>
      <c r="AK50" s="9">
        <f>(VLOOKUP($B50, 'Pitcher Raw'!$B$6:$AM$77, MATCH('All P'!AK$5, 'Pitcher Raw'!$B$5:$AM$5, 0), FALSE)/VLOOKUP('All P'!$E50, 'Major League Baseball  Detailed'!$AF$2:$AG$31,2,FALSE))*162</f>
        <v>1.2272727272727273</v>
      </c>
      <c r="AL50" s="9">
        <f>(VLOOKUP($B50, 'Pitcher Raw'!$B$6:$AM$77, MATCH('All P'!AL$5, 'Pitcher Raw'!$B$5:$AM$5, 0), FALSE)/VLOOKUP('All P'!$E50, 'Major League Baseball  Detailed'!$AF$2:$AG$31,2,FALSE))*162</f>
        <v>0.61363636363636365</v>
      </c>
    </row>
    <row r="51" spans="1:38" x14ac:dyDescent="0.45">
      <c r="A51">
        <f>'Pitcher Raw'!A51</f>
        <v>46</v>
      </c>
      <c r="B51" t="str">
        <f>'Pitcher Raw'!B51</f>
        <v>Cristopher Sánchez</v>
      </c>
      <c r="C51">
        <f>'Pitcher Raw'!C51</f>
        <v>2024</v>
      </c>
      <c r="D51">
        <f>'Pitcher Raw'!D51</f>
        <v>27</v>
      </c>
      <c r="E51" t="str">
        <f>'Pitcher Raw'!E51</f>
        <v>PHI</v>
      </c>
      <c r="F51" t="str">
        <f>'Pitcher Raw'!F51</f>
        <v>NL</v>
      </c>
      <c r="G51">
        <f>ROUND((VLOOKUP($B51, 'Pitcher Raw'!$B$6:$AM$77, MATCH('All P'!G$5,'Pitcher Raw'!$B$5:$AM$5, 0), FALSE)/$L51)*(162*($L51/VLOOKUP($E51, 'Major League Baseball  Detailed'!$AF$2:$AG$31, 2, FALSE))),0)</f>
        <v>4</v>
      </c>
      <c r="H51">
        <f>ROUND((VLOOKUP($B51, 'Pitcher Raw'!$B$6:$AM$77, MATCH('All P'!H$5,'Pitcher Raw'!$B$5:$AM$5, 0), FALSE)/$L51)*(162*($L51/VLOOKUP($E51, 'Major League Baseball  Detailed'!$AF$2:$AG$31, 2, FALSE))),0)</f>
        <v>4</v>
      </c>
      <c r="I51">
        <f>ROUND((VLOOKUP($B51, 'Pitcher Raw'!$B$6:$AM$77, MATCH('All P'!I$5,'Pitcher Raw'!$B$5:$AM$5, 0), FALSE)/$L51)*(162*($L51/VLOOKUP($E51, 'Major League Baseball  Detailed'!$AF$2:$AG$31, 2, FALSE))),0)</f>
        <v>1</v>
      </c>
      <c r="J51">
        <f>ROUND((VLOOKUP($B51, 'Pitcher Raw'!$B$6:$AM$77, MATCH('All P'!J$5,'Pitcher Raw'!$B$5:$AM$5, 0), FALSE)/$L51)*(162*($L51/VLOOKUP($E51, 'Major League Baseball  Detailed'!$AF$2:$AG$31, 2, FALSE))),0)</f>
        <v>7</v>
      </c>
      <c r="K51">
        <f>VLOOKUP($B51, 'Pitcher Raw'!$B$6:$AM$77, MATCH('All P'!K$5, 'Pitcher Raw'!$B$5:$AM$5, 0), FALSE)</f>
        <v>2.83</v>
      </c>
      <c r="L51">
        <f>ROUND((VLOOKUP($B51,'Pitcher Raw'!$B$6:$AM$77,MATCH('All P'!L$5,'Pitcher Raw'!$B$5:$AM$5,0),FALSE)/VLOOKUP($E51, 'Major League Baseball  Detailed'!$AF$2:$AG$31, 2, FALSE))*162, 0)</f>
        <v>14</v>
      </c>
      <c r="M51">
        <f>ROUND((VLOOKUP($B51,'Pitcher Raw'!$B$6:$AM$77,MATCH('All P'!M$5,'Pitcher Raw'!$B$5:$AM$5,0),FALSE)/VLOOKUP($E51, 'Major League Baseball  Detailed'!$AF$2:$AG$31, 2, FALSE))*162, 0)</f>
        <v>14</v>
      </c>
      <c r="N51">
        <f>ROUND((VLOOKUP($B51, 'Pitcher Raw'!$B$6:$AM$77, MATCH('All P'!N$5,'Pitcher Raw'!$B$5:$AM$5, 0), FALSE)/$L51)*(162*($L51/VLOOKUP($E51, 'Major League Baseball  Detailed'!$AF$2:$AG$31, 2, FALSE))),0)</f>
        <v>0</v>
      </c>
      <c r="O51">
        <f>ROUND((VLOOKUP($B51, 'Pitcher Raw'!$B$6:$AM$77, MATCH('All P'!O$5,'Pitcher Raw'!$B$5:$AM$5, 0), FALSE)/$L51)*(162*($L51/VLOOKUP($E51, 'Major League Baseball  Detailed'!$AF$2:$AG$31, 2, FALSE))),0)</f>
        <v>0</v>
      </c>
      <c r="P51">
        <f>ROUND((VLOOKUP($B51, 'Pitcher Raw'!$B$6:$AM$77, MATCH('All P'!P$5,'Pitcher Raw'!$B$5:$AM$5, 0), FALSE)/$L51)*(162*($L51/VLOOKUP($E51, 'Major League Baseball  Detailed'!$AF$2:$AG$31, 2, FALSE))),0)</f>
        <v>0</v>
      </c>
      <c r="Q51">
        <f>ROUND((VLOOKUP($B51, 'Pitcher Raw'!$B$6:$AM$77, MATCH('All P'!Q$5,'Pitcher Raw'!$B$5:$AM$5, 0), FALSE)/$L51)*(162*($L51/VLOOKUP($E51, 'Major League Baseball  Detailed'!$AF$2:$AG$31, 2, FALSE))),0)</f>
        <v>74</v>
      </c>
      <c r="R51">
        <f>ROUND((VLOOKUP($B51, 'Pitcher Raw'!$B$6:$AM$77, MATCH('All P'!R$5,'Pitcher Raw'!$B$5:$AM$5, 0), FALSE)/$L51)*(162*($L51/VLOOKUP($E51, 'Major League Baseball  Detailed'!$AF$2:$AG$31, 2, FALSE))),0)</f>
        <v>79</v>
      </c>
      <c r="S51">
        <f>ROUND((VLOOKUP($B51, 'Pitcher Raw'!$B$6:$AM$77, MATCH('All P'!S$5,'Pitcher Raw'!$B$5:$AM$5, 0), FALSE)/$L51)*(162*($L51/VLOOKUP($E51, 'Major League Baseball  Detailed'!$AF$2:$AG$31, 2, FALSE))),0)</f>
        <v>30</v>
      </c>
      <c r="T51">
        <f>ROUND((VLOOKUP($B51, 'Pitcher Raw'!$B$6:$AM$77, MATCH('All P'!T$5,'Pitcher Raw'!$B$5:$AM$5, 0), FALSE)/$L51)*(162*($L51/VLOOKUP($E51, 'Major League Baseball  Detailed'!$AF$2:$AG$31, 2, FALSE))),0)</f>
        <v>23</v>
      </c>
      <c r="U51">
        <f>ROUND((VLOOKUP($B51, 'Pitcher Raw'!$B$6:$AM$77, MATCH('All P'!U$5,'Pitcher Raw'!$B$5:$AM$5, 0), FALSE)/$L51)*(162*($L51/VLOOKUP($E51, 'Major League Baseball  Detailed'!$AF$2:$AG$31, 2, FALSE))),0)</f>
        <v>1</v>
      </c>
      <c r="V51">
        <f>ROUND((VLOOKUP($B51, 'Pitcher Raw'!$B$6:$AM$77, MATCH('All P'!V$5,'Pitcher Raw'!$B$5:$AM$5, 0), FALSE)/$L51)*(162*($L51/VLOOKUP($E51, 'Major League Baseball  Detailed'!$AF$2:$AG$31, 2, FALSE))),0)</f>
        <v>25</v>
      </c>
      <c r="W51">
        <f>ROUND((VLOOKUP($B51, 'Pitcher Raw'!$B$6:$AM$77, MATCH('All P'!W$5,'Pitcher Raw'!$B$5:$AM$5, 0), FALSE)/$L51)*(162*($L51/VLOOKUP($E51, 'Major League Baseball  Detailed'!$AF$2:$AG$31, 2, FALSE))),0)</f>
        <v>0</v>
      </c>
      <c r="X51">
        <f>ROUND((VLOOKUP($B51, 'Pitcher Raw'!$B$6:$AM$77, MATCH('All P'!X$5,'Pitcher Raw'!$B$5:$AM$5, 0), FALSE)/$L51)*(162*($L51/VLOOKUP($E51, 'Major League Baseball  Detailed'!$AF$2:$AG$31, 2, FALSE))),0)</f>
        <v>69</v>
      </c>
      <c r="Y51">
        <f>ROUND((VLOOKUP($B51, 'Pitcher Raw'!$B$6:$AM$77, MATCH('All P'!Y$5,'Pitcher Raw'!$B$5:$AM$5, 0), FALSE)/$L51)*(162*($L51/VLOOKUP($E51, 'Major League Baseball  Detailed'!$AF$2:$AG$31, 2, FALSE))),0)</f>
        <v>0</v>
      </c>
      <c r="Z51">
        <f>ROUND((VLOOKUP($B51, 'Pitcher Raw'!$B$6:$AM$77, MATCH('All P'!Z$5,'Pitcher Raw'!$B$5:$AM$5, 0), FALSE)/$L51)*(162*($L51/VLOOKUP($E51, 'Major League Baseball  Detailed'!$AF$2:$AG$31, 2, FALSE))),0)</f>
        <v>1</v>
      </c>
      <c r="AA51">
        <f>ROUND((VLOOKUP($B51, 'Pitcher Raw'!$B$6:$AM$77, MATCH('All P'!AA$5,'Pitcher Raw'!$B$5:$AM$5, 0), FALSE)/$L51)*(162*($L51/VLOOKUP($E51, 'Major League Baseball  Detailed'!$AF$2:$AG$31, 2, FALSE))),0)</f>
        <v>4</v>
      </c>
      <c r="AB51">
        <f>ROUND((VLOOKUP($B51, 'Pitcher Raw'!$B$6:$AM$77, MATCH('All P'!AB$5,'Pitcher Raw'!$B$5:$AM$5, 0), FALSE)/$L51)*(162*($L51/VLOOKUP($E51, 'Major League Baseball  Detailed'!$AF$2:$AG$31, 2, FALSE))),0)</f>
        <v>322</v>
      </c>
      <c r="AC51">
        <f>VLOOKUP($B51, 'Pitcher Raw'!$B$6:$AM$77, MATCH('All P'!AC$5, 'Pitcher Raw'!$B$5:$AM$5, 0), FALSE)</f>
        <v>143</v>
      </c>
      <c r="AD51" s="1">
        <f>VLOOKUP($B51, 'Pitcher Raw'!$B$6:$AM$77, MATCH('All P'!AD$5, 'Pitcher Raw'!$B$5:$AM$5, 0), FALSE)</f>
        <v>2.5</v>
      </c>
      <c r="AE51" s="1">
        <f>VLOOKUP($B51, 'Pitcher Raw'!$B$6:$AM$77, MATCH('All P'!AE$5, 'Pitcher Raw'!$B$5:$AM$5, 0), FALSE)</f>
        <v>1.3919999999999999</v>
      </c>
      <c r="AF51" s="9">
        <f>VLOOKUP($B51, 'Pitcher Raw'!$B$6:$AM$77, MATCH('All P'!AF$5, 'Pitcher Raw'!$B$5:$AM$5, 0), FALSE)</f>
        <v>9.5</v>
      </c>
      <c r="AG51" s="9">
        <f>VLOOKUP($B51, 'Pitcher Raw'!$B$6:$AM$77, MATCH('All P'!AG$5, 'Pitcher Raw'!$B$5:$AM$5, 0), FALSE)</f>
        <v>0.1</v>
      </c>
      <c r="AH51" s="9">
        <f>VLOOKUP($B51, 'Pitcher Raw'!$B$6:$AM$77, MATCH('All P'!AH$5, 'Pitcher Raw'!$B$5:$AM$5, 0), FALSE)</f>
        <v>3</v>
      </c>
      <c r="AI51" s="9">
        <f>VLOOKUP($B51, 'Pitcher Raw'!$B$6:$AM$77, MATCH('All P'!AI$5, 'Pitcher Raw'!$B$5:$AM$5, 0), FALSE)</f>
        <v>8.4</v>
      </c>
      <c r="AJ51" s="9">
        <f>VLOOKUP($B51, 'Pitcher Raw'!$B$6:$AM$77, MATCH('All P'!AJ$5, 'Pitcher Raw'!$B$5:$AM$5, 0), FALSE)</f>
        <v>2.8</v>
      </c>
      <c r="AK51" s="9">
        <f>(VLOOKUP($B51, 'Pitcher Raw'!$B$6:$AM$77, MATCH('All P'!AK$5, 'Pitcher Raw'!$B$5:$AM$5, 0), FALSE)/VLOOKUP('All P'!$E51, 'Major League Baseball  Detailed'!$AF$2:$AG$31,2,FALSE))*162</f>
        <v>1.1129770992366412</v>
      </c>
      <c r="AL51" s="9">
        <f>(VLOOKUP($B51, 'Pitcher Raw'!$B$6:$AM$77, MATCH('All P'!AL$5, 'Pitcher Raw'!$B$5:$AM$5, 0), FALSE)/VLOOKUP('All P'!$E51, 'Major League Baseball  Detailed'!$AF$2:$AG$31,2,FALSE))*162</f>
        <v>0.4946564885496183</v>
      </c>
    </row>
    <row r="52" spans="1:38" x14ac:dyDescent="0.45">
      <c r="A52">
        <f>'Pitcher Raw'!A52</f>
        <v>47</v>
      </c>
      <c r="B52" t="str">
        <f>'Pitcher Raw'!B52</f>
        <v>Zack Littell</v>
      </c>
      <c r="C52">
        <f>'Pitcher Raw'!C52</f>
        <v>2024</v>
      </c>
      <c r="D52">
        <f>'Pitcher Raw'!D52</f>
        <v>28</v>
      </c>
      <c r="E52" t="str">
        <f>'Pitcher Raw'!E52</f>
        <v>TBR</v>
      </c>
      <c r="F52" t="str">
        <f>'Pitcher Raw'!F52</f>
        <v>AL</v>
      </c>
      <c r="G52">
        <f>ROUND((VLOOKUP($B52, 'Pitcher Raw'!$B$6:$AM$77, MATCH('All P'!G$5,'Pitcher Raw'!$B$5:$AM$5, 0), FALSE)/$L52)*(162*($L52/VLOOKUP($E52, 'Major League Baseball  Detailed'!$AF$2:$AG$31, 2, FALSE))),0)</f>
        <v>2</v>
      </c>
      <c r="H52">
        <f>ROUND((VLOOKUP($B52, 'Pitcher Raw'!$B$6:$AM$77, MATCH('All P'!H$5,'Pitcher Raw'!$B$5:$AM$5, 0), FALSE)/$L52)*(162*($L52/VLOOKUP($E52, 'Major League Baseball  Detailed'!$AF$2:$AG$31, 2, FALSE))),0)</f>
        <v>4</v>
      </c>
      <c r="I52">
        <f>ROUND((VLOOKUP($B52, 'Pitcher Raw'!$B$6:$AM$77, MATCH('All P'!I$5,'Pitcher Raw'!$B$5:$AM$5, 0), FALSE)/$L52)*(162*($L52/VLOOKUP($E52, 'Major League Baseball  Detailed'!$AF$2:$AG$31, 2, FALSE))),0)</f>
        <v>0</v>
      </c>
      <c r="J52">
        <f>ROUND((VLOOKUP($B52, 'Pitcher Raw'!$B$6:$AM$77, MATCH('All P'!J$5,'Pitcher Raw'!$B$5:$AM$5, 0), FALSE)/$L52)*(162*($L52/VLOOKUP($E52, 'Major League Baseball  Detailed'!$AF$2:$AG$31, 2, FALSE))),0)</f>
        <v>6</v>
      </c>
      <c r="K52">
        <f>VLOOKUP($B52, 'Pitcher Raw'!$B$6:$AM$77, MATCH('All P'!K$5, 'Pitcher Raw'!$B$5:$AM$5, 0), FALSE)</f>
        <v>3.47</v>
      </c>
      <c r="L52">
        <f>ROUND((VLOOKUP($B52,'Pitcher Raw'!$B$6:$AM$77,MATCH('All P'!L$5,'Pitcher Raw'!$B$5:$AM$5,0),FALSE)/VLOOKUP($E52, 'Major League Baseball  Detailed'!$AF$2:$AG$31, 2, FALSE))*162, 0)</f>
        <v>14</v>
      </c>
      <c r="M52">
        <f>ROUND((VLOOKUP($B52,'Pitcher Raw'!$B$6:$AM$77,MATCH('All P'!M$5,'Pitcher Raw'!$B$5:$AM$5,0),FALSE)/VLOOKUP($E52, 'Major League Baseball  Detailed'!$AF$2:$AG$31, 2, FALSE))*162, 0)</f>
        <v>14</v>
      </c>
      <c r="N52">
        <f>ROUND((VLOOKUP($B52, 'Pitcher Raw'!$B$6:$AM$77, MATCH('All P'!N$5,'Pitcher Raw'!$B$5:$AM$5, 0), FALSE)/$L52)*(162*($L52/VLOOKUP($E52, 'Major League Baseball  Detailed'!$AF$2:$AG$31, 2, FALSE))),0)</f>
        <v>0</v>
      </c>
      <c r="O52">
        <f>ROUND((VLOOKUP($B52, 'Pitcher Raw'!$B$6:$AM$77, MATCH('All P'!O$5,'Pitcher Raw'!$B$5:$AM$5, 0), FALSE)/$L52)*(162*($L52/VLOOKUP($E52, 'Major League Baseball  Detailed'!$AF$2:$AG$31, 2, FALSE))),0)</f>
        <v>0</v>
      </c>
      <c r="P52">
        <f>ROUND((VLOOKUP($B52, 'Pitcher Raw'!$B$6:$AM$77, MATCH('All P'!P$5,'Pitcher Raw'!$B$5:$AM$5, 0), FALSE)/$L52)*(162*($L52/VLOOKUP($E52, 'Major League Baseball  Detailed'!$AF$2:$AG$31, 2, FALSE))),0)</f>
        <v>0</v>
      </c>
      <c r="Q52">
        <f>ROUND((VLOOKUP($B52, 'Pitcher Raw'!$B$6:$AM$77, MATCH('All P'!Q$5,'Pitcher Raw'!$B$5:$AM$5, 0), FALSE)/$L52)*(162*($L52/VLOOKUP($E52, 'Major League Baseball  Detailed'!$AF$2:$AG$31, 2, FALSE))),0)</f>
        <v>77</v>
      </c>
      <c r="R52">
        <f>ROUND((VLOOKUP($B52, 'Pitcher Raw'!$B$6:$AM$77, MATCH('All P'!R$5,'Pitcher Raw'!$B$5:$AM$5, 0), FALSE)/$L52)*(162*($L52/VLOOKUP($E52, 'Major League Baseball  Detailed'!$AF$2:$AG$31, 2, FALSE))),0)</f>
        <v>82</v>
      </c>
      <c r="S52">
        <f>ROUND((VLOOKUP($B52, 'Pitcher Raw'!$B$6:$AM$77, MATCH('All P'!S$5,'Pitcher Raw'!$B$5:$AM$5, 0), FALSE)/$L52)*(162*($L52/VLOOKUP($E52, 'Major League Baseball  Detailed'!$AF$2:$AG$31, 2, FALSE))),0)</f>
        <v>31</v>
      </c>
      <c r="T52">
        <f>ROUND((VLOOKUP($B52, 'Pitcher Raw'!$B$6:$AM$77, MATCH('All P'!T$5,'Pitcher Raw'!$B$5:$AM$5, 0), FALSE)/$L52)*(162*($L52/VLOOKUP($E52, 'Major League Baseball  Detailed'!$AF$2:$AG$31, 2, FALSE))),0)</f>
        <v>30</v>
      </c>
      <c r="U52">
        <f>ROUND((VLOOKUP($B52, 'Pitcher Raw'!$B$6:$AM$77, MATCH('All P'!U$5,'Pitcher Raw'!$B$5:$AM$5, 0), FALSE)/$L52)*(162*($L52/VLOOKUP($E52, 'Major League Baseball  Detailed'!$AF$2:$AG$31, 2, FALSE))),0)</f>
        <v>7</v>
      </c>
      <c r="V52">
        <f>ROUND((VLOOKUP($B52, 'Pitcher Raw'!$B$6:$AM$77, MATCH('All P'!V$5,'Pitcher Raw'!$B$5:$AM$5, 0), FALSE)/$L52)*(162*($L52/VLOOKUP($E52, 'Major League Baseball  Detailed'!$AF$2:$AG$31, 2, FALSE))),0)</f>
        <v>12</v>
      </c>
      <c r="W52">
        <f>ROUND((VLOOKUP($B52, 'Pitcher Raw'!$B$6:$AM$77, MATCH('All P'!W$5,'Pitcher Raw'!$B$5:$AM$5, 0), FALSE)/$L52)*(162*($L52/VLOOKUP($E52, 'Major League Baseball  Detailed'!$AF$2:$AG$31, 2, FALSE))),0)</f>
        <v>0</v>
      </c>
      <c r="X52">
        <f>ROUND((VLOOKUP($B52, 'Pitcher Raw'!$B$6:$AM$77, MATCH('All P'!X$5,'Pitcher Raw'!$B$5:$AM$5, 0), FALSE)/$L52)*(162*($L52/VLOOKUP($E52, 'Major League Baseball  Detailed'!$AF$2:$AG$31, 2, FALSE))),0)</f>
        <v>79</v>
      </c>
      <c r="Y52">
        <f>ROUND((VLOOKUP($B52, 'Pitcher Raw'!$B$6:$AM$77, MATCH('All P'!Y$5,'Pitcher Raw'!$B$5:$AM$5, 0), FALSE)/$L52)*(162*($L52/VLOOKUP($E52, 'Major League Baseball  Detailed'!$AF$2:$AG$31, 2, FALSE))),0)</f>
        <v>4</v>
      </c>
      <c r="Z52">
        <f>ROUND((VLOOKUP($B52, 'Pitcher Raw'!$B$6:$AM$77, MATCH('All P'!Z$5,'Pitcher Raw'!$B$5:$AM$5, 0), FALSE)/$L52)*(162*($L52/VLOOKUP($E52, 'Major League Baseball  Detailed'!$AF$2:$AG$31, 2, FALSE))),0)</f>
        <v>0</v>
      </c>
      <c r="AA52">
        <f>ROUND((VLOOKUP($B52, 'Pitcher Raw'!$B$6:$AM$77, MATCH('All P'!AA$5,'Pitcher Raw'!$B$5:$AM$5, 0), FALSE)/$L52)*(162*($L52/VLOOKUP($E52, 'Major League Baseball  Detailed'!$AF$2:$AG$31, 2, FALSE))),0)</f>
        <v>0</v>
      </c>
      <c r="AB52">
        <f>ROUND((VLOOKUP($B52, 'Pitcher Raw'!$B$6:$AM$77, MATCH('All P'!AB$5,'Pitcher Raw'!$B$5:$AM$5, 0), FALSE)/$L52)*(162*($L52/VLOOKUP($E52, 'Major League Baseball  Detailed'!$AF$2:$AG$31, 2, FALSE))),0)</f>
        <v>323</v>
      </c>
      <c r="AC52">
        <f>VLOOKUP($B52, 'Pitcher Raw'!$B$6:$AM$77, MATCH('All P'!AC$5, 'Pitcher Raw'!$B$5:$AM$5, 0), FALSE)</f>
        <v>110</v>
      </c>
      <c r="AD52" s="1">
        <f>VLOOKUP($B52, 'Pitcher Raw'!$B$6:$AM$77, MATCH('All P'!AD$5, 'Pitcher Raw'!$B$5:$AM$5, 0), FALSE)</f>
        <v>2.97</v>
      </c>
      <c r="AE52" s="1">
        <f>VLOOKUP($B52, 'Pitcher Raw'!$B$6:$AM$77, MATCH('All P'!AE$5, 'Pitcher Raw'!$B$5:$AM$5, 0), FALSE)</f>
        <v>1.2190000000000001</v>
      </c>
      <c r="AF52" s="9">
        <f>VLOOKUP($B52, 'Pitcher Raw'!$B$6:$AM$77, MATCH('All P'!AF$5, 'Pitcher Raw'!$B$5:$AM$5, 0), FALSE)</f>
        <v>9.5</v>
      </c>
      <c r="AG52" s="9">
        <f>VLOOKUP($B52, 'Pitcher Raw'!$B$6:$AM$77, MATCH('All P'!AG$5, 'Pitcher Raw'!$B$5:$AM$5, 0), FALSE)</f>
        <v>0.9</v>
      </c>
      <c r="AH52" s="9">
        <f>VLOOKUP($B52, 'Pitcher Raw'!$B$6:$AM$77, MATCH('All P'!AH$5, 'Pitcher Raw'!$B$5:$AM$5, 0), FALSE)</f>
        <v>1.4</v>
      </c>
      <c r="AI52" s="9">
        <f>VLOOKUP($B52, 'Pitcher Raw'!$B$6:$AM$77, MATCH('All P'!AI$5, 'Pitcher Raw'!$B$5:$AM$5, 0), FALSE)</f>
        <v>9.1999999999999993</v>
      </c>
      <c r="AJ52" s="9">
        <f>VLOOKUP($B52, 'Pitcher Raw'!$B$6:$AM$77, MATCH('All P'!AJ$5, 'Pitcher Raw'!$B$5:$AM$5, 0), FALSE)</f>
        <v>6.4</v>
      </c>
      <c r="AK52" s="9">
        <f>(VLOOKUP($B52, 'Pitcher Raw'!$B$6:$AM$77, MATCH('All P'!AK$5, 'Pitcher Raw'!$B$5:$AM$5, 0), FALSE)/VLOOKUP('All P'!$E52, 'Major League Baseball  Detailed'!$AF$2:$AG$31,2,FALSE))*162</f>
        <v>1.1129770992366412</v>
      </c>
      <c r="AL52" s="9">
        <f>(VLOOKUP($B52, 'Pitcher Raw'!$B$6:$AM$77, MATCH('All P'!AL$5, 'Pitcher Raw'!$B$5:$AM$5, 0), FALSE)/VLOOKUP('All P'!$E52, 'Major League Baseball  Detailed'!$AF$2:$AG$31,2,FALSE))*162</f>
        <v>0.4946564885496183</v>
      </c>
    </row>
    <row r="53" spans="1:38" x14ac:dyDescent="0.45">
      <c r="A53">
        <f>'Pitcher Raw'!A53</f>
        <v>48</v>
      </c>
      <c r="B53" t="str">
        <f>'Pitcher Raw'!B53</f>
        <v>Colin Rea</v>
      </c>
      <c r="C53">
        <f>'Pitcher Raw'!C53</f>
        <v>2024</v>
      </c>
      <c r="D53">
        <f>'Pitcher Raw'!D53</f>
        <v>33</v>
      </c>
      <c r="E53" t="str">
        <f>'Pitcher Raw'!E53</f>
        <v>MIL</v>
      </c>
      <c r="F53" t="str">
        <f>'Pitcher Raw'!F53</f>
        <v>NL</v>
      </c>
      <c r="G53">
        <f>ROUND((VLOOKUP($B53, 'Pitcher Raw'!$B$6:$AM$77, MATCH('All P'!G$5,'Pitcher Raw'!$B$5:$AM$5, 0), FALSE)/$L53)*(162*($L53/VLOOKUP($E53, 'Major League Baseball  Detailed'!$AF$2:$AG$31, 2, FALSE))),0)</f>
        <v>5</v>
      </c>
      <c r="H53">
        <f>ROUND((VLOOKUP($B53, 'Pitcher Raw'!$B$6:$AM$77, MATCH('All P'!H$5,'Pitcher Raw'!$B$5:$AM$5, 0), FALSE)/$L53)*(162*($L53/VLOOKUP($E53, 'Major League Baseball  Detailed'!$AF$2:$AG$31, 2, FALSE))),0)</f>
        <v>2</v>
      </c>
      <c r="I53">
        <f>ROUND((VLOOKUP($B53, 'Pitcher Raw'!$B$6:$AM$77, MATCH('All P'!I$5,'Pitcher Raw'!$B$5:$AM$5, 0), FALSE)/$L53)*(162*($L53/VLOOKUP($E53, 'Major League Baseball  Detailed'!$AF$2:$AG$31, 2, FALSE))),0)</f>
        <v>1</v>
      </c>
      <c r="J53">
        <f>ROUND((VLOOKUP($B53, 'Pitcher Raw'!$B$6:$AM$77, MATCH('All P'!J$5,'Pitcher Raw'!$B$5:$AM$5, 0), FALSE)/$L53)*(162*($L53/VLOOKUP($E53, 'Major League Baseball  Detailed'!$AF$2:$AG$31, 2, FALSE))),0)</f>
        <v>7</v>
      </c>
      <c r="K53">
        <f>VLOOKUP($B53, 'Pitcher Raw'!$B$6:$AM$77, MATCH('All P'!K$5, 'Pitcher Raw'!$B$5:$AM$5, 0), FALSE)</f>
        <v>3.77</v>
      </c>
      <c r="L53">
        <f>ROUND((VLOOKUP($B53,'Pitcher Raw'!$B$6:$AM$77,MATCH('All P'!L$5,'Pitcher Raw'!$B$5:$AM$5,0),FALSE)/VLOOKUP($E53, 'Major League Baseball  Detailed'!$AF$2:$AG$31, 2, FALSE))*162, 0)</f>
        <v>14</v>
      </c>
      <c r="M53">
        <f>ROUND((VLOOKUP($B53,'Pitcher Raw'!$B$6:$AM$77,MATCH('All P'!M$5,'Pitcher Raw'!$B$5:$AM$5,0),FALSE)/VLOOKUP($E53, 'Major League Baseball  Detailed'!$AF$2:$AG$31, 2, FALSE))*162, 0)</f>
        <v>12</v>
      </c>
      <c r="N53">
        <f>ROUND((VLOOKUP($B53, 'Pitcher Raw'!$B$6:$AM$77, MATCH('All P'!N$5,'Pitcher Raw'!$B$5:$AM$5, 0), FALSE)/$L53)*(162*($L53/VLOOKUP($E53, 'Major League Baseball  Detailed'!$AF$2:$AG$31, 2, FALSE))),0)</f>
        <v>0</v>
      </c>
      <c r="O53">
        <f>ROUND((VLOOKUP($B53, 'Pitcher Raw'!$B$6:$AM$77, MATCH('All P'!O$5,'Pitcher Raw'!$B$5:$AM$5, 0), FALSE)/$L53)*(162*($L53/VLOOKUP($E53, 'Major League Baseball  Detailed'!$AF$2:$AG$31, 2, FALSE))),0)</f>
        <v>0</v>
      </c>
      <c r="P53">
        <f>ROUND((VLOOKUP($B53, 'Pitcher Raw'!$B$6:$AM$77, MATCH('All P'!P$5,'Pitcher Raw'!$B$5:$AM$5, 0), FALSE)/$L53)*(162*($L53/VLOOKUP($E53, 'Major League Baseball  Detailed'!$AF$2:$AG$31, 2, FALSE))),0)</f>
        <v>0</v>
      </c>
      <c r="Q53">
        <f>ROUND((VLOOKUP($B53, 'Pitcher Raw'!$B$6:$AM$77, MATCH('All P'!Q$5,'Pitcher Raw'!$B$5:$AM$5, 0), FALSE)/$L53)*(162*($L53/VLOOKUP($E53, 'Major League Baseball  Detailed'!$AF$2:$AG$31, 2, FALSE))),0)</f>
        <v>74</v>
      </c>
      <c r="R53">
        <f>ROUND((VLOOKUP($B53, 'Pitcher Raw'!$B$6:$AM$77, MATCH('All P'!R$5,'Pitcher Raw'!$B$5:$AM$5, 0), FALSE)/$L53)*(162*($L53/VLOOKUP($E53, 'Major League Baseball  Detailed'!$AF$2:$AG$31, 2, FALSE))),0)</f>
        <v>74</v>
      </c>
      <c r="S53">
        <f>ROUND((VLOOKUP($B53, 'Pitcher Raw'!$B$6:$AM$77, MATCH('All P'!S$5,'Pitcher Raw'!$B$5:$AM$5, 0), FALSE)/$L53)*(162*($L53/VLOOKUP($E53, 'Major League Baseball  Detailed'!$AF$2:$AG$31, 2, FALSE))),0)</f>
        <v>32</v>
      </c>
      <c r="T53">
        <f>ROUND((VLOOKUP($B53, 'Pitcher Raw'!$B$6:$AM$77, MATCH('All P'!T$5,'Pitcher Raw'!$B$5:$AM$5, 0), FALSE)/$L53)*(162*($L53/VLOOKUP($E53, 'Major League Baseball  Detailed'!$AF$2:$AG$31, 2, FALSE))),0)</f>
        <v>31</v>
      </c>
      <c r="U53">
        <f>ROUND((VLOOKUP($B53, 'Pitcher Raw'!$B$6:$AM$77, MATCH('All P'!U$5,'Pitcher Raw'!$B$5:$AM$5, 0), FALSE)/$L53)*(162*($L53/VLOOKUP($E53, 'Major League Baseball  Detailed'!$AF$2:$AG$31, 2, FALSE))),0)</f>
        <v>10</v>
      </c>
      <c r="V53">
        <f>ROUND((VLOOKUP($B53, 'Pitcher Raw'!$B$6:$AM$77, MATCH('All P'!V$5,'Pitcher Raw'!$B$5:$AM$5, 0), FALSE)/$L53)*(162*($L53/VLOOKUP($E53, 'Major League Baseball  Detailed'!$AF$2:$AG$31, 2, FALSE))),0)</f>
        <v>26</v>
      </c>
      <c r="W53">
        <f>ROUND((VLOOKUP($B53, 'Pitcher Raw'!$B$6:$AM$77, MATCH('All P'!W$5,'Pitcher Raw'!$B$5:$AM$5, 0), FALSE)/$L53)*(162*($L53/VLOOKUP($E53, 'Major League Baseball  Detailed'!$AF$2:$AG$31, 2, FALSE))),0)</f>
        <v>0</v>
      </c>
      <c r="X53">
        <f>ROUND((VLOOKUP($B53, 'Pitcher Raw'!$B$6:$AM$77, MATCH('All P'!X$5,'Pitcher Raw'!$B$5:$AM$5, 0), FALSE)/$L53)*(162*($L53/VLOOKUP($E53, 'Major League Baseball  Detailed'!$AF$2:$AG$31, 2, FALSE))),0)</f>
        <v>52</v>
      </c>
      <c r="Y53">
        <f>ROUND((VLOOKUP($B53, 'Pitcher Raw'!$B$6:$AM$77, MATCH('All P'!Y$5,'Pitcher Raw'!$B$5:$AM$5, 0), FALSE)/$L53)*(162*($L53/VLOOKUP($E53, 'Major League Baseball  Detailed'!$AF$2:$AG$31, 2, FALSE))),0)</f>
        <v>1</v>
      </c>
      <c r="Z53">
        <f>ROUND((VLOOKUP($B53, 'Pitcher Raw'!$B$6:$AM$77, MATCH('All P'!Z$5,'Pitcher Raw'!$B$5:$AM$5, 0), FALSE)/$L53)*(162*($L53/VLOOKUP($E53, 'Major League Baseball  Detailed'!$AF$2:$AG$31, 2, FALSE))),0)</f>
        <v>0</v>
      </c>
      <c r="AA53">
        <f>ROUND((VLOOKUP($B53, 'Pitcher Raw'!$B$6:$AM$77, MATCH('All P'!AA$5,'Pitcher Raw'!$B$5:$AM$5, 0), FALSE)/$L53)*(162*($L53/VLOOKUP($E53, 'Major League Baseball  Detailed'!$AF$2:$AG$31, 2, FALSE))),0)</f>
        <v>0</v>
      </c>
      <c r="AB53">
        <f>ROUND((VLOOKUP($B53, 'Pitcher Raw'!$B$6:$AM$77, MATCH('All P'!AB$5,'Pitcher Raw'!$B$5:$AM$5, 0), FALSE)/$L53)*(162*($L53/VLOOKUP($E53, 'Major League Baseball  Detailed'!$AF$2:$AG$31, 2, FALSE))),0)</f>
        <v>323</v>
      </c>
      <c r="AC53">
        <f>VLOOKUP($B53, 'Pitcher Raw'!$B$6:$AM$77, MATCH('All P'!AC$5, 'Pitcher Raw'!$B$5:$AM$5, 0), FALSE)</f>
        <v>108</v>
      </c>
      <c r="AD53" s="1">
        <f>VLOOKUP($B53, 'Pitcher Raw'!$B$6:$AM$77, MATCH('All P'!AD$5, 'Pitcher Raw'!$B$5:$AM$5, 0), FALSE)</f>
        <v>4.59</v>
      </c>
      <c r="AE53" s="1">
        <f>VLOOKUP($B53, 'Pitcher Raw'!$B$6:$AM$77, MATCH('All P'!AE$5, 'Pitcher Raw'!$B$5:$AM$5, 0), FALSE)</f>
        <v>1.341</v>
      </c>
      <c r="AF53" s="9">
        <f>VLOOKUP($B53, 'Pitcher Raw'!$B$6:$AM$77, MATCH('All P'!AF$5, 'Pitcher Raw'!$B$5:$AM$5, 0), FALSE)</f>
        <v>8.9</v>
      </c>
      <c r="AG53" s="9">
        <f>VLOOKUP($B53, 'Pitcher Raw'!$B$6:$AM$77, MATCH('All P'!AG$5, 'Pitcher Raw'!$B$5:$AM$5, 0), FALSE)</f>
        <v>1.2</v>
      </c>
      <c r="AH53" s="9">
        <f>VLOOKUP($B53, 'Pitcher Raw'!$B$6:$AM$77, MATCH('All P'!AH$5, 'Pitcher Raw'!$B$5:$AM$5, 0), FALSE)</f>
        <v>3.2</v>
      </c>
      <c r="AI53" s="9">
        <f>VLOOKUP($B53, 'Pitcher Raw'!$B$6:$AM$77, MATCH('All P'!AI$5, 'Pitcher Raw'!$B$5:$AM$5, 0), FALSE)</f>
        <v>6.3</v>
      </c>
      <c r="AJ53" s="9">
        <f>VLOOKUP($B53, 'Pitcher Raw'!$B$6:$AM$77, MATCH('All P'!AJ$5, 'Pitcher Raw'!$B$5:$AM$5, 0), FALSE)</f>
        <v>2</v>
      </c>
      <c r="AK53" s="9">
        <f>(VLOOKUP($B53, 'Pitcher Raw'!$B$6:$AM$77, MATCH('All P'!AK$5, 'Pitcher Raw'!$B$5:$AM$5, 0), FALSE)/VLOOKUP('All P'!$E53, 'Major League Baseball  Detailed'!$AF$2:$AG$31,2,FALSE))*162</f>
        <v>1.1215384615384616</v>
      </c>
      <c r="AL53" s="9">
        <f>(VLOOKUP($B53, 'Pitcher Raw'!$B$6:$AM$77, MATCH('All P'!AL$5, 'Pitcher Raw'!$B$5:$AM$5, 0), FALSE)/VLOOKUP('All P'!$E53, 'Major League Baseball  Detailed'!$AF$2:$AG$31,2,FALSE))*162</f>
        <v>0.49846153846153846</v>
      </c>
    </row>
    <row r="54" spans="1:38" x14ac:dyDescent="0.45">
      <c r="A54">
        <f>'Pitcher Raw'!A54</f>
        <v>49</v>
      </c>
      <c r="B54" t="str">
        <f>'Pitcher Raw'!B54</f>
        <v>Yoshinobu Yamamoto</v>
      </c>
      <c r="C54">
        <f>'Pitcher Raw'!C54</f>
        <v>2024</v>
      </c>
      <c r="D54">
        <f>'Pitcher Raw'!D54</f>
        <v>25</v>
      </c>
      <c r="E54" t="str">
        <f>'Pitcher Raw'!E54</f>
        <v>LAD</v>
      </c>
      <c r="F54" t="str">
        <f>'Pitcher Raw'!F54</f>
        <v>NL</v>
      </c>
      <c r="G54">
        <f>ROUND((VLOOKUP($B54, 'Pitcher Raw'!$B$6:$AM$77, MATCH('All P'!G$5,'Pitcher Raw'!$B$5:$AM$5, 0), FALSE)/$L54)*(162*($L54/VLOOKUP($E54, 'Major League Baseball  Detailed'!$AF$2:$AG$31, 2, FALSE))),0)</f>
        <v>7</v>
      </c>
      <c r="H54">
        <f>ROUND((VLOOKUP($B54, 'Pitcher Raw'!$B$6:$AM$77, MATCH('All P'!H$5,'Pitcher Raw'!$B$5:$AM$5, 0), FALSE)/$L54)*(162*($L54/VLOOKUP($E54, 'Major League Baseball  Detailed'!$AF$2:$AG$31, 2, FALSE))),0)</f>
        <v>2</v>
      </c>
      <c r="I54">
        <f>ROUND((VLOOKUP($B54, 'Pitcher Raw'!$B$6:$AM$77, MATCH('All P'!I$5,'Pitcher Raw'!$B$5:$AM$5, 0), FALSE)/$L54)*(162*($L54/VLOOKUP($E54, 'Major League Baseball  Detailed'!$AF$2:$AG$31, 2, FALSE))),0)</f>
        <v>1</v>
      </c>
      <c r="J54">
        <f>ROUND((VLOOKUP($B54, 'Pitcher Raw'!$B$6:$AM$77, MATCH('All P'!J$5,'Pitcher Raw'!$B$5:$AM$5, 0), FALSE)/$L54)*(162*($L54/VLOOKUP($E54, 'Major League Baseball  Detailed'!$AF$2:$AG$31, 2, FALSE))),0)</f>
        <v>10</v>
      </c>
      <c r="K54">
        <f>VLOOKUP($B54, 'Pitcher Raw'!$B$6:$AM$77, MATCH('All P'!K$5, 'Pitcher Raw'!$B$5:$AM$5, 0), FALSE)</f>
        <v>3.32</v>
      </c>
      <c r="L54">
        <f>ROUND((VLOOKUP($B54,'Pitcher Raw'!$B$6:$AM$77,MATCH('All P'!L$5,'Pitcher Raw'!$B$5:$AM$5,0),FALSE)/VLOOKUP($E54, 'Major League Baseball  Detailed'!$AF$2:$AG$31, 2, FALSE))*162, 0)</f>
        <v>15</v>
      </c>
      <c r="M54">
        <f>ROUND((VLOOKUP($B54,'Pitcher Raw'!$B$6:$AM$77,MATCH('All P'!M$5,'Pitcher Raw'!$B$5:$AM$5,0),FALSE)/VLOOKUP($E54, 'Major League Baseball  Detailed'!$AF$2:$AG$31, 2, FALSE))*162, 0)</f>
        <v>15</v>
      </c>
      <c r="N54">
        <f>ROUND((VLOOKUP($B54, 'Pitcher Raw'!$B$6:$AM$77, MATCH('All P'!N$5,'Pitcher Raw'!$B$5:$AM$5, 0), FALSE)/$L54)*(162*($L54/VLOOKUP($E54, 'Major League Baseball  Detailed'!$AF$2:$AG$31, 2, FALSE))),0)</f>
        <v>0</v>
      </c>
      <c r="O54">
        <f>ROUND((VLOOKUP($B54, 'Pitcher Raw'!$B$6:$AM$77, MATCH('All P'!O$5,'Pitcher Raw'!$B$5:$AM$5, 0), FALSE)/$L54)*(162*($L54/VLOOKUP($E54, 'Major League Baseball  Detailed'!$AF$2:$AG$31, 2, FALSE))),0)</f>
        <v>0</v>
      </c>
      <c r="P54">
        <f>ROUND((VLOOKUP($B54, 'Pitcher Raw'!$B$6:$AM$77, MATCH('All P'!P$5,'Pitcher Raw'!$B$5:$AM$5, 0), FALSE)/$L54)*(162*($L54/VLOOKUP($E54, 'Major League Baseball  Detailed'!$AF$2:$AG$31, 2, FALSE))),0)</f>
        <v>0</v>
      </c>
      <c r="Q54">
        <f>ROUND((VLOOKUP($B54, 'Pitcher Raw'!$B$6:$AM$77, MATCH('All P'!Q$5,'Pitcher Raw'!$B$5:$AM$5, 0), FALSE)/$L54)*(162*($L54/VLOOKUP($E54, 'Major League Baseball  Detailed'!$AF$2:$AG$31, 2, FALSE))),0)</f>
        <v>80</v>
      </c>
      <c r="R54">
        <f>ROUND((VLOOKUP($B54, 'Pitcher Raw'!$B$6:$AM$77, MATCH('All P'!R$5,'Pitcher Raw'!$B$5:$AM$5, 0), FALSE)/$L54)*(162*($L54/VLOOKUP($E54, 'Major League Baseball  Detailed'!$AF$2:$AG$31, 2, FALSE))),0)</f>
        <v>73</v>
      </c>
      <c r="S54">
        <f>ROUND((VLOOKUP($B54, 'Pitcher Raw'!$B$6:$AM$77, MATCH('All P'!S$5,'Pitcher Raw'!$B$5:$AM$5, 0), FALSE)/$L54)*(162*($L54/VLOOKUP($E54, 'Major League Baseball  Detailed'!$AF$2:$AG$31, 2, FALSE))),0)</f>
        <v>31</v>
      </c>
      <c r="T54">
        <f>ROUND((VLOOKUP($B54, 'Pitcher Raw'!$B$6:$AM$77, MATCH('All P'!T$5,'Pitcher Raw'!$B$5:$AM$5, 0), FALSE)/$L54)*(162*($L54/VLOOKUP($E54, 'Major League Baseball  Detailed'!$AF$2:$AG$31, 2, FALSE))),0)</f>
        <v>30</v>
      </c>
      <c r="U54">
        <f>ROUND((VLOOKUP($B54, 'Pitcher Raw'!$B$6:$AM$77, MATCH('All P'!U$5,'Pitcher Raw'!$B$5:$AM$5, 0), FALSE)/$L54)*(162*($L54/VLOOKUP($E54, 'Major League Baseball  Detailed'!$AF$2:$AG$31, 2, FALSE))),0)</f>
        <v>7</v>
      </c>
      <c r="V54">
        <f>ROUND((VLOOKUP($B54, 'Pitcher Raw'!$B$6:$AM$77, MATCH('All P'!V$5,'Pitcher Raw'!$B$5:$AM$5, 0), FALSE)/$L54)*(162*($L54/VLOOKUP($E54, 'Major League Baseball  Detailed'!$AF$2:$AG$31, 2, FALSE))),0)</f>
        <v>17</v>
      </c>
      <c r="W54">
        <f>ROUND((VLOOKUP($B54, 'Pitcher Raw'!$B$6:$AM$77, MATCH('All P'!W$5,'Pitcher Raw'!$B$5:$AM$5, 0), FALSE)/$L54)*(162*($L54/VLOOKUP($E54, 'Major League Baseball  Detailed'!$AF$2:$AG$31, 2, FALSE))),0)</f>
        <v>0</v>
      </c>
      <c r="X54">
        <f>ROUND((VLOOKUP($B54, 'Pitcher Raw'!$B$6:$AM$77, MATCH('All P'!X$5,'Pitcher Raw'!$B$5:$AM$5, 0), FALSE)/$L54)*(162*($L54/VLOOKUP($E54, 'Major League Baseball  Detailed'!$AF$2:$AG$31, 2, FALSE))),0)</f>
        <v>94</v>
      </c>
      <c r="Y54">
        <f>ROUND((VLOOKUP($B54, 'Pitcher Raw'!$B$6:$AM$77, MATCH('All P'!Y$5,'Pitcher Raw'!$B$5:$AM$5, 0), FALSE)/$L54)*(162*($L54/VLOOKUP($E54, 'Major League Baseball  Detailed'!$AF$2:$AG$31, 2, FALSE))),0)</f>
        <v>1</v>
      </c>
      <c r="Z54">
        <f>ROUND((VLOOKUP($B54, 'Pitcher Raw'!$B$6:$AM$77, MATCH('All P'!Z$5,'Pitcher Raw'!$B$5:$AM$5, 0), FALSE)/$L54)*(162*($L54/VLOOKUP($E54, 'Major League Baseball  Detailed'!$AF$2:$AG$31, 2, FALSE))),0)</f>
        <v>0</v>
      </c>
      <c r="AA54">
        <f>ROUND((VLOOKUP($B54, 'Pitcher Raw'!$B$6:$AM$77, MATCH('All P'!AA$5,'Pitcher Raw'!$B$5:$AM$5, 0), FALSE)/$L54)*(162*($L54/VLOOKUP($E54, 'Major League Baseball  Detailed'!$AF$2:$AG$31, 2, FALSE))),0)</f>
        <v>1</v>
      </c>
      <c r="AB54">
        <f>ROUND((VLOOKUP($B54, 'Pitcher Raw'!$B$6:$AM$77, MATCH('All P'!AB$5,'Pitcher Raw'!$B$5:$AM$5, 0), FALSE)/$L54)*(162*($L54/VLOOKUP($E54, 'Major League Baseball  Detailed'!$AF$2:$AG$31, 2, FALSE))),0)</f>
        <v>331</v>
      </c>
      <c r="AC54">
        <f>VLOOKUP($B54, 'Pitcher Raw'!$B$6:$AM$77, MATCH('All P'!AC$5, 'Pitcher Raw'!$B$5:$AM$5, 0), FALSE)</f>
        <v>120</v>
      </c>
      <c r="AD54" s="1">
        <f>VLOOKUP($B54, 'Pitcher Raw'!$B$6:$AM$77, MATCH('All P'!AD$5, 'Pitcher Raw'!$B$5:$AM$5, 0), FALSE)</f>
        <v>2.7</v>
      </c>
      <c r="AE54" s="1">
        <f>VLOOKUP($B54, 'Pitcher Raw'!$B$6:$AM$77, MATCH('All P'!AE$5, 'Pitcher Raw'!$B$5:$AM$5, 0), FALSE)</f>
        <v>1.123</v>
      </c>
      <c r="AF54" s="9">
        <f>VLOOKUP($B54, 'Pitcher Raw'!$B$6:$AM$77, MATCH('All P'!AF$5, 'Pitcher Raw'!$B$5:$AM$5, 0), FALSE)</f>
        <v>8.1999999999999993</v>
      </c>
      <c r="AG54" s="9">
        <f>VLOOKUP($B54, 'Pitcher Raw'!$B$6:$AM$77, MATCH('All P'!AG$5, 'Pitcher Raw'!$B$5:$AM$5, 0), FALSE)</f>
        <v>0.8</v>
      </c>
      <c r="AH54" s="9">
        <f>VLOOKUP($B54, 'Pitcher Raw'!$B$6:$AM$77, MATCH('All P'!AH$5, 'Pitcher Raw'!$B$5:$AM$5, 0), FALSE)</f>
        <v>1.9</v>
      </c>
      <c r="AI54" s="9">
        <f>VLOOKUP($B54, 'Pitcher Raw'!$B$6:$AM$77, MATCH('All P'!AI$5, 'Pitcher Raw'!$B$5:$AM$5, 0), FALSE)</f>
        <v>10.5</v>
      </c>
      <c r="AJ54" s="9">
        <f>VLOOKUP($B54, 'Pitcher Raw'!$B$6:$AM$77, MATCH('All P'!AJ$5, 'Pitcher Raw'!$B$5:$AM$5, 0), FALSE)</f>
        <v>5.43</v>
      </c>
      <c r="AK54" s="9">
        <f>(VLOOKUP($B54, 'Pitcher Raw'!$B$6:$AM$77, MATCH('All P'!AK$5, 'Pitcher Raw'!$B$5:$AM$5, 0), FALSE)/VLOOKUP('All P'!$E54, 'Major League Baseball  Detailed'!$AF$2:$AG$31,2,FALSE))*162</f>
        <v>1.1129770992366412</v>
      </c>
      <c r="AL54" s="9">
        <f>(VLOOKUP($B54, 'Pitcher Raw'!$B$6:$AM$77, MATCH('All P'!AL$5, 'Pitcher Raw'!$B$5:$AM$5, 0), FALSE)/VLOOKUP('All P'!$E54, 'Major League Baseball  Detailed'!$AF$2:$AG$31,2,FALSE))*162</f>
        <v>0.37099236641221378</v>
      </c>
    </row>
    <row r="55" spans="1:38" x14ac:dyDescent="0.45">
      <c r="A55">
        <f>'Pitcher Raw'!A55</f>
        <v>50</v>
      </c>
      <c r="B55" t="str">
        <f>'Pitcher Raw'!B55</f>
        <v>José Soriano</v>
      </c>
      <c r="C55">
        <f>'Pitcher Raw'!C55</f>
        <v>2024</v>
      </c>
      <c r="D55">
        <f>'Pitcher Raw'!D55</f>
        <v>25</v>
      </c>
      <c r="E55" t="str">
        <f>'Pitcher Raw'!E55</f>
        <v>LAA</v>
      </c>
      <c r="F55" t="str">
        <f>'Pitcher Raw'!F55</f>
        <v>AL</v>
      </c>
      <c r="G55">
        <f>ROUND((VLOOKUP($B55, 'Pitcher Raw'!$B$6:$AM$77, MATCH('All P'!G$5,'Pitcher Raw'!$B$5:$AM$5, 0), FALSE)/$L55)*(162*($L55/VLOOKUP($E55, 'Major League Baseball  Detailed'!$AF$2:$AG$31, 2, FALSE))),0)</f>
        <v>2</v>
      </c>
      <c r="H55">
        <f>ROUND((VLOOKUP($B55, 'Pitcher Raw'!$B$6:$AM$77, MATCH('All P'!H$5,'Pitcher Raw'!$B$5:$AM$5, 0), FALSE)/$L55)*(162*($L55/VLOOKUP($E55, 'Major League Baseball  Detailed'!$AF$2:$AG$31, 2, FALSE))),0)</f>
        <v>6</v>
      </c>
      <c r="I55">
        <f>ROUND((VLOOKUP($B55, 'Pitcher Raw'!$B$6:$AM$77, MATCH('All P'!I$5,'Pitcher Raw'!$B$5:$AM$5, 0), FALSE)/$L55)*(162*($L55/VLOOKUP($E55, 'Major League Baseball  Detailed'!$AF$2:$AG$31, 2, FALSE))),0)</f>
        <v>0</v>
      </c>
      <c r="J55">
        <f>ROUND((VLOOKUP($B55, 'Pitcher Raw'!$B$6:$AM$77, MATCH('All P'!J$5,'Pitcher Raw'!$B$5:$AM$5, 0), FALSE)/$L55)*(162*($L55/VLOOKUP($E55, 'Major League Baseball  Detailed'!$AF$2:$AG$31, 2, FALSE))),0)</f>
        <v>9</v>
      </c>
      <c r="K55">
        <f>VLOOKUP($B55, 'Pitcher Raw'!$B$6:$AM$77, MATCH('All P'!K$5, 'Pitcher Raw'!$B$5:$AM$5, 0), FALSE)</f>
        <v>3.86</v>
      </c>
      <c r="L55">
        <f>ROUND((VLOOKUP($B55,'Pitcher Raw'!$B$6:$AM$77,MATCH('All P'!L$5,'Pitcher Raw'!$B$5:$AM$5,0),FALSE)/VLOOKUP($E55, 'Major League Baseball  Detailed'!$AF$2:$AG$31, 2, FALSE))*162, 0)</f>
        <v>15</v>
      </c>
      <c r="M55">
        <f>ROUND((VLOOKUP($B55,'Pitcher Raw'!$B$6:$AM$77,MATCH('All P'!M$5,'Pitcher Raw'!$B$5:$AM$5,0),FALSE)/VLOOKUP($E55, 'Major League Baseball  Detailed'!$AF$2:$AG$31, 2, FALSE))*162, 0)</f>
        <v>12</v>
      </c>
      <c r="N55">
        <f>ROUND((VLOOKUP($B55, 'Pitcher Raw'!$B$6:$AM$77, MATCH('All P'!N$5,'Pitcher Raw'!$B$5:$AM$5, 0), FALSE)/$L55)*(162*($L55/VLOOKUP($E55, 'Major League Baseball  Detailed'!$AF$2:$AG$31, 2, FALSE))),0)</f>
        <v>0</v>
      </c>
      <c r="O55">
        <f>ROUND((VLOOKUP($B55, 'Pitcher Raw'!$B$6:$AM$77, MATCH('All P'!O$5,'Pitcher Raw'!$B$5:$AM$5, 0), FALSE)/$L55)*(162*($L55/VLOOKUP($E55, 'Major League Baseball  Detailed'!$AF$2:$AG$31, 2, FALSE))),0)</f>
        <v>0</v>
      </c>
      <c r="P55">
        <f>ROUND((VLOOKUP($B55, 'Pitcher Raw'!$B$6:$AM$77, MATCH('All P'!P$5,'Pitcher Raw'!$B$5:$AM$5, 0), FALSE)/$L55)*(162*($L55/VLOOKUP($E55, 'Major League Baseball  Detailed'!$AF$2:$AG$31, 2, FALSE))),0)</f>
        <v>0</v>
      </c>
      <c r="Q55">
        <f>ROUND((VLOOKUP($B55, 'Pitcher Raw'!$B$6:$AM$77, MATCH('All P'!Q$5,'Pitcher Raw'!$B$5:$AM$5, 0), FALSE)/$L55)*(162*($L55/VLOOKUP($E55, 'Major League Baseball  Detailed'!$AF$2:$AG$31, 2, FALSE))),0)</f>
        <v>72</v>
      </c>
      <c r="R55">
        <f>ROUND((VLOOKUP($B55, 'Pitcher Raw'!$B$6:$AM$77, MATCH('All P'!R$5,'Pitcher Raw'!$B$5:$AM$5, 0), FALSE)/$L55)*(162*($L55/VLOOKUP($E55, 'Major League Baseball  Detailed'!$AF$2:$AG$31, 2, FALSE))),0)</f>
        <v>57</v>
      </c>
      <c r="S55">
        <f>ROUND((VLOOKUP($B55, 'Pitcher Raw'!$B$6:$AM$77, MATCH('All P'!S$5,'Pitcher Raw'!$B$5:$AM$5, 0), FALSE)/$L55)*(162*($L55/VLOOKUP($E55, 'Major League Baseball  Detailed'!$AF$2:$AG$31, 2, FALSE))),0)</f>
        <v>35</v>
      </c>
      <c r="T55">
        <f>ROUND((VLOOKUP($B55, 'Pitcher Raw'!$B$6:$AM$77, MATCH('All P'!T$5,'Pitcher Raw'!$B$5:$AM$5, 0), FALSE)/$L55)*(162*($L55/VLOOKUP($E55, 'Major League Baseball  Detailed'!$AF$2:$AG$31, 2, FALSE))),0)</f>
        <v>31</v>
      </c>
      <c r="U55">
        <f>ROUND((VLOOKUP($B55, 'Pitcher Raw'!$B$6:$AM$77, MATCH('All P'!U$5,'Pitcher Raw'!$B$5:$AM$5, 0), FALSE)/$L55)*(162*($L55/VLOOKUP($E55, 'Major League Baseball  Detailed'!$AF$2:$AG$31, 2, FALSE))),0)</f>
        <v>6</v>
      </c>
      <c r="V55">
        <f>ROUND((VLOOKUP($B55, 'Pitcher Raw'!$B$6:$AM$77, MATCH('All P'!V$5,'Pitcher Raw'!$B$5:$AM$5, 0), FALSE)/$L55)*(162*($L55/VLOOKUP($E55, 'Major League Baseball  Detailed'!$AF$2:$AG$31, 2, FALSE))),0)</f>
        <v>31</v>
      </c>
      <c r="W55">
        <f>ROUND((VLOOKUP($B55, 'Pitcher Raw'!$B$6:$AM$77, MATCH('All P'!W$5,'Pitcher Raw'!$B$5:$AM$5, 0), FALSE)/$L55)*(162*($L55/VLOOKUP($E55, 'Major League Baseball  Detailed'!$AF$2:$AG$31, 2, FALSE))),0)</f>
        <v>1</v>
      </c>
      <c r="X55">
        <f>ROUND((VLOOKUP($B55, 'Pitcher Raw'!$B$6:$AM$77, MATCH('All P'!X$5,'Pitcher Raw'!$B$5:$AM$5, 0), FALSE)/$L55)*(162*($L55/VLOOKUP($E55, 'Major League Baseball  Detailed'!$AF$2:$AG$31, 2, FALSE))),0)</f>
        <v>67</v>
      </c>
      <c r="Y55">
        <f>ROUND((VLOOKUP($B55, 'Pitcher Raw'!$B$6:$AM$77, MATCH('All P'!Y$5,'Pitcher Raw'!$B$5:$AM$5, 0), FALSE)/$L55)*(162*($L55/VLOOKUP($E55, 'Major League Baseball  Detailed'!$AF$2:$AG$31, 2, FALSE))),0)</f>
        <v>5</v>
      </c>
      <c r="Z55">
        <f>ROUND((VLOOKUP($B55, 'Pitcher Raw'!$B$6:$AM$77, MATCH('All P'!Z$5,'Pitcher Raw'!$B$5:$AM$5, 0), FALSE)/$L55)*(162*($L55/VLOOKUP($E55, 'Major League Baseball  Detailed'!$AF$2:$AG$31, 2, FALSE))),0)</f>
        <v>0</v>
      </c>
      <c r="AA55">
        <f>ROUND((VLOOKUP($B55, 'Pitcher Raw'!$B$6:$AM$77, MATCH('All P'!AA$5,'Pitcher Raw'!$B$5:$AM$5, 0), FALSE)/$L55)*(162*($L55/VLOOKUP($E55, 'Major League Baseball  Detailed'!$AF$2:$AG$31, 2, FALSE))),0)</f>
        <v>5</v>
      </c>
      <c r="AB55">
        <f>ROUND((VLOOKUP($B55, 'Pitcher Raw'!$B$6:$AM$77, MATCH('All P'!AB$5,'Pitcher Raw'!$B$5:$AM$5, 0), FALSE)/$L55)*(162*($L55/VLOOKUP($E55, 'Major League Baseball  Detailed'!$AF$2:$AG$31, 2, FALSE))),0)</f>
        <v>304</v>
      </c>
      <c r="AC55">
        <f>VLOOKUP($B55, 'Pitcher Raw'!$B$6:$AM$77, MATCH('All P'!AC$5, 'Pitcher Raw'!$B$5:$AM$5, 0), FALSE)</f>
        <v>107</v>
      </c>
      <c r="AD55" s="1">
        <f>VLOOKUP($B55, 'Pitcher Raw'!$B$6:$AM$77, MATCH('All P'!AD$5, 'Pitcher Raw'!$B$5:$AM$5, 0), FALSE)</f>
        <v>3.9</v>
      </c>
      <c r="AE55" s="1">
        <f>VLOOKUP($B55, 'Pitcher Raw'!$B$6:$AM$77, MATCH('All P'!AE$5, 'Pitcher Raw'!$B$5:$AM$5, 0), FALSE)</f>
        <v>1.2170000000000001</v>
      </c>
      <c r="AF55" s="9">
        <f>VLOOKUP($B55, 'Pitcher Raw'!$B$6:$AM$77, MATCH('All P'!AF$5, 'Pitcher Raw'!$B$5:$AM$5, 0), FALSE)</f>
        <v>7.1</v>
      </c>
      <c r="AG55" s="9">
        <f>VLOOKUP($B55, 'Pitcher Raw'!$B$6:$AM$77, MATCH('All P'!AG$5, 'Pitcher Raw'!$B$5:$AM$5, 0), FALSE)</f>
        <v>0.8</v>
      </c>
      <c r="AH55" s="9">
        <f>VLOOKUP($B55, 'Pitcher Raw'!$B$6:$AM$77, MATCH('All P'!AH$5, 'Pitcher Raw'!$B$5:$AM$5, 0), FALSE)</f>
        <v>3.9</v>
      </c>
      <c r="AI55" s="9">
        <f>VLOOKUP($B55, 'Pitcher Raw'!$B$6:$AM$77, MATCH('All P'!AI$5, 'Pitcher Raw'!$B$5:$AM$5, 0), FALSE)</f>
        <v>8.3000000000000007</v>
      </c>
      <c r="AJ55" s="9">
        <f>VLOOKUP($B55, 'Pitcher Raw'!$B$6:$AM$77, MATCH('All P'!AJ$5, 'Pitcher Raw'!$B$5:$AM$5, 0), FALSE)</f>
        <v>2.16</v>
      </c>
      <c r="AK55" s="9">
        <f>(VLOOKUP($B55, 'Pitcher Raw'!$B$6:$AM$77, MATCH('All P'!AK$5, 'Pitcher Raw'!$B$5:$AM$5, 0), FALSE)/VLOOKUP('All P'!$E55, 'Major League Baseball  Detailed'!$AF$2:$AG$31,2,FALSE))*162</f>
        <v>0.9893129770992366</v>
      </c>
      <c r="AL55" s="9">
        <f>(VLOOKUP($B55, 'Pitcher Raw'!$B$6:$AM$77, MATCH('All P'!AL$5, 'Pitcher Raw'!$B$5:$AM$5, 0), FALSE)/VLOOKUP('All P'!$E55, 'Major League Baseball  Detailed'!$AF$2:$AG$31,2,FALSE))*162</f>
        <v>0.37099236641221378</v>
      </c>
    </row>
    <row r="56" spans="1:38" x14ac:dyDescent="0.45">
      <c r="A56">
        <f>'Pitcher Raw'!A56</f>
        <v>51</v>
      </c>
      <c r="B56" t="str">
        <f>'Pitcher Raw'!B56</f>
        <v>Tanner Bibee</v>
      </c>
      <c r="C56">
        <f>'Pitcher Raw'!C56</f>
        <v>2024</v>
      </c>
      <c r="D56">
        <f>'Pitcher Raw'!D56</f>
        <v>25</v>
      </c>
      <c r="E56" t="str">
        <f>'Pitcher Raw'!E56</f>
        <v>CLE</v>
      </c>
      <c r="F56" t="str">
        <f>'Pitcher Raw'!F56</f>
        <v>AL</v>
      </c>
      <c r="G56">
        <f>ROUND((VLOOKUP($B56, 'Pitcher Raw'!$B$6:$AM$77, MATCH('All P'!G$5,'Pitcher Raw'!$B$5:$AM$5, 0), FALSE)/$L56)*(162*($L56/VLOOKUP($E56, 'Major League Baseball  Detailed'!$AF$2:$AG$31, 2, FALSE))),0)</f>
        <v>5</v>
      </c>
      <c r="H56">
        <f>ROUND((VLOOKUP($B56, 'Pitcher Raw'!$B$6:$AM$77, MATCH('All P'!H$5,'Pitcher Raw'!$B$5:$AM$5, 0), FALSE)/$L56)*(162*($L56/VLOOKUP($E56, 'Major League Baseball  Detailed'!$AF$2:$AG$31, 2, FALSE))),0)</f>
        <v>1</v>
      </c>
      <c r="I56">
        <f>ROUND((VLOOKUP($B56, 'Pitcher Raw'!$B$6:$AM$77, MATCH('All P'!I$5,'Pitcher Raw'!$B$5:$AM$5, 0), FALSE)/$L56)*(162*($L56/VLOOKUP($E56, 'Major League Baseball  Detailed'!$AF$2:$AG$31, 2, FALSE))),0)</f>
        <v>1</v>
      </c>
      <c r="J56">
        <f>ROUND((VLOOKUP($B56, 'Pitcher Raw'!$B$6:$AM$77, MATCH('All P'!J$5,'Pitcher Raw'!$B$5:$AM$5, 0), FALSE)/$L56)*(162*($L56/VLOOKUP($E56, 'Major League Baseball  Detailed'!$AF$2:$AG$31, 2, FALSE))),0)</f>
        <v>6</v>
      </c>
      <c r="K56">
        <f>VLOOKUP($B56, 'Pitcher Raw'!$B$6:$AM$77, MATCH('All P'!K$5, 'Pitcher Raw'!$B$5:$AM$5, 0), FALSE)</f>
        <v>3.74</v>
      </c>
      <c r="L56">
        <f>ROUND((VLOOKUP($B56,'Pitcher Raw'!$B$6:$AM$77,MATCH('All P'!L$5,'Pitcher Raw'!$B$5:$AM$5,0),FALSE)/VLOOKUP($E56, 'Major League Baseball  Detailed'!$AF$2:$AG$31, 2, FALSE))*162, 0)</f>
        <v>15</v>
      </c>
      <c r="M56">
        <f>ROUND((VLOOKUP($B56,'Pitcher Raw'!$B$6:$AM$77,MATCH('All P'!M$5,'Pitcher Raw'!$B$5:$AM$5,0),FALSE)/VLOOKUP($E56, 'Major League Baseball  Detailed'!$AF$2:$AG$31, 2, FALSE))*162, 0)</f>
        <v>15</v>
      </c>
      <c r="N56">
        <f>ROUND((VLOOKUP($B56, 'Pitcher Raw'!$B$6:$AM$77, MATCH('All P'!N$5,'Pitcher Raw'!$B$5:$AM$5, 0), FALSE)/$L56)*(162*($L56/VLOOKUP($E56, 'Major League Baseball  Detailed'!$AF$2:$AG$31, 2, FALSE))),0)</f>
        <v>0</v>
      </c>
      <c r="O56">
        <f>ROUND((VLOOKUP($B56, 'Pitcher Raw'!$B$6:$AM$77, MATCH('All P'!O$5,'Pitcher Raw'!$B$5:$AM$5, 0), FALSE)/$L56)*(162*($L56/VLOOKUP($E56, 'Major League Baseball  Detailed'!$AF$2:$AG$31, 2, FALSE))),0)</f>
        <v>0</v>
      </c>
      <c r="P56">
        <f>ROUND((VLOOKUP($B56, 'Pitcher Raw'!$B$6:$AM$77, MATCH('All P'!P$5,'Pitcher Raw'!$B$5:$AM$5, 0), FALSE)/$L56)*(162*($L56/VLOOKUP($E56, 'Major League Baseball  Detailed'!$AF$2:$AG$31, 2, FALSE))),0)</f>
        <v>0</v>
      </c>
      <c r="Q56">
        <f>ROUND((VLOOKUP($B56, 'Pitcher Raw'!$B$6:$AM$77, MATCH('All P'!Q$5,'Pitcher Raw'!$B$5:$AM$5, 0), FALSE)/$L56)*(162*($L56/VLOOKUP($E56, 'Major League Baseball  Detailed'!$AF$2:$AG$31, 2, FALSE))),0)</f>
        <v>80</v>
      </c>
      <c r="R56">
        <f>ROUND((VLOOKUP($B56, 'Pitcher Raw'!$B$6:$AM$77, MATCH('All P'!R$5,'Pitcher Raw'!$B$5:$AM$5, 0), FALSE)/$L56)*(162*($L56/VLOOKUP($E56, 'Major League Baseball  Detailed'!$AF$2:$AG$31, 2, FALSE))),0)</f>
        <v>71</v>
      </c>
      <c r="S56">
        <f>ROUND((VLOOKUP($B56, 'Pitcher Raw'!$B$6:$AM$77, MATCH('All P'!S$5,'Pitcher Raw'!$B$5:$AM$5, 0), FALSE)/$L56)*(162*($L56/VLOOKUP($E56, 'Major League Baseball  Detailed'!$AF$2:$AG$31, 2, FALSE))),0)</f>
        <v>33</v>
      </c>
      <c r="T56">
        <f>ROUND((VLOOKUP($B56, 'Pitcher Raw'!$B$6:$AM$77, MATCH('All P'!T$5,'Pitcher Raw'!$B$5:$AM$5, 0), FALSE)/$L56)*(162*($L56/VLOOKUP($E56, 'Major League Baseball  Detailed'!$AF$2:$AG$31, 2, FALSE))),0)</f>
        <v>33</v>
      </c>
      <c r="U56">
        <f>ROUND((VLOOKUP($B56, 'Pitcher Raw'!$B$6:$AM$77, MATCH('All P'!U$5,'Pitcher Raw'!$B$5:$AM$5, 0), FALSE)/$L56)*(162*($L56/VLOOKUP($E56, 'Major League Baseball  Detailed'!$AF$2:$AG$31, 2, FALSE))),0)</f>
        <v>10</v>
      </c>
      <c r="V56">
        <f>ROUND((VLOOKUP($B56, 'Pitcher Raw'!$B$6:$AM$77, MATCH('All P'!V$5,'Pitcher Raw'!$B$5:$AM$5, 0), FALSE)/$L56)*(162*($L56/VLOOKUP($E56, 'Major League Baseball  Detailed'!$AF$2:$AG$31, 2, FALSE))),0)</f>
        <v>22</v>
      </c>
      <c r="W56">
        <f>ROUND((VLOOKUP($B56, 'Pitcher Raw'!$B$6:$AM$77, MATCH('All P'!W$5,'Pitcher Raw'!$B$5:$AM$5, 0), FALSE)/$L56)*(162*($L56/VLOOKUP($E56, 'Major League Baseball  Detailed'!$AF$2:$AG$31, 2, FALSE))),0)</f>
        <v>0</v>
      </c>
      <c r="X56">
        <f>ROUND((VLOOKUP($B56, 'Pitcher Raw'!$B$6:$AM$77, MATCH('All P'!X$5,'Pitcher Raw'!$B$5:$AM$5, 0), FALSE)/$L56)*(162*($L56/VLOOKUP($E56, 'Major League Baseball  Detailed'!$AF$2:$AG$31, 2, FALSE))),0)</f>
        <v>85</v>
      </c>
      <c r="Y56">
        <f>ROUND((VLOOKUP($B56, 'Pitcher Raw'!$B$6:$AM$77, MATCH('All P'!Y$5,'Pitcher Raw'!$B$5:$AM$5, 0), FALSE)/$L56)*(162*($L56/VLOOKUP($E56, 'Major League Baseball  Detailed'!$AF$2:$AG$31, 2, FALSE))),0)</f>
        <v>4</v>
      </c>
      <c r="Z56">
        <f>ROUND((VLOOKUP($B56, 'Pitcher Raw'!$B$6:$AM$77, MATCH('All P'!Z$5,'Pitcher Raw'!$B$5:$AM$5, 0), FALSE)/$L56)*(162*($L56/VLOOKUP($E56, 'Major League Baseball  Detailed'!$AF$2:$AG$31, 2, FALSE))),0)</f>
        <v>0</v>
      </c>
      <c r="AA56">
        <f>ROUND((VLOOKUP($B56, 'Pitcher Raw'!$B$6:$AM$77, MATCH('All P'!AA$5,'Pitcher Raw'!$B$5:$AM$5, 0), FALSE)/$L56)*(162*($L56/VLOOKUP($E56, 'Major League Baseball  Detailed'!$AF$2:$AG$31, 2, FALSE))),0)</f>
        <v>2</v>
      </c>
      <c r="AB56">
        <f>ROUND((VLOOKUP($B56, 'Pitcher Raw'!$B$6:$AM$77, MATCH('All P'!AB$5,'Pitcher Raw'!$B$5:$AM$5, 0), FALSE)/$L56)*(162*($L56/VLOOKUP($E56, 'Major League Baseball  Detailed'!$AF$2:$AG$31, 2, FALSE))),0)</f>
        <v>331</v>
      </c>
      <c r="AC56">
        <f>VLOOKUP($B56, 'Pitcher Raw'!$B$6:$AM$77, MATCH('All P'!AC$5, 'Pitcher Raw'!$B$5:$AM$5, 0), FALSE)</f>
        <v>103</v>
      </c>
      <c r="AD56" s="1">
        <f>VLOOKUP($B56, 'Pitcher Raw'!$B$6:$AM$77, MATCH('All P'!AD$5, 'Pitcher Raw'!$B$5:$AM$5, 0), FALSE)</f>
        <v>3.59</v>
      </c>
      <c r="AE56" s="1">
        <f>VLOOKUP($B56, 'Pitcher Raw'!$B$6:$AM$77, MATCH('All P'!AE$5, 'Pitcher Raw'!$B$5:$AM$5, 0), FALSE)</f>
        <v>1.169</v>
      </c>
      <c r="AF56" s="9">
        <f>VLOOKUP($B56, 'Pitcher Raw'!$B$6:$AM$77, MATCH('All P'!AF$5, 'Pitcher Raw'!$B$5:$AM$5, 0), FALSE)</f>
        <v>8</v>
      </c>
      <c r="AG56" s="9">
        <f>VLOOKUP($B56, 'Pitcher Raw'!$B$6:$AM$77, MATCH('All P'!AG$5, 'Pitcher Raw'!$B$5:$AM$5, 0), FALSE)</f>
        <v>1.1000000000000001</v>
      </c>
      <c r="AH56" s="9">
        <f>VLOOKUP($B56, 'Pitcher Raw'!$B$6:$AM$77, MATCH('All P'!AH$5, 'Pitcher Raw'!$B$5:$AM$5, 0), FALSE)</f>
        <v>2.5</v>
      </c>
      <c r="AI56" s="9">
        <f>VLOOKUP($B56, 'Pitcher Raw'!$B$6:$AM$77, MATCH('All P'!AI$5, 'Pitcher Raw'!$B$5:$AM$5, 0), FALSE)</f>
        <v>9.6</v>
      </c>
      <c r="AJ56" s="9">
        <f>VLOOKUP($B56, 'Pitcher Raw'!$B$6:$AM$77, MATCH('All P'!AJ$5, 'Pitcher Raw'!$B$5:$AM$5, 0), FALSE)</f>
        <v>3.83</v>
      </c>
      <c r="AK56" s="9">
        <f>(VLOOKUP($B56, 'Pitcher Raw'!$B$6:$AM$77, MATCH('All P'!AK$5, 'Pitcher Raw'!$B$5:$AM$5, 0), FALSE)/VLOOKUP('All P'!$E56, 'Major League Baseball  Detailed'!$AF$2:$AG$31,2,FALSE))*162</f>
        <v>0.98181818181818181</v>
      </c>
      <c r="AL56" s="9">
        <f>(VLOOKUP($B56, 'Pitcher Raw'!$B$6:$AM$77, MATCH('All P'!AL$5, 'Pitcher Raw'!$B$5:$AM$5, 0), FALSE)/VLOOKUP('All P'!$E56, 'Major League Baseball  Detailed'!$AF$2:$AG$31,2,FALSE))*162</f>
        <v>0.24545454545454545</v>
      </c>
    </row>
    <row r="57" spans="1:38" x14ac:dyDescent="0.45">
      <c r="A57">
        <f>'Pitcher Raw'!A57</f>
        <v>52</v>
      </c>
      <c r="B57" t="str">
        <f>'Pitcher Raw'!B57</f>
        <v>Luis Severino</v>
      </c>
      <c r="C57">
        <f>'Pitcher Raw'!C57</f>
        <v>2024</v>
      </c>
      <c r="D57">
        <f>'Pitcher Raw'!D57</f>
        <v>30</v>
      </c>
      <c r="E57" t="str">
        <f>'Pitcher Raw'!E57</f>
        <v>NYM</v>
      </c>
      <c r="F57" t="str">
        <f>'Pitcher Raw'!F57</f>
        <v>NL</v>
      </c>
      <c r="G57">
        <f>ROUND((VLOOKUP($B57, 'Pitcher Raw'!$B$6:$AM$77, MATCH('All P'!G$5,'Pitcher Raw'!$B$5:$AM$5, 0), FALSE)/$L57)*(162*($L57/VLOOKUP($E57, 'Major League Baseball  Detailed'!$AF$2:$AG$31, 2, FALSE))),0)</f>
        <v>4</v>
      </c>
      <c r="H57">
        <f>ROUND((VLOOKUP($B57, 'Pitcher Raw'!$B$6:$AM$77, MATCH('All P'!H$5,'Pitcher Raw'!$B$5:$AM$5, 0), FALSE)/$L57)*(162*($L57/VLOOKUP($E57, 'Major League Baseball  Detailed'!$AF$2:$AG$31, 2, FALSE))),0)</f>
        <v>2</v>
      </c>
      <c r="I57">
        <f>ROUND((VLOOKUP($B57, 'Pitcher Raw'!$B$6:$AM$77, MATCH('All P'!I$5,'Pitcher Raw'!$B$5:$AM$5, 0), FALSE)/$L57)*(162*($L57/VLOOKUP($E57, 'Major League Baseball  Detailed'!$AF$2:$AG$31, 2, FALSE))),0)</f>
        <v>1</v>
      </c>
      <c r="J57">
        <f>ROUND((VLOOKUP($B57, 'Pitcher Raw'!$B$6:$AM$77, MATCH('All P'!J$5,'Pitcher Raw'!$B$5:$AM$5, 0), FALSE)/$L57)*(162*($L57/VLOOKUP($E57, 'Major League Baseball  Detailed'!$AF$2:$AG$31, 2, FALSE))),0)</f>
        <v>6</v>
      </c>
      <c r="K57">
        <f>VLOOKUP($B57, 'Pitcher Raw'!$B$6:$AM$77, MATCH('All P'!K$5, 'Pitcher Raw'!$B$5:$AM$5, 0), FALSE)</f>
        <v>3.52</v>
      </c>
      <c r="L57">
        <f>ROUND((VLOOKUP($B57,'Pitcher Raw'!$B$6:$AM$77,MATCH('All P'!L$5,'Pitcher Raw'!$B$5:$AM$5,0),FALSE)/VLOOKUP($E57, 'Major League Baseball  Detailed'!$AF$2:$AG$31, 2, FALSE))*162, 0)</f>
        <v>14</v>
      </c>
      <c r="M57">
        <f>ROUND((VLOOKUP($B57,'Pitcher Raw'!$B$6:$AM$77,MATCH('All P'!M$5,'Pitcher Raw'!$B$5:$AM$5,0),FALSE)/VLOOKUP($E57, 'Major League Baseball  Detailed'!$AF$2:$AG$31, 2, FALSE))*162, 0)</f>
        <v>14</v>
      </c>
      <c r="N57">
        <f>ROUND((VLOOKUP($B57, 'Pitcher Raw'!$B$6:$AM$77, MATCH('All P'!N$5,'Pitcher Raw'!$B$5:$AM$5, 0), FALSE)/$L57)*(162*($L57/VLOOKUP($E57, 'Major League Baseball  Detailed'!$AF$2:$AG$31, 2, FALSE))),0)</f>
        <v>0</v>
      </c>
      <c r="O57">
        <f>ROUND((VLOOKUP($B57, 'Pitcher Raw'!$B$6:$AM$77, MATCH('All P'!O$5,'Pitcher Raw'!$B$5:$AM$5, 0), FALSE)/$L57)*(162*($L57/VLOOKUP($E57, 'Major League Baseball  Detailed'!$AF$2:$AG$31, 2, FALSE))),0)</f>
        <v>0</v>
      </c>
      <c r="P57">
        <f>ROUND((VLOOKUP($B57, 'Pitcher Raw'!$B$6:$AM$77, MATCH('All P'!P$5,'Pitcher Raw'!$B$5:$AM$5, 0), FALSE)/$L57)*(162*($L57/VLOOKUP($E57, 'Major League Baseball  Detailed'!$AF$2:$AG$31, 2, FALSE))),0)</f>
        <v>0</v>
      </c>
      <c r="Q57">
        <f>ROUND((VLOOKUP($B57, 'Pitcher Raw'!$B$6:$AM$77, MATCH('All P'!Q$5,'Pitcher Raw'!$B$5:$AM$5, 0), FALSE)/$L57)*(162*($L57/VLOOKUP($E57, 'Major League Baseball  Detailed'!$AF$2:$AG$31, 2, FALSE))),0)</f>
        <v>79</v>
      </c>
      <c r="R57">
        <f>ROUND((VLOOKUP($B57, 'Pitcher Raw'!$B$6:$AM$77, MATCH('All P'!R$5,'Pitcher Raw'!$B$5:$AM$5, 0), FALSE)/$L57)*(162*($L57/VLOOKUP($E57, 'Major League Baseball  Detailed'!$AF$2:$AG$31, 2, FALSE))),0)</f>
        <v>59</v>
      </c>
      <c r="S57">
        <f>ROUND((VLOOKUP($B57, 'Pitcher Raw'!$B$6:$AM$77, MATCH('All P'!S$5,'Pitcher Raw'!$B$5:$AM$5, 0), FALSE)/$L57)*(162*($L57/VLOOKUP($E57, 'Major League Baseball  Detailed'!$AF$2:$AG$31, 2, FALSE))),0)</f>
        <v>38</v>
      </c>
      <c r="T57">
        <f>ROUND((VLOOKUP($B57, 'Pitcher Raw'!$B$6:$AM$77, MATCH('All P'!T$5,'Pitcher Raw'!$B$5:$AM$5, 0), FALSE)/$L57)*(162*($L57/VLOOKUP($E57, 'Major League Baseball  Detailed'!$AF$2:$AG$31, 2, FALSE))),0)</f>
        <v>31</v>
      </c>
      <c r="U57">
        <f>ROUND((VLOOKUP($B57, 'Pitcher Raw'!$B$6:$AM$77, MATCH('All P'!U$5,'Pitcher Raw'!$B$5:$AM$5, 0), FALSE)/$L57)*(162*($L57/VLOOKUP($E57, 'Major League Baseball  Detailed'!$AF$2:$AG$31, 2, FALSE))),0)</f>
        <v>6</v>
      </c>
      <c r="V57">
        <f>ROUND((VLOOKUP($B57, 'Pitcher Raw'!$B$6:$AM$77, MATCH('All P'!V$5,'Pitcher Raw'!$B$5:$AM$5, 0), FALSE)/$L57)*(162*($L57/VLOOKUP($E57, 'Major League Baseball  Detailed'!$AF$2:$AG$31, 2, FALSE))),0)</f>
        <v>33</v>
      </c>
      <c r="W57">
        <f>ROUND((VLOOKUP($B57, 'Pitcher Raw'!$B$6:$AM$77, MATCH('All P'!W$5,'Pitcher Raw'!$B$5:$AM$5, 0), FALSE)/$L57)*(162*($L57/VLOOKUP($E57, 'Major League Baseball  Detailed'!$AF$2:$AG$31, 2, FALSE))),0)</f>
        <v>0</v>
      </c>
      <c r="X57">
        <f>ROUND((VLOOKUP($B57, 'Pitcher Raw'!$B$6:$AM$77, MATCH('All P'!X$5,'Pitcher Raw'!$B$5:$AM$5, 0), FALSE)/$L57)*(162*($L57/VLOOKUP($E57, 'Major League Baseball  Detailed'!$AF$2:$AG$31, 2, FALSE))),0)</f>
        <v>67</v>
      </c>
      <c r="Y57">
        <f>ROUND((VLOOKUP($B57, 'Pitcher Raw'!$B$6:$AM$77, MATCH('All P'!Y$5,'Pitcher Raw'!$B$5:$AM$5, 0), FALSE)/$L57)*(162*($L57/VLOOKUP($E57, 'Major League Baseball  Detailed'!$AF$2:$AG$31, 2, FALSE))),0)</f>
        <v>5</v>
      </c>
      <c r="Z57">
        <f>ROUND((VLOOKUP($B57, 'Pitcher Raw'!$B$6:$AM$77, MATCH('All P'!Z$5,'Pitcher Raw'!$B$5:$AM$5, 0), FALSE)/$L57)*(162*($L57/VLOOKUP($E57, 'Major League Baseball  Detailed'!$AF$2:$AG$31, 2, FALSE))),0)</f>
        <v>2</v>
      </c>
      <c r="AA57">
        <f>ROUND((VLOOKUP($B57, 'Pitcher Raw'!$B$6:$AM$77, MATCH('All P'!AA$5,'Pitcher Raw'!$B$5:$AM$5, 0), FALSE)/$L57)*(162*($L57/VLOOKUP($E57, 'Major League Baseball  Detailed'!$AF$2:$AG$31, 2, FALSE))),0)</f>
        <v>1</v>
      </c>
      <c r="AB57">
        <f>ROUND((VLOOKUP($B57, 'Pitcher Raw'!$B$6:$AM$77, MATCH('All P'!AB$5,'Pitcher Raw'!$B$5:$AM$5, 0), FALSE)/$L57)*(162*($L57/VLOOKUP($E57, 'Major League Baseball  Detailed'!$AF$2:$AG$31, 2, FALSE))),0)</f>
        <v>334</v>
      </c>
      <c r="AC57">
        <f>VLOOKUP($B57, 'Pitcher Raw'!$B$6:$AM$77, MATCH('All P'!AC$5, 'Pitcher Raw'!$B$5:$AM$5, 0), FALSE)</f>
        <v>108</v>
      </c>
      <c r="AD57" s="1">
        <f>VLOOKUP($B57, 'Pitcher Raw'!$B$6:$AM$77, MATCH('All P'!AD$5, 'Pitcher Raw'!$B$5:$AM$5, 0), FALSE)</f>
        <v>3.93</v>
      </c>
      <c r="AE57" s="1">
        <f>VLOOKUP($B57, 'Pitcher Raw'!$B$6:$AM$77, MATCH('All P'!AE$5, 'Pitcher Raw'!$B$5:$AM$5, 0), FALSE)</f>
        <v>1.1719999999999999</v>
      </c>
      <c r="AF57" s="9">
        <f>VLOOKUP($B57, 'Pitcher Raw'!$B$6:$AM$77, MATCH('All P'!AF$5, 'Pitcher Raw'!$B$5:$AM$5, 0), FALSE)</f>
        <v>6.8</v>
      </c>
      <c r="AG57" s="9">
        <f>VLOOKUP($B57, 'Pitcher Raw'!$B$6:$AM$77, MATCH('All P'!AG$5, 'Pitcher Raw'!$B$5:$AM$5, 0), FALSE)</f>
        <v>0.7</v>
      </c>
      <c r="AH57" s="9">
        <f>VLOOKUP($B57, 'Pitcher Raw'!$B$6:$AM$77, MATCH('All P'!AH$5, 'Pitcher Raw'!$B$5:$AM$5, 0), FALSE)</f>
        <v>3.8</v>
      </c>
      <c r="AI57" s="9">
        <f>VLOOKUP($B57, 'Pitcher Raw'!$B$6:$AM$77, MATCH('All P'!AI$5, 'Pitcher Raw'!$B$5:$AM$5, 0), FALSE)</f>
        <v>7.6</v>
      </c>
      <c r="AJ57" s="9">
        <f>VLOOKUP($B57, 'Pitcher Raw'!$B$6:$AM$77, MATCH('All P'!AJ$5, 'Pitcher Raw'!$B$5:$AM$5, 0), FALSE)</f>
        <v>2</v>
      </c>
      <c r="AK57" s="9">
        <f>(VLOOKUP($B57, 'Pitcher Raw'!$B$6:$AM$77, MATCH('All P'!AK$5, 'Pitcher Raw'!$B$5:$AM$5, 0), FALSE)/VLOOKUP('All P'!$E57, 'Major League Baseball  Detailed'!$AF$2:$AG$31,2,FALSE))*162</f>
        <v>0.9893129770992366</v>
      </c>
      <c r="AL57" s="9">
        <f>(VLOOKUP($B57, 'Pitcher Raw'!$B$6:$AM$77, MATCH('All P'!AL$5, 'Pitcher Raw'!$B$5:$AM$5, 0), FALSE)/VLOOKUP('All P'!$E57, 'Major League Baseball  Detailed'!$AF$2:$AG$31,2,FALSE))*162</f>
        <v>0.24732824427480915</v>
      </c>
    </row>
    <row r="58" spans="1:38" x14ac:dyDescent="0.45">
      <c r="A58">
        <f>'Pitcher Raw'!A58</f>
        <v>53</v>
      </c>
      <c r="B58" t="str">
        <f>'Pitcher Raw'!B58</f>
        <v>Kyle Gibson</v>
      </c>
      <c r="C58">
        <f>'Pitcher Raw'!C58</f>
        <v>2024</v>
      </c>
      <c r="D58">
        <f>'Pitcher Raw'!D58</f>
        <v>36</v>
      </c>
      <c r="E58" t="str">
        <f>'Pitcher Raw'!E58</f>
        <v>STL</v>
      </c>
      <c r="F58" t="str">
        <f>'Pitcher Raw'!F58</f>
        <v>NL</v>
      </c>
      <c r="G58">
        <f>ROUND((VLOOKUP($B58, 'Pitcher Raw'!$B$6:$AM$77, MATCH('All P'!G$5,'Pitcher Raw'!$B$5:$AM$5, 0), FALSE)/$L58)*(162*($L58/VLOOKUP($E58, 'Major League Baseball  Detailed'!$AF$2:$AG$31, 2, FALSE))),0)</f>
        <v>5</v>
      </c>
      <c r="H58">
        <f>ROUND((VLOOKUP($B58, 'Pitcher Raw'!$B$6:$AM$77, MATCH('All P'!H$5,'Pitcher Raw'!$B$5:$AM$5, 0), FALSE)/$L58)*(162*($L58/VLOOKUP($E58, 'Major League Baseball  Detailed'!$AF$2:$AG$31, 2, FALSE))),0)</f>
        <v>2</v>
      </c>
      <c r="I58">
        <f>ROUND((VLOOKUP($B58, 'Pitcher Raw'!$B$6:$AM$77, MATCH('All P'!I$5,'Pitcher Raw'!$B$5:$AM$5, 0), FALSE)/$L58)*(162*($L58/VLOOKUP($E58, 'Major League Baseball  Detailed'!$AF$2:$AG$31, 2, FALSE))),0)</f>
        <v>1</v>
      </c>
      <c r="J58">
        <f>ROUND((VLOOKUP($B58, 'Pitcher Raw'!$B$6:$AM$77, MATCH('All P'!J$5,'Pitcher Raw'!$B$5:$AM$5, 0), FALSE)/$L58)*(162*($L58/VLOOKUP($E58, 'Major League Baseball  Detailed'!$AF$2:$AG$31, 2, FALSE))),0)</f>
        <v>7</v>
      </c>
      <c r="K58">
        <f>VLOOKUP($B58, 'Pitcher Raw'!$B$6:$AM$77, MATCH('All P'!K$5, 'Pitcher Raw'!$B$5:$AM$5, 0), FALSE)</f>
        <v>3.6</v>
      </c>
      <c r="L58">
        <f>ROUND((VLOOKUP($B58,'Pitcher Raw'!$B$6:$AM$77,MATCH('All P'!L$5,'Pitcher Raw'!$B$5:$AM$5,0),FALSE)/VLOOKUP($E58, 'Major League Baseball  Detailed'!$AF$2:$AG$31, 2, FALSE))*162, 0)</f>
        <v>14</v>
      </c>
      <c r="M58">
        <f>ROUND((VLOOKUP($B58,'Pitcher Raw'!$B$6:$AM$77,MATCH('All P'!M$5,'Pitcher Raw'!$B$5:$AM$5,0),FALSE)/VLOOKUP($E58, 'Major League Baseball  Detailed'!$AF$2:$AG$31, 2, FALSE))*162, 0)</f>
        <v>14</v>
      </c>
      <c r="N58">
        <f>ROUND((VLOOKUP($B58, 'Pitcher Raw'!$B$6:$AM$77, MATCH('All P'!N$5,'Pitcher Raw'!$B$5:$AM$5, 0), FALSE)/$L58)*(162*($L58/VLOOKUP($E58, 'Major League Baseball  Detailed'!$AF$2:$AG$31, 2, FALSE))),0)</f>
        <v>0</v>
      </c>
      <c r="O58">
        <f>ROUND((VLOOKUP($B58, 'Pitcher Raw'!$B$6:$AM$77, MATCH('All P'!O$5,'Pitcher Raw'!$B$5:$AM$5, 0), FALSE)/$L58)*(162*($L58/VLOOKUP($E58, 'Major League Baseball  Detailed'!$AF$2:$AG$31, 2, FALSE))),0)</f>
        <v>0</v>
      </c>
      <c r="P58">
        <f>ROUND((VLOOKUP($B58, 'Pitcher Raw'!$B$6:$AM$77, MATCH('All P'!P$5,'Pitcher Raw'!$B$5:$AM$5, 0), FALSE)/$L58)*(162*($L58/VLOOKUP($E58, 'Major League Baseball  Detailed'!$AF$2:$AG$31, 2, FALSE))),0)</f>
        <v>0</v>
      </c>
      <c r="Q58">
        <f>ROUND((VLOOKUP($B58, 'Pitcher Raw'!$B$6:$AM$77, MATCH('All P'!Q$5,'Pitcher Raw'!$B$5:$AM$5, 0), FALSE)/$L58)*(162*($L58/VLOOKUP($E58, 'Major League Baseball  Detailed'!$AF$2:$AG$31, 2, FALSE))),0)</f>
        <v>80</v>
      </c>
      <c r="R58">
        <f>ROUND((VLOOKUP($B58, 'Pitcher Raw'!$B$6:$AM$77, MATCH('All P'!R$5,'Pitcher Raw'!$B$5:$AM$5, 0), FALSE)/$L58)*(162*($L58/VLOOKUP($E58, 'Major League Baseball  Detailed'!$AF$2:$AG$31, 2, FALSE))),0)</f>
        <v>67</v>
      </c>
      <c r="S58">
        <f>ROUND((VLOOKUP($B58, 'Pitcher Raw'!$B$6:$AM$77, MATCH('All P'!S$5,'Pitcher Raw'!$B$5:$AM$5, 0), FALSE)/$L58)*(162*($L58/VLOOKUP($E58, 'Major League Baseball  Detailed'!$AF$2:$AG$31, 2, FALSE))),0)</f>
        <v>37</v>
      </c>
      <c r="T58">
        <f>ROUND((VLOOKUP($B58, 'Pitcher Raw'!$B$6:$AM$77, MATCH('All P'!T$5,'Pitcher Raw'!$B$5:$AM$5, 0), FALSE)/$L58)*(162*($L58/VLOOKUP($E58, 'Major League Baseball  Detailed'!$AF$2:$AG$31, 2, FALSE))),0)</f>
        <v>32</v>
      </c>
      <c r="U58">
        <f>ROUND((VLOOKUP($B58, 'Pitcher Raw'!$B$6:$AM$77, MATCH('All P'!U$5,'Pitcher Raw'!$B$5:$AM$5, 0), FALSE)/$L58)*(162*($L58/VLOOKUP($E58, 'Major League Baseball  Detailed'!$AF$2:$AG$31, 2, FALSE))),0)</f>
        <v>10</v>
      </c>
      <c r="V58">
        <f>ROUND((VLOOKUP($B58, 'Pitcher Raw'!$B$6:$AM$77, MATCH('All P'!V$5,'Pitcher Raw'!$B$5:$AM$5, 0), FALSE)/$L58)*(162*($L58/VLOOKUP($E58, 'Major League Baseball  Detailed'!$AF$2:$AG$31, 2, FALSE))),0)</f>
        <v>31</v>
      </c>
      <c r="W58">
        <f>ROUND((VLOOKUP($B58, 'Pitcher Raw'!$B$6:$AM$77, MATCH('All P'!W$5,'Pitcher Raw'!$B$5:$AM$5, 0), FALSE)/$L58)*(162*($L58/VLOOKUP($E58, 'Major League Baseball  Detailed'!$AF$2:$AG$31, 2, FALSE))),0)</f>
        <v>0</v>
      </c>
      <c r="X58">
        <f>ROUND((VLOOKUP($B58, 'Pitcher Raw'!$B$6:$AM$77, MATCH('All P'!X$5,'Pitcher Raw'!$B$5:$AM$5, 0), FALSE)/$L58)*(162*($L58/VLOOKUP($E58, 'Major League Baseball  Detailed'!$AF$2:$AG$31, 2, FALSE))),0)</f>
        <v>64</v>
      </c>
      <c r="Y58">
        <f>ROUND((VLOOKUP($B58, 'Pitcher Raw'!$B$6:$AM$77, MATCH('All P'!Y$5,'Pitcher Raw'!$B$5:$AM$5, 0), FALSE)/$L58)*(162*($L58/VLOOKUP($E58, 'Major League Baseball  Detailed'!$AF$2:$AG$31, 2, FALSE))),0)</f>
        <v>2</v>
      </c>
      <c r="Z58">
        <f>ROUND((VLOOKUP($B58, 'Pitcher Raw'!$B$6:$AM$77, MATCH('All P'!Z$5,'Pitcher Raw'!$B$5:$AM$5, 0), FALSE)/$L58)*(162*($L58/VLOOKUP($E58, 'Major League Baseball  Detailed'!$AF$2:$AG$31, 2, FALSE))),0)</f>
        <v>0</v>
      </c>
      <c r="AA58">
        <f>ROUND((VLOOKUP($B58, 'Pitcher Raw'!$B$6:$AM$77, MATCH('All P'!AA$5,'Pitcher Raw'!$B$5:$AM$5, 0), FALSE)/$L58)*(162*($L58/VLOOKUP($E58, 'Major League Baseball  Detailed'!$AF$2:$AG$31, 2, FALSE))),0)</f>
        <v>4</v>
      </c>
      <c r="AB58">
        <f>ROUND((VLOOKUP($B58, 'Pitcher Raw'!$B$6:$AM$77, MATCH('All P'!AB$5,'Pitcher Raw'!$B$5:$AM$5, 0), FALSE)/$L58)*(162*($L58/VLOOKUP($E58, 'Major League Baseball  Detailed'!$AF$2:$AG$31, 2, FALSE))),0)</f>
        <v>331</v>
      </c>
      <c r="AC58">
        <f>VLOOKUP($B58, 'Pitcher Raw'!$B$6:$AM$77, MATCH('All P'!AC$5, 'Pitcher Raw'!$B$5:$AM$5, 0), FALSE)</f>
        <v>113</v>
      </c>
      <c r="AD58" s="1">
        <f>VLOOKUP($B58, 'Pitcher Raw'!$B$6:$AM$77, MATCH('All P'!AD$5, 'Pitcher Raw'!$B$5:$AM$5, 0), FALSE)</f>
        <v>4.3899999999999997</v>
      </c>
      <c r="AE58" s="1">
        <f>VLOOKUP($B58, 'Pitcher Raw'!$B$6:$AM$77, MATCH('All P'!AE$5, 'Pitcher Raw'!$B$5:$AM$5, 0), FALSE)</f>
        <v>1.2150000000000001</v>
      </c>
      <c r="AF58" s="9">
        <f>VLOOKUP($B58, 'Pitcher Raw'!$B$6:$AM$77, MATCH('All P'!AF$5, 'Pitcher Raw'!$B$5:$AM$5, 0), FALSE)</f>
        <v>7.5</v>
      </c>
      <c r="AG58" s="9">
        <f>VLOOKUP($B58, 'Pitcher Raw'!$B$6:$AM$77, MATCH('All P'!AG$5, 'Pitcher Raw'!$B$5:$AM$5, 0), FALSE)</f>
        <v>1.1000000000000001</v>
      </c>
      <c r="AH58" s="9">
        <f>VLOOKUP($B58, 'Pitcher Raw'!$B$6:$AM$77, MATCH('All P'!AH$5, 'Pitcher Raw'!$B$5:$AM$5, 0), FALSE)</f>
        <v>3.5</v>
      </c>
      <c r="AI58" s="9">
        <f>VLOOKUP($B58, 'Pitcher Raw'!$B$6:$AM$77, MATCH('All P'!AI$5, 'Pitcher Raw'!$B$5:$AM$5, 0), FALSE)</f>
        <v>7.2</v>
      </c>
      <c r="AJ58" s="9">
        <f>VLOOKUP($B58, 'Pitcher Raw'!$B$6:$AM$77, MATCH('All P'!AJ$5, 'Pitcher Raw'!$B$5:$AM$5, 0), FALSE)</f>
        <v>2.08</v>
      </c>
      <c r="AK58" s="9">
        <f>(VLOOKUP($B58, 'Pitcher Raw'!$B$6:$AM$77, MATCH('All P'!AK$5, 'Pitcher Raw'!$B$5:$AM$5, 0), FALSE)/VLOOKUP('All P'!$E58, 'Major League Baseball  Detailed'!$AF$2:$AG$31,2,FALSE))*162</f>
        <v>0.74198473282442756</v>
      </c>
      <c r="AL58" s="9">
        <f>(VLOOKUP($B58, 'Pitcher Raw'!$B$6:$AM$77, MATCH('All P'!AL$5, 'Pitcher Raw'!$B$5:$AM$5, 0), FALSE)/VLOOKUP('All P'!$E58, 'Major League Baseball  Detailed'!$AF$2:$AG$31,2,FALSE))*162</f>
        <v>0.12366412213740458</v>
      </c>
    </row>
    <row r="59" spans="1:38" x14ac:dyDescent="0.45">
      <c r="A59">
        <f>'Pitcher Raw'!A59</f>
        <v>54</v>
      </c>
      <c r="B59" t="str">
        <f>'Pitcher Raw'!B59</f>
        <v>Yusei Kikuchi</v>
      </c>
      <c r="C59">
        <f>'Pitcher Raw'!C59</f>
        <v>2024</v>
      </c>
      <c r="D59">
        <f>'Pitcher Raw'!D59</f>
        <v>33</v>
      </c>
      <c r="E59" t="str">
        <f>'Pitcher Raw'!E59</f>
        <v>TOR</v>
      </c>
      <c r="F59" t="str">
        <f>'Pitcher Raw'!F59</f>
        <v>AL</v>
      </c>
      <c r="G59">
        <f>ROUND((VLOOKUP($B59, 'Pitcher Raw'!$B$6:$AM$77, MATCH('All P'!G$5,'Pitcher Raw'!$B$5:$AM$5, 0), FALSE)/$L59)*(162*($L59/VLOOKUP($E59, 'Major League Baseball  Detailed'!$AF$2:$AG$31, 2, FALSE))),0)</f>
        <v>2</v>
      </c>
      <c r="H59">
        <f>ROUND((VLOOKUP($B59, 'Pitcher Raw'!$B$6:$AM$77, MATCH('All P'!H$5,'Pitcher Raw'!$B$5:$AM$5, 0), FALSE)/$L59)*(162*($L59/VLOOKUP($E59, 'Major League Baseball  Detailed'!$AF$2:$AG$31, 2, FALSE))),0)</f>
        <v>6</v>
      </c>
      <c r="I59">
        <f>ROUND((VLOOKUP($B59, 'Pitcher Raw'!$B$6:$AM$77, MATCH('All P'!I$5,'Pitcher Raw'!$B$5:$AM$5, 0), FALSE)/$L59)*(162*($L59/VLOOKUP($E59, 'Major League Baseball  Detailed'!$AF$2:$AG$31, 2, FALSE))),0)</f>
        <v>0</v>
      </c>
      <c r="J59">
        <f>ROUND((VLOOKUP($B59, 'Pitcher Raw'!$B$6:$AM$77, MATCH('All P'!J$5,'Pitcher Raw'!$B$5:$AM$5, 0), FALSE)/$L59)*(162*($L59/VLOOKUP($E59, 'Major League Baseball  Detailed'!$AF$2:$AG$31, 2, FALSE))),0)</f>
        <v>9</v>
      </c>
      <c r="K59">
        <f>VLOOKUP($B59, 'Pitcher Raw'!$B$6:$AM$77, MATCH('All P'!K$5, 'Pitcher Raw'!$B$5:$AM$5, 0), FALSE)</f>
        <v>3.66</v>
      </c>
      <c r="L59">
        <f>ROUND((VLOOKUP($B59,'Pitcher Raw'!$B$6:$AM$77,MATCH('All P'!L$5,'Pitcher Raw'!$B$5:$AM$5,0),FALSE)/VLOOKUP($E59, 'Major League Baseball  Detailed'!$AF$2:$AG$31, 2, FALSE))*162, 0)</f>
        <v>15</v>
      </c>
      <c r="M59">
        <f>ROUND((VLOOKUP($B59,'Pitcher Raw'!$B$6:$AM$77,MATCH('All P'!M$5,'Pitcher Raw'!$B$5:$AM$5,0),FALSE)/VLOOKUP($E59, 'Major League Baseball  Detailed'!$AF$2:$AG$31, 2, FALSE))*162, 0)</f>
        <v>15</v>
      </c>
      <c r="N59">
        <f>ROUND((VLOOKUP($B59, 'Pitcher Raw'!$B$6:$AM$77, MATCH('All P'!N$5,'Pitcher Raw'!$B$5:$AM$5, 0), FALSE)/$L59)*(162*($L59/VLOOKUP($E59, 'Major League Baseball  Detailed'!$AF$2:$AG$31, 2, FALSE))),0)</f>
        <v>0</v>
      </c>
      <c r="O59">
        <f>ROUND((VLOOKUP($B59, 'Pitcher Raw'!$B$6:$AM$77, MATCH('All P'!O$5,'Pitcher Raw'!$B$5:$AM$5, 0), FALSE)/$L59)*(162*($L59/VLOOKUP($E59, 'Major League Baseball  Detailed'!$AF$2:$AG$31, 2, FALSE))),0)</f>
        <v>0</v>
      </c>
      <c r="P59">
        <f>ROUND((VLOOKUP($B59, 'Pitcher Raw'!$B$6:$AM$77, MATCH('All P'!P$5,'Pitcher Raw'!$B$5:$AM$5, 0), FALSE)/$L59)*(162*($L59/VLOOKUP($E59, 'Major League Baseball  Detailed'!$AF$2:$AG$31, 2, FALSE))),0)</f>
        <v>0</v>
      </c>
      <c r="Q59">
        <f>ROUND((VLOOKUP($B59, 'Pitcher Raw'!$B$6:$AM$77, MATCH('All P'!Q$5,'Pitcher Raw'!$B$5:$AM$5, 0), FALSE)/$L59)*(162*($L59/VLOOKUP($E59, 'Major League Baseball  Detailed'!$AF$2:$AG$31, 2, FALSE))),0)</f>
        <v>81</v>
      </c>
      <c r="R59">
        <f>ROUND((VLOOKUP($B59, 'Pitcher Raw'!$B$6:$AM$77, MATCH('All P'!R$5,'Pitcher Raw'!$B$5:$AM$5, 0), FALSE)/$L59)*(162*($L59/VLOOKUP($E59, 'Major League Baseball  Detailed'!$AF$2:$AG$31, 2, FALSE))),0)</f>
        <v>84</v>
      </c>
      <c r="S59">
        <f>ROUND((VLOOKUP($B59, 'Pitcher Raw'!$B$6:$AM$77, MATCH('All P'!S$5,'Pitcher Raw'!$B$5:$AM$5, 0), FALSE)/$L59)*(162*($L59/VLOOKUP($E59, 'Major League Baseball  Detailed'!$AF$2:$AG$31, 2, FALSE))),0)</f>
        <v>35</v>
      </c>
      <c r="T59">
        <f>ROUND((VLOOKUP($B59, 'Pitcher Raw'!$B$6:$AM$77, MATCH('All P'!T$5,'Pitcher Raw'!$B$5:$AM$5, 0), FALSE)/$L59)*(162*($L59/VLOOKUP($E59, 'Major League Baseball  Detailed'!$AF$2:$AG$31, 2, FALSE))),0)</f>
        <v>33</v>
      </c>
      <c r="U59">
        <f>ROUND((VLOOKUP($B59, 'Pitcher Raw'!$B$6:$AM$77, MATCH('All P'!U$5,'Pitcher Raw'!$B$5:$AM$5, 0), FALSE)/$L59)*(162*($L59/VLOOKUP($E59, 'Major League Baseball  Detailed'!$AF$2:$AG$31, 2, FALSE))),0)</f>
        <v>7</v>
      </c>
      <c r="V59">
        <f>ROUND((VLOOKUP($B59, 'Pitcher Raw'!$B$6:$AM$77, MATCH('All P'!V$5,'Pitcher Raw'!$B$5:$AM$5, 0), FALSE)/$L59)*(162*($L59/VLOOKUP($E59, 'Major League Baseball  Detailed'!$AF$2:$AG$31, 2, FALSE))),0)</f>
        <v>17</v>
      </c>
      <c r="W59">
        <f>ROUND((VLOOKUP($B59, 'Pitcher Raw'!$B$6:$AM$77, MATCH('All P'!W$5,'Pitcher Raw'!$B$5:$AM$5, 0), FALSE)/$L59)*(162*($L59/VLOOKUP($E59, 'Major League Baseball  Detailed'!$AF$2:$AG$31, 2, FALSE))),0)</f>
        <v>0</v>
      </c>
      <c r="X59">
        <f>ROUND((VLOOKUP($B59, 'Pitcher Raw'!$B$6:$AM$77, MATCH('All P'!X$5,'Pitcher Raw'!$B$5:$AM$5, 0), FALSE)/$L59)*(162*($L59/VLOOKUP($E59, 'Major League Baseball  Detailed'!$AF$2:$AG$31, 2, FALSE))),0)</f>
        <v>79</v>
      </c>
      <c r="Y59">
        <f>ROUND((VLOOKUP($B59, 'Pitcher Raw'!$B$6:$AM$77, MATCH('All P'!Y$5,'Pitcher Raw'!$B$5:$AM$5, 0), FALSE)/$L59)*(162*($L59/VLOOKUP($E59, 'Major League Baseball  Detailed'!$AF$2:$AG$31, 2, FALSE))),0)</f>
        <v>0</v>
      </c>
      <c r="Z59">
        <f>ROUND((VLOOKUP($B59, 'Pitcher Raw'!$B$6:$AM$77, MATCH('All P'!Z$5,'Pitcher Raw'!$B$5:$AM$5, 0), FALSE)/$L59)*(162*($L59/VLOOKUP($E59, 'Major League Baseball  Detailed'!$AF$2:$AG$31, 2, FALSE))),0)</f>
        <v>0</v>
      </c>
      <c r="AA59">
        <f>ROUND((VLOOKUP($B59, 'Pitcher Raw'!$B$6:$AM$77, MATCH('All P'!AA$5,'Pitcher Raw'!$B$5:$AM$5, 0), FALSE)/$L59)*(162*($L59/VLOOKUP($E59, 'Major League Baseball  Detailed'!$AF$2:$AG$31, 2, FALSE))),0)</f>
        <v>0</v>
      </c>
      <c r="AB59">
        <f>ROUND((VLOOKUP($B59, 'Pitcher Raw'!$B$6:$AM$77, MATCH('All P'!AB$5,'Pitcher Raw'!$B$5:$AM$5, 0), FALSE)/$L59)*(162*($L59/VLOOKUP($E59, 'Major League Baseball  Detailed'!$AF$2:$AG$31, 2, FALSE))),0)</f>
        <v>339</v>
      </c>
      <c r="AC59">
        <f>VLOOKUP($B59, 'Pitcher Raw'!$B$6:$AM$77, MATCH('All P'!AC$5, 'Pitcher Raw'!$B$5:$AM$5, 0), FALSE)</f>
        <v>106</v>
      </c>
      <c r="AD59" s="1">
        <f>VLOOKUP($B59, 'Pitcher Raw'!$B$6:$AM$77, MATCH('All P'!AD$5, 'Pitcher Raw'!$B$5:$AM$5, 0), FALSE)</f>
        <v>3</v>
      </c>
      <c r="AE59" s="1">
        <f>VLOOKUP($B59, 'Pitcher Raw'!$B$6:$AM$77, MATCH('All P'!AE$5, 'Pitcher Raw'!$B$5:$AM$5, 0), FALSE)</f>
        <v>1.2509999999999999</v>
      </c>
      <c r="AF59" s="9">
        <f>VLOOKUP($B59, 'Pitcher Raw'!$B$6:$AM$77, MATCH('All P'!AF$5, 'Pitcher Raw'!$B$5:$AM$5, 0), FALSE)</f>
        <v>9.4</v>
      </c>
      <c r="AG59" s="9">
        <f>VLOOKUP($B59, 'Pitcher Raw'!$B$6:$AM$77, MATCH('All P'!AG$5, 'Pitcher Raw'!$B$5:$AM$5, 0), FALSE)</f>
        <v>0.8</v>
      </c>
      <c r="AH59" s="9">
        <f>VLOOKUP($B59, 'Pitcher Raw'!$B$6:$AM$77, MATCH('All P'!AH$5, 'Pitcher Raw'!$B$5:$AM$5, 0), FALSE)</f>
        <v>1.9</v>
      </c>
      <c r="AI59" s="9">
        <f>VLOOKUP($B59, 'Pitcher Raw'!$B$6:$AM$77, MATCH('All P'!AI$5, 'Pitcher Raw'!$B$5:$AM$5, 0), FALSE)</f>
        <v>8.8000000000000007</v>
      </c>
      <c r="AJ59" s="9">
        <f>VLOOKUP($B59, 'Pitcher Raw'!$B$6:$AM$77, MATCH('All P'!AJ$5, 'Pitcher Raw'!$B$5:$AM$5, 0), FALSE)</f>
        <v>4.6399999999999997</v>
      </c>
      <c r="AK59" s="9">
        <f>(VLOOKUP($B59, 'Pitcher Raw'!$B$6:$AM$77, MATCH('All P'!AK$5, 'Pitcher Raw'!$B$5:$AM$5, 0), FALSE)/VLOOKUP('All P'!$E59, 'Major League Baseball  Detailed'!$AF$2:$AG$31,2,FALSE))*162</f>
        <v>0.60902255639097747</v>
      </c>
      <c r="AL59" s="9">
        <f>(VLOOKUP($B59, 'Pitcher Raw'!$B$6:$AM$77, MATCH('All P'!AL$5, 'Pitcher Raw'!$B$5:$AM$5, 0), FALSE)/VLOOKUP('All P'!$E59, 'Major League Baseball  Detailed'!$AF$2:$AG$31,2,FALSE))*162</f>
        <v>-0.1218045112781955</v>
      </c>
    </row>
    <row r="60" spans="1:38" x14ac:dyDescent="0.45">
      <c r="A60">
        <f>'Pitcher Raw'!A60</f>
        <v>55</v>
      </c>
      <c r="B60" t="str">
        <f>'Pitcher Raw'!B60</f>
        <v>Chris Paddack</v>
      </c>
      <c r="C60">
        <f>'Pitcher Raw'!C60</f>
        <v>2024</v>
      </c>
      <c r="D60">
        <f>'Pitcher Raw'!D60</f>
        <v>28</v>
      </c>
      <c r="E60" t="str">
        <f>'Pitcher Raw'!E60</f>
        <v>MIN</v>
      </c>
      <c r="F60" t="str">
        <f>'Pitcher Raw'!F60</f>
        <v>AL</v>
      </c>
      <c r="G60">
        <f>ROUND((VLOOKUP($B60, 'Pitcher Raw'!$B$6:$AM$77, MATCH('All P'!G$5,'Pitcher Raw'!$B$5:$AM$5, 0), FALSE)/$L60)*(162*($L60/VLOOKUP($E60, 'Major League Baseball  Detailed'!$AF$2:$AG$31, 2, FALSE))),0)</f>
        <v>5</v>
      </c>
      <c r="H60">
        <f>ROUND((VLOOKUP($B60, 'Pitcher Raw'!$B$6:$AM$77, MATCH('All P'!H$5,'Pitcher Raw'!$B$5:$AM$5, 0), FALSE)/$L60)*(162*($L60/VLOOKUP($E60, 'Major League Baseball  Detailed'!$AF$2:$AG$31, 2, FALSE))),0)</f>
        <v>2</v>
      </c>
      <c r="I60">
        <f>ROUND((VLOOKUP($B60, 'Pitcher Raw'!$B$6:$AM$77, MATCH('All P'!I$5,'Pitcher Raw'!$B$5:$AM$5, 0), FALSE)/$L60)*(162*($L60/VLOOKUP($E60, 'Major League Baseball  Detailed'!$AF$2:$AG$31, 2, FALSE))),0)</f>
        <v>1</v>
      </c>
      <c r="J60">
        <f>ROUND((VLOOKUP($B60, 'Pitcher Raw'!$B$6:$AM$77, MATCH('All P'!J$5,'Pitcher Raw'!$B$5:$AM$5, 0), FALSE)/$L60)*(162*($L60/VLOOKUP($E60, 'Major League Baseball  Detailed'!$AF$2:$AG$31, 2, FALSE))),0)</f>
        <v>7</v>
      </c>
      <c r="K60">
        <f>VLOOKUP($B60, 'Pitcher Raw'!$B$6:$AM$77, MATCH('All P'!K$5, 'Pitcher Raw'!$B$5:$AM$5, 0), FALSE)</f>
        <v>4.57</v>
      </c>
      <c r="L60">
        <f>ROUND((VLOOKUP($B60,'Pitcher Raw'!$B$6:$AM$77,MATCH('All P'!L$5,'Pitcher Raw'!$B$5:$AM$5,0),FALSE)/VLOOKUP($E60, 'Major League Baseball  Detailed'!$AF$2:$AG$31, 2, FALSE))*162, 0)</f>
        <v>14</v>
      </c>
      <c r="M60">
        <f>ROUND((VLOOKUP($B60,'Pitcher Raw'!$B$6:$AM$77,MATCH('All P'!M$5,'Pitcher Raw'!$B$5:$AM$5,0),FALSE)/VLOOKUP($E60, 'Major League Baseball  Detailed'!$AF$2:$AG$31, 2, FALSE))*162, 0)</f>
        <v>14</v>
      </c>
      <c r="N60">
        <f>ROUND((VLOOKUP($B60, 'Pitcher Raw'!$B$6:$AM$77, MATCH('All P'!N$5,'Pitcher Raw'!$B$5:$AM$5, 0), FALSE)/$L60)*(162*($L60/VLOOKUP($E60, 'Major League Baseball  Detailed'!$AF$2:$AG$31, 2, FALSE))),0)</f>
        <v>0</v>
      </c>
      <c r="O60">
        <f>ROUND((VLOOKUP($B60, 'Pitcher Raw'!$B$6:$AM$77, MATCH('All P'!O$5,'Pitcher Raw'!$B$5:$AM$5, 0), FALSE)/$L60)*(162*($L60/VLOOKUP($E60, 'Major League Baseball  Detailed'!$AF$2:$AG$31, 2, FALSE))),0)</f>
        <v>0</v>
      </c>
      <c r="P60">
        <f>ROUND((VLOOKUP($B60, 'Pitcher Raw'!$B$6:$AM$77, MATCH('All P'!P$5,'Pitcher Raw'!$B$5:$AM$5, 0), FALSE)/$L60)*(162*($L60/VLOOKUP($E60, 'Major League Baseball  Detailed'!$AF$2:$AG$31, 2, FALSE))),0)</f>
        <v>0</v>
      </c>
      <c r="Q60">
        <f>ROUND((VLOOKUP($B60, 'Pitcher Raw'!$B$6:$AM$77, MATCH('All P'!Q$5,'Pitcher Raw'!$B$5:$AM$5, 0), FALSE)/$L60)*(162*($L60/VLOOKUP($E60, 'Major League Baseball  Detailed'!$AF$2:$AG$31, 2, FALSE))),0)</f>
        <v>75</v>
      </c>
      <c r="R60">
        <f>ROUND((VLOOKUP($B60, 'Pitcher Raw'!$B$6:$AM$77, MATCH('All P'!R$5,'Pitcher Raw'!$B$5:$AM$5, 0), FALSE)/$L60)*(162*($L60/VLOOKUP($E60, 'Major League Baseball  Detailed'!$AF$2:$AG$31, 2, FALSE))),0)</f>
        <v>89</v>
      </c>
      <c r="S60">
        <f>ROUND((VLOOKUP($B60, 'Pitcher Raw'!$B$6:$AM$77, MATCH('All P'!S$5,'Pitcher Raw'!$B$5:$AM$5, 0), FALSE)/$L60)*(162*($L60/VLOOKUP($E60, 'Major League Baseball  Detailed'!$AF$2:$AG$31, 2, FALSE))),0)</f>
        <v>38</v>
      </c>
      <c r="T60">
        <f>ROUND((VLOOKUP($B60, 'Pitcher Raw'!$B$6:$AM$77, MATCH('All P'!T$5,'Pitcher Raw'!$B$5:$AM$5, 0), FALSE)/$L60)*(162*($L60/VLOOKUP($E60, 'Major League Baseball  Detailed'!$AF$2:$AG$31, 2, FALSE))),0)</f>
        <v>38</v>
      </c>
      <c r="U60">
        <f>ROUND((VLOOKUP($B60, 'Pitcher Raw'!$B$6:$AM$77, MATCH('All P'!U$5,'Pitcher Raw'!$B$5:$AM$5, 0), FALSE)/$L60)*(162*($L60/VLOOKUP($E60, 'Major League Baseball  Detailed'!$AF$2:$AG$31, 2, FALSE))),0)</f>
        <v>14</v>
      </c>
      <c r="V60">
        <f>ROUND((VLOOKUP($B60, 'Pitcher Raw'!$B$6:$AM$77, MATCH('All P'!V$5,'Pitcher Raw'!$B$5:$AM$5, 0), FALSE)/$L60)*(162*($L60/VLOOKUP($E60, 'Major League Baseball  Detailed'!$AF$2:$AG$31, 2, FALSE))),0)</f>
        <v>15</v>
      </c>
      <c r="W60">
        <f>ROUND((VLOOKUP($B60, 'Pitcher Raw'!$B$6:$AM$77, MATCH('All P'!W$5,'Pitcher Raw'!$B$5:$AM$5, 0), FALSE)/$L60)*(162*($L60/VLOOKUP($E60, 'Major League Baseball  Detailed'!$AF$2:$AG$31, 2, FALSE))),0)</f>
        <v>0</v>
      </c>
      <c r="X60">
        <f>ROUND((VLOOKUP($B60, 'Pitcher Raw'!$B$6:$AM$77, MATCH('All P'!X$5,'Pitcher Raw'!$B$5:$AM$5, 0), FALSE)/$L60)*(162*($L60/VLOOKUP($E60, 'Major League Baseball  Detailed'!$AF$2:$AG$31, 2, FALSE))),0)</f>
        <v>67</v>
      </c>
      <c r="Y60">
        <f>ROUND((VLOOKUP($B60, 'Pitcher Raw'!$B$6:$AM$77, MATCH('All P'!Y$5,'Pitcher Raw'!$B$5:$AM$5, 0), FALSE)/$L60)*(162*($L60/VLOOKUP($E60, 'Major League Baseball  Detailed'!$AF$2:$AG$31, 2, FALSE))),0)</f>
        <v>1</v>
      </c>
      <c r="Z60">
        <f>ROUND((VLOOKUP($B60, 'Pitcher Raw'!$B$6:$AM$77, MATCH('All P'!Z$5,'Pitcher Raw'!$B$5:$AM$5, 0), FALSE)/$L60)*(162*($L60/VLOOKUP($E60, 'Major League Baseball  Detailed'!$AF$2:$AG$31, 2, FALSE))),0)</f>
        <v>0</v>
      </c>
      <c r="AA60">
        <f>ROUND((VLOOKUP($B60, 'Pitcher Raw'!$B$6:$AM$77, MATCH('All P'!AA$5,'Pitcher Raw'!$B$5:$AM$5, 0), FALSE)/$L60)*(162*($L60/VLOOKUP($E60, 'Major League Baseball  Detailed'!$AF$2:$AG$31, 2, FALSE))),0)</f>
        <v>4</v>
      </c>
      <c r="AB60">
        <f>ROUND((VLOOKUP($B60, 'Pitcher Raw'!$B$6:$AM$77, MATCH('All P'!AB$5,'Pitcher Raw'!$B$5:$AM$5, 0), FALSE)/$L60)*(162*($L60/VLOOKUP($E60, 'Major League Baseball  Detailed'!$AF$2:$AG$31, 2, FALSE))),0)</f>
        <v>329</v>
      </c>
      <c r="AC60">
        <f>VLOOKUP($B60, 'Pitcher Raw'!$B$6:$AM$77, MATCH('All P'!AC$5, 'Pitcher Raw'!$B$5:$AM$5, 0), FALSE)</f>
        <v>85</v>
      </c>
      <c r="AD60" s="1">
        <f>VLOOKUP($B60, 'Pitcher Raw'!$B$6:$AM$77, MATCH('All P'!AD$5, 'Pitcher Raw'!$B$5:$AM$5, 0), FALSE)</f>
        <v>4.3600000000000003</v>
      </c>
      <c r="AE60" s="1">
        <f>VLOOKUP($B60, 'Pitcher Raw'!$B$6:$AM$77, MATCH('All P'!AE$5, 'Pitcher Raw'!$B$5:$AM$5, 0), FALSE)</f>
        <v>1.377</v>
      </c>
      <c r="AF60" s="9">
        <f>VLOOKUP($B60, 'Pitcher Raw'!$B$6:$AM$77, MATCH('All P'!AF$5, 'Pitcher Raw'!$B$5:$AM$5, 0), FALSE)</f>
        <v>10.6</v>
      </c>
      <c r="AG60" s="9">
        <f>VLOOKUP($B60, 'Pitcher Raw'!$B$6:$AM$77, MATCH('All P'!AG$5, 'Pitcher Raw'!$B$5:$AM$5, 0), FALSE)</f>
        <v>1.6</v>
      </c>
      <c r="AH60" s="9">
        <f>VLOOKUP($B60, 'Pitcher Raw'!$B$6:$AM$77, MATCH('All P'!AH$5, 'Pitcher Raw'!$B$5:$AM$5, 0), FALSE)</f>
        <v>1.8</v>
      </c>
      <c r="AI60" s="9">
        <f>VLOOKUP($B60, 'Pitcher Raw'!$B$6:$AM$77, MATCH('All P'!AI$5, 'Pitcher Raw'!$B$5:$AM$5, 0), FALSE)</f>
        <v>8</v>
      </c>
      <c r="AJ60" s="9">
        <f>VLOOKUP($B60, 'Pitcher Raw'!$B$6:$AM$77, MATCH('All P'!AJ$5, 'Pitcher Raw'!$B$5:$AM$5, 0), FALSE)</f>
        <v>4.5</v>
      </c>
      <c r="AK60" s="9">
        <f>(VLOOKUP($B60, 'Pitcher Raw'!$B$6:$AM$77, MATCH('All P'!AK$5, 'Pitcher Raw'!$B$5:$AM$5, 0), FALSE)/VLOOKUP('All P'!$E60, 'Major League Baseball  Detailed'!$AF$2:$AG$31,2,FALSE))*162</f>
        <v>0.61832061068702293</v>
      </c>
      <c r="AL60" s="9">
        <f>(VLOOKUP($B60, 'Pitcher Raw'!$B$6:$AM$77, MATCH('All P'!AL$5, 'Pitcher Raw'!$B$5:$AM$5, 0), FALSE)/VLOOKUP('All P'!$E60, 'Major League Baseball  Detailed'!$AF$2:$AG$31,2,FALSE))*162</f>
        <v>0</v>
      </c>
    </row>
    <row r="61" spans="1:38" x14ac:dyDescent="0.45">
      <c r="A61">
        <f>'Pitcher Raw'!A61</f>
        <v>56</v>
      </c>
      <c r="B61" t="str">
        <f>'Pitcher Raw'!B61</f>
        <v>Brandon Pfaadt</v>
      </c>
      <c r="C61">
        <f>'Pitcher Raw'!C61</f>
        <v>2024</v>
      </c>
      <c r="D61">
        <f>'Pitcher Raw'!D61</f>
        <v>25</v>
      </c>
      <c r="E61" t="str">
        <f>'Pitcher Raw'!E61</f>
        <v>ARI</v>
      </c>
      <c r="F61" t="str">
        <f>'Pitcher Raw'!F61</f>
        <v>NL</v>
      </c>
      <c r="G61">
        <f>ROUND((VLOOKUP($B61, 'Pitcher Raw'!$B$6:$AM$77, MATCH('All P'!G$5,'Pitcher Raw'!$B$5:$AM$5, 0), FALSE)/$L61)*(162*($L61/VLOOKUP($E61, 'Major League Baseball  Detailed'!$AF$2:$AG$31, 2, FALSE))),0)</f>
        <v>2</v>
      </c>
      <c r="H61">
        <f>ROUND((VLOOKUP($B61, 'Pitcher Raw'!$B$6:$AM$77, MATCH('All P'!H$5,'Pitcher Raw'!$B$5:$AM$5, 0), FALSE)/$L61)*(162*($L61/VLOOKUP($E61, 'Major League Baseball  Detailed'!$AF$2:$AG$31, 2, FALSE))),0)</f>
        <v>5</v>
      </c>
      <c r="I61">
        <f>ROUND((VLOOKUP($B61, 'Pitcher Raw'!$B$6:$AM$77, MATCH('All P'!I$5,'Pitcher Raw'!$B$5:$AM$5, 0), FALSE)/$L61)*(162*($L61/VLOOKUP($E61, 'Major League Baseball  Detailed'!$AF$2:$AG$31, 2, FALSE))),0)</f>
        <v>0</v>
      </c>
      <c r="J61">
        <f>ROUND((VLOOKUP($B61, 'Pitcher Raw'!$B$6:$AM$77, MATCH('All P'!J$5,'Pitcher Raw'!$B$5:$AM$5, 0), FALSE)/$L61)*(162*($L61/VLOOKUP($E61, 'Major League Baseball  Detailed'!$AF$2:$AG$31, 2, FALSE))),0)</f>
        <v>7</v>
      </c>
      <c r="K61">
        <f>VLOOKUP($B61, 'Pitcher Raw'!$B$6:$AM$77, MATCH('All P'!K$5, 'Pitcher Raw'!$B$5:$AM$5, 0), FALSE)</f>
        <v>4.16</v>
      </c>
      <c r="L61">
        <f>ROUND((VLOOKUP($B61,'Pitcher Raw'!$B$6:$AM$77,MATCH('All P'!L$5,'Pitcher Raw'!$B$5:$AM$5,0),FALSE)/VLOOKUP($E61, 'Major League Baseball  Detailed'!$AF$2:$AG$31, 2, FALSE))*162, 0)</f>
        <v>14</v>
      </c>
      <c r="M61">
        <f>ROUND((VLOOKUP($B61,'Pitcher Raw'!$B$6:$AM$77,MATCH('All P'!M$5,'Pitcher Raw'!$B$5:$AM$5,0),FALSE)/VLOOKUP($E61, 'Major League Baseball  Detailed'!$AF$2:$AG$31, 2, FALSE))*162, 0)</f>
        <v>14</v>
      </c>
      <c r="N61">
        <f>ROUND((VLOOKUP($B61, 'Pitcher Raw'!$B$6:$AM$77, MATCH('All P'!N$5,'Pitcher Raw'!$B$5:$AM$5, 0), FALSE)/$L61)*(162*($L61/VLOOKUP($E61, 'Major League Baseball  Detailed'!$AF$2:$AG$31, 2, FALSE))),0)</f>
        <v>0</v>
      </c>
      <c r="O61">
        <f>ROUND((VLOOKUP($B61, 'Pitcher Raw'!$B$6:$AM$77, MATCH('All P'!O$5,'Pitcher Raw'!$B$5:$AM$5, 0), FALSE)/$L61)*(162*($L61/VLOOKUP($E61, 'Major League Baseball  Detailed'!$AF$2:$AG$31, 2, FALSE))),0)</f>
        <v>0</v>
      </c>
      <c r="P61">
        <f>ROUND((VLOOKUP($B61, 'Pitcher Raw'!$B$6:$AM$77, MATCH('All P'!P$5,'Pitcher Raw'!$B$5:$AM$5, 0), FALSE)/$L61)*(162*($L61/VLOOKUP($E61, 'Major League Baseball  Detailed'!$AF$2:$AG$31, 2, FALSE))),0)</f>
        <v>0</v>
      </c>
      <c r="Q61">
        <f>ROUND((VLOOKUP($B61, 'Pitcher Raw'!$B$6:$AM$77, MATCH('All P'!Q$5,'Pitcher Raw'!$B$5:$AM$5, 0), FALSE)/$L61)*(162*($L61/VLOOKUP($E61, 'Major League Baseball  Detailed'!$AF$2:$AG$31, 2, FALSE))),0)</f>
        <v>83</v>
      </c>
      <c r="R61">
        <f>ROUND((VLOOKUP($B61, 'Pitcher Raw'!$B$6:$AM$77, MATCH('All P'!R$5,'Pitcher Raw'!$B$5:$AM$5, 0), FALSE)/$L61)*(162*($L61/VLOOKUP($E61, 'Major League Baseball  Detailed'!$AF$2:$AG$31, 2, FALSE))),0)</f>
        <v>74</v>
      </c>
      <c r="S61">
        <f>ROUND((VLOOKUP($B61, 'Pitcher Raw'!$B$6:$AM$77, MATCH('All P'!S$5,'Pitcher Raw'!$B$5:$AM$5, 0), FALSE)/$L61)*(162*($L61/VLOOKUP($E61, 'Major League Baseball  Detailed'!$AF$2:$AG$31, 2, FALSE))),0)</f>
        <v>43</v>
      </c>
      <c r="T61">
        <f>ROUND((VLOOKUP($B61, 'Pitcher Raw'!$B$6:$AM$77, MATCH('All P'!T$5,'Pitcher Raw'!$B$5:$AM$5, 0), FALSE)/$L61)*(162*($L61/VLOOKUP($E61, 'Major League Baseball  Detailed'!$AF$2:$AG$31, 2, FALSE))),0)</f>
        <v>38</v>
      </c>
      <c r="U61">
        <f>ROUND((VLOOKUP($B61, 'Pitcher Raw'!$B$6:$AM$77, MATCH('All P'!U$5,'Pitcher Raw'!$B$5:$AM$5, 0), FALSE)/$L61)*(162*($L61/VLOOKUP($E61, 'Major League Baseball  Detailed'!$AF$2:$AG$31, 2, FALSE))),0)</f>
        <v>9</v>
      </c>
      <c r="V61">
        <f>ROUND((VLOOKUP($B61, 'Pitcher Raw'!$B$6:$AM$77, MATCH('All P'!V$5,'Pitcher Raw'!$B$5:$AM$5, 0), FALSE)/$L61)*(162*($L61/VLOOKUP($E61, 'Major League Baseball  Detailed'!$AF$2:$AG$31, 2, FALSE))),0)</f>
        <v>15</v>
      </c>
      <c r="W61">
        <f>ROUND((VLOOKUP($B61, 'Pitcher Raw'!$B$6:$AM$77, MATCH('All P'!W$5,'Pitcher Raw'!$B$5:$AM$5, 0), FALSE)/$L61)*(162*($L61/VLOOKUP($E61, 'Major League Baseball  Detailed'!$AF$2:$AG$31, 2, FALSE))),0)</f>
        <v>1</v>
      </c>
      <c r="X61">
        <f>ROUND((VLOOKUP($B61, 'Pitcher Raw'!$B$6:$AM$77, MATCH('All P'!X$5,'Pitcher Raw'!$B$5:$AM$5, 0), FALSE)/$L61)*(162*($L61/VLOOKUP($E61, 'Major League Baseball  Detailed'!$AF$2:$AG$31, 2, FALSE))),0)</f>
        <v>78</v>
      </c>
      <c r="Y61">
        <f>ROUND((VLOOKUP($B61, 'Pitcher Raw'!$B$6:$AM$77, MATCH('All P'!Y$5,'Pitcher Raw'!$B$5:$AM$5, 0), FALSE)/$L61)*(162*($L61/VLOOKUP($E61, 'Major League Baseball  Detailed'!$AF$2:$AG$31, 2, FALSE))),0)</f>
        <v>2</v>
      </c>
      <c r="Z61">
        <f>ROUND((VLOOKUP($B61, 'Pitcher Raw'!$B$6:$AM$77, MATCH('All P'!Z$5,'Pitcher Raw'!$B$5:$AM$5, 0), FALSE)/$L61)*(162*($L61/VLOOKUP($E61, 'Major League Baseball  Detailed'!$AF$2:$AG$31, 2, FALSE))),0)</f>
        <v>0</v>
      </c>
      <c r="AA61">
        <f>ROUND((VLOOKUP($B61, 'Pitcher Raw'!$B$6:$AM$77, MATCH('All P'!AA$5,'Pitcher Raw'!$B$5:$AM$5, 0), FALSE)/$L61)*(162*($L61/VLOOKUP($E61, 'Major League Baseball  Detailed'!$AF$2:$AG$31, 2, FALSE))),0)</f>
        <v>1</v>
      </c>
      <c r="AB61">
        <f>ROUND((VLOOKUP($B61, 'Pitcher Raw'!$B$6:$AM$77, MATCH('All P'!AB$5,'Pitcher Raw'!$B$5:$AM$5, 0), FALSE)/$L61)*(162*($L61/VLOOKUP($E61, 'Major League Baseball  Detailed'!$AF$2:$AG$31, 2, FALSE))),0)</f>
        <v>340</v>
      </c>
      <c r="AC61">
        <f>VLOOKUP($B61, 'Pitcher Raw'!$B$6:$AM$77, MATCH('All P'!AC$5, 'Pitcher Raw'!$B$5:$AM$5, 0), FALSE)</f>
        <v>96</v>
      </c>
      <c r="AD61" s="1">
        <f>VLOOKUP($B61, 'Pitcher Raw'!$B$6:$AM$77, MATCH('All P'!AD$5, 'Pitcher Raw'!$B$5:$AM$5, 0), FALSE)</f>
        <v>3.25</v>
      </c>
      <c r="AE61" s="1">
        <f>VLOOKUP($B61, 'Pitcher Raw'!$B$6:$AM$77, MATCH('All P'!AE$5, 'Pitcher Raw'!$B$5:$AM$5, 0), FALSE)</f>
        <v>1.075</v>
      </c>
      <c r="AF61" s="9">
        <f>VLOOKUP($B61, 'Pitcher Raw'!$B$6:$AM$77, MATCH('All P'!AF$5, 'Pitcher Raw'!$B$5:$AM$5, 0), FALSE)</f>
        <v>8.1</v>
      </c>
      <c r="AG61" s="9">
        <f>VLOOKUP($B61, 'Pitcher Raw'!$B$6:$AM$77, MATCH('All P'!AG$5, 'Pitcher Raw'!$B$5:$AM$5, 0), FALSE)</f>
        <v>0.9</v>
      </c>
      <c r="AH61" s="9">
        <f>VLOOKUP($B61, 'Pitcher Raw'!$B$6:$AM$77, MATCH('All P'!AH$5, 'Pitcher Raw'!$B$5:$AM$5, 0), FALSE)</f>
        <v>1.6</v>
      </c>
      <c r="AI61" s="9">
        <f>VLOOKUP($B61, 'Pitcher Raw'!$B$6:$AM$77, MATCH('All P'!AI$5, 'Pitcher Raw'!$B$5:$AM$5, 0), FALSE)</f>
        <v>8.5</v>
      </c>
      <c r="AJ61" s="9">
        <f>VLOOKUP($B61, 'Pitcher Raw'!$B$6:$AM$77, MATCH('All P'!AJ$5, 'Pitcher Raw'!$B$5:$AM$5, 0), FALSE)</f>
        <v>5.25</v>
      </c>
      <c r="AK61" s="9">
        <f>(VLOOKUP($B61, 'Pitcher Raw'!$B$6:$AM$77, MATCH('All P'!AK$5, 'Pitcher Raw'!$B$5:$AM$5, 0), FALSE)/VLOOKUP('All P'!$E61, 'Major League Baseball  Detailed'!$AF$2:$AG$31,2,FALSE))*162</f>
        <v>0.61832061068702293</v>
      </c>
      <c r="AL61" s="9">
        <f>(VLOOKUP($B61, 'Pitcher Raw'!$B$6:$AM$77, MATCH('All P'!AL$5, 'Pitcher Raw'!$B$5:$AM$5, 0), FALSE)/VLOOKUP('All P'!$E61, 'Major League Baseball  Detailed'!$AF$2:$AG$31,2,FALSE))*162</f>
        <v>-0.12366412213740458</v>
      </c>
    </row>
    <row r="62" spans="1:38" x14ac:dyDescent="0.45">
      <c r="A62">
        <f>'Pitcher Raw'!A62</f>
        <v>57</v>
      </c>
      <c r="B62" t="str">
        <f>'Pitcher Raw'!B62</f>
        <v>George Kirby</v>
      </c>
      <c r="C62">
        <f>'Pitcher Raw'!C62</f>
        <v>2024</v>
      </c>
      <c r="D62">
        <f>'Pitcher Raw'!D62</f>
        <v>26</v>
      </c>
      <c r="E62" t="str">
        <f>'Pitcher Raw'!E62</f>
        <v>SEA</v>
      </c>
      <c r="F62" t="str">
        <f>'Pitcher Raw'!F62</f>
        <v>AL</v>
      </c>
      <c r="G62">
        <f>ROUND((VLOOKUP($B62, 'Pitcher Raw'!$B$6:$AM$77, MATCH('All P'!G$5,'Pitcher Raw'!$B$5:$AM$5, 0), FALSE)/$L62)*(162*($L62/VLOOKUP($E62, 'Major League Baseball  Detailed'!$AF$2:$AG$31, 2, FALSE))),0)</f>
        <v>5</v>
      </c>
      <c r="H62">
        <f>ROUND((VLOOKUP($B62, 'Pitcher Raw'!$B$6:$AM$77, MATCH('All P'!H$5,'Pitcher Raw'!$B$5:$AM$5, 0), FALSE)/$L62)*(162*($L62/VLOOKUP($E62, 'Major League Baseball  Detailed'!$AF$2:$AG$31, 2, FALSE))),0)</f>
        <v>6</v>
      </c>
      <c r="I62">
        <f>ROUND((VLOOKUP($B62, 'Pitcher Raw'!$B$6:$AM$77, MATCH('All P'!I$5,'Pitcher Raw'!$B$5:$AM$5, 0), FALSE)/$L62)*(162*($L62/VLOOKUP($E62, 'Major League Baseball  Detailed'!$AF$2:$AG$31, 2, FALSE))),0)</f>
        <v>1</v>
      </c>
      <c r="J62">
        <f>ROUND((VLOOKUP($B62, 'Pitcher Raw'!$B$6:$AM$77, MATCH('All P'!J$5,'Pitcher Raw'!$B$5:$AM$5, 0), FALSE)/$L62)*(162*($L62/VLOOKUP($E62, 'Major League Baseball  Detailed'!$AF$2:$AG$31, 2, FALSE))),0)</f>
        <v>11</v>
      </c>
      <c r="K62">
        <f>VLOOKUP($B62, 'Pitcher Raw'!$B$6:$AM$77, MATCH('All P'!K$5, 'Pitcher Raw'!$B$5:$AM$5, 0), FALSE)</f>
        <v>4.08</v>
      </c>
      <c r="L62">
        <f>ROUND((VLOOKUP($B62,'Pitcher Raw'!$B$6:$AM$77,MATCH('All P'!L$5,'Pitcher Raw'!$B$5:$AM$5,0),FALSE)/VLOOKUP($E62, 'Major League Baseball  Detailed'!$AF$2:$AG$31, 2, FALSE))*162, 0)</f>
        <v>15</v>
      </c>
      <c r="M62">
        <f>ROUND((VLOOKUP($B62,'Pitcher Raw'!$B$6:$AM$77,MATCH('All P'!M$5,'Pitcher Raw'!$B$5:$AM$5,0),FALSE)/VLOOKUP($E62, 'Major League Baseball  Detailed'!$AF$2:$AG$31, 2, FALSE))*162, 0)</f>
        <v>15</v>
      </c>
      <c r="N62">
        <f>ROUND((VLOOKUP($B62, 'Pitcher Raw'!$B$6:$AM$77, MATCH('All P'!N$5,'Pitcher Raw'!$B$5:$AM$5, 0), FALSE)/$L62)*(162*($L62/VLOOKUP($E62, 'Major League Baseball  Detailed'!$AF$2:$AG$31, 2, FALSE))),0)</f>
        <v>0</v>
      </c>
      <c r="O62">
        <f>ROUND((VLOOKUP($B62, 'Pitcher Raw'!$B$6:$AM$77, MATCH('All P'!O$5,'Pitcher Raw'!$B$5:$AM$5, 0), FALSE)/$L62)*(162*($L62/VLOOKUP($E62, 'Major League Baseball  Detailed'!$AF$2:$AG$31, 2, FALSE))),0)</f>
        <v>0</v>
      </c>
      <c r="P62">
        <f>ROUND((VLOOKUP($B62, 'Pitcher Raw'!$B$6:$AM$77, MATCH('All P'!P$5,'Pitcher Raw'!$B$5:$AM$5, 0), FALSE)/$L62)*(162*($L62/VLOOKUP($E62, 'Major League Baseball  Detailed'!$AF$2:$AG$31, 2, FALSE))),0)</f>
        <v>0</v>
      </c>
      <c r="Q62">
        <f>ROUND((VLOOKUP($B62, 'Pitcher Raw'!$B$6:$AM$77, MATCH('All P'!Q$5,'Pitcher Raw'!$B$5:$AM$5, 0), FALSE)/$L62)*(162*($L62/VLOOKUP($E62, 'Major League Baseball  Detailed'!$AF$2:$AG$31, 2, FALSE))),0)</f>
        <v>84</v>
      </c>
      <c r="R62">
        <f>ROUND((VLOOKUP($B62, 'Pitcher Raw'!$B$6:$AM$77, MATCH('All P'!R$5,'Pitcher Raw'!$B$5:$AM$5, 0), FALSE)/$L62)*(162*($L62/VLOOKUP($E62, 'Major League Baseball  Detailed'!$AF$2:$AG$31, 2, FALSE))),0)</f>
        <v>79</v>
      </c>
      <c r="S62">
        <f>ROUND((VLOOKUP($B62, 'Pitcher Raw'!$B$6:$AM$77, MATCH('All P'!S$5,'Pitcher Raw'!$B$5:$AM$5, 0), FALSE)/$L62)*(162*($L62/VLOOKUP($E62, 'Major League Baseball  Detailed'!$AF$2:$AG$31, 2, FALSE))),0)</f>
        <v>38</v>
      </c>
      <c r="T62">
        <f>ROUND((VLOOKUP($B62, 'Pitcher Raw'!$B$6:$AM$77, MATCH('All P'!T$5,'Pitcher Raw'!$B$5:$AM$5, 0), FALSE)/$L62)*(162*($L62/VLOOKUP($E62, 'Major League Baseball  Detailed'!$AF$2:$AG$31, 2, FALSE))),0)</f>
        <v>38</v>
      </c>
      <c r="U62">
        <f>ROUND((VLOOKUP($B62, 'Pitcher Raw'!$B$6:$AM$77, MATCH('All P'!U$5,'Pitcher Raw'!$B$5:$AM$5, 0), FALSE)/$L62)*(162*($L62/VLOOKUP($E62, 'Major League Baseball  Detailed'!$AF$2:$AG$31, 2, FALSE))),0)</f>
        <v>11</v>
      </c>
      <c r="V62">
        <f>ROUND((VLOOKUP($B62, 'Pitcher Raw'!$B$6:$AM$77, MATCH('All P'!V$5,'Pitcher Raw'!$B$5:$AM$5, 0), FALSE)/$L62)*(162*($L62/VLOOKUP($E62, 'Major League Baseball  Detailed'!$AF$2:$AG$31, 2, FALSE))),0)</f>
        <v>7</v>
      </c>
      <c r="W62">
        <f>ROUND((VLOOKUP($B62, 'Pitcher Raw'!$B$6:$AM$77, MATCH('All P'!W$5,'Pitcher Raw'!$B$5:$AM$5, 0), FALSE)/$L62)*(162*($L62/VLOOKUP($E62, 'Major League Baseball  Detailed'!$AF$2:$AG$31, 2, FALSE))),0)</f>
        <v>0</v>
      </c>
      <c r="X62">
        <f>ROUND((VLOOKUP($B62, 'Pitcher Raw'!$B$6:$AM$77, MATCH('All P'!X$5,'Pitcher Raw'!$B$5:$AM$5, 0), FALSE)/$L62)*(162*($L62/VLOOKUP($E62, 'Major League Baseball  Detailed'!$AF$2:$AG$31, 2, FALSE))),0)</f>
        <v>80</v>
      </c>
      <c r="Y62">
        <f>ROUND((VLOOKUP($B62, 'Pitcher Raw'!$B$6:$AM$77, MATCH('All P'!Y$5,'Pitcher Raw'!$B$5:$AM$5, 0), FALSE)/$L62)*(162*($L62/VLOOKUP($E62, 'Major League Baseball  Detailed'!$AF$2:$AG$31, 2, FALSE))),0)</f>
        <v>4</v>
      </c>
      <c r="Z62">
        <f>ROUND((VLOOKUP($B62, 'Pitcher Raw'!$B$6:$AM$77, MATCH('All P'!Z$5,'Pitcher Raw'!$B$5:$AM$5, 0), FALSE)/$L62)*(162*($L62/VLOOKUP($E62, 'Major League Baseball  Detailed'!$AF$2:$AG$31, 2, FALSE))),0)</f>
        <v>1</v>
      </c>
      <c r="AA62">
        <f>ROUND((VLOOKUP($B62, 'Pitcher Raw'!$B$6:$AM$77, MATCH('All P'!AA$5,'Pitcher Raw'!$B$5:$AM$5, 0), FALSE)/$L62)*(162*($L62/VLOOKUP($E62, 'Major League Baseball  Detailed'!$AF$2:$AG$31, 2, FALSE))),0)</f>
        <v>4</v>
      </c>
      <c r="AB62">
        <f>ROUND((VLOOKUP($B62, 'Pitcher Raw'!$B$6:$AM$77, MATCH('All P'!AB$5,'Pitcher Raw'!$B$5:$AM$5, 0), FALSE)/$L62)*(162*($L62/VLOOKUP($E62, 'Major League Baseball  Detailed'!$AF$2:$AG$31, 2, FALSE))),0)</f>
        <v>342</v>
      </c>
      <c r="AC62">
        <f>VLOOKUP($B62, 'Pitcher Raw'!$B$6:$AM$77, MATCH('All P'!AC$5, 'Pitcher Raw'!$B$5:$AM$5, 0), FALSE)</f>
        <v>91</v>
      </c>
      <c r="AD62" s="1">
        <f>VLOOKUP($B62, 'Pitcher Raw'!$B$6:$AM$77, MATCH('All P'!AD$5, 'Pitcher Raw'!$B$5:$AM$5, 0), FALSE)</f>
        <v>3.35</v>
      </c>
      <c r="AE62" s="1">
        <f>VLOOKUP($B62, 'Pitcher Raw'!$B$6:$AM$77, MATCH('All P'!AE$5, 'Pitcher Raw'!$B$5:$AM$5, 0), FALSE)</f>
        <v>1.024</v>
      </c>
      <c r="AF62" s="9">
        <f>VLOOKUP($B62, 'Pitcher Raw'!$B$6:$AM$77, MATCH('All P'!AF$5, 'Pitcher Raw'!$B$5:$AM$5, 0), FALSE)</f>
        <v>8.4</v>
      </c>
      <c r="AG62" s="9">
        <f>VLOOKUP($B62, 'Pitcher Raw'!$B$6:$AM$77, MATCH('All P'!AG$5, 'Pitcher Raw'!$B$5:$AM$5, 0), FALSE)</f>
        <v>1.2</v>
      </c>
      <c r="AH62" s="9">
        <f>VLOOKUP($B62, 'Pitcher Raw'!$B$6:$AM$77, MATCH('All P'!AH$5, 'Pitcher Raw'!$B$5:$AM$5, 0), FALSE)</f>
        <v>0.8</v>
      </c>
      <c r="AI62" s="9">
        <f>VLOOKUP($B62, 'Pitcher Raw'!$B$6:$AM$77, MATCH('All P'!AI$5, 'Pitcher Raw'!$B$5:$AM$5, 0), FALSE)</f>
        <v>8.6</v>
      </c>
      <c r="AJ62" s="9">
        <f>VLOOKUP($B62, 'Pitcher Raw'!$B$6:$AM$77, MATCH('All P'!AJ$5, 'Pitcher Raw'!$B$5:$AM$5, 0), FALSE)</f>
        <v>10.83</v>
      </c>
      <c r="AK62" s="9">
        <f>(VLOOKUP($B62, 'Pitcher Raw'!$B$6:$AM$77, MATCH('All P'!AK$5, 'Pitcher Raw'!$B$5:$AM$5, 0), FALSE)/VLOOKUP('All P'!$E62, 'Major League Baseball  Detailed'!$AF$2:$AG$31,2,FALSE))*162</f>
        <v>0.49090909090909091</v>
      </c>
      <c r="AL62" s="9">
        <f>(VLOOKUP($B62, 'Pitcher Raw'!$B$6:$AM$77, MATCH('All P'!AL$5, 'Pitcher Raw'!$B$5:$AM$5, 0), FALSE)/VLOOKUP('All P'!$E62, 'Major League Baseball  Detailed'!$AF$2:$AG$31,2,FALSE))*162</f>
        <v>-0.12272727272727273</v>
      </c>
    </row>
    <row r="63" spans="1:38" x14ac:dyDescent="0.45">
      <c r="A63">
        <f>'Pitcher Raw'!A63</f>
        <v>58</v>
      </c>
      <c r="B63" t="str">
        <f>'Pitcher Raw'!B63</f>
        <v>Jose Quintana</v>
      </c>
      <c r="C63">
        <f>'Pitcher Raw'!C63</f>
        <v>2024</v>
      </c>
      <c r="D63">
        <f>'Pitcher Raw'!D63</f>
        <v>35</v>
      </c>
      <c r="E63" t="str">
        <f>'Pitcher Raw'!E63</f>
        <v>NYM</v>
      </c>
      <c r="F63" t="str">
        <f>'Pitcher Raw'!F63</f>
        <v>NL</v>
      </c>
      <c r="G63">
        <f>ROUND((VLOOKUP($B63, 'Pitcher Raw'!$B$6:$AM$77, MATCH('All P'!G$5,'Pitcher Raw'!$B$5:$AM$5, 0), FALSE)/$L63)*(162*($L63/VLOOKUP($E63, 'Major League Baseball  Detailed'!$AF$2:$AG$31, 2, FALSE))),0)</f>
        <v>1</v>
      </c>
      <c r="H63">
        <f>ROUND((VLOOKUP($B63, 'Pitcher Raw'!$B$6:$AM$77, MATCH('All P'!H$5,'Pitcher Raw'!$B$5:$AM$5, 0), FALSE)/$L63)*(162*($L63/VLOOKUP($E63, 'Major League Baseball  Detailed'!$AF$2:$AG$31, 2, FALSE))),0)</f>
        <v>6</v>
      </c>
      <c r="I63">
        <f>ROUND((VLOOKUP($B63, 'Pitcher Raw'!$B$6:$AM$77, MATCH('All P'!I$5,'Pitcher Raw'!$B$5:$AM$5, 0), FALSE)/$L63)*(162*($L63/VLOOKUP($E63, 'Major League Baseball  Detailed'!$AF$2:$AG$31, 2, FALSE))),0)</f>
        <v>0</v>
      </c>
      <c r="J63">
        <f>ROUND((VLOOKUP($B63, 'Pitcher Raw'!$B$6:$AM$77, MATCH('All P'!J$5,'Pitcher Raw'!$B$5:$AM$5, 0), FALSE)/$L63)*(162*($L63/VLOOKUP($E63, 'Major League Baseball  Detailed'!$AF$2:$AG$31, 2, FALSE))),0)</f>
        <v>7</v>
      </c>
      <c r="K63">
        <f>VLOOKUP($B63, 'Pitcher Raw'!$B$6:$AM$77, MATCH('All P'!K$5, 'Pitcher Raw'!$B$5:$AM$5, 0), FALSE)</f>
        <v>5.0599999999999996</v>
      </c>
      <c r="L63">
        <f>ROUND((VLOOKUP($B63,'Pitcher Raw'!$B$6:$AM$77,MATCH('All P'!L$5,'Pitcher Raw'!$B$5:$AM$5,0),FALSE)/VLOOKUP($E63, 'Major League Baseball  Detailed'!$AF$2:$AG$31, 2, FALSE))*162, 0)</f>
        <v>14</v>
      </c>
      <c r="M63">
        <f>ROUND((VLOOKUP($B63,'Pitcher Raw'!$B$6:$AM$77,MATCH('All P'!M$5,'Pitcher Raw'!$B$5:$AM$5,0),FALSE)/VLOOKUP($E63, 'Major League Baseball  Detailed'!$AF$2:$AG$31, 2, FALSE))*162, 0)</f>
        <v>14</v>
      </c>
      <c r="N63">
        <f>ROUND((VLOOKUP($B63, 'Pitcher Raw'!$B$6:$AM$77, MATCH('All P'!N$5,'Pitcher Raw'!$B$5:$AM$5, 0), FALSE)/$L63)*(162*($L63/VLOOKUP($E63, 'Major League Baseball  Detailed'!$AF$2:$AG$31, 2, FALSE))),0)</f>
        <v>0</v>
      </c>
      <c r="O63">
        <f>ROUND((VLOOKUP($B63, 'Pitcher Raw'!$B$6:$AM$77, MATCH('All P'!O$5,'Pitcher Raw'!$B$5:$AM$5, 0), FALSE)/$L63)*(162*($L63/VLOOKUP($E63, 'Major League Baseball  Detailed'!$AF$2:$AG$31, 2, FALSE))),0)</f>
        <v>0</v>
      </c>
      <c r="P63">
        <f>ROUND((VLOOKUP($B63, 'Pitcher Raw'!$B$6:$AM$77, MATCH('All P'!P$5,'Pitcher Raw'!$B$5:$AM$5, 0), FALSE)/$L63)*(162*($L63/VLOOKUP($E63, 'Major League Baseball  Detailed'!$AF$2:$AG$31, 2, FALSE))),0)</f>
        <v>0</v>
      </c>
      <c r="Q63">
        <f>ROUND((VLOOKUP($B63, 'Pitcher Raw'!$B$6:$AM$77, MATCH('All P'!Q$5,'Pitcher Raw'!$B$5:$AM$5, 0), FALSE)/$L63)*(162*($L63/VLOOKUP($E63, 'Major League Baseball  Detailed'!$AF$2:$AG$31, 2, FALSE))),0)</f>
        <v>72</v>
      </c>
      <c r="R63">
        <f>ROUND((VLOOKUP($B63, 'Pitcher Raw'!$B$6:$AM$77, MATCH('All P'!R$5,'Pitcher Raw'!$B$5:$AM$5, 0), FALSE)/$L63)*(162*($L63/VLOOKUP($E63, 'Major League Baseball  Detailed'!$AF$2:$AG$31, 2, FALSE))),0)</f>
        <v>77</v>
      </c>
      <c r="S63">
        <f>ROUND((VLOOKUP($B63, 'Pitcher Raw'!$B$6:$AM$77, MATCH('All P'!S$5,'Pitcher Raw'!$B$5:$AM$5, 0), FALSE)/$L63)*(162*($L63/VLOOKUP($E63, 'Major League Baseball  Detailed'!$AF$2:$AG$31, 2, FALSE))),0)</f>
        <v>41</v>
      </c>
      <c r="T63">
        <f>ROUND((VLOOKUP($B63, 'Pitcher Raw'!$B$6:$AM$77, MATCH('All P'!T$5,'Pitcher Raw'!$B$5:$AM$5, 0), FALSE)/$L63)*(162*($L63/VLOOKUP($E63, 'Major League Baseball  Detailed'!$AF$2:$AG$31, 2, FALSE))),0)</f>
        <v>41</v>
      </c>
      <c r="U63">
        <f>ROUND((VLOOKUP($B63, 'Pitcher Raw'!$B$6:$AM$77, MATCH('All P'!U$5,'Pitcher Raw'!$B$5:$AM$5, 0), FALSE)/$L63)*(162*($L63/VLOOKUP($E63, 'Major League Baseball  Detailed'!$AF$2:$AG$31, 2, FALSE))),0)</f>
        <v>11</v>
      </c>
      <c r="V63">
        <f>ROUND((VLOOKUP($B63, 'Pitcher Raw'!$B$6:$AM$77, MATCH('All P'!V$5,'Pitcher Raw'!$B$5:$AM$5, 0), FALSE)/$L63)*(162*($L63/VLOOKUP($E63, 'Major League Baseball  Detailed'!$AF$2:$AG$31, 2, FALSE))),0)</f>
        <v>22</v>
      </c>
      <c r="W63">
        <f>ROUND((VLOOKUP($B63, 'Pitcher Raw'!$B$6:$AM$77, MATCH('All P'!W$5,'Pitcher Raw'!$B$5:$AM$5, 0), FALSE)/$L63)*(162*($L63/VLOOKUP($E63, 'Major League Baseball  Detailed'!$AF$2:$AG$31, 2, FALSE))),0)</f>
        <v>0</v>
      </c>
      <c r="X63">
        <f>ROUND((VLOOKUP($B63, 'Pitcher Raw'!$B$6:$AM$77, MATCH('All P'!X$5,'Pitcher Raw'!$B$5:$AM$5, 0), FALSE)/$L63)*(162*($L63/VLOOKUP($E63, 'Major League Baseball  Detailed'!$AF$2:$AG$31, 2, FALSE))),0)</f>
        <v>48</v>
      </c>
      <c r="Y63">
        <f>ROUND((VLOOKUP($B63, 'Pitcher Raw'!$B$6:$AM$77, MATCH('All P'!Y$5,'Pitcher Raw'!$B$5:$AM$5, 0), FALSE)/$L63)*(162*($L63/VLOOKUP($E63, 'Major League Baseball  Detailed'!$AF$2:$AG$31, 2, FALSE))),0)</f>
        <v>2</v>
      </c>
      <c r="Z63">
        <f>ROUND((VLOOKUP($B63, 'Pitcher Raw'!$B$6:$AM$77, MATCH('All P'!Z$5,'Pitcher Raw'!$B$5:$AM$5, 0), FALSE)/$L63)*(162*($L63/VLOOKUP($E63, 'Major League Baseball  Detailed'!$AF$2:$AG$31, 2, FALSE))),0)</f>
        <v>0</v>
      </c>
      <c r="AA63">
        <f>ROUND((VLOOKUP($B63, 'Pitcher Raw'!$B$6:$AM$77, MATCH('All P'!AA$5,'Pitcher Raw'!$B$5:$AM$5, 0), FALSE)/$L63)*(162*($L63/VLOOKUP($E63, 'Major League Baseball  Detailed'!$AF$2:$AG$31, 2, FALSE))),0)</f>
        <v>2</v>
      </c>
      <c r="AB63">
        <f>ROUND((VLOOKUP($B63, 'Pitcher Raw'!$B$6:$AM$77, MATCH('All P'!AB$5,'Pitcher Raw'!$B$5:$AM$5, 0), FALSE)/$L63)*(162*($L63/VLOOKUP($E63, 'Major League Baseball  Detailed'!$AF$2:$AG$31, 2, FALSE))),0)</f>
        <v>313</v>
      </c>
      <c r="AC63">
        <f>VLOOKUP($B63, 'Pitcher Raw'!$B$6:$AM$77, MATCH('All P'!AC$5, 'Pitcher Raw'!$B$5:$AM$5, 0), FALSE)</f>
        <v>75</v>
      </c>
      <c r="AD63" s="1">
        <f>VLOOKUP($B63, 'Pitcher Raw'!$B$6:$AM$77, MATCH('All P'!AD$5, 'Pitcher Raw'!$B$5:$AM$5, 0), FALSE)</f>
        <v>4.83</v>
      </c>
      <c r="AE63" s="1">
        <f>VLOOKUP($B63, 'Pitcher Raw'!$B$6:$AM$77, MATCH('All P'!AE$5, 'Pitcher Raw'!$B$5:$AM$5, 0), FALSE)</f>
        <v>1.3640000000000001</v>
      </c>
      <c r="AF63" s="9">
        <f>VLOOKUP($B63, 'Pitcher Raw'!$B$6:$AM$77, MATCH('All P'!AF$5, 'Pitcher Raw'!$B$5:$AM$5, 0), FALSE)</f>
        <v>9.5</v>
      </c>
      <c r="AG63" s="9">
        <f>VLOOKUP($B63, 'Pitcher Raw'!$B$6:$AM$77, MATCH('All P'!AG$5, 'Pitcher Raw'!$B$5:$AM$5, 0), FALSE)</f>
        <v>1.4</v>
      </c>
      <c r="AH63" s="9">
        <f>VLOOKUP($B63, 'Pitcher Raw'!$B$6:$AM$77, MATCH('All P'!AH$5, 'Pitcher Raw'!$B$5:$AM$5, 0), FALSE)</f>
        <v>2.8</v>
      </c>
      <c r="AI63" s="9">
        <f>VLOOKUP($B63, 'Pitcher Raw'!$B$6:$AM$77, MATCH('All P'!AI$5, 'Pitcher Raw'!$B$5:$AM$5, 0), FALSE)</f>
        <v>6</v>
      </c>
      <c r="AJ63" s="9">
        <f>VLOOKUP($B63, 'Pitcher Raw'!$B$6:$AM$77, MATCH('All P'!AJ$5, 'Pitcher Raw'!$B$5:$AM$5, 0), FALSE)</f>
        <v>2.17</v>
      </c>
      <c r="AK63" s="9">
        <f>(VLOOKUP($B63, 'Pitcher Raw'!$B$6:$AM$77, MATCH('All P'!AK$5, 'Pitcher Raw'!$B$5:$AM$5, 0), FALSE)/VLOOKUP('All P'!$E63, 'Major League Baseball  Detailed'!$AF$2:$AG$31,2,FALSE))*162</f>
        <v>0.4946564885496183</v>
      </c>
      <c r="AL63" s="9">
        <f>(VLOOKUP($B63, 'Pitcher Raw'!$B$6:$AM$77, MATCH('All P'!AL$5, 'Pitcher Raw'!$B$5:$AM$5, 0), FALSE)/VLOOKUP('All P'!$E63, 'Major League Baseball  Detailed'!$AF$2:$AG$31,2,FALSE))*162</f>
        <v>0</v>
      </c>
    </row>
    <row r="64" spans="1:38" x14ac:dyDescent="0.45">
      <c r="A64">
        <f>'Pitcher Raw'!A64</f>
        <v>59</v>
      </c>
      <c r="B64" t="str">
        <f>'Pitcher Raw'!B64</f>
        <v>Zach Eflin</v>
      </c>
      <c r="C64">
        <f>'Pitcher Raw'!C64</f>
        <v>2024</v>
      </c>
      <c r="D64">
        <f>'Pitcher Raw'!D64</f>
        <v>30</v>
      </c>
      <c r="E64" t="str">
        <f>'Pitcher Raw'!E64</f>
        <v>TBR</v>
      </c>
      <c r="F64" t="str">
        <f>'Pitcher Raw'!F64</f>
        <v>AL</v>
      </c>
      <c r="G64">
        <f>ROUND((VLOOKUP($B64, 'Pitcher Raw'!$B$6:$AM$77, MATCH('All P'!G$5,'Pitcher Raw'!$B$5:$AM$5, 0), FALSE)/$L64)*(162*($L64/VLOOKUP($E64, 'Major League Baseball  Detailed'!$AF$2:$AG$31, 2, FALSE))),0)</f>
        <v>4</v>
      </c>
      <c r="H64">
        <f>ROUND((VLOOKUP($B64, 'Pitcher Raw'!$B$6:$AM$77, MATCH('All P'!H$5,'Pitcher Raw'!$B$5:$AM$5, 0), FALSE)/$L64)*(162*($L64/VLOOKUP($E64, 'Major League Baseball  Detailed'!$AF$2:$AG$31, 2, FALSE))),0)</f>
        <v>5</v>
      </c>
      <c r="I64">
        <f>ROUND((VLOOKUP($B64, 'Pitcher Raw'!$B$6:$AM$77, MATCH('All P'!I$5,'Pitcher Raw'!$B$5:$AM$5, 0), FALSE)/$L64)*(162*($L64/VLOOKUP($E64, 'Major League Baseball  Detailed'!$AF$2:$AG$31, 2, FALSE))),0)</f>
        <v>1</v>
      </c>
      <c r="J64">
        <f>ROUND((VLOOKUP($B64, 'Pitcher Raw'!$B$6:$AM$77, MATCH('All P'!J$5,'Pitcher Raw'!$B$5:$AM$5, 0), FALSE)/$L64)*(162*($L64/VLOOKUP($E64, 'Major League Baseball  Detailed'!$AF$2:$AG$31, 2, FALSE))),0)</f>
        <v>9</v>
      </c>
      <c r="K64">
        <f>VLOOKUP($B64, 'Pitcher Raw'!$B$6:$AM$77, MATCH('All P'!K$5, 'Pitcher Raw'!$B$5:$AM$5, 0), FALSE)</f>
        <v>4.12</v>
      </c>
      <c r="L64">
        <f>ROUND((VLOOKUP($B64,'Pitcher Raw'!$B$6:$AM$77,MATCH('All P'!L$5,'Pitcher Raw'!$B$5:$AM$5,0),FALSE)/VLOOKUP($E64, 'Major League Baseball  Detailed'!$AF$2:$AG$31, 2, FALSE))*162, 0)</f>
        <v>12</v>
      </c>
      <c r="M64">
        <f>ROUND((VLOOKUP($B64,'Pitcher Raw'!$B$6:$AM$77,MATCH('All P'!M$5,'Pitcher Raw'!$B$5:$AM$5,0),FALSE)/VLOOKUP($E64, 'Major League Baseball  Detailed'!$AF$2:$AG$31, 2, FALSE))*162, 0)</f>
        <v>12</v>
      </c>
      <c r="N64">
        <f>ROUND((VLOOKUP($B64, 'Pitcher Raw'!$B$6:$AM$77, MATCH('All P'!N$5,'Pitcher Raw'!$B$5:$AM$5, 0), FALSE)/$L64)*(162*($L64/VLOOKUP($E64, 'Major League Baseball  Detailed'!$AF$2:$AG$31, 2, FALSE))),0)</f>
        <v>0</v>
      </c>
      <c r="O64">
        <f>ROUND((VLOOKUP($B64, 'Pitcher Raw'!$B$6:$AM$77, MATCH('All P'!O$5,'Pitcher Raw'!$B$5:$AM$5, 0), FALSE)/$L64)*(162*($L64/VLOOKUP($E64, 'Major League Baseball  Detailed'!$AF$2:$AG$31, 2, FALSE))),0)</f>
        <v>0</v>
      </c>
      <c r="P64">
        <f>ROUND((VLOOKUP($B64, 'Pitcher Raw'!$B$6:$AM$77, MATCH('All P'!P$5,'Pitcher Raw'!$B$5:$AM$5, 0), FALSE)/$L64)*(162*($L64/VLOOKUP($E64, 'Major League Baseball  Detailed'!$AF$2:$AG$31, 2, FALSE))),0)</f>
        <v>0</v>
      </c>
      <c r="Q64">
        <f>ROUND((VLOOKUP($B64, 'Pitcher Raw'!$B$6:$AM$77, MATCH('All P'!Q$5,'Pitcher Raw'!$B$5:$AM$5, 0), FALSE)/$L64)*(162*($L64/VLOOKUP($E64, 'Major League Baseball  Detailed'!$AF$2:$AG$31, 2, FALSE))),0)</f>
        <v>73</v>
      </c>
      <c r="R64">
        <f>ROUND((VLOOKUP($B64, 'Pitcher Raw'!$B$6:$AM$77, MATCH('All P'!R$5,'Pitcher Raw'!$B$5:$AM$5, 0), FALSE)/$L64)*(162*($L64/VLOOKUP($E64, 'Major League Baseball  Detailed'!$AF$2:$AG$31, 2, FALSE))),0)</f>
        <v>80</v>
      </c>
      <c r="S64">
        <f>ROUND((VLOOKUP($B64, 'Pitcher Raw'!$B$6:$AM$77, MATCH('All P'!S$5,'Pitcher Raw'!$B$5:$AM$5, 0), FALSE)/$L64)*(162*($L64/VLOOKUP($E64, 'Major League Baseball  Detailed'!$AF$2:$AG$31, 2, FALSE))),0)</f>
        <v>35</v>
      </c>
      <c r="T64">
        <f>ROUND((VLOOKUP($B64, 'Pitcher Raw'!$B$6:$AM$77, MATCH('All P'!T$5,'Pitcher Raw'!$B$5:$AM$5, 0), FALSE)/$L64)*(162*($L64/VLOOKUP($E64, 'Major League Baseball  Detailed'!$AF$2:$AG$31, 2, FALSE))),0)</f>
        <v>33</v>
      </c>
      <c r="U64">
        <f>ROUND((VLOOKUP($B64, 'Pitcher Raw'!$B$6:$AM$77, MATCH('All P'!U$5,'Pitcher Raw'!$B$5:$AM$5, 0), FALSE)/$L64)*(162*($L64/VLOOKUP($E64, 'Major League Baseball  Detailed'!$AF$2:$AG$31, 2, FALSE))),0)</f>
        <v>10</v>
      </c>
      <c r="V64">
        <f>ROUND((VLOOKUP($B64, 'Pitcher Raw'!$B$6:$AM$77, MATCH('All P'!V$5,'Pitcher Raw'!$B$5:$AM$5, 0), FALSE)/$L64)*(162*($L64/VLOOKUP($E64, 'Major League Baseball  Detailed'!$AF$2:$AG$31, 2, FALSE))),0)</f>
        <v>5</v>
      </c>
      <c r="W64">
        <f>ROUND((VLOOKUP($B64, 'Pitcher Raw'!$B$6:$AM$77, MATCH('All P'!W$5,'Pitcher Raw'!$B$5:$AM$5, 0), FALSE)/$L64)*(162*($L64/VLOOKUP($E64, 'Major League Baseball  Detailed'!$AF$2:$AG$31, 2, FALSE))),0)</f>
        <v>0</v>
      </c>
      <c r="X64">
        <f>ROUND((VLOOKUP($B64, 'Pitcher Raw'!$B$6:$AM$77, MATCH('All P'!X$5,'Pitcher Raw'!$B$5:$AM$5, 0), FALSE)/$L64)*(162*($L64/VLOOKUP($E64, 'Major League Baseball  Detailed'!$AF$2:$AG$31, 2, FALSE))),0)</f>
        <v>54</v>
      </c>
      <c r="Y64">
        <f>ROUND((VLOOKUP($B64, 'Pitcher Raw'!$B$6:$AM$77, MATCH('All P'!Y$5,'Pitcher Raw'!$B$5:$AM$5, 0), FALSE)/$L64)*(162*($L64/VLOOKUP($E64, 'Major League Baseball  Detailed'!$AF$2:$AG$31, 2, FALSE))),0)</f>
        <v>1</v>
      </c>
      <c r="Z64">
        <f>ROUND((VLOOKUP($B64, 'Pitcher Raw'!$B$6:$AM$77, MATCH('All P'!Z$5,'Pitcher Raw'!$B$5:$AM$5, 0), FALSE)/$L64)*(162*($L64/VLOOKUP($E64, 'Major League Baseball  Detailed'!$AF$2:$AG$31, 2, FALSE))),0)</f>
        <v>0</v>
      </c>
      <c r="AA64">
        <f>ROUND((VLOOKUP($B64, 'Pitcher Raw'!$B$6:$AM$77, MATCH('All P'!AA$5,'Pitcher Raw'!$B$5:$AM$5, 0), FALSE)/$L64)*(162*($L64/VLOOKUP($E64, 'Major League Baseball  Detailed'!$AF$2:$AG$31, 2, FALSE))),0)</f>
        <v>1</v>
      </c>
      <c r="AB64">
        <f>ROUND((VLOOKUP($B64, 'Pitcher Raw'!$B$6:$AM$77, MATCH('All P'!AB$5,'Pitcher Raw'!$B$5:$AM$5, 0), FALSE)/$L64)*(162*($L64/VLOOKUP($E64, 'Major League Baseball  Detailed'!$AF$2:$AG$31, 2, FALSE))),0)</f>
        <v>304</v>
      </c>
      <c r="AC64">
        <f>VLOOKUP($B64, 'Pitcher Raw'!$B$6:$AM$77, MATCH('All P'!AC$5, 'Pitcher Raw'!$B$5:$AM$5, 0), FALSE)</f>
        <v>93</v>
      </c>
      <c r="AD64" s="1">
        <f>VLOOKUP($B64, 'Pitcher Raw'!$B$6:$AM$77, MATCH('All P'!AD$5, 'Pitcher Raw'!$B$5:$AM$5, 0), FALSE)</f>
        <v>3.67</v>
      </c>
      <c r="AE64" s="1">
        <f>VLOOKUP($B64, 'Pitcher Raw'!$B$6:$AM$77, MATCH('All P'!AE$5, 'Pitcher Raw'!$B$5:$AM$5, 0), FALSE)</f>
        <v>1.169</v>
      </c>
      <c r="AF64" s="9">
        <f>VLOOKUP($B64, 'Pitcher Raw'!$B$6:$AM$77, MATCH('All P'!AF$5, 'Pitcher Raw'!$B$5:$AM$5, 0), FALSE)</f>
        <v>9.9</v>
      </c>
      <c r="AG64" s="9">
        <f>VLOOKUP($B64, 'Pitcher Raw'!$B$6:$AM$77, MATCH('All P'!AG$5, 'Pitcher Raw'!$B$5:$AM$5, 0), FALSE)</f>
        <v>1.2</v>
      </c>
      <c r="AH64" s="9">
        <f>VLOOKUP($B64, 'Pitcher Raw'!$B$6:$AM$77, MATCH('All P'!AH$5, 'Pitcher Raw'!$B$5:$AM$5, 0), FALSE)</f>
        <v>0.6</v>
      </c>
      <c r="AI64" s="9">
        <f>VLOOKUP($B64, 'Pitcher Raw'!$B$6:$AM$77, MATCH('All P'!AI$5, 'Pitcher Raw'!$B$5:$AM$5, 0), FALSE)</f>
        <v>6.7</v>
      </c>
      <c r="AJ64" s="9">
        <f>VLOOKUP($B64, 'Pitcher Raw'!$B$6:$AM$77, MATCH('All P'!AJ$5, 'Pitcher Raw'!$B$5:$AM$5, 0), FALSE)</f>
        <v>11</v>
      </c>
      <c r="AK64" s="9">
        <f>(VLOOKUP($B64, 'Pitcher Raw'!$B$6:$AM$77, MATCH('All P'!AK$5, 'Pitcher Raw'!$B$5:$AM$5, 0), FALSE)/VLOOKUP('All P'!$E64, 'Major League Baseball  Detailed'!$AF$2:$AG$31,2,FALSE))*162</f>
        <v>0.4946564885496183</v>
      </c>
      <c r="AL64" s="9">
        <f>(VLOOKUP($B64, 'Pitcher Raw'!$B$6:$AM$77, MATCH('All P'!AL$5, 'Pitcher Raw'!$B$5:$AM$5, 0), FALSE)/VLOOKUP('All P'!$E64, 'Major League Baseball  Detailed'!$AF$2:$AG$31,2,FALSE))*162</f>
        <v>-0.12366412213740458</v>
      </c>
    </row>
    <row r="65" spans="1:38" x14ac:dyDescent="0.45">
      <c r="A65">
        <f>'Pitcher Raw'!A65</f>
        <v>60</v>
      </c>
      <c r="B65" t="str">
        <f>'Pitcher Raw'!B65</f>
        <v>Kyle Harrison</v>
      </c>
      <c r="C65">
        <f>'Pitcher Raw'!C65</f>
        <v>2024</v>
      </c>
      <c r="D65">
        <f>'Pitcher Raw'!D65</f>
        <v>22</v>
      </c>
      <c r="E65" t="str">
        <f>'Pitcher Raw'!E65</f>
        <v>SFG</v>
      </c>
      <c r="F65" t="str">
        <f>'Pitcher Raw'!F65</f>
        <v>NL</v>
      </c>
      <c r="G65">
        <f>ROUND((VLOOKUP($B65, 'Pitcher Raw'!$B$6:$AM$77, MATCH('All P'!G$5,'Pitcher Raw'!$B$5:$AM$5, 0), FALSE)/$L65)*(162*($L65/VLOOKUP($E65, 'Major League Baseball  Detailed'!$AF$2:$AG$31, 2, FALSE))),0)</f>
        <v>5</v>
      </c>
      <c r="H65">
        <f>ROUND((VLOOKUP($B65, 'Pitcher Raw'!$B$6:$AM$77, MATCH('All P'!H$5,'Pitcher Raw'!$B$5:$AM$5, 0), FALSE)/$L65)*(162*($L65/VLOOKUP($E65, 'Major League Baseball  Detailed'!$AF$2:$AG$31, 2, FALSE))),0)</f>
        <v>2</v>
      </c>
      <c r="I65">
        <f>ROUND((VLOOKUP($B65, 'Pitcher Raw'!$B$6:$AM$77, MATCH('All P'!I$5,'Pitcher Raw'!$B$5:$AM$5, 0), FALSE)/$L65)*(162*($L65/VLOOKUP($E65, 'Major League Baseball  Detailed'!$AF$2:$AG$31, 2, FALSE))),0)</f>
        <v>1</v>
      </c>
      <c r="J65">
        <f>ROUND((VLOOKUP($B65, 'Pitcher Raw'!$B$6:$AM$77, MATCH('All P'!J$5,'Pitcher Raw'!$B$5:$AM$5, 0), FALSE)/$L65)*(162*($L65/VLOOKUP($E65, 'Major League Baseball  Detailed'!$AF$2:$AG$31, 2, FALSE))),0)</f>
        <v>7</v>
      </c>
      <c r="K65">
        <f>VLOOKUP($B65, 'Pitcher Raw'!$B$6:$AM$77, MATCH('All P'!K$5, 'Pitcher Raw'!$B$5:$AM$5, 0), FALSE)</f>
        <v>4.1500000000000004</v>
      </c>
      <c r="L65">
        <f>ROUND((VLOOKUP($B65,'Pitcher Raw'!$B$6:$AM$77,MATCH('All P'!L$5,'Pitcher Raw'!$B$5:$AM$5,0),FALSE)/VLOOKUP($E65, 'Major League Baseball  Detailed'!$AF$2:$AG$31, 2, FALSE))*162, 0)</f>
        <v>15</v>
      </c>
      <c r="M65">
        <f>ROUND((VLOOKUP($B65,'Pitcher Raw'!$B$6:$AM$77,MATCH('All P'!M$5,'Pitcher Raw'!$B$5:$AM$5,0),FALSE)/VLOOKUP($E65, 'Major League Baseball  Detailed'!$AF$2:$AG$31, 2, FALSE))*162, 0)</f>
        <v>15</v>
      </c>
      <c r="N65">
        <f>ROUND((VLOOKUP($B65, 'Pitcher Raw'!$B$6:$AM$77, MATCH('All P'!N$5,'Pitcher Raw'!$B$5:$AM$5, 0), FALSE)/$L65)*(162*($L65/VLOOKUP($E65, 'Major League Baseball  Detailed'!$AF$2:$AG$31, 2, FALSE))),0)</f>
        <v>0</v>
      </c>
      <c r="O65">
        <f>ROUND((VLOOKUP($B65, 'Pitcher Raw'!$B$6:$AM$77, MATCH('All P'!O$5,'Pitcher Raw'!$B$5:$AM$5, 0), FALSE)/$L65)*(162*($L65/VLOOKUP($E65, 'Major League Baseball  Detailed'!$AF$2:$AG$31, 2, FALSE))),0)</f>
        <v>0</v>
      </c>
      <c r="P65">
        <f>ROUND((VLOOKUP($B65, 'Pitcher Raw'!$B$6:$AM$77, MATCH('All P'!P$5,'Pitcher Raw'!$B$5:$AM$5, 0), FALSE)/$L65)*(162*($L65/VLOOKUP($E65, 'Major League Baseball  Detailed'!$AF$2:$AG$31, 2, FALSE))),0)</f>
        <v>0</v>
      </c>
      <c r="Q65">
        <f>ROUND((VLOOKUP($B65, 'Pitcher Raw'!$B$6:$AM$77, MATCH('All P'!Q$5,'Pitcher Raw'!$B$5:$AM$5, 0), FALSE)/$L65)*(162*($L65/VLOOKUP($E65, 'Major League Baseball  Detailed'!$AF$2:$AG$31, 2, FALSE))),0)</f>
        <v>80</v>
      </c>
      <c r="R65">
        <f>ROUND((VLOOKUP($B65, 'Pitcher Raw'!$B$6:$AM$77, MATCH('All P'!R$5,'Pitcher Raw'!$B$5:$AM$5, 0), FALSE)/$L65)*(162*($L65/VLOOKUP($E65, 'Major League Baseball  Detailed'!$AF$2:$AG$31, 2, FALSE))),0)</f>
        <v>85</v>
      </c>
      <c r="S65">
        <f>ROUND((VLOOKUP($B65, 'Pitcher Raw'!$B$6:$AM$77, MATCH('All P'!S$5,'Pitcher Raw'!$B$5:$AM$5, 0), FALSE)/$L65)*(162*($L65/VLOOKUP($E65, 'Major League Baseball  Detailed'!$AF$2:$AG$31, 2, FALSE))),0)</f>
        <v>38</v>
      </c>
      <c r="T65">
        <f>ROUND((VLOOKUP($B65, 'Pitcher Raw'!$B$6:$AM$77, MATCH('All P'!T$5,'Pitcher Raw'!$B$5:$AM$5, 0), FALSE)/$L65)*(162*($L65/VLOOKUP($E65, 'Major League Baseball  Detailed'!$AF$2:$AG$31, 2, FALSE))),0)</f>
        <v>37</v>
      </c>
      <c r="U65">
        <f>ROUND((VLOOKUP($B65, 'Pitcher Raw'!$B$6:$AM$77, MATCH('All P'!U$5,'Pitcher Raw'!$B$5:$AM$5, 0), FALSE)/$L65)*(162*($L65/VLOOKUP($E65, 'Major League Baseball  Detailed'!$AF$2:$AG$31, 2, FALSE))),0)</f>
        <v>11</v>
      </c>
      <c r="V65">
        <f>ROUND((VLOOKUP($B65, 'Pitcher Raw'!$B$6:$AM$77, MATCH('All P'!V$5,'Pitcher Raw'!$B$5:$AM$5, 0), FALSE)/$L65)*(162*($L65/VLOOKUP($E65, 'Major League Baseball  Detailed'!$AF$2:$AG$31, 2, FALSE))),0)</f>
        <v>27</v>
      </c>
      <c r="W65">
        <f>ROUND((VLOOKUP($B65, 'Pitcher Raw'!$B$6:$AM$77, MATCH('All P'!W$5,'Pitcher Raw'!$B$5:$AM$5, 0), FALSE)/$L65)*(162*($L65/VLOOKUP($E65, 'Major League Baseball  Detailed'!$AF$2:$AG$31, 2, FALSE))),0)</f>
        <v>0</v>
      </c>
      <c r="X65">
        <f>ROUND((VLOOKUP($B65, 'Pitcher Raw'!$B$6:$AM$77, MATCH('All P'!X$5,'Pitcher Raw'!$B$5:$AM$5, 0), FALSE)/$L65)*(162*($L65/VLOOKUP($E65, 'Major League Baseball  Detailed'!$AF$2:$AG$31, 2, FALSE))),0)</f>
        <v>74</v>
      </c>
      <c r="Y65">
        <f>ROUND((VLOOKUP($B65, 'Pitcher Raw'!$B$6:$AM$77, MATCH('All P'!Y$5,'Pitcher Raw'!$B$5:$AM$5, 0), FALSE)/$L65)*(162*($L65/VLOOKUP($E65, 'Major League Baseball  Detailed'!$AF$2:$AG$31, 2, FALSE))),0)</f>
        <v>6</v>
      </c>
      <c r="Z65">
        <f>ROUND((VLOOKUP($B65, 'Pitcher Raw'!$B$6:$AM$77, MATCH('All P'!Z$5,'Pitcher Raw'!$B$5:$AM$5, 0), FALSE)/$L65)*(162*($L65/VLOOKUP($E65, 'Major League Baseball  Detailed'!$AF$2:$AG$31, 2, FALSE))),0)</f>
        <v>1</v>
      </c>
      <c r="AA65">
        <f>ROUND((VLOOKUP($B65, 'Pitcher Raw'!$B$6:$AM$77, MATCH('All P'!AA$5,'Pitcher Raw'!$B$5:$AM$5, 0), FALSE)/$L65)*(162*($L65/VLOOKUP($E65, 'Major League Baseball  Detailed'!$AF$2:$AG$31, 2, FALSE))),0)</f>
        <v>1</v>
      </c>
      <c r="AB65">
        <f>ROUND((VLOOKUP($B65, 'Pitcher Raw'!$B$6:$AM$77, MATCH('All P'!AB$5,'Pitcher Raw'!$B$5:$AM$5, 0), FALSE)/$L65)*(162*($L65/VLOOKUP($E65, 'Major League Baseball  Detailed'!$AF$2:$AG$31, 2, FALSE))),0)</f>
        <v>346</v>
      </c>
      <c r="AC65">
        <f>VLOOKUP($B65, 'Pitcher Raw'!$B$6:$AM$77, MATCH('All P'!AC$5, 'Pitcher Raw'!$B$5:$AM$5, 0), FALSE)</f>
        <v>91</v>
      </c>
      <c r="AD65" s="1">
        <f>VLOOKUP($B65, 'Pitcher Raw'!$B$6:$AM$77, MATCH('All P'!AD$5, 'Pitcher Raw'!$B$5:$AM$5, 0), FALSE)</f>
        <v>4.3499999999999996</v>
      </c>
      <c r="AE65" s="1">
        <f>VLOOKUP($B65, 'Pitcher Raw'!$B$6:$AM$77, MATCH('All P'!AE$5, 'Pitcher Raw'!$B$5:$AM$5, 0), FALSE)</f>
        <v>1.4</v>
      </c>
      <c r="AF65" s="9">
        <f>VLOOKUP($B65, 'Pitcher Raw'!$B$6:$AM$77, MATCH('All P'!AF$5, 'Pitcher Raw'!$B$5:$AM$5, 0), FALSE)</f>
        <v>9.6</v>
      </c>
      <c r="AG65" s="9">
        <f>VLOOKUP($B65, 'Pitcher Raw'!$B$6:$AM$77, MATCH('All P'!AG$5, 'Pitcher Raw'!$B$5:$AM$5, 0), FALSE)</f>
        <v>1.2</v>
      </c>
      <c r="AH65" s="9">
        <f>VLOOKUP($B65, 'Pitcher Raw'!$B$6:$AM$77, MATCH('All P'!AH$5, 'Pitcher Raw'!$B$5:$AM$5, 0), FALSE)</f>
        <v>3</v>
      </c>
      <c r="AI65" s="9">
        <f>VLOOKUP($B65, 'Pitcher Raw'!$B$6:$AM$77, MATCH('All P'!AI$5, 'Pitcher Raw'!$B$5:$AM$5, 0), FALSE)</f>
        <v>8.3000000000000007</v>
      </c>
      <c r="AJ65" s="9">
        <f>VLOOKUP($B65, 'Pitcher Raw'!$B$6:$AM$77, MATCH('All P'!AJ$5, 'Pitcher Raw'!$B$5:$AM$5, 0), FALSE)</f>
        <v>2.73</v>
      </c>
      <c r="AK65" s="9">
        <f>(VLOOKUP($B65, 'Pitcher Raw'!$B$6:$AM$77, MATCH('All P'!AK$5, 'Pitcher Raw'!$B$5:$AM$5, 0), FALSE)/VLOOKUP('All P'!$E65, 'Major League Baseball  Detailed'!$AF$2:$AG$31,2,FALSE))*162</f>
        <v>0.49090909090909091</v>
      </c>
      <c r="AL65" s="9">
        <f>(VLOOKUP($B65, 'Pitcher Raw'!$B$6:$AM$77, MATCH('All P'!AL$5, 'Pitcher Raw'!$B$5:$AM$5, 0), FALSE)/VLOOKUP('All P'!$E65, 'Major League Baseball  Detailed'!$AF$2:$AG$31,2,FALSE))*162</f>
        <v>-0.24545454545454545</v>
      </c>
    </row>
    <row r="66" spans="1:38" x14ac:dyDescent="0.45">
      <c r="A66">
        <f>'Pitcher Raw'!A66</f>
        <v>61</v>
      </c>
      <c r="B66" t="str">
        <f>'Pitcher Raw'!B66</f>
        <v>Michael Wacha</v>
      </c>
      <c r="C66">
        <f>'Pitcher Raw'!C66</f>
        <v>2024</v>
      </c>
      <c r="D66">
        <f>'Pitcher Raw'!D66</f>
        <v>32</v>
      </c>
      <c r="E66" t="str">
        <f>'Pitcher Raw'!E66</f>
        <v>KCR</v>
      </c>
      <c r="F66" t="str">
        <f>'Pitcher Raw'!F66</f>
        <v>AL</v>
      </c>
      <c r="G66">
        <f>ROUND((VLOOKUP($B66, 'Pitcher Raw'!$B$6:$AM$77, MATCH('All P'!G$5,'Pitcher Raw'!$B$5:$AM$5, 0), FALSE)/$L66)*(162*($L66/VLOOKUP($E66, 'Major League Baseball  Detailed'!$AF$2:$AG$31, 2, FALSE))),0)</f>
        <v>5</v>
      </c>
      <c r="H66">
        <f>ROUND((VLOOKUP($B66, 'Pitcher Raw'!$B$6:$AM$77, MATCH('All P'!H$5,'Pitcher Raw'!$B$5:$AM$5, 0), FALSE)/$L66)*(162*($L66/VLOOKUP($E66, 'Major League Baseball  Detailed'!$AF$2:$AG$31, 2, FALSE))),0)</f>
        <v>6</v>
      </c>
      <c r="I66">
        <f>ROUND((VLOOKUP($B66, 'Pitcher Raw'!$B$6:$AM$77, MATCH('All P'!I$5,'Pitcher Raw'!$B$5:$AM$5, 0), FALSE)/$L66)*(162*($L66/VLOOKUP($E66, 'Major League Baseball  Detailed'!$AF$2:$AG$31, 2, FALSE))),0)</f>
        <v>1</v>
      </c>
      <c r="J66">
        <f>ROUND((VLOOKUP($B66, 'Pitcher Raw'!$B$6:$AM$77, MATCH('All P'!J$5,'Pitcher Raw'!$B$5:$AM$5, 0), FALSE)/$L66)*(162*($L66/VLOOKUP($E66, 'Major League Baseball  Detailed'!$AF$2:$AG$31, 2, FALSE))),0)</f>
        <v>11</v>
      </c>
      <c r="K66">
        <f>VLOOKUP($B66, 'Pitcher Raw'!$B$6:$AM$77, MATCH('All P'!K$5, 'Pitcher Raw'!$B$5:$AM$5, 0), FALSE)</f>
        <v>4.24</v>
      </c>
      <c r="L66">
        <f>ROUND((VLOOKUP($B66,'Pitcher Raw'!$B$6:$AM$77,MATCH('All P'!L$5,'Pitcher Raw'!$B$5:$AM$5,0),FALSE)/VLOOKUP($E66, 'Major League Baseball  Detailed'!$AF$2:$AG$31, 2, FALSE))*162, 0)</f>
        <v>15</v>
      </c>
      <c r="M66">
        <f>ROUND((VLOOKUP($B66,'Pitcher Raw'!$B$6:$AM$77,MATCH('All P'!M$5,'Pitcher Raw'!$B$5:$AM$5,0),FALSE)/VLOOKUP($E66, 'Major League Baseball  Detailed'!$AF$2:$AG$31, 2, FALSE))*162, 0)</f>
        <v>15</v>
      </c>
      <c r="N66">
        <f>ROUND((VLOOKUP($B66, 'Pitcher Raw'!$B$6:$AM$77, MATCH('All P'!N$5,'Pitcher Raw'!$B$5:$AM$5, 0), FALSE)/$L66)*(162*($L66/VLOOKUP($E66, 'Major League Baseball  Detailed'!$AF$2:$AG$31, 2, FALSE))),0)</f>
        <v>0</v>
      </c>
      <c r="O66">
        <f>ROUND((VLOOKUP($B66, 'Pitcher Raw'!$B$6:$AM$77, MATCH('All P'!O$5,'Pitcher Raw'!$B$5:$AM$5, 0), FALSE)/$L66)*(162*($L66/VLOOKUP($E66, 'Major League Baseball  Detailed'!$AF$2:$AG$31, 2, FALSE))),0)</f>
        <v>0</v>
      </c>
      <c r="P66">
        <f>ROUND((VLOOKUP($B66, 'Pitcher Raw'!$B$6:$AM$77, MATCH('All P'!P$5,'Pitcher Raw'!$B$5:$AM$5, 0), FALSE)/$L66)*(162*($L66/VLOOKUP($E66, 'Major League Baseball  Detailed'!$AF$2:$AG$31, 2, FALSE))),0)</f>
        <v>0</v>
      </c>
      <c r="Q66">
        <f>ROUND((VLOOKUP($B66, 'Pitcher Raw'!$B$6:$AM$77, MATCH('All P'!Q$5,'Pitcher Raw'!$B$5:$AM$5, 0), FALSE)/$L66)*(162*($L66/VLOOKUP($E66, 'Major League Baseball  Detailed'!$AF$2:$AG$31, 2, FALSE))),0)</f>
        <v>83</v>
      </c>
      <c r="R66">
        <f>ROUND((VLOOKUP($B66, 'Pitcher Raw'!$B$6:$AM$77, MATCH('All P'!R$5,'Pitcher Raw'!$B$5:$AM$5, 0), FALSE)/$L66)*(162*($L66/VLOOKUP($E66, 'Major League Baseball  Detailed'!$AF$2:$AG$31, 2, FALSE))),0)</f>
        <v>80</v>
      </c>
      <c r="S66">
        <f>ROUND((VLOOKUP($B66, 'Pitcher Raw'!$B$6:$AM$77, MATCH('All P'!S$5,'Pitcher Raw'!$B$5:$AM$5, 0), FALSE)/$L66)*(162*($L66/VLOOKUP($E66, 'Major League Baseball  Detailed'!$AF$2:$AG$31, 2, FALSE))),0)</f>
        <v>41</v>
      </c>
      <c r="T66">
        <f>ROUND((VLOOKUP($B66, 'Pitcher Raw'!$B$6:$AM$77, MATCH('All P'!T$5,'Pitcher Raw'!$B$5:$AM$5, 0), FALSE)/$L66)*(162*($L66/VLOOKUP($E66, 'Major League Baseball  Detailed'!$AF$2:$AG$31, 2, FALSE))),0)</f>
        <v>39</v>
      </c>
      <c r="U66">
        <f>ROUND((VLOOKUP($B66, 'Pitcher Raw'!$B$6:$AM$77, MATCH('All P'!U$5,'Pitcher Raw'!$B$5:$AM$5, 0), FALSE)/$L66)*(162*($L66/VLOOKUP($E66, 'Major League Baseball  Detailed'!$AF$2:$AG$31, 2, FALSE))),0)</f>
        <v>7</v>
      </c>
      <c r="V66">
        <f>ROUND((VLOOKUP($B66, 'Pitcher Raw'!$B$6:$AM$77, MATCH('All P'!V$5,'Pitcher Raw'!$B$5:$AM$5, 0), FALSE)/$L66)*(162*($L66/VLOOKUP($E66, 'Major League Baseball  Detailed'!$AF$2:$AG$31, 2, FALSE))),0)</f>
        <v>25</v>
      </c>
      <c r="W66">
        <f>ROUND((VLOOKUP($B66, 'Pitcher Raw'!$B$6:$AM$77, MATCH('All P'!W$5,'Pitcher Raw'!$B$5:$AM$5, 0), FALSE)/$L66)*(162*($L66/VLOOKUP($E66, 'Major League Baseball  Detailed'!$AF$2:$AG$31, 2, FALSE))),0)</f>
        <v>0</v>
      </c>
      <c r="X66">
        <f>ROUND((VLOOKUP($B66, 'Pitcher Raw'!$B$6:$AM$77, MATCH('All P'!X$5,'Pitcher Raw'!$B$5:$AM$5, 0), FALSE)/$L66)*(162*($L66/VLOOKUP($E66, 'Major League Baseball  Detailed'!$AF$2:$AG$31, 2, FALSE))),0)</f>
        <v>69</v>
      </c>
      <c r="Y66">
        <f>ROUND((VLOOKUP($B66, 'Pitcher Raw'!$B$6:$AM$77, MATCH('All P'!Y$5,'Pitcher Raw'!$B$5:$AM$5, 0), FALSE)/$L66)*(162*($L66/VLOOKUP($E66, 'Major League Baseball  Detailed'!$AF$2:$AG$31, 2, FALSE))),0)</f>
        <v>2</v>
      </c>
      <c r="Z66">
        <f>ROUND((VLOOKUP($B66, 'Pitcher Raw'!$B$6:$AM$77, MATCH('All P'!Z$5,'Pitcher Raw'!$B$5:$AM$5, 0), FALSE)/$L66)*(162*($L66/VLOOKUP($E66, 'Major League Baseball  Detailed'!$AF$2:$AG$31, 2, FALSE))),0)</f>
        <v>0</v>
      </c>
      <c r="AA66">
        <f>ROUND((VLOOKUP($B66, 'Pitcher Raw'!$B$6:$AM$77, MATCH('All P'!AA$5,'Pitcher Raw'!$B$5:$AM$5, 0), FALSE)/$L66)*(162*($L66/VLOOKUP($E66, 'Major League Baseball  Detailed'!$AF$2:$AG$31, 2, FALSE))),0)</f>
        <v>2</v>
      </c>
      <c r="AB66">
        <f>ROUND((VLOOKUP($B66, 'Pitcher Raw'!$B$6:$AM$77, MATCH('All P'!AB$5,'Pitcher Raw'!$B$5:$AM$5, 0), FALSE)/$L66)*(162*($L66/VLOOKUP($E66, 'Major League Baseball  Detailed'!$AF$2:$AG$31, 2, FALSE))),0)</f>
        <v>347</v>
      </c>
      <c r="AC66">
        <f>VLOOKUP($B66, 'Pitcher Raw'!$B$6:$AM$77, MATCH('All P'!AC$5, 'Pitcher Raw'!$B$5:$AM$5, 0), FALSE)</f>
        <v>97</v>
      </c>
      <c r="AD66" s="1">
        <f>VLOOKUP($B66, 'Pitcher Raw'!$B$6:$AM$77, MATCH('All P'!AD$5, 'Pitcher Raw'!$B$5:$AM$5, 0), FALSE)</f>
        <v>3.62</v>
      </c>
      <c r="AE66" s="1">
        <f>VLOOKUP($B66, 'Pitcher Raw'!$B$6:$AM$77, MATCH('All P'!AE$5, 'Pitcher Raw'!$B$5:$AM$5, 0), FALSE)</f>
        <v>1.25</v>
      </c>
      <c r="AF66" s="9">
        <f>VLOOKUP($B66, 'Pitcher Raw'!$B$6:$AM$77, MATCH('All P'!AF$5, 'Pitcher Raw'!$B$5:$AM$5, 0), FALSE)</f>
        <v>8.6</v>
      </c>
      <c r="AG66" s="9">
        <f>VLOOKUP($B66, 'Pitcher Raw'!$B$6:$AM$77, MATCH('All P'!AG$5, 'Pitcher Raw'!$B$5:$AM$5, 0), FALSE)</f>
        <v>0.8</v>
      </c>
      <c r="AH66" s="9">
        <f>VLOOKUP($B66, 'Pitcher Raw'!$B$6:$AM$77, MATCH('All P'!AH$5, 'Pitcher Raw'!$B$5:$AM$5, 0), FALSE)</f>
        <v>2.6</v>
      </c>
      <c r="AI66" s="9">
        <f>VLOOKUP($B66, 'Pitcher Raw'!$B$6:$AM$77, MATCH('All P'!AI$5, 'Pitcher Raw'!$B$5:$AM$5, 0), FALSE)</f>
        <v>7.4</v>
      </c>
      <c r="AJ66" s="9">
        <f>VLOOKUP($B66, 'Pitcher Raw'!$B$6:$AM$77, MATCH('All P'!AJ$5, 'Pitcher Raw'!$B$5:$AM$5, 0), FALSE)</f>
        <v>2.8</v>
      </c>
      <c r="AK66" s="9">
        <f>(VLOOKUP($B66, 'Pitcher Raw'!$B$6:$AM$77, MATCH('All P'!AK$5, 'Pitcher Raw'!$B$5:$AM$5, 0), FALSE)/VLOOKUP('All P'!$E66, 'Major League Baseball  Detailed'!$AF$2:$AG$31,2,FALSE))*162</f>
        <v>0.36818181818181817</v>
      </c>
      <c r="AL66" s="9">
        <f>(VLOOKUP($B66, 'Pitcher Raw'!$B$6:$AM$77, MATCH('All P'!AL$5, 'Pitcher Raw'!$B$5:$AM$5, 0), FALSE)/VLOOKUP('All P'!$E66, 'Major League Baseball  Detailed'!$AF$2:$AG$31,2,FALSE))*162</f>
        <v>-0.24545454545454545</v>
      </c>
    </row>
    <row r="67" spans="1:38" x14ac:dyDescent="0.45">
      <c r="A67">
        <f>'Pitcher Raw'!A67</f>
        <v>62</v>
      </c>
      <c r="B67" t="str">
        <f>'Pitcher Raw'!B67</f>
        <v>Pablo López</v>
      </c>
      <c r="C67">
        <f>'Pitcher Raw'!C67</f>
        <v>2024</v>
      </c>
      <c r="D67">
        <f>'Pitcher Raw'!D67</f>
        <v>28</v>
      </c>
      <c r="E67" t="str">
        <f>'Pitcher Raw'!E67</f>
        <v>MIN</v>
      </c>
      <c r="F67" t="str">
        <f>'Pitcher Raw'!F67</f>
        <v>AL</v>
      </c>
      <c r="G67">
        <f>ROUND((VLOOKUP($B67, 'Pitcher Raw'!$B$6:$AM$77, MATCH('All P'!G$5,'Pitcher Raw'!$B$5:$AM$5, 0), FALSE)/$L67)*(162*($L67/VLOOKUP($E67, 'Major League Baseball  Detailed'!$AF$2:$AG$31, 2, FALSE))),0)</f>
        <v>6</v>
      </c>
      <c r="H67">
        <f>ROUND((VLOOKUP($B67, 'Pitcher Raw'!$B$6:$AM$77, MATCH('All P'!H$5,'Pitcher Raw'!$B$5:$AM$5, 0), FALSE)/$L67)*(162*($L67/VLOOKUP($E67, 'Major League Baseball  Detailed'!$AF$2:$AG$31, 2, FALSE))),0)</f>
        <v>6</v>
      </c>
      <c r="I67">
        <f>ROUND((VLOOKUP($B67, 'Pitcher Raw'!$B$6:$AM$77, MATCH('All P'!I$5,'Pitcher Raw'!$B$5:$AM$5, 0), FALSE)/$L67)*(162*($L67/VLOOKUP($E67, 'Major League Baseball  Detailed'!$AF$2:$AG$31, 2, FALSE))),0)</f>
        <v>1</v>
      </c>
      <c r="J67">
        <f>ROUND((VLOOKUP($B67, 'Pitcher Raw'!$B$6:$AM$77, MATCH('All P'!J$5,'Pitcher Raw'!$B$5:$AM$5, 0), FALSE)/$L67)*(162*($L67/VLOOKUP($E67, 'Major League Baseball  Detailed'!$AF$2:$AG$31, 2, FALSE))),0)</f>
        <v>12</v>
      </c>
      <c r="K67">
        <f>VLOOKUP($B67, 'Pitcher Raw'!$B$6:$AM$77, MATCH('All P'!K$5, 'Pitcher Raw'!$B$5:$AM$5, 0), FALSE)</f>
        <v>4.84</v>
      </c>
      <c r="L67">
        <f>ROUND((VLOOKUP($B67,'Pitcher Raw'!$B$6:$AM$77,MATCH('All P'!L$5,'Pitcher Raw'!$B$5:$AM$5,0),FALSE)/VLOOKUP($E67, 'Major League Baseball  Detailed'!$AF$2:$AG$31, 2, FALSE))*162, 0)</f>
        <v>15</v>
      </c>
      <c r="M67">
        <f>ROUND((VLOOKUP($B67,'Pitcher Raw'!$B$6:$AM$77,MATCH('All P'!M$5,'Pitcher Raw'!$B$5:$AM$5,0),FALSE)/VLOOKUP($E67, 'Major League Baseball  Detailed'!$AF$2:$AG$31, 2, FALSE))*162, 0)</f>
        <v>15</v>
      </c>
      <c r="N67">
        <f>ROUND((VLOOKUP($B67, 'Pitcher Raw'!$B$6:$AM$77, MATCH('All P'!N$5,'Pitcher Raw'!$B$5:$AM$5, 0), FALSE)/$L67)*(162*($L67/VLOOKUP($E67, 'Major League Baseball  Detailed'!$AF$2:$AG$31, 2, FALSE))),0)</f>
        <v>0</v>
      </c>
      <c r="O67">
        <f>ROUND((VLOOKUP($B67, 'Pitcher Raw'!$B$6:$AM$77, MATCH('All P'!O$5,'Pitcher Raw'!$B$5:$AM$5, 0), FALSE)/$L67)*(162*($L67/VLOOKUP($E67, 'Major League Baseball  Detailed'!$AF$2:$AG$31, 2, FALSE))),0)</f>
        <v>0</v>
      </c>
      <c r="P67">
        <f>ROUND((VLOOKUP($B67, 'Pitcher Raw'!$B$6:$AM$77, MATCH('All P'!P$5,'Pitcher Raw'!$B$5:$AM$5, 0), FALSE)/$L67)*(162*($L67/VLOOKUP($E67, 'Major League Baseball  Detailed'!$AF$2:$AG$31, 2, FALSE))),0)</f>
        <v>0</v>
      </c>
      <c r="Q67">
        <f>ROUND((VLOOKUP($B67, 'Pitcher Raw'!$B$6:$AM$77, MATCH('All P'!Q$5,'Pitcher Raw'!$B$5:$AM$5, 0), FALSE)/$L67)*(162*($L67/VLOOKUP($E67, 'Major League Baseball  Detailed'!$AF$2:$AG$31, 2, FALSE))),0)</f>
        <v>83</v>
      </c>
      <c r="R67">
        <f>ROUND((VLOOKUP($B67, 'Pitcher Raw'!$B$6:$AM$77, MATCH('All P'!R$5,'Pitcher Raw'!$B$5:$AM$5, 0), FALSE)/$L67)*(162*($L67/VLOOKUP($E67, 'Major League Baseball  Detailed'!$AF$2:$AG$31, 2, FALSE))),0)</f>
        <v>82</v>
      </c>
      <c r="S67">
        <f>ROUND((VLOOKUP($B67, 'Pitcher Raw'!$B$6:$AM$77, MATCH('All P'!S$5,'Pitcher Raw'!$B$5:$AM$5, 0), FALSE)/$L67)*(162*($L67/VLOOKUP($E67, 'Major League Baseball  Detailed'!$AF$2:$AG$31, 2, FALSE))),0)</f>
        <v>46</v>
      </c>
      <c r="T67">
        <f>ROUND((VLOOKUP($B67, 'Pitcher Raw'!$B$6:$AM$77, MATCH('All P'!T$5,'Pitcher Raw'!$B$5:$AM$5, 0), FALSE)/$L67)*(162*($L67/VLOOKUP($E67, 'Major League Baseball  Detailed'!$AF$2:$AG$31, 2, FALSE))),0)</f>
        <v>45</v>
      </c>
      <c r="U67">
        <f>ROUND((VLOOKUP($B67, 'Pitcher Raw'!$B$6:$AM$77, MATCH('All P'!U$5,'Pitcher Raw'!$B$5:$AM$5, 0), FALSE)/$L67)*(162*($L67/VLOOKUP($E67, 'Major League Baseball  Detailed'!$AF$2:$AG$31, 2, FALSE))),0)</f>
        <v>15</v>
      </c>
      <c r="V67">
        <f>ROUND((VLOOKUP($B67, 'Pitcher Raw'!$B$6:$AM$77, MATCH('All P'!V$5,'Pitcher Raw'!$B$5:$AM$5, 0), FALSE)/$L67)*(162*($L67/VLOOKUP($E67, 'Major League Baseball  Detailed'!$AF$2:$AG$31, 2, FALSE))),0)</f>
        <v>14</v>
      </c>
      <c r="W67">
        <f>ROUND((VLOOKUP($B67, 'Pitcher Raw'!$B$6:$AM$77, MATCH('All P'!W$5,'Pitcher Raw'!$B$5:$AM$5, 0), FALSE)/$L67)*(162*($L67/VLOOKUP($E67, 'Major League Baseball  Detailed'!$AF$2:$AG$31, 2, FALSE))),0)</f>
        <v>0</v>
      </c>
      <c r="X67">
        <f>ROUND((VLOOKUP($B67, 'Pitcher Raw'!$B$6:$AM$77, MATCH('All P'!X$5,'Pitcher Raw'!$B$5:$AM$5, 0), FALSE)/$L67)*(162*($L67/VLOOKUP($E67, 'Major League Baseball  Detailed'!$AF$2:$AG$31, 2, FALSE))),0)</f>
        <v>93</v>
      </c>
      <c r="Y67">
        <f>ROUND((VLOOKUP($B67, 'Pitcher Raw'!$B$6:$AM$77, MATCH('All P'!Y$5,'Pitcher Raw'!$B$5:$AM$5, 0), FALSE)/$L67)*(162*($L67/VLOOKUP($E67, 'Major League Baseball  Detailed'!$AF$2:$AG$31, 2, FALSE))),0)</f>
        <v>2</v>
      </c>
      <c r="Z67">
        <f>ROUND((VLOOKUP($B67, 'Pitcher Raw'!$B$6:$AM$77, MATCH('All P'!Z$5,'Pitcher Raw'!$B$5:$AM$5, 0), FALSE)/$L67)*(162*($L67/VLOOKUP($E67, 'Major League Baseball  Detailed'!$AF$2:$AG$31, 2, FALSE))),0)</f>
        <v>0</v>
      </c>
      <c r="AA67">
        <f>ROUND((VLOOKUP($B67, 'Pitcher Raw'!$B$6:$AM$77, MATCH('All P'!AA$5,'Pitcher Raw'!$B$5:$AM$5, 0), FALSE)/$L67)*(162*($L67/VLOOKUP($E67, 'Major League Baseball  Detailed'!$AF$2:$AG$31, 2, FALSE))),0)</f>
        <v>0</v>
      </c>
      <c r="AB67">
        <f>ROUND((VLOOKUP($B67, 'Pitcher Raw'!$B$6:$AM$77, MATCH('All P'!AB$5,'Pitcher Raw'!$B$5:$AM$5, 0), FALSE)/$L67)*(162*($L67/VLOOKUP($E67, 'Major League Baseball  Detailed'!$AF$2:$AG$31, 2, FALSE))),0)</f>
        <v>343</v>
      </c>
      <c r="AC67">
        <f>VLOOKUP($B67, 'Pitcher Raw'!$B$6:$AM$77, MATCH('All P'!AC$5, 'Pitcher Raw'!$B$5:$AM$5, 0), FALSE)</f>
        <v>81</v>
      </c>
      <c r="AD67" s="1">
        <f>VLOOKUP($B67, 'Pitcher Raw'!$B$6:$AM$77, MATCH('All P'!AD$5, 'Pitcher Raw'!$B$5:$AM$5, 0), FALSE)</f>
        <v>3.82</v>
      </c>
      <c r="AE67" s="1">
        <f>VLOOKUP($B67, 'Pitcher Raw'!$B$6:$AM$77, MATCH('All P'!AE$5, 'Pitcher Raw'!$B$5:$AM$5, 0), FALSE)</f>
        <v>1.149</v>
      </c>
      <c r="AF67" s="9">
        <f>VLOOKUP($B67, 'Pitcher Raw'!$B$6:$AM$77, MATCH('All P'!AF$5, 'Pitcher Raw'!$B$5:$AM$5, 0), FALSE)</f>
        <v>8.9</v>
      </c>
      <c r="AG67" s="9">
        <f>VLOOKUP($B67, 'Pitcher Raw'!$B$6:$AM$77, MATCH('All P'!AG$5, 'Pitcher Raw'!$B$5:$AM$5, 0), FALSE)</f>
        <v>1.6</v>
      </c>
      <c r="AH67" s="9">
        <f>VLOOKUP($B67, 'Pitcher Raw'!$B$6:$AM$77, MATCH('All P'!AH$5, 'Pitcher Raw'!$B$5:$AM$5, 0), FALSE)</f>
        <v>1.5</v>
      </c>
      <c r="AI67" s="9">
        <f>VLOOKUP($B67, 'Pitcher Raw'!$B$6:$AM$77, MATCH('All P'!AI$5, 'Pitcher Raw'!$B$5:$AM$5, 0), FALSE)</f>
        <v>10.1</v>
      </c>
      <c r="AJ67" s="9">
        <f>VLOOKUP($B67, 'Pitcher Raw'!$B$6:$AM$77, MATCH('All P'!AJ$5, 'Pitcher Raw'!$B$5:$AM$5, 0), FALSE)</f>
        <v>6.82</v>
      </c>
      <c r="AK67" s="9">
        <f>(VLOOKUP($B67, 'Pitcher Raw'!$B$6:$AM$77, MATCH('All P'!AK$5, 'Pitcher Raw'!$B$5:$AM$5, 0), FALSE)/VLOOKUP('All P'!$E67, 'Major League Baseball  Detailed'!$AF$2:$AG$31,2,FALSE))*162</f>
        <v>0.37099236641221378</v>
      </c>
      <c r="AL67" s="9">
        <f>(VLOOKUP($B67, 'Pitcher Raw'!$B$6:$AM$77, MATCH('All P'!AL$5, 'Pitcher Raw'!$B$5:$AM$5, 0), FALSE)/VLOOKUP('All P'!$E67, 'Major League Baseball  Detailed'!$AF$2:$AG$31,2,FALSE))*162</f>
        <v>-0.37099236641221378</v>
      </c>
    </row>
    <row r="68" spans="1:38" x14ac:dyDescent="0.45">
      <c r="A68">
        <f>'Pitcher Raw'!A68</f>
        <v>63</v>
      </c>
      <c r="B68" t="str">
        <f>'Pitcher Raw'!B68</f>
        <v>Michael King</v>
      </c>
      <c r="C68">
        <f>'Pitcher Raw'!C68</f>
        <v>2024</v>
      </c>
      <c r="D68">
        <f>'Pitcher Raw'!D68</f>
        <v>29</v>
      </c>
      <c r="E68" t="str">
        <f>'Pitcher Raw'!E68</f>
        <v>SDP</v>
      </c>
      <c r="F68" t="str">
        <f>'Pitcher Raw'!F68</f>
        <v>NL</v>
      </c>
      <c r="G68">
        <f>ROUND((VLOOKUP($B68, 'Pitcher Raw'!$B$6:$AM$77, MATCH('All P'!G$5,'Pitcher Raw'!$B$5:$AM$5, 0), FALSE)/$L68)*(162*($L68/VLOOKUP($E68, 'Major League Baseball  Detailed'!$AF$2:$AG$31, 2, FALSE))),0)</f>
        <v>5</v>
      </c>
      <c r="H68">
        <f>ROUND((VLOOKUP($B68, 'Pitcher Raw'!$B$6:$AM$77, MATCH('All P'!H$5,'Pitcher Raw'!$B$5:$AM$5, 0), FALSE)/$L68)*(162*($L68/VLOOKUP($E68, 'Major League Baseball  Detailed'!$AF$2:$AG$31, 2, FALSE))),0)</f>
        <v>5</v>
      </c>
      <c r="I68">
        <f>ROUND((VLOOKUP($B68, 'Pitcher Raw'!$B$6:$AM$77, MATCH('All P'!I$5,'Pitcher Raw'!$B$5:$AM$5, 0), FALSE)/$L68)*(162*($L68/VLOOKUP($E68, 'Major League Baseball  Detailed'!$AF$2:$AG$31, 2, FALSE))),0)</f>
        <v>1</v>
      </c>
      <c r="J68">
        <f>ROUND((VLOOKUP($B68, 'Pitcher Raw'!$B$6:$AM$77, MATCH('All P'!J$5,'Pitcher Raw'!$B$5:$AM$5, 0), FALSE)/$L68)*(162*($L68/VLOOKUP($E68, 'Major League Baseball  Detailed'!$AF$2:$AG$31, 2, FALSE))),0)</f>
        <v>10</v>
      </c>
      <c r="K68">
        <f>VLOOKUP($B68, 'Pitcher Raw'!$B$6:$AM$77, MATCH('All P'!K$5, 'Pitcher Raw'!$B$5:$AM$5, 0), FALSE)</f>
        <v>4.09</v>
      </c>
      <c r="L68">
        <f>ROUND((VLOOKUP($B68,'Pitcher Raw'!$B$6:$AM$77,MATCH('All P'!L$5,'Pitcher Raw'!$B$5:$AM$5,0),FALSE)/VLOOKUP($E68, 'Major League Baseball  Detailed'!$AF$2:$AG$31, 2, FALSE))*162, 0)</f>
        <v>15</v>
      </c>
      <c r="M68">
        <f>ROUND((VLOOKUP($B68,'Pitcher Raw'!$B$6:$AM$77,MATCH('All P'!M$5,'Pitcher Raw'!$B$5:$AM$5,0),FALSE)/VLOOKUP($E68, 'Major League Baseball  Detailed'!$AF$2:$AG$31, 2, FALSE))*162, 0)</f>
        <v>13</v>
      </c>
      <c r="N68">
        <f>ROUND((VLOOKUP($B68, 'Pitcher Raw'!$B$6:$AM$77, MATCH('All P'!N$5,'Pitcher Raw'!$B$5:$AM$5, 0), FALSE)/$L68)*(162*($L68/VLOOKUP($E68, 'Major League Baseball  Detailed'!$AF$2:$AG$31, 2, FALSE))),0)</f>
        <v>0</v>
      </c>
      <c r="O68">
        <f>ROUND((VLOOKUP($B68, 'Pitcher Raw'!$B$6:$AM$77, MATCH('All P'!O$5,'Pitcher Raw'!$B$5:$AM$5, 0), FALSE)/$L68)*(162*($L68/VLOOKUP($E68, 'Major League Baseball  Detailed'!$AF$2:$AG$31, 2, FALSE))),0)</f>
        <v>0</v>
      </c>
      <c r="P68">
        <f>ROUND((VLOOKUP($B68, 'Pitcher Raw'!$B$6:$AM$77, MATCH('All P'!P$5,'Pitcher Raw'!$B$5:$AM$5, 0), FALSE)/$L68)*(162*($L68/VLOOKUP($E68, 'Major League Baseball  Detailed'!$AF$2:$AG$31, 2, FALSE))),0)</f>
        <v>0</v>
      </c>
      <c r="Q68">
        <f>ROUND((VLOOKUP($B68, 'Pitcher Raw'!$B$6:$AM$77, MATCH('All P'!Q$5,'Pitcher Raw'!$B$5:$AM$5, 0), FALSE)/$L68)*(162*($L68/VLOOKUP($E68, 'Major League Baseball  Detailed'!$AF$2:$AG$31, 2, FALSE))),0)</f>
        <v>80</v>
      </c>
      <c r="R68">
        <f>ROUND((VLOOKUP($B68, 'Pitcher Raw'!$B$6:$AM$77, MATCH('All P'!R$5,'Pitcher Raw'!$B$5:$AM$5, 0), FALSE)/$L68)*(162*($L68/VLOOKUP($E68, 'Major League Baseball  Detailed'!$AF$2:$AG$31, 2, FALSE))),0)</f>
        <v>67</v>
      </c>
      <c r="S68">
        <f>ROUND((VLOOKUP($B68, 'Pitcher Raw'!$B$6:$AM$77, MATCH('All P'!S$5,'Pitcher Raw'!$B$5:$AM$5, 0), FALSE)/$L68)*(162*($L68/VLOOKUP($E68, 'Major League Baseball  Detailed'!$AF$2:$AG$31, 2, FALSE))),0)</f>
        <v>43</v>
      </c>
      <c r="T68">
        <f>ROUND((VLOOKUP($B68, 'Pitcher Raw'!$B$6:$AM$77, MATCH('All P'!T$5,'Pitcher Raw'!$B$5:$AM$5, 0), FALSE)/$L68)*(162*($L68/VLOOKUP($E68, 'Major League Baseball  Detailed'!$AF$2:$AG$31, 2, FALSE))),0)</f>
        <v>37</v>
      </c>
      <c r="U68">
        <f>ROUND((VLOOKUP($B68, 'Pitcher Raw'!$B$6:$AM$77, MATCH('All P'!U$5,'Pitcher Raw'!$B$5:$AM$5, 0), FALSE)/$L68)*(162*($L68/VLOOKUP($E68, 'Major League Baseball  Detailed'!$AF$2:$AG$31, 2, FALSE))),0)</f>
        <v>16</v>
      </c>
      <c r="V68">
        <f>ROUND((VLOOKUP($B68, 'Pitcher Raw'!$B$6:$AM$77, MATCH('All P'!V$5,'Pitcher Raw'!$B$5:$AM$5, 0), FALSE)/$L68)*(162*($L68/VLOOKUP($E68, 'Major League Baseball  Detailed'!$AF$2:$AG$31, 2, FALSE))),0)</f>
        <v>35</v>
      </c>
      <c r="W68">
        <f>ROUND((VLOOKUP($B68, 'Pitcher Raw'!$B$6:$AM$77, MATCH('All P'!W$5,'Pitcher Raw'!$B$5:$AM$5, 0), FALSE)/$L68)*(162*($L68/VLOOKUP($E68, 'Major League Baseball  Detailed'!$AF$2:$AG$31, 2, FALSE))),0)</f>
        <v>1</v>
      </c>
      <c r="X68">
        <f>ROUND((VLOOKUP($B68, 'Pitcher Raw'!$B$6:$AM$77, MATCH('All P'!X$5,'Pitcher Raw'!$B$5:$AM$5, 0), FALSE)/$L68)*(162*($L68/VLOOKUP($E68, 'Major League Baseball  Detailed'!$AF$2:$AG$31, 2, FALSE))),0)</f>
        <v>90</v>
      </c>
      <c r="Y68">
        <f>ROUND((VLOOKUP($B68, 'Pitcher Raw'!$B$6:$AM$77, MATCH('All P'!Y$5,'Pitcher Raw'!$B$5:$AM$5, 0), FALSE)/$L68)*(162*($L68/VLOOKUP($E68, 'Major League Baseball  Detailed'!$AF$2:$AG$31, 2, FALSE))),0)</f>
        <v>0</v>
      </c>
      <c r="Z68">
        <f>ROUND((VLOOKUP($B68, 'Pitcher Raw'!$B$6:$AM$77, MATCH('All P'!Z$5,'Pitcher Raw'!$B$5:$AM$5, 0), FALSE)/$L68)*(162*($L68/VLOOKUP($E68, 'Major League Baseball  Detailed'!$AF$2:$AG$31, 2, FALSE))),0)</f>
        <v>0</v>
      </c>
      <c r="AA68">
        <f>ROUND((VLOOKUP($B68, 'Pitcher Raw'!$B$6:$AM$77, MATCH('All P'!AA$5,'Pitcher Raw'!$B$5:$AM$5, 0), FALSE)/$L68)*(162*($L68/VLOOKUP($E68, 'Major League Baseball  Detailed'!$AF$2:$AG$31, 2, FALSE))),0)</f>
        <v>0</v>
      </c>
      <c r="AB68">
        <f>ROUND((VLOOKUP($B68, 'Pitcher Raw'!$B$6:$AM$77, MATCH('All P'!AB$5,'Pitcher Raw'!$B$5:$AM$5, 0), FALSE)/$L68)*(162*($L68/VLOOKUP($E68, 'Major League Baseball  Detailed'!$AF$2:$AG$31, 2, FALSE))),0)</f>
        <v>343</v>
      </c>
      <c r="AC68">
        <f>VLOOKUP($B68, 'Pitcher Raw'!$B$6:$AM$77, MATCH('All P'!AC$5, 'Pitcher Raw'!$B$5:$AM$5, 0), FALSE)</f>
        <v>94</v>
      </c>
      <c r="AD68" s="1">
        <f>VLOOKUP($B68, 'Pitcher Raw'!$B$6:$AM$77, MATCH('All P'!AD$5, 'Pitcher Raw'!$B$5:$AM$5, 0), FALSE)</f>
        <v>4.78</v>
      </c>
      <c r="AE68" s="1">
        <f>VLOOKUP($B68, 'Pitcher Raw'!$B$6:$AM$77, MATCH('All P'!AE$5, 'Pitcher Raw'!$B$5:$AM$5, 0), FALSE)</f>
        <v>1.2729999999999999</v>
      </c>
      <c r="AF68" s="9">
        <f>VLOOKUP($B68, 'Pitcher Raw'!$B$6:$AM$77, MATCH('All P'!AF$5, 'Pitcher Raw'!$B$5:$AM$5, 0), FALSE)</f>
        <v>7.5</v>
      </c>
      <c r="AG68" s="9">
        <f>VLOOKUP($B68, 'Pitcher Raw'!$B$6:$AM$77, MATCH('All P'!AG$5, 'Pitcher Raw'!$B$5:$AM$5, 0), FALSE)</f>
        <v>1.8</v>
      </c>
      <c r="AH68" s="9">
        <f>VLOOKUP($B68, 'Pitcher Raw'!$B$6:$AM$77, MATCH('All P'!AH$5, 'Pitcher Raw'!$B$5:$AM$5, 0), FALSE)</f>
        <v>4</v>
      </c>
      <c r="AI68" s="9">
        <f>VLOOKUP($B68, 'Pitcher Raw'!$B$6:$AM$77, MATCH('All P'!AI$5, 'Pitcher Raw'!$B$5:$AM$5, 0), FALSE)</f>
        <v>10.1</v>
      </c>
      <c r="AJ68" s="9">
        <f>VLOOKUP($B68, 'Pitcher Raw'!$B$6:$AM$77, MATCH('All P'!AJ$5, 'Pitcher Raw'!$B$5:$AM$5, 0), FALSE)</f>
        <v>2.5499999999999998</v>
      </c>
      <c r="AK68" s="9">
        <f>(VLOOKUP($B68, 'Pitcher Raw'!$B$6:$AM$77, MATCH('All P'!AK$5, 'Pitcher Raw'!$B$5:$AM$5, 0), FALSE)/VLOOKUP('All P'!$E68, 'Major League Baseball  Detailed'!$AF$2:$AG$31,2,FALSE))*162</f>
        <v>0.36541353383458641</v>
      </c>
      <c r="AL68" s="9">
        <f>(VLOOKUP($B68, 'Pitcher Raw'!$B$6:$AM$77, MATCH('All P'!AL$5, 'Pitcher Raw'!$B$5:$AM$5, 0), FALSE)/VLOOKUP('All P'!$E68, 'Major League Baseball  Detailed'!$AF$2:$AG$31,2,FALSE))*162</f>
        <v>-0.243609022556391</v>
      </c>
    </row>
    <row r="69" spans="1:38" x14ac:dyDescent="0.45">
      <c r="A69">
        <f>'Pitcher Raw'!A69</f>
        <v>64</v>
      </c>
      <c r="B69" t="str">
        <f>'Pitcher Raw'!B69</f>
        <v>Graham Ashcraft</v>
      </c>
      <c r="C69">
        <f>'Pitcher Raw'!C69</f>
        <v>2024</v>
      </c>
      <c r="D69">
        <f>'Pitcher Raw'!D69</f>
        <v>26</v>
      </c>
      <c r="E69" t="str">
        <f>'Pitcher Raw'!E69</f>
        <v>CIN</v>
      </c>
      <c r="F69" t="str">
        <f>'Pitcher Raw'!F69</f>
        <v>NL</v>
      </c>
      <c r="G69">
        <f>ROUND((VLOOKUP($B69, 'Pitcher Raw'!$B$6:$AM$77, MATCH('All P'!G$5,'Pitcher Raw'!$B$5:$AM$5, 0), FALSE)/$L69)*(162*($L69/VLOOKUP($E69, 'Major League Baseball  Detailed'!$AF$2:$AG$31, 2, FALSE))),0)</f>
        <v>5</v>
      </c>
      <c r="H69">
        <f>ROUND((VLOOKUP($B69, 'Pitcher Raw'!$B$6:$AM$77, MATCH('All P'!H$5,'Pitcher Raw'!$B$5:$AM$5, 0), FALSE)/$L69)*(162*($L69/VLOOKUP($E69, 'Major League Baseball  Detailed'!$AF$2:$AG$31, 2, FALSE))),0)</f>
        <v>4</v>
      </c>
      <c r="I69">
        <f>ROUND((VLOOKUP($B69, 'Pitcher Raw'!$B$6:$AM$77, MATCH('All P'!I$5,'Pitcher Raw'!$B$5:$AM$5, 0), FALSE)/$L69)*(162*($L69/VLOOKUP($E69, 'Major League Baseball  Detailed'!$AF$2:$AG$31, 2, FALSE))),0)</f>
        <v>1</v>
      </c>
      <c r="J69">
        <f>ROUND((VLOOKUP($B69, 'Pitcher Raw'!$B$6:$AM$77, MATCH('All P'!J$5,'Pitcher Raw'!$B$5:$AM$5, 0), FALSE)/$L69)*(162*($L69/VLOOKUP($E69, 'Major League Baseball  Detailed'!$AF$2:$AG$31, 2, FALSE))),0)</f>
        <v>9</v>
      </c>
      <c r="K69">
        <f>VLOOKUP($B69, 'Pitcher Raw'!$B$6:$AM$77, MATCH('All P'!K$5, 'Pitcher Raw'!$B$5:$AM$5, 0), FALSE)</f>
        <v>4.76</v>
      </c>
      <c r="L69">
        <f>ROUND((VLOOKUP($B69,'Pitcher Raw'!$B$6:$AM$77,MATCH('All P'!L$5,'Pitcher Raw'!$B$5:$AM$5,0),FALSE)/VLOOKUP($E69, 'Major League Baseball  Detailed'!$AF$2:$AG$31, 2, FALSE))*162, 0)</f>
        <v>14</v>
      </c>
      <c r="M69">
        <f>ROUND((VLOOKUP($B69,'Pitcher Raw'!$B$6:$AM$77,MATCH('All P'!M$5,'Pitcher Raw'!$B$5:$AM$5,0),FALSE)/VLOOKUP($E69, 'Major League Baseball  Detailed'!$AF$2:$AG$31, 2, FALSE))*162, 0)</f>
        <v>14</v>
      </c>
      <c r="N69">
        <f>ROUND((VLOOKUP($B69, 'Pitcher Raw'!$B$6:$AM$77, MATCH('All P'!N$5,'Pitcher Raw'!$B$5:$AM$5, 0), FALSE)/$L69)*(162*($L69/VLOOKUP($E69, 'Major League Baseball  Detailed'!$AF$2:$AG$31, 2, FALSE))),0)</f>
        <v>0</v>
      </c>
      <c r="O69">
        <f>ROUND((VLOOKUP($B69, 'Pitcher Raw'!$B$6:$AM$77, MATCH('All P'!O$5,'Pitcher Raw'!$B$5:$AM$5, 0), FALSE)/$L69)*(162*($L69/VLOOKUP($E69, 'Major League Baseball  Detailed'!$AF$2:$AG$31, 2, FALSE))),0)</f>
        <v>0</v>
      </c>
      <c r="P69">
        <f>ROUND((VLOOKUP($B69, 'Pitcher Raw'!$B$6:$AM$77, MATCH('All P'!P$5,'Pitcher Raw'!$B$5:$AM$5, 0), FALSE)/$L69)*(162*($L69/VLOOKUP($E69, 'Major League Baseball  Detailed'!$AF$2:$AG$31, 2, FALSE))),0)</f>
        <v>0</v>
      </c>
      <c r="Q69">
        <f>ROUND((VLOOKUP($B69, 'Pitcher Raw'!$B$6:$AM$77, MATCH('All P'!Q$5,'Pitcher Raw'!$B$5:$AM$5, 0), FALSE)/$L69)*(162*($L69/VLOOKUP($E69, 'Major League Baseball  Detailed'!$AF$2:$AG$31, 2, FALSE))),0)</f>
        <v>72</v>
      </c>
      <c r="R69">
        <f>ROUND((VLOOKUP($B69, 'Pitcher Raw'!$B$6:$AM$77, MATCH('All P'!R$5,'Pitcher Raw'!$B$5:$AM$5, 0), FALSE)/$L69)*(162*($L69/VLOOKUP($E69, 'Major League Baseball  Detailed'!$AF$2:$AG$31, 2, FALSE))),0)</f>
        <v>79</v>
      </c>
      <c r="S69">
        <f>ROUND((VLOOKUP($B69, 'Pitcher Raw'!$B$6:$AM$77, MATCH('All P'!S$5,'Pitcher Raw'!$B$5:$AM$5, 0), FALSE)/$L69)*(162*($L69/VLOOKUP($E69, 'Major League Baseball  Detailed'!$AF$2:$AG$31, 2, FALSE))),0)</f>
        <v>45</v>
      </c>
      <c r="T69">
        <f>ROUND((VLOOKUP($B69, 'Pitcher Raw'!$B$6:$AM$77, MATCH('All P'!T$5,'Pitcher Raw'!$B$5:$AM$5, 0), FALSE)/$L69)*(162*($L69/VLOOKUP($E69, 'Major League Baseball  Detailed'!$AF$2:$AG$31, 2, FALSE))),0)</f>
        <v>38</v>
      </c>
      <c r="U69">
        <f>ROUND((VLOOKUP($B69, 'Pitcher Raw'!$B$6:$AM$77, MATCH('All P'!U$5,'Pitcher Raw'!$B$5:$AM$5, 0), FALSE)/$L69)*(162*($L69/VLOOKUP($E69, 'Major League Baseball  Detailed'!$AF$2:$AG$31, 2, FALSE))),0)</f>
        <v>11</v>
      </c>
      <c r="V69">
        <f>ROUND((VLOOKUP($B69, 'Pitcher Raw'!$B$6:$AM$77, MATCH('All P'!V$5,'Pitcher Raw'!$B$5:$AM$5, 0), FALSE)/$L69)*(162*($L69/VLOOKUP($E69, 'Major League Baseball  Detailed'!$AF$2:$AG$31, 2, FALSE))),0)</f>
        <v>26</v>
      </c>
      <c r="W69">
        <f>ROUND((VLOOKUP($B69, 'Pitcher Raw'!$B$6:$AM$77, MATCH('All P'!W$5,'Pitcher Raw'!$B$5:$AM$5, 0), FALSE)/$L69)*(162*($L69/VLOOKUP($E69, 'Major League Baseball  Detailed'!$AF$2:$AG$31, 2, FALSE))),0)</f>
        <v>0</v>
      </c>
      <c r="X69">
        <f>ROUND((VLOOKUP($B69, 'Pitcher Raw'!$B$6:$AM$77, MATCH('All P'!X$5,'Pitcher Raw'!$B$5:$AM$5, 0), FALSE)/$L69)*(162*($L69/VLOOKUP($E69, 'Major League Baseball  Detailed'!$AF$2:$AG$31, 2, FALSE))),0)</f>
        <v>58</v>
      </c>
      <c r="Y69">
        <f>ROUND((VLOOKUP($B69, 'Pitcher Raw'!$B$6:$AM$77, MATCH('All P'!Y$5,'Pitcher Raw'!$B$5:$AM$5, 0), FALSE)/$L69)*(162*($L69/VLOOKUP($E69, 'Major League Baseball  Detailed'!$AF$2:$AG$31, 2, FALSE))),0)</f>
        <v>6</v>
      </c>
      <c r="Z69">
        <f>ROUND((VLOOKUP($B69, 'Pitcher Raw'!$B$6:$AM$77, MATCH('All P'!Z$5,'Pitcher Raw'!$B$5:$AM$5, 0), FALSE)/$L69)*(162*($L69/VLOOKUP($E69, 'Major League Baseball  Detailed'!$AF$2:$AG$31, 2, FALSE))),0)</f>
        <v>0</v>
      </c>
      <c r="AA69">
        <f>ROUND((VLOOKUP($B69, 'Pitcher Raw'!$B$6:$AM$77, MATCH('All P'!AA$5,'Pitcher Raw'!$B$5:$AM$5, 0), FALSE)/$L69)*(162*($L69/VLOOKUP($E69, 'Major League Baseball  Detailed'!$AF$2:$AG$31, 2, FALSE))),0)</f>
        <v>5</v>
      </c>
      <c r="AB69">
        <f>ROUND((VLOOKUP($B69, 'Pitcher Raw'!$B$6:$AM$77, MATCH('All P'!AB$5,'Pitcher Raw'!$B$5:$AM$5, 0), FALSE)/$L69)*(162*($L69/VLOOKUP($E69, 'Major League Baseball  Detailed'!$AF$2:$AG$31, 2, FALSE))),0)</f>
        <v>325</v>
      </c>
      <c r="AC69">
        <f>VLOOKUP($B69, 'Pitcher Raw'!$B$6:$AM$77, MATCH('All P'!AC$5, 'Pitcher Raw'!$B$5:$AM$5, 0), FALSE)</f>
        <v>88</v>
      </c>
      <c r="AD69" s="1">
        <f>VLOOKUP($B69, 'Pitcher Raw'!$B$6:$AM$77, MATCH('All P'!AD$5, 'Pitcher Raw'!$B$5:$AM$5, 0), FALSE)</f>
        <v>4.87</v>
      </c>
      <c r="AE69" s="1">
        <f>VLOOKUP($B69, 'Pitcher Raw'!$B$6:$AM$77, MATCH('All P'!AE$5, 'Pitcher Raw'!$B$5:$AM$5, 0), FALSE)</f>
        <v>1.4490000000000001</v>
      </c>
      <c r="AF69" s="9">
        <f>VLOOKUP($B69, 'Pitcher Raw'!$B$6:$AM$77, MATCH('All P'!AF$5, 'Pitcher Raw'!$B$5:$AM$5, 0), FALSE)</f>
        <v>9.8000000000000007</v>
      </c>
      <c r="AG69" s="9">
        <f>VLOOKUP($B69, 'Pitcher Raw'!$B$6:$AM$77, MATCH('All P'!AG$5, 'Pitcher Raw'!$B$5:$AM$5, 0), FALSE)</f>
        <v>1.4</v>
      </c>
      <c r="AH69" s="9">
        <f>VLOOKUP($B69, 'Pitcher Raw'!$B$6:$AM$77, MATCH('All P'!AH$5, 'Pitcher Raw'!$B$5:$AM$5, 0), FALSE)</f>
        <v>3.2</v>
      </c>
      <c r="AI69" s="9">
        <f>VLOOKUP($B69, 'Pitcher Raw'!$B$6:$AM$77, MATCH('All P'!AI$5, 'Pitcher Raw'!$B$5:$AM$5, 0), FALSE)</f>
        <v>7.2</v>
      </c>
      <c r="AJ69" s="9">
        <f>VLOOKUP($B69, 'Pitcher Raw'!$B$6:$AM$77, MATCH('All P'!AJ$5, 'Pitcher Raw'!$B$5:$AM$5, 0), FALSE)</f>
        <v>2.2400000000000002</v>
      </c>
      <c r="AK69" s="9">
        <f>(VLOOKUP($B69, 'Pitcher Raw'!$B$6:$AM$77, MATCH('All P'!AK$5, 'Pitcher Raw'!$B$5:$AM$5, 0), FALSE)/VLOOKUP('All P'!$E69, 'Major League Baseball  Detailed'!$AF$2:$AG$31,2,FALSE))*162</f>
        <v>0.12366412213740458</v>
      </c>
      <c r="AL69" s="9">
        <f>(VLOOKUP($B69, 'Pitcher Raw'!$B$6:$AM$77, MATCH('All P'!AL$5, 'Pitcher Raw'!$B$5:$AM$5, 0), FALSE)/VLOOKUP('All P'!$E69, 'Major League Baseball  Detailed'!$AF$2:$AG$31,2,FALSE))*162</f>
        <v>-0.4946564885496183</v>
      </c>
    </row>
    <row r="70" spans="1:38" x14ac:dyDescent="0.45">
      <c r="A70">
        <f>'Pitcher Raw'!A70</f>
        <v>65</v>
      </c>
      <c r="B70" t="str">
        <f>'Pitcher Raw'!B70</f>
        <v>Chris Bassitt</v>
      </c>
      <c r="C70">
        <f>'Pitcher Raw'!C70</f>
        <v>2024</v>
      </c>
      <c r="D70">
        <f>'Pitcher Raw'!D70</f>
        <v>35</v>
      </c>
      <c r="E70" t="str">
        <f>'Pitcher Raw'!E70</f>
        <v>TOR</v>
      </c>
      <c r="F70" t="str">
        <f>'Pitcher Raw'!F70</f>
        <v>AL</v>
      </c>
      <c r="G70">
        <f>ROUND((VLOOKUP($B70, 'Pitcher Raw'!$B$6:$AM$77, MATCH('All P'!G$5,'Pitcher Raw'!$B$5:$AM$5, 0), FALSE)/$L70)*(162*($L70/VLOOKUP($E70, 'Major League Baseball  Detailed'!$AF$2:$AG$31, 2, FALSE))),0)</f>
        <v>6</v>
      </c>
      <c r="H70">
        <f>ROUND((VLOOKUP($B70, 'Pitcher Raw'!$B$6:$AM$77, MATCH('All P'!H$5,'Pitcher Raw'!$B$5:$AM$5, 0), FALSE)/$L70)*(162*($L70/VLOOKUP($E70, 'Major League Baseball  Detailed'!$AF$2:$AG$31, 2, FALSE))),0)</f>
        <v>7</v>
      </c>
      <c r="I70">
        <f>ROUND((VLOOKUP($B70, 'Pitcher Raw'!$B$6:$AM$77, MATCH('All P'!I$5,'Pitcher Raw'!$B$5:$AM$5, 0), FALSE)/$L70)*(162*($L70/VLOOKUP($E70, 'Major League Baseball  Detailed'!$AF$2:$AG$31, 2, FALSE))),0)</f>
        <v>1</v>
      </c>
      <c r="J70">
        <f>ROUND((VLOOKUP($B70, 'Pitcher Raw'!$B$6:$AM$77, MATCH('All P'!J$5,'Pitcher Raw'!$B$5:$AM$5, 0), FALSE)/$L70)*(162*($L70/VLOOKUP($E70, 'Major League Baseball  Detailed'!$AF$2:$AG$31, 2, FALSE))),0)</f>
        <v>13</v>
      </c>
      <c r="K70">
        <f>VLOOKUP($B70, 'Pitcher Raw'!$B$6:$AM$77, MATCH('All P'!K$5, 'Pitcher Raw'!$B$5:$AM$5, 0), FALSE)</f>
        <v>4.03</v>
      </c>
      <c r="L70">
        <f>ROUND((VLOOKUP($B70,'Pitcher Raw'!$B$6:$AM$77,MATCH('All P'!L$5,'Pitcher Raw'!$B$5:$AM$5,0),FALSE)/VLOOKUP($E70, 'Major League Baseball  Detailed'!$AF$2:$AG$31, 2, FALSE))*162, 0)</f>
        <v>13</v>
      </c>
      <c r="M70">
        <f>ROUND((VLOOKUP($B70,'Pitcher Raw'!$B$6:$AM$77,MATCH('All P'!M$5,'Pitcher Raw'!$B$5:$AM$5,0),FALSE)/VLOOKUP($E70, 'Major League Baseball  Detailed'!$AF$2:$AG$31, 2, FALSE))*162, 0)</f>
        <v>13</v>
      </c>
      <c r="N70">
        <f>ROUND((VLOOKUP($B70, 'Pitcher Raw'!$B$6:$AM$77, MATCH('All P'!N$5,'Pitcher Raw'!$B$5:$AM$5, 0), FALSE)/$L70)*(162*($L70/VLOOKUP($E70, 'Major League Baseball  Detailed'!$AF$2:$AG$31, 2, FALSE))),0)</f>
        <v>0</v>
      </c>
      <c r="O70">
        <f>ROUND((VLOOKUP($B70, 'Pitcher Raw'!$B$6:$AM$77, MATCH('All P'!O$5,'Pitcher Raw'!$B$5:$AM$5, 0), FALSE)/$L70)*(162*($L70/VLOOKUP($E70, 'Major League Baseball  Detailed'!$AF$2:$AG$31, 2, FALSE))),0)</f>
        <v>0</v>
      </c>
      <c r="P70">
        <f>ROUND((VLOOKUP($B70, 'Pitcher Raw'!$B$6:$AM$77, MATCH('All P'!P$5,'Pitcher Raw'!$B$5:$AM$5, 0), FALSE)/$L70)*(162*($L70/VLOOKUP($E70, 'Major League Baseball  Detailed'!$AF$2:$AG$31, 2, FALSE))),0)</f>
        <v>0</v>
      </c>
      <c r="Q70">
        <f>ROUND((VLOOKUP($B70, 'Pitcher Raw'!$B$6:$AM$77, MATCH('All P'!Q$5,'Pitcher Raw'!$B$5:$AM$5, 0), FALSE)/$L70)*(162*($L70/VLOOKUP($E70, 'Major League Baseball  Detailed'!$AF$2:$AG$31, 2, FALSE))),0)</f>
        <v>73</v>
      </c>
      <c r="R70">
        <f>ROUND((VLOOKUP($B70, 'Pitcher Raw'!$B$6:$AM$77, MATCH('All P'!R$5,'Pitcher Raw'!$B$5:$AM$5, 0), FALSE)/$L70)*(162*($L70/VLOOKUP($E70, 'Major League Baseball  Detailed'!$AF$2:$AG$31, 2, FALSE))),0)</f>
        <v>74</v>
      </c>
      <c r="S70">
        <f>ROUND((VLOOKUP($B70, 'Pitcher Raw'!$B$6:$AM$77, MATCH('All P'!S$5,'Pitcher Raw'!$B$5:$AM$5, 0), FALSE)/$L70)*(162*($L70/VLOOKUP($E70, 'Major League Baseball  Detailed'!$AF$2:$AG$31, 2, FALSE))),0)</f>
        <v>37</v>
      </c>
      <c r="T70">
        <f>ROUND((VLOOKUP($B70, 'Pitcher Raw'!$B$6:$AM$77, MATCH('All P'!T$5,'Pitcher Raw'!$B$5:$AM$5, 0), FALSE)/$L70)*(162*($L70/VLOOKUP($E70, 'Major League Baseball  Detailed'!$AF$2:$AG$31, 2, FALSE))),0)</f>
        <v>33</v>
      </c>
      <c r="U70">
        <f>ROUND((VLOOKUP($B70, 'Pitcher Raw'!$B$6:$AM$77, MATCH('All P'!U$5,'Pitcher Raw'!$B$5:$AM$5, 0), FALSE)/$L70)*(162*($L70/VLOOKUP($E70, 'Major League Baseball  Detailed'!$AF$2:$AG$31, 2, FALSE))),0)</f>
        <v>9</v>
      </c>
      <c r="V70">
        <f>ROUND((VLOOKUP($B70, 'Pitcher Raw'!$B$6:$AM$77, MATCH('All P'!V$5,'Pitcher Raw'!$B$5:$AM$5, 0), FALSE)/$L70)*(162*($L70/VLOOKUP($E70, 'Major League Baseball  Detailed'!$AF$2:$AG$31, 2, FALSE))),0)</f>
        <v>30</v>
      </c>
      <c r="W70">
        <f>ROUND((VLOOKUP($B70, 'Pitcher Raw'!$B$6:$AM$77, MATCH('All P'!W$5,'Pitcher Raw'!$B$5:$AM$5, 0), FALSE)/$L70)*(162*($L70/VLOOKUP($E70, 'Major League Baseball  Detailed'!$AF$2:$AG$31, 2, FALSE))),0)</f>
        <v>0</v>
      </c>
      <c r="X70">
        <f>ROUND((VLOOKUP($B70, 'Pitcher Raw'!$B$6:$AM$77, MATCH('All P'!X$5,'Pitcher Raw'!$B$5:$AM$5, 0), FALSE)/$L70)*(162*($L70/VLOOKUP($E70, 'Major League Baseball  Detailed'!$AF$2:$AG$31, 2, FALSE))),0)</f>
        <v>68</v>
      </c>
      <c r="Y70">
        <f>ROUND((VLOOKUP($B70, 'Pitcher Raw'!$B$6:$AM$77, MATCH('All P'!Y$5,'Pitcher Raw'!$B$5:$AM$5, 0), FALSE)/$L70)*(162*($L70/VLOOKUP($E70, 'Major League Baseball  Detailed'!$AF$2:$AG$31, 2, FALSE))),0)</f>
        <v>4</v>
      </c>
      <c r="Z70">
        <f>ROUND((VLOOKUP($B70, 'Pitcher Raw'!$B$6:$AM$77, MATCH('All P'!Z$5,'Pitcher Raw'!$B$5:$AM$5, 0), FALSE)/$L70)*(162*($L70/VLOOKUP($E70, 'Major League Baseball  Detailed'!$AF$2:$AG$31, 2, FALSE))),0)</f>
        <v>0</v>
      </c>
      <c r="AA70">
        <f>ROUND((VLOOKUP($B70, 'Pitcher Raw'!$B$6:$AM$77, MATCH('All P'!AA$5,'Pitcher Raw'!$B$5:$AM$5, 0), FALSE)/$L70)*(162*($L70/VLOOKUP($E70, 'Major League Baseball  Detailed'!$AF$2:$AG$31, 2, FALSE))),0)</f>
        <v>0</v>
      </c>
      <c r="AB70">
        <f>ROUND((VLOOKUP($B70, 'Pitcher Raw'!$B$6:$AM$77, MATCH('All P'!AB$5,'Pitcher Raw'!$B$5:$AM$5, 0), FALSE)/$L70)*(162*($L70/VLOOKUP($E70, 'Major League Baseball  Detailed'!$AF$2:$AG$31, 2, FALSE))),0)</f>
        <v>318</v>
      </c>
      <c r="AC70">
        <f>VLOOKUP($B70, 'Pitcher Raw'!$B$6:$AM$77, MATCH('All P'!AC$5, 'Pitcher Raw'!$B$5:$AM$5, 0), FALSE)</f>
        <v>97</v>
      </c>
      <c r="AD70" s="1">
        <f>VLOOKUP($B70, 'Pitcher Raw'!$B$6:$AM$77, MATCH('All P'!AD$5, 'Pitcher Raw'!$B$5:$AM$5, 0), FALSE)</f>
        <v>4.1900000000000004</v>
      </c>
      <c r="AE70" s="1">
        <f>VLOOKUP($B70, 'Pitcher Raw'!$B$6:$AM$77, MATCH('All P'!AE$5, 'Pitcher Raw'!$B$5:$AM$5, 0), FALSE)</f>
        <v>1.425</v>
      </c>
      <c r="AF70" s="9">
        <f>VLOOKUP($B70, 'Pitcher Raw'!$B$6:$AM$77, MATCH('All P'!AF$5, 'Pitcher Raw'!$B$5:$AM$5, 0), FALSE)</f>
        <v>9.1</v>
      </c>
      <c r="AG70" s="9">
        <f>VLOOKUP($B70, 'Pitcher Raw'!$B$6:$AM$77, MATCH('All P'!AG$5, 'Pitcher Raw'!$B$5:$AM$5, 0), FALSE)</f>
        <v>1</v>
      </c>
      <c r="AH70" s="9">
        <f>VLOOKUP($B70, 'Pitcher Raw'!$B$6:$AM$77, MATCH('All P'!AH$5, 'Pitcher Raw'!$B$5:$AM$5, 0), FALSE)</f>
        <v>3.7</v>
      </c>
      <c r="AI70" s="9">
        <f>VLOOKUP($B70, 'Pitcher Raw'!$B$6:$AM$77, MATCH('All P'!AI$5, 'Pitcher Raw'!$B$5:$AM$5, 0), FALSE)</f>
        <v>8.4</v>
      </c>
      <c r="AJ70" s="9">
        <f>VLOOKUP($B70, 'Pitcher Raw'!$B$6:$AM$77, MATCH('All P'!AJ$5, 'Pitcher Raw'!$B$5:$AM$5, 0), FALSE)</f>
        <v>2.2400000000000002</v>
      </c>
      <c r="AK70" s="9">
        <f>(VLOOKUP($B70, 'Pitcher Raw'!$B$6:$AM$77, MATCH('All P'!AK$5, 'Pitcher Raw'!$B$5:$AM$5, 0), FALSE)/VLOOKUP('All P'!$E70, 'Major League Baseball  Detailed'!$AF$2:$AG$31,2,FALSE))*162</f>
        <v>0</v>
      </c>
      <c r="AL70" s="9">
        <f>(VLOOKUP($B70, 'Pitcher Raw'!$B$6:$AM$77, MATCH('All P'!AL$5, 'Pitcher Raw'!$B$5:$AM$5, 0), FALSE)/VLOOKUP('All P'!$E70, 'Major League Baseball  Detailed'!$AF$2:$AG$31,2,FALSE))*162</f>
        <v>-0.60902255639097747</v>
      </c>
    </row>
    <row r="71" spans="1:38" x14ac:dyDescent="0.45">
      <c r="A71">
        <f>'Pitcher Raw'!A71</f>
        <v>66</v>
      </c>
      <c r="B71" t="str">
        <f>'Pitcher Raw'!B71</f>
        <v>Patrick Sandoval</v>
      </c>
      <c r="C71">
        <f>'Pitcher Raw'!C71</f>
        <v>2024</v>
      </c>
      <c r="D71">
        <f>'Pitcher Raw'!D71</f>
        <v>27</v>
      </c>
      <c r="E71" t="str">
        <f>'Pitcher Raw'!E71</f>
        <v>LAA</v>
      </c>
      <c r="F71" t="str">
        <f>'Pitcher Raw'!F71</f>
        <v>AL</v>
      </c>
      <c r="G71">
        <f>ROUND((VLOOKUP($B71, 'Pitcher Raw'!$B$6:$AM$77, MATCH('All P'!G$5,'Pitcher Raw'!$B$5:$AM$5, 0), FALSE)/$L71)*(162*($L71/VLOOKUP($E71, 'Major League Baseball  Detailed'!$AF$2:$AG$31, 2, FALSE))),0)</f>
        <v>2</v>
      </c>
      <c r="H71">
        <f>ROUND((VLOOKUP($B71, 'Pitcher Raw'!$B$6:$AM$77, MATCH('All P'!H$5,'Pitcher Raw'!$B$5:$AM$5, 0), FALSE)/$L71)*(162*($L71/VLOOKUP($E71, 'Major League Baseball  Detailed'!$AF$2:$AG$31, 2, FALSE))),0)</f>
        <v>10</v>
      </c>
      <c r="I71">
        <f>ROUND((VLOOKUP($B71, 'Pitcher Raw'!$B$6:$AM$77, MATCH('All P'!I$5,'Pitcher Raw'!$B$5:$AM$5, 0), FALSE)/$L71)*(162*($L71/VLOOKUP($E71, 'Major League Baseball  Detailed'!$AF$2:$AG$31, 2, FALSE))),0)</f>
        <v>0</v>
      </c>
      <c r="J71">
        <f>ROUND((VLOOKUP($B71, 'Pitcher Raw'!$B$6:$AM$77, MATCH('All P'!J$5,'Pitcher Raw'!$B$5:$AM$5, 0), FALSE)/$L71)*(162*($L71/VLOOKUP($E71, 'Major League Baseball  Detailed'!$AF$2:$AG$31, 2, FALSE))),0)</f>
        <v>12</v>
      </c>
      <c r="K71">
        <f>VLOOKUP($B71, 'Pitcher Raw'!$B$6:$AM$77, MATCH('All P'!K$5, 'Pitcher Raw'!$B$5:$AM$5, 0), FALSE)</f>
        <v>5.34</v>
      </c>
      <c r="L71">
        <f>ROUND((VLOOKUP($B71,'Pitcher Raw'!$B$6:$AM$77,MATCH('All P'!L$5,'Pitcher Raw'!$B$5:$AM$5,0),FALSE)/VLOOKUP($E71, 'Major League Baseball  Detailed'!$AF$2:$AG$31, 2, FALSE))*162, 0)</f>
        <v>15</v>
      </c>
      <c r="M71">
        <f>ROUND((VLOOKUP($B71,'Pitcher Raw'!$B$6:$AM$77,MATCH('All P'!M$5,'Pitcher Raw'!$B$5:$AM$5,0),FALSE)/VLOOKUP($E71, 'Major League Baseball  Detailed'!$AF$2:$AG$31, 2, FALSE))*162, 0)</f>
        <v>15</v>
      </c>
      <c r="N71">
        <f>ROUND((VLOOKUP($B71, 'Pitcher Raw'!$B$6:$AM$77, MATCH('All P'!N$5,'Pitcher Raw'!$B$5:$AM$5, 0), FALSE)/$L71)*(162*($L71/VLOOKUP($E71, 'Major League Baseball  Detailed'!$AF$2:$AG$31, 2, FALSE))),0)</f>
        <v>0</v>
      </c>
      <c r="O71">
        <f>ROUND((VLOOKUP($B71, 'Pitcher Raw'!$B$6:$AM$77, MATCH('All P'!O$5,'Pitcher Raw'!$B$5:$AM$5, 0), FALSE)/$L71)*(162*($L71/VLOOKUP($E71, 'Major League Baseball  Detailed'!$AF$2:$AG$31, 2, FALSE))),0)</f>
        <v>0</v>
      </c>
      <c r="P71">
        <f>ROUND((VLOOKUP($B71, 'Pitcher Raw'!$B$6:$AM$77, MATCH('All P'!P$5,'Pitcher Raw'!$B$5:$AM$5, 0), FALSE)/$L71)*(162*($L71/VLOOKUP($E71, 'Major League Baseball  Detailed'!$AF$2:$AG$31, 2, FALSE))),0)</f>
        <v>0</v>
      </c>
      <c r="Q71">
        <f>ROUND((VLOOKUP($B71, 'Pitcher Raw'!$B$6:$AM$77, MATCH('All P'!Q$5,'Pitcher Raw'!$B$5:$AM$5, 0), FALSE)/$L71)*(162*($L71/VLOOKUP($E71, 'Major League Baseball  Detailed'!$AF$2:$AG$31, 2, FALSE))),0)</f>
        <v>74</v>
      </c>
      <c r="R71">
        <f>ROUND((VLOOKUP($B71, 'Pitcher Raw'!$B$6:$AM$77, MATCH('All P'!R$5,'Pitcher Raw'!$B$5:$AM$5, 0), FALSE)/$L71)*(162*($L71/VLOOKUP($E71, 'Major League Baseball  Detailed'!$AF$2:$AG$31, 2, FALSE))),0)</f>
        <v>78</v>
      </c>
      <c r="S71">
        <f>ROUND((VLOOKUP($B71, 'Pitcher Raw'!$B$6:$AM$77, MATCH('All P'!S$5,'Pitcher Raw'!$B$5:$AM$5, 0), FALSE)/$L71)*(162*($L71/VLOOKUP($E71, 'Major League Baseball  Detailed'!$AF$2:$AG$31, 2, FALSE))),0)</f>
        <v>49</v>
      </c>
      <c r="T71">
        <f>ROUND((VLOOKUP($B71, 'Pitcher Raw'!$B$6:$AM$77, MATCH('All P'!T$5,'Pitcher Raw'!$B$5:$AM$5, 0), FALSE)/$L71)*(162*($L71/VLOOKUP($E71, 'Major League Baseball  Detailed'!$AF$2:$AG$31, 2, FALSE))),0)</f>
        <v>45</v>
      </c>
      <c r="U71">
        <f>ROUND((VLOOKUP($B71, 'Pitcher Raw'!$B$6:$AM$77, MATCH('All P'!U$5,'Pitcher Raw'!$B$5:$AM$5, 0), FALSE)/$L71)*(162*($L71/VLOOKUP($E71, 'Major League Baseball  Detailed'!$AF$2:$AG$31, 2, FALSE))),0)</f>
        <v>9</v>
      </c>
      <c r="V71">
        <f>ROUND((VLOOKUP($B71, 'Pitcher Raw'!$B$6:$AM$77, MATCH('All P'!V$5,'Pitcher Raw'!$B$5:$AM$5, 0), FALSE)/$L71)*(162*($L71/VLOOKUP($E71, 'Major League Baseball  Detailed'!$AF$2:$AG$31, 2, FALSE))),0)</f>
        <v>33</v>
      </c>
      <c r="W71">
        <f>ROUND((VLOOKUP($B71, 'Pitcher Raw'!$B$6:$AM$77, MATCH('All P'!W$5,'Pitcher Raw'!$B$5:$AM$5, 0), FALSE)/$L71)*(162*($L71/VLOOKUP($E71, 'Major League Baseball  Detailed'!$AF$2:$AG$31, 2, FALSE))),0)</f>
        <v>0</v>
      </c>
      <c r="X71">
        <f>ROUND((VLOOKUP($B71, 'Pitcher Raw'!$B$6:$AM$77, MATCH('All P'!X$5,'Pitcher Raw'!$B$5:$AM$5, 0), FALSE)/$L71)*(162*($L71/VLOOKUP($E71, 'Major League Baseball  Detailed'!$AF$2:$AG$31, 2, FALSE))),0)</f>
        <v>79</v>
      </c>
      <c r="Y71">
        <f>ROUND((VLOOKUP($B71, 'Pitcher Raw'!$B$6:$AM$77, MATCH('All P'!Y$5,'Pitcher Raw'!$B$5:$AM$5, 0), FALSE)/$L71)*(162*($L71/VLOOKUP($E71, 'Major League Baseball  Detailed'!$AF$2:$AG$31, 2, FALSE))),0)</f>
        <v>2</v>
      </c>
      <c r="Z71">
        <f>ROUND((VLOOKUP($B71, 'Pitcher Raw'!$B$6:$AM$77, MATCH('All P'!Z$5,'Pitcher Raw'!$B$5:$AM$5, 0), FALSE)/$L71)*(162*($L71/VLOOKUP($E71, 'Major League Baseball  Detailed'!$AF$2:$AG$31, 2, FALSE))),0)</f>
        <v>2</v>
      </c>
      <c r="AA71">
        <f>ROUND((VLOOKUP($B71, 'Pitcher Raw'!$B$6:$AM$77, MATCH('All P'!AA$5,'Pitcher Raw'!$B$5:$AM$5, 0), FALSE)/$L71)*(162*($L71/VLOOKUP($E71, 'Major League Baseball  Detailed'!$AF$2:$AG$31, 2, FALSE))),0)</f>
        <v>5</v>
      </c>
      <c r="AB71">
        <f>ROUND((VLOOKUP($B71, 'Pitcher Raw'!$B$6:$AM$77, MATCH('All P'!AB$5,'Pitcher Raw'!$B$5:$AM$5, 0), FALSE)/$L71)*(162*($L71/VLOOKUP($E71, 'Major League Baseball  Detailed'!$AF$2:$AG$31, 2, FALSE))),0)</f>
        <v>333</v>
      </c>
      <c r="AC71">
        <f>VLOOKUP($B71, 'Pitcher Raw'!$B$6:$AM$77, MATCH('All P'!AC$5, 'Pitcher Raw'!$B$5:$AM$5, 0), FALSE)</f>
        <v>77</v>
      </c>
      <c r="AD71" s="1">
        <f>VLOOKUP($B71, 'Pitcher Raw'!$B$6:$AM$77, MATCH('All P'!AD$5, 'Pitcher Raw'!$B$5:$AM$5, 0), FALSE)</f>
        <v>3.97</v>
      </c>
      <c r="AE71" s="1">
        <f>VLOOKUP($B71, 'Pitcher Raw'!$B$6:$AM$77, MATCH('All P'!AE$5, 'Pitcher Raw'!$B$5:$AM$5, 0), FALSE)</f>
        <v>1.484</v>
      </c>
      <c r="AF71" s="9">
        <f>VLOOKUP($B71, 'Pitcher Raw'!$B$6:$AM$77, MATCH('All P'!AF$5, 'Pitcher Raw'!$B$5:$AM$5, 0), FALSE)</f>
        <v>9.3000000000000007</v>
      </c>
      <c r="AG71" s="9">
        <f>VLOOKUP($B71, 'Pitcher Raw'!$B$6:$AM$77, MATCH('All P'!AG$5, 'Pitcher Raw'!$B$5:$AM$5, 0), FALSE)</f>
        <v>1</v>
      </c>
      <c r="AH71" s="9">
        <f>VLOOKUP($B71, 'Pitcher Raw'!$B$6:$AM$77, MATCH('All P'!AH$5, 'Pitcher Raw'!$B$5:$AM$5, 0), FALSE)</f>
        <v>4</v>
      </c>
      <c r="AI71" s="9">
        <f>VLOOKUP($B71, 'Pitcher Raw'!$B$6:$AM$77, MATCH('All P'!AI$5, 'Pitcher Raw'!$B$5:$AM$5, 0), FALSE)</f>
        <v>9.5</v>
      </c>
      <c r="AJ71" s="9">
        <f>VLOOKUP($B71, 'Pitcher Raw'!$B$6:$AM$77, MATCH('All P'!AJ$5, 'Pitcher Raw'!$B$5:$AM$5, 0), FALSE)</f>
        <v>2.37</v>
      </c>
      <c r="AK71" s="9">
        <f>(VLOOKUP($B71, 'Pitcher Raw'!$B$6:$AM$77, MATCH('All P'!AK$5, 'Pitcher Raw'!$B$5:$AM$5, 0), FALSE)/VLOOKUP('All P'!$E71, 'Major League Baseball  Detailed'!$AF$2:$AG$31,2,FALSE))*162</f>
        <v>-0.24732824427480915</v>
      </c>
      <c r="AL71" s="9">
        <f>(VLOOKUP($B71, 'Pitcher Raw'!$B$6:$AM$77, MATCH('All P'!AL$5, 'Pitcher Raw'!$B$5:$AM$5, 0), FALSE)/VLOOKUP('All P'!$E71, 'Major League Baseball  Detailed'!$AF$2:$AG$31,2,FALSE))*162</f>
        <v>-0.86564885496183208</v>
      </c>
    </row>
    <row r="72" spans="1:38" x14ac:dyDescent="0.45">
      <c r="A72">
        <f>'Pitcher Raw'!A72</f>
        <v>67</v>
      </c>
      <c r="B72" t="str">
        <f>'Pitcher Raw'!B72</f>
        <v>Miles Mikolas</v>
      </c>
      <c r="C72">
        <f>'Pitcher Raw'!C72</f>
        <v>2024</v>
      </c>
      <c r="D72">
        <f>'Pitcher Raw'!D72</f>
        <v>35</v>
      </c>
      <c r="E72" t="str">
        <f>'Pitcher Raw'!E72</f>
        <v>STL</v>
      </c>
      <c r="F72" t="str">
        <f>'Pitcher Raw'!F72</f>
        <v>NL</v>
      </c>
      <c r="G72">
        <f>ROUND((VLOOKUP($B72, 'Pitcher Raw'!$B$6:$AM$77, MATCH('All P'!G$5,'Pitcher Raw'!$B$5:$AM$5, 0), FALSE)/$L72)*(162*($L72/VLOOKUP($E72, 'Major League Baseball  Detailed'!$AF$2:$AG$31, 2, FALSE))),0)</f>
        <v>4</v>
      </c>
      <c r="H72">
        <f>ROUND((VLOOKUP($B72, 'Pitcher Raw'!$B$6:$AM$77, MATCH('All P'!H$5,'Pitcher Raw'!$B$5:$AM$5, 0), FALSE)/$L72)*(162*($L72/VLOOKUP($E72, 'Major League Baseball  Detailed'!$AF$2:$AG$31, 2, FALSE))),0)</f>
        <v>7</v>
      </c>
      <c r="I72">
        <f>ROUND((VLOOKUP($B72, 'Pitcher Raw'!$B$6:$AM$77, MATCH('All P'!I$5,'Pitcher Raw'!$B$5:$AM$5, 0), FALSE)/$L72)*(162*($L72/VLOOKUP($E72, 'Major League Baseball  Detailed'!$AF$2:$AG$31, 2, FALSE))),0)</f>
        <v>0</v>
      </c>
      <c r="J72">
        <f>ROUND((VLOOKUP($B72, 'Pitcher Raw'!$B$6:$AM$77, MATCH('All P'!J$5,'Pitcher Raw'!$B$5:$AM$5, 0), FALSE)/$L72)*(162*($L72/VLOOKUP($E72, 'Major League Baseball  Detailed'!$AF$2:$AG$31, 2, FALSE))),0)</f>
        <v>11</v>
      </c>
      <c r="K72">
        <f>VLOOKUP($B72, 'Pitcher Raw'!$B$6:$AM$77, MATCH('All P'!K$5, 'Pitcher Raw'!$B$5:$AM$5, 0), FALSE)</f>
        <v>5.54</v>
      </c>
      <c r="L72">
        <f>ROUND((VLOOKUP($B72,'Pitcher Raw'!$B$6:$AM$77,MATCH('All P'!L$5,'Pitcher Raw'!$B$5:$AM$5,0),FALSE)/VLOOKUP($E72, 'Major League Baseball  Detailed'!$AF$2:$AG$31, 2, FALSE))*162, 0)</f>
        <v>15</v>
      </c>
      <c r="M72">
        <f>ROUND((VLOOKUP($B72,'Pitcher Raw'!$B$6:$AM$77,MATCH('All P'!M$5,'Pitcher Raw'!$B$5:$AM$5,0),FALSE)/VLOOKUP($E72, 'Major League Baseball  Detailed'!$AF$2:$AG$31, 2, FALSE))*162, 0)</f>
        <v>15</v>
      </c>
      <c r="N72">
        <f>ROUND((VLOOKUP($B72, 'Pitcher Raw'!$B$6:$AM$77, MATCH('All P'!N$5,'Pitcher Raw'!$B$5:$AM$5, 0), FALSE)/$L72)*(162*($L72/VLOOKUP($E72, 'Major League Baseball  Detailed'!$AF$2:$AG$31, 2, FALSE))),0)</f>
        <v>0</v>
      </c>
      <c r="O72">
        <f>ROUND((VLOOKUP($B72, 'Pitcher Raw'!$B$6:$AM$77, MATCH('All P'!O$5,'Pitcher Raw'!$B$5:$AM$5, 0), FALSE)/$L72)*(162*($L72/VLOOKUP($E72, 'Major League Baseball  Detailed'!$AF$2:$AG$31, 2, FALSE))),0)</f>
        <v>0</v>
      </c>
      <c r="P72">
        <f>ROUND((VLOOKUP($B72, 'Pitcher Raw'!$B$6:$AM$77, MATCH('All P'!P$5,'Pitcher Raw'!$B$5:$AM$5, 0), FALSE)/$L72)*(162*($L72/VLOOKUP($E72, 'Major League Baseball  Detailed'!$AF$2:$AG$31, 2, FALSE))),0)</f>
        <v>0</v>
      </c>
      <c r="Q72">
        <f>ROUND((VLOOKUP($B72, 'Pitcher Raw'!$B$6:$AM$77, MATCH('All P'!Q$5,'Pitcher Raw'!$B$5:$AM$5, 0), FALSE)/$L72)*(162*($L72/VLOOKUP($E72, 'Major League Baseball  Detailed'!$AF$2:$AG$31, 2, FALSE))),0)</f>
        <v>80</v>
      </c>
      <c r="R72">
        <f>ROUND((VLOOKUP($B72, 'Pitcher Raw'!$B$6:$AM$77, MATCH('All P'!R$5,'Pitcher Raw'!$B$5:$AM$5, 0), FALSE)/$L72)*(162*($L72/VLOOKUP($E72, 'Major League Baseball  Detailed'!$AF$2:$AG$31, 2, FALSE))),0)</f>
        <v>89</v>
      </c>
      <c r="S72">
        <f>ROUND((VLOOKUP($B72, 'Pitcher Raw'!$B$6:$AM$77, MATCH('All P'!S$5,'Pitcher Raw'!$B$5:$AM$5, 0), FALSE)/$L72)*(162*($L72/VLOOKUP($E72, 'Major League Baseball  Detailed'!$AF$2:$AG$31, 2, FALSE))),0)</f>
        <v>49</v>
      </c>
      <c r="T72">
        <f>ROUND((VLOOKUP($B72, 'Pitcher Raw'!$B$6:$AM$77, MATCH('All P'!T$5,'Pitcher Raw'!$B$5:$AM$5, 0), FALSE)/$L72)*(162*($L72/VLOOKUP($E72, 'Major League Baseball  Detailed'!$AF$2:$AG$31, 2, FALSE))),0)</f>
        <v>49</v>
      </c>
      <c r="U72">
        <f>ROUND((VLOOKUP($B72, 'Pitcher Raw'!$B$6:$AM$77, MATCH('All P'!U$5,'Pitcher Raw'!$B$5:$AM$5, 0), FALSE)/$L72)*(162*($L72/VLOOKUP($E72, 'Major League Baseball  Detailed'!$AF$2:$AG$31, 2, FALSE))),0)</f>
        <v>12</v>
      </c>
      <c r="V72">
        <f>ROUND((VLOOKUP($B72, 'Pitcher Raw'!$B$6:$AM$77, MATCH('All P'!V$5,'Pitcher Raw'!$B$5:$AM$5, 0), FALSE)/$L72)*(162*($L72/VLOOKUP($E72, 'Major League Baseball  Detailed'!$AF$2:$AG$31, 2, FALSE))),0)</f>
        <v>17</v>
      </c>
      <c r="W72">
        <f>ROUND((VLOOKUP($B72, 'Pitcher Raw'!$B$6:$AM$77, MATCH('All P'!W$5,'Pitcher Raw'!$B$5:$AM$5, 0), FALSE)/$L72)*(162*($L72/VLOOKUP($E72, 'Major League Baseball  Detailed'!$AF$2:$AG$31, 2, FALSE))),0)</f>
        <v>0</v>
      </c>
      <c r="X72">
        <f>ROUND((VLOOKUP($B72, 'Pitcher Raw'!$B$6:$AM$77, MATCH('All P'!X$5,'Pitcher Raw'!$B$5:$AM$5, 0), FALSE)/$L72)*(162*($L72/VLOOKUP($E72, 'Major League Baseball  Detailed'!$AF$2:$AG$31, 2, FALSE))),0)</f>
        <v>62</v>
      </c>
      <c r="Y72">
        <f>ROUND((VLOOKUP($B72, 'Pitcher Raw'!$B$6:$AM$77, MATCH('All P'!Y$5,'Pitcher Raw'!$B$5:$AM$5, 0), FALSE)/$L72)*(162*($L72/VLOOKUP($E72, 'Major League Baseball  Detailed'!$AF$2:$AG$31, 2, FALSE))),0)</f>
        <v>2</v>
      </c>
      <c r="Z72">
        <f>ROUND((VLOOKUP($B72, 'Pitcher Raw'!$B$6:$AM$77, MATCH('All P'!Z$5,'Pitcher Raw'!$B$5:$AM$5, 0), FALSE)/$L72)*(162*($L72/VLOOKUP($E72, 'Major League Baseball  Detailed'!$AF$2:$AG$31, 2, FALSE))),0)</f>
        <v>0</v>
      </c>
      <c r="AA72">
        <f>ROUND((VLOOKUP($B72, 'Pitcher Raw'!$B$6:$AM$77, MATCH('All P'!AA$5,'Pitcher Raw'!$B$5:$AM$5, 0), FALSE)/$L72)*(162*($L72/VLOOKUP($E72, 'Major League Baseball  Detailed'!$AF$2:$AG$31, 2, FALSE))),0)</f>
        <v>0</v>
      </c>
      <c r="AB72">
        <f>ROUND((VLOOKUP($B72, 'Pitcher Raw'!$B$6:$AM$77, MATCH('All P'!AB$5,'Pitcher Raw'!$B$5:$AM$5, 0), FALSE)/$L72)*(162*($L72/VLOOKUP($E72, 'Major League Baseball  Detailed'!$AF$2:$AG$31, 2, FALSE))),0)</f>
        <v>340</v>
      </c>
      <c r="AC72">
        <f>VLOOKUP($B72, 'Pitcher Raw'!$B$6:$AM$77, MATCH('All P'!AC$5, 'Pitcher Raw'!$B$5:$AM$5, 0), FALSE)</f>
        <v>74</v>
      </c>
      <c r="AD72" s="1">
        <f>VLOOKUP($B72, 'Pitcher Raw'!$B$6:$AM$77, MATCH('All P'!AD$5, 'Pitcher Raw'!$B$5:$AM$5, 0), FALSE)</f>
        <v>4.3499999999999996</v>
      </c>
      <c r="AE72" s="1">
        <f>VLOOKUP($B72, 'Pitcher Raw'!$B$6:$AM$77, MATCH('All P'!AE$5, 'Pitcher Raw'!$B$5:$AM$5, 0), FALSE)</f>
        <v>1.323</v>
      </c>
      <c r="AF72" s="9">
        <f>VLOOKUP($B72, 'Pitcher Raw'!$B$6:$AM$77, MATCH('All P'!AF$5, 'Pitcher Raw'!$B$5:$AM$5, 0), FALSE)</f>
        <v>10</v>
      </c>
      <c r="AG72" s="9">
        <f>VLOOKUP($B72, 'Pitcher Raw'!$B$6:$AM$77, MATCH('All P'!AG$5, 'Pitcher Raw'!$B$5:$AM$5, 0), FALSE)</f>
        <v>1.4</v>
      </c>
      <c r="AH72" s="9">
        <f>VLOOKUP($B72, 'Pitcher Raw'!$B$6:$AM$77, MATCH('All P'!AH$5, 'Pitcher Raw'!$B$5:$AM$5, 0), FALSE)</f>
        <v>1.9</v>
      </c>
      <c r="AI72" s="9">
        <f>VLOOKUP($B72, 'Pitcher Raw'!$B$6:$AM$77, MATCH('All P'!AI$5, 'Pitcher Raw'!$B$5:$AM$5, 0), FALSE)</f>
        <v>6.9</v>
      </c>
      <c r="AJ72" s="9">
        <f>VLOOKUP($B72, 'Pitcher Raw'!$B$6:$AM$77, MATCH('All P'!AJ$5, 'Pitcher Raw'!$B$5:$AM$5, 0), FALSE)</f>
        <v>3.57</v>
      </c>
      <c r="AK72" s="9">
        <f>(VLOOKUP($B72, 'Pitcher Raw'!$B$6:$AM$77, MATCH('All P'!AK$5, 'Pitcher Raw'!$B$5:$AM$5, 0), FALSE)/VLOOKUP('All P'!$E72, 'Major League Baseball  Detailed'!$AF$2:$AG$31,2,FALSE))*162</f>
        <v>-0.37099236641221378</v>
      </c>
      <c r="AL72" s="9">
        <f>(VLOOKUP($B72, 'Pitcher Raw'!$B$6:$AM$77, MATCH('All P'!AL$5, 'Pitcher Raw'!$B$5:$AM$5, 0), FALSE)/VLOOKUP('All P'!$E72, 'Major League Baseball  Detailed'!$AF$2:$AG$31,2,FALSE))*162</f>
        <v>-0.9893129770992366</v>
      </c>
    </row>
    <row r="73" spans="1:38" x14ac:dyDescent="0.45">
      <c r="A73">
        <f>'Pitcher Raw'!A73</f>
        <v>68</v>
      </c>
      <c r="B73" t="str">
        <f>'Pitcher Raw'!B73</f>
        <v>Aaron Civale</v>
      </c>
      <c r="C73">
        <f>'Pitcher Raw'!C73</f>
        <v>2024</v>
      </c>
      <c r="D73">
        <f>'Pitcher Raw'!D73</f>
        <v>29</v>
      </c>
      <c r="E73" t="str">
        <f>'Pitcher Raw'!E73</f>
        <v>TBR</v>
      </c>
      <c r="F73" t="str">
        <f>'Pitcher Raw'!F73</f>
        <v>AL</v>
      </c>
      <c r="G73">
        <f>ROUND((VLOOKUP($B73, 'Pitcher Raw'!$B$6:$AM$77, MATCH('All P'!G$5,'Pitcher Raw'!$B$5:$AM$5, 0), FALSE)/$L73)*(162*($L73/VLOOKUP($E73, 'Major League Baseball  Detailed'!$AF$2:$AG$31, 2, FALSE))),0)</f>
        <v>2</v>
      </c>
      <c r="H73">
        <f>ROUND((VLOOKUP($B73, 'Pitcher Raw'!$B$6:$AM$77, MATCH('All P'!H$5,'Pitcher Raw'!$B$5:$AM$5, 0), FALSE)/$L73)*(162*($L73/VLOOKUP($E73, 'Major League Baseball  Detailed'!$AF$2:$AG$31, 2, FALSE))),0)</f>
        <v>5</v>
      </c>
      <c r="I73">
        <f>ROUND((VLOOKUP($B73, 'Pitcher Raw'!$B$6:$AM$77, MATCH('All P'!I$5,'Pitcher Raw'!$B$5:$AM$5, 0), FALSE)/$L73)*(162*($L73/VLOOKUP($E73, 'Major League Baseball  Detailed'!$AF$2:$AG$31, 2, FALSE))),0)</f>
        <v>0</v>
      </c>
      <c r="J73">
        <f>ROUND((VLOOKUP($B73, 'Pitcher Raw'!$B$6:$AM$77, MATCH('All P'!J$5,'Pitcher Raw'!$B$5:$AM$5, 0), FALSE)/$L73)*(162*($L73/VLOOKUP($E73, 'Major League Baseball  Detailed'!$AF$2:$AG$31, 2, FALSE))),0)</f>
        <v>7</v>
      </c>
      <c r="K73">
        <f>VLOOKUP($B73, 'Pitcher Raw'!$B$6:$AM$77, MATCH('All P'!K$5, 'Pitcher Raw'!$B$5:$AM$5, 0), FALSE)</f>
        <v>5.37</v>
      </c>
      <c r="L73">
        <f>ROUND((VLOOKUP($B73,'Pitcher Raw'!$B$6:$AM$77,MATCH('All P'!L$5,'Pitcher Raw'!$B$5:$AM$5,0),FALSE)/VLOOKUP($E73, 'Major League Baseball  Detailed'!$AF$2:$AG$31, 2, FALSE))*162, 0)</f>
        <v>15</v>
      </c>
      <c r="M73">
        <f>ROUND((VLOOKUP($B73,'Pitcher Raw'!$B$6:$AM$77,MATCH('All P'!M$5,'Pitcher Raw'!$B$5:$AM$5,0),FALSE)/VLOOKUP($E73, 'Major League Baseball  Detailed'!$AF$2:$AG$31, 2, FALSE))*162, 0)</f>
        <v>15</v>
      </c>
      <c r="N73">
        <f>ROUND((VLOOKUP($B73, 'Pitcher Raw'!$B$6:$AM$77, MATCH('All P'!N$5,'Pitcher Raw'!$B$5:$AM$5, 0), FALSE)/$L73)*(162*($L73/VLOOKUP($E73, 'Major League Baseball  Detailed'!$AF$2:$AG$31, 2, FALSE))),0)</f>
        <v>0</v>
      </c>
      <c r="O73">
        <f>ROUND((VLOOKUP($B73, 'Pitcher Raw'!$B$6:$AM$77, MATCH('All P'!O$5,'Pitcher Raw'!$B$5:$AM$5, 0), FALSE)/$L73)*(162*($L73/VLOOKUP($E73, 'Major League Baseball  Detailed'!$AF$2:$AG$31, 2, FALSE))),0)</f>
        <v>0</v>
      </c>
      <c r="P73">
        <f>ROUND((VLOOKUP($B73, 'Pitcher Raw'!$B$6:$AM$77, MATCH('All P'!P$5,'Pitcher Raw'!$B$5:$AM$5, 0), FALSE)/$L73)*(162*($L73/VLOOKUP($E73, 'Major League Baseball  Detailed'!$AF$2:$AG$31, 2, FALSE))),0)</f>
        <v>0</v>
      </c>
      <c r="Q73">
        <f>ROUND((VLOOKUP($B73, 'Pitcher Raw'!$B$6:$AM$77, MATCH('All P'!Q$5,'Pitcher Raw'!$B$5:$AM$5, 0), FALSE)/$L73)*(162*($L73/VLOOKUP($E73, 'Major League Baseball  Detailed'!$AF$2:$AG$31, 2, FALSE))),0)</f>
        <v>77</v>
      </c>
      <c r="R73">
        <f>ROUND((VLOOKUP($B73, 'Pitcher Raw'!$B$6:$AM$77, MATCH('All P'!R$5,'Pitcher Raw'!$B$5:$AM$5, 0), FALSE)/$L73)*(162*($L73/VLOOKUP($E73, 'Major League Baseball  Detailed'!$AF$2:$AG$31, 2, FALSE))),0)</f>
        <v>80</v>
      </c>
      <c r="S73">
        <f>ROUND((VLOOKUP($B73, 'Pitcher Raw'!$B$6:$AM$77, MATCH('All P'!S$5,'Pitcher Raw'!$B$5:$AM$5, 0), FALSE)/$L73)*(162*($L73/VLOOKUP($E73, 'Major League Baseball  Detailed'!$AF$2:$AG$31, 2, FALSE))),0)</f>
        <v>48</v>
      </c>
      <c r="T73">
        <f>ROUND((VLOOKUP($B73, 'Pitcher Raw'!$B$6:$AM$77, MATCH('All P'!T$5,'Pitcher Raw'!$B$5:$AM$5, 0), FALSE)/$L73)*(162*($L73/VLOOKUP($E73, 'Major League Baseball  Detailed'!$AF$2:$AG$31, 2, FALSE))),0)</f>
        <v>46</v>
      </c>
      <c r="U73">
        <f>ROUND((VLOOKUP($B73, 'Pitcher Raw'!$B$6:$AM$77, MATCH('All P'!U$5,'Pitcher Raw'!$B$5:$AM$5, 0), FALSE)/$L73)*(162*($L73/VLOOKUP($E73, 'Major League Baseball  Detailed'!$AF$2:$AG$31, 2, FALSE))),0)</f>
        <v>14</v>
      </c>
      <c r="V73">
        <f>ROUND((VLOOKUP($B73, 'Pitcher Raw'!$B$6:$AM$77, MATCH('All P'!V$5,'Pitcher Raw'!$B$5:$AM$5, 0), FALSE)/$L73)*(162*($L73/VLOOKUP($E73, 'Major League Baseball  Detailed'!$AF$2:$AG$31, 2, FALSE))),0)</f>
        <v>22</v>
      </c>
      <c r="W73">
        <f>ROUND((VLOOKUP($B73, 'Pitcher Raw'!$B$6:$AM$77, MATCH('All P'!W$5,'Pitcher Raw'!$B$5:$AM$5, 0), FALSE)/$L73)*(162*($L73/VLOOKUP($E73, 'Major League Baseball  Detailed'!$AF$2:$AG$31, 2, FALSE))),0)</f>
        <v>0</v>
      </c>
      <c r="X73">
        <f>ROUND((VLOOKUP($B73, 'Pitcher Raw'!$B$6:$AM$77, MATCH('All P'!X$5,'Pitcher Raw'!$B$5:$AM$5, 0), FALSE)/$L73)*(162*($L73/VLOOKUP($E73, 'Major League Baseball  Detailed'!$AF$2:$AG$31, 2, FALSE))),0)</f>
        <v>74</v>
      </c>
      <c r="Y73">
        <f>ROUND((VLOOKUP($B73, 'Pitcher Raw'!$B$6:$AM$77, MATCH('All P'!Y$5,'Pitcher Raw'!$B$5:$AM$5, 0), FALSE)/$L73)*(162*($L73/VLOOKUP($E73, 'Major League Baseball  Detailed'!$AF$2:$AG$31, 2, FALSE))),0)</f>
        <v>2</v>
      </c>
      <c r="Z73">
        <f>ROUND((VLOOKUP($B73, 'Pitcher Raw'!$B$6:$AM$77, MATCH('All P'!Z$5,'Pitcher Raw'!$B$5:$AM$5, 0), FALSE)/$L73)*(162*($L73/VLOOKUP($E73, 'Major League Baseball  Detailed'!$AF$2:$AG$31, 2, FALSE))),0)</f>
        <v>0</v>
      </c>
      <c r="AA73">
        <f>ROUND((VLOOKUP($B73, 'Pitcher Raw'!$B$6:$AM$77, MATCH('All P'!AA$5,'Pitcher Raw'!$B$5:$AM$5, 0), FALSE)/$L73)*(162*($L73/VLOOKUP($E73, 'Major League Baseball  Detailed'!$AF$2:$AG$31, 2, FALSE))),0)</f>
        <v>0</v>
      </c>
      <c r="AB73">
        <f>ROUND((VLOOKUP($B73, 'Pitcher Raw'!$B$6:$AM$77, MATCH('All P'!AB$5,'Pitcher Raw'!$B$5:$AM$5, 0), FALSE)/$L73)*(162*($L73/VLOOKUP($E73, 'Major League Baseball  Detailed'!$AF$2:$AG$31, 2, FALSE))),0)</f>
        <v>330</v>
      </c>
      <c r="AC73">
        <f>VLOOKUP($B73, 'Pitcher Raw'!$B$6:$AM$77, MATCH('All P'!AC$5, 'Pitcher Raw'!$B$5:$AM$5, 0), FALSE)</f>
        <v>71</v>
      </c>
      <c r="AD73" s="1">
        <f>VLOOKUP($B73, 'Pitcher Raw'!$B$6:$AM$77, MATCH('All P'!AD$5, 'Pitcher Raw'!$B$5:$AM$5, 0), FALSE)</f>
        <v>4.49</v>
      </c>
      <c r="AE73" s="1">
        <f>VLOOKUP($B73, 'Pitcher Raw'!$B$6:$AM$77, MATCH('All P'!AE$5, 'Pitcher Raw'!$B$5:$AM$5, 0), FALSE)</f>
        <v>1.339</v>
      </c>
      <c r="AF73" s="9">
        <f>VLOOKUP($B73, 'Pitcher Raw'!$B$6:$AM$77, MATCH('All P'!AF$5, 'Pitcher Raw'!$B$5:$AM$5, 0), FALSE)</f>
        <v>9.4</v>
      </c>
      <c r="AG73" s="9">
        <f>VLOOKUP($B73, 'Pitcher Raw'!$B$6:$AM$77, MATCH('All P'!AG$5, 'Pitcher Raw'!$B$5:$AM$5, 0), FALSE)</f>
        <v>1.6</v>
      </c>
      <c r="AH73" s="9">
        <f>VLOOKUP($B73, 'Pitcher Raw'!$B$6:$AM$77, MATCH('All P'!AH$5, 'Pitcher Raw'!$B$5:$AM$5, 0), FALSE)</f>
        <v>2.6</v>
      </c>
      <c r="AI73" s="9">
        <f>VLOOKUP($B73, 'Pitcher Raw'!$B$6:$AM$77, MATCH('All P'!AI$5, 'Pitcher Raw'!$B$5:$AM$5, 0), FALSE)</f>
        <v>8.6999999999999993</v>
      </c>
      <c r="AJ73" s="9">
        <f>VLOOKUP($B73, 'Pitcher Raw'!$B$6:$AM$77, MATCH('All P'!AJ$5, 'Pitcher Raw'!$B$5:$AM$5, 0), FALSE)</f>
        <v>3.33</v>
      </c>
      <c r="AK73" s="9">
        <f>(VLOOKUP($B73, 'Pitcher Raw'!$B$6:$AM$77, MATCH('All P'!AK$5, 'Pitcher Raw'!$B$5:$AM$5, 0), FALSE)/VLOOKUP('All P'!$E73, 'Major League Baseball  Detailed'!$AF$2:$AG$31,2,FALSE))*162</f>
        <v>-0.4946564885496183</v>
      </c>
      <c r="AL73" s="9">
        <f>(VLOOKUP($B73, 'Pitcher Raw'!$B$6:$AM$77, MATCH('All P'!AL$5, 'Pitcher Raw'!$B$5:$AM$5, 0), FALSE)/VLOOKUP('All P'!$E73, 'Major League Baseball  Detailed'!$AF$2:$AG$31,2,FALSE))*162</f>
        <v>-1.1129770992366412</v>
      </c>
    </row>
    <row r="74" spans="1:38" x14ac:dyDescent="0.45">
      <c r="A74">
        <f>'Pitcher Raw'!A74</f>
        <v>69</v>
      </c>
      <c r="B74" t="str">
        <f>'Pitcher Raw'!B74</f>
        <v>Reid Detmers</v>
      </c>
      <c r="C74">
        <f>'Pitcher Raw'!C74</f>
        <v>2024</v>
      </c>
      <c r="D74">
        <f>'Pitcher Raw'!D74</f>
        <v>24</v>
      </c>
      <c r="E74" t="str">
        <f>'Pitcher Raw'!E74</f>
        <v>LAA</v>
      </c>
      <c r="F74" t="str">
        <f>'Pitcher Raw'!F74</f>
        <v>AL</v>
      </c>
      <c r="G74">
        <f>ROUND((VLOOKUP($B74, 'Pitcher Raw'!$B$6:$AM$77, MATCH('All P'!G$5,'Pitcher Raw'!$B$5:$AM$5, 0), FALSE)/$L74)*(162*($L74/VLOOKUP($E74, 'Major League Baseball  Detailed'!$AF$2:$AG$31, 2, FALSE))),0)</f>
        <v>4</v>
      </c>
      <c r="H74">
        <f>ROUND((VLOOKUP($B74, 'Pitcher Raw'!$B$6:$AM$77, MATCH('All P'!H$5,'Pitcher Raw'!$B$5:$AM$5, 0), FALSE)/$L74)*(162*($L74/VLOOKUP($E74, 'Major League Baseball  Detailed'!$AF$2:$AG$31, 2, FALSE))),0)</f>
        <v>7</v>
      </c>
      <c r="I74">
        <f>ROUND((VLOOKUP($B74, 'Pitcher Raw'!$B$6:$AM$77, MATCH('All P'!I$5,'Pitcher Raw'!$B$5:$AM$5, 0), FALSE)/$L74)*(162*($L74/VLOOKUP($E74, 'Major League Baseball  Detailed'!$AF$2:$AG$31, 2, FALSE))),0)</f>
        <v>0</v>
      </c>
      <c r="J74">
        <f>ROUND((VLOOKUP($B74, 'Pitcher Raw'!$B$6:$AM$77, MATCH('All P'!J$5,'Pitcher Raw'!$B$5:$AM$5, 0), FALSE)/$L74)*(162*($L74/VLOOKUP($E74, 'Major League Baseball  Detailed'!$AF$2:$AG$31, 2, FALSE))),0)</f>
        <v>11</v>
      </c>
      <c r="K74">
        <f>VLOOKUP($B74, 'Pitcher Raw'!$B$6:$AM$77, MATCH('All P'!K$5, 'Pitcher Raw'!$B$5:$AM$5, 0), FALSE)</f>
        <v>6.14</v>
      </c>
      <c r="L74">
        <f>ROUND((VLOOKUP($B74,'Pitcher Raw'!$B$6:$AM$77,MATCH('All P'!L$5,'Pitcher Raw'!$B$5:$AM$5,0),FALSE)/VLOOKUP($E74, 'Major League Baseball  Detailed'!$AF$2:$AG$31, 2, FALSE))*162, 0)</f>
        <v>15</v>
      </c>
      <c r="M74">
        <f>ROUND((VLOOKUP($B74,'Pitcher Raw'!$B$6:$AM$77,MATCH('All P'!M$5,'Pitcher Raw'!$B$5:$AM$5,0),FALSE)/VLOOKUP($E74, 'Major League Baseball  Detailed'!$AF$2:$AG$31, 2, FALSE))*162, 0)</f>
        <v>15</v>
      </c>
      <c r="N74">
        <f>ROUND((VLOOKUP($B74, 'Pitcher Raw'!$B$6:$AM$77, MATCH('All P'!N$5,'Pitcher Raw'!$B$5:$AM$5, 0), FALSE)/$L74)*(162*($L74/VLOOKUP($E74, 'Major League Baseball  Detailed'!$AF$2:$AG$31, 2, FALSE))),0)</f>
        <v>0</v>
      </c>
      <c r="O74">
        <f>ROUND((VLOOKUP($B74, 'Pitcher Raw'!$B$6:$AM$77, MATCH('All P'!O$5,'Pitcher Raw'!$B$5:$AM$5, 0), FALSE)/$L74)*(162*($L74/VLOOKUP($E74, 'Major League Baseball  Detailed'!$AF$2:$AG$31, 2, FALSE))),0)</f>
        <v>0</v>
      </c>
      <c r="P74">
        <f>ROUND((VLOOKUP($B74, 'Pitcher Raw'!$B$6:$AM$77, MATCH('All P'!P$5,'Pitcher Raw'!$B$5:$AM$5, 0), FALSE)/$L74)*(162*($L74/VLOOKUP($E74, 'Major League Baseball  Detailed'!$AF$2:$AG$31, 2, FALSE))),0)</f>
        <v>0</v>
      </c>
      <c r="Q74">
        <f>ROUND((VLOOKUP($B74, 'Pitcher Raw'!$B$6:$AM$77, MATCH('All P'!Q$5,'Pitcher Raw'!$B$5:$AM$5, 0), FALSE)/$L74)*(162*($L74/VLOOKUP($E74, 'Major League Baseball  Detailed'!$AF$2:$AG$31, 2, FALSE))),0)</f>
        <v>78</v>
      </c>
      <c r="R74">
        <f>ROUND((VLOOKUP($B74, 'Pitcher Raw'!$B$6:$AM$77, MATCH('All P'!R$5,'Pitcher Raw'!$B$5:$AM$5, 0), FALSE)/$L74)*(162*($L74/VLOOKUP($E74, 'Major League Baseball  Detailed'!$AF$2:$AG$31, 2, FALSE))),0)</f>
        <v>82</v>
      </c>
      <c r="S74">
        <f>ROUND((VLOOKUP($B74, 'Pitcher Raw'!$B$6:$AM$77, MATCH('All P'!S$5,'Pitcher Raw'!$B$5:$AM$5, 0), FALSE)/$L74)*(162*($L74/VLOOKUP($E74, 'Major League Baseball  Detailed'!$AF$2:$AG$31, 2, FALSE))),0)</f>
        <v>56</v>
      </c>
      <c r="T74">
        <f>ROUND((VLOOKUP($B74, 'Pitcher Raw'!$B$6:$AM$77, MATCH('All P'!T$5,'Pitcher Raw'!$B$5:$AM$5, 0), FALSE)/$L74)*(162*($L74/VLOOKUP($E74, 'Major League Baseball  Detailed'!$AF$2:$AG$31, 2, FALSE))),0)</f>
        <v>53</v>
      </c>
      <c r="U74">
        <f>ROUND((VLOOKUP($B74, 'Pitcher Raw'!$B$6:$AM$77, MATCH('All P'!U$5,'Pitcher Raw'!$B$5:$AM$5, 0), FALSE)/$L74)*(162*($L74/VLOOKUP($E74, 'Major League Baseball  Detailed'!$AF$2:$AG$31, 2, FALSE))),0)</f>
        <v>12</v>
      </c>
      <c r="V74">
        <f>ROUND((VLOOKUP($B74, 'Pitcher Raw'!$B$6:$AM$77, MATCH('All P'!V$5,'Pitcher Raw'!$B$5:$AM$5, 0), FALSE)/$L74)*(162*($L74/VLOOKUP($E74, 'Major League Baseball  Detailed'!$AF$2:$AG$31, 2, FALSE))),0)</f>
        <v>33</v>
      </c>
      <c r="W74">
        <f>ROUND((VLOOKUP($B74, 'Pitcher Raw'!$B$6:$AM$77, MATCH('All P'!W$5,'Pitcher Raw'!$B$5:$AM$5, 0), FALSE)/$L74)*(162*($L74/VLOOKUP($E74, 'Major League Baseball  Detailed'!$AF$2:$AG$31, 2, FALSE))),0)</f>
        <v>0</v>
      </c>
      <c r="X74">
        <f>ROUND((VLOOKUP($B74, 'Pitcher Raw'!$B$6:$AM$77, MATCH('All P'!X$5,'Pitcher Raw'!$B$5:$AM$5, 0), FALSE)/$L74)*(162*($L74/VLOOKUP($E74, 'Major League Baseball  Detailed'!$AF$2:$AG$31, 2, FALSE))),0)</f>
        <v>87</v>
      </c>
      <c r="Y74">
        <f>ROUND((VLOOKUP($B74, 'Pitcher Raw'!$B$6:$AM$77, MATCH('All P'!Y$5,'Pitcher Raw'!$B$5:$AM$5, 0), FALSE)/$L74)*(162*($L74/VLOOKUP($E74, 'Major League Baseball  Detailed'!$AF$2:$AG$31, 2, FALSE))),0)</f>
        <v>2</v>
      </c>
      <c r="Z74">
        <f>ROUND((VLOOKUP($B74, 'Pitcher Raw'!$B$6:$AM$77, MATCH('All P'!Z$5,'Pitcher Raw'!$B$5:$AM$5, 0), FALSE)/$L74)*(162*($L74/VLOOKUP($E74, 'Major League Baseball  Detailed'!$AF$2:$AG$31, 2, FALSE))),0)</f>
        <v>0</v>
      </c>
      <c r="AA74">
        <f>ROUND((VLOOKUP($B74, 'Pitcher Raw'!$B$6:$AM$77, MATCH('All P'!AA$5,'Pitcher Raw'!$B$5:$AM$5, 0), FALSE)/$L74)*(162*($L74/VLOOKUP($E74, 'Major League Baseball  Detailed'!$AF$2:$AG$31, 2, FALSE))),0)</f>
        <v>4</v>
      </c>
      <c r="AB74">
        <f>ROUND((VLOOKUP($B74, 'Pitcher Raw'!$B$6:$AM$77, MATCH('All P'!AB$5,'Pitcher Raw'!$B$5:$AM$5, 0), FALSE)/$L74)*(162*($L74/VLOOKUP($E74, 'Major League Baseball  Detailed'!$AF$2:$AG$31, 2, FALSE))),0)</f>
        <v>343</v>
      </c>
      <c r="AC74">
        <f>VLOOKUP($B74, 'Pitcher Raw'!$B$6:$AM$77, MATCH('All P'!AC$5, 'Pitcher Raw'!$B$5:$AM$5, 0), FALSE)</f>
        <v>67</v>
      </c>
      <c r="AD74" s="1">
        <f>VLOOKUP($B74, 'Pitcher Raw'!$B$6:$AM$77, MATCH('All P'!AD$5, 'Pitcher Raw'!$B$5:$AM$5, 0), FALSE)</f>
        <v>4.37</v>
      </c>
      <c r="AE74" s="1">
        <f>VLOOKUP($B74, 'Pitcher Raw'!$B$6:$AM$77, MATCH('All P'!AE$5, 'Pitcher Raw'!$B$5:$AM$5, 0), FALSE)</f>
        <v>1.476</v>
      </c>
      <c r="AF74" s="9">
        <f>VLOOKUP($B74, 'Pitcher Raw'!$B$6:$AM$77, MATCH('All P'!AF$5, 'Pitcher Raw'!$B$5:$AM$5, 0), FALSE)</f>
        <v>9.4</v>
      </c>
      <c r="AG74" s="9">
        <f>VLOOKUP($B74, 'Pitcher Raw'!$B$6:$AM$77, MATCH('All P'!AG$5, 'Pitcher Raw'!$B$5:$AM$5, 0), FALSE)</f>
        <v>1.4</v>
      </c>
      <c r="AH74" s="9">
        <f>VLOOKUP($B74, 'Pitcher Raw'!$B$6:$AM$77, MATCH('All P'!AH$5, 'Pitcher Raw'!$B$5:$AM$5, 0), FALSE)</f>
        <v>3.9</v>
      </c>
      <c r="AI74" s="9">
        <f>VLOOKUP($B74, 'Pitcher Raw'!$B$6:$AM$77, MATCH('All P'!AI$5, 'Pitcher Raw'!$B$5:$AM$5, 0), FALSE)</f>
        <v>10</v>
      </c>
      <c r="AJ74" s="9">
        <f>VLOOKUP($B74, 'Pitcher Raw'!$B$6:$AM$77, MATCH('All P'!AJ$5, 'Pitcher Raw'!$B$5:$AM$5, 0), FALSE)</f>
        <v>2.59</v>
      </c>
      <c r="AK74" s="9">
        <f>(VLOOKUP($B74, 'Pitcher Raw'!$B$6:$AM$77, MATCH('All P'!AK$5, 'Pitcher Raw'!$B$5:$AM$5, 0), FALSE)/VLOOKUP('All P'!$E74, 'Major League Baseball  Detailed'!$AF$2:$AG$31,2,FALSE))*162</f>
        <v>-0.61832061068702293</v>
      </c>
      <c r="AL74" s="9">
        <f>(VLOOKUP($B74, 'Pitcher Raw'!$B$6:$AM$77, MATCH('All P'!AL$5, 'Pitcher Raw'!$B$5:$AM$5, 0), FALSE)/VLOOKUP('All P'!$E74, 'Major League Baseball  Detailed'!$AF$2:$AG$31,2,FALSE))*162</f>
        <v>-1.2366412213740459</v>
      </c>
    </row>
    <row r="75" spans="1:38" x14ac:dyDescent="0.45">
      <c r="A75">
        <f>'Pitcher Raw'!A75</f>
        <v>70</v>
      </c>
      <c r="B75" t="str">
        <f>'Pitcher Raw'!B75</f>
        <v>Ryan Feltner</v>
      </c>
      <c r="C75">
        <f>'Pitcher Raw'!C75</f>
        <v>2024</v>
      </c>
      <c r="D75">
        <f>'Pitcher Raw'!D75</f>
        <v>27</v>
      </c>
      <c r="E75" t="str">
        <f>'Pitcher Raw'!E75</f>
        <v>COL</v>
      </c>
      <c r="F75" t="str">
        <f>'Pitcher Raw'!F75</f>
        <v>NL</v>
      </c>
      <c r="G75">
        <f>ROUND((VLOOKUP($B75, 'Pitcher Raw'!$B$6:$AM$77, MATCH('All P'!G$5,'Pitcher Raw'!$B$5:$AM$5, 0), FALSE)/$L75)*(162*($L75/VLOOKUP($E75, 'Major League Baseball  Detailed'!$AF$2:$AG$31, 2, FALSE))),0)</f>
        <v>1</v>
      </c>
      <c r="H75">
        <f>ROUND((VLOOKUP($B75, 'Pitcher Raw'!$B$6:$AM$77, MATCH('All P'!H$5,'Pitcher Raw'!$B$5:$AM$5, 0), FALSE)/$L75)*(162*($L75/VLOOKUP($E75, 'Major League Baseball  Detailed'!$AF$2:$AG$31, 2, FALSE))),0)</f>
        <v>5</v>
      </c>
      <c r="I75">
        <f>ROUND((VLOOKUP($B75, 'Pitcher Raw'!$B$6:$AM$77, MATCH('All P'!I$5,'Pitcher Raw'!$B$5:$AM$5, 0), FALSE)/$L75)*(162*($L75/VLOOKUP($E75, 'Major League Baseball  Detailed'!$AF$2:$AG$31, 2, FALSE))),0)</f>
        <v>0</v>
      </c>
      <c r="J75">
        <f>ROUND((VLOOKUP($B75, 'Pitcher Raw'!$B$6:$AM$77, MATCH('All P'!J$5,'Pitcher Raw'!$B$5:$AM$5, 0), FALSE)/$L75)*(162*($L75/VLOOKUP($E75, 'Major League Baseball  Detailed'!$AF$2:$AG$31, 2, FALSE))),0)</f>
        <v>6</v>
      </c>
      <c r="K75">
        <f>VLOOKUP($B75, 'Pitcher Raw'!$B$6:$AM$77, MATCH('All P'!K$5, 'Pitcher Raw'!$B$5:$AM$5, 0), FALSE)</f>
        <v>5.46</v>
      </c>
      <c r="L75">
        <f>ROUND((VLOOKUP($B75,'Pitcher Raw'!$B$6:$AM$77,MATCH('All P'!L$5,'Pitcher Raw'!$B$5:$AM$5,0),FALSE)/VLOOKUP($E75, 'Major League Baseball  Detailed'!$AF$2:$AG$31, 2, FALSE))*162, 0)</f>
        <v>14</v>
      </c>
      <c r="M75">
        <f>ROUND((VLOOKUP($B75,'Pitcher Raw'!$B$6:$AM$77,MATCH('All P'!M$5,'Pitcher Raw'!$B$5:$AM$5,0),FALSE)/VLOOKUP($E75, 'Major League Baseball  Detailed'!$AF$2:$AG$31, 2, FALSE))*162, 0)</f>
        <v>14</v>
      </c>
      <c r="N75">
        <f>ROUND((VLOOKUP($B75, 'Pitcher Raw'!$B$6:$AM$77, MATCH('All P'!N$5,'Pitcher Raw'!$B$5:$AM$5, 0), FALSE)/$L75)*(162*($L75/VLOOKUP($E75, 'Major League Baseball  Detailed'!$AF$2:$AG$31, 2, FALSE))),0)</f>
        <v>0</v>
      </c>
      <c r="O75">
        <f>ROUND((VLOOKUP($B75, 'Pitcher Raw'!$B$6:$AM$77, MATCH('All P'!O$5,'Pitcher Raw'!$B$5:$AM$5, 0), FALSE)/$L75)*(162*($L75/VLOOKUP($E75, 'Major League Baseball  Detailed'!$AF$2:$AG$31, 2, FALSE))),0)</f>
        <v>0</v>
      </c>
      <c r="P75">
        <f>ROUND((VLOOKUP($B75, 'Pitcher Raw'!$B$6:$AM$77, MATCH('All P'!P$5,'Pitcher Raw'!$B$5:$AM$5, 0), FALSE)/$L75)*(162*($L75/VLOOKUP($E75, 'Major League Baseball  Detailed'!$AF$2:$AG$31, 2, FALSE))),0)</f>
        <v>0</v>
      </c>
      <c r="Q75">
        <f>ROUND((VLOOKUP($B75, 'Pitcher Raw'!$B$6:$AM$77, MATCH('All P'!Q$5,'Pitcher Raw'!$B$5:$AM$5, 0), FALSE)/$L75)*(162*($L75/VLOOKUP($E75, 'Major League Baseball  Detailed'!$AF$2:$AG$31, 2, FALSE))),0)</f>
        <v>73</v>
      </c>
      <c r="R75">
        <f>ROUND((VLOOKUP($B75, 'Pitcher Raw'!$B$6:$AM$77, MATCH('All P'!R$5,'Pitcher Raw'!$B$5:$AM$5, 0), FALSE)/$L75)*(162*($L75/VLOOKUP($E75, 'Major League Baseball  Detailed'!$AF$2:$AG$31, 2, FALSE))),0)</f>
        <v>87</v>
      </c>
      <c r="S75">
        <f>ROUND((VLOOKUP($B75, 'Pitcher Raw'!$B$6:$AM$77, MATCH('All P'!S$5,'Pitcher Raw'!$B$5:$AM$5, 0), FALSE)/$L75)*(162*($L75/VLOOKUP($E75, 'Major League Baseball  Detailed'!$AF$2:$AG$31, 2, FALSE))),0)</f>
        <v>49</v>
      </c>
      <c r="T75">
        <f>ROUND((VLOOKUP($B75, 'Pitcher Raw'!$B$6:$AM$77, MATCH('All P'!T$5,'Pitcher Raw'!$B$5:$AM$5, 0), FALSE)/$L75)*(162*($L75/VLOOKUP($E75, 'Major League Baseball  Detailed'!$AF$2:$AG$31, 2, FALSE))),0)</f>
        <v>44</v>
      </c>
      <c r="U75">
        <f>ROUND((VLOOKUP($B75, 'Pitcher Raw'!$B$6:$AM$77, MATCH('All P'!U$5,'Pitcher Raw'!$B$5:$AM$5, 0), FALSE)/$L75)*(162*($L75/VLOOKUP($E75, 'Major League Baseball  Detailed'!$AF$2:$AG$31, 2, FALSE))),0)</f>
        <v>10</v>
      </c>
      <c r="V75">
        <f>ROUND((VLOOKUP($B75, 'Pitcher Raw'!$B$6:$AM$77, MATCH('All P'!V$5,'Pitcher Raw'!$B$5:$AM$5, 0), FALSE)/$L75)*(162*($L75/VLOOKUP($E75, 'Major League Baseball  Detailed'!$AF$2:$AG$31, 2, FALSE))),0)</f>
        <v>22</v>
      </c>
      <c r="W75">
        <f>ROUND((VLOOKUP($B75, 'Pitcher Raw'!$B$6:$AM$77, MATCH('All P'!W$5,'Pitcher Raw'!$B$5:$AM$5, 0), FALSE)/$L75)*(162*($L75/VLOOKUP($E75, 'Major League Baseball  Detailed'!$AF$2:$AG$31, 2, FALSE))),0)</f>
        <v>0</v>
      </c>
      <c r="X75">
        <f>ROUND((VLOOKUP($B75, 'Pitcher Raw'!$B$6:$AM$77, MATCH('All P'!X$5,'Pitcher Raw'!$B$5:$AM$5, 0), FALSE)/$L75)*(162*($L75/VLOOKUP($E75, 'Major League Baseball  Detailed'!$AF$2:$AG$31, 2, FALSE))),0)</f>
        <v>60</v>
      </c>
      <c r="Y75">
        <f>ROUND((VLOOKUP($B75, 'Pitcher Raw'!$B$6:$AM$77, MATCH('All P'!Y$5,'Pitcher Raw'!$B$5:$AM$5, 0), FALSE)/$L75)*(162*($L75/VLOOKUP($E75, 'Major League Baseball  Detailed'!$AF$2:$AG$31, 2, FALSE))),0)</f>
        <v>2</v>
      </c>
      <c r="Z75">
        <f>ROUND((VLOOKUP($B75, 'Pitcher Raw'!$B$6:$AM$77, MATCH('All P'!Z$5,'Pitcher Raw'!$B$5:$AM$5, 0), FALSE)/$L75)*(162*($L75/VLOOKUP($E75, 'Major League Baseball  Detailed'!$AF$2:$AG$31, 2, FALSE))),0)</f>
        <v>0</v>
      </c>
      <c r="AA75">
        <f>ROUND((VLOOKUP($B75, 'Pitcher Raw'!$B$6:$AM$77, MATCH('All P'!AA$5,'Pitcher Raw'!$B$5:$AM$5, 0), FALSE)/$L75)*(162*($L75/VLOOKUP($E75, 'Major League Baseball  Detailed'!$AF$2:$AG$31, 2, FALSE))),0)</f>
        <v>1</v>
      </c>
      <c r="AB75">
        <f>ROUND((VLOOKUP($B75, 'Pitcher Raw'!$B$6:$AM$77, MATCH('All P'!AB$5,'Pitcher Raw'!$B$5:$AM$5, 0), FALSE)/$L75)*(162*($L75/VLOOKUP($E75, 'Major League Baseball  Detailed'!$AF$2:$AG$31, 2, FALSE))),0)</f>
        <v>324</v>
      </c>
      <c r="AC75">
        <f>VLOOKUP($B75, 'Pitcher Raw'!$B$6:$AM$77, MATCH('All P'!AC$5, 'Pitcher Raw'!$B$5:$AM$5, 0), FALSE)</f>
        <v>82</v>
      </c>
      <c r="AD75" s="1">
        <f>VLOOKUP($B75, 'Pitcher Raw'!$B$6:$AM$77, MATCH('All P'!AD$5, 'Pitcher Raw'!$B$5:$AM$5, 0), FALSE)</f>
        <v>4.26</v>
      </c>
      <c r="AE75" s="1">
        <f>VLOOKUP($B75, 'Pitcher Raw'!$B$6:$AM$77, MATCH('All P'!AE$5, 'Pitcher Raw'!$B$5:$AM$5, 0), FALSE)</f>
        <v>1.5</v>
      </c>
      <c r="AF75" s="9">
        <f>VLOOKUP($B75, 'Pitcher Raw'!$B$6:$AM$77, MATCH('All P'!AF$5, 'Pitcher Raw'!$B$5:$AM$5, 0), FALSE)</f>
        <v>10.8</v>
      </c>
      <c r="AG75" s="9">
        <f>VLOOKUP($B75, 'Pitcher Raw'!$B$6:$AM$77, MATCH('All P'!AG$5, 'Pitcher Raw'!$B$5:$AM$5, 0), FALSE)</f>
        <v>1.2</v>
      </c>
      <c r="AH75" s="9">
        <f>VLOOKUP($B75, 'Pitcher Raw'!$B$6:$AM$77, MATCH('All P'!AH$5, 'Pitcher Raw'!$B$5:$AM$5, 0), FALSE)</f>
        <v>2.7</v>
      </c>
      <c r="AI75" s="9">
        <f>VLOOKUP($B75, 'Pitcher Raw'!$B$6:$AM$77, MATCH('All P'!AI$5, 'Pitcher Raw'!$B$5:$AM$5, 0), FALSE)</f>
        <v>7.4</v>
      </c>
      <c r="AJ75" s="9">
        <f>VLOOKUP($B75, 'Pitcher Raw'!$B$6:$AM$77, MATCH('All P'!AJ$5, 'Pitcher Raw'!$B$5:$AM$5, 0), FALSE)</f>
        <v>2.72</v>
      </c>
      <c r="AK75" s="9">
        <f>(VLOOKUP($B75, 'Pitcher Raw'!$B$6:$AM$77, MATCH('All P'!AK$5, 'Pitcher Raw'!$B$5:$AM$5, 0), FALSE)/VLOOKUP('All P'!$E75, 'Major League Baseball  Detailed'!$AF$2:$AG$31,2,FALSE))*162</f>
        <v>-0.61363636363636365</v>
      </c>
      <c r="AL75" s="9">
        <f>(VLOOKUP($B75, 'Pitcher Raw'!$B$6:$AM$77, MATCH('All P'!AL$5, 'Pitcher Raw'!$B$5:$AM$5, 0), FALSE)/VLOOKUP('All P'!$E75, 'Major League Baseball  Detailed'!$AF$2:$AG$31,2,FALSE))*162</f>
        <v>-1.2272727272727273</v>
      </c>
    </row>
    <row r="76" spans="1:38" x14ac:dyDescent="0.45">
      <c r="A76">
        <f>'Pitcher Raw'!A76</f>
        <v>71</v>
      </c>
      <c r="B76" t="str">
        <f>'Pitcher Raw'!B76</f>
        <v>Patrick Corbin</v>
      </c>
      <c r="C76">
        <f>'Pitcher Raw'!C76</f>
        <v>2024</v>
      </c>
      <c r="D76">
        <f>'Pitcher Raw'!D76</f>
        <v>34</v>
      </c>
      <c r="E76" t="str">
        <f>'Pitcher Raw'!E76</f>
        <v>WSN</v>
      </c>
      <c r="F76" t="str">
        <f>'Pitcher Raw'!F76</f>
        <v>NL</v>
      </c>
      <c r="G76">
        <f>ROUND((VLOOKUP($B76, 'Pitcher Raw'!$B$6:$AM$77, MATCH('All P'!G$5,'Pitcher Raw'!$B$5:$AM$5, 0), FALSE)/$L76)*(162*($L76/VLOOKUP($E76, 'Major League Baseball  Detailed'!$AF$2:$AG$31, 2, FALSE))),0)</f>
        <v>1</v>
      </c>
      <c r="H76">
        <f>ROUND((VLOOKUP($B76, 'Pitcher Raw'!$B$6:$AM$77, MATCH('All P'!H$5,'Pitcher Raw'!$B$5:$AM$5, 0), FALSE)/$L76)*(162*($L76/VLOOKUP($E76, 'Major League Baseball  Detailed'!$AF$2:$AG$31, 2, FALSE))),0)</f>
        <v>7</v>
      </c>
      <c r="I76">
        <f>ROUND((VLOOKUP($B76, 'Pitcher Raw'!$B$6:$AM$77, MATCH('All P'!I$5,'Pitcher Raw'!$B$5:$AM$5, 0), FALSE)/$L76)*(162*($L76/VLOOKUP($E76, 'Major League Baseball  Detailed'!$AF$2:$AG$31, 2, FALSE))),0)</f>
        <v>0</v>
      </c>
      <c r="J76">
        <f>ROUND((VLOOKUP($B76, 'Pitcher Raw'!$B$6:$AM$77, MATCH('All P'!J$5,'Pitcher Raw'!$B$5:$AM$5, 0), FALSE)/$L76)*(162*($L76/VLOOKUP($E76, 'Major League Baseball  Detailed'!$AF$2:$AG$31, 2, FALSE))),0)</f>
        <v>9</v>
      </c>
      <c r="K76">
        <f>VLOOKUP($B76, 'Pitcher Raw'!$B$6:$AM$77, MATCH('All P'!K$5, 'Pitcher Raw'!$B$5:$AM$5, 0), FALSE)</f>
        <v>5.83</v>
      </c>
      <c r="L76">
        <f>ROUND((VLOOKUP($B76,'Pitcher Raw'!$B$6:$AM$77,MATCH('All P'!L$5,'Pitcher Raw'!$B$5:$AM$5,0),FALSE)/VLOOKUP($E76, 'Major League Baseball  Detailed'!$AF$2:$AG$31, 2, FALSE))*162, 0)</f>
        <v>15</v>
      </c>
      <c r="M76">
        <f>ROUND((VLOOKUP($B76,'Pitcher Raw'!$B$6:$AM$77,MATCH('All P'!M$5,'Pitcher Raw'!$B$5:$AM$5,0),FALSE)/VLOOKUP($E76, 'Major League Baseball  Detailed'!$AF$2:$AG$31, 2, FALSE))*162, 0)</f>
        <v>15</v>
      </c>
      <c r="N76">
        <f>ROUND((VLOOKUP($B76, 'Pitcher Raw'!$B$6:$AM$77, MATCH('All P'!N$5,'Pitcher Raw'!$B$5:$AM$5, 0), FALSE)/$L76)*(162*($L76/VLOOKUP($E76, 'Major League Baseball  Detailed'!$AF$2:$AG$31, 2, FALSE))),0)</f>
        <v>0</v>
      </c>
      <c r="O76">
        <f>ROUND((VLOOKUP($B76, 'Pitcher Raw'!$B$6:$AM$77, MATCH('All P'!O$5,'Pitcher Raw'!$B$5:$AM$5, 0), FALSE)/$L76)*(162*($L76/VLOOKUP($E76, 'Major League Baseball  Detailed'!$AF$2:$AG$31, 2, FALSE))),0)</f>
        <v>0</v>
      </c>
      <c r="P76">
        <f>ROUND((VLOOKUP($B76, 'Pitcher Raw'!$B$6:$AM$77, MATCH('All P'!P$5,'Pitcher Raw'!$B$5:$AM$5, 0), FALSE)/$L76)*(162*($L76/VLOOKUP($E76, 'Major League Baseball  Detailed'!$AF$2:$AG$31, 2, FALSE))),0)</f>
        <v>0</v>
      </c>
      <c r="Q76">
        <f>ROUND((VLOOKUP($B76, 'Pitcher Raw'!$B$6:$AM$77, MATCH('All P'!Q$5,'Pitcher Raw'!$B$5:$AM$5, 0), FALSE)/$L76)*(162*($L76/VLOOKUP($E76, 'Major League Baseball  Detailed'!$AF$2:$AG$31, 2, FALSE))),0)</f>
        <v>81</v>
      </c>
      <c r="R76">
        <f>ROUND((VLOOKUP($B76, 'Pitcher Raw'!$B$6:$AM$77, MATCH('All P'!R$5,'Pitcher Raw'!$B$5:$AM$5, 0), FALSE)/$L76)*(162*($L76/VLOOKUP($E76, 'Major League Baseball  Detailed'!$AF$2:$AG$31, 2, FALSE))),0)</f>
        <v>104</v>
      </c>
      <c r="S76">
        <f>ROUND((VLOOKUP($B76, 'Pitcher Raw'!$B$6:$AM$77, MATCH('All P'!S$5,'Pitcher Raw'!$B$5:$AM$5, 0), FALSE)/$L76)*(162*($L76/VLOOKUP($E76, 'Major League Baseball  Detailed'!$AF$2:$AG$31, 2, FALSE))),0)</f>
        <v>58</v>
      </c>
      <c r="T76">
        <f>ROUND((VLOOKUP($B76, 'Pitcher Raw'!$B$6:$AM$77, MATCH('All P'!T$5,'Pitcher Raw'!$B$5:$AM$5, 0), FALSE)/$L76)*(162*($L76/VLOOKUP($E76, 'Major League Baseball  Detailed'!$AF$2:$AG$31, 2, FALSE))),0)</f>
        <v>53</v>
      </c>
      <c r="U76">
        <f>ROUND((VLOOKUP($B76, 'Pitcher Raw'!$B$6:$AM$77, MATCH('All P'!U$5,'Pitcher Raw'!$B$5:$AM$5, 0), FALSE)/$L76)*(162*($L76/VLOOKUP($E76, 'Major League Baseball  Detailed'!$AF$2:$AG$31, 2, FALSE))),0)</f>
        <v>11</v>
      </c>
      <c r="V76">
        <f>ROUND((VLOOKUP($B76, 'Pitcher Raw'!$B$6:$AM$77, MATCH('All P'!V$5,'Pitcher Raw'!$B$5:$AM$5, 0), FALSE)/$L76)*(162*($L76/VLOOKUP($E76, 'Major League Baseball  Detailed'!$AF$2:$AG$31, 2, FALSE))),0)</f>
        <v>32</v>
      </c>
      <c r="W76">
        <f>ROUND((VLOOKUP($B76, 'Pitcher Raw'!$B$6:$AM$77, MATCH('All P'!W$5,'Pitcher Raw'!$B$5:$AM$5, 0), FALSE)/$L76)*(162*($L76/VLOOKUP($E76, 'Major League Baseball  Detailed'!$AF$2:$AG$31, 2, FALSE))),0)</f>
        <v>1</v>
      </c>
      <c r="X76">
        <f>ROUND((VLOOKUP($B76, 'Pitcher Raw'!$B$6:$AM$77, MATCH('All P'!X$5,'Pitcher Raw'!$B$5:$AM$5, 0), FALSE)/$L76)*(162*($L76/VLOOKUP($E76, 'Major League Baseball  Detailed'!$AF$2:$AG$31, 2, FALSE))),0)</f>
        <v>50</v>
      </c>
      <c r="Y76">
        <f>ROUND((VLOOKUP($B76, 'Pitcher Raw'!$B$6:$AM$77, MATCH('All P'!Y$5,'Pitcher Raw'!$B$5:$AM$5, 0), FALSE)/$L76)*(162*($L76/VLOOKUP($E76, 'Major League Baseball  Detailed'!$AF$2:$AG$31, 2, FALSE))),0)</f>
        <v>0</v>
      </c>
      <c r="Z76">
        <f>ROUND((VLOOKUP($B76, 'Pitcher Raw'!$B$6:$AM$77, MATCH('All P'!Z$5,'Pitcher Raw'!$B$5:$AM$5, 0), FALSE)/$L76)*(162*($L76/VLOOKUP($E76, 'Major League Baseball  Detailed'!$AF$2:$AG$31, 2, FALSE))),0)</f>
        <v>0</v>
      </c>
      <c r="AA76">
        <f>ROUND((VLOOKUP($B76, 'Pitcher Raw'!$B$6:$AM$77, MATCH('All P'!AA$5,'Pitcher Raw'!$B$5:$AM$5, 0), FALSE)/$L76)*(162*($L76/VLOOKUP($E76, 'Major League Baseball  Detailed'!$AF$2:$AG$31, 2, FALSE))),0)</f>
        <v>2</v>
      </c>
      <c r="AB76">
        <f>ROUND((VLOOKUP($B76, 'Pitcher Raw'!$B$6:$AM$77, MATCH('All P'!AB$5,'Pitcher Raw'!$B$5:$AM$5, 0), FALSE)/$L76)*(162*($L76/VLOOKUP($E76, 'Major League Baseball  Detailed'!$AF$2:$AG$31, 2, FALSE))),0)</f>
        <v>366</v>
      </c>
      <c r="AC76">
        <f>VLOOKUP($B76, 'Pitcher Raw'!$B$6:$AM$77, MATCH('All P'!AC$5, 'Pitcher Raw'!$B$5:$AM$5, 0), FALSE)</f>
        <v>67</v>
      </c>
      <c r="AD76" s="1">
        <f>VLOOKUP($B76, 'Pitcher Raw'!$B$6:$AM$77, MATCH('All P'!AD$5, 'Pitcher Raw'!$B$5:$AM$5, 0), FALSE)</f>
        <v>4.8499999999999996</v>
      </c>
      <c r="AE76" s="1">
        <f>VLOOKUP($B76, 'Pitcher Raw'!$B$6:$AM$77, MATCH('All P'!AE$5, 'Pitcher Raw'!$B$5:$AM$5, 0), FALSE)</f>
        <v>1.673</v>
      </c>
      <c r="AF76" s="9">
        <f>VLOOKUP($B76, 'Pitcher Raw'!$B$6:$AM$77, MATCH('All P'!AF$5, 'Pitcher Raw'!$B$5:$AM$5, 0), FALSE)</f>
        <v>11.5</v>
      </c>
      <c r="AG76" s="9">
        <f>VLOOKUP($B76, 'Pitcher Raw'!$B$6:$AM$77, MATCH('All P'!AG$5, 'Pitcher Raw'!$B$5:$AM$5, 0), FALSE)</f>
        <v>1.2</v>
      </c>
      <c r="AH76" s="9">
        <f>VLOOKUP($B76, 'Pitcher Raw'!$B$6:$AM$77, MATCH('All P'!AH$5, 'Pitcher Raw'!$B$5:$AM$5, 0), FALSE)</f>
        <v>3.5</v>
      </c>
      <c r="AI76" s="9">
        <f>VLOOKUP($B76, 'Pitcher Raw'!$B$6:$AM$77, MATCH('All P'!AI$5, 'Pitcher Raw'!$B$5:$AM$5, 0), FALSE)</f>
        <v>5.6</v>
      </c>
      <c r="AJ76" s="9">
        <f>VLOOKUP($B76, 'Pitcher Raw'!$B$6:$AM$77, MATCH('All P'!AJ$5, 'Pitcher Raw'!$B$5:$AM$5, 0), FALSE)</f>
        <v>1.58</v>
      </c>
      <c r="AK76" s="9">
        <f>(VLOOKUP($B76, 'Pitcher Raw'!$B$6:$AM$77, MATCH('All P'!AK$5, 'Pitcher Raw'!$B$5:$AM$5, 0), FALSE)/VLOOKUP('All P'!$E76, 'Major League Baseball  Detailed'!$AF$2:$AG$31,2,FALSE))*162</f>
        <v>-0.98181818181818181</v>
      </c>
      <c r="AL76" s="9">
        <f>(VLOOKUP($B76, 'Pitcher Raw'!$B$6:$AM$77, MATCH('All P'!AL$5, 'Pitcher Raw'!$B$5:$AM$5, 0), FALSE)/VLOOKUP('All P'!$E76, 'Major League Baseball  Detailed'!$AF$2:$AG$31,2,FALSE))*162</f>
        <v>-1.5954545454545457</v>
      </c>
    </row>
    <row r="77" spans="1:38" x14ac:dyDescent="0.45">
      <c r="A77">
        <f>'Pitcher Raw'!A77</f>
        <v>72</v>
      </c>
      <c r="B77" t="str">
        <f>'Pitcher Raw'!B77</f>
        <v>Logan Allen</v>
      </c>
      <c r="C77">
        <f>'Pitcher Raw'!C77</f>
        <v>2024</v>
      </c>
      <c r="D77">
        <f>'Pitcher Raw'!D77</f>
        <v>25</v>
      </c>
      <c r="E77" t="str">
        <f>'Pitcher Raw'!E77</f>
        <v>CLE</v>
      </c>
      <c r="F77" t="str">
        <f>'Pitcher Raw'!F77</f>
        <v>AL</v>
      </c>
      <c r="G77">
        <f>ROUND((VLOOKUP($B77, 'Pitcher Raw'!$B$6:$AM$77, MATCH('All P'!G$5,'Pitcher Raw'!$B$5:$AM$5, 0), FALSE)/$L77)*(162*($L77/VLOOKUP($E77, 'Major League Baseball  Detailed'!$AF$2:$AG$31, 2, FALSE))),0)</f>
        <v>7</v>
      </c>
      <c r="H77">
        <f>ROUND((VLOOKUP($B77, 'Pitcher Raw'!$B$6:$AM$77, MATCH('All P'!H$5,'Pitcher Raw'!$B$5:$AM$5, 0), FALSE)/$L77)*(162*($L77/VLOOKUP($E77, 'Major League Baseball  Detailed'!$AF$2:$AG$31, 2, FALSE))),0)</f>
        <v>4</v>
      </c>
      <c r="I77">
        <f>ROUND((VLOOKUP($B77, 'Pitcher Raw'!$B$6:$AM$77, MATCH('All P'!I$5,'Pitcher Raw'!$B$5:$AM$5, 0), FALSE)/$L77)*(162*($L77/VLOOKUP($E77, 'Major League Baseball  Detailed'!$AF$2:$AG$31, 2, FALSE))),0)</f>
        <v>1</v>
      </c>
      <c r="J77">
        <f>ROUND((VLOOKUP($B77, 'Pitcher Raw'!$B$6:$AM$77, MATCH('All P'!J$5,'Pitcher Raw'!$B$5:$AM$5, 0), FALSE)/$L77)*(162*($L77/VLOOKUP($E77, 'Major League Baseball  Detailed'!$AF$2:$AG$31, 2, FALSE))),0)</f>
        <v>11</v>
      </c>
      <c r="K77">
        <f>VLOOKUP($B77, 'Pitcher Raw'!$B$6:$AM$77, MATCH('All P'!K$5, 'Pitcher Raw'!$B$5:$AM$5, 0), FALSE)</f>
        <v>5.83</v>
      </c>
      <c r="L77">
        <f>ROUND((VLOOKUP($B77,'Pitcher Raw'!$B$6:$AM$77,MATCH('All P'!L$5,'Pitcher Raw'!$B$5:$AM$5,0),FALSE)/VLOOKUP($E77, 'Major League Baseball  Detailed'!$AF$2:$AG$31, 2, FALSE))*162, 0)</f>
        <v>15</v>
      </c>
      <c r="M77">
        <f>ROUND((VLOOKUP($B77,'Pitcher Raw'!$B$6:$AM$77,MATCH('All P'!M$5,'Pitcher Raw'!$B$5:$AM$5,0),FALSE)/VLOOKUP($E77, 'Major League Baseball  Detailed'!$AF$2:$AG$31, 2, FALSE))*162, 0)</f>
        <v>15</v>
      </c>
      <c r="N77">
        <f>ROUND((VLOOKUP($B77, 'Pitcher Raw'!$B$6:$AM$77, MATCH('All P'!N$5,'Pitcher Raw'!$B$5:$AM$5, 0), FALSE)/$L77)*(162*($L77/VLOOKUP($E77, 'Major League Baseball  Detailed'!$AF$2:$AG$31, 2, FALSE))),0)</f>
        <v>0</v>
      </c>
      <c r="O77">
        <f>ROUND((VLOOKUP($B77, 'Pitcher Raw'!$B$6:$AM$77, MATCH('All P'!O$5,'Pitcher Raw'!$B$5:$AM$5, 0), FALSE)/$L77)*(162*($L77/VLOOKUP($E77, 'Major League Baseball  Detailed'!$AF$2:$AG$31, 2, FALSE))),0)</f>
        <v>0</v>
      </c>
      <c r="P77">
        <f>ROUND((VLOOKUP($B77, 'Pitcher Raw'!$B$6:$AM$77, MATCH('All P'!P$5,'Pitcher Raw'!$B$5:$AM$5, 0), FALSE)/$L77)*(162*($L77/VLOOKUP($E77, 'Major League Baseball  Detailed'!$AF$2:$AG$31, 2, FALSE))),0)</f>
        <v>0</v>
      </c>
      <c r="Q77">
        <f>ROUND((VLOOKUP($B77, 'Pitcher Raw'!$B$6:$AM$77, MATCH('All P'!Q$5,'Pitcher Raw'!$B$5:$AM$5, 0), FALSE)/$L77)*(162*($L77/VLOOKUP($E77, 'Major League Baseball  Detailed'!$AF$2:$AG$31, 2, FALSE))),0)</f>
        <v>71</v>
      </c>
      <c r="R77">
        <f>ROUND((VLOOKUP($B77, 'Pitcher Raw'!$B$6:$AM$77, MATCH('All P'!R$5,'Pitcher Raw'!$B$5:$AM$5, 0), FALSE)/$L77)*(162*($L77/VLOOKUP($E77, 'Major League Baseball  Detailed'!$AF$2:$AG$31, 2, FALSE))),0)</f>
        <v>87</v>
      </c>
      <c r="S77">
        <f>ROUND((VLOOKUP($B77, 'Pitcher Raw'!$B$6:$AM$77, MATCH('All P'!S$5,'Pitcher Raw'!$B$5:$AM$5, 0), FALSE)/$L77)*(162*($L77/VLOOKUP($E77, 'Major League Baseball  Detailed'!$AF$2:$AG$31, 2, FALSE))),0)</f>
        <v>48</v>
      </c>
      <c r="T77">
        <f>ROUND((VLOOKUP($B77, 'Pitcher Raw'!$B$6:$AM$77, MATCH('All P'!T$5,'Pitcher Raw'!$B$5:$AM$5, 0), FALSE)/$L77)*(162*($L77/VLOOKUP($E77, 'Major League Baseball  Detailed'!$AF$2:$AG$31, 2, FALSE))),0)</f>
        <v>47</v>
      </c>
      <c r="U77">
        <f>ROUND((VLOOKUP($B77, 'Pitcher Raw'!$B$6:$AM$77, MATCH('All P'!U$5,'Pitcher Raw'!$B$5:$AM$5, 0), FALSE)/$L77)*(162*($L77/VLOOKUP($E77, 'Major League Baseball  Detailed'!$AF$2:$AG$31, 2, FALSE))),0)</f>
        <v>15</v>
      </c>
      <c r="V77">
        <f>ROUND((VLOOKUP($B77, 'Pitcher Raw'!$B$6:$AM$77, MATCH('All P'!V$5,'Pitcher Raw'!$B$5:$AM$5, 0), FALSE)/$L77)*(162*($L77/VLOOKUP($E77, 'Major League Baseball  Detailed'!$AF$2:$AG$31, 2, FALSE))),0)</f>
        <v>25</v>
      </c>
      <c r="W77">
        <f>ROUND((VLOOKUP($B77, 'Pitcher Raw'!$B$6:$AM$77, MATCH('All P'!W$5,'Pitcher Raw'!$B$5:$AM$5, 0), FALSE)/$L77)*(162*($L77/VLOOKUP($E77, 'Major League Baseball  Detailed'!$AF$2:$AG$31, 2, FALSE))),0)</f>
        <v>0</v>
      </c>
      <c r="X77">
        <f>ROUND((VLOOKUP($B77, 'Pitcher Raw'!$B$6:$AM$77, MATCH('All P'!X$5,'Pitcher Raw'!$B$5:$AM$5, 0), FALSE)/$L77)*(162*($L77/VLOOKUP($E77, 'Major League Baseball  Detailed'!$AF$2:$AG$31, 2, FALSE))),0)</f>
        <v>63</v>
      </c>
      <c r="Y77">
        <f>ROUND((VLOOKUP($B77, 'Pitcher Raw'!$B$6:$AM$77, MATCH('All P'!Y$5,'Pitcher Raw'!$B$5:$AM$5, 0), FALSE)/$L77)*(162*($L77/VLOOKUP($E77, 'Major League Baseball  Detailed'!$AF$2:$AG$31, 2, FALSE))),0)</f>
        <v>4</v>
      </c>
      <c r="Z77">
        <f>ROUND((VLOOKUP($B77, 'Pitcher Raw'!$B$6:$AM$77, MATCH('All P'!Z$5,'Pitcher Raw'!$B$5:$AM$5, 0), FALSE)/$L77)*(162*($L77/VLOOKUP($E77, 'Major League Baseball  Detailed'!$AF$2:$AG$31, 2, FALSE))),0)</f>
        <v>0</v>
      </c>
      <c r="AA77">
        <f>ROUND((VLOOKUP($B77, 'Pitcher Raw'!$B$6:$AM$77, MATCH('All P'!AA$5,'Pitcher Raw'!$B$5:$AM$5, 0), FALSE)/$L77)*(162*($L77/VLOOKUP($E77, 'Major League Baseball  Detailed'!$AF$2:$AG$31, 2, FALSE))),0)</f>
        <v>5</v>
      </c>
      <c r="AB77">
        <f>ROUND((VLOOKUP($B77, 'Pitcher Raw'!$B$6:$AM$77, MATCH('All P'!AB$5,'Pitcher Raw'!$B$5:$AM$5, 0), FALSE)/$L77)*(162*($L77/VLOOKUP($E77, 'Major League Baseball  Detailed'!$AF$2:$AG$31, 2, FALSE))),0)</f>
        <v>318</v>
      </c>
      <c r="AC77">
        <f>VLOOKUP($B77, 'Pitcher Raw'!$B$6:$AM$77, MATCH('All P'!AC$5, 'Pitcher Raw'!$B$5:$AM$5, 0), FALSE)</f>
        <v>66</v>
      </c>
      <c r="AD77" s="1">
        <f>VLOOKUP($B77, 'Pitcher Raw'!$B$6:$AM$77, MATCH('All P'!AD$5, 'Pitcher Raw'!$B$5:$AM$5, 0), FALSE)</f>
        <v>5.24</v>
      </c>
      <c r="AE77" s="1">
        <f>VLOOKUP($B77, 'Pitcher Raw'!$B$6:$AM$77, MATCH('All P'!AE$5, 'Pitcher Raw'!$B$5:$AM$5, 0), FALSE)</f>
        <v>1.5509999999999999</v>
      </c>
      <c r="AF77" s="9">
        <f>VLOOKUP($B77, 'Pitcher Raw'!$B$6:$AM$77, MATCH('All P'!AF$5, 'Pitcher Raw'!$B$5:$AM$5, 0), FALSE)</f>
        <v>10.9</v>
      </c>
      <c r="AG77" s="9">
        <f>VLOOKUP($B77, 'Pitcher Raw'!$B$6:$AM$77, MATCH('All P'!AG$5, 'Pitcher Raw'!$B$5:$AM$5, 0), FALSE)</f>
        <v>1.8</v>
      </c>
      <c r="AH77" s="9">
        <f>VLOOKUP($B77, 'Pitcher Raw'!$B$6:$AM$77, MATCH('All P'!AH$5, 'Pitcher Raw'!$B$5:$AM$5, 0), FALSE)</f>
        <v>3.1</v>
      </c>
      <c r="AI77" s="9">
        <f>VLOOKUP($B77, 'Pitcher Raw'!$B$6:$AM$77, MATCH('All P'!AI$5, 'Pitcher Raw'!$B$5:$AM$5, 0), FALSE)</f>
        <v>7.8</v>
      </c>
      <c r="AJ77" s="9">
        <f>VLOOKUP($B77, 'Pitcher Raw'!$B$6:$AM$77, MATCH('All P'!AJ$5, 'Pitcher Raw'!$B$5:$AM$5, 0), FALSE)</f>
        <v>2.5499999999999998</v>
      </c>
      <c r="AK77" s="9">
        <f>(VLOOKUP($B77, 'Pitcher Raw'!$B$6:$AM$77, MATCH('All P'!AK$5, 'Pitcher Raw'!$B$5:$AM$5, 0), FALSE)/VLOOKUP('All P'!$E77, 'Major League Baseball  Detailed'!$AF$2:$AG$31,2,FALSE))*162</f>
        <v>-1.1045454545454547</v>
      </c>
      <c r="AL77" s="9">
        <f>(VLOOKUP($B77, 'Pitcher Raw'!$B$6:$AM$77, MATCH('All P'!AL$5, 'Pitcher Raw'!$B$5:$AM$5, 0), FALSE)/VLOOKUP('All P'!$E77, 'Major League Baseball  Detailed'!$AF$2:$AG$31,2,FALSE))*162</f>
        <v>-1.718181818181818</v>
      </c>
    </row>
    <row r="78" spans="1:38" x14ac:dyDescent="0.45">
      <c r="A78">
        <f>'Pitcher Raw'!A78</f>
        <v>0</v>
      </c>
      <c r="B78">
        <f>'Pitcher Raw'!B78</f>
        <v>0</v>
      </c>
      <c r="C78">
        <f>'Pitcher Raw'!C78</f>
        <v>0</v>
      </c>
      <c r="D78">
        <f>'Pitcher Raw'!D78</f>
        <v>0</v>
      </c>
      <c r="E78">
        <f>'Pitcher Raw'!E78</f>
        <v>0</v>
      </c>
      <c r="F78">
        <f>'Pitcher Raw'!F78</f>
        <v>0</v>
      </c>
      <c r="G78" t="e">
        <f>ROUND((VLOOKUP($B78, 'Pitcher Raw'!$B$6:$AM$77, MATCH('All P'!G$5,'Pitcher Raw'!$B$5:$AM$5, 0), FALSE)/$L78)*(162*($L78/VLOOKUP($E78, 'Major League Baseball  Detailed'!$AF$2:$AG$31, 2, FALSE))),0)</f>
        <v>#N/A</v>
      </c>
      <c r="H78" t="e">
        <f>ROUND((VLOOKUP($B78, 'Pitcher Raw'!$B$6:$AM$77, MATCH('All P'!H$5,'Pitcher Raw'!$B$5:$AM$5, 0), FALSE)/$L78)*(162*($L78/VLOOKUP($E78, 'Major League Baseball  Detailed'!$AF$2:$AG$31, 2, FALSE))),0)</f>
        <v>#N/A</v>
      </c>
      <c r="I78" t="e">
        <f>ROUND((VLOOKUP($B78, 'Pitcher Raw'!$B$6:$AM$77, MATCH('All P'!I$5,'Pitcher Raw'!$B$5:$AM$5, 0), FALSE)/$L78)*(162*($L78/VLOOKUP($E78, 'Major League Baseball  Detailed'!$AF$2:$AG$31, 2, FALSE))),0)</f>
        <v>#N/A</v>
      </c>
      <c r="J78" t="e">
        <f>ROUND((VLOOKUP($B78, 'Pitcher Raw'!$B$6:$AM$77, MATCH('All P'!J$5,'Pitcher Raw'!$B$5:$AM$5, 0), FALSE)/$L78)*(162*($L78/VLOOKUP($E78, 'Major League Baseball  Detailed'!$AF$2:$AG$31, 2, FALSE))),0)</f>
        <v>#N/A</v>
      </c>
      <c r="K78" t="e">
        <f>VLOOKUP($B78, 'Pitcher Raw'!$B$6:$AM$77, MATCH('All P'!K$5, 'Pitcher Raw'!$B$5:$AM$5, 0), FALSE)</f>
        <v>#N/A</v>
      </c>
      <c r="L78" t="e">
        <f>ROUND((VLOOKUP($B78,'Pitcher Raw'!$B$6:$AM$77,MATCH('All P'!L$5,'Pitcher Raw'!$B$5:$AM$5,0),FALSE)/VLOOKUP($E78, 'Major League Baseball  Detailed'!$AF$2:$AG$31, 2, FALSE))*162, 0)</f>
        <v>#N/A</v>
      </c>
      <c r="M78" t="e">
        <f>ROUND((VLOOKUP($B78,'Pitcher Raw'!$B$6:$AM$77,MATCH('All P'!M$5,'Pitcher Raw'!$B$5:$AM$5,0),FALSE)/VLOOKUP($E78, 'Major League Baseball  Detailed'!$AF$2:$AG$31, 2, FALSE))*162, 0)</f>
        <v>#N/A</v>
      </c>
      <c r="N78" t="e">
        <f>ROUND((VLOOKUP($B78, 'Pitcher Raw'!$B$6:$AM$77, MATCH('All P'!N$5,'Pitcher Raw'!$B$5:$AM$5, 0), FALSE)/$L78)*(162*($L78/VLOOKUP($E78, 'Major League Baseball  Detailed'!$AF$2:$AG$31, 2, FALSE))),0)</f>
        <v>#N/A</v>
      </c>
      <c r="O78" t="e">
        <f>ROUND((VLOOKUP($B78, 'Pitcher Raw'!$B$6:$AM$77, MATCH('All P'!O$5,'Pitcher Raw'!$B$5:$AM$5, 0), FALSE)/$L78)*(162*($L78/VLOOKUP($E78, 'Major League Baseball  Detailed'!$AF$2:$AG$31, 2, FALSE))),0)</f>
        <v>#N/A</v>
      </c>
      <c r="P78" t="e">
        <f>ROUND((VLOOKUP($B78, 'Pitcher Raw'!$B$6:$AM$77, MATCH('All P'!P$5,'Pitcher Raw'!$B$5:$AM$5, 0), FALSE)/$L78)*(162*($L78/VLOOKUP($E78, 'Major League Baseball  Detailed'!$AF$2:$AG$31, 2, FALSE))),0)</f>
        <v>#N/A</v>
      </c>
      <c r="Q78" t="e">
        <f>ROUND((VLOOKUP($B78, 'Pitcher Raw'!$B$6:$AM$77, MATCH('All P'!Q$5,'Pitcher Raw'!$B$5:$AM$5, 0), FALSE)/$L78)*(162*($L78/VLOOKUP($E78, 'Major League Baseball  Detailed'!$AF$2:$AG$31, 2, FALSE))),0)</f>
        <v>#N/A</v>
      </c>
      <c r="R78" t="e">
        <f>ROUND((VLOOKUP($B78, 'Pitcher Raw'!$B$6:$AM$77, MATCH('All P'!R$5,'Pitcher Raw'!$B$5:$AM$5, 0), FALSE)/$L78)*(162*($L78/VLOOKUP($E78, 'Major League Baseball  Detailed'!$AF$2:$AG$31, 2, FALSE))),0)</f>
        <v>#N/A</v>
      </c>
      <c r="S78" t="e">
        <f>ROUND((VLOOKUP($B78, 'Pitcher Raw'!$B$6:$AM$77, MATCH('All P'!S$5,'Pitcher Raw'!$B$5:$AM$5, 0), FALSE)/$L78)*(162*($L78/VLOOKUP($E78, 'Major League Baseball  Detailed'!$AF$2:$AG$31, 2, FALSE))),0)</f>
        <v>#N/A</v>
      </c>
      <c r="T78" t="e">
        <f>ROUND((VLOOKUP($B78, 'Pitcher Raw'!$B$6:$AM$77, MATCH('All P'!T$5,'Pitcher Raw'!$B$5:$AM$5, 0), FALSE)/$L78)*(162*($L78/VLOOKUP($E78, 'Major League Baseball  Detailed'!$AF$2:$AG$31, 2, FALSE))),0)</f>
        <v>#N/A</v>
      </c>
      <c r="U78" t="e">
        <f>ROUND((VLOOKUP($B78, 'Pitcher Raw'!$B$6:$AM$77, MATCH('All P'!U$5,'Pitcher Raw'!$B$5:$AM$5, 0), FALSE)/$L78)*(162*($L78/VLOOKUP($E78, 'Major League Baseball  Detailed'!$AF$2:$AG$31, 2, FALSE))),0)</f>
        <v>#N/A</v>
      </c>
      <c r="V78" t="e">
        <f>ROUND((VLOOKUP($B78, 'Pitcher Raw'!$B$6:$AM$77, MATCH('All P'!V$5,'Pitcher Raw'!$B$5:$AM$5, 0), FALSE)/$L78)*(162*($L78/VLOOKUP($E78, 'Major League Baseball  Detailed'!$AF$2:$AG$31, 2, FALSE))),0)</f>
        <v>#N/A</v>
      </c>
      <c r="W78" t="e">
        <f>ROUND((VLOOKUP($B78, 'Pitcher Raw'!$B$6:$AM$77, MATCH('All P'!W$5,'Pitcher Raw'!$B$5:$AM$5, 0), FALSE)/$L78)*(162*($L78/VLOOKUP($E78, 'Major League Baseball  Detailed'!$AF$2:$AG$31, 2, FALSE))),0)</f>
        <v>#N/A</v>
      </c>
      <c r="X78" t="e">
        <f>ROUND((VLOOKUP($B78, 'Pitcher Raw'!$B$6:$AM$77, MATCH('All P'!X$5,'Pitcher Raw'!$B$5:$AM$5, 0), FALSE)/$L78)*(162*($L78/VLOOKUP($E78, 'Major League Baseball  Detailed'!$AF$2:$AG$31, 2, FALSE))),0)</f>
        <v>#N/A</v>
      </c>
      <c r="Y78" t="e">
        <f>ROUND((VLOOKUP($B78, 'Pitcher Raw'!$B$6:$AM$77, MATCH('All P'!Y$5,'Pitcher Raw'!$B$5:$AM$5, 0), FALSE)/$L78)*(162*($L78/VLOOKUP($E78, 'Major League Baseball  Detailed'!$AF$2:$AG$31, 2, FALSE))),0)</f>
        <v>#N/A</v>
      </c>
      <c r="Z78" t="e">
        <f>ROUND((VLOOKUP($B78, 'Pitcher Raw'!$B$6:$AM$77, MATCH('All P'!Z$5,'Pitcher Raw'!$B$5:$AM$5, 0), FALSE)/$L78)*(162*($L78/VLOOKUP($E78, 'Major League Baseball  Detailed'!$AF$2:$AG$31, 2, FALSE))),0)</f>
        <v>#N/A</v>
      </c>
      <c r="AA78" t="e">
        <f>ROUND((VLOOKUP($B78, 'Pitcher Raw'!$B$6:$AM$77, MATCH('All P'!AA$5,'Pitcher Raw'!$B$5:$AM$5, 0), FALSE)/$L78)*(162*($L78/VLOOKUP($E78, 'Major League Baseball  Detailed'!$AF$2:$AG$31, 2, FALSE))),0)</f>
        <v>#N/A</v>
      </c>
      <c r="AB78" t="e">
        <f>ROUND((VLOOKUP($B78, 'Pitcher Raw'!$B$6:$AM$77, MATCH('All P'!AB$5,'Pitcher Raw'!$B$5:$AM$5, 0), FALSE)/$L78)*(162*($L78/VLOOKUP($E78, 'Major League Baseball  Detailed'!$AF$2:$AG$31, 2, FALSE))),0)</f>
        <v>#N/A</v>
      </c>
      <c r="AC78" t="e">
        <f>VLOOKUP($B78, 'Pitcher Raw'!$B$6:$AM$77, MATCH('All P'!AC$5, 'Pitcher Raw'!$B$5:$AM$5, 0), FALSE)</f>
        <v>#N/A</v>
      </c>
      <c r="AD78" s="1" t="e">
        <f>VLOOKUP($B78, 'Pitcher Raw'!$B$6:$AM$77, MATCH('All P'!AD$5, 'Pitcher Raw'!$B$5:$AM$5, 0), FALSE)</f>
        <v>#N/A</v>
      </c>
      <c r="AE78" s="1" t="e">
        <f>VLOOKUP($B78, 'Pitcher Raw'!$B$6:$AM$77, MATCH('All P'!AE$5, 'Pitcher Raw'!$B$5:$AM$5, 0), FALSE)</f>
        <v>#N/A</v>
      </c>
      <c r="AF78" s="9" t="e">
        <f>VLOOKUP($B78, 'Pitcher Raw'!$B$6:$AM$77, MATCH('All P'!AF$5, 'Pitcher Raw'!$B$5:$AM$5, 0), FALSE)</f>
        <v>#N/A</v>
      </c>
      <c r="AG78" s="9" t="e">
        <f>VLOOKUP($B78, 'Pitcher Raw'!$B$6:$AM$77, MATCH('All P'!AG$5, 'Pitcher Raw'!$B$5:$AM$5, 0), FALSE)</f>
        <v>#N/A</v>
      </c>
      <c r="AH78" s="9" t="e">
        <f>VLOOKUP($B78, 'Pitcher Raw'!$B$6:$AM$77, MATCH('All P'!AH$5, 'Pitcher Raw'!$B$5:$AM$5, 0), FALSE)</f>
        <v>#N/A</v>
      </c>
      <c r="AI78" s="9" t="e">
        <f>VLOOKUP($B78, 'Pitcher Raw'!$B$6:$AM$77, MATCH('All P'!AI$5, 'Pitcher Raw'!$B$5:$AM$5, 0), FALSE)</f>
        <v>#N/A</v>
      </c>
      <c r="AJ78" s="9" t="e">
        <f>VLOOKUP($B78, 'Pitcher Raw'!$B$6:$AM$77, MATCH('All P'!AJ$5, 'Pitcher Raw'!$B$5:$AM$5, 0), FALSE)</f>
        <v>#N/A</v>
      </c>
      <c r="AK78" s="9" t="e">
        <f>(VLOOKUP($B78, 'Pitcher Raw'!$B$6:$AM$77, MATCH('All P'!AK$5, 'Pitcher Raw'!$B$5:$AM$5, 0), FALSE)/VLOOKUP('All P'!$E78, 'Major League Baseball  Detailed'!$AF$2:$AG$31,2,FALSE))*162</f>
        <v>#N/A</v>
      </c>
      <c r="AL78" s="9" t="e">
        <f>(VLOOKUP($B78, 'Pitcher Raw'!$B$6:$AM$77, MATCH('All P'!AL$5, 'Pitcher Raw'!$B$5:$AM$5, 0), FALSE)/VLOOKUP('All P'!$E78, 'Major League Baseball  Detailed'!$AF$2:$AG$31,2,FALSE))*162</f>
        <v>#N/A</v>
      </c>
    </row>
    <row r="79" spans="1:38" x14ac:dyDescent="0.45">
      <c r="A79">
        <f>'Pitcher Raw'!A79</f>
        <v>0</v>
      </c>
      <c r="B79">
        <f>'Pitcher Raw'!B79</f>
        <v>0</v>
      </c>
      <c r="C79">
        <f>'Pitcher Raw'!C79</f>
        <v>0</v>
      </c>
      <c r="D79">
        <f>'Pitcher Raw'!D79</f>
        <v>0</v>
      </c>
      <c r="E79">
        <f>'Pitcher Raw'!E79</f>
        <v>0</v>
      </c>
      <c r="F79">
        <f>'Pitcher Raw'!F79</f>
        <v>0</v>
      </c>
      <c r="G79" t="e">
        <f>ROUND((VLOOKUP($B79, 'Pitcher Raw'!$B$6:$AM$77, MATCH('All P'!G$5,'Pitcher Raw'!$B$5:$AM$5, 0), FALSE)/$L79)*(162*($L79/VLOOKUP($E79, 'Major League Baseball  Detailed'!$AF$2:$AG$31, 2, FALSE))),0)</f>
        <v>#N/A</v>
      </c>
      <c r="H79" t="e">
        <f>ROUND((VLOOKUP($B79, 'Pitcher Raw'!$B$6:$AM$77, MATCH('All P'!H$5,'Pitcher Raw'!$B$5:$AM$5, 0), FALSE)/$L79)*(162*($L79/VLOOKUP($E79, 'Major League Baseball  Detailed'!$AF$2:$AG$31, 2, FALSE))),0)</f>
        <v>#N/A</v>
      </c>
      <c r="I79" t="e">
        <f>ROUND((VLOOKUP($B79, 'Pitcher Raw'!$B$6:$AM$77, MATCH('All P'!I$5,'Pitcher Raw'!$B$5:$AM$5, 0), FALSE)/$L79)*(162*($L79/VLOOKUP($E79, 'Major League Baseball  Detailed'!$AF$2:$AG$31, 2, FALSE))),0)</f>
        <v>#N/A</v>
      </c>
      <c r="J79" t="e">
        <f>ROUND((VLOOKUP($B79, 'Pitcher Raw'!$B$6:$AM$77, MATCH('All P'!J$5,'Pitcher Raw'!$B$5:$AM$5, 0), FALSE)/$L79)*(162*($L79/VLOOKUP($E79, 'Major League Baseball  Detailed'!$AF$2:$AG$31, 2, FALSE))),0)</f>
        <v>#N/A</v>
      </c>
      <c r="K79" t="e">
        <f>VLOOKUP($B79, 'Pitcher Raw'!$B$6:$AM$77, MATCH('All P'!K$5, 'Pitcher Raw'!$B$5:$AM$5, 0), FALSE)</f>
        <v>#N/A</v>
      </c>
      <c r="L79" t="e">
        <f>ROUND((VLOOKUP($B79,'Pitcher Raw'!$B$6:$AM$77,MATCH('All P'!L$5,'Pitcher Raw'!$B$5:$AM$5,0),FALSE)/VLOOKUP($E79, 'Major League Baseball  Detailed'!$AF$2:$AG$31, 2, FALSE))*162, 0)</f>
        <v>#N/A</v>
      </c>
      <c r="M79" t="e">
        <f>ROUND((VLOOKUP($B79,'Pitcher Raw'!$B$6:$AM$77,MATCH('All P'!M$5,'Pitcher Raw'!$B$5:$AM$5,0),FALSE)/VLOOKUP($E79, 'Major League Baseball  Detailed'!$AF$2:$AG$31, 2, FALSE))*162, 0)</f>
        <v>#N/A</v>
      </c>
      <c r="N79" t="e">
        <f>ROUND((VLOOKUP($B79, 'Pitcher Raw'!$B$6:$AM$77, MATCH('All P'!N$5,'Pitcher Raw'!$B$5:$AM$5, 0), FALSE)/$L79)*(162*($L79/VLOOKUP($E79, 'Major League Baseball  Detailed'!$AF$2:$AG$31, 2, FALSE))),0)</f>
        <v>#N/A</v>
      </c>
      <c r="O79" t="e">
        <f>ROUND((VLOOKUP($B79, 'Pitcher Raw'!$B$6:$AM$77, MATCH('All P'!O$5,'Pitcher Raw'!$B$5:$AM$5, 0), FALSE)/$L79)*(162*($L79/VLOOKUP($E79, 'Major League Baseball  Detailed'!$AF$2:$AG$31, 2, FALSE))),0)</f>
        <v>#N/A</v>
      </c>
      <c r="P79" t="e">
        <f>ROUND((VLOOKUP($B79, 'Pitcher Raw'!$B$6:$AM$77, MATCH('All P'!P$5,'Pitcher Raw'!$B$5:$AM$5, 0), FALSE)/$L79)*(162*($L79/VLOOKUP($E79, 'Major League Baseball  Detailed'!$AF$2:$AG$31, 2, FALSE))),0)</f>
        <v>#N/A</v>
      </c>
      <c r="Q79" t="e">
        <f>ROUND((VLOOKUP($B79, 'Pitcher Raw'!$B$6:$AM$77, MATCH('All P'!Q$5,'Pitcher Raw'!$B$5:$AM$5, 0), FALSE)/$L79)*(162*($L79/VLOOKUP($E79, 'Major League Baseball  Detailed'!$AF$2:$AG$31, 2, FALSE))),0)</f>
        <v>#N/A</v>
      </c>
      <c r="R79" t="e">
        <f>ROUND((VLOOKUP($B79, 'Pitcher Raw'!$B$6:$AM$77, MATCH('All P'!R$5,'Pitcher Raw'!$B$5:$AM$5, 0), FALSE)/$L79)*(162*($L79/VLOOKUP($E79, 'Major League Baseball  Detailed'!$AF$2:$AG$31, 2, FALSE))),0)</f>
        <v>#N/A</v>
      </c>
      <c r="S79" t="e">
        <f>ROUND((VLOOKUP($B79, 'Pitcher Raw'!$B$6:$AM$77, MATCH('All P'!S$5,'Pitcher Raw'!$B$5:$AM$5, 0), FALSE)/$L79)*(162*($L79/VLOOKUP($E79, 'Major League Baseball  Detailed'!$AF$2:$AG$31, 2, FALSE))),0)</f>
        <v>#N/A</v>
      </c>
      <c r="T79" t="e">
        <f>ROUND((VLOOKUP($B79, 'Pitcher Raw'!$B$6:$AM$77, MATCH('All P'!T$5,'Pitcher Raw'!$B$5:$AM$5, 0), FALSE)/$L79)*(162*($L79/VLOOKUP($E79, 'Major League Baseball  Detailed'!$AF$2:$AG$31, 2, FALSE))),0)</f>
        <v>#N/A</v>
      </c>
      <c r="U79" t="e">
        <f>ROUND((VLOOKUP($B79, 'Pitcher Raw'!$B$6:$AM$77, MATCH('All P'!U$5,'Pitcher Raw'!$B$5:$AM$5, 0), FALSE)/$L79)*(162*($L79/VLOOKUP($E79, 'Major League Baseball  Detailed'!$AF$2:$AG$31, 2, FALSE))),0)</f>
        <v>#N/A</v>
      </c>
      <c r="V79" t="e">
        <f>ROUND((VLOOKUP($B79, 'Pitcher Raw'!$B$6:$AM$77, MATCH('All P'!V$5,'Pitcher Raw'!$B$5:$AM$5, 0), FALSE)/$L79)*(162*($L79/VLOOKUP($E79, 'Major League Baseball  Detailed'!$AF$2:$AG$31, 2, FALSE))),0)</f>
        <v>#N/A</v>
      </c>
      <c r="W79" t="e">
        <f>ROUND((VLOOKUP($B79, 'Pitcher Raw'!$B$6:$AM$77, MATCH('All P'!W$5,'Pitcher Raw'!$B$5:$AM$5, 0), FALSE)/$L79)*(162*($L79/VLOOKUP($E79, 'Major League Baseball  Detailed'!$AF$2:$AG$31, 2, FALSE))),0)</f>
        <v>#N/A</v>
      </c>
      <c r="X79" t="e">
        <f>ROUND((VLOOKUP($B79, 'Pitcher Raw'!$B$6:$AM$77, MATCH('All P'!X$5,'Pitcher Raw'!$B$5:$AM$5, 0), FALSE)/$L79)*(162*($L79/VLOOKUP($E79, 'Major League Baseball  Detailed'!$AF$2:$AG$31, 2, FALSE))),0)</f>
        <v>#N/A</v>
      </c>
      <c r="Y79" t="e">
        <f>ROUND((VLOOKUP($B79, 'Pitcher Raw'!$B$6:$AM$77, MATCH('All P'!Y$5,'Pitcher Raw'!$B$5:$AM$5, 0), FALSE)/$L79)*(162*($L79/VLOOKUP($E79, 'Major League Baseball  Detailed'!$AF$2:$AG$31, 2, FALSE))),0)</f>
        <v>#N/A</v>
      </c>
      <c r="Z79" t="e">
        <f>ROUND((VLOOKUP($B79, 'Pitcher Raw'!$B$6:$AM$77, MATCH('All P'!Z$5,'Pitcher Raw'!$B$5:$AM$5, 0), FALSE)/$L79)*(162*($L79/VLOOKUP($E79, 'Major League Baseball  Detailed'!$AF$2:$AG$31, 2, FALSE))),0)</f>
        <v>#N/A</v>
      </c>
      <c r="AA79" t="e">
        <f>ROUND((VLOOKUP($B79, 'Pitcher Raw'!$B$6:$AM$77, MATCH('All P'!AA$5,'Pitcher Raw'!$B$5:$AM$5, 0), FALSE)/$L79)*(162*($L79/VLOOKUP($E79, 'Major League Baseball  Detailed'!$AF$2:$AG$31, 2, FALSE))),0)</f>
        <v>#N/A</v>
      </c>
      <c r="AB79" t="e">
        <f>ROUND((VLOOKUP($B79, 'Pitcher Raw'!$B$6:$AM$77, MATCH('All P'!AB$5,'Pitcher Raw'!$B$5:$AM$5, 0), FALSE)/$L79)*(162*($L79/VLOOKUP($E79, 'Major League Baseball  Detailed'!$AF$2:$AG$31, 2, FALSE))),0)</f>
        <v>#N/A</v>
      </c>
      <c r="AC79" t="e">
        <f>VLOOKUP($B79, 'Pitcher Raw'!$B$6:$AM$77, MATCH('All P'!AC$5, 'Pitcher Raw'!$B$5:$AM$5, 0), FALSE)</f>
        <v>#N/A</v>
      </c>
      <c r="AD79" s="1" t="e">
        <f>VLOOKUP($B79, 'Pitcher Raw'!$B$6:$AM$77, MATCH('All P'!AD$5, 'Pitcher Raw'!$B$5:$AM$5, 0), FALSE)</f>
        <v>#N/A</v>
      </c>
      <c r="AE79" s="1" t="e">
        <f>VLOOKUP($B79, 'Pitcher Raw'!$B$6:$AM$77, MATCH('All P'!AE$5, 'Pitcher Raw'!$B$5:$AM$5, 0), FALSE)</f>
        <v>#N/A</v>
      </c>
      <c r="AF79" s="9" t="e">
        <f>VLOOKUP($B79, 'Pitcher Raw'!$B$6:$AM$77, MATCH('All P'!AF$5, 'Pitcher Raw'!$B$5:$AM$5, 0), FALSE)</f>
        <v>#N/A</v>
      </c>
      <c r="AG79" s="9" t="e">
        <f>VLOOKUP($B79, 'Pitcher Raw'!$B$6:$AM$77, MATCH('All P'!AG$5, 'Pitcher Raw'!$B$5:$AM$5, 0), FALSE)</f>
        <v>#N/A</v>
      </c>
      <c r="AH79" s="9" t="e">
        <f>VLOOKUP($B79, 'Pitcher Raw'!$B$6:$AM$77, MATCH('All P'!AH$5, 'Pitcher Raw'!$B$5:$AM$5, 0), FALSE)</f>
        <v>#N/A</v>
      </c>
      <c r="AI79" s="9" t="e">
        <f>VLOOKUP($B79, 'Pitcher Raw'!$B$6:$AM$77, MATCH('All P'!AI$5, 'Pitcher Raw'!$B$5:$AM$5, 0), FALSE)</f>
        <v>#N/A</v>
      </c>
      <c r="AJ79" s="9" t="e">
        <f>VLOOKUP($B79, 'Pitcher Raw'!$B$6:$AM$77, MATCH('All P'!AJ$5, 'Pitcher Raw'!$B$5:$AM$5, 0), FALSE)</f>
        <v>#N/A</v>
      </c>
      <c r="AK79" s="9" t="e">
        <f>(VLOOKUP($B79, 'Pitcher Raw'!$B$6:$AM$77, MATCH('All P'!AK$5, 'Pitcher Raw'!$B$5:$AM$5, 0), FALSE)/VLOOKUP('All P'!$E79, 'Major League Baseball  Detailed'!$AF$2:$AG$31,2,FALSE))*162</f>
        <v>#N/A</v>
      </c>
      <c r="AL79" s="9" t="e">
        <f>(VLOOKUP($B79, 'Pitcher Raw'!$B$6:$AM$77, MATCH('All P'!AL$5, 'Pitcher Raw'!$B$5:$AM$5, 0), FALSE)/VLOOKUP('All P'!$E79, 'Major League Baseball  Detailed'!$AF$2:$AG$31,2,FALSE))*162</f>
        <v>#N/A</v>
      </c>
    </row>
    <row r="80" spans="1:38" x14ac:dyDescent="0.45">
      <c r="A80" t="str">
        <f>'Pitcher Raw'!A80</f>
        <v>Provided by &lt;a href="https://www.sports-reference.com/sharing.html?utm_source=direct&amp;utm_medium=Share&amp;utm_campaign=ShareTool"&gt;Stathead.com&lt;/a&gt;: &lt;a href="https://stathead.com/baseball/player-pitching-season-finder.cgi?utm_source=direct&amp;utm_medium=Share&amp;utm_campaign=ShareTool"&gt;Found with Stathead. See Full Results.&lt;/a&gt;&lt;br&gt;Generated 6/2/2024.</v>
      </c>
      <c r="B80">
        <f>'Pitcher Raw'!B80</f>
        <v>0</v>
      </c>
      <c r="C80">
        <f>'Pitcher Raw'!C80</f>
        <v>0</v>
      </c>
      <c r="D80">
        <f>'Pitcher Raw'!D80</f>
        <v>0</v>
      </c>
      <c r="E80">
        <f>'Pitcher Raw'!E80</f>
        <v>0</v>
      </c>
      <c r="F80">
        <f>'Pitcher Raw'!F80</f>
        <v>0</v>
      </c>
      <c r="G80" t="e">
        <f>ROUND((VLOOKUP($B80, 'Pitcher Raw'!$B$6:$AM$77, MATCH('All P'!G$5,'Pitcher Raw'!$B$5:$AM$5, 0), FALSE)/$L80)*(162*($L80/VLOOKUP($E80, 'Major League Baseball  Detailed'!$AF$2:$AG$31, 2, FALSE))),0)</f>
        <v>#N/A</v>
      </c>
      <c r="H80" t="e">
        <f>ROUND((VLOOKUP($B80, 'Pitcher Raw'!$B$6:$AM$77, MATCH('All P'!H$5,'Pitcher Raw'!$B$5:$AM$5, 0), FALSE)/$L80)*(162*($L80/VLOOKUP($E80, 'Major League Baseball  Detailed'!$AF$2:$AG$31, 2, FALSE))),0)</f>
        <v>#N/A</v>
      </c>
      <c r="I80" t="e">
        <f>ROUND((VLOOKUP($B80, 'Pitcher Raw'!$B$6:$AM$77, MATCH('All P'!I$5,'Pitcher Raw'!$B$5:$AM$5, 0), FALSE)/$L80)*(162*($L80/VLOOKUP($E80, 'Major League Baseball  Detailed'!$AF$2:$AG$31, 2, FALSE))),0)</f>
        <v>#N/A</v>
      </c>
      <c r="J80" t="e">
        <f>ROUND((VLOOKUP($B80, 'Pitcher Raw'!$B$6:$AM$77, MATCH('All P'!J$5,'Pitcher Raw'!$B$5:$AM$5, 0), FALSE)/$L80)*(162*($L80/VLOOKUP($E80, 'Major League Baseball  Detailed'!$AF$2:$AG$31, 2, FALSE))),0)</f>
        <v>#N/A</v>
      </c>
      <c r="K80" t="e">
        <f>VLOOKUP($B80, 'Pitcher Raw'!$B$6:$AM$77, MATCH('All P'!K$5, 'Pitcher Raw'!$B$5:$AM$5, 0), FALSE)</f>
        <v>#N/A</v>
      </c>
      <c r="L80" t="e">
        <f>ROUND((VLOOKUP($B80,'Pitcher Raw'!$B$6:$AM$77,MATCH('All P'!L$5,'Pitcher Raw'!$B$5:$AM$5,0),FALSE)/VLOOKUP($E80, 'Major League Baseball  Detailed'!$AF$2:$AG$31, 2, FALSE))*162, 0)</f>
        <v>#N/A</v>
      </c>
      <c r="M80" t="e">
        <f>ROUND((VLOOKUP($B80,'Pitcher Raw'!$B$6:$AM$77,MATCH('All P'!M$5,'Pitcher Raw'!$B$5:$AM$5,0),FALSE)/VLOOKUP($E80, 'Major League Baseball  Detailed'!$AF$2:$AG$31, 2, FALSE))*162, 0)</f>
        <v>#N/A</v>
      </c>
      <c r="N80" t="e">
        <f>ROUND((VLOOKUP($B80, 'Pitcher Raw'!$B$6:$AM$77, MATCH('All P'!N$5,'Pitcher Raw'!$B$5:$AM$5, 0), FALSE)/$L80)*(162*($L80/VLOOKUP($E80, 'Major League Baseball  Detailed'!$AF$2:$AG$31, 2, FALSE))),0)</f>
        <v>#N/A</v>
      </c>
      <c r="O80" t="e">
        <f>ROUND((VLOOKUP($B80, 'Pitcher Raw'!$B$6:$AM$77, MATCH('All P'!O$5,'Pitcher Raw'!$B$5:$AM$5, 0), FALSE)/$L80)*(162*($L80/VLOOKUP($E80, 'Major League Baseball  Detailed'!$AF$2:$AG$31, 2, FALSE))),0)</f>
        <v>#N/A</v>
      </c>
      <c r="P80" t="e">
        <f>ROUND((VLOOKUP($B80, 'Pitcher Raw'!$B$6:$AM$77, MATCH('All P'!P$5,'Pitcher Raw'!$B$5:$AM$5, 0), FALSE)/$L80)*(162*($L80/VLOOKUP($E80, 'Major League Baseball  Detailed'!$AF$2:$AG$31, 2, FALSE))),0)</f>
        <v>#N/A</v>
      </c>
      <c r="Q80" t="e">
        <f>ROUND((VLOOKUP($B80, 'Pitcher Raw'!$B$6:$AM$77, MATCH('All P'!Q$5,'Pitcher Raw'!$B$5:$AM$5, 0), FALSE)/$L80)*(162*($L80/VLOOKUP($E80, 'Major League Baseball  Detailed'!$AF$2:$AG$31, 2, FALSE))),0)</f>
        <v>#N/A</v>
      </c>
      <c r="R80" t="e">
        <f>ROUND((VLOOKUP($B80, 'Pitcher Raw'!$B$6:$AM$77, MATCH('All P'!R$5,'Pitcher Raw'!$B$5:$AM$5, 0), FALSE)/$L80)*(162*($L80/VLOOKUP($E80, 'Major League Baseball  Detailed'!$AF$2:$AG$31, 2, FALSE))),0)</f>
        <v>#N/A</v>
      </c>
      <c r="S80" t="e">
        <f>ROUND((VLOOKUP($B80, 'Pitcher Raw'!$B$6:$AM$77, MATCH('All P'!S$5,'Pitcher Raw'!$B$5:$AM$5, 0), FALSE)/$L80)*(162*($L80/VLOOKUP($E80, 'Major League Baseball  Detailed'!$AF$2:$AG$31, 2, FALSE))),0)</f>
        <v>#N/A</v>
      </c>
      <c r="T80" t="e">
        <f>ROUND((VLOOKUP($B80, 'Pitcher Raw'!$B$6:$AM$77, MATCH('All P'!T$5,'Pitcher Raw'!$B$5:$AM$5, 0), FALSE)/$L80)*(162*($L80/VLOOKUP($E80, 'Major League Baseball  Detailed'!$AF$2:$AG$31, 2, FALSE))),0)</f>
        <v>#N/A</v>
      </c>
      <c r="U80" t="e">
        <f>ROUND((VLOOKUP($B80, 'Pitcher Raw'!$B$6:$AM$77, MATCH('All P'!U$5,'Pitcher Raw'!$B$5:$AM$5, 0), FALSE)/$L80)*(162*($L80/VLOOKUP($E80, 'Major League Baseball  Detailed'!$AF$2:$AG$31, 2, FALSE))),0)</f>
        <v>#N/A</v>
      </c>
      <c r="V80" t="e">
        <f>ROUND((VLOOKUP($B80, 'Pitcher Raw'!$B$6:$AM$77, MATCH('All P'!V$5,'Pitcher Raw'!$B$5:$AM$5, 0), FALSE)/$L80)*(162*($L80/VLOOKUP($E80, 'Major League Baseball  Detailed'!$AF$2:$AG$31, 2, FALSE))),0)</f>
        <v>#N/A</v>
      </c>
      <c r="W80" t="e">
        <f>ROUND((VLOOKUP($B80, 'Pitcher Raw'!$B$6:$AM$77, MATCH('All P'!W$5,'Pitcher Raw'!$B$5:$AM$5, 0), FALSE)/$L80)*(162*($L80/VLOOKUP($E80, 'Major League Baseball  Detailed'!$AF$2:$AG$31, 2, FALSE))),0)</f>
        <v>#N/A</v>
      </c>
      <c r="X80" t="e">
        <f>ROUND((VLOOKUP($B80, 'Pitcher Raw'!$B$6:$AM$77, MATCH('All P'!X$5,'Pitcher Raw'!$B$5:$AM$5, 0), FALSE)/$L80)*(162*($L80/VLOOKUP($E80, 'Major League Baseball  Detailed'!$AF$2:$AG$31, 2, FALSE))),0)</f>
        <v>#N/A</v>
      </c>
      <c r="Y80" t="e">
        <f>ROUND((VLOOKUP($B80, 'Pitcher Raw'!$B$6:$AM$77, MATCH('All P'!Y$5,'Pitcher Raw'!$B$5:$AM$5, 0), FALSE)/$L80)*(162*($L80/VLOOKUP($E80, 'Major League Baseball  Detailed'!$AF$2:$AG$31, 2, FALSE))),0)</f>
        <v>#N/A</v>
      </c>
      <c r="Z80" t="e">
        <f>ROUND((VLOOKUP($B80, 'Pitcher Raw'!$B$6:$AM$77, MATCH('All P'!Z$5,'Pitcher Raw'!$B$5:$AM$5, 0), FALSE)/$L80)*(162*($L80/VLOOKUP($E80, 'Major League Baseball  Detailed'!$AF$2:$AG$31, 2, FALSE))),0)</f>
        <v>#N/A</v>
      </c>
      <c r="AA80" t="e">
        <f>ROUND((VLOOKUP($B80, 'Pitcher Raw'!$B$6:$AM$77, MATCH('All P'!AA$5,'Pitcher Raw'!$B$5:$AM$5, 0), FALSE)/$L80)*(162*($L80/VLOOKUP($E80, 'Major League Baseball  Detailed'!$AF$2:$AG$31, 2, FALSE))),0)</f>
        <v>#N/A</v>
      </c>
      <c r="AB80" t="e">
        <f>ROUND((VLOOKUP($B80, 'Pitcher Raw'!$B$6:$AM$77, MATCH('All P'!AB$5,'Pitcher Raw'!$B$5:$AM$5, 0), FALSE)/$L80)*(162*($L80/VLOOKUP($E80, 'Major League Baseball  Detailed'!$AF$2:$AG$31, 2, FALSE))),0)</f>
        <v>#N/A</v>
      </c>
      <c r="AC80" t="e">
        <f>VLOOKUP($B80, 'Pitcher Raw'!$B$6:$AM$77, MATCH('All P'!AC$5, 'Pitcher Raw'!$B$5:$AM$5, 0), FALSE)</f>
        <v>#N/A</v>
      </c>
      <c r="AD80" s="1" t="e">
        <f>VLOOKUP($B80, 'Pitcher Raw'!$B$6:$AM$77, MATCH('All P'!AD$5, 'Pitcher Raw'!$B$5:$AM$5, 0), FALSE)</f>
        <v>#N/A</v>
      </c>
      <c r="AE80" s="1" t="e">
        <f>VLOOKUP($B80, 'Pitcher Raw'!$B$6:$AM$77, MATCH('All P'!AE$5, 'Pitcher Raw'!$B$5:$AM$5, 0), FALSE)</f>
        <v>#N/A</v>
      </c>
      <c r="AF80" s="9" t="e">
        <f>VLOOKUP($B80, 'Pitcher Raw'!$B$6:$AM$77, MATCH('All P'!AF$5, 'Pitcher Raw'!$B$5:$AM$5, 0), FALSE)</f>
        <v>#N/A</v>
      </c>
      <c r="AG80" s="9" t="e">
        <f>VLOOKUP($B80, 'Pitcher Raw'!$B$6:$AM$77, MATCH('All P'!AG$5, 'Pitcher Raw'!$B$5:$AM$5, 0), FALSE)</f>
        <v>#N/A</v>
      </c>
      <c r="AH80" s="9" t="e">
        <f>VLOOKUP($B80, 'Pitcher Raw'!$B$6:$AM$77, MATCH('All P'!AH$5, 'Pitcher Raw'!$B$5:$AM$5, 0), FALSE)</f>
        <v>#N/A</v>
      </c>
      <c r="AI80" s="9" t="e">
        <f>VLOOKUP($B80, 'Pitcher Raw'!$B$6:$AM$77, MATCH('All P'!AI$5, 'Pitcher Raw'!$B$5:$AM$5, 0), FALSE)</f>
        <v>#N/A</v>
      </c>
      <c r="AJ80" s="9" t="e">
        <f>VLOOKUP($B80, 'Pitcher Raw'!$B$6:$AM$77, MATCH('All P'!AJ$5, 'Pitcher Raw'!$B$5:$AM$5, 0), FALSE)</f>
        <v>#N/A</v>
      </c>
      <c r="AK80" s="9" t="e">
        <f>(VLOOKUP($B80, 'Pitcher Raw'!$B$6:$AM$77, MATCH('All P'!AK$5, 'Pitcher Raw'!$B$5:$AM$5, 0), FALSE)/VLOOKUP('All P'!$E80, 'Major League Baseball  Detailed'!$AF$2:$AG$31,2,FALSE))*162</f>
        <v>#N/A</v>
      </c>
      <c r="AL80" s="9" t="e">
        <f>(VLOOKUP($B80, 'Pitcher Raw'!$B$6:$AM$77, MATCH('All P'!AL$5, 'Pitcher Raw'!$B$5:$AM$5, 0), FALSE)/VLOOKUP('All P'!$E80, 'Major League Baseball  Detailed'!$AF$2:$AG$31,2,FALSE))*162</f>
        <v>#N/A</v>
      </c>
    </row>
    <row r="81" spans="1:38" x14ac:dyDescent="0.45">
      <c r="A81">
        <f>'Pitcher Raw'!A81</f>
        <v>0</v>
      </c>
      <c r="B81">
        <f>'Pitcher Raw'!B81</f>
        <v>0</v>
      </c>
      <c r="C81">
        <f>'Pitcher Raw'!C81</f>
        <v>0</v>
      </c>
      <c r="D81">
        <f>'Pitcher Raw'!D81</f>
        <v>0</v>
      </c>
      <c r="E81">
        <f>'Pitcher Raw'!E81</f>
        <v>0</v>
      </c>
      <c r="F81">
        <f>'Pitcher Raw'!F81</f>
        <v>0</v>
      </c>
      <c r="G81" t="e">
        <f>ROUND((VLOOKUP($B81, 'Pitcher Raw'!$B$6:$AM$77, MATCH('All P'!G$5,'Pitcher Raw'!$B$5:$AM$5, 0), FALSE)/$L81)*(162*($L81/VLOOKUP($E81, 'Major League Baseball  Detailed'!$AF$2:$AG$31, 2, FALSE))),0)</f>
        <v>#N/A</v>
      </c>
      <c r="H81" t="e">
        <f>ROUND((VLOOKUP($B81, 'Pitcher Raw'!$B$6:$AM$77, MATCH('All P'!H$5,'Pitcher Raw'!$B$5:$AM$5, 0), FALSE)/$L81)*(162*($L81/VLOOKUP($E81, 'Major League Baseball  Detailed'!$AF$2:$AG$31, 2, FALSE))),0)</f>
        <v>#N/A</v>
      </c>
      <c r="I81" t="e">
        <f>ROUND((VLOOKUP($B81, 'Pitcher Raw'!$B$6:$AM$77, MATCH('All P'!I$5,'Pitcher Raw'!$B$5:$AM$5, 0), FALSE)/$L81)*(162*($L81/VLOOKUP($E81, 'Major League Baseball  Detailed'!$AF$2:$AG$31, 2, FALSE))),0)</f>
        <v>#N/A</v>
      </c>
      <c r="J81" t="e">
        <f>ROUND((VLOOKUP($B81, 'Pitcher Raw'!$B$6:$AM$77, MATCH('All P'!J$5,'Pitcher Raw'!$B$5:$AM$5, 0), FALSE)/$L81)*(162*($L81/VLOOKUP($E81, 'Major League Baseball  Detailed'!$AF$2:$AG$31, 2, FALSE))),0)</f>
        <v>#N/A</v>
      </c>
      <c r="K81" t="e">
        <f>VLOOKUP($B81, 'Pitcher Raw'!$B$6:$AM$77, MATCH('All P'!K$5, 'Pitcher Raw'!$B$5:$AM$5, 0), FALSE)</f>
        <v>#N/A</v>
      </c>
      <c r="L81" t="e">
        <f>ROUND((VLOOKUP($B81,'Pitcher Raw'!$B$6:$AM$77,MATCH('All P'!L$5,'Pitcher Raw'!$B$5:$AM$5,0),FALSE)/VLOOKUP($E81, 'Major League Baseball  Detailed'!$AF$2:$AG$31, 2, FALSE))*162, 0)</f>
        <v>#N/A</v>
      </c>
      <c r="M81" t="e">
        <f>ROUND((VLOOKUP($B81,'Pitcher Raw'!$B$6:$AM$77,MATCH('All P'!M$5,'Pitcher Raw'!$B$5:$AM$5,0),FALSE)/VLOOKUP($E81, 'Major League Baseball  Detailed'!$AF$2:$AG$31, 2, FALSE))*162, 0)</f>
        <v>#N/A</v>
      </c>
      <c r="N81" t="e">
        <f>ROUND((VLOOKUP($B81, 'Pitcher Raw'!$B$6:$AM$77, MATCH('All P'!N$5,'Pitcher Raw'!$B$5:$AM$5, 0), FALSE)/$L81)*(162*($L81/VLOOKUP($E81, 'Major League Baseball  Detailed'!$AF$2:$AG$31, 2, FALSE))),0)</f>
        <v>#N/A</v>
      </c>
      <c r="O81" t="e">
        <f>ROUND((VLOOKUP($B81, 'Pitcher Raw'!$B$6:$AM$77, MATCH('All P'!O$5,'Pitcher Raw'!$B$5:$AM$5, 0), FALSE)/$L81)*(162*($L81/VLOOKUP($E81, 'Major League Baseball  Detailed'!$AF$2:$AG$31, 2, FALSE))),0)</f>
        <v>#N/A</v>
      </c>
      <c r="P81" t="e">
        <f>ROUND((VLOOKUP($B81, 'Pitcher Raw'!$B$6:$AM$77, MATCH('All P'!P$5,'Pitcher Raw'!$B$5:$AM$5, 0), FALSE)/$L81)*(162*($L81/VLOOKUP($E81, 'Major League Baseball  Detailed'!$AF$2:$AG$31, 2, FALSE))),0)</f>
        <v>#N/A</v>
      </c>
      <c r="Q81" t="e">
        <f>ROUND((VLOOKUP($B81, 'Pitcher Raw'!$B$6:$AM$77, MATCH('All P'!Q$5,'Pitcher Raw'!$B$5:$AM$5, 0), FALSE)/$L81)*(162*($L81/VLOOKUP($E81, 'Major League Baseball  Detailed'!$AF$2:$AG$31, 2, FALSE))),0)</f>
        <v>#N/A</v>
      </c>
      <c r="R81" t="e">
        <f>ROUND((VLOOKUP($B81, 'Pitcher Raw'!$B$6:$AM$77, MATCH('All P'!R$5,'Pitcher Raw'!$B$5:$AM$5, 0), FALSE)/$L81)*(162*($L81/VLOOKUP($E81, 'Major League Baseball  Detailed'!$AF$2:$AG$31, 2, FALSE))),0)</f>
        <v>#N/A</v>
      </c>
      <c r="S81" t="e">
        <f>ROUND((VLOOKUP($B81, 'Pitcher Raw'!$B$6:$AM$77, MATCH('All P'!S$5,'Pitcher Raw'!$B$5:$AM$5, 0), FALSE)/$L81)*(162*($L81/VLOOKUP($E81, 'Major League Baseball  Detailed'!$AF$2:$AG$31, 2, FALSE))),0)</f>
        <v>#N/A</v>
      </c>
      <c r="T81" t="e">
        <f>ROUND((VLOOKUP($B81, 'Pitcher Raw'!$B$6:$AM$77, MATCH('All P'!T$5,'Pitcher Raw'!$B$5:$AM$5, 0), FALSE)/$L81)*(162*($L81/VLOOKUP($E81, 'Major League Baseball  Detailed'!$AF$2:$AG$31, 2, FALSE))),0)</f>
        <v>#N/A</v>
      </c>
      <c r="U81" t="e">
        <f>ROUND((VLOOKUP($B81, 'Pitcher Raw'!$B$6:$AM$77, MATCH('All P'!U$5,'Pitcher Raw'!$B$5:$AM$5, 0), FALSE)/$L81)*(162*($L81/VLOOKUP($E81, 'Major League Baseball  Detailed'!$AF$2:$AG$31, 2, FALSE))),0)</f>
        <v>#N/A</v>
      </c>
      <c r="V81" t="e">
        <f>ROUND((VLOOKUP($B81, 'Pitcher Raw'!$B$6:$AM$77, MATCH('All P'!V$5,'Pitcher Raw'!$B$5:$AM$5, 0), FALSE)/$L81)*(162*($L81/VLOOKUP($E81, 'Major League Baseball  Detailed'!$AF$2:$AG$31, 2, FALSE))),0)</f>
        <v>#N/A</v>
      </c>
      <c r="W81" t="e">
        <f>ROUND((VLOOKUP($B81, 'Pitcher Raw'!$B$6:$AM$77, MATCH('All P'!W$5,'Pitcher Raw'!$B$5:$AM$5, 0), FALSE)/$L81)*(162*($L81/VLOOKUP($E81, 'Major League Baseball  Detailed'!$AF$2:$AG$31, 2, FALSE))),0)</f>
        <v>#N/A</v>
      </c>
      <c r="X81" t="e">
        <f>ROUND((VLOOKUP($B81, 'Pitcher Raw'!$B$6:$AM$77, MATCH('All P'!X$5,'Pitcher Raw'!$B$5:$AM$5, 0), FALSE)/$L81)*(162*($L81/VLOOKUP($E81, 'Major League Baseball  Detailed'!$AF$2:$AG$31, 2, FALSE))),0)</f>
        <v>#N/A</v>
      </c>
      <c r="Y81" t="e">
        <f>ROUND((VLOOKUP($B81, 'Pitcher Raw'!$B$6:$AM$77, MATCH('All P'!Y$5,'Pitcher Raw'!$B$5:$AM$5, 0), FALSE)/$L81)*(162*($L81/VLOOKUP($E81, 'Major League Baseball  Detailed'!$AF$2:$AG$31, 2, FALSE))),0)</f>
        <v>#N/A</v>
      </c>
      <c r="Z81" t="e">
        <f>ROUND((VLOOKUP($B81, 'Pitcher Raw'!$B$6:$AM$77, MATCH('All P'!Z$5,'Pitcher Raw'!$B$5:$AM$5, 0), FALSE)/$L81)*(162*($L81/VLOOKUP($E81, 'Major League Baseball  Detailed'!$AF$2:$AG$31, 2, FALSE))),0)</f>
        <v>#N/A</v>
      </c>
      <c r="AA81" t="e">
        <f>ROUND((VLOOKUP($B81, 'Pitcher Raw'!$B$6:$AM$77, MATCH('All P'!AA$5,'Pitcher Raw'!$B$5:$AM$5, 0), FALSE)/$L81)*(162*($L81/VLOOKUP($E81, 'Major League Baseball  Detailed'!$AF$2:$AG$31, 2, FALSE))),0)</f>
        <v>#N/A</v>
      </c>
      <c r="AB81" t="e">
        <f>ROUND((VLOOKUP($B81, 'Pitcher Raw'!$B$6:$AM$77, MATCH('All P'!AB$5,'Pitcher Raw'!$B$5:$AM$5, 0), FALSE)/$L81)*(162*($L81/VLOOKUP($E81, 'Major League Baseball  Detailed'!$AF$2:$AG$31, 2, FALSE))),0)</f>
        <v>#N/A</v>
      </c>
      <c r="AC81" t="e">
        <f>VLOOKUP($B81, 'Pitcher Raw'!$B$6:$AM$77, MATCH('All P'!AC$5, 'Pitcher Raw'!$B$5:$AM$5, 0), FALSE)</f>
        <v>#N/A</v>
      </c>
      <c r="AD81" s="1" t="e">
        <f>VLOOKUP($B81, 'Pitcher Raw'!$B$6:$AM$77, MATCH('All P'!AD$5, 'Pitcher Raw'!$B$5:$AM$5, 0), FALSE)</f>
        <v>#N/A</v>
      </c>
      <c r="AE81" s="1" t="e">
        <f>VLOOKUP($B81, 'Pitcher Raw'!$B$6:$AM$77, MATCH('All P'!AE$5, 'Pitcher Raw'!$B$5:$AM$5, 0), FALSE)</f>
        <v>#N/A</v>
      </c>
      <c r="AF81" s="9" t="e">
        <f>VLOOKUP($B81, 'Pitcher Raw'!$B$6:$AM$77, MATCH('All P'!AF$5, 'Pitcher Raw'!$B$5:$AM$5, 0), FALSE)</f>
        <v>#N/A</v>
      </c>
      <c r="AG81" s="9" t="e">
        <f>VLOOKUP($B81, 'Pitcher Raw'!$B$6:$AM$77, MATCH('All P'!AG$5, 'Pitcher Raw'!$B$5:$AM$5, 0), FALSE)</f>
        <v>#N/A</v>
      </c>
      <c r="AH81" s="9" t="e">
        <f>VLOOKUP($B81, 'Pitcher Raw'!$B$6:$AM$77, MATCH('All P'!AH$5, 'Pitcher Raw'!$B$5:$AM$5, 0), FALSE)</f>
        <v>#N/A</v>
      </c>
      <c r="AI81" s="9" t="e">
        <f>VLOOKUP($B81, 'Pitcher Raw'!$B$6:$AM$77, MATCH('All P'!AI$5, 'Pitcher Raw'!$B$5:$AM$5, 0), FALSE)</f>
        <v>#N/A</v>
      </c>
      <c r="AJ81" s="9" t="e">
        <f>VLOOKUP($B81, 'Pitcher Raw'!$B$6:$AM$77, MATCH('All P'!AJ$5, 'Pitcher Raw'!$B$5:$AM$5, 0), FALSE)</f>
        <v>#N/A</v>
      </c>
      <c r="AK81" s="9" t="e">
        <f>(VLOOKUP($B81, 'Pitcher Raw'!$B$6:$AM$77, MATCH('All P'!AK$5, 'Pitcher Raw'!$B$5:$AM$5, 0), FALSE)/VLOOKUP('All P'!$E81, 'Major League Baseball  Detailed'!$AF$2:$AG$31,2,FALSE))*162</f>
        <v>#N/A</v>
      </c>
      <c r="AL81" s="9" t="e">
        <f>(VLOOKUP($B81, 'Pitcher Raw'!$B$6:$AM$77, MATCH('All P'!AL$5, 'Pitcher Raw'!$B$5:$AM$5, 0), FALSE)/VLOOKUP('All P'!$E81, 'Major League Baseball  Detailed'!$AF$2:$AG$31,2,FALSE))*162</f>
        <v>#N/A</v>
      </c>
    </row>
    <row r="82" spans="1:38" x14ac:dyDescent="0.45">
      <c r="A82">
        <f>'Pitcher Raw'!A82</f>
        <v>0</v>
      </c>
      <c r="B82">
        <f>'Pitcher Raw'!B82</f>
        <v>0</v>
      </c>
      <c r="C82">
        <f>'Pitcher Raw'!C82</f>
        <v>0</v>
      </c>
      <c r="D82">
        <f>'Pitcher Raw'!D82</f>
        <v>0</v>
      </c>
      <c r="E82">
        <f>'Pitcher Raw'!E82</f>
        <v>0</v>
      </c>
      <c r="F82">
        <f>'Pitcher Raw'!F82</f>
        <v>0</v>
      </c>
      <c r="G82" t="e">
        <f>ROUND((VLOOKUP($B82, 'Pitcher Raw'!$B$6:$AM$77, MATCH('All P'!G$5,'Pitcher Raw'!$B$5:$AM$5, 0), FALSE)/$L82)*(162*($L82/VLOOKUP($E82, 'Major League Baseball  Detailed'!$AF$2:$AG$31, 2, FALSE))),0)</f>
        <v>#N/A</v>
      </c>
      <c r="H82" t="e">
        <f>ROUND((VLOOKUP($B82, 'Pitcher Raw'!$B$6:$AM$77, MATCH('All P'!H$5,'Pitcher Raw'!$B$5:$AM$5, 0), FALSE)/$L82)*(162*($L82/VLOOKUP($E82, 'Major League Baseball  Detailed'!$AF$2:$AG$31, 2, FALSE))),0)</f>
        <v>#N/A</v>
      </c>
      <c r="I82" t="e">
        <f>ROUND((VLOOKUP($B82, 'Pitcher Raw'!$B$6:$AM$77, MATCH('All P'!I$5,'Pitcher Raw'!$B$5:$AM$5, 0), FALSE)/$L82)*(162*($L82/VLOOKUP($E82, 'Major League Baseball  Detailed'!$AF$2:$AG$31, 2, FALSE))),0)</f>
        <v>#N/A</v>
      </c>
      <c r="J82" t="e">
        <f>ROUND((VLOOKUP($B82, 'Pitcher Raw'!$B$6:$AM$77, MATCH('All P'!J$5,'Pitcher Raw'!$B$5:$AM$5, 0), FALSE)/$L82)*(162*($L82/VLOOKUP($E82, 'Major League Baseball  Detailed'!$AF$2:$AG$31, 2, FALSE))),0)</f>
        <v>#N/A</v>
      </c>
      <c r="K82" t="e">
        <f>VLOOKUP($B82, 'Pitcher Raw'!$B$6:$AM$77, MATCH('All P'!K$5, 'Pitcher Raw'!$B$5:$AM$5, 0), FALSE)</f>
        <v>#N/A</v>
      </c>
      <c r="L82" t="e">
        <f>ROUND((VLOOKUP($B82,'Pitcher Raw'!$B$6:$AM$77,MATCH('All P'!L$5,'Pitcher Raw'!$B$5:$AM$5,0),FALSE)/VLOOKUP($E82, 'Major League Baseball  Detailed'!$AF$2:$AG$31, 2, FALSE))*162, 0)</f>
        <v>#N/A</v>
      </c>
      <c r="M82" t="e">
        <f>ROUND((VLOOKUP($B82,'Pitcher Raw'!$B$6:$AM$77,MATCH('All P'!M$5,'Pitcher Raw'!$B$5:$AM$5,0),FALSE)/VLOOKUP($E82, 'Major League Baseball  Detailed'!$AF$2:$AG$31, 2, FALSE))*162, 0)</f>
        <v>#N/A</v>
      </c>
      <c r="N82" t="e">
        <f>ROUND((VLOOKUP($B82, 'Pitcher Raw'!$B$6:$AM$77, MATCH('All P'!N$5,'Pitcher Raw'!$B$5:$AM$5, 0), FALSE)/$L82)*(162*($L82/VLOOKUP($E82, 'Major League Baseball  Detailed'!$AF$2:$AG$31, 2, FALSE))),0)</f>
        <v>#N/A</v>
      </c>
      <c r="O82" t="e">
        <f>ROUND((VLOOKUP($B82, 'Pitcher Raw'!$B$6:$AM$77, MATCH('All P'!O$5,'Pitcher Raw'!$B$5:$AM$5, 0), FALSE)/$L82)*(162*($L82/VLOOKUP($E82, 'Major League Baseball  Detailed'!$AF$2:$AG$31, 2, FALSE))),0)</f>
        <v>#N/A</v>
      </c>
      <c r="P82" t="e">
        <f>ROUND((VLOOKUP($B82, 'Pitcher Raw'!$B$6:$AM$77, MATCH('All P'!P$5,'Pitcher Raw'!$B$5:$AM$5, 0), FALSE)/$L82)*(162*($L82/VLOOKUP($E82, 'Major League Baseball  Detailed'!$AF$2:$AG$31, 2, FALSE))),0)</f>
        <v>#N/A</v>
      </c>
      <c r="Q82" t="e">
        <f>ROUND((VLOOKUP($B82, 'Pitcher Raw'!$B$6:$AM$77, MATCH('All P'!Q$5,'Pitcher Raw'!$B$5:$AM$5, 0), FALSE)/$L82)*(162*($L82/VLOOKUP($E82, 'Major League Baseball  Detailed'!$AF$2:$AG$31, 2, FALSE))),0)</f>
        <v>#N/A</v>
      </c>
      <c r="R82" t="e">
        <f>ROUND((VLOOKUP($B82, 'Pitcher Raw'!$B$6:$AM$77, MATCH('All P'!R$5,'Pitcher Raw'!$B$5:$AM$5, 0), FALSE)/$L82)*(162*($L82/VLOOKUP($E82, 'Major League Baseball  Detailed'!$AF$2:$AG$31, 2, FALSE))),0)</f>
        <v>#N/A</v>
      </c>
      <c r="S82" t="e">
        <f>ROUND((VLOOKUP($B82, 'Pitcher Raw'!$B$6:$AM$77, MATCH('All P'!S$5,'Pitcher Raw'!$B$5:$AM$5, 0), FALSE)/$L82)*(162*($L82/VLOOKUP($E82, 'Major League Baseball  Detailed'!$AF$2:$AG$31, 2, FALSE))),0)</f>
        <v>#N/A</v>
      </c>
      <c r="T82" t="e">
        <f>ROUND((VLOOKUP($B82, 'Pitcher Raw'!$B$6:$AM$77, MATCH('All P'!T$5,'Pitcher Raw'!$B$5:$AM$5, 0), FALSE)/$L82)*(162*($L82/VLOOKUP($E82, 'Major League Baseball  Detailed'!$AF$2:$AG$31, 2, FALSE))),0)</f>
        <v>#N/A</v>
      </c>
      <c r="U82" t="e">
        <f>ROUND((VLOOKUP($B82, 'Pitcher Raw'!$B$6:$AM$77, MATCH('All P'!U$5,'Pitcher Raw'!$B$5:$AM$5, 0), FALSE)/$L82)*(162*($L82/VLOOKUP($E82, 'Major League Baseball  Detailed'!$AF$2:$AG$31, 2, FALSE))),0)</f>
        <v>#N/A</v>
      </c>
      <c r="V82" t="e">
        <f>ROUND((VLOOKUP($B82, 'Pitcher Raw'!$B$6:$AM$77, MATCH('All P'!V$5,'Pitcher Raw'!$B$5:$AM$5, 0), FALSE)/$L82)*(162*($L82/VLOOKUP($E82, 'Major League Baseball  Detailed'!$AF$2:$AG$31, 2, FALSE))),0)</f>
        <v>#N/A</v>
      </c>
      <c r="W82" t="e">
        <f>ROUND((VLOOKUP($B82, 'Pitcher Raw'!$B$6:$AM$77, MATCH('All P'!W$5,'Pitcher Raw'!$B$5:$AM$5, 0), FALSE)/$L82)*(162*($L82/VLOOKUP($E82, 'Major League Baseball  Detailed'!$AF$2:$AG$31, 2, FALSE))),0)</f>
        <v>#N/A</v>
      </c>
      <c r="X82" t="e">
        <f>ROUND((VLOOKUP($B82, 'Pitcher Raw'!$B$6:$AM$77, MATCH('All P'!X$5,'Pitcher Raw'!$B$5:$AM$5, 0), FALSE)/$L82)*(162*($L82/VLOOKUP($E82, 'Major League Baseball  Detailed'!$AF$2:$AG$31, 2, FALSE))),0)</f>
        <v>#N/A</v>
      </c>
      <c r="Y82" t="e">
        <f>ROUND((VLOOKUP($B82, 'Pitcher Raw'!$B$6:$AM$77, MATCH('All P'!Y$5,'Pitcher Raw'!$B$5:$AM$5, 0), FALSE)/$L82)*(162*($L82/VLOOKUP($E82, 'Major League Baseball  Detailed'!$AF$2:$AG$31, 2, FALSE))),0)</f>
        <v>#N/A</v>
      </c>
      <c r="Z82" t="e">
        <f>ROUND((VLOOKUP($B82, 'Pitcher Raw'!$B$6:$AM$77, MATCH('All P'!Z$5,'Pitcher Raw'!$B$5:$AM$5, 0), FALSE)/$L82)*(162*($L82/VLOOKUP($E82, 'Major League Baseball  Detailed'!$AF$2:$AG$31, 2, FALSE))),0)</f>
        <v>#N/A</v>
      </c>
      <c r="AA82" t="e">
        <f>ROUND((VLOOKUP($B82, 'Pitcher Raw'!$B$6:$AM$77, MATCH('All P'!AA$5,'Pitcher Raw'!$B$5:$AM$5, 0), FALSE)/$L82)*(162*($L82/VLOOKUP($E82, 'Major League Baseball  Detailed'!$AF$2:$AG$31, 2, FALSE))),0)</f>
        <v>#N/A</v>
      </c>
      <c r="AB82" t="e">
        <f>ROUND((VLOOKUP($B82, 'Pitcher Raw'!$B$6:$AM$77, MATCH('All P'!AB$5,'Pitcher Raw'!$B$5:$AM$5, 0), FALSE)/$L82)*(162*($L82/VLOOKUP($E82, 'Major League Baseball  Detailed'!$AF$2:$AG$31, 2, FALSE))),0)</f>
        <v>#N/A</v>
      </c>
      <c r="AC82" t="e">
        <f>VLOOKUP($B82, 'Pitcher Raw'!$B$6:$AM$77, MATCH('All P'!AC$5, 'Pitcher Raw'!$B$5:$AM$5, 0), FALSE)</f>
        <v>#N/A</v>
      </c>
      <c r="AD82" s="1" t="e">
        <f>VLOOKUP($B82, 'Pitcher Raw'!$B$6:$AM$77, MATCH('All P'!AD$5, 'Pitcher Raw'!$B$5:$AM$5, 0), FALSE)</f>
        <v>#N/A</v>
      </c>
      <c r="AE82" s="1" t="e">
        <f>VLOOKUP($B82, 'Pitcher Raw'!$B$6:$AM$77, MATCH('All P'!AE$5, 'Pitcher Raw'!$B$5:$AM$5, 0), FALSE)</f>
        <v>#N/A</v>
      </c>
      <c r="AF82" s="9" t="e">
        <f>VLOOKUP($B82, 'Pitcher Raw'!$B$6:$AM$77, MATCH('All P'!AF$5, 'Pitcher Raw'!$B$5:$AM$5, 0), FALSE)</f>
        <v>#N/A</v>
      </c>
      <c r="AG82" s="9" t="e">
        <f>VLOOKUP($B82, 'Pitcher Raw'!$B$6:$AM$77, MATCH('All P'!AG$5, 'Pitcher Raw'!$B$5:$AM$5, 0), FALSE)</f>
        <v>#N/A</v>
      </c>
      <c r="AH82" s="9" t="e">
        <f>VLOOKUP($B82, 'Pitcher Raw'!$B$6:$AM$77, MATCH('All P'!AH$5, 'Pitcher Raw'!$B$5:$AM$5, 0), FALSE)</f>
        <v>#N/A</v>
      </c>
      <c r="AI82" s="9" t="e">
        <f>VLOOKUP($B82, 'Pitcher Raw'!$B$6:$AM$77, MATCH('All P'!AI$5, 'Pitcher Raw'!$B$5:$AM$5, 0), FALSE)</f>
        <v>#N/A</v>
      </c>
      <c r="AJ82" s="9" t="e">
        <f>VLOOKUP($B82, 'Pitcher Raw'!$B$6:$AM$77, MATCH('All P'!AJ$5, 'Pitcher Raw'!$B$5:$AM$5, 0), FALSE)</f>
        <v>#N/A</v>
      </c>
      <c r="AK82" s="9" t="e">
        <f>(VLOOKUP($B82, 'Pitcher Raw'!$B$6:$AM$77, MATCH('All P'!AK$5, 'Pitcher Raw'!$B$5:$AM$5, 0), FALSE)/VLOOKUP('All P'!$E82, 'Major League Baseball  Detailed'!$AF$2:$AG$31,2,FALSE))*162</f>
        <v>#N/A</v>
      </c>
      <c r="AL82" s="9" t="e">
        <f>(VLOOKUP($B82, 'Pitcher Raw'!$B$6:$AM$77, MATCH('All P'!AL$5, 'Pitcher Raw'!$B$5:$AM$5, 0), FALSE)/VLOOKUP('All P'!$E82, 'Major League Baseball  Detailed'!$AF$2:$AG$31,2,FALSE))*162</f>
        <v>#N/A</v>
      </c>
    </row>
    <row r="83" spans="1:38" x14ac:dyDescent="0.45">
      <c r="A83">
        <f>'Pitcher Raw'!A83</f>
        <v>0</v>
      </c>
      <c r="B83">
        <f>'Pitcher Raw'!B83</f>
        <v>0</v>
      </c>
      <c r="C83">
        <f>'Pitcher Raw'!C83</f>
        <v>0</v>
      </c>
      <c r="D83">
        <f>'Pitcher Raw'!D83</f>
        <v>0</v>
      </c>
      <c r="E83">
        <f>'Pitcher Raw'!E83</f>
        <v>0</v>
      </c>
      <c r="F83">
        <f>'Pitcher Raw'!F83</f>
        <v>0</v>
      </c>
      <c r="G83" t="e">
        <f>ROUND((VLOOKUP($B83, 'Pitcher Raw'!$B$6:$AM$77, MATCH('All P'!G$5,'Pitcher Raw'!$B$5:$AM$5, 0), FALSE)/$L83)*(162*($L83/VLOOKUP($E83, 'Major League Baseball  Detailed'!$AF$2:$AG$31, 2, FALSE))),0)</f>
        <v>#N/A</v>
      </c>
      <c r="H83" t="e">
        <f>ROUND((VLOOKUP($B83, 'Pitcher Raw'!$B$6:$AM$77, MATCH('All P'!H$5,'Pitcher Raw'!$B$5:$AM$5, 0), FALSE)/$L83)*(162*($L83/VLOOKUP($E83, 'Major League Baseball  Detailed'!$AF$2:$AG$31, 2, FALSE))),0)</f>
        <v>#N/A</v>
      </c>
      <c r="I83" t="e">
        <f>ROUND((VLOOKUP($B83, 'Pitcher Raw'!$B$6:$AM$77, MATCH('All P'!I$5,'Pitcher Raw'!$B$5:$AM$5, 0), FALSE)/$L83)*(162*($L83/VLOOKUP($E83, 'Major League Baseball  Detailed'!$AF$2:$AG$31, 2, FALSE))),0)</f>
        <v>#N/A</v>
      </c>
      <c r="J83" t="e">
        <f>ROUND((VLOOKUP($B83, 'Pitcher Raw'!$B$6:$AM$77, MATCH('All P'!J$5,'Pitcher Raw'!$B$5:$AM$5, 0), FALSE)/$L83)*(162*($L83/VLOOKUP($E83, 'Major League Baseball  Detailed'!$AF$2:$AG$31, 2, FALSE))),0)</f>
        <v>#N/A</v>
      </c>
      <c r="K83" t="e">
        <f>VLOOKUP($B83, 'Pitcher Raw'!$B$6:$AM$77, MATCH('All P'!K$5, 'Pitcher Raw'!$B$5:$AM$5, 0), FALSE)</f>
        <v>#N/A</v>
      </c>
      <c r="L83" t="e">
        <f>ROUND((VLOOKUP($B83,'Pitcher Raw'!$B$6:$AM$77,MATCH('All P'!L$5,'Pitcher Raw'!$B$5:$AM$5,0),FALSE)/VLOOKUP($E83, 'Major League Baseball  Detailed'!$AF$2:$AG$31, 2, FALSE))*162, 0)</f>
        <v>#N/A</v>
      </c>
      <c r="M83" t="e">
        <f>ROUND((VLOOKUP($B83,'Pitcher Raw'!$B$6:$AM$77,MATCH('All P'!M$5,'Pitcher Raw'!$B$5:$AM$5,0),FALSE)/VLOOKUP($E83, 'Major League Baseball  Detailed'!$AF$2:$AG$31, 2, FALSE))*162, 0)</f>
        <v>#N/A</v>
      </c>
      <c r="N83" t="e">
        <f>ROUND((VLOOKUP($B83, 'Pitcher Raw'!$B$6:$AM$77, MATCH('All P'!N$5,'Pitcher Raw'!$B$5:$AM$5, 0), FALSE)/$L83)*(162*($L83/VLOOKUP($E83, 'Major League Baseball  Detailed'!$AF$2:$AG$31, 2, FALSE))),0)</f>
        <v>#N/A</v>
      </c>
      <c r="O83" t="e">
        <f>ROUND((VLOOKUP($B83, 'Pitcher Raw'!$B$6:$AM$77, MATCH('All P'!O$5,'Pitcher Raw'!$B$5:$AM$5, 0), FALSE)/$L83)*(162*($L83/VLOOKUP($E83, 'Major League Baseball  Detailed'!$AF$2:$AG$31, 2, FALSE))),0)</f>
        <v>#N/A</v>
      </c>
      <c r="P83" t="e">
        <f>ROUND((VLOOKUP($B83, 'Pitcher Raw'!$B$6:$AM$77, MATCH('All P'!P$5,'Pitcher Raw'!$B$5:$AM$5, 0), FALSE)/$L83)*(162*($L83/VLOOKUP($E83, 'Major League Baseball  Detailed'!$AF$2:$AG$31, 2, FALSE))),0)</f>
        <v>#N/A</v>
      </c>
      <c r="Q83" t="e">
        <f>ROUND((VLOOKUP($B83, 'Pitcher Raw'!$B$6:$AM$77, MATCH('All P'!Q$5,'Pitcher Raw'!$B$5:$AM$5, 0), FALSE)/$L83)*(162*($L83/VLOOKUP($E83, 'Major League Baseball  Detailed'!$AF$2:$AG$31, 2, FALSE))),0)</f>
        <v>#N/A</v>
      </c>
      <c r="R83" t="e">
        <f>ROUND((VLOOKUP($B83, 'Pitcher Raw'!$B$6:$AM$77, MATCH('All P'!R$5,'Pitcher Raw'!$B$5:$AM$5, 0), FALSE)/$L83)*(162*($L83/VLOOKUP($E83, 'Major League Baseball  Detailed'!$AF$2:$AG$31, 2, FALSE))),0)</f>
        <v>#N/A</v>
      </c>
      <c r="S83" t="e">
        <f>ROUND((VLOOKUP($B83, 'Pitcher Raw'!$B$6:$AM$77, MATCH('All P'!S$5,'Pitcher Raw'!$B$5:$AM$5, 0), FALSE)/$L83)*(162*($L83/VLOOKUP($E83, 'Major League Baseball  Detailed'!$AF$2:$AG$31, 2, FALSE))),0)</f>
        <v>#N/A</v>
      </c>
      <c r="T83" t="e">
        <f>ROUND((VLOOKUP($B83, 'Pitcher Raw'!$B$6:$AM$77, MATCH('All P'!T$5,'Pitcher Raw'!$B$5:$AM$5, 0), FALSE)/$L83)*(162*($L83/VLOOKUP($E83, 'Major League Baseball  Detailed'!$AF$2:$AG$31, 2, FALSE))),0)</f>
        <v>#N/A</v>
      </c>
      <c r="U83" t="e">
        <f>ROUND((VLOOKUP($B83, 'Pitcher Raw'!$B$6:$AM$77, MATCH('All P'!U$5,'Pitcher Raw'!$B$5:$AM$5, 0), FALSE)/$L83)*(162*($L83/VLOOKUP($E83, 'Major League Baseball  Detailed'!$AF$2:$AG$31, 2, FALSE))),0)</f>
        <v>#N/A</v>
      </c>
      <c r="V83" t="e">
        <f>ROUND((VLOOKUP($B83, 'Pitcher Raw'!$B$6:$AM$77, MATCH('All P'!V$5,'Pitcher Raw'!$B$5:$AM$5, 0), FALSE)/$L83)*(162*($L83/VLOOKUP($E83, 'Major League Baseball  Detailed'!$AF$2:$AG$31, 2, FALSE))),0)</f>
        <v>#N/A</v>
      </c>
      <c r="W83" t="e">
        <f>ROUND((VLOOKUP($B83, 'Pitcher Raw'!$B$6:$AM$77, MATCH('All P'!W$5,'Pitcher Raw'!$B$5:$AM$5, 0), FALSE)/$L83)*(162*($L83/VLOOKUP($E83, 'Major League Baseball  Detailed'!$AF$2:$AG$31, 2, FALSE))),0)</f>
        <v>#N/A</v>
      </c>
      <c r="X83" t="e">
        <f>ROUND((VLOOKUP($B83, 'Pitcher Raw'!$B$6:$AM$77, MATCH('All P'!X$5,'Pitcher Raw'!$B$5:$AM$5, 0), FALSE)/$L83)*(162*($L83/VLOOKUP($E83, 'Major League Baseball  Detailed'!$AF$2:$AG$31, 2, FALSE))),0)</f>
        <v>#N/A</v>
      </c>
      <c r="Y83" t="e">
        <f>ROUND((VLOOKUP($B83, 'Pitcher Raw'!$B$6:$AM$77, MATCH('All P'!Y$5,'Pitcher Raw'!$B$5:$AM$5, 0), FALSE)/$L83)*(162*($L83/VLOOKUP($E83, 'Major League Baseball  Detailed'!$AF$2:$AG$31, 2, FALSE))),0)</f>
        <v>#N/A</v>
      </c>
      <c r="Z83" t="e">
        <f>ROUND((VLOOKUP($B83, 'Pitcher Raw'!$B$6:$AM$77, MATCH('All P'!Z$5,'Pitcher Raw'!$B$5:$AM$5, 0), FALSE)/$L83)*(162*($L83/VLOOKUP($E83, 'Major League Baseball  Detailed'!$AF$2:$AG$31, 2, FALSE))),0)</f>
        <v>#N/A</v>
      </c>
      <c r="AA83" t="e">
        <f>ROUND((VLOOKUP($B83, 'Pitcher Raw'!$B$6:$AM$77, MATCH('All P'!AA$5,'Pitcher Raw'!$B$5:$AM$5, 0), FALSE)/$L83)*(162*($L83/VLOOKUP($E83, 'Major League Baseball  Detailed'!$AF$2:$AG$31, 2, FALSE))),0)</f>
        <v>#N/A</v>
      </c>
      <c r="AB83" t="e">
        <f>ROUND((VLOOKUP($B83, 'Pitcher Raw'!$B$6:$AM$77, MATCH('All P'!AB$5,'Pitcher Raw'!$B$5:$AM$5, 0), FALSE)/$L83)*(162*($L83/VLOOKUP($E83, 'Major League Baseball  Detailed'!$AF$2:$AG$31, 2, FALSE))),0)</f>
        <v>#N/A</v>
      </c>
      <c r="AC83" t="e">
        <f>VLOOKUP($B83, 'Pitcher Raw'!$B$6:$AM$77, MATCH('All P'!AC$5, 'Pitcher Raw'!$B$5:$AM$5, 0), FALSE)</f>
        <v>#N/A</v>
      </c>
      <c r="AD83" s="1" t="e">
        <f>VLOOKUP($B83, 'Pitcher Raw'!$B$6:$AM$77, MATCH('All P'!AD$5, 'Pitcher Raw'!$B$5:$AM$5, 0), FALSE)</f>
        <v>#N/A</v>
      </c>
      <c r="AE83" s="1" t="e">
        <f>VLOOKUP($B83, 'Pitcher Raw'!$B$6:$AM$77, MATCH('All P'!AE$5, 'Pitcher Raw'!$B$5:$AM$5, 0), FALSE)</f>
        <v>#N/A</v>
      </c>
      <c r="AF83" s="9" t="e">
        <f>VLOOKUP($B83, 'Pitcher Raw'!$B$6:$AM$77, MATCH('All P'!AF$5, 'Pitcher Raw'!$B$5:$AM$5, 0), FALSE)</f>
        <v>#N/A</v>
      </c>
      <c r="AG83" s="9" t="e">
        <f>VLOOKUP($B83, 'Pitcher Raw'!$B$6:$AM$77, MATCH('All P'!AG$5, 'Pitcher Raw'!$B$5:$AM$5, 0), FALSE)</f>
        <v>#N/A</v>
      </c>
      <c r="AH83" s="9" t="e">
        <f>VLOOKUP($B83, 'Pitcher Raw'!$B$6:$AM$77, MATCH('All P'!AH$5, 'Pitcher Raw'!$B$5:$AM$5, 0), FALSE)</f>
        <v>#N/A</v>
      </c>
      <c r="AI83" s="9" t="e">
        <f>VLOOKUP($B83, 'Pitcher Raw'!$B$6:$AM$77, MATCH('All P'!AI$5, 'Pitcher Raw'!$B$5:$AM$5, 0), FALSE)</f>
        <v>#N/A</v>
      </c>
      <c r="AJ83" s="9" t="e">
        <f>VLOOKUP($B83, 'Pitcher Raw'!$B$6:$AM$77, MATCH('All P'!AJ$5, 'Pitcher Raw'!$B$5:$AM$5, 0), FALSE)</f>
        <v>#N/A</v>
      </c>
      <c r="AK83" s="9" t="e">
        <f>(VLOOKUP($B83, 'Pitcher Raw'!$B$6:$AM$77, MATCH('All P'!AK$5, 'Pitcher Raw'!$B$5:$AM$5, 0), FALSE)/VLOOKUP('All P'!$E83, 'Major League Baseball  Detailed'!$AF$2:$AG$31,2,FALSE))*162</f>
        <v>#N/A</v>
      </c>
      <c r="AL83" s="9" t="e">
        <f>(VLOOKUP($B83, 'Pitcher Raw'!$B$6:$AM$77, MATCH('All P'!AL$5, 'Pitcher Raw'!$B$5:$AM$5, 0), FALSE)/VLOOKUP('All P'!$E83, 'Major League Baseball  Detailed'!$AF$2:$AG$31,2,FALSE))*162</f>
        <v>#N/A</v>
      </c>
    </row>
    <row r="84" spans="1:38" x14ac:dyDescent="0.45">
      <c r="A84">
        <f>'Pitcher Raw'!A84</f>
        <v>0</v>
      </c>
      <c r="B84">
        <f>'Pitcher Raw'!B84</f>
        <v>0</v>
      </c>
      <c r="C84">
        <f>'Pitcher Raw'!C84</f>
        <v>0</v>
      </c>
      <c r="D84">
        <f>'Pitcher Raw'!D84</f>
        <v>0</v>
      </c>
      <c r="E84">
        <f>'Pitcher Raw'!E84</f>
        <v>0</v>
      </c>
      <c r="F84">
        <f>'Pitcher Raw'!F84</f>
        <v>0</v>
      </c>
      <c r="G84" t="e">
        <f>ROUND((VLOOKUP($B84, 'Pitcher Raw'!$B$6:$AM$77, MATCH('All P'!G$5,'Pitcher Raw'!$B$5:$AM$5, 0), FALSE)/$L84)*(162*($L84/VLOOKUP($E84, 'Major League Baseball  Detailed'!$AF$2:$AG$31, 2, FALSE))),0)</f>
        <v>#N/A</v>
      </c>
      <c r="H84" t="e">
        <f>ROUND((VLOOKUP($B84, 'Pitcher Raw'!$B$6:$AM$77, MATCH('All P'!H$5,'Pitcher Raw'!$B$5:$AM$5, 0), FALSE)/$L84)*(162*($L84/VLOOKUP($E84, 'Major League Baseball  Detailed'!$AF$2:$AG$31, 2, FALSE))),0)</f>
        <v>#N/A</v>
      </c>
      <c r="I84" t="e">
        <f>ROUND((VLOOKUP($B84, 'Pitcher Raw'!$B$6:$AM$77, MATCH('All P'!I$5,'Pitcher Raw'!$B$5:$AM$5, 0), FALSE)/$L84)*(162*($L84/VLOOKUP($E84, 'Major League Baseball  Detailed'!$AF$2:$AG$31, 2, FALSE))),0)</f>
        <v>#N/A</v>
      </c>
      <c r="J84" t="e">
        <f>ROUND((VLOOKUP($B84, 'Pitcher Raw'!$B$6:$AM$77, MATCH('All P'!J$5,'Pitcher Raw'!$B$5:$AM$5, 0), FALSE)/$L84)*(162*($L84/VLOOKUP($E84, 'Major League Baseball  Detailed'!$AF$2:$AG$31, 2, FALSE))),0)</f>
        <v>#N/A</v>
      </c>
      <c r="K84" t="e">
        <f>VLOOKUP($B84, 'Pitcher Raw'!$B$6:$AM$77, MATCH('All P'!K$5, 'Pitcher Raw'!$B$5:$AM$5, 0), FALSE)</f>
        <v>#N/A</v>
      </c>
      <c r="L84" t="e">
        <f>ROUND((VLOOKUP($B84,'Pitcher Raw'!$B$6:$AM$77,MATCH('All P'!L$5,'Pitcher Raw'!$B$5:$AM$5,0),FALSE)/VLOOKUP($E84, 'Major League Baseball  Detailed'!$AF$2:$AG$31, 2, FALSE))*162, 0)</f>
        <v>#N/A</v>
      </c>
      <c r="M84" t="e">
        <f>ROUND((VLOOKUP($B84,'Pitcher Raw'!$B$6:$AM$77,MATCH('All P'!M$5,'Pitcher Raw'!$B$5:$AM$5,0),FALSE)/VLOOKUP($E84, 'Major League Baseball  Detailed'!$AF$2:$AG$31, 2, FALSE))*162, 0)</f>
        <v>#N/A</v>
      </c>
      <c r="N84" t="e">
        <f>ROUND((VLOOKUP($B84, 'Pitcher Raw'!$B$6:$AM$77, MATCH('All P'!N$5,'Pitcher Raw'!$B$5:$AM$5, 0), FALSE)/$L84)*(162*($L84/VLOOKUP($E84, 'Major League Baseball  Detailed'!$AF$2:$AG$31, 2, FALSE))),0)</f>
        <v>#N/A</v>
      </c>
      <c r="O84" t="e">
        <f>ROUND((VLOOKUP($B84, 'Pitcher Raw'!$B$6:$AM$77, MATCH('All P'!O$5,'Pitcher Raw'!$B$5:$AM$5, 0), FALSE)/$L84)*(162*($L84/VLOOKUP($E84, 'Major League Baseball  Detailed'!$AF$2:$AG$31, 2, FALSE))),0)</f>
        <v>#N/A</v>
      </c>
      <c r="P84" t="e">
        <f>ROUND((VLOOKUP($B84, 'Pitcher Raw'!$B$6:$AM$77, MATCH('All P'!P$5,'Pitcher Raw'!$B$5:$AM$5, 0), FALSE)/$L84)*(162*($L84/VLOOKUP($E84, 'Major League Baseball  Detailed'!$AF$2:$AG$31, 2, FALSE))),0)</f>
        <v>#N/A</v>
      </c>
      <c r="Q84" t="e">
        <f>ROUND((VLOOKUP($B84, 'Pitcher Raw'!$B$6:$AM$77, MATCH('All P'!Q$5,'Pitcher Raw'!$B$5:$AM$5, 0), FALSE)/$L84)*(162*($L84/VLOOKUP($E84, 'Major League Baseball  Detailed'!$AF$2:$AG$31, 2, FALSE))),0)</f>
        <v>#N/A</v>
      </c>
      <c r="R84" t="e">
        <f>ROUND((VLOOKUP($B84, 'Pitcher Raw'!$B$6:$AM$77, MATCH('All P'!R$5,'Pitcher Raw'!$B$5:$AM$5, 0), FALSE)/$L84)*(162*($L84/VLOOKUP($E84, 'Major League Baseball  Detailed'!$AF$2:$AG$31, 2, FALSE))),0)</f>
        <v>#N/A</v>
      </c>
      <c r="S84" t="e">
        <f>ROUND((VLOOKUP($B84, 'Pitcher Raw'!$B$6:$AM$77, MATCH('All P'!S$5,'Pitcher Raw'!$B$5:$AM$5, 0), FALSE)/$L84)*(162*($L84/VLOOKUP($E84, 'Major League Baseball  Detailed'!$AF$2:$AG$31, 2, FALSE))),0)</f>
        <v>#N/A</v>
      </c>
      <c r="T84" t="e">
        <f>ROUND((VLOOKUP($B84, 'Pitcher Raw'!$B$6:$AM$77, MATCH('All P'!T$5,'Pitcher Raw'!$B$5:$AM$5, 0), FALSE)/$L84)*(162*($L84/VLOOKUP($E84, 'Major League Baseball  Detailed'!$AF$2:$AG$31, 2, FALSE))),0)</f>
        <v>#N/A</v>
      </c>
      <c r="U84" t="e">
        <f>ROUND((VLOOKUP($B84, 'Pitcher Raw'!$B$6:$AM$77, MATCH('All P'!U$5,'Pitcher Raw'!$B$5:$AM$5, 0), FALSE)/$L84)*(162*($L84/VLOOKUP($E84, 'Major League Baseball  Detailed'!$AF$2:$AG$31, 2, FALSE))),0)</f>
        <v>#N/A</v>
      </c>
      <c r="V84" t="e">
        <f>ROUND((VLOOKUP($B84, 'Pitcher Raw'!$B$6:$AM$77, MATCH('All P'!V$5,'Pitcher Raw'!$B$5:$AM$5, 0), FALSE)/$L84)*(162*($L84/VLOOKUP($E84, 'Major League Baseball  Detailed'!$AF$2:$AG$31, 2, FALSE))),0)</f>
        <v>#N/A</v>
      </c>
      <c r="W84" t="e">
        <f>ROUND((VLOOKUP($B84, 'Pitcher Raw'!$B$6:$AM$77, MATCH('All P'!W$5,'Pitcher Raw'!$B$5:$AM$5, 0), FALSE)/$L84)*(162*($L84/VLOOKUP($E84, 'Major League Baseball  Detailed'!$AF$2:$AG$31, 2, FALSE))),0)</f>
        <v>#N/A</v>
      </c>
      <c r="X84" t="e">
        <f>ROUND((VLOOKUP($B84, 'Pitcher Raw'!$B$6:$AM$77, MATCH('All P'!X$5,'Pitcher Raw'!$B$5:$AM$5, 0), FALSE)/$L84)*(162*($L84/VLOOKUP($E84, 'Major League Baseball  Detailed'!$AF$2:$AG$31, 2, FALSE))),0)</f>
        <v>#N/A</v>
      </c>
      <c r="Y84" t="e">
        <f>ROUND((VLOOKUP($B84, 'Pitcher Raw'!$B$6:$AM$77, MATCH('All P'!Y$5,'Pitcher Raw'!$B$5:$AM$5, 0), FALSE)/$L84)*(162*($L84/VLOOKUP($E84, 'Major League Baseball  Detailed'!$AF$2:$AG$31, 2, FALSE))),0)</f>
        <v>#N/A</v>
      </c>
      <c r="Z84" t="e">
        <f>ROUND((VLOOKUP($B84, 'Pitcher Raw'!$B$6:$AM$77, MATCH('All P'!Z$5,'Pitcher Raw'!$B$5:$AM$5, 0), FALSE)/$L84)*(162*($L84/VLOOKUP($E84, 'Major League Baseball  Detailed'!$AF$2:$AG$31, 2, FALSE))),0)</f>
        <v>#N/A</v>
      </c>
      <c r="AA84" t="e">
        <f>ROUND((VLOOKUP($B84, 'Pitcher Raw'!$B$6:$AM$77, MATCH('All P'!AA$5,'Pitcher Raw'!$B$5:$AM$5, 0), FALSE)/$L84)*(162*($L84/VLOOKUP($E84, 'Major League Baseball  Detailed'!$AF$2:$AG$31, 2, FALSE))),0)</f>
        <v>#N/A</v>
      </c>
      <c r="AB84" t="e">
        <f>ROUND((VLOOKUP($B84, 'Pitcher Raw'!$B$6:$AM$77, MATCH('All P'!AB$5,'Pitcher Raw'!$B$5:$AM$5, 0), FALSE)/$L84)*(162*($L84/VLOOKUP($E84, 'Major League Baseball  Detailed'!$AF$2:$AG$31, 2, FALSE))),0)</f>
        <v>#N/A</v>
      </c>
      <c r="AC84" t="e">
        <f>VLOOKUP($B84, 'Pitcher Raw'!$B$6:$AM$77, MATCH('All P'!AC$5, 'Pitcher Raw'!$B$5:$AM$5, 0), FALSE)</f>
        <v>#N/A</v>
      </c>
      <c r="AD84" s="1" t="e">
        <f>VLOOKUP($B84, 'Pitcher Raw'!$B$6:$AM$77, MATCH('All P'!AD$5, 'Pitcher Raw'!$B$5:$AM$5, 0), FALSE)</f>
        <v>#N/A</v>
      </c>
      <c r="AE84" s="1" t="e">
        <f>VLOOKUP($B84, 'Pitcher Raw'!$B$6:$AM$77, MATCH('All P'!AE$5, 'Pitcher Raw'!$B$5:$AM$5, 0), FALSE)</f>
        <v>#N/A</v>
      </c>
      <c r="AF84" s="9" t="e">
        <f>VLOOKUP($B84, 'Pitcher Raw'!$B$6:$AM$77, MATCH('All P'!AF$5, 'Pitcher Raw'!$B$5:$AM$5, 0), FALSE)</f>
        <v>#N/A</v>
      </c>
      <c r="AG84" s="9" t="e">
        <f>VLOOKUP($B84, 'Pitcher Raw'!$B$6:$AM$77, MATCH('All P'!AG$5, 'Pitcher Raw'!$B$5:$AM$5, 0), FALSE)</f>
        <v>#N/A</v>
      </c>
      <c r="AH84" s="9" t="e">
        <f>VLOOKUP($B84, 'Pitcher Raw'!$B$6:$AM$77, MATCH('All P'!AH$5, 'Pitcher Raw'!$B$5:$AM$5, 0), FALSE)</f>
        <v>#N/A</v>
      </c>
      <c r="AI84" s="9" t="e">
        <f>VLOOKUP($B84, 'Pitcher Raw'!$B$6:$AM$77, MATCH('All P'!AI$5, 'Pitcher Raw'!$B$5:$AM$5, 0), FALSE)</f>
        <v>#N/A</v>
      </c>
      <c r="AJ84" s="9" t="e">
        <f>VLOOKUP($B84, 'Pitcher Raw'!$B$6:$AM$77, MATCH('All P'!AJ$5, 'Pitcher Raw'!$B$5:$AM$5, 0), FALSE)</f>
        <v>#N/A</v>
      </c>
      <c r="AK84" s="9" t="e">
        <f>(VLOOKUP($B84, 'Pitcher Raw'!$B$6:$AM$77, MATCH('All P'!AK$5, 'Pitcher Raw'!$B$5:$AM$5, 0), FALSE)/VLOOKUP('All P'!$E84, 'Major League Baseball  Detailed'!$AF$2:$AG$31,2,FALSE))*162</f>
        <v>#N/A</v>
      </c>
      <c r="AL84" s="9" t="e">
        <f>(VLOOKUP($B84, 'Pitcher Raw'!$B$6:$AM$77, MATCH('All P'!AL$5, 'Pitcher Raw'!$B$5:$AM$5, 0), FALSE)/VLOOKUP('All P'!$E84, 'Major League Baseball  Detailed'!$AF$2:$AG$31,2,FALSE))*162</f>
        <v>#N/A</v>
      </c>
    </row>
    <row r="85" spans="1:38" x14ac:dyDescent="0.45">
      <c r="A85">
        <f>'Pitcher Raw'!A85</f>
        <v>0</v>
      </c>
      <c r="B85">
        <f>'Pitcher Raw'!B85</f>
        <v>0</v>
      </c>
      <c r="C85">
        <f>'Pitcher Raw'!C85</f>
        <v>0</v>
      </c>
      <c r="D85">
        <f>'Pitcher Raw'!D85</f>
        <v>0</v>
      </c>
      <c r="E85">
        <f>'Pitcher Raw'!E85</f>
        <v>0</v>
      </c>
      <c r="F85">
        <f>'Pitcher Raw'!F85</f>
        <v>0</v>
      </c>
      <c r="G85" t="e">
        <f>ROUND((VLOOKUP($B85, 'Pitcher Raw'!$B$6:$AM$77, MATCH('All P'!G$5,'Pitcher Raw'!$B$5:$AM$5, 0), FALSE)/$L85)*(162*($L85/VLOOKUP($E85, 'Major League Baseball  Detailed'!$AF$2:$AG$31, 2, FALSE))),0)</f>
        <v>#N/A</v>
      </c>
      <c r="H85" t="e">
        <f>ROUND((VLOOKUP($B85, 'Pitcher Raw'!$B$6:$AM$77, MATCH('All P'!H$5,'Pitcher Raw'!$B$5:$AM$5, 0), FALSE)/$L85)*(162*($L85/VLOOKUP($E85, 'Major League Baseball  Detailed'!$AF$2:$AG$31, 2, FALSE))),0)</f>
        <v>#N/A</v>
      </c>
      <c r="I85" t="e">
        <f>ROUND((VLOOKUP($B85, 'Pitcher Raw'!$B$6:$AM$77, MATCH('All P'!I$5,'Pitcher Raw'!$B$5:$AM$5, 0), FALSE)/$L85)*(162*($L85/VLOOKUP($E85, 'Major League Baseball  Detailed'!$AF$2:$AG$31, 2, FALSE))),0)</f>
        <v>#N/A</v>
      </c>
      <c r="J85" t="e">
        <f>ROUND((VLOOKUP($B85, 'Pitcher Raw'!$B$6:$AM$77, MATCH('All P'!J$5,'Pitcher Raw'!$B$5:$AM$5, 0), FALSE)/$L85)*(162*($L85/VLOOKUP($E85, 'Major League Baseball  Detailed'!$AF$2:$AG$31, 2, FALSE))),0)</f>
        <v>#N/A</v>
      </c>
      <c r="K85" t="e">
        <f>VLOOKUP($B85, 'Pitcher Raw'!$B$6:$AM$77, MATCH('All P'!K$5, 'Pitcher Raw'!$B$5:$AM$5, 0), FALSE)</f>
        <v>#N/A</v>
      </c>
      <c r="L85" t="e">
        <f>ROUND((VLOOKUP($B85,'Pitcher Raw'!$B$6:$AM$77,MATCH('All P'!L$5,'Pitcher Raw'!$B$5:$AM$5,0),FALSE)/VLOOKUP($E85, 'Major League Baseball  Detailed'!$AF$2:$AG$31, 2, FALSE))*162, 0)</f>
        <v>#N/A</v>
      </c>
      <c r="M85" t="e">
        <f>ROUND((VLOOKUP($B85,'Pitcher Raw'!$B$6:$AM$77,MATCH('All P'!M$5,'Pitcher Raw'!$B$5:$AM$5,0),FALSE)/VLOOKUP($E85, 'Major League Baseball  Detailed'!$AF$2:$AG$31, 2, FALSE))*162, 0)</f>
        <v>#N/A</v>
      </c>
      <c r="N85" t="e">
        <f>ROUND((VLOOKUP($B85, 'Pitcher Raw'!$B$6:$AM$77, MATCH('All P'!N$5,'Pitcher Raw'!$B$5:$AM$5, 0), FALSE)/$L85)*(162*($L85/VLOOKUP($E85, 'Major League Baseball  Detailed'!$AF$2:$AG$31, 2, FALSE))),0)</f>
        <v>#N/A</v>
      </c>
      <c r="O85" t="e">
        <f>ROUND((VLOOKUP($B85, 'Pitcher Raw'!$B$6:$AM$77, MATCH('All P'!O$5,'Pitcher Raw'!$B$5:$AM$5, 0), FALSE)/$L85)*(162*($L85/VLOOKUP($E85, 'Major League Baseball  Detailed'!$AF$2:$AG$31, 2, FALSE))),0)</f>
        <v>#N/A</v>
      </c>
      <c r="P85" t="e">
        <f>ROUND((VLOOKUP($B85, 'Pitcher Raw'!$B$6:$AM$77, MATCH('All P'!P$5,'Pitcher Raw'!$B$5:$AM$5, 0), FALSE)/$L85)*(162*($L85/VLOOKUP($E85, 'Major League Baseball  Detailed'!$AF$2:$AG$31, 2, FALSE))),0)</f>
        <v>#N/A</v>
      </c>
      <c r="Q85" t="e">
        <f>ROUND((VLOOKUP($B85, 'Pitcher Raw'!$B$6:$AM$77, MATCH('All P'!Q$5,'Pitcher Raw'!$B$5:$AM$5, 0), FALSE)/$L85)*(162*($L85/VLOOKUP($E85, 'Major League Baseball  Detailed'!$AF$2:$AG$31, 2, FALSE))),0)</f>
        <v>#N/A</v>
      </c>
      <c r="R85" t="e">
        <f>ROUND((VLOOKUP($B85, 'Pitcher Raw'!$B$6:$AM$77, MATCH('All P'!R$5,'Pitcher Raw'!$B$5:$AM$5, 0), FALSE)/$L85)*(162*($L85/VLOOKUP($E85, 'Major League Baseball  Detailed'!$AF$2:$AG$31, 2, FALSE))),0)</f>
        <v>#N/A</v>
      </c>
      <c r="S85" t="e">
        <f>ROUND((VLOOKUP($B85, 'Pitcher Raw'!$B$6:$AM$77, MATCH('All P'!S$5,'Pitcher Raw'!$B$5:$AM$5, 0), FALSE)/$L85)*(162*($L85/VLOOKUP($E85, 'Major League Baseball  Detailed'!$AF$2:$AG$31, 2, FALSE))),0)</f>
        <v>#N/A</v>
      </c>
      <c r="T85" t="e">
        <f>ROUND((VLOOKUP($B85, 'Pitcher Raw'!$B$6:$AM$77, MATCH('All P'!T$5,'Pitcher Raw'!$B$5:$AM$5, 0), FALSE)/$L85)*(162*($L85/VLOOKUP($E85, 'Major League Baseball  Detailed'!$AF$2:$AG$31, 2, FALSE))),0)</f>
        <v>#N/A</v>
      </c>
      <c r="U85" t="e">
        <f>ROUND((VLOOKUP($B85, 'Pitcher Raw'!$B$6:$AM$77, MATCH('All P'!U$5,'Pitcher Raw'!$B$5:$AM$5, 0), FALSE)/$L85)*(162*($L85/VLOOKUP($E85, 'Major League Baseball  Detailed'!$AF$2:$AG$31, 2, FALSE))),0)</f>
        <v>#N/A</v>
      </c>
      <c r="V85" t="e">
        <f>ROUND((VLOOKUP($B85, 'Pitcher Raw'!$B$6:$AM$77, MATCH('All P'!V$5,'Pitcher Raw'!$B$5:$AM$5, 0), FALSE)/$L85)*(162*($L85/VLOOKUP($E85, 'Major League Baseball  Detailed'!$AF$2:$AG$31, 2, FALSE))),0)</f>
        <v>#N/A</v>
      </c>
      <c r="W85" t="e">
        <f>ROUND((VLOOKUP($B85, 'Pitcher Raw'!$B$6:$AM$77, MATCH('All P'!W$5,'Pitcher Raw'!$B$5:$AM$5, 0), FALSE)/$L85)*(162*($L85/VLOOKUP($E85, 'Major League Baseball  Detailed'!$AF$2:$AG$31, 2, FALSE))),0)</f>
        <v>#N/A</v>
      </c>
      <c r="X85" t="e">
        <f>ROUND((VLOOKUP($B85, 'Pitcher Raw'!$B$6:$AM$77, MATCH('All P'!X$5,'Pitcher Raw'!$B$5:$AM$5, 0), FALSE)/$L85)*(162*($L85/VLOOKUP($E85, 'Major League Baseball  Detailed'!$AF$2:$AG$31, 2, FALSE))),0)</f>
        <v>#N/A</v>
      </c>
      <c r="Y85" t="e">
        <f>ROUND((VLOOKUP($B85, 'Pitcher Raw'!$B$6:$AM$77, MATCH('All P'!Y$5,'Pitcher Raw'!$B$5:$AM$5, 0), FALSE)/$L85)*(162*($L85/VLOOKUP($E85, 'Major League Baseball  Detailed'!$AF$2:$AG$31, 2, FALSE))),0)</f>
        <v>#N/A</v>
      </c>
      <c r="Z85" t="e">
        <f>ROUND((VLOOKUP($B85, 'Pitcher Raw'!$B$6:$AM$77, MATCH('All P'!Z$5,'Pitcher Raw'!$B$5:$AM$5, 0), FALSE)/$L85)*(162*($L85/VLOOKUP($E85, 'Major League Baseball  Detailed'!$AF$2:$AG$31, 2, FALSE))),0)</f>
        <v>#N/A</v>
      </c>
      <c r="AA85" t="e">
        <f>ROUND((VLOOKUP($B85, 'Pitcher Raw'!$B$6:$AM$77, MATCH('All P'!AA$5,'Pitcher Raw'!$B$5:$AM$5, 0), FALSE)/$L85)*(162*($L85/VLOOKUP($E85, 'Major League Baseball  Detailed'!$AF$2:$AG$31, 2, FALSE))),0)</f>
        <v>#N/A</v>
      </c>
      <c r="AB85" t="e">
        <f>ROUND((VLOOKUP($B85, 'Pitcher Raw'!$B$6:$AM$77, MATCH('All P'!AB$5,'Pitcher Raw'!$B$5:$AM$5, 0), FALSE)/$L85)*(162*($L85/VLOOKUP($E85, 'Major League Baseball  Detailed'!$AF$2:$AG$31, 2, FALSE))),0)</f>
        <v>#N/A</v>
      </c>
      <c r="AC85" t="e">
        <f>VLOOKUP($B85, 'Pitcher Raw'!$B$6:$AM$77, MATCH('All P'!AC$5, 'Pitcher Raw'!$B$5:$AM$5, 0), FALSE)</f>
        <v>#N/A</v>
      </c>
      <c r="AD85" s="1" t="e">
        <f>VLOOKUP($B85, 'Pitcher Raw'!$B$6:$AM$77, MATCH('All P'!AD$5, 'Pitcher Raw'!$B$5:$AM$5, 0), FALSE)</f>
        <v>#N/A</v>
      </c>
      <c r="AE85" s="1" t="e">
        <f>VLOOKUP($B85, 'Pitcher Raw'!$B$6:$AM$77, MATCH('All P'!AE$5, 'Pitcher Raw'!$B$5:$AM$5, 0), FALSE)</f>
        <v>#N/A</v>
      </c>
      <c r="AF85" s="9" t="e">
        <f>VLOOKUP($B85, 'Pitcher Raw'!$B$6:$AM$77, MATCH('All P'!AF$5, 'Pitcher Raw'!$B$5:$AM$5, 0), FALSE)</f>
        <v>#N/A</v>
      </c>
      <c r="AG85" s="9" t="e">
        <f>VLOOKUP($B85, 'Pitcher Raw'!$B$6:$AM$77, MATCH('All P'!AG$5, 'Pitcher Raw'!$B$5:$AM$5, 0), FALSE)</f>
        <v>#N/A</v>
      </c>
      <c r="AH85" s="9" t="e">
        <f>VLOOKUP($B85, 'Pitcher Raw'!$B$6:$AM$77, MATCH('All P'!AH$5, 'Pitcher Raw'!$B$5:$AM$5, 0), FALSE)</f>
        <v>#N/A</v>
      </c>
      <c r="AI85" s="9" t="e">
        <f>VLOOKUP($B85, 'Pitcher Raw'!$B$6:$AM$77, MATCH('All P'!AI$5, 'Pitcher Raw'!$B$5:$AM$5, 0), FALSE)</f>
        <v>#N/A</v>
      </c>
      <c r="AJ85" s="9" t="e">
        <f>VLOOKUP($B85, 'Pitcher Raw'!$B$6:$AM$77, MATCH('All P'!AJ$5, 'Pitcher Raw'!$B$5:$AM$5, 0), FALSE)</f>
        <v>#N/A</v>
      </c>
      <c r="AK85" s="9" t="e">
        <f>(VLOOKUP($B85, 'Pitcher Raw'!$B$6:$AM$77, MATCH('All P'!AK$5, 'Pitcher Raw'!$B$5:$AM$5, 0), FALSE)/VLOOKUP('All P'!$E85, 'Major League Baseball  Detailed'!$AF$2:$AG$31,2,FALSE))*162</f>
        <v>#N/A</v>
      </c>
      <c r="AL85" s="9" t="e">
        <f>(VLOOKUP($B85, 'Pitcher Raw'!$B$6:$AM$77, MATCH('All P'!AL$5, 'Pitcher Raw'!$B$5:$AM$5, 0), FALSE)/VLOOKUP('All P'!$E85, 'Major League Baseball  Detailed'!$AF$2:$AG$31,2,FALSE))*162</f>
        <v>#N/A</v>
      </c>
    </row>
    <row r="86" spans="1:38" x14ac:dyDescent="0.45">
      <c r="A86">
        <f>'Pitcher Raw'!A86</f>
        <v>0</v>
      </c>
      <c r="B86">
        <f>'Pitcher Raw'!B86</f>
        <v>0</v>
      </c>
      <c r="C86">
        <f>'Pitcher Raw'!C86</f>
        <v>0</v>
      </c>
      <c r="D86">
        <f>'Pitcher Raw'!D86</f>
        <v>0</v>
      </c>
      <c r="E86">
        <f>'Pitcher Raw'!E86</f>
        <v>0</v>
      </c>
      <c r="F86">
        <f>'Pitcher Raw'!F86</f>
        <v>0</v>
      </c>
      <c r="G86" t="e">
        <f>ROUND((VLOOKUP($B86, 'Pitcher Raw'!$B$6:$AM$77, MATCH('All P'!G$5,'Pitcher Raw'!$B$5:$AM$5, 0), FALSE)/$L86)*(162*($L86/VLOOKUP($E86, 'Major League Baseball  Detailed'!$AF$2:$AG$31, 2, FALSE))),0)</f>
        <v>#N/A</v>
      </c>
      <c r="H86" t="e">
        <f>ROUND((VLOOKUP($B86, 'Pitcher Raw'!$B$6:$AM$77, MATCH('All P'!H$5,'Pitcher Raw'!$B$5:$AM$5, 0), FALSE)/$L86)*(162*($L86/VLOOKUP($E86, 'Major League Baseball  Detailed'!$AF$2:$AG$31, 2, FALSE))),0)</f>
        <v>#N/A</v>
      </c>
      <c r="I86" t="e">
        <f>ROUND((VLOOKUP($B86, 'Pitcher Raw'!$B$6:$AM$77, MATCH('All P'!I$5,'Pitcher Raw'!$B$5:$AM$5, 0), FALSE)/$L86)*(162*($L86/VLOOKUP($E86, 'Major League Baseball  Detailed'!$AF$2:$AG$31, 2, FALSE))),0)</f>
        <v>#N/A</v>
      </c>
      <c r="J86" t="e">
        <f>ROUND((VLOOKUP($B86, 'Pitcher Raw'!$B$6:$AM$77, MATCH('All P'!J$5,'Pitcher Raw'!$B$5:$AM$5, 0), FALSE)/$L86)*(162*($L86/VLOOKUP($E86, 'Major League Baseball  Detailed'!$AF$2:$AG$31, 2, FALSE))),0)</f>
        <v>#N/A</v>
      </c>
      <c r="K86" t="e">
        <f>VLOOKUP($B86, 'Pitcher Raw'!$B$6:$AM$77, MATCH('All P'!K$5, 'Pitcher Raw'!$B$5:$AM$5, 0), FALSE)</f>
        <v>#N/A</v>
      </c>
      <c r="L86" t="e">
        <f>ROUND((VLOOKUP($B86,'Pitcher Raw'!$B$6:$AM$77,MATCH('All P'!L$5,'Pitcher Raw'!$B$5:$AM$5,0),FALSE)/VLOOKUP($E86, 'Major League Baseball  Detailed'!$AF$2:$AG$31, 2, FALSE))*162, 0)</f>
        <v>#N/A</v>
      </c>
      <c r="M86" t="e">
        <f>ROUND((VLOOKUP($B86,'Pitcher Raw'!$B$6:$AM$77,MATCH('All P'!M$5,'Pitcher Raw'!$B$5:$AM$5,0),FALSE)/VLOOKUP($E86, 'Major League Baseball  Detailed'!$AF$2:$AG$31, 2, FALSE))*162, 0)</f>
        <v>#N/A</v>
      </c>
      <c r="N86" t="e">
        <f>ROUND((VLOOKUP($B86, 'Pitcher Raw'!$B$6:$AM$77, MATCH('All P'!N$5,'Pitcher Raw'!$B$5:$AM$5, 0), FALSE)/$L86)*(162*($L86/VLOOKUP($E86, 'Major League Baseball  Detailed'!$AF$2:$AG$31, 2, FALSE))),0)</f>
        <v>#N/A</v>
      </c>
      <c r="O86" t="e">
        <f>ROUND((VLOOKUP($B86, 'Pitcher Raw'!$B$6:$AM$77, MATCH('All P'!O$5,'Pitcher Raw'!$B$5:$AM$5, 0), FALSE)/$L86)*(162*($L86/VLOOKUP($E86, 'Major League Baseball  Detailed'!$AF$2:$AG$31, 2, FALSE))),0)</f>
        <v>#N/A</v>
      </c>
      <c r="P86" t="e">
        <f>ROUND((VLOOKUP($B86, 'Pitcher Raw'!$B$6:$AM$77, MATCH('All P'!P$5,'Pitcher Raw'!$B$5:$AM$5, 0), FALSE)/$L86)*(162*($L86/VLOOKUP($E86, 'Major League Baseball  Detailed'!$AF$2:$AG$31, 2, FALSE))),0)</f>
        <v>#N/A</v>
      </c>
      <c r="Q86" t="e">
        <f>ROUND((VLOOKUP($B86, 'Pitcher Raw'!$B$6:$AM$77, MATCH('All P'!Q$5,'Pitcher Raw'!$B$5:$AM$5, 0), FALSE)/$L86)*(162*($L86/VLOOKUP($E86, 'Major League Baseball  Detailed'!$AF$2:$AG$31, 2, FALSE))),0)</f>
        <v>#N/A</v>
      </c>
      <c r="R86" t="e">
        <f>ROUND((VLOOKUP($B86, 'Pitcher Raw'!$B$6:$AM$77, MATCH('All P'!R$5,'Pitcher Raw'!$B$5:$AM$5, 0), FALSE)/$L86)*(162*($L86/VLOOKUP($E86, 'Major League Baseball  Detailed'!$AF$2:$AG$31, 2, FALSE))),0)</f>
        <v>#N/A</v>
      </c>
      <c r="S86" t="e">
        <f>ROUND((VLOOKUP($B86, 'Pitcher Raw'!$B$6:$AM$77, MATCH('All P'!S$5,'Pitcher Raw'!$B$5:$AM$5, 0), FALSE)/$L86)*(162*($L86/VLOOKUP($E86, 'Major League Baseball  Detailed'!$AF$2:$AG$31, 2, FALSE))),0)</f>
        <v>#N/A</v>
      </c>
      <c r="T86" t="e">
        <f>ROUND((VLOOKUP($B86, 'Pitcher Raw'!$B$6:$AM$77, MATCH('All P'!T$5,'Pitcher Raw'!$B$5:$AM$5, 0), FALSE)/$L86)*(162*($L86/VLOOKUP($E86, 'Major League Baseball  Detailed'!$AF$2:$AG$31, 2, FALSE))),0)</f>
        <v>#N/A</v>
      </c>
      <c r="U86" t="e">
        <f>ROUND((VLOOKUP($B86, 'Pitcher Raw'!$B$6:$AM$77, MATCH('All P'!U$5,'Pitcher Raw'!$B$5:$AM$5, 0), FALSE)/$L86)*(162*($L86/VLOOKUP($E86, 'Major League Baseball  Detailed'!$AF$2:$AG$31, 2, FALSE))),0)</f>
        <v>#N/A</v>
      </c>
      <c r="V86" t="e">
        <f>ROUND((VLOOKUP($B86, 'Pitcher Raw'!$B$6:$AM$77, MATCH('All P'!V$5,'Pitcher Raw'!$B$5:$AM$5, 0), FALSE)/$L86)*(162*($L86/VLOOKUP($E86, 'Major League Baseball  Detailed'!$AF$2:$AG$31, 2, FALSE))),0)</f>
        <v>#N/A</v>
      </c>
      <c r="W86" t="e">
        <f>ROUND((VLOOKUP($B86, 'Pitcher Raw'!$B$6:$AM$77, MATCH('All P'!W$5,'Pitcher Raw'!$B$5:$AM$5, 0), FALSE)/$L86)*(162*($L86/VLOOKUP($E86, 'Major League Baseball  Detailed'!$AF$2:$AG$31, 2, FALSE))),0)</f>
        <v>#N/A</v>
      </c>
      <c r="X86" t="e">
        <f>ROUND((VLOOKUP($B86, 'Pitcher Raw'!$B$6:$AM$77, MATCH('All P'!X$5,'Pitcher Raw'!$B$5:$AM$5, 0), FALSE)/$L86)*(162*($L86/VLOOKUP($E86, 'Major League Baseball  Detailed'!$AF$2:$AG$31, 2, FALSE))),0)</f>
        <v>#N/A</v>
      </c>
      <c r="Y86" t="e">
        <f>ROUND((VLOOKUP($B86, 'Pitcher Raw'!$B$6:$AM$77, MATCH('All P'!Y$5,'Pitcher Raw'!$B$5:$AM$5, 0), FALSE)/$L86)*(162*($L86/VLOOKUP($E86, 'Major League Baseball  Detailed'!$AF$2:$AG$31, 2, FALSE))),0)</f>
        <v>#N/A</v>
      </c>
      <c r="Z86" t="e">
        <f>ROUND((VLOOKUP($B86, 'Pitcher Raw'!$B$6:$AM$77, MATCH('All P'!Z$5,'Pitcher Raw'!$B$5:$AM$5, 0), FALSE)/$L86)*(162*($L86/VLOOKUP($E86, 'Major League Baseball  Detailed'!$AF$2:$AG$31, 2, FALSE))),0)</f>
        <v>#N/A</v>
      </c>
      <c r="AA86" t="e">
        <f>ROUND((VLOOKUP($B86, 'Pitcher Raw'!$B$6:$AM$77, MATCH('All P'!AA$5,'Pitcher Raw'!$B$5:$AM$5, 0), FALSE)/$L86)*(162*($L86/VLOOKUP($E86, 'Major League Baseball  Detailed'!$AF$2:$AG$31, 2, FALSE))),0)</f>
        <v>#N/A</v>
      </c>
      <c r="AB86" t="e">
        <f>ROUND((VLOOKUP($B86, 'Pitcher Raw'!$B$6:$AM$77, MATCH('All P'!AB$5,'Pitcher Raw'!$B$5:$AM$5, 0), FALSE)/$L86)*(162*($L86/VLOOKUP($E86, 'Major League Baseball  Detailed'!$AF$2:$AG$31, 2, FALSE))),0)</f>
        <v>#N/A</v>
      </c>
      <c r="AC86" t="e">
        <f>VLOOKUP($B86, 'Pitcher Raw'!$B$6:$AM$77, MATCH('All P'!AC$5, 'Pitcher Raw'!$B$5:$AM$5, 0), FALSE)</f>
        <v>#N/A</v>
      </c>
      <c r="AD86" s="1" t="e">
        <f>VLOOKUP($B86, 'Pitcher Raw'!$B$6:$AM$77, MATCH('All P'!AD$5, 'Pitcher Raw'!$B$5:$AM$5, 0), FALSE)</f>
        <v>#N/A</v>
      </c>
      <c r="AE86" s="1" t="e">
        <f>VLOOKUP($B86, 'Pitcher Raw'!$B$6:$AM$77, MATCH('All P'!AE$5, 'Pitcher Raw'!$B$5:$AM$5, 0), FALSE)</f>
        <v>#N/A</v>
      </c>
      <c r="AF86" s="9" t="e">
        <f>VLOOKUP($B86, 'Pitcher Raw'!$B$6:$AM$77, MATCH('All P'!AF$5, 'Pitcher Raw'!$B$5:$AM$5, 0), FALSE)</f>
        <v>#N/A</v>
      </c>
      <c r="AG86" s="9" t="e">
        <f>VLOOKUP($B86, 'Pitcher Raw'!$B$6:$AM$77, MATCH('All P'!AG$5, 'Pitcher Raw'!$B$5:$AM$5, 0), FALSE)</f>
        <v>#N/A</v>
      </c>
      <c r="AH86" s="9" t="e">
        <f>VLOOKUP($B86, 'Pitcher Raw'!$B$6:$AM$77, MATCH('All P'!AH$5, 'Pitcher Raw'!$B$5:$AM$5, 0), FALSE)</f>
        <v>#N/A</v>
      </c>
      <c r="AI86" s="9" t="e">
        <f>VLOOKUP($B86, 'Pitcher Raw'!$B$6:$AM$77, MATCH('All P'!AI$5, 'Pitcher Raw'!$B$5:$AM$5, 0), FALSE)</f>
        <v>#N/A</v>
      </c>
      <c r="AJ86" s="9" t="e">
        <f>VLOOKUP($B86, 'Pitcher Raw'!$B$6:$AM$77, MATCH('All P'!AJ$5, 'Pitcher Raw'!$B$5:$AM$5, 0), FALSE)</f>
        <v>#N/A</v>
      </c>
      <c r="AK86" s="9" t="e">
        <f>(VLOOKUP($B86, 'Pitcher Raw'!$B$6:$AM$77, MATCH('All P'!AK$5, 'Pitcher Raw'!$B$5:$AM$5, 0), FALSE)/VLOOKUP('All P'!$E86, 'Major League Baseball  Detailed'!$AF$2:$AG$31,2,FALSE))*162</f>
        <v>#N/A</v>
      </c>
      <c r="AL86" s="9" t="e">
        <f>(VLOOKUP($B86, 'Pitcher Raw'!$B$6:$AM$77, MATCH('All P'!AL$5, 'Pitcher Raw'!$B$5:$AM$5, 0), FALSE)/VLOOKUP('All P'!$E86, 'Major League Baseball  Detailed'!$AF$2:$AG$31,2,FALSE))*162</f>
        <v>#N/A</v>
      </c>
    </row>
    <row r="87" spans="1:38" x14ac:dyDescent="0.45">
      <c r="A87">
        <f>'Pitcher Raw'!A87</f>
        <v>0</v>
      </c>
      <c r="B87">
        <f>'Pitcher Raw'!B87</f>
        <v>0</v>
      </c>
      <c r="C87">
        <f>'Pitcher Raw'!C87</f>
        <v>0</v>
      </c>
      <c r="D87">
        <f>'Pitcher Raw'!D87</f>
        <v>0</v>
      </c>
      <c r="E87">
        <f>'Pitcher Raw'!E87</f>
        <v>0</v>
      </c>
      <c r="F87">
        <f>'Pitcher Raw'!F87</f>
        <v>0</v>
      </c>
      <c r="G87" t="e">
        <f>ROUND((VLOOKUP($B87, 'Pitcher Raw'!$B$6:$AM$77, MATCH('All P'!G$5,'Pitcher Raw'!$B$5:$AM$5, 0), FALSE)/$L87)*(162*($L87/VLOOKUP($E87, 'Major League Baseball  Detailed'!$AF$2:$AG$31, 2, FALSE))),0)</f>
        <v>#N/A</v>
      </c>
      <c r="H87" t="e">
        <f>ROUND((VLOOKUP($B87, 'Pitcher Raw'!$B$6:$AM$77, MATCH('All P'!H$5,'Pitcher Raw'!$B$5:$AM$5, 0), FALSE)/$L87)*(162*($L87/VLOOKUP($E87, 'Major League Baseball  Detailed'!$AF$2:$AG$31, 2, FALSE))),0)</f>
        <v>#N/A</v>
      </c>
      <c r="I87" t="e">
        <f>ROUND((VLOOKUP($B87, 'Pitcher Raw'!$B$6:$AM$77, MATCH('All P'!I$5,'Pitcher Raw'!$B$5:$AM$5, 0), FALSE)/$L87)*(162*($L87/VLOOKUP($E87, 'Major League Baseball  Detailed'!$AF$2:$AG$31, 2, FALSE))),0)</f>
        <v>#N/A</v>
      </c>
      <c r="J87" t="e">
        <f>ROUND((VLOOKUP($B87, 'Pitcher Raw'!$B$6:$AM$77, MATCH('All P'!J$5,'Pitcher Raw'!$B$5:$AM$5, 0), FALSE)/$L87)*(162*($L87/VLOOKUP($E87, 'Major League Baseball  Detailed'!$AF$2:$AG$31, 2, FALSE))),0)</f>
        <v>#N/A</v>
      </c>
      <c r="K87" t="e">
        <f>VLOOKUP($B87, 'Pitcher Raw'!$B$6:$AM$77, MATCH('All P'!K$5, 'Pitcher Raw'!$B$5:$AM$5, 0), FALSE)</f>
        <v>#N/A</v>
      </c>
      <c r="L87" t="e">
        <f>ROUND((VLOOKUP($B87,'Pitcher Raw'!$B$6:$AM$77,MATCH('All P'!L$5,'Pitcher Raw'!$B$5:$AM$5,0),FALSE)/VLOOKUP($E87, 'Major League Baseball  Detailed'!$AF$2:$AG$31, 2, FALSE))*162, 0)</f>
        <v>#N/A</v>
      </c>
      <c r="M87" t="e">
        <f>ROUND((VLOOKUP($B87,'Pitcher Raw'!$B$6:$AM$77,MATCH('All P'!M$5,'Pitcher Raw'!$B$5:$AM$5,0),FALSE)/VLOOKUP($E87, 'Major League Baseball  Detailed'!$AF$2:$AG$31, 2, FALSE))*162, 0)</f>
        <v>#N/A</v>
      </c>
      <c r="N87" t="e">
        <f>ROUND((VLOOKUP($B87, 'Pitcher Raw'!$B$6:$AM$77, MATCH('All P'!N$5,'Pitcher Raw'!$B$5:$AM$5, 0), FALSE)/$L87)*(162*($L87/VLOOKUP($E87, 'Major League Baseball  Detailed'!$AF$2:$AG$31, 2, FALSE))),0)</f>
        <v>#N/A</v>
      </c>
      <c r="O87" t="e">
        <f>ROUND((VLOOKUP($B87, 'Pitcher Raw'!$B$6:$AM$77, MATCH('All P'!O$5,'Pitcher Raw'!$B$5:$AM$5, 0), FALSE)/$L87)*(162*($L87/VLOOKUP($E87, 'Major League Baseball  Detailed'!$AF$2:$AG$31, 2, FALSE))),0)</f>
        <v>#N/A</v>
      </c>
      <c r="P87" t="e">
        <f>ROUND((VLOOKUP($B87, 'Pitcher Raw'!$B$6:$AM$77, MATCH('All P'!P$5,'Pitcher Raw'!$B$5:$AM$5, 0), FALSE)/$L87)*(162*($L87/VLOOKUP($E87, 'Major League Baseball  Detailed'!$AF$2:$AG$31, 2, FALSE))),0)</f>
        <v>#N/A</v>
      </c>
      <c r="Q87" t="e">
        <f>ROUND((VLOOKUP($B87, 'Pitcher Raw'!$B$6:$AM$77, MATCH('All P'!Q$5,'Pitcher Raw'!$B$5:$AM$5, 0), FALSE)/$L87)*(162*($L87/VLOOKUP($E87, 'Major League Baseball  Detailed'!$AF$2:$AG$31, 2, FALSE))),0)</f>
        <v>#N/A</v>
      </c>
      <c r="R87" t="e">
        <f>ROUND((VLOOKUP($B87, 'Pitcher Raw'!$B$6:$AM$77, MATCH('All P'!R$5,'Pitcher Raw'!$B$5:$AM$5, 0), FALSE)/$L87)*(162*($L87/VLOOKUP($E87, 'Major League Baseball  Detailed'!$AF$2:$AG$31, 2, FALSE))),0)</f>
        <v>#N/A</v>
      </c>
      <c r="S87" t="e">
        <f>ROUND((VLOOKUP($B87, 'Pitcher Raw'!$B$6:$AM$77, MATCH('All P'!S$5,'Pitcher Raw'!$B$5:$AM$5, 0), FALSE)/$L87)*(162*($L87/VLOOKUP($E87, 'Major League Baseball  Detailed'!$AF$2:$AG$31, 2, FALSE))),0)</f>
        <v>#N/A</v>
      </c>
      <c r="T87" t="e">
        <f>ROUND((VLOOKUP($B87, 'Pitcher Raw'!$B$6:$AM$77, MATCH('All P'!T$5,'Pitcher Raw'!$B$5:$AM$5, 0), FALSE)/$L87)*(162*($L87/VLOOKUP($E87, 'Major League Baseball  Detailed'!$AF$2:$AG$31, 2, FALSE))),0)</f>
        <v>#N/A</v>
      </c>
      <c r="U87" t="e">
        <f>ROUND((VLOOKUP($B87, 'Pitcher Raw'!$B$6:$AM$77, MATCH('All P'!U$5,'Pitcher Raw'!$B$5:$AM$5, 0), FALSE)/$L87)*(162*($L87/VLOOKUP($E87, 'Major League Baseball  Detailed'!$AF$2:$AG$31, 2, FALSE))),0)</f>
        <v>#N/A</v>
      </c>
      <c r="V87" t="e">
        <f>ROUND((VLOOKUP($B87, 'Pitcher Raw'!$B$6:$AM$77, MATCH('All P'!V$5,'Pitcher Raw'!$B$5:$AM$5, 0), FALSE)/$L87)*(162*($L87/VLOOKUP($E87, 'Major League Baseball  Detailed'!$AF$2:$AG$31, 2, FALSE))),0)</f>
        <v>#N/A</v>
      </c>
      <c r="W87" t="e">
        <f>ROUND((VLOOKUP($B87, 'Pitcher Raw'!$B$6:$AM$77, MATCH('All P'!W$5,'Pitcher Raw'!$B$5:$AM$5, 0), FALSE)/$L87)*(162*($L87/VLOOKUP($E87, 'Major League Baseball  Detailed'!$AF$2:$AG$31, 2, FALSE))),0)</f>
        <v>#N/A</v>
      </c>
      <c r="X87" t="e">
        <f>ROUND((VLOOKUP($B87, 'Pitcher Raw'!$B$6:$AM$77, MATCH('All P'!X$5,'Pitcher Raw'!$B$5:$AM$5, 0), FALSE)/$L87)*(162*($L87/VLOOKUP($E87, 'Major League Baseball  Detailed'!$AF$2:$AG$31, 2, FALSE))),0)</f>
        <v>#N/A</v>
      </c>
      <c r="Y87" t="e">
        <f>ROUND((VLOOKUP($B87, 'Pitcher Raw'!$B$6:$AM$77, MATCH('All P'!Y$5,'Pitcher Raw'!$B$5:$AM$5, 0), FALSE)/$L87)*(162*($L87/VLOOKUP($E87, 'Major League Baseball  Detailed'!$AF$2:$AG$31, 2, FALSE))),0)</f>
        <v>#N/A</v>
      </c>
      <c r="Z87" t="e">
        <f>ROUND((VLOOKUP($B87, 'Pitcher Raw'!$B$6:$AM$77, MATCH('All P'!Z$5,'Pitcher Raw'!$B$5:$AM$5, 0), FALSE)/$L87)*(162*($L87/VLOOKUP($E87, 'Major League Baseball  Detailed'!$AF$2:$AG$31, 2, FALSE))),0)</f>
        <v>#N/A</v>
      </c>
      <c r="AA87" t="e">
        <f>ROUND((VLOOKUP($B87, 'Pitcher Raw'!$B$6:$AM$77, MATCH('All P'!AA$5,'Pitcher Raw'!$B$5:$AM$5, 0), FALSE)/$L87)*(162*($L87/VLOOKUP($E87, 'Major League Baseball  Detailed'!$AF$2:$AG$31, 2, FALSE))),0)</f>
        <v>#N/A</v>
      </c>
      <c r="AB87" t="e">
        <f>ROUND((VLOOKUP($B87, 'Pitcher Raw'!$B$6:$AM$77, MATCH('All P'!AB$5,'Pitcher Raw'!$B$5:$AM$5, 0), FALSE)/$L87)*(162*($L87/VLOOKUP($E87, 'Major League Baseball  Detailed'!$AF$2:$AG$31, 2, FALSE))),0)</f>
        <v>#N/A</v>
      </c>
      <c r="AC87" t="e">
        <f>VLOOKUP($B87, 'Pitcher Raw'!$B$6:$AM$77, MATCH('All P'!AC$5, 'Pitcher Raw'!$B$5:$AM$5, 0), FALSE)</f>
        <v>#N/A</v>
      </c>
      <c r="AD87" s="1" t="e">
        <f>VLOOKUP($B87, 'Pitcher Raw'!$B$6:$AM$77, MATCH('All P'!AD$5, 'Pitcher Raw'!$B$5:$AM$5, 0), FALSE)</f>
        <v>#N/A</v>
      </c>
      <c r="AE87" s="1" t="e">
        <f>VLOOKUP($B87, 'Pitcher Raw'!$B$6:$AM$77, MATCH('All P'!AE$5, 'Pitcher Raw'!$B$5:$AM$5, 0), FALSE)</f>
        <v>#N/A</v>
      </c>
      <c r="AF87" s="9" t="e">
        <f>VLOOKUP($B87, 'Pitcher Raw'!$B$6:$AM$77, MATCH('All P'!AF$5, 'Pitcher Raw'!$B$5:$AM$5, 0), FALSE)</f>
        <v>#N/A</v>
      </c>
      <c r="AG87" s="9" t="e">
        <f>VLOOKUP($B87, 'Pitcher Raw'!$B$6:$AM$77, MATCH('All P'!AG$5, 'Pitcher Raw'!$B$5:$AM$5, 0), FALSE)</f>
        <v>#N/A</v>
      </c>
      <c r="AH87" s="9" t="e">
        <f>VLOOKUP($B87, 'Pitcher Raw'!$B$6:$AM$77, MATCH('All P'!AH$5, 'Pitcher Raw'!$B$5:$AM$5, 0), FALSE)</f>
        <v>#N/A</v>
      </c>
      <c r="AI87" s="9" t="e">
        <f>VLOOKUP($B87, 'Pitcher Raw'!$B$6:$AM$77, MATCH('All P'!AI$5, 'Pitcher Raw'!$B$5:$AM$5, 0), FALSE)</f>
        <v>#N/A</v>
      </c>
      <c r="AJ87" s="9" t="e">
        <f>VLOOKUP($B87, 'Pitcher Raw'!$B$6:$AM$77, MATCH('All P'!AJ$5, 'Pitcher Raw'!$B$5:$AM$5, 0), FALSE)</f>
        <v>#N/A</v>
      </c>
      <c r="AK87" s="9" t="e">
        <f>(VLOOKUP($B87, 'Pitcher Raw'!$B$6:$AM$77, MATCH('All P'!AK$5, 'Pitcher Raw'!$B$5:$AM$5, 0), FALSE)/VLOOKUP('All P'!$E87, 'Major League Baseball  Detailed'!$AF$2:$AG$31,2,FALSE))*162</f>
        <v>#N/A</v>
      </c>
      <c r="AL87" s="9" t="e">
        <f>(VLOOKUP($B87, 'Pitcher Raw'!$B$6:$AM$77, MATCH('All P'!AL$5, 'Pitcher Raw'!$B$5:$AM$5, 0), FALSE)/VLOOKUP('All P'!$E87, 'Major League Baseball  Detailed'!$AF$2:$AG$31,2,FALSE))*162</f>
        <v>#N/A</v>
      </c>
    </row>
    <row r="88" spans="1:38" x14ac:dyDescent="0.45">
      <c r="A88">
        <f>'Pitcher Raw'!A88</f>
        <v>0</v>
      </c>
      <c r="B88">
        <f>'Pitcher Raw'!B88</f>
        <v>0</v>
      </c>
      <c r="C88">
        <f>'Pitcher Raw'!C88</f>
        <v>0</v>
      </c>
      <c r="D88">
        <f>'Pitcher Raw'!D88</f>
        <v>0</v>
      </c>
      <c r="E88">
        <f>'Pitcher Raw'!E88</f>
        <v>0</v>
      </c>
      <c r="F88">
        <f>'Pitcher Raw'!F88</f>
        <v>0</v>
      </c>
      <c r="G88" t="e">
        <f>ROUND((VLOOKUP($B88, 'Pitcher Raw'!$B$6:$AM$77, MATCH('All P'!G$5,'Pitcher Raw'!$B$5:$AM$5, 0), FALSE)/$L88)*(162*($L88/VLOOKUP($E88, 'Major League Baseball  Detailed'!$AF$2:$AG$31, 2, FALSE))),0)</f>
        <v>#N/A</v>
      </c>
      <c r="H88" t="e">
        <f>ROUND((VLOOKUP($B88, 'Pitcher Raw'!$B$6:$AM$77, MATCH('All P'!H$5,'Pitcher Raw'!$B$5:$AM$5, 0), FALSE)/$L88)*(162*($L88/VLOOKUP($E88, 'Major League Baseball  Detailed'!$AF$2:$AG$31, 2, FALSE))),0)</f>
        <v>#N/A</v>
      </c>
      <c r="I88" t="e">
        <f>ROUND((VLOOKUP($B88, 'Pitcher Raw'!$B$6:$AM$77, MATCH('All P'!I$5,'Pitcher Raw'!$B$5:$AM$5, 0), FALSE)/$L88)*(162*($L88/VLOOKUP($E88, 'Major League Baseball  Detailed'!$AF$2:$AG$31, 2, FALSE))),0)</f>
        <v>#N/A</v>
      </c>
      <c r="J88" t="e">
        <f>ROUND((VLOOKUP($B88, 'Pitcher Raw'!$B$6:$AM$77, MATCH('All P'!J$5,'Pitcher Raw'!$B$5:$AM$5, 0), FALSE)/$L88)*(162*($L88/VLOOKUP($E88, 'Major League Baseball  Detailed'!$AF$2:$AG$31, 2, FALSE))),0)</f>
        <v>#N/A</v>
      </c>
      <c r="K88" t="e">
        <f>VLOOKUP($B88, 'Pitcher Raw'!$B$6:$AM$77, MATCH('All P'!K$5, 'Pitcher Raw'!$B$5:$AM$5, 0), FALSE)</f>
        <v>#N/A</v>
      </c>
      <c r="L88" t="e">
        <f>ROUND((VLOOKUP($B88,'Pitcher Raw'!$B$6:$AM$77,MATCH('All P'!L$5,'Pitcher Raw'!$B$5:$AM$5,0),FALSE)/VLOOKUP($E88, 'Major League Baseball  Detailed'!$AF$2:$AG$31, 2, FALSE))*162, 0)</f>
        <v>#N/A</v>
      </c>
      <c r="M88" t="e">
        <f>ROUND((VLOOKUP($B88,'Pitcher Raw'!$B$6:$AM$77,MATCH('All P'!M$5,'Pitcher Raw'!$B$5:$AM$5,0),FALSE)/VLOOKUP($E88, 'Major League Baseball  Detailed'!$AF$2:$AG$31, 2, FALSE))*162, 0)</f>
        <v>#N/A</v>
      </c>
      <c r="N88" t="e">
        <f>ROUND((VLOOKUP($B88, 'Pitcher Raw'!$B$6:$AM$77, MATCH('All P'!N$5,'Pitcher Raw'!$B$5:$AM$5, 0), FALSE)/$L88)*(162*($L88/VLOOKUP($E88, 'Major League Baseball  Detailed'!$AF$2:$AG$31, 2, FALSE))),0)</f>
        <v>#N/A</v>
      </c>
      <c r="O88" t="e">
        <f>ROUND((VLOOKUP($B88, 'Pitcher Raw'!$B$6:$AM$77, MATCH('All P'!O$5,'Pitcher Raw'!$B$5:$AM$5, 0), FALSE)/$L88)*(162*($L88/VLOOKUP($E88, 'Major League Baseball  Detailed'!$AF$2:$AG$31, 2, FALSE))),0)</f>
        <v>#N/A</v>
      </c>
      <c r="P88" t="e">
        <f>ROUND((VLOOKUP($B88, 'Pitcher Raw'!$B$6:$AM$77, MATCH('All P'!P$5,'Pitcher Raw'!$B$5:$AM$5, 0), FALSE)/$L88)*(162*($L88/VLOOKUP($E88, 'Major League Baseball  Detailed'!$AF$2:$AG$31, 2, FALSE))),0)</f>
        <v>#N/A</v>
      </c>
      <c r="Q88" t="e">
        <f>ROUND((VLOOKUP($B88, 'Pitcher Raw'!$B$6:$AM$77, MATCH('All P'!Q$5,'Pitcher Raw'!$B$5:$AM$5, 0), FALSE)/$L88)*(162*($L88/VLOOKUP($E88, 'Major League Baseball  Detailed'!$AF$2:$AG$31, 2, FALSE))),0)</f>
        <v>#N/A</v>
      </c>
      <c r="R88" t="e">
        <f>ROUND((VLOOKUP($B88, 'Pitcher Raw'!$B$6:$AM$77, MATCH('All P'!R$5,'Pitcher Raw'!$B$5:$AM$5, 0), FALSE)/$L88)*(162*($L88/VLOOKUP($E88, 'Major League Baseball  Detailed'!$AF$2:$AG$31, 2, FALSE))),0)</f>
        <v>#N/A</v>
      </c>
      <c r="S88" t="e">
        <f>ROUND((VLOOKUP($B88, 'Pitcher Raw'!$B$6:$AM$77, MATCH('All P'!S$5,'Pitcher Raw'!$B$5:$AM$5, 0), FALSE)/$L88)*(162*($L88/VLOOKUP($E88, 'Major League Baseball  Detailed'!$AF$2:$AG$31, 2, FALSE))),0)</f>
        <v>#N/A</v>
      </c>
      <c r="T88" t="e">
        <f>ROUND((VLOOKUP($B88, 'Pitcher Raw'!$B$6:$AM$77, MATCH('All P'!T$5,'Pitcher Raw'!$B$5:$AM$5, 0), FALSE)/$L88)*(162*($L88/VLOOKUP($E88, 'Major League Baseball  Detailed'!$AF$2:$AG$31, 2, FALSE))),0)</f>
        <v>#N/A</v>
      </c>
      <c r="U88" t="e">
        <f>ROUND((VLOOKUP($B88, 'Pitcher Raw'!$B$6:$AM$77, MATCH('All P'!U$5,'Pitcher Raw'!$B$5:$AM$5, 0), FALSE)/$L88)*(162*($L88/VLOOKUP($E88, 'Major League Baseball  Detailed'!$AF$2:$AG$31, 2, FALSE))),0)</f>
        <v>#N/A</v>
      </c>
      <c r="V88" t="e">
        <f>ROUND((VLOOKUP($B88, 'Pitcher Raw'!$B$6:$AM$77, MATCH('All P'!V$5,'Pitcher Raw'!$B$5:$AM$5, 0), FALSE)/$L88)*(162*($L88/VLOOKUP($E88, 'Major League Baseball  Detailed'!$AF$2:$AG$31, 2, FALSE))),0)</f>
        <v>#N/A</v>
      </c>
      <c r="W88" t="e">
        <f>ROUND((VLOOKUP($B88, 'Pitcher Raw'!$B$6:$AM$77, MATCH('All P'!W$5,'Pitcher Raw'!$B$5:$AM$5, 0), FALSE)/$L88)*(162*($L88/VLOOKUP($E88, 'Major League Baseball  Detailed'!$AF$2:$AG$31, 2, FALSE))),0)</f>
        <v>#N/A</v>
      </c>
      <c r="X88" t="e">
        <f>ROUND((VLOOKUP($B88, 'Pitcher Raw'!$B$6:$AM$77, MATCH('All P'!X$5,'Pitcher Raw'!$B$5:$AM$5, 0), FALSE)/$L88)*(162*($L88/VLOOKUP($E88, 'Major League Baseball  Detailed'!$AF$2:$AG$31, 2, FALSE))),0)</f>
        <v>#N/A</v>
      </c>
      <c r="Y88" t="e">
        <f>ROUND((VLOOKUP($B88, 'Pitcher Raw'!$B$6:$AM$77, MATCH('All P'!Y$5,'Pitcher Raw'!$B$5:$AM$5, 0), FALSE)/$L88)*(162*($L88/VLOOKUP($E88, 'Major League Baseball  Detailed'!$AF$2:$AG$31, 2, FALSE))),0)</f>
        <v>#N/A</v>
      </c>
      <c r="Z88" t="e">
        <f>ROUND((VLOOKUP($B88, 'Pitcher Raw'!$B$6:$AM$77, MATCH('All P'!Z$5,'Pitcher Raw'!$B$5:$AM$5, 0), FALSE)/$L88)*(162*($L88/VLOOKUP($E88, 'Major League Baseball  Detailed'!$AF$2:$AG$31, 2, FALSE))),0)</f>
        <v>#N/A</v>
      </c>
      <c r="AA88" t="e">
        <f>ROUND((VLOOKUP($B88, 'Pitcher Raw'!$B$6:$AM$77, MATCH('All P'!AA$5,'Pitcher Raw'!$B$5:$AM$5, 0), FALSE)/$L88)*(162*($L88/VLOOKUP($E88, 'Major League Baseball  Detailed'!$AF$2:$AG$31, 2, FALSE))),0)</f>
        <v>#N/A</v>
      </c>
      <c r="AB88" t="e">
        <f>ROUND((VLOOKUP($B88, 'Pitcher Raw'!$B$6:$AM$77, MATCH('All P'!AB$5,'Pitcher Raw'!$B$5:$AM$5, 0), FALSE)/$L88)*(162*($L88/VLOOKUP($E88, 'Major League Baseball  Detailed'!$AF$2:$AG$31, 2, FALSE))),0)</f>
        <v>#N/A</v>
      </c>
      <c r="AC88" t="e">
        <f>VLOOKUP($B88, 'Pitcher Raw'!$B$6:$AM$77, MATCH('All P'!AC$5, 'Pitcher Raw'!$B$5:$AM$5, 0), FALSE)</f>
        <v>#N/A</v>
      </c>
      <c r="AD88" s="1" t="e">
        <f>VLOOKUP($B88, 'Pitcher Raw'!$B$6:$AM$77, MATCH('All P'!AD$5, 'Pitcher Raw'!$B$5:$AM$5, 0), FALSE)</f>
        <v>#N/A</v>
      </c>
      <c r="AE88" s="1" t="e">
        <f>VLOOKUP($B88, 'Pitcher Raw'!$B$6:$AM$77, MATCH('All P'!AE$5, 'Pitcher Raw'!$B$5:$AM$5, 0), FALSE)</f>
        <v>#N/A</v>
      </c>
      <c r="AF88" s="9" t="e">
        <f>VLOOKUP($B88, 'Pitcher Raw'!$B$6:$AM$77, MATCH('All P'!AF$5, 'Pitcher Raw'!$B$5:$AM$5, 0), FALSE)</f>
        <v>#N/A</v>
      </c>
      <c r="AG88" s="9" t="e">
        <f>VLOOKUP($B88, 'Pitcher Raw'!$B$6:$AM$77, MATCH('All P'!AG$5, 'Pitcher Raw'!$B$5:$AM$5, 0), FALSE)</f>
        <v>#N/A</v>
      </c>
      <c r="AH88" s="9" t="e">
        <f>VLOOKUP($B88, 'Pitcher Raw'!$B$6:$AM$77, MATCH('All P'!AH$5, 'Pitcher Raw'!$B$5:$AM$5, 0), FALSE)</f>
        <v>#N/A</v>
      </c>
      <c r="AI88" s="9" t="e">
        <f>VLOOKUP($B88, 'Pitcher Raw'!$B$6:$AM$77, MATCH('All P'!AI$5, 'Pitcher Raw'!$B$5:$AM$5, 0), FALSE)</f>
        <v>#N/A</v>
      </c>
      <c r="AJ88" s="9" t="e">
        <f>VLOOKUP($B88, 'Pitcher Raw'!$B$6:$AM$77, MATCH('All P'!AJ$5, 'Pitcher Raw'!$B$5:$AM$5, 0), FALSE)</f>
        <v>#N/A</v>
      </c>
      <c r="AK88" s="9" t="e">
        <f>(VLOOKUP($B88, 'Pitcher Raw'!$B$6:$AM$77, MATCH('All P'!AK$5, 'Pitcher Raw'!$B$5:$AM$5, 0), FALSE)/VLOOKUP('All P'!$E88, 'Major League Baseball  Detailed'!$AF$2:$AG$31,2,FALSE))*162</f>
        <v>#N/A</v>
      </c>
      <c r="AL88" s="9" t="e">
        <f>(VLOOKUP($B88, 'Pitcher Raw'!$B$6:$AM$77, MATCH('All P'!AL$5, 'Pitcher Raw'!$B$5:$AM$5, 0), FALSE)/VLOOKUP('All P'!$E88, 'Major League Baseball  Detailed'!$AF$2:$AG$31,2,FALSE))*162</f>
        <v>#N/A</v>
      </c>
    </row>
    <row r="89" spans="1:38" x14ac:dyDescent="0.45">
      <c r="A89">
        <f>'Pitcher Raw'!A89</f>
        <v>0</v>
      </c>
      <c r="B89">
        <f>'Pitcher Raw'!B89</f>
        <v>0</v>
      </c>
      <c r="C89">
        <f>'Pitcher Raw'!C89</f>
        <v>0</v>
      </c>
      <c r="D89">
        <f>'Pitcher Raw'!D89</f>
        <v>0</v>
      </c>
      <c r="E89">
        <f>'Pitcher Raw'!E89</f>
        <v>0</v>
      </c>
      <c r="F89">
        <f>'Pitcher Raw'!F89</f>
        <v>0</v>
      </c>
      <c r="G89" t="e">
        <f>ROUND((VLOOKUP($B89, 'Pitcher Raw'!$B$6:$AM$77, MATCH('All P'!G$5,'Pitcher Raw'!$B$5:$AM$5, 0), FALSE)/$L89)*(162*($L89/VLOOKUP($E89, 'Major League Baseball  Detailed'!$AF$2:$AG$31, 2, FALSE))),0)</f>
        <v>#N/A</v>
      </c>
      <c r="H89" t="e">
        <f>ROUND((VLOOKUP($B89, 'Pitcher Raw'!$B$6:$AM$77, MATCH('All P'!H$5,'Pitcher Raw'!$B$5:$AM$5, 0), FALSE)/$L89)*(162*($L89/VLOOKUP($E89, 'Major League Baseball  Detailed'!$AF$2:$AG$31, 2, FALSE))),0)</f>
        <v>#N/A</v>
      </c>
      <c r="I89" t="e">
        <f>ROUND((VLOOKUP($B89, 'Pitcher Raw'!$B$6:$AM$77, MATCH('All P'!I$5,'Pitcher Raw'!$B$5:$AM$5, 0), FALSE)/$L89)*(162*($L89/VLOOKUP($E89, 'Major League Baseball  Detailed'!$AF$2:$AG$31, 2, FALSE))),0)</f>
        <v>#N/A</v>
      </c>
      <c r="J89" t="e">
        <f>ROUND((VLOOKUP($B89, 'Pitcher Raw'!$B$6:$AM$77, MATCH('All P'!J$5,'Pitcher Raw'!$B$5:$AM$5, 0), FALSE)/$L89)*(162*($L89/VLOOKUP($E89, 'Major League Baseball  Detailed'!$AF$2:$AG$31, 2, FALSE))),0)</f>
        <v>#N/A</v>
      </c>
      <c r="K89" t="e">
        <f>VLOOKUP($B89, 'Pitcher Raw'!$B$6:$AM$77, MATCH('All P'!K$5, 'Pitcher Raw'!$B$5:$AM$5, 0), FALSE)</f>
        <v>#N/A</v>
      </c>
      <c r="L89" t="e">
        <f>ROUND((VLOOKUP($B89,'Pitcher Raw'!$B$6:$AM$77,MATCH('All P'!L$5,'Pitcher Raw'!$B$5:$AM$5,0),FALSE)/VLOOKUP($E89, 'Major League Baseball  Detailed'!$AF$2:$AG$31, 2, FALSE))*162, 0)</f>
        <v>#N/A</v>
      </c>
      <c r="M89" t="e">
        <f>ROUND((VLOOKUP($B89,'Pitcher Raw'!$B$6:$AM$77,MATCH('All P'!M$5,'Pitcher Raw'!$B$5:$AM$5,0),FALSE)/VLOOKUP($E89, 'Major League Baseball  Detailed'!$AF$2:$AG$31, 2, FALSE))*162, 0)</f>
        <v>#N/A</v>
      </c>
      <c r="N89" t="e">
        <f>ROUND((VLOOKUP($B89, 'Pitcher Raw'!$B$6:$AM$77, MATCH('All P'!N$5,'Pitcher Raw'!$B$5:$AM$5, 0), FALSE)/$L89)*(162*($L89/VLOOKUP($E89, 'Major League Baseball  Detailed'!$AF$2:$AG$31, 2, FALSE))),0)</f>
        <v>#N/A</v>
      </c>
      <c r="O89" t="e">
        <f>ROUND((VLOOKUP($B89, 'Pitcher Raw'!$B$6:$AM$77, MATCH('All P'!O$5,'Pitcher Raw'!$B$5:$AM$5, 0), FALSE)/$L89)*(162*($L89/VLOOKUP($E89, 'Major League Baseball  Detailed'!$AF$2:$AG$31, 2, FALSE))),0)</f>
        <v>#N/A</v>
      </c>
      <c r="P89" t="e">
        <f>ROUND((VLOOKUP($B89, 'Pitcher Raw'!$B$6:$AM$77, MATCH('All P'!P$5,'Pitcher Raw'!$B$5:$AM$5, 0), FALSE)/$L89)*(162*($L89/VLOOKUP($E89, 'Major League Baseball  Detailed'!$AF$2:$AG$31, 2, FALSE))),0)</f>
        <v>#N/A</v>
      </c>
      <c r="Q89" t="e">
        <f>ROUND((VLOOKUP($B89, 'Pitcher Raw'!$B$6:$AM$77, MATCH('All P'!Q$5,'Pitcher Raw'!$B$5:$AM$5, 0), FALSE)/$L89)*(162*($L89/VLOOKUP($E89, 'Major League Baseball  Detailed'!$AF$2:$AG$31, 2, FALSE))),0)</f>
        <v>#N/A</v>
      </c>
      <c r="R89" t="e">
        <f>ROUND((VLOOKUP($B89, 'Pitcher Raw'!$B$6:$AM$77, MATCH('All P'!R$5,'Pitcher Raw'!$B$5:$AM$5, 0), FALSE)/$L89)*(162*($L89/VLOOKUP($E89, 'Major League Baseball  Detailed'!$AF$2:$AG$31, 2, FALSE))),0)</f>
        <v>#N/A</v>
      </c>
      <c r="S89" t="e">
        <f>ROUND((VLOOKUP($B89, 'Pitcher Raw'!$B$6:$AM$77, MATCH('All P'!S$5,'Pitcher Raw'!$B$5:$AM$5, 0), FALSE)/$L89)*(162*($L89/VLOOKUP($E89, 'Major League Baseball  Detailed'!$AF$2:$AG$31, 2, FALSE))),0)</f>
        <v>#N/A</v>
      </c>
      <c r="T89" t="e">
        <f>ROUND((VLOOKUP($B89, 'Pitcher Raw'!$B$6:$AM$77, MATCH('All P'!T$5,'Pitcher Raw'!$B$5:$AM$5, 0), FALSE)/$L89)*(162*($L89/VLOOKUP($E89, 'Major League Baseball  Detailed'!$AF$2:$AG$31, 2, FALSE))),0)</f>
        <v>#N/A</v>
      </c>
      <c r="U89" t="e">
        <f>ROUND((VLOOKUP($B89, 'Pitcher Raw'!$B$6:$AM$77, MATCH('All P'!U$5,'Pitcher Raw'!$B$5:$AM$5, 0), FALSE)/$L89)*(162*($L89/VLOOKUP($E89, 'Major League Baseball  Detailed'!$AF$2:$AG$31, 2, FALSE))),0)</f>
        <v>#N/A</v>
      </c>
      <c r="V89" t="e">
        <f>ROUND((VLOOKUP($B89, 'Pitcher Raw'!$B$6:$AM$77, MATCH('All P'!V$5,'Pitcher Raw'!$B$5:$AM$5, 0), FALSE)/$L89)*(162*($L89/VLOOKUP($E89, 'Major League Baseball  Detailed'!$AF$2:$AG$31, 2, FALSE))),0)</f>
        <v>#N/A</v>
      </c>
      <c r="W89" t="e">
        <f>ROUND((VLOOKUP($B89, 'Pitcher Raw'!$B$6:$AM$77, MATCH('All P'!W$5,'Pitcher Raw'!$B$5:$AM$5, 0), FALSE)/$L89)*(162*($L89/VLOOKUP($E89, 'Major League Baseball  Detailed'!$AF$2:$AG$31, 2, FALSE))),0)</f>
        <v>#N/A</v>
      </c>
      <c r="X89" t="e">
        <f>ROUND((VLOOKUP($B89, 'Pitcher Raw'!$B$6:$AM$77, MATCH('All P'!X$5,'Pitcher Raw'!$B$5:$AM$5, 0), FALSE)/$L89)*(162*($L89/VLOOKUP($E89, 'Major League Baseball  Detailed'!$AF$2:$AG$31, 2, FALSE))),0)</f>
        <v>#N/A</v>
      </c>
      <c r="Y89" t="e">
        <f>ROUND((VLOOKUP($B89, 'Pitcher Raw'!$B$6:$AM$77, MATCH('All P'!Y$5,'Pitcher Raw'!$B$5:$AM$5, 0), FALSE)/$L89)*(162*($L89/VLOOKUP($E89, 'Major League Baseball  Detailed'!$AF$2:$AG$31, 2, FALSE))),0)</f>
        <v>#N/A</v>
      </c>
      <c r="Z89" t="e">
        <f>ROUND((VLOOKUP($B89, 'Pitcher Raw'!$B$6:$AM$77, MATCH('All P'!Z$5,'Pitcher Raw'!$B$5:$AM$5, 0), FALSE)/$L89)*(162*($L89/VLOOKUP($E89, 'Major League Baseball  Detailed'!$AF$2:$AG$31, 2, FALSE))),0)</f>
        <v>#N/A</v>
      </c>
      <c r="AA89" t="e">
        <f>ROUND((VLOOKUP($B89, 'Pitcher Raw'!$B$6:$AM$77, MATCH('All P'!AA$5,'Pitcher Raw'!$B$5:$AM$5, 0), FALSE)/$L89)*(162*($L89/VLOOKUP($E89, 'Major League Baseball  Detailed'!$AF$2:$AG$31, 2, FALSE))),0)</f>
        <v>#N/A</v>
      </c>
      <c r="AB89" t="e">
        <f>ROUND((VLOOKUP($B89, 'Pitcher Raw'!$B$6:$AM$77, MATCH('All P'!AB$5,'Pitcher Raw'!$B$5:$AM$5, 0), FALSE)/$L89)*(162*($L89/VLOOKUP($E89, 'Major League Baseball  Detailed'!$AF$2:$AG$31, 2, FALSE))),0)</f>
        <v>#N/A</v>
      </c>
      <c r="AC89" t="e">
        <f>VLOOKUP($B89, 'Pitcher Raw'!$B$6:$AM$77, MATCH('All P'!AC$5, 'Pitcher Raw'!$B$5:$AM$5, 0), FALSE)</f>
        <v>#N/A</v>
      </c>
      <c r="AD89" s="1" t="e">
        <f>VLOOKUP($B89, 'Pitcher Raw'!$B$6:$AM$77, MATCH('All P'!AD$5, 'Pitcher Raw'!$B$5:$AM$5, 0), FALSE)</f>
        <v>#N/A</v>
      </c>
      <c r="AE89" s="1" t="e">
        <f>VLOOKUP($B89, 'Pitcher Raw'!$B$6:$AM$77, MATCH('All P'!AE$5, 'Pitcher Raw'!$B$5:$AM$5, 0), FALSE)</f>
        <v>#N/A</v>
      </c>
      <c r="AF89" s="9" t="e">
        <f>VLOOKUP($B89, 'Pitcher Raw'!$B$6:$AM$77, MATCH('All P'!AF$5, 'Pitcher Raw'!$B$5:$AM$5, 0), FALSE)</f>
        <v>#N/A</v>
      </c>
      <c r="AG89" s="9" t="e">
        <f>VLOOKUP($B89, 'Pitcher Raw'!$B$6:$AM$77, MATCH('All P'!AG$5, 'Pitcher Raw'!$B$5:$AM$5, 0), FALSE)</f>
        <v>#N/A</v>
      </c>
      <c r="AH89" s="9" t="e">
        <f>VLOOKUP($B89, 'Pitcher Raw'!$B$6:$AM$77, MATCH('All P'!AH$5, 'Pitcher Raw'!$B$5:$AM$5, 0), FALSE)</f>
        <v>#N/A</v>
      </c>
      <c r="AI89" s="9" t="e">
        <f>VLOOKUP($B89, 'Pitcher Raw'!$B$6:$AM$77, MATCH('All P'!AI$5, 'Pitcher Raw'!$B$5:$AM$5, 0), FALSE)</f>
        <v>#N/A</v>
      </c>
      <c r="AJ89" s="9" t="e">
        <f>VLOOKUP($B89, 'Pitcher Raw'!$B$6:$AM$77, MATCH('All P'!AJ$5, 'Pitcher Raw'!$B$5:$AM$5, 0), FALSE)</f>
        <v>#N/A</v>
      </c>
      <c r="AK89" s="9" t="e">
        <f>(VLOOKUP($B89, 'Pitcher Raw'!$B$6:$AM$77, MATCH('All P'!AK$5, 'Pitcher Raw'!$B$5:$AM$5, 0), FALSE)/VLOOKUP('All P'!$E89, 'Major League Baseball  Detailed'!$AF$2:$AG$31,2,FALSE))*162</f>
        <v>#N/A</v>
      </c>
      <c r="AL89" s="9" t="e">
        <f>(VLOOKUP($B89, 'Pitcher Raw'!$B$6:$AM$77, MATCH('All P'!AL$5, 'Pitcher Raw'!$B$5:$AM$5, 0), FALSE)/VLOOKUP('All P'!$E89, 'Major League Baseball  Detailed'!$AF$2:$AG$31,2,FALSE))*162</f>
        <v>#N/A</v>
      </c>
    </row>
    <row r="90" spans="1:38" x14ac:dyDescent="0.45">
      <c r="A90">
        <f>'Pitcher Raw'!A90</f>
        <v>0</v>
      </c>
      <c r="B90">
        <f>'Pitcher Raw'!B90</f>
        <v>0</v>
      </c>
      <c r="C90">
        <f>'Pitcher Raw'!C90</f>
        <v>0</v>
      </c>
      <c r="D90">
        <f>'Pitcher Raw'!D90</f>
        <v>0</v>
      </c>
      <c r="E90">
        <f>'Pitcher Raw'!E90</f>
        <v>0</v>
      </c>
      <c r="F90">
        <f>'Pitcher Raw'!F90</f>
        <v>0</v>
      </c>
      <c r="G90" t="e">
        <f>ROUND((VLOOKUP($B90, 'Pitcher Raw'!$B$6:$AM$77, MATCH('All P'!G$5,'Pitcher Raw'!$B$5:$AM$5, 0), FALSE)/$L90)*(162*($L90/VLOOKUP($E90, 'Major League Baseball  Detailed'!$AF$2:$AG$31, 2, FALSE))),0)</f>
        <v>#N/A</v>
      </c>
      <c r="H90" t="e">
        <f>ROUND((VLOOKUP($B90, 'Pitcher Raw'!$B$6:$AM$77, MATCH('All P'!H$5,'Pitcher Raw'!$B$5:$AM$5, 0), FALSE)/$L90)*(162*($L90/VLOOKUP($E90, 'Major League Baseball  Detailed'!$AF$2:$AG$31, 2, FALSE))),0)</f>
        <v>#N/A</v>
      </c>
      <c r="I90" t="e">
        <f>ROUND((VLOOKUP($B90, 'Pitcher Raw'!$B$6:$AM$77, MATCH('All P'!I$5,'Pitcher Raw'!$B$5:$AM$5, 0), FALSE)/$L90)*(162*($L90/VLOOKUP($E90, 'Major League Baseball  Detailed'!$AF$2:$AG$31, 2, FALSE))),0)</f>
        <v>#N/A</v>
      </c>
      <c r="J90" t="e">
        <f>ROUND((VLOOKUP($B90, 'Pitcher Raw'!$B$6:$AM$77, MATCH('All P'!J$5,'Pitcher Raw'!$B$5:$AM$5, 0), FALSE)/$L90)*(162*($L90/VLOOKUP($E90, 'Major League Baseball  Detailed'!$AF$2:$AG$31, 2, FALSE))),0)</f>
        <v>#N/A</v>
      </c>
      <c r="K90" t="e">
        <f>VLOOKUP($B90, 'Pitcher Raw'!$B$6:$AM$77, MATCH('All P'!K$5, 'Pitcher Raw'!$B$5:$AM$5, 0), FALSE)</f>
        <v>#N/A</v>
      </c>
      <c r="L90" t="e">
        <f>ROUND((VLOOKUP($B90,'Pitcher Raw'!$B$6:$AM$77,MATCH('All P'!L$5,'Pitcher Raw'!$B$5:$AM$5,0),FALSE)/VLOOKUP($E90, 'Major League Baseball  Detailed'!$AF$2:$AG$31, 2, FALSE))*162, 0)</f>
        <v>#N/A</v>
      </c>
      <c r="M90" t="e">
        <f>ROUND((VLOOKUP($B90,'Pitcher Raw'!$B$6:$AM$77,MATCH('All P'!M$5,'Pitcher Raw'!$B$5:$AM$5,0),FALSE)/VLOOKUP($E90, 'Major League Baseball  Detailed'!$AF$2:$AG$31, 2, FALSE))*162, 0)</f>
        <v>#N/A</v>
      </c>
      <c r="N90" t="e">
        <f>ROUND((VLOOKUP($B90, 'Pitcher Raw'!$B$6:$AM$77, MATCH('All P'!N$5,'Pitcher Raw'!$B$5:$AM$5, 0), FALSE)/$L90)*(162*($L90/VLOOKUP($E90, 'Major League Baseball  Detailed'!$AF$2:$AG$31, 2, FALSE))),0)</f>
        <v>#N/A</v>
      </c>
      <c r="O90" t="e">
        <f>ROUND((VLOOKUP($B90, 'Pitcher Raw'!$B$6:$AM$77, MATCH('All P'!O$5,'Pitcher Raw'!$B$5:$AM$5, 0), FALSE)/$L90)*(162*($L90/VLOOKUP($E90, 'Major League Baseball  Detailed'!$AF$2:$AG$31, 2, FALSE))),0)</f>
        <v>#N/A</v>
      </c>
      <c r="P90" t="e">
        <f>ROUND((VLOOKUP($B90, 'Pitcher Raw'!$B$6:$AM$77, MATCH('All P'!P$5,'Pitcher Raw'!$B$5:$AM$5, 0), FALSE)/$L90)*(162*($L90/VLOOKUP($E90, 'Major League Baseball  Detailed'!$AF$2:$AG$31, 2, FALSE))),0)</f>
        <v>#N/A</v>
      </c>
      <c r="Q90" t="e">
        <f>ROUND((VLOOKUP($B90, 'Pitcher Raw'!$B$6:$AM$77, MATCH('All P'!Q$5,'Pitcher Raw'!$B$5:$AM$5, 0), FALSE)/$L90)*(162*($L90/VLOOKUP($E90, 'Major League Baseball  Detailed'!$AF$2:$AG$31, 2, FALSE))),0)</f>
        <v>#N/A</v>
      </c>
      <c r="R90" t="e">
        <f>ROUND((VLOOKUP($B90, 'Pitcher Raw'!$B$6:$AM$77, MATCH('All P'!R$5,'Pitcher Raw'!$B$5:$AM$5, 0), FALSE)/$L90)*(162*($L90/VLOOKUP($E90, 'Major League Baseball  Detailed'!$AF$2:$AG$31, 2, FALSE))),0)</f>
        <v>#N/A</v>
      </c>
      <c r="S90" t="e">
        <f>ROUND((VLOOKUP($B90, 'Pitcher Raw'!$B$6:$AM$77, MATCH('All P'!S$5,'Pitcher Raw'!$B$5:$AM$5, 0), FALSE)/$L90)*(162*($L90/VLOOKUP($E90, 'Major League Baseball  Detailed'!$AF$2:$AG$31, 2, FALSE))),0)</f>
        <v>#N/A</v>
      </c>
      <c r="T90" t="e">
        <f>ROUND((VLOOKUP($B90, 'Pitcher Raw'!$B$6:$AM$77, MATCH('All P'!T$5,'Pitcher Raw'!$B$5:$AM$5, 0), FALSE)/$L90)*(162*($L90/VLOOKUP($E90, 'Major League Baseball  Detailed'!$AF$2:$AG$31, 2, FALSE))),0)</f>
        <v>#N/A</v>
      </c>
      <c r="U90" t="e">
        <f>ROUND((VLOOKUP($B90, 'Pitcher Raw'!$B$6:$AM$77, MATCH('All P'!U$5,'Pitcher Raw'!$B$5:$AM$5, 0), FALSE)/$L90)*(162*($L90/VLOOKUP($E90, 'Major League Baseball  Detailed'!$AF$2:$AG$31, 2, FALSE))),0)</f>
        <v>#N/A</v>
      </c>
      <c r="V90" t="e">
        <f>ROUND((VLOOKUP($B90, 'Pitcher Raw'!$B$6:$AM$77, MATCH('All P'!V$5,'Pitcher Raw'!$B$5:$AM$5, 0), FALSE)/$L90)*(162*($L90/VLOOKUP($E90, 'Major League Baseball  Detailed'!$AF$2:$AG$31, 2, FALSE))),0)</f>
        <v>#N/A</v>
      </c>
      <c r="W90" t="e">
        <f>ROUND((VLOOKUP($B90, 'Pitcher Raw'!$B$6:$AM$77, MATCH('All P'!W$5,'Pitcher Raw'!$B$5:$AM$5, 0), FALSE)/$L90)*(162*($L90/VLOOKUP($E90, 'Major League Baseball  Detailed'!$AF$2:$AG$31, 2, FALSE))),0)</f>
        <v>#N/A</v>
      </c>
      <c r="X90" t="e">
        <f>ROUND((VLOOKUP($B90, 'Pitcher Raw'!$B$6:$AM$77, MATCH('All P'!X$5,'Pitcher Raw'!$B$5:$AM$5, 0), FALSE)/$L90)*(162*($L90/VLOOKUP($E90, 'Major League Baseball  Detailed'!$AF$2:$AG$31, 2, FALSE))),0)</f>
        <v>#N/A</v>
      </c>
      <c r="Y90" t="e">
        <f>ROUND((VLOOKUP($B90, 'Pitcher Raw'!$B$6:$AM$77, MATCH('All P'!Y$5,'Pitcher Raw'!$B$5:$AM$5, 0), FALSE)/$L90)*(162*($L90/VLOOKUP($E90, 'Major League Baseball  Detailed'!$AF$2:$AG$31, 2, FALSE))),0)</f>
        <v>#N/A</v>
      </c>
      <c r="Z90" t="e">
        <f>ROUND((VLOOKUP($B90, 'Pitcher Raw'!$B$6:$AM$77, MATCH('All P'!Z$5,'Pitcher Raw'!$B$5:$AM$5, 0), FALSE)/$L90)*(162*($L90/VLOOKUP($E90, 'Major League Baseball  Detailed'!$AF$2:$AG$31, 2, FALSE))),0)</f>
        <v>#N/A</v>
      </c>
      <c r="AA90" t="e">
        <f>ROUND((VLOOKUP($B90, 'Pitcher Raw'!$B$6:$AM$77, MATCH('All P'!AA$5,'Pitcher Raw'!$B$5:$AM$5, 0), FALSE)/$L90)*(162*($L90/VLOOKUP($E90, 'Major League Baseball  Detailed'!$AF$2:$AG$31, 2, FALSE))),0)</f>
        <v>#N/A</v>
      </c>
      <c r="AB90" t="e">
        <f>ROUND((VLOOKUP($B90, 'Pitcher Raw'!$B$6:$AM$77, MATCH('All P'!AB$5,'Pitcher Raw'!$B$5:$AM$5, 0), FALSE)/$L90)*(162*($L90/VLOOKUP($E90, 'Major League Baseball  Detailed'!$AF$2:$AG$31, 2, FALSE))),0)</f>
        <v>#N/A</v>
      </c>
      <c r="AC90" t="e">
        <f>VLOOKUP($B90, 'Pitcher Raw'!$B$6:$AM$77, MATCH('All P'!AC$5, 'Pitcher Raw'!$B$5:$AM$5, 0), FALSE)</f>
        <v>#N/A</v>
      </c>
      <c r="AD90" s="1" t="e">
        <f>VLOOKUP($B90, 'Pitcher Raw'!$B$6:$AM$77, MATCH('All P'!AD$5, 'Pitcher Raw'!$B$5:$AM$5, 0), FALSE)</f>
        <v>#N/A</v>
      </c>
      <c r="AE90" s="1" t="e">
        <f>VLOOKUP($B90, 'Pitcher Raw'!$B$6:$AM$77, MATCH('All P'!AE$5, 'Pitcher Raw'!$B$5:$AM$5, 0), FALSE)</f>
        <v>#N/A</v>
      </c>
      <c r="AF90" s="9" t="e">
        <f>VLOOKUP($B90, 'Pitcher Raw'!$B$6:$AM$77, MATCH('All P'!AF$5, 'Pitcher Raw'!$B$5:$AM$5, 0), FALSE)</f>
        <v>#N/A</v>
      </c>
      <c r="AG90" s="9" t="e">
        <f>VLOOKUP($B90, 'Pitcher Raw'!$B$6:$AM$77, MATCH('All P'!AG$5, 'Pitcher Raw'!$B$5:$AM$5, 0), FALSE)</f>
        <v>#N/A</v>
      </c>
      <c r="AH90" s="9" t="e">
        <f>VLOOKUP($B90, 'Pitcher Raw'!$B$6:$AM$77, MATCH('All P'!AH$5, 'Pitcher Raw'!$B$5:$AM$5, 0), FALSE)</f>
        <v>#N/A</v>
      </c>
      <c r="AI90" s="9" t="e">
        <f>VLOOKUP($B90, 'Pitcher Raw'!$B$6:$AM$77, MATCH('All P'!AI$5, 'Pitcher Raw'!$B$5:$AM$5, 0), FALSE)</f>
        <v>#N/A</v>
      </c>
      <c r="AJ90" s="9" t="e">
        <f>VLOOKUP($B90, 'Pitcher Raw'!$B$6:$AM$77, MATCH('All P'!AJ$5, 'Pitcher Raw'!$B$5:$AM$5, 0), FALSE)</f>
        <v>#N/A</v>
      </c>
      <c r="AK90" s="9" t="e">
        <f>(VLOOKUP($B90, 'Pitcher Raw'!$B$6:$AM$77, MATCH('All P'!AK$5, 'Pitcher Raw'!$B$5:$AM$5, 0), FALSE)/VLOOKUP('All P'!$E90, 'Major League Baseball  Detailed'!$AF$2:$AG$31,2,FALSE))*162</f>
        <v>#N/A</v>
      </c>
      <c r="AL90" s="9" t="e">
        <f>(VLOOKUP($B90, 'Pitcher Raw'!$B$6:$AM$77, MATCH('All P'!AL$5, 'Pitcher Raw'!$B$5:$AM$5, 0), FALSE)/VLOOKUP('All P'!$E90, 'Major League Baseball  Detailed'!$AF$2:$AG$31,2,FALSE))*162</f>
        <v>#N/A</v>
      </c>
    </row>
    <row r="91" spans="1:38" x14ac:dyDescent="0.45">
      <c r="A91">
        <f>'Pitcher Raw'!A91</f>
        <v>0</v>
      </c>
      <c r="B91">
        <f>'Pitcher Raw'!B91</f>
        <v>0</v>
      </c>
      <c r="C91">
        <f>'Pitcher Raw'!C91</f>
        <v>0</v>
      </c>
      <c r="D91">
        <f>'Pitcher Raw'!D91</f>
        <v>0</v>
      </c>
      <c r="E91">
        <f>'Pitcher Raw'!E91</f>
        <v>0</v>
      </c>
      <c r="F91">
        <f>'Pitcher Raw'!F91</f>
        <v>0</v>
      </c>
      <c r="G91" t="e">
        <f>ROUND((VLOOKUP($B91, 'Pitcher Raw'!$B$6:$AM$77, MATCH('All P'!G$5,'Pitcher Raw'!$B$5:$AM$5, 0), FALSE)/$L91)*(162*($L91/VLOOKUP($E91, 'Major League Baseball  Detailed'!$AF$2:$AG$31, 2, FALSE))),0)</f>
        <v>#N/A</v>
      </c>
      <c r="H91" t="e">
        <f>ROUND((VLOOKUP($B91, 'Pitcher Raw'!$B$6:$AM$77, MATCH('All P'!H$5,'Pitcher Raw'!$B$5:$AM$5, 0), FALSE)/$L91)*(162*($L91/VLOOKUP($E91, 'Major League Baseball  Detailed'!$AF$2:$AG$31, 2, FALSE))),0)</f>
        <v>#N/A</v>
      </c>
      <c r="I91" t="e">
        <f>ROUND((VLOOKUP($B91, 'Pitcher Raw'!$B$6:$AM$77, MATCH('All P'!I$5,'Pitcher Raw'!$B$5:$AM$5, 0), FALSE)/$L91)*(162*($L91/VLOOKUP($E91, 'Major League Baseball  Detailed'!$AF$2:$AG$31, 2, FALSE))),0)</f>
        <v>#N/A</v>
      </c>
      <c r="J91" t="e">
        <f>ROUND((VLOOKUP($B91, 'Pitcher Raw'!$B$6:$AM$77, MATCH('All P'!J$5,'Pitcher Raw'!$B$5:$AM$5, 0), FALSE)/$L91)*(162*($L91/VLOOKUP($E91, 'Major League Baseball  Detailed'!$AF$2:$AG$31, 2, FALSE))),0)</f>
        <v>#N/A</v>
      </c>
      <c r="K91" t="e">
        <f>VLOOKUP($B91, 'Pitcher Raw'!$B$6:$AM$77, MATCH('All P'!K$5, 'Pitcher Raw'!$B$5:$AM$5, 0), FALSE)</f>
        <v>#N/A</v>
      </c>
      <c r="L91" t="e">
        <f>ROUND((VLOOKUP($B91,'Pitcher Raw'!$B$6:$AM$77,MATCH('All P'!L$5,'Pitcher Raw'!$B$5:$AM$5,0),FALSE)/VLOOKUP($E91, 'Major League Baseball  Detailed'!$AF$2:$AG$31, 2, FALSE))*162, 0)</f>
        <v>#N/A</v>
      </c>
      <c r="M91" t="e">
        <f>ROUND((VLOOKUP($B91,'Pitcher Raw'!$B$6:$AM$77,MATCH('All P'!M$5,'Pitcher Raw'!$B$5:$AM$5,0),FALSE)/VLOOKUP($E91, 'Major League Baseball  Detailed'!$AF$2:$AG$31, 2, FALSE))*162, 0)</f>
        <v>#N/A</v>
      </c>
      <c r="N91" t="e">
        <f>ROUND((VLOOKUP($B91, 'Pitcher Raw'!$B$6:$AM$77, MATCH('All P'!N$5,'Pitcher Raw'!$B$5:$AM$5, 0), FALSE)/$L91)*(162*($L91/VLOOKUP($E91, 'Major League Baseball  Detailed'!$AF$2:$AG$31, 2, FALSE))),0)</f>
        <v>#N/A</v>
      </c>
      <c r="O91" t="e">
        <f>ROUND((VLOOKUP($B91, 'Pitcher Raw'!$B$6:$AM$77, MATCH('All P'!O$5,'Pitcher Raw'!$B$5:$AM$5, 0), FALSE)/$L91)*(162*($L91/VLOOKUP($E91, 'Major League Baseball  Detailed'!$AF$2:$AG$31, 2, FALSE))),0)</f>
        <v>#N/A</v>
      </c>
      <c r="P91" t="e">
        <f>ROUND((VLOOKUP($B91, 'Pitcher Raw'!$B$6:$AM$77, MATCH('All P'!P$5,'Pitcher Raw'!$B$5:$AM$5, 0), FALSE)/$L91)*(162*($L91/VLOOKUP($E91, 'Major League Baseball  Detailed'!$AF$2:$AG$31, 2, FALSE))),0)</f>
        <v>#N/A</v>
      </c>
      <c r="Q91" t="e">
        <f>ROUND((VLOOKUP($B91, 'Pitcher Raw'!$B$6:$AM$77, MATCH('All P'!Q$5,'Pitcher Raw'!$B$5:$AM$5, 0), FALSE)/$L91)*(162*($L91/VLOOKUP($E91, 'Major League Baseball  Detailed'!$AF$2:$AG$31, 2, FALSE))),0)</f>
        <v>#N/A</v>
      </c>
      <c r="R91" t="e">
        <f>ROUND((VLOOKUP($B91, 'Pitcher Raw'!$B$6:$AM$77, MATCH('All P'!R$5,'Pitcher Raw'!$B$5:$AM$5, 0), FALSE)/$L91)*(162*($L91/VLOOKUP($E91, 'Major League Baseball  Detailed'!$AF$2:$AG$31, 2, FALSE))),0)</f>
        <v>#N/A</v>
      </c>
      <c r="S91" t="e">
        <f>ROUND((VLOOKUP($B91, 'Pitcher Raw'!$B$6:$AM$77, MATCH('All P'!S$5,'Pitcher Raw'!$B$5:$AM$5, 0), FALSE)/$L91)*(162*($L91/VLOOKUP($E91, 'Major League Baseball  Detailed'!$AF$2:$AG$31, 2, FALSE))),0)</f>
        <v>#N/A</v>
      </c>
      <c r="T91" t="e">
        <f>ROUND((VLOOKUP($B91, 'Pitcher Raw'!$B$6:$AM$77, MATCH('All P'!T$5,'Pitcher Raw'!$B$5:$AM$5, 0), FALSE)/$L91)*(162*($L91/VLOOKUP($E91, 'Major League Baseball  Detailed'!$AF$2:$AG$31, 2, FALSE))),0)</f>
        <v>#N/A</v>
      </c>
      <c r="U91" t="e">
        <f>ROUND((VLOOKUP($B91, 'Pitcher Raw'!$B$6:$AM$77, MATCH('All P'!U$5,'Pitcher Raw'!$B$5:$AM$5, 0), FALSE)/$L91)*(162*($L91/VLOOKUP($E91, 'Major League Baseball  Detailed'!$AF$2:$AG$31, 2, FALSE))),0)</f>
        <v>#N/A</v>
      </c>
      <c r="V91" t="e">
        <f>ROUND((VLOOKUP($B91, 'Pitcher Raw'!$B$6:$AM$77, MATCH('All P'!V$5,'Pitcher Raw'!$B$5:$AM$5, 0), FALSE)/$L91)*(162*($L91/VLOOKUP($E91, 'Major League Baseball  Detailed'!$AF$2:$AG$31, 2, FALSE))),0)</f>
        <v>#N/A</v>
      </c>
      <c r="W91" t="e">
        <f>ROUND((VLOOKUP($B91, 'Pitcher Raw'!$B$6:$AM$77, MATCH('All P'!W$5,'Pitcher Raw'!$B$5:$AM$5, 0), FALSE)/$L91)*(162*($L91/VLOOKUP($E91, 'Major League Baseball  Detailed'!$AF$2:$AG$31, 2, FALSE))),0)</f>
        <v>#N/A</v>
      </c>
      <c r="X91" t="e">
        <f>ROUND((VLOOKUP($B91, 'Pitcher Raw'!$B$6:$AM$77, MATCH('All P'!X$5,'Pitcher Raw'!$B$5:$AM$5, 0), FALSE)/$L91)*(162*($L91/VLOOKUP($E91, 'Major League Baseball  Detailed'!$AF$2:$AG$31, 2, FALSE))),0)</f>
        <v>#N/A</v>
      </c>
      <c r="Y91" t="e">
        <f>ROUND((VLOOKUP($B91, 'Pitcher Raw'!$B$6:$AM$77, MATCH('All P'!Y$5,'Pitcher Raw'!$B$5:$AM$5, 0), FALSE)/$L91)*(162*($L91/VLOOKUP($E91, 'Major League Baseball  Detailed'!$AF$2:$AG$31, 2, FALSE))),0)</f>
        <v>#N/A</v>
      </c>
      <c r="Z91" t="e">
        <f>ROUND((VLOOKUP($B91, 'Pitcher Raw'!$B$6:$AM$77, MATCH('All P'!Z$5,'Pitcher Raw'!$B$5:$AM$5, 0), FALSE)/$L91)*(162*($L91/VLOOKUP($E91, 'Major League Baseball  Detailed'!$AF$2:$AG$31, 2, FALSE))),0)</f>
        <v>#N/A</v>
      </c>
      <c r="AA91" t="e">
        <f>ROUND((VLOOKUP($B91, 'Pitcher Raw'!$B$6:$AM$77, MATCH('All P'!AA$5,'Pitcher Raw'!$B$5:$AM$5, 0), FALSE)/$L91)*(162*($L91/VLOOKUP($E91, 'Major League Baseball  Detailed'!$AF$2:$AG$31, 2, FALSE))),0)</f>
        <v>#N/A</v>
      </c>
      <c r="AB91" t="e">
        <f>ROUND((VLOOKUP($B91, 'Pitcher Raw'!$B$6:$AM$77, MATCH('All P'!AB$5,'Pitcher Raw'!$B$5:$AM$5, 0), FALSE)/$L91)*(162*($L91/VLOOKUP($E91, 'Major League Baseball  Detailed'!$AF$2:$AG$31, 2, FALSE))),0)</f>
        <v>#N/A</v>
      </c>
      <c r="AC91" t="e">
        <f>VLOOKUP($B91, 'Pitcher Raw'!$B$6:$AM$77, MATCH('All P'!AC$5, 'Pitcher Raw'!$B$5:$AM$5, 0), FALSE)</f>
        <v>#N/A</v>
      </c>
      <c r="AD91" s="1" t="e">
        <f>VLOOKUP($B91, 'Pitcher Raw'!$B$6:$AM$77, MATCH('All P'!AD$5, 'Pitcher Raw'!$B$5:$AM$5, 0), FALSE)</f>
        <v>#N/A</v>
      </c>
      <c r="AE91" s="1" t="e">
        <f>VLOOKUP($B91, 'Pitcher Raw'!$B$6:$AM$77, MATCH('All P'!AE$5, 'Pitcher Raw'!$B$5:$AM$5, 0), FALSE)</f>
        <v>#N/A</v>
      </c>
      <c r="AF91" s="9" t="e">
        <f>VLOOKUP($B91, 'Pitcher Raw'!$B$6:$AM$77, MATCH('All P'!AF$5, 'Pitcher Raw'!$B$5:$AM$5, 0), FALSE)</f>
        <v>#N/A</v>
      </c>
      <c r="AG91" s="9" t="e">
        <f>VLOOKUP($B91, 'Pitcher Raw'!$B$6:$AM$77, MATCH('All P'!AG$5, 'Pitcher Raw'!$B$5:$AM$5, 0), FALSE)</f>
        <v>#N/A</v>
      </c>
      <c r="AH91" s="9" t="e">
        <f>VLOOKUP($B91, 'Pitcher Raw'!$B$6:$AM$77, MATCH('All P'!AH$5, 'Pitcher Raw'!$B$5:$AM$5, 0), FALSE)</f>
        <v>#N/A</v>
      </c>
      <c r="AI91" s="9" t="e">
        <f>VLOOKUP($B91, 'Pitcher Raw'!$B$6:$AM$77, MATCH('All P'!AI$5, 'Pitcher Raw'!$B$5:$AM$5, 0), FALSE)</f>
        <v>#N/A</v>
      </c>
      <c r="AJ91" s="9" t="e">
        <f>VLOOKUP($B91, 'Pitcher Raw'!$B$6:$AM$77, MATCH('All P'!AJ$5, 'Pitcher Raw'!$B$5:$AM$5, 0), FALSE)</f>
        <v>#N/A</v>
      </c>
      <c r="AK91" s="9" t="e">
        <f>(VLOOKUP($B91, 'Pitcher Raw'!$B$6:$AM$77, MATCH('All P'!AK$5, 'Pitcher Raw'!$B$5:$AM$5, 0), FALSE)/VLOOKUP('All P'!$E91, 'Major League Baseball  Detailed'!$AF$2:$AG$31,2,FALSE))*162</f>
        <v>#N/A</v>
      </c>
      <c r="AL91" s="9" t="e">
        <f>(VLOOKUP($B91, 'Pitcher Raw'!$B$6:$AM$77, MATCH('All P'!AL$5, 'Pitcher Raw'!$B$5:$AM$5, 0), FALSE)/VLOOKUP('All P'!$E91, 'Major League Baseball  Detailed'!$AF$2:$AG$31,2,FALSE))*162</f>
        <v>#N/A</v>
      </c>
    </row>
    <row r="92" spans="1:38" x14ac:dyDescent="0.45">
      <c r="A92">
        <f>'Pitcher Raw'!A92</f>
        <v>0</v>
      </c>
      <c r="B92">
        <f>'Pitcher Raw'!B92</f>
        <v>0</v>
      </c>
      <c r="C92">
        <f>'Pitcher Raw'!C92</f>
        <v>0</v>
      </c>
      <c r="D92">
        <f>'Pitcher Raw'!D92</f>
        <v>0</v>
      </c>
      <c r="E92">
        <f>'Pitcher Raw'!E92</f>
        <v>0</v>
      </c>
      <c r="F92">
        <f>'Pitcher Raw'!F92</f>
        <v>0</v>
      </c>
      <c r="G92" t="e">
        <f>ROUND((VLOOKUP($B92, 'Pitcher Raw'!$B$6:$AM$77, MATCH('All P'!G$5,'Pitcher Raw'!$B$5:$AM$5, 0), FALSE)/$L92)*(162*($L92/VLOOKUP($E92, 'Major League Baseball  Detailed'!$AF$2:$AG$31, 2, FALSE))),0)</f>
        <v>#N/A</v>
      </c>
      <c r="H92" t="e">
        <f>ROUND((VLOOKUP($B92, 'Pitcher Raw'!$B$6:$AM$77, MATCH('All P'!H$5,'Pitcher Raw'!$B$5:$AM$5, 0), FALSE)/$L92)*(162*($L92/VLOOKUP($E92, 'Major League Baseball  Detailed'!$AF$2:$AG$31, 2, FALSE))),0)</f>
        <v>#N/A</v>
      </c>
      <c r="I92" t="e">
        <f>ROUND((VLOOKUP($B92, 'Pitcher Raw'!$B$6:$AM$77, MATCH('All P'!I$5,'Pitcher Raw'!$B$5:$AM$5, 0), FALSE)/$L92)*(162*($L92/VLOOKUP($E92, 'Major League Baseball  Detailed'!$AF$2:$AG$31, 2, FALSE))),0)</f>
        <v>#N/A</v>
      </c>
      <c r="J92" t="e">
        <f>ROUND((VLOOKUP($B92, 'Pitcher Raw'!$B$6:$AM$77, MATCH('All P'!J$5,'Pitcher Raw'!$B$5:$AM$5, 0), FALSE)/$L92)*(162*($L92/VLOOKUP($E92, 'Major League Baseball  Detailed'!$AF$2:$AG$31, 2, FALSE))),0)</f>
        <v>#N/A</v>
      </c>
      <c r="K92" t="e">
        <f>VLOOKUP($B92, 'Pitcher Raw'!$B$6:$AM$77, MATCH('All P'!K$5, 'Pitcher Raw'!$B$5:$AM$5, 0), FALSE)</f>
        <v>#N/A</v>
      </c>
      <c r="L92" t="e">
        <f>ROUND((VLOOKUP($B92,'Pitcher Raw'!$B$6:$AM$77,MATCH('All P'!L$5,'Pitcher Raw'!$B$5:$AM$5,0),FALSE)/VLOOKUP($E92, 'Major League Baseball  Detailed'!$AF$2:$AG$31, 2, FALSE))*162, 0)</f>
        <v>#N/A</v>
      </c>
      <c r="M92" t="e">
        <f>ROUND((VLOOKUP($B92,'Pitcher Raw'!$B$6:$AM$77,MATCH('All P'!M$5,'Pitcher Raw'!$B$5:$AM$5,0),FALSE)/VLOOKUP($E92, 'Major League Baseball  Detailed'!$AF$2:$AG$31, 2, FALSE))*162, 0)</f>
        <v>#N/A</v>
      </c>
      <c r="N92" t="e">
        <f>ROUND((VLOOKUP($B92, 'Pitcher Raw'!$B$6:$AM$77, MATCH('All P'!N$5,'Pitcher Raw'!$B$5:$AM$5, 0), FALSE)/$L92)*(162*($L92/VLOOKUP($E92, 'Major League Baseball  Detailed'!$AF$2:$AG$31, 2, FALSE))),0)</f>
        <v>#N/A</v>
      </c>
      <c r="O92" t="e">
        <f>ROUND((VLOOKUP($B92, 'Pitcher Raw'!$B$6:$AM$77, MATCH('All P'!O$5,'Pitcher Raw'!$B$5:$AM$5, 0), FALSE)/$L92)*(162*($L92/VLOOKUP($E92, 'Major League Baseball  Detailed'!$AF$2:$AG$31, 2, FALSE))),0)</f>
        <v>#N/A</v>
      </c>
      <c r="P92" t="e">
        <f>ROUND((VLOOKUP($B92, 'Pitcher Raw'!$B$6:$AM$77, MATCH('All P'!P$5,'Pitcher Raw'!$B$5:$AM$5, 0), FALSE)/$L92)*(162*($L92/VLOOKUP($E92, 'Major League Baseball  Detailed'!$AF$2:$AG$31, 2, FALSE))),0)</f>
        <v>#N/A</v>
      </c>
      <c r="Q92" t="e">
        <f>ROUND((VLOOKUP($B92, 'Pitcher Raw'!$B$6:$AM$77, MATCH('All P'!Q$5,'Pitcher Raw'!$B$5:$AM$5, 0), FALSE)/$L92)*(162*($L92/VLOOKUP($E92, 'Major League Baseball  Detailed'!$AF$2:$AG$31, 2, FALSE))),0)</f>
        <v>#N/A</v>
      </c>
      <c r="R92" t="e">
        <f>ROUND((VLOOKUP($B92, 'Pitcher Raw'!$B$6:$AM$77, MATCH('All P'!R$5,'Pitcher Raw'!$B$5:$AM$5, 0), FALSE)/$L92)*(162*($L92/VLOOKUP($E92, 'Major League Baseball  Detailed'!$AF$2:$AG$31, 2, FALSE))),0)</f>
        <v>#N/A</v>
      </c>
      <c r="S92" t="e">
        <f>ROUND((VLOOKUP($B92, 'Pitcher Raw'!$B$6:$AM$77, MATCH('All P'!S$5,'Pitcher Raw'!$B$5:$AM$5, 0), FALSE)/$L92)*(162*($L92/VLOOKUP($E92, 'Major League Baseball  Detailed'!$AF$2:$AG$31, 2, FALSE))),0)</f>
        <v>#N/A</v>
      </c>
      <c r="T92" t="e">
        <f>ROUND((VLOOKUP($B92, 'Pitcher Raw'!$B$6:$AM$77, MATCH('All P'!T$5,'Pitcher Raw'!$B$5:$AM$5, 0), FALSE)/$L92)*(162*($L92/VLOOKUP($E92, 'Major League Baseball  Detailed'!$AF$2:$AG$31, 2, FALSE))),0)</f>
        <v>#N/A</v>
      </c>
      <c r="U92" t="e">
        <f>ROUND((VLOOKUP($B92, 'Pitcher Raw'!$B$6:$AM$77, MATCH('All P'!U$5,'Pitcher Raw'!$B$5:$AM$5, 0), FALSE)/$L92)*(162*($L92/VLOOKUP($E92, 'Major League Baseball  Detailed'!$AF$2:$AG$31, 2, FALSE))),0)</f>
        <v>#N/A</v>
      </c>
      <c r="V92" t="e">
        <f>ROUND((VLOOKUP($B92, 'Pitcher Raw'!$B$6:$AM$77, MATCH('All P'!V$5,'Pitcher Raw'!$B$5:$AM$5, 0), FALSE)/$L92)*(162*($L92/VLOOKUP($E92, 'Major League Baseball  Detailed'!$AF$2:$AG$31, 2, FALSE))),0)</f>
        <v>#N/A</v>
      </c>
      <c r="W92" t="e">
        <f>ROUND((VLOOKUP($B92, 'Pitcher Raw'!$B$6:$AM$77, MATCH('All P'!W$5,'Pitcher Raw'!$B$5:$AM$5, 0), FALSE)/$L92)*(162*($L92/VLOOKUP($E92, 'Major League Baseball  Detailed'!$AF$2:$AG$31, 2, FALSE))),0)</f>
        <v>#N/A</v>
      </c>
      <c r="X92" t="e">
        <f>ROUND((VLOOKUP($B92, 'Pitcher Raw'!$B$6:$AM$77, MATCH('All P'!X$5,'Pitcher Raw'!$B$5:$AM$5, 0), FALSE)/$L92)*(162*($L92/VLOOKUP($E92, 'Major League Baseball  Detailed'!$AF$2:$AG$31, 2, FALSE))),0)</f>
        <v>#N/A</v>
      </c>
      <c r="Y92" t="e">
        <f>ROUND((VLOOKUP($B92, 'Pitcher Raw'!$B$6:$AM$77, MATCH('All P'!Y$5,'Pitcher Raw'!$B$5:$AM$5, 0), FALSE)/$L92)*(162*($L92/VLOOKUP($E92, 'Major League Baseball  Detailed'!$AF$2:$AG$31, 2, FALSE))),0)</f>
        <v>#N/A</v>
      </c>
      <c r="Z92" t="e">
        <f>ROUND((VLOOKUP($B92, 'Pitcher Raw'!$B$6:$AM$77, MATCH('All P'!Z$5,'Pitcher Raw'!$B$5:$AM$5, 0), FALSE)/$L92)*(162*($L92/VLOOKUP($E92, 'Major League Baseball  Detailed'!$AF$2:$AG$31, 2, FALSE))),0)</f>
        <v>#N/A</v>
      </c>
      <c r="AA92" t="e">
        <f>ROUND((VLOOKUP($B92, 'Pitcher Raw'!$B$6:$AM$77, MATCH('All P'!AA$5,'Pitcher Raw'!$B$5:$AM$5, 0), FALSE)/$L92)*(162*($L92/VLOOKUP($E92, 'Major League Baseball  Detailed'!$AF$2:$AG$31, 2, FALSE))),0)</f>
        <v>#N/A</v>
      </c>
      <c r="AB92" t="e">
        <f>ROUND((VLOOKUP($B92, 'Pitcher Raw'!$B$6:$AM$77, MATCH('All P'!AB$5,'Pitcher Raw'!$B$5:$AM$5, 0), FALSE)/$L92)*(162*($L92/VLOOKUP($E92, 'Major League Baseball  Detailed'!$AF$2:$AG$31, 2, FALSE))),0)</f>
        <v>#N/A</v>
      </c>
      <c r="AC92" t="e">
        <f>VLOOKUP($B92, 'Pitcher Raw'!$B$6:$AM$77, MATCH('All P'!AC$5, 'Pitcher Raw'!$B$5:$AM$5, 0), FALSE)</f>
        <v>#N/A</v>
      </c>
      <c r="AD92" s="1" t="e">
        <f>VLOOKUP($B92, 'Pitcher Raw'!$B$6:$AM$77, MATCH('All P'!AD$5, 'Pitcher Raw'!$B$5:$AM$5, 0), FALSE)</f>
        <v>#N/A</v>
      </c>
      <c r="AE92" s="1" t="e">
        <f>VLOOKUP($B92, 'Pitcher Raw'!$B$6:$AM$77, MATCH('All P'!AE$5, 'Pitcher Raw'!$B$5:$AM$5, 0), FALSE)</f>
        <v>#N/A</v>
      </c>
      <c r="AF92" s="9" t="e">
        <f>VLOOKUP($B92, 'Pitcher Raw'!$B$6:$AM$77, MATCH('All P'!AF$5, 'Pitcher Raw'!$B$5:$AM$5, 0), FALSE)</f>
        <v>#N/A</v>
      </c>
      <c r="AG92" s="9" t="e">
        <f>VLOOKUP($B92, 'Pitcher Raw'!$B$6:$AM$77, MATCH('All P'!AG$5, 'Pitcher Raw'!$B$5:$AM$5, 0), FALSE)</f>
        <v>#N/A</v>
      </c>
      <c r="AH92" s="9" t="e">
        <f>VLOOKUP($B92, 'Pitcher Raw'!$B$6:$AM$77, MATCH('All P'!AH$5, 'Pitcher Raw'!$B$5:$AM$5, 0), FALSE)</f>
        <v>#N/A</v>
      </c>
      <c r="AI92" s="9" t="e">
        <f>VLOOKUP($B92, 'Pitcher Raw'!$B$6:$AM$77, MATCH('All P'!AI$5, 'Pitcher Raw'!$B$5:$AM$5, 0), FALSE)</f>
        <v>#N/A</v>
      </c>
      <c r="AJ92" s="9" t="e">
        <f>VLOOKUP($B92, 'Pitcher Raw'!$B$6:$AM$77, MATCH('All P'!AJ$5, 'Pitcher Raw'!$B$5:$AM$5, 0), FALSE)</f>
        <v>#N/A</v>
      </c>
      <c r="AK92" s="9" t="e">
        <f>(VLOOKUP($B92, 'Pitcher Raw'!$B$6:$AM$77, MATCH('All P'!AK$5, 'Pitcher Raw'!$B$5:$AM$5, 0), FALSE)/VLOOKUP('All P'!$E92, 'Major League Baseball  Detailed'!$AF$2:$AG$31,2,FALSE))*162</f>
        <v>#N/A</v>
      </c>
      <c r="AL92" s="9" t="e">
        <f>(VLOOKUP($B92, 'Pitcher Raw'!$B$6:$AM$77, MATCH('All P'!AL$5, 'Pitcher Raw'!$B$5:$AM$5, 0), FALSE)/VLOOKUP('All P'!$E92, 'Major League Baseball  Detailed'!$AF$2:$AG$31,2,FALSE))*162</f>
        <v>#N/A</v>
      </c>
    </row>
    <row r="93" spans="1:38" x14ac:dyDescent="0.45">
      <c r="A93">
        <f>'Pitcher Raw'!A93</f>
        <v>0</v>
      </c>
      <c r="B93">
        <f>'Pitcher Raw'!B93</f>
        <v>0</v>
      </c>
      <c r="C93">
        <f>'Pitcher Raw'!C93</f>
        <v>0</v>
      </c>
      <c r="D93">
        <f>'Pitcher Raw'!D93</f>
        <v>0</v>
      </c>
      <c r="E93">
        <f>'Pitcher Raw'!E93</f>
        <v>0</v>
      </c>
      <c r="F93">
        <f>'Pitcher Raw'!F93</f>
        <v>0</v>
      </c>
      <c r="G93" t="e">
        <f>ROUND((VLOOKUP($B93, 'Pitcher Raw'!$B$6:$AM$77, MATCH('All P'!G$5,'Pitcher Raw'!$B$5:$AM$5, 0), FALSE)/$L93)*(162*($L93/VLOOKUP($E93, 'Major League Baseball  Detailed'!$AF$2:$AG$31, 2, FALSE))),0)</f>
        <v>#N/A</v>
      </c>
      <c r="H93" t="e">
        <f>ROUND((VLOOKUP($B93, 'Pitcher Raw'!$B$6:$AM$77, MATCH('All P'!H$5,'Pitcher Raw'!$B$5:$AM$5, 0), FALSE)/$L93)*(162*($L93/VLOOKUP($E93, 'Major League Baseball  Detailed'!$AF$2:$AG$31, 2, FALSE))),0)</f>
        <v>#N/A</v>
      </c>
      <c r="I93" t="e">
        <f>ROUND((VLOOKUP($B93, 'Pitcher Raw'!$B$6:$AM$77, MATCH('All P'!I$5,'Pitcher Raw'!$B$5:$AM$5, 0), FALSE)/$L93)*(162*($L93/VLOOKUP($E93, 'Major League Baseball  Detailed'!$AF$2:$AG$31, 2, FALSE))),0)</f>
        <v>#N/A</v>
      </c>
      <c r="J93" t="e">
        <f>ROUND((VLOOKUP($B93, 'Pitcher Raw'!$B$6:$AM$77, MATCH('All P'!J$5,'Pitcher Raw'!$B$5:$AM$5, 0), FALSE)/$L93)*(162*($L93/VLOOKUP($E93, 'Major League Baseball  Detailed'!$AF$2:$AG$31, 2, FALSE))),0)</f>
        <v>#N/A</v>
      </c>
      <c r="K93" t="e">
        <f>VLOOKUP($B93, 'Pitcher Raw'!$B$6:$AM$77, MATCH('All P'!K$5, 'Pitcher Raw'!$B$5:$AM$5, 0), FALSE)</f>
        <v>#N/A</v>
      </c>
      <c r="L93" t="e">
        <f>ROUND((VLOOKUP($B93,'Pitcher Raw'!$B$6:$AM$77,MATCH('All P'!L$5,'Pitcher Raw'!$B$5:$AM$5,0),FALSE)/VLOOKUP($E93, 'Major League Baseball  Detailed'!$AF$2:$AG$31, 2, FALSE))*162, 0)</f>
        <v>#N/A</v>
      </c>
      <c r="M93" t="e">
        <f>ROUND((VLOOKUP($B93,'Pitcher Raw'!$B$6:$AM$77,MATCH('All P'!M$5,'Pitcher Raw'!$B$5:$AM$5,0),FALSE)/VLOOKUP($E93, 'Major League Baseball  Detailed'!$AF$2:$AG$31, 2, FALSE))*162, 0)</f>
        <v>#N/A</v>
      </c>
      <c r="N93" t="e">
        <f>ROUND((VLOOKUP($B93, 'Pitcher Raw'!$B$6:$AM$77, MATCH('All P'!N$5,'Pitcher Raw'!$B$5:$AM$5, 0), FALSE)/$L93)*(162*($L93/VLOOKUP($E93, 'Major League Baseball  Detailed'!$AF$2:$AG$31, 2, FALSE))),0)</f>
        <v>#N/A</v>
      </c>
      <c r="O93" t="e">
        <f>ROUND((VLOOKUP($B93, 'Pitcher Raw'!$B$6:$AM$77, MATCH('All P'!O$5,'Pitcher Raw'!$B$5:$AM$5, 0), FALSE)/$L93)*(162*($L93/VLOOKUP($E93, 'Major League Baseball  Detailed'!$AF$2:$AG$31, 2, FALSE))),0)</f>
        <v>#N/A</v>
      </c>
      <c r="P93" t="e">
        <f>ROUND((VLOOKUP($B93, 'Pitcher Raw'!$B$6:$AM$77, MATCH('All P'!P$5,'Pitcher Raw'!$B$5:$AM$5, 0), FALSE)/$L93)*(162*($L93/VLOOKUP($E93, 'Major League Baseball  Detailed'!$AF$2:$AG$31, 2, FALSE))),0)</f>
        <v>#N/A</v>
      </c>
      <c r="Q93" t="e">
        <f>ROUND((VLOOKUP($B93, 'Pitcher Raw'!$B$6:$AM$77, MATCH('All P'!Q$5,'Pitcher Raw'!$B$5:$AM$5, 0), FALSE)/$L93)*(162*($L93/VLOOKUP($E93, 'Major League Baseball  Detailed'!$AF$2:$AG$31, 2, FALSE))),0)</f>
        <v>#N/A</v>
      </c>
      <c r="R93" t="e">
        <f>ROUND((VLOOKUP($B93, 'Pitcher Raw'!$B$6:$AM$77, MATCH('All P'!R$5,'Pitcher Raw'!$B$5:$AM$5, 0), FALSE)/$L93)*(162*($L93/VLOOKUP($E93, 'Major League Baseball  Detailed'!$AF$2:$AG$31, 2, FALSE))),0)</f>
        <v>#N/A</v>
      </c>
      <c r="S93" t="e">
        <f>ROUND((VLOOKUP($B93, 'Pitcher Raw'!$B$6:$AM$77, MATCH('All P'!S$5,'Pitcher Raw'!$B$5:$AM$5, 0), FALSE)/$L93)*(162*($L93/VLOOKUP($E93, 'Major League Baseball  Detailed'!$AF$2:$AG$31, 2, FALSE))),0)</f>
        <v>#N/A</v>
      </c>
      <c r="T93" t="e">
        <f>ROUND((VLOOKUP($B93, 'Pitcher Raw'!$B$6:$AM$77, MATCH('All P'!T$5,'Pitcher Raw'!$B$5:$AM$5, 0), FALSE)/$L93)*(162*($L93/VLOOKUP($E93, 'Major League Baseball  Detailed'!$AF$2:$AG$31, 2, FALSE))),0)</f>
        <v>#N/A</v>
      </c>
      <c r="U93" t="e">
        <f>ROUND((VLOOKUP($B93, 'Pitcher Raw'!$B$6:$AM$77, MATCH('All P'!U$5,'Pitcher Raw'!$B$5:$AM$5, 0), FALSE)/$L93)*(162*($L93/VLOOKUP($E93, 'Major League Baseball  Detailed'!$AF$2:$AG$31, 2, FALSE))),0)</f>
        <v>#N/A</v>
      </c>
      <c r="V93" t="e">
        <f>ROUND((VLOOKUP($B93, 'Pitcher Raw'!$B$6:$AM$77, MATCH('All P'!V$5,'Pitcher Raw'!$B$5:$AM$5, 0), FALSE)/$L93)*(162*($L93/VLOOKUP($E93, 'Major League Baseball  Detailed'!$AF$2:$AG$31, 2, FALSE))),0)</f>
        <v>#N/A</v>
      </c>
      <c r="W93" t="e">
        <f>ROUND((VLOOKUP($B93, 'Pitcher Raw'!$B$6:$AM$77, MATCH('All P'!W$5,'Pitcher Raw'!$B$5:$AM$5, 0), FALSE)/$L93)*(162*($L93/VLOOKUP($E93, 'Major League Baseball  Detailed'!$AF$2:$AG$31, 2, FALSE))),0)</f>
        <v>#N/A</v>
      </c>
      <c r="X93" t="e">
        <f>ROUND((VLOOKUP($B93, 'Pitcher Raw'!$B$6:$AM$77, MATCH('All P'!X$5,'Pitcher Raw'!$B$5:$AM$5, 0), FALSE)/$L93)*(162*($L93/VLOOKUP($E93, 'Major League Baseball  Detailed'!$AF$2:$AG$31, 2, FALSE))),0)</f>
        <v>#N/A</v>
      </c>
      <c r="Y93" t="e">
        <f>ROUND((VLOOKUP($B93, 'Pitcher Raw'!$B$6:$AM$77, MATCH('All P'!Y$5,'Pitcher Raw'!$B$5:$AM$5, 0), FALSE)/$L93)*(162*($L93/VLOOKUP($E93, 'Major League Baseball  Detailed'!$AF$2:$AG$31, 2, FALSE))),0)</f>
        <v>#N/A</v>
      </c>
      <c r="Z93" t="e">
        <f>ROUND((VLOOKUP($B93, 'Pitcher Raw'!$B$6:$AM$77, MATCH('All P'!Z$5,'Pitcher Raw'!$B$5:$AM$5, 0), FALSE)/$L93)*(162*($L93/VLOOKUP($E93, 'Major League Baseball  Detailed'!$AF$2:$AG$31, 2, FALSE))),0)</f>
        <v>#N/A</v>
      </c>
      <c r="AA93" t="e">
        <f>ROUND((VLOOKUP($B93, 'Pitcher Raw'!$B$6:$AM$77, MATCH('All P'!AA$5,'Pitcher Raw'!$B$5:$AM$5, 0), FALSE)/$L93)*(162*($L93/VLOOKUP($E93, 'Major League Baseball  Detailed'!$AF$2:$AG$31, 2, FALSE))),0)</f>
        <v>#N/A</v>
      </c>
      <c r="AB93" t="e">
        <f>ROUND((VLOOKUP($B93, 'Pitcher Raw'!$B$6:$AM$77, MATCH('All P'!AB$5,'Pitcher Raw'!$B$5:$AM$5, 0), FALSE)/$L93)*(162*($L93/VLOOKUP($E93, 'Major League Baseball  Detailed'!$AF$2:$AG$31, 2, FALSE))),0)</f>
        <v>#N/A</v>
      </c>
      <c r="AC93" t="e">
        <f>VLOOKUP($B93, 'Pitcher Raw'!$B$6:$AM$77, MATCH('All P'!AC$5, 'Pitcher Raw'!$B$5:$AM$5, 0), FALSE)</f>
        <v>#N/A</v>
      </c>
      <c r="AD93" s="1" t="e">
        <f>VLOOKUP($B93, 'Pitcher Raw'!$B$6:$AM$77, MATCH('All P'!AD$5, 'Pitcher Raw'!$B$5:$AM$5, 0), FALSE)</f>
        <v>#N/A</v>
      </c>
      <c r="AE93" s="1" t="e">
        <f>VLOOKUP($B93, 'Pitcher Raw'!$B$6:$AM$77, MATCH('All P'!AE$5, 'Pitcher Raw'!$B$5:$AM$5, 0), FALSE)</f>
        <v>#N/A</v>
      </c>
      <c r="AF93" s="9" t="e">
        <f>VLOOKUP($B93, 'Pitcher Raw'!$B$6:$AM$77, MATCH('All P'!AF$5, 'Pitcher Raw'!$B$5:$AM$5, 0), FALSE)</f>
        <v>#N/A</v>
      </c>
      <c r="AG93" s="9" t="e">
        <f>VLOOKUP($B93, 'Pitcher Raw'!$B$6:$AM$77, MATCH('All P'!AG$5, 'Pitcher Raw'!$B$5:$AM$5, 0), FALSE)</f>
        <v>#N/A</v>
      </c>
      <c r="AH93" s="9" t="e">
        <f>VLOOKUP($B93, 'Pitcher Raw'!$B$6:$AM$77, MATCH('All P'!AH$5, 'Pitcher Raw'!$B$5:$AM$5, 0), FALSE)</f>
        <v>#N/A</v>
      </c>
      <c r="AI93" s="9" t="e">
        <f>VLOOKUP($B93, 'Pitcher Raw'!$B$6:$AM$77, MATCH('All P'!AI$5, 'Pitcher Raw'!$B$5:$AM$5, 0), FALSE)</f>
        <v>#N/A</v>
      </c>
      <c r="AJ93" s="9" t="e">
        <f>VLOOKUP($B93, 'Pitcher Raw'!$B$6:$AM$77, MATCH('All P'!AJ$5, 'Pitcher Raw'!$B$5:$AM$5, 0), FALSE)</f>
        <v>#N/A</v>
      </c>
      <c r="AK93" s="9" t="e">
        <f>(VLOOKUP($B93, 'Pitcher Raw'!$B$6:$AM$77, MATCH('All P'!AK$5, 'Pitcher Raw'!$B$5:$AM$5, 0), FALSE)/VLOOKUP('All P'!$E93, 'Major League Baseball  Detailed'!$AF$2:$AG$31,2,FALSE))*162</f>
        <v>#N/A</v>
      </c>
      <c r="AL93" s="9" t="e">
        <f>(VLOOKUP($B93, 'Pitcher Raw'!$B$6:$AM$77, MATCH('All P'!AL$5, 'Pitcher Raw'!$B$5:$AM$5, 0), FALSE)/VLOOKUP('All P'!$E93, 'Major League Baseball  Detailed'!$AF$2:$AG$31,2,FALSE))*162</f>
        <v>#N/A</v>
      </c>
    </row>
    <row r="94" spans="1:38" x14ac:dyDescent="0.45">
      <c r="A94">
        <f>'Pitcher Raw'!A94</f>
        <v>0</v>
      </c>
      <c r="B94">
        <f>'Pitcher Raw'!B94</f>
        <v>0</v>
      </c>
      <c r="C94">
        <f>'Pitcher Raw'!C94</f>
        <v>0</v>
      </c>
      <c r="D94">
        <f>'Pitcher Raw'!D94</f>
        <v>0</v>
      </c>
      <c r="E94">
        <f>'Pitcher Raw'!E94</f>
        <v>0</v>
      </c>
      <c r="F94">
        <f>'Pitcher Raw'!F94</f>
        <v>0</v>
      </c>
      <c r="G94" t="e">
        <f>ROUND((VLOOKUP($B94, 'Pitcher Raw'!$B$6:$AM$77, MATCH('All P'!G$5,'Pitcher Raw'!$B$5:$AM$5, 0), FALSE)/$L94)*(162*($L94/VLOOKUP($E94, 'Major League Baseball  Detailed'!$AF$2:$AG$31, 2, FALSE))),0)</f>
        <v>#N/A</v>
      </c>
      <c r="H94" t="e">
        <f>ROUND((VLOOKUP($B94, 'Pitcher Raw'!$B$6:$AM$77, MATCH('All P'!H$5,'Pitcher Raw'!$B$5:$AM$5, 0), FALSE)/$L94)*(162*($L94/VLOOKUP($E94, 'Major League Baseball  Detailed'!$AF$2:$AG$31, 2, FALSE))),0)</f>
        <v>#N/A</v>
      </c>
      <c r="I94" t="e">
        <f>ROUND((VLOOKUP($B94, 'Pitcher Raw'!$B$6:$AM$77, MATCH('All P'!I$5,'Pitcher Raw'!$B$5:$AM$5, 0), FALSE)/$L94)*(162*($L94/VLOOKUP($E94, 'Major League Baseball  Detailed'!$AF$2:$AG$31, 2, FALSE))),0)</f>
        <v>#N/A</v>
      </c>
      <c r="J94" t="e">
        <f>ROUND((VLOOKUP($B94, 'Pitcher Raw'!$B$6:$AM$77, MATCH('All P'!J$5,'Pitcher Raw'!$B$5:$AM$5, 0), FALSE)/$L94)*(162*($L94/VLOOKUP($E94, 'Major League Baseball  Detailed'!$AF$2:$AG$31, 2, FALSE))),0)</f>
        <v>#N/A</v>
      </c>
      <c r="K94" t="e">
        <f>VLOOKUP($B94, 'Pitcher Raw'!$B$6:$AM$77, MATCH('All P'!K$5, 'Pitcher Raw'!$B$5:$AM$5, 0), FALSE)</f>
        <v>#N/A</v>
      </c>
      <c r="L94" t="e">
        <f>ROUND((VLOOKUP($B94,'Pitcher Raw'!$B$6:$AM$77,MATCH('All P'!L$5,'Pitcher Raw'!$B$5:$AM$5,0),FALSE)/VLOOKUP($E94, 'Major League Baseball  Detailed'!$AF$2:$AG$31, 2, FALSE))*162, 0)</f>
        <v>#N/A</v>
      </c>
      <c r="M94" t="e">
        <f>ROUND((VLOOKUP($B94,'Pitcher Raw'!$B$6:$AM$77,MATCH('All P'!M$5,'Pitcher Raw'!$B$5:$AM$5,0),FALSE)/VLOOKUP($E94, 'Major League Baseball  Detailed'!$AF$2:$AG$31, 2, FALSE))*162, 0)</f>
        <v>#N/A</v>
      </c>
      <c r="N94" t="e">
        <f>ROUND((VLOOKUP($B94, 'Pitcher Raw'!$B$6:$AM$77, MATCH('All P'!N$5,'Pitcher Raw'!$B$5:$AM$5, 0), FALSE)/$L94)*(162*($L94/VLOOKUP($E94, 'Major League Baseball  Detailed'!$AF$2:$AG$31, 2, FALSE))),0)</f>
        <v>#N/A</v>
      </c>
      <c r="O94" t="e">
        <f>ROUND((VLOOKUP($B94, 'Pitcher Raw'!$B$6:$AM$77, MATCH('All P'!O$5,'Pitcher Raw'!$B$5:$AM$5, 0), FALSE)/$L94)*(162*($L94/VLOOKUP($E94, 'Major League Baseball  Detailed'!$AF$2:$AG$31, 2, FALSE))),0)</f>
        <v>#N/A</v>
      </c>
      <c r="P94" t="e">
        <f>ROUND((VLOOKUP($B94, 'Pitcher Raw'!$B$6:$AM$77, MATCH('All P'!P$5,'Pitcher Raw'!$B$5:$AM$5, 0), FALSE)/$L94)*(162*($L94/VLOOKUP($E94, 'Major League Baseball  Detailed'!$AF$2:$AG$31, 2, FALSE))),0)</f>
        <v>#N/A</v>
      </c>
      <c r="Q94" t="e">
        <f>ROUND((VLOOKUP($B94, 'Pitcher Raw'!$B$6:$AM$77, MATCH('All P'!Q$5,'Pitcher Raw'!$B$5:$AM$5, 0), FALSE)/$L94)*(162*($L94/VLOOKUP($E94, 'Major League Baseball  Detailed'!$AF$2:$AG$31, 2, FALSE))),0)</f>
        <v>#N/A</v>
      </c>
      <c r="R94" t="e">
        <f>ROUND((VLOOKUP($B94, 'Pitcher Raw'!$B$6:$AM$77, MATCH('All P'!R$5,'Pitcher Raw'!$B$5:$AM$5, 0), FALSE)/$L94)*(162*($L94/VLOOKUP($E94, 'Major League Baseball  Detailed'!$AF$2:$AG$31, 2, FALSE))),0)</f>
        <v>#N/A</v>
      </c>
      <c r="S94" t="e">
        <f>ROUND((VLOOKUP($B94, 'Pitcher Raw'!$B$6:$AM$77, MATCH('All P'!S$5,'Pitcher Raw'!$B$5:$AM$5, 0), FALSE)/$L94)*(162*($L94/VLOOKUP($E94, 'Major League Baseball  Detailed'!$AF$2:$AG$31, 2, FALSE))),0)</f>
        <v>#N/A</v>
      </c>
      <c r="T94" t="e">
        <f>ROUND((VLOOKUP($B94, 'Pitcher Raw'!$B$6:$AM$77, MATCH('All P'!T$5,'Pitcher Raw'!$B$5:$AM$5, 0), FALSE)/$L94)*(162*($L94/VLOOKUP($E94, 'Major League Baseball  Detailed'!$AF$2:$AG$31, 2, FALSE))),0)</f>
        <v>#N/A</v>
      </c>
      <c r="U94" t="e">
        <f>ROUND((VLOOKUP($B94, 'Pitcher Raw'!$B$6:$AM$77, MATCH('All P'!U$5,'Pitcher Raw'!$B$5:$AM$5, 0), FALSE)/$L94)*(162*($L94/VLOOKUP($E94, 'Major League Baseball  Detailed'!$AF$2:$AG$31, 2, FALSE))),0)</f>
        <v>#N/A</v>
      </c>
      <c r="V94" t="e">
        <f>ROUND((VLOOKUP($B94, 'Pitcher Raw'!$B$6:$AM$77, MATCH('All P'!V$5,'Pitcher Raw'!$B$5:$AM$5, 0), FALSE)/$L94)*(162*($L94/VLOOKUP($E94, 'Major League Baseball  Detailed'!$AF$2:$AG$31, 2, FALSE))),0)</f>
        <v>#N/A</v>
      </c>
      <c r="W94" t="e">
        <f>ROUND((VLOOKUP($B94, 'Pitcher Raw'!$B$6:$AM$77, MATCH('All P'!W$5,'Pitcher Raw'!$B$5:$AM$5, 0), FALSE)/$L94)*(162*($L94/VLOOKUP($E94, 'Major League Baseball  Detailed'!$AF$2:$AG$31, 2, FALSE))),0)</f>
        <v>#N/A</v>
      </c>
      <c r="X94" t="e">
        <f>ROUND((VLOOKUP($B94, 'Pitcher Raw'!$B$6:$AM$77, MATCH('All P'!X$5,'Pitcher Raw'!$B$5:$AM$5, 0), FALSE)/$L94)*(162*($L94/VLOOKUP($E94, 'Major League Baseball  Detailed'!$AF$2:$AG$31, 2, FALSE))),0)</f>
        <v>#N/A</v>
      </c>
      <c r="Y94" t="e">
        <f>ROUND((VLOOKUP($B94, 'Pitcher Raw'!$B$6:$AM$77, MATCH('All P'!Y$5,'Pitcher Raw'!$B$5:$AM$5, 0), FALSE)/$L94)*(162*($L94/VLOOKUP($E94, 'Major League Baseball  Detailed'!$AF$2:$AG$31, 2, FALSE))),0)</f>
        <v>#N/A</v>
      </c>
      <c r="Z94" t="e">
        <f>ROUND((VLOOKUP($B94, 'Pitcher Raw'!$B$6:$AM$77, MATCH('All P'!Z$5,'Pitcher Raw'!$B$5:$AM$5, 0), FALSE)/$L94)*(162*($L94/VLOOKUP($E94, 'Major League Baseball  Detailed'!$AF$2:$AG$31, 2, FALSE))),0)</f>
        <v>#N/A</v>
      </c>
      <c r="AA94" t="e">
        <f>ROUND((VLOOKUP($B94, 'Pitcher Raw'!$B$6:$AM$77, MATCH('All P'!AA$5,'Pitcher Raw'!$B$5:$AM$5, 0), FALSE)/$L94)*(162*($L94/VLOOKUP($E94, 'Major League Baseball  Detailed'!$AF$2:$AG$31, 2, FALSE))),0)</f>
        <v>#N/A</v>
      </c>
      <c r="AB94" t="e">
        <f>ROUND((VLOOKUP($B94, 'Pitcher Raw'!$B$6:$AM$77, MATCH('All P'!AB$5,'Pitcher Raw'!$B$5:$AM$5, 0), FALSE)/$L94)*(162*($L94/VLOOKUP($E94, 'Major League Baseball  Detailed'!$AF$2:$AG$31, 2, FALSE))),0)</f>
        <v>#N/A</v>
      </c>
      <c r="AC94" t="e">
        <f>VLOOKUP($B94, 'Pitcher Raw'!$B$6:$AM$77, MATCH('All P'!AC$5, 'Pitcher Raw'!$B$5:$AM$5, 0), FALSE)</f>
        <v>#N/A</v>
      </c>
      <c r="AD94" s="1" t="e">
        <f>VLOOKUP($B94, 'Pitcher Raw'!$B$6:$AM$77, MATCH('All P'!AD$5, 'Pitcher Raw'!$B$5:$AM$5, 0), FALSE)</f>
        <v>#N/A</v>
      </c>
      <c r="AE94" s="1" t="e">
        <f>VLOOKUP($B94, 'Pitcher Raw'!$B$6:$AM$77, MATCH('All P'!AE$5, 'Pitcher Raw'!$B$5:$AM$5, 0), FALSE)</f>
        <v>#N/A</v>
      </c>
      <c r="AF94" s="9" t="e">
        <f>VLOOKUP($B94, 'Pitcher Raw'!$B$6:$AM$77, MATCH('All P'!AF$5, 'Pitcher Raw'!$B$5:$AM$5, 0), FALSE)</f>
        <v>#N/A</v>
      </c>
      <c r="AG94" s="9" t="e">
        <f>VLOOKUP($B94, 'Pitcher Raw'!$B$6:$AM$77, MATCH('All P'!AG$5, 'Pitcher Raw'!$B$5:$AM$5, 0), FALSE)</f>
        <v>#N/A</v>
      </c>
      <c r="AH94" s="9" t="e">
        <f>VLOOKUP($B94, 'Pitcher Raw'!$B$6:$AM$77, MATCH('All P'!AH$5, 'Pitcher Raw'!$B$5:$AM$5, 0), FALSE)</f>
        <v>#N/A</v>
      </c>
      <c r="AI94" s="9" t="e">
        <f>VLOOKUP($B94, 'Pitcher Raw'!$B$6:$AM$77, MATCH('All P'!AI$5, 'Pitcher Raw'!$B$5:$AM$5, 0), FALSE)</f>
        <v>#N/A</v>
      </c>
      <c r="AJ94" s="9" t="e">
        <f>VLOOKUP($B94, 'Pitcher Raw'!$B$6:$AM$77, MATCH('All P'!AJ$5, 'Pitcher Raw'!$B$5:$AM$5, 0), FALSE)</f>
        <v>#N/A</v>
      </c>
      <c r="AK94" s="9" t="e">
        <f>(VLOOKUP($B94, 'Pitcher Raw'!$B$6:$AM$77, MATCH('All P'!AK$5, 'Pitcher Raw'!$B$5:$AM$5, 0), FALSE)/VLOOKUP('All P'!$E94, 'Major League Baseball  Detailed'!$AF$2:$AG$31,2,FALSE))*162</f>
        <v>#N/A</v>
      </c>
      <c r="AL94" s="9" t="e">
        <f>(VLOOKUP($B94, 'Pitcher Raw'!$B$6:$AM$77, MATCH('All P'!AL$5, 'Pitcher Raw'!$B$5:$AM$5, 0), FALSE)/VLOOKUP('All P'!$E94, 'Major League Baseball  Detailed'!$AF$2:$AG$31,2,FALSE))*162</f>
        <v>#N/A</v>
      </c>
    </row>
    <row r="95" spans="1:38" x14ac:dyDescent="0.45">
      <c r="A95">
        <f>'Pitcher Raw'!A95</f>
        <v>0</v>
      </c>
      <c r="B95">
        <f>'Pitcher Raw'!B95</f>
        <v>0</v>
      </c>
      <c r="C95">
        <f>'Pitcher Raw'!C95</f>
        <v>0</v>
      </c>
      <c r="D95">
        <f>'Pitcher Raw'!D95</f>
        <v>0</v>
      </c>
      <c r="E95">
        <f>'Pitcher Raw'!E95</f>
        <v>0</v>
      </c>
      <c r="F95">
        <f>'Pitcher Raw'!F95</f>
        <v>0</v>
      </c>
      <c r="G95" t="e">
        <f>ROUND((VLOOKUP($B95, 'Pitcher Raw'!$B$6:$AM$77, MATCH('All P'!G$5,'Pitcher Raw'!$B$5:$AM$5, 0), FALSE)/$L95)*(162*($L95/VLOOKUP($E95, 'Major League Baseball  Detailed'!$AF$2:$AG$31, 2, FALSE))),0)</f>
        <v>#N/A</v>
      </c>
      <c r="H95" t="e">
        <f>ROUND((VLOOKUP($B95, 'Pitcher Raw'!$B$6:$AM$77, MATCH('All P'!H$5,'Pitcher Raw'!$B$5:$AM$5, 0), FALSE)/$L95)*(162*($L95/VLOOKUP($E95, 'Major League Baseball  Detailed'!$AF$2:$AG$31, 2, FALSE))),0)</f>
        <v>#N/A</v>
      </c>
      <c r="I95" t="e">
        <f>ROUND((VLOOKUP($B95, 'Pitcher Raw'!$B$6:$AM$77, MATCH('All P'!I$5,'Pitcher Raw'!$B$5:$AM$5, 0), FALSE)/$L95)*(162*($L95/VLOOKUP($E95, 'Major League Baseball  Detailed'!$AF$2:$AG$31, 2, FALSE))),0)</f>
        <v>#N/A</v>
      </c>
      <c r="J95" t="e">
        <f>ROUND((VLOOKUP($B95, 'Pitcher Raw'!$B$6:$AM$77, MATCH('All P'!J$5,'Pitcher Raw'!$B$5:$AM$5, 0), FALSE)/$L95)*(162*($L95/VLOOKUP($E95, 'Major League Baseball  Detailed'!$AF$2:$AG$31, 2, FALSE))),0)</f>
        <v>#N/A</v>
      </c>
      <c r="K95" t="e">
        <f>VLOOKUP($B95, 'Pitcher Raw'!$B$6:$AM$77, MATCH('All P'!K$5, 'Pitcher Raw'!$B$5:$AM$5, 0), FALSE)</f>
        <v>#N/A</v>
      </c>
      <c r="L95" t="e">
        <f>ROUND((VLOOKUP($B95,'Pitcher Raw'!$B$6:$AM$77,MATCH('All P'!L$5,'Pitcher Raw'!$B$5:$AM$5,0),FALSE)/VLOOKUP($E95, 'Major League Baseball  Detailed'!$AF$2:$AG$31, 2, FALSE))*162, 0)</f>
        <v>#N/A</v>
      </c>
      <c r="M95" t="e">
        <f>ROUND((VLOOKUP($B95,'Pitcher Raw'!$B$6:$AM$77,MATCH('All P'!M$5,'Pitcher Raw'!$B$5:$AM$5,0),FALSE)/VLOOKUP($E95, 'Major League Baseball  Detailed'!$AF$2:$AG$31, 2, FALSE))*162, 0)</f>
        <v>#N/A</v>
      </c>
      <c r="N95" t="e">
        <f>ROUND((VLOOKUP($B95, 'Pitcher Raw'!$B$6:$AM$77, MATCH('All P'!N$5,'Pitcher Raw'!$B$5:$AM$5, 0), FALSE)/$L95)*(162*($L95/VLOOKUP($E95, 'Major League Baseball  Detailed'!$AF$2:$AG$31, 2, FALSE))),0)</f>
        <v>#N/A</v>
      </c>
      <c r="O95" t="e">
        <f>ROUND((VLOOKUP($B95, 'Pitcher Raw'!$B$6:$AM$77, MATCH('All P'!O$5,'Pitcher Raw'!$B$5:$AM$5, 0), FALSE)/$L95)*(162*($L95/VLOOKUP($E95, 'Major League Baseball  Detailed'!$AF$2:$AG$31, 2, FALSE))),0)</f>
        <v>#N/A</v>
      </c>
      <c r="P95" t="e">
        <f>ROUND((VLOOKUP($B95, 'Pitcher Raw'!$B$6:$AM$77, MATCH('All P'!P$5,'Pitcher Raw'!$B$5:$AM$5, 0), FALSE)/$L95)*(162*($L95/VLOOKUP($E95, 'Major League Baseball  Detailed'!$AF$2:$AG$31, 2, FALSE))),0)</f>
        <v>#N/A</v>
      </c>
      <c r="Q95" t="e">
        <f>ROUND((VLOOKUP($B95, 'Pitcher Raw'!$B$6:$AM$77, MATCH('All P'!Q$5,'Pitcher Raw'!$B$5:$AM$5, 0), FALSE)/$L95)*(162*($L95/VLOOKUP($E95, 'Major League Baseball  Detailed'!$AF$2:$AG$31, 2, FALSE))),0)</f>
        <v>#N/A</v>
      </c>
      <c r="R95" t="e">
        <f>ROUND((VLOOKUP($B95, 'Pitcher Raw'!$B$6:$AM$77, MATCH('All P'!R$5,'Pitcher Raw'!$B$5:$AM$5, 0), FALSE)/$L95)*(162*($L95/VLOOKUP($E95, 'Major League Baseball  Detailed'!$AF$2:$AG$31, 2, FALSE))),0)</f>
        <v>#N/A</v>
      </c>
      <c r="S95" t="e">
        <f>ROUND((VLOOKUP($B95, 'Pitcher Raw'!$B$6:$AM$77, MATCH('All P'!S$5,'Pitcher Raw'!$B$5:$AM$5, 0), FALSE)/$L95)*(162*($L95/VLOOKUP($E95, 'Major League Baseball  Detailed'!$AF$2:$AG$31, 2, FALSE))),0)</f>
        <v>#N/A</v>
      </c>
      <c r="T95" t="e">
        <f>ROUND((VLOOKUP($B95, 'Pitcher Raw'!$B$6:$AM$77, MATCH('All P'!T$5,'Pitcher Raw'!$B$5:$AM$5, 0), FALSE)/$L95)*(162*($L95/VLOOKUP($E95, 'Major League Baseball  Detailed'!$AF$2:$AG$31, 2, FALSE))),0)</f>
        <v>#N/A</v>
      </c>
      <c r="U95" t="e">
        <f>ROUND((VLOOKUP($B95, 'Pitcher Raw'!$B$6:$AM$77, MATCH('All P'!U$5,'Pitcher Raw'!$B$5:$AM$5, 0), FALSE)/$L95)*(162*($L95/VLOOKUP($E95, 'Major League Baseball  Detailed'!$AF$2:$AG$31, 2, FALSE))),0)</f>
        <v>#N/A</v>
      </c>
      <c r="V95" t="e">
        <f>ROUND((VLOOKUP($B95, 'Pitcher Raw'!$B$6:$AM$77, MATCH('All P'!V$5,'Pitcher Raw'!$B$5:$AM$5, 0), FALSE)/$L95)*(162*($L95/VLOOKUP($E95, 'Major League Baseball  Detailed'!$AF$2:$AG$31, 2, FALSE))),0)</f>
        <v>#N/A</v>
      </c>
      <c r="W95" t="e">
        <f>ROUND((VLOOKUP($B95, 'Pitcher Raw'!$B$6:$AM$77, MATCH('All P'!W$5,'Pitcher Raw'!$B$5:$AM$5, 0), FALSE)/$L95)*(162*($L95/VLOOKUP($E95, 'Major League Baseball  Detailed'!$AF$2:$AG$31, 2, FALSE))),0)</f>
        <v>#N/A</v>
      </c>
      <c r="X95" t="e">
        <f>ROUND((VLOOKUP($B95, 'Pitcher Raw'!$B$6:$AM$77, MATCH('All P'!X$5,'Pitcher Raw'!$B$5:$AM$5, 0), FALSE)/$L95)*(162*($L95/VLOOKUP($E95, 'Major League Baseball  Detailed'!$AF$2:$AG$31, 2, FALSE))),0)</f>
        <v>#N/A</v>
      </c>
      <c r="Y95" t="e">
        <f>ROUND((VLOOKUP($B95, 'Pitcher Raw'!$B$6:$AM$77, MATCH('All P'!Y$5,'Pitcher Raw'!$B$5:$AM$5, 0), FALSE)/$L95)*(162*($L95/VLOOKUP($E95, 'Major League Baseball  Detailed'!$AF$2:$AG$31, 2, FALSE))),0)</f>
        <v>#N/A</v>
      </c>
      <c r="Z95" t="e">
        <f>ROUND((VLOOKUP($B95, 'Pitcher Raw'!$B$6:$AM$77, MATCH('All P'!Z$5,'Pitcher Raw'!$B$5:$AM$5, 0), FALSE)/$L95)*(162*($L95/VLOOKUP($E95, 'Major League Baseball  Detailed'!$AF$2:$AG$31, 2, FALSE))),0)</f>
        <v>#N/A</v>
      </c>
      <c r="AA95" t="e">
        <f>ROUND((VLOOKUP($B95, 'Pitcher Raw'!$B$6:$AM$77, MATCH('All P'!AA$5,'Pitcher Raw'!$B$5:$AM$5, 0), FALSE)/$L95)*(162*($L95/VLOOKUP($E95, 'Major League Baseball  Detailed'!$AF$2:$AG$31, 2, FALSE))),0)</f>
        <v>#N/A</v>
      </c>
      <c r="AB95" t="e">
        <f>ROUND((VLOOKUP($B95, 'Pitcher Raw'!$B$6:$AM$77, MATCH('All P'!AB$5,'Pitcher Raw'!$B$5:$AM$5, 0), FALSE)/$L95)*(162*($L95/VLOOKUP($E95, 'Major League Baseball  Detailed'!$AF$2:$AG$31, 2, FALSE))),0)</f>
        <v>#N/A</v>
      </c>
      <c r="AC95" t="e">
        <f>VLOOKUP($B95, 'Pitcher Raw'!$B$6:$AM$77, MATCH('All P'!AC$5, 'Pitcher Raw'!$B$5:$AM$5, 0), FALSE)</f>
        <v>#N/A</v>
      </c>
      <c r="AD95" s="1" t="e">
        <f>VLOOKUP($B95, 'Pitcher Raw'!$B$6:$AM$77, MATCH('All P'!AD$5, 'Pitcher Raw'!$B$5:$AM$5, 0), FALSE)</f>
        <v>#N/A</v>
      </c>
      <c r="AE95" s="1" t="e">
        <f>VLOOKUP($B95, 'Pitcher Raw'!$B$6:$AM$77, MATCH('All P'!AE$5, 'Pitcher Raw'!$B$5:$AM$5, 0), FALSE)</f>
        <v>#N/A</v>
      </c>
      <c r="AF95" s="9" t="e">
        <f>VLOOKUP($B95, 'Pitcher Raw'!$B$6:$AM$77, MATCH('All P'!AF$5, 'Pitcher Raw'!$B$5:$AM$5, 0), FALSE)</f>
        <v>#N/A</v>
      </c>
      <c r="AG95" s="9" t="e">
        <f>VLOOKUP($B95, 'Pitcher Raw'!$B$6:$AM$77, MATCH('All P'!AG$5, 'Pitcher Raw'!$B$5:$AM$5, 0), FALSE)</f>
        <v>#N/A</v>
      </c>
      <c r="AH95" s="9" t="e">
        <f>VLOOKUP($B95, 'Pitcher Raw'!$B$6:$AM$77, MATCH('All P'!AH$5, 'Pitcher Raw'!$B$5:$AM$5, 0), FALSE)</f>
        <v>#N/A</v>
      </c>
      <c r="AI95" s="9" t="e">
        <f>VLOOKUP($B95, 'Pitcher Raw'!$B$6:$AM$77, MATCH('All P'!AI$5, 'Pitcher Raw'!$B$5:$AM$5, 0), FALSE)</f>
        <v>#N/A</v>
      </c>
      <c r="AJ95" s="9" t="e">
        <f>VLOOKUP($B95, 'Pitcher Raw'!$B$6:$AM$77, MATCH('All P'!AJ$5, 'Pitcher Raw'!$B$5:$AM$5, 0), FALSE)</f>
        <v>#N/A</v>
      </c>
      <c r="AK95" s="9" t="e">
        <f>(VLOOKUP($B95, 'Pitcher Raw'!$B$6:$AM$77, MATCH('All P'!AK$5, 'Pitcher Raw'!$B$5:$AM$5, 0), FALSE)/VLOOKUP('All P'!$E95, 'Major League Baseball  Detailed'!$AF$2:$AG$31,2,FALSE))*162</f>
        <v>#N/A</v>
      </c>
      <c r="AL95" s="9" t="e">
        <f>(VLOOKUP($B95, 'Pitcher Raw'!$B$6:$AM$77, MATCH('All P'!AL$5, 'Pitcher Raw'!$B$5:$AM$5, 0), FALSE)/VLOOKUP('All P'!$E95, 'Major League Baseball  Detailed'!$AF$2:$AG$31,2,FALSE))*162</f>
        <v>#N/A</v>
      </c>
    </row>
    <row r="96" spans="1:38" x14ac:dyDescent="0.45">
      <c r="A96">
        <f>'Pitcher Raw'!A96</f>
        <v>0</v>
      </c>
      <c r="B96">
        <f>'Pitcher Raw'!B96</f>
        <v>0</v>
      </c>
      <c r="C96">
        <f>'Pitcher Raw'!C96</f>
        <v>0</v>
      </c>
      <c r="D96">
        <f>'Pitcher Raw'!D96</f>
        <v>0</v>
      </c>
      <c r="E96">
        <f>'Pitcher Raw'!E96</f>
        <v>0</v>
      </c>
      <c r="F96">
        <f>'Pitcher Raw'!F96</f>
        <v>0</v>
      </c>
      <c r="G96" t="e">
        <f>ROUND((VLOOKUP($B96, 'Pitcher Raw'!$B$6:$AM$77, MATCH('All P'!G$5,'Pitcher Raw'!$B$5:$AM$5, 0), FALSE)/$L96)*(162*($L96/VLOOKUP($E96, 'Major League Baseball  Detailed'!$AF$2:$AG$31, 2, FALSE))),0)</f>
        <v>#N/A</v>
      </c>
      <c r="H96" t="e">
        <f>ROUND((VLOOKUP($B96, 'Pitcher Raw'!$B$6:$AM$77, MATCH('All P'!H$5,'Pitcher Raw'!$B$5:$AM$5, 0), FALSE)/$L96)*(162*($L96/VLOOKUP($E96, 'Major League Baseball  Detailed'!$AF$2:$AG$31, 2, FALSE))),0)</f>
        <v>#N/A</v>
      </c>
      <c r="I96" t="e">
        <f>ROUND((VLOOKUP($B96, 'Pitcher Raw'!$B$6:$AM$77, MATCH('All P'!I$5,'Pitcher Raw'!$B$5:$AM$5, 0), FALSE)/$L96)*(162*($L96/VLOOKUP($E96, 'Major League Baseball  Detailed'!$AF$2:$AG$31, 2, FALSE))),0)</f>
        <v>#N/A</v>
      </c>
      <c r="J96" t="e">
        <f>ROUND((VLOOKUP($B96, 'Pitcher Raw'!$B$6:$AM$77, MATCH('All P'!J$5,'Pitcher Raw'!$B$5:$AM$5, 0), FALSE)/$L96)*(162*($L96/VLOOKUP($E96, 'Major League Baseball  Detailed'!$AF$2:$AG$31, 2, FALSE))),0)</f>
        <v>#N/A</v>
      </c>
      <c r="K96" t="e">
        <f>VLOOKUP($B96, 'Pitcher Raw'!$B$6:$AM$77, MATCH('All P'!K$5, 'Pitcher Raw'!$B$5:$AM$5, 0), FALSE)</f>
        <v>#N/A</v>
      </c>
      <c r="L96" t="e">
        <f>ROUND((VLOOKUP($B96,'Pitcher Raw'!$B$6:$AM$77,MATCH('All P'!L$5,'Pitcher Raw'!$B$5:$AM$5,0),FALSE)/VLOOKUP($E96, 'Major League Baseball  Detailed'!$AF$2:$AG$31, 2, FALSE))*162, 0)</f>
        <v>#N/A</v>
      </c>
      <c r="M96" t="e">
        <f>ROUND((VLOOKUP($B96,'Pitcher Raw'!$B$6:$AM$77,MATCH('All P'!M$5,'Pitcher Raw'!$B$5:$AM$5,0),FALSE)/VLOOKUP($E96, 'Major League Baseball  Detailed'!$AF$2:$AG$31, 2, FALSE))*162, 0)</f>
        <v>#N/A</v>
      </c>
      <c r="N96" t="e">
        <f>ROUND((VLOOKUP($B96, 'Pitcher Raw'!$B$6:$AM$77, MATCH('All P'!N$5,'Pitcher Raw'!$B$5:$AM$5, 0), FALSE)/$L96)*(162*($L96/VLOOKUP($E96, 'Major League Baseball  Detailed'!$AF$2:$AG$31, 2, FALSE))),0)</f>
        <v>#N/A</v>
      </c>
      <c r="O96" t="e">
        <f>ROUND((VLOOKUP($B96, 'Pitcher Raw'!$B$6:$AM$77, MATCH('All P'!O$5,'Pitcher Raw'!$B$5:$AM$5, 0), FALSE)/$L96)*(162*($L96/VLOOKUP($E96, 'Major League Baseball  Detailed'!$AF$2:$AG$31, 2, FALSE))),0)</f>
        <v>#N/A</v>
      </c>
      <c r="P96" t="e">
        <f>ROUND((VLOOKUP($B96, 'Pitcher Raw'!$B$6:$AM$77, MATCH('All P'!P$5,'Pitcher Raw'!$B$5:$AM$5, 0), FALSE)/$L96)*(162*($L96/VLOOKUP($E96, 'Major League Baseball  Detailed'!$AF$2:$AG$31, 2, FALSE))),0)</f>
        <v>#N/A</v>
      </c>
      <c r="Q96" t="e">
        <f>ROUND((VLOOKUP($B96, 'Pitcher Raw'!$B$6:$AM$77, MATCH('All P'!Q$5,'Pitcher Raw'!$B$5:$AM$5, 0), FALSE)/$L96)*(162*($L96/VLOOKUP($E96, 'Major League Baseball  Detailed'!$AF$2:$AG$31, 2, FALSE))),0)</f>
        <v>#N/A</v>
      </c>
      <c r="R96" t="e">
        <f>ROUND((VLOOKUP($B96, 'Pitcher Raw'!$B$6:$AM$77, MATCH('All P'!R$5,'Pitcher Raw'!$B$5:$AM$5, 0), FALSE)/$L96)*(162*($L96/VLOOKUP($E96, 'Major League Baseball  Detailed'!$AF$2:$AG$31, 2, FALSE))),0)</f>
        <v>#N/A</v>
      </c>
      <c r="S96" t="e">
        <f>ROUND((VLOOKUP($B96, 'Pitcher Raw'!$B$6:$AM$77, MATCH('All P'!S$5,'Pitcher Raw'!$B$5:$AM$5, 0), FALSE)/$L96)*(162*($L96/VLOOKUP($E96, 'Major League Baseball  Detailed'!$AF$2:$AG$31, 2, FALSE))),0)</f>
        <v>#N/A</v>
      </c>
      <c r="T96" t="e">
        <f>ROUND((VLOOKUP($B96, 'Pitcher Raw'!$B$6:$AM$77, MATCH('All P'!T$5,'Pitcher Raw'!$B$5:$AM$5, 0), FALSE)/$L96)*(162*($L96/VLOOKUP($E96, 'Major League Baseball  Detailed'!$AF$2:$AG$31, 2, FALSE))),0)</f>
        <v>#N/A</v>
      </c>
      <c r="U96" t="e">
        <f>ROUND((VLOOKUP($B96, 'Pitcher Raw'!$B$6:$AM$77, MATCH('All P'!U$5,'Pitcher Raw'!$B$5:$AM$5, 0), FALSE)/$L96)*(162*($L96/VLOOKUP($E96, 'Major League Baseball  Detailed'!$AF$2:$AG$31, 2, FALSE))),0)</f>
        <v>#N/A</v>
      </c>
      <c r="V96" t="e">
        <f>ROUND((VLOOKUP($B96, 'Pitcher Raw'!$B$6:$AM$77, MATCH('All P'!V$5,'Pitcher Raw'!$B$5:$AM$5, 0), FALSE)/$L96)*(162*($L96/VLOOKUP($E96, 'Major League Baseball  Detailed'!$AF$2:$AG$31, 2, FALSE))),0)</f>
        <v>#N/A</v>
      </c>
      <c r="W96" t="e">
        <f>ROUND((VLOOKUP($B96, 'Pitcher Raw'!$B$6:$AM$77, MATCH('All P'!W$5,'Pitcher Raw'!$B$5:$AM$5, 0), FALSE)/$L96)*(162*($L96/VLOOKUP($E96, 'Major League Baseball  Detailed'!$AF$2:$AG$31, 2, FALSE))),0)</f>
        <v>#N/A</v>
      </c>
      <c r="X96" t="e">
        <f>ROUND((VLOOKUP($B96, 'Pitcher Raw'!$B$6:$AM$77, MATCH('All P'!X$5,'Pitcher Raw'!$B$5:$AM$5, 0), FALSE)/$L96)*(162*($L96/VLOOKUP($E96, 'Major League Baseball  Detailed'!$AF$2:$AG$31, 2, FALSE))),0)</f>
        <v>#N/A</v>
      </c>
      <c r="Y96" t="e">
        <f>ROUND((VLOOKUP($B96, 'Pitcher Raw'!$B$6:$AM$77, MATCH('All P'!Y$5,'Pitcher Raw'!$B$5:$AM$5, 0), FALSE)/$L96)*(162*($L96/VLOOKUP($E96, 'Major League Baseball  Detailed'!$AF$2:$AG$31, 2, FALSE))),0)</f>
        <v>#N/A</v>
      </c>
      <c r="Z96" t="e">
        <f>ROUND((VLOOKUP($B96, 'Pitcher Raw'!$B$6:$AM$77, MATCH('All P'!Z$5,'Pitcher Raw'!$B$5:$AM$5, 0), FALSE)/$L96)*(162*($L96/VLOOKUP($E96, 'Major League Baseball  Detailed'!$AF$2:$AG$31, 2, FALSE))),0)</f>
        <v>#N/A</v>
      </c>
      <c r="AA96" t="e">
        <f>ROUND((VLOOKUP($B96, 'Pitcher Raw'!$B$6:$AM$77, MATCH('All P'!AA$5,'Pitcher Raw'!$B$5:$AM$5, 0), FALSE)/$L96)*(162*($L96/VLOOKUP($E96, 'Major League Baseball  Detailed'!$AF$2:$AG$31, 2, FALSE))),0)</f>
        <v>#N/A</v>
      </c>
      <c r="AB96" t="e">
        <f>ROUND((VLOOKUP($B96, 'Pitcher Raw'!$B$6:$AM$77, MATCH('All P'!AB$5,'Pitcher Raw'!$B$5:$AM$5, 0), FALSE)/$L96)*(162*($L96/VLOOKUP($E96, 'Major League Baseball  Detailed'!$AF$2:$AG$31, 2, FALSE))),0)</f>
        <v>#N/A</v>
      </c>
      <c r="AC96" t="e">
        <f>VLOOKUP($B96, 'Pitcher Raw'!$B$6:$AM$77, MATCH('All P'!AC$5, 'Pitcher Raw'!$B$5:$AM$5, 0), FALSE)</f>
        <v>#N/A</v>
      </c>
      <c r="AD96" s="1" t="e">
        <f>VLOOKUP($B96, 'Pitcher Raw'!$B$6:$AM$77, MATCH('All P'!AD$5, 'Pitcher Raw'!$B$5:$AM$5, 0), FALSE)</f>
        <v>#N/A</v>
      </c>
      <c r="AE96" s="1" t="e">
        <f>VLOOKUP($B96, 'Pitcher Raw'!$B$6:$AM$77, MATCH('All P'!AE$5, 'Pitcher Raw'!$B$5:$AM$5, 0), FALSE)</f>
        <v>#N/A</v>
      </c>
      <c r="AF96" s="9" t="e">
        <f>VLOOKUP($B96, 'Pitcher Raw'!$B$6:$AM$77, MATCH('All P'!AF$5, 'Pitcher Raw'!$B$5:$AM$5, 0), FALSE)</f>
        <v>#N/A</v>
      </c>
      <c r="AG96" s="9" t="e">
        <f>VLOOKUP($B96, 'Pitcher Raw'!$B$6:$AM$77, MATCH('All P'!AG$5, 'Pitcher Raw'!$B$5:$AM$5, 0), FALSE)</f>
        <v>#N/A</v>
      </c>
      <c r="AH96" s="9" t="e">
        <f>VLOOKUP($B96, 'Pitcher Raw'!$B$6:$AM$77, MATCH('All P'!AH$5, 'Pitcher Raw'!$B$5:$AM$5, 0), FALSE)</f>
        <v>#N/A</v>
      </c>
      <c r="AI96" s="9" t="e">
        <f>VLOOKUP($B96, 'Pitcher Raw'!$B$6:$AM$77, MATCH('All P'!AI$5, 'Pitcher Raw'!$B$5:$AM$5, 0), FALSE)</f>
        <v>#N/A</v>
      </c>
      <c r="AJ96" s="9" t="e">
        <f>VLOOKUP($B96, 'Pitcher Raw'!$B$6:$AM$77, MATCH('All P'!AJ$5, 'Pitcher Raw'!$B$5:$AM$5, 0), FALSE)</f>
        <v>#N/A</v>
      </c>
      <c r="AK96" s="9" t="e">
        <f>(VLOOKUP($B96, 'Pitcher Raw'!$B$6:$AM$77, MATCH('All P'!AK$5, 'Pitcher Raw'!$B$5:$AM$5, 0), FALSE)/VLOOKUP('All P'!$E96, 'Major League Baseball  Detailed'!$AF$2:$AG$31,2,FALSE))*162</f>
        <v>#N/A</v>
      </c>
      <c r="AL96" s="9" t="e">
        <f>(VLOOKUP($B96, 'Pitcher Raw'!$B$6:$AM$77, MATCH('All P'!AL$5, 'Pitcher Raw'!$B$5:$AM$5, 0), FALSE)/VLOOKUP('All P'!$E96, 'Major League Baseball  Detailed'!$AF$2:$AG$31,2,FALSE))*162</f>
        <v>#N/A</v>
      </c>
    </row>
    <row r="97" spans="1:38" x14ac:dyDescent="0.45">
      <c r="A97">
        <f>'Pitcher Raw'!A97</f>
        <v>0</v>
      </c>
      <c r="B97">
        <f>'Pitcher Raw'!B97</f>
        <v>0</v>
      </c>
      <c r="C97">
        <f>'Pitcher Raw'!C97</f>
        <v>0</v>
      </c>
      <c r="D97">
        <f>'Pitcher Raw'!D97</f>
        <v>0</v>
      </c>
      <c r="E97">
        <f>'Pitcher Raw'!E97</f>
        <v>0</v>
      </c>
      <c r="F97">
        <f>'Pitcher Raw'!F97</f>
        <v>0</v>
      </c>
      <c r="G97" t="e">
        <f>ROUND((VLOOKUP($B97, 'Pitcher Raw'!$B$6:$AM$77, MATCH('All P'!G$5,'Pitcher Raw'!$B$5:$AM$5, 0), FALSE)/$L97)*(162*($L97/VLOOKUP($E97, 'Major League Baseball  Detailed'!$AF$2:$AG$31, 2, FALSE))),0)</f>
        <v>#N/A</v>
      </c>
      <c r="H97" t="e">
        <f>ROUND((VLOOKUP($B97, 'Pitcher Raw'!$B$6:$AM$77, MATCH('All P'!H$5,'Pitcher Raw'!$B$5:$AM$5, 0), FALSE)/$L97)*(162*($L97/VLOOKUP($E97, 'Major League Baseball  Detailed'!$AF$2:$AG$31, 2, FALSE))),0)</f>
        <v>#N/A</v>
      </c>
      <c r="I97" t="e">
        <f>ROUND((VLOOKUP($B97, 'Pitcher Raw'!$B$6:$AM$77, MATCH('All P'!I$5,'Pitcher Raw'!$B$5:$AM$5, 0), FALSE)/$L97)*(162*($L97/VLOOKUP($E97, 'Major League Baseball  Detailed'!$AF$2:$AG$31, 2, FALSE))),0)</f>
        <v>#N/A</v>
      </c>
      <c r="J97" t="e">
        <f>ROUND((VLOOKUP($B97, 'Pitcher Raw'!$B$6:$AM$77, MATCH('All P'!J$5,'Pitcher Raw'!$B$5:$AM$5, 0), FALSE)/$L97)*(162*($L97/VLOOKUP($E97, 'Major League Baseball  Detailed'!$AF$2:$AG$31, 2, FALSE))),0)</f>
        <v>#N/A</v>
      </c>
      <c r="K97" t="e">
        <f>VLOOKUP($B97, 'Pitcher Raw'!$B$6:$AM$77, MATCH('All P'!K$5, 'Pitcher Raw'!$B$5:$AM$5, 0), FALSE)</f>
        <v>#N/A</v>
      </c>
      <c r="L97" t="e">
        <f>ROUND((VLOOKUP($B97,'Pitcher Raw'!$B$6:$AM$77,MATCH('All P'!L$5,'Pitcher Raw'!$B$5:$AM$5,0),FALSE)/VLOOKUP($E97, 'Major League Baseball  Detailed'!$AF$2:$AG$31, 2, FALSE))*162, 0)</f>
        <v>#N/A</v>
      </c>
      <c r="M97" t="e">
        <f>ROUND((VLOOKUP($B97,'Pitcher Raw'!$B$6:$AM$77,MATCH('All P'!M$5,'Pitcher Raw'!$B$5:$AM$5,0),FALSE)/VLOOKUP($E97, 'Major League Baseball  Detailed'!$AF$2:$AG$31, 2, FALSE))*162, 0)</f>
        <v>#N/A</v>
      </c>
      <c r="N97" t="e">
        <f>ROUND((VLOOKUP($B97, 'Pitcher Raw'!$B$6:$AM$77, MATCH('All P'!N$5,'Pitcher Raw'!$B$5:$AM$5, 0), FALSE)/$L97)*(162*($L97/VLOOKUP($E97, 'Major League Baseball  Detailed'!$AF$2:$AG$31, 2, FALSE))),0)</f>
        <v>#N/A</v>
      </c>
      <c r="O97" t="e">
        <f>ROUND((VLOOKUP($B97, 'Pitcher Raw'!$B$6:$AM$77, MATCH('All P'!O$5,'Pitcher Raw'!$B$5:$AM$5, 0), FALSE)/$L97)*(162*($L97/VLOOKUP($E97, 'Major League Baseball  Detailed'!$AF$2:$AG$31, 2, FALSE))),0)</f>
        <v>#N/A</v>
      </c>
      <c r="P97" t="e">
        <f>ROUND((VLOOKUP($B97, 'Pitcher Raw'!$B$6:$AM$77, MATCH('All P'!P$5,'Pitcher Raw'!$B$5:$AM$5, 0), FALSE)/$L97)*(162*($L97/VLOOKUP($E97, 'Major League Baseball  Detailed'!$AF$2:$AG$31, 2, FALSE))),0)</f>
        <v>#N/A</v>
      </c>
      <c r="Q97" t="e">
        <f>ROUND((VLOOKUP($B97, 'Pitcher Raw'!$B$6:$AM$77, MATCH('All P'!Q$5,'Pitcher Raw'!$B$5:$AM$5, 0), FALSE)/$L97)*(162*($L97/VLOOKUP($E97, 'Major League Baseball  Detailed'!$AF$2:$AG$31, 2, FALSE))),0)</f>
        <v>#N/A</v>
      </c>
      <c r="R97" t="e">
        <f>ROUND((VLOOKUP($B97, 'Pitcher Raw'!$B$6:$AM$77, MATCH('All P'!R$5,'Pitcher Raw'!$B$5:$AM$5, 0), FALSE)/$L97)*(162*($L97/VLOOKUP($E97, 'Major League Baseball  Detailed'!$AF$2:$AG$31, 2, FALSE))),0)</f>
        <v>#N/A</v>
      </c>
      <c r="S97" t="e">
        <f>ROUND((VLOOKUP($B97, 'Pitcher Raw'!$B$6:$AM$77, MATCH('All P'!S$5,'Pitcher Raw'!$B$5:$AM$5, 0), FALSE)/$L97)*(162*($L97/VLOOKUP($E97, 'Major League Baseball  Detailed'!$AF$2:$AG$31, 2, FALSE))),0)</f>
        <v>#N/A</v>
      </c>
      <c r="T97" t="e">
        <f>ROUND((VLOOKUP($B97, 'Pitcher Raw'!$B$6:$AM$77, MATCH('All P'!T$5,'Pitcher Raw'!$B$5:$AM$5, 0), FALSE)/$L97)*(162*($L97/VLOOKUP($E97, 'Major League Baseball  Detailed'!$AF$2:$AG$31, 2, FALSE))),0)</f>
        <v>#N/A</v>
      </c>
      <c r="U97" t="e">
        <f>ROUND((VLOOKUP($B97, 'Pitcher Raw'!$B$6:$AM$77, MATCH('All P'!U$5,'Pitcher Raw'!$B$5:$AM$5, 0), FALSE)/$L97)*(162*($L97/VLOOKUP($E97, 'Major League Baseball  Detailed'!$AF$2:$AG$31, 2, FALSE))),0)</f>
        <v>#N/A</v>
      </c>
      <c r="V97" t="e">
        <f>ROUND((VLOOKUP($B97, 'Pitcher Raw'!$B$6:$AM$77, MATCH('All P'!V$5,'Pitcher Raw'!$B$5:$AM$5, 0), FALSE)/$L97)*(162*($L97/VLOOKUP($E97, 'Major League Baseball  Detailed'!$AF$2:$AG$31, 2, FALSE))),0)</f>
        <v>#N/A</v>
      </c>
      <c r="W97" t="e">
        <f>ROUND((VLOOKUP($B97, 'Pitcher Raw'!$B$6:$AM$77, MATCH('All P'!W$5,'Pitcher Raw'!$B$5:$AM$5, 0), FALSE)/$L97)*(162*($L97/VLOOKUP($E97, 'Major League Baseball  Detailed'!$AF$2:$AG$31, 2, FALSE))),0)</f>
        <v>#N/A</v>
      </c>
      <c r="X97" t="e">
        <f>ROUND((VLOOKUP($B97, 'Pitcher Raw'!$B$6:$AM$77, MATCH('All P'!X$5,'Pitcher Raw'!$B$5:$AM$5, 0), FALSE)/$L97)*(162*($L97/VLOOKUP($E97, 'Major League Baseball  Detailed'!$AF$2:$AG$31, 2, FALSE))),0)</f>
        <v>#N/A</v>
      </c>
      <c r="Y97" t="e">
        <f>ROUND((VLOOKUP($B97, 'Pitcher Raw'!$B$6:$AM$77, MATCH('All P'!Y$5,'Pitcher Raw'!$B$5:$AM$5, 0), FALSE)/$L97)*(162*($L97/VLOOKUP($E97, 'Major League Baseball  Detailed'!$AF$2:$AG$31, 2, FALSE))),0)</f>
        <v>#N/A</v>
      </c>
      <c r="Z97" t="e">
        <f>ROUND((VLOOKUP($B97, 'Pitcher Raw'!$B$6:$AM$77, MATCH('All P'!Z$5,'Pitcher Raw'!$B$5:$AM$5, 0), FALSE)/$L97)*(162*($L97/VLOOKUP($E97, 'Major League Baseball  Detailed'!$AF$2:$AG$31, 2, FALSE))),0)</f>
        <v>#N/A</v>
      </c>
      <c r="AA97" t="e">
        <f>ROUND((VLOOKUP($B97, 'Pitcher Raw'!$B$6:$AM$77, MATCH('All P'!AA$5,'Pitcher Raw'!$B$5:$AM$5, 0), FALSE)/$L97)*(162*($L97/VLOOKUP($E97, 'Major League Baseball  Detailed'!$AF$2:$AG$31, 2, FALSE))),0)</f>
        <v>#N/A</v>
      </c>
      <c r="AB97" t="e">
        <f>ROUND((VLOOKUP($B97, 'Pitcher Raw'!$B$6:$AM$77, MATCH('All P'!AB$5,'Pitcher Raw'!$B$5:$AM$5, 0), FALSE)/$L97)*(162*($L97/VLOOKUP($E97, 'Major League Baseball  Detailed'!$AF$2:$AG$31, 2, FALSE))),0)</f>
        <v>#N/A</v>
      </c>
      <c r="AC97" t="e">
        <f>VLOOKUP($B97, 'Pitcher Raw'!$B$6:$AM$77, MATCH('All P'!AC$5, 'Pitcher Raw'!$B$5:$AM$5, 0), FALSE)</f>
        <v>#N/A</v>
      </c>
      <c r="AD97" s="1" t="e">
        <f>VLOOKUP($B97, 'Pitcher Raw'!$B$6:$AM$77, MATCH('All P'!AD$5, 'Pitcher Raw'!$B$5:$AM$5, 0), FALSE)</f>
        <v>#N/A</v>
      </c>
      <c r="AE97" s="1" t="e">
        <f>VLOOKUP($B97, 'Pitcher Raw'!$B$6:$AM$77, MATCH('All P'!AE$5, 'Pitcher Raw'!$B$5:$AM$5, 0), FALSE)</f>
        <v>#N/A</v>
      </c>
      <c r="AF97" s="9" t="e">
        <f>VLOOKUP($B97, 'Pitcher Raw'!$B$6:$AM$77, MATCH('All P'!AF$5, 'Pitcher Raw'!$B$5:$AM$5, 0), FALSE)</f>
        <v>#N/A</v>
      </c>
      <c r="AG97" s="9" t="e">
        <f>VLOOKUP($B97, 'Pitcher Raw'!$B$6:$AM$77, MATCH('All P'!AG$5, 'Pitcher Raw'!$B$5:$AM$5, 0), FALSE)</f>
        <v>#N/A</v>
      </c>
      <c r="AH97" s="9" t="e">
        <f>VLOOKUP($B97, 'Pitcher Raw'!$B$6:$AM$77, MATCH('All P'!AH$5, 'Pitcher Raw'!$B$5:$AM$5, 0), FALSE)</f>
        <v>#N/A</v>
      </c>
      <c r="AI97" s="9" t="e">
        <f>VLOOKUP($B97, 'Pitcher Raw'!$B$6:$AM$77, MATCH('All P'!AI$5, 'Pitcher Raw'!$B$5:$AM$5, 0), FALSE)</f>
        <v>#N/A</v>
      </c>
      <c r="AJ97" s="9" t="e">
        <f>VLOOKUP($B97, 'Pitcher Raw'!$B$6:$AM$77, MATCH('All P'!AJ$5, 'Pitcher Raw'!$B$5:$AM$5, 0), FALSE)</f>
        <v>#N/A</v>
      </c>
      <c r="AK97" s="9" t="e">
        <f>(VLOOKUP($B97, 'Pitcher Raw'!$B$6:$AM$77, MATCH('All P'!AK$5, 'Pitcher Raw'!$B$5:$AM$5, 0), FALSE)/VLOOKUP('All P'!$E97, 'Major League Baseball  Detailed'!$AF$2:$AG$31,2,FALSE))*162</f>
        <v>#N/A</v>
      </c>
      <c r="AL97" s="9" t="e">
        <f>(VLOOKUP($B97, 'Pitcher Raw'!$B$6:$AM$77, MATCH('All P'!AL$5, 'Pitcher Raw'!$B$5:$AM$5, 0), FALSE)/VLOOKUP('All P'!$E97, 'Major League Baseball  Detailed'!$AF$2:$AG$31,2,FALSE))*162</f>
        <v>#N/A</v>
      </c>
    </row>
    <row r="98" spans="1:38" x14ac:dyDescent="0.45">
      <c r="A98">
        <f>'Pitcher Raw'!A98</f>
        <v>0</v>
      </c>
      <c r="B98">
        <f>'Pitcher Raw'!B98</f>
        <v>0</v>
      </c>
      <c r="C98">
        <f>'Pitcher Raw'!C98</f>
        <v>0</v>
      </c>
      <c r="D98">
        <f>'Pitcher Raw'!D98</f>
        <v>0</v>
      </c>
      <c r="E98">
        <f>'Pitcher Raw'!E98</f>
        <v>0</v>
      </c>
      <c r="F98">
        <f>'Pitcher Raw'!F98</f>
        <v>0</v>
      </c>
      <c r="G98" t="e">
        <f>ROUND((VLOOKUP($B98, 'Pitcher Raw'!$B$6:$AM$77, MATCH('All P'!G$5,'Pitcher Raw'!$B$5:$AM$5, 0), FALSE)/$L98)*(162*($L98/VLOOKUP($E98, 'Major League Baseball  Detailed'!$AF$2:$AG$31, 2, FALSE))),0)</f>
        <v>#N/A</v>
      </c>
      <c r="H98" t="e">
        <f>ROUND((VLOOKUP($B98, 'Pitcher Raw'!$B$6:$AM$77, MATCH('All P'!H$5,'Pitcher Raw'!$B$5:$AM$5, 0), FALSE)/$L98)*(162*($L98/VLOOKUP($E98, 'Major League Baseball  Detailed'!$AF$2:$AG$31, 2, FALSE))),0)</f>
        <v>#N/A</v>
      </c>
      <c r="I98" t="e">
        <f>ROUND((VLOOKUP($B98, 'Pitcher Raw'!$B$6:$AM$77, MATCH('All P'!I$5,'Pitcher Raw'!$B$5:$AM$5, 0), FALSE)/$L98)*(162*($L98/VLOOKUP($E98, 'Major League Baseball  Detailed'!$AF$2:$AG$31, 2, FALSE))),0)</f>
        <v>#N/A</v>
      </c>
      <c r="J98" t="e">
        <f>ROUND((VLOOKUP($B98, 'Pitcher Raw'!$B$6:$AM$77, MATCH('All P'!J$5,'Pitcher Raw'!$B$5:$AM$5, 0), FALSE)/$L98)*(162*($L98/VLOOKUP($E98, 'Major League Baseball  Detailed'!$AF$2:$AG$31, 2, FALSE))),0)</f>
        <v>#N/A</v>
      </c>
      <c r="K98" t="e">
        <f>VLOOKUP($B98, 'Pitcher Raw'!$B$6:$AM$77, MATCH('All P'!K$5, 'Pitcher Raw'!$B$5:$AM$5, 0), FALSE)</f>
        <v>#N/A</v>
      </c>
      <c r="L98" t="e">
        <f>ROUND((VLOOKUP($B98,'Pitcher Raw'!$B$6:$AM$77,MATCH('All P'!L$5,'Pitcher Raw'!$B$5:$AM$5,0),FALSE)/VLOOKUP($E98, 'Major League Baseball  Detailed'!$AF$2:$AG$31, 2, FALSE))*162, 0)</f>
        <v>#N/A</v>
      </c>
      <c r="M98" t="e">
        <f>ROUND((VLOOKUP($B98,'Pitcher Raw'!$B$6:$AM$77,MATCH('All P'!M$5,'Pitcher Raw'!$B$5:$AM$5,0),FALSE)/VLOOKUP($E98, 'Major League Baseball  Detailed'!$AF$2:$AG$31, 2, FALSE))*162, 0)</f>
        <v>#N/A</v>
      </c>
      <c r="N98" t="e">
        <f>ROUND((VLOOKUP($B98, 'Pitcher Raw'!$B$6:$AM$77, MATCH('All P'!N$5,'Pitcher Raw'!$B$5:$AM$5, 0), FALSE)/$L98)*(162*($L98/VLOOKUP($E98, 'Major League Baseball  Detailed'!$AF$2:$AG$31, 2, FALSE))),0)</f>
        <v>#N/A</v>
      </c>
      <c r="O98" t="e">
        <f>ROUND((VLOOKUP($B98, 'Pitcher Raw'!$B$6:$AM$77, MATCH('All P'!O$5,'Pitcher Raw'!$B$5:$AM$5, 0), FALSE)/$L98)*(162*($L98/VLOOKUP($E98, 'Major League Baseball  Detailed'!$AF$2:$AG$31, 2, FALSE))),0)</f>
        <v>#N/A</v>
      </c>
      <c r="P98" t="e">
        <f>ROUND((VLOOKUP($B98, 'Pitcher Raw'!$B$6:$AM$77, MATCH('All P'!P$5,'Pitcher Raw'!$B$5:$AM$5, 0), FALSE)/$L98)*(162*($L98/VLOOKUP($E98, 'Major League Baseball  Detailed'!$AF$2:$AG$31, 2, FALSE))),0)</f>
        <v>#N/A</v>
      </c>
      <c r="Q98" t="e">
        <f>ROUND((VLOOKUP($B98, 'Pitcher Raw'!$B$6:$AM$77, MATCH('All P'!Q$5,'Pitcher Raw'!$B$5:$AM$5, 0), FALSE)/$L98)*(162*($L98/VLOOKUP($E98, 'Major League Baseball  Detailed'!$AF$2:$AG$31, 2, FALSE))),0)</f>
        <v>#N/A</v>
      </c>
      <c r="R98" t="e">
        <f>ROUND((VLOOKUP($B98, 'Pitcher Raw'!$B$6:$AM$77, MATCH('All P'!R$5,'Pitcher Raw'!$B$5:$AM$5, 0), FALSE)/$L98)*(162*($L98/VLOOKUP($E98, 'Major League Baseball  Detailed'!$AF$2:$AG$31, 2, FALSE))),0)</f>
        <v>#N/A</v>
      </c>
      <c r="S98" t="e">
        <f>ROUND((VLOOKUP($B98, 'Pitcher Raw'!$B$6:$AM$77, MATCH('All P'!S$5,'Pitcher Raw'!$B$5:$AM$5, 0), FALSE)/$L98)*(162*($L98/VLOOKUP($E98, 'Major League Baseball  Detailed'!$AF$2:$AG$31, 2, FALSE))),0)</f>
        <v>#N/A</v>
      </c>
      <c r="T98" t="e">
        <f>ROUND((VLOOKUP($B98, 'Pitcher Raw'!$B$6:$AM$77, MATCH('All P'!T$5,'Pitcher Raw'!$B$5:$AM$5, 0), FALSE)/$L98)*(162*($L98/VLOOKUP($E98, 'Major League Baseball  Detailed'!$AF$2:$AG$31, 2, FALSE))),0)</f>
        <v>#N/A</v>
      </c>
      <c r="U98" t="e">
        <f>ROUND((VLOOKUP($B98, 'Pitcher Raw'!$B$6:$AM$77, MATCH('All P'!U$5,'Pitcher Raw'!$B$5:$AM$5, 0), FALSE)/$L98)*(162*($L98/VLOOKUP($E98, 'Major League Baseball  Detailed'!$AF$2:$AG$31, 2, FALSE))),0)</f>
        <v>#N/A</v>
      </c>
      <c r="V98" t="e">
        <f>ROUND((VLOOKUP($B98, 'Pitcher Raw'!$B$6:$AM$77, MATCH('All P'!V$5,'Pitcher Raw'!$B$5:$AM$5, 0), FALSE)/$L98)*(162*($L98/VLOOKUP($E98, 'Major League Baseball  Detailed'!$AF$2:$AG$31, 2, FALSE))),0)</f>
        <v>#N/A</v>
      </c>
      <c r="W98" t="e">
        <f>ROUND((VLOOKUP($B98, 'Pitcher Raw'!$B$6:$AM$77, MATCH('All P'!W$5,'Pitcher Raw'!$B$5:$AM$5, 0), FALSE)/$L98)*(162*($L98/VLOOKUP($E98, 'Major League Baseball  Detailed'!$AF$2:$AG$31, 2, FALSE))),0)</f>
        <v>#N/A</v>
      </c>
      <c r="X98" t="e">
        <f>ROUND((VLOOKUP($B98, 'Pitcher Raw'!$B$6:$AM$77, MATCH('All P'!X$5,'Pitcher Raw'!$B$5:$AM$5, 0), FALSE)/$L98)*(162*($L98/VLOOKUP($E98, 'Major League Baseball  Detailed'!$AF$2:$AG$31, 2, FALSE))),0)</f>
        <v>#N/A</v>
      </c>
      <c r="Y98" t="e">
        <f>ROUND((VLOOKUP($B98, 'Pitcher Raw'!$B$6:$AM$77, MATCH('All P'!Y$5,'Pitcher Raw'!$B$5:$AM$5, 0), FALSE)/$L98)*(162*($L98/VLOOKUP($E98, 'Major League Baseball  Detailed'!$AF$2:$AG$31, 2, FALSE))),0)</f>
        <v>#N/A</v>
      </c>
      <c r="Z98" t="e">
        <f>ROUND((VLOOKUP($B98, 'Pitcher Raw'!$B$6:$AM$77, MATCH('All P'!Z$5,'Pitcher Raw'!$B$5:$AM$5, 0), FALSE)/$L98)*(162*($L98/VLOOKUP($E98, 'Major League Baseball  Detailed'!$AF$2:$AG$31, 2, FALSE))),0)</f>
        <v>#N/A</v>
      </c>
      <c r="AA98" t="e">
        <f>ROUND((VLOOKUP($B98, 'Pitcher Raw'!$B$6:$AM$77, MATCH('All P'!AA$5,'Pitcher Raw'!$B$5:$AM$5, 0), FALSE)/$L98)*(162*($L98/VLOOKUP($E98, 'Major League Baseball  Detailed'!$AF$2:$AG$31, 2, FALSE))),0)</f>
        <v>#N/A</v>
      </c>
      <c r="AB98" t="e">
        <f>ROUND((VLOOKUP($B98, 'Pitcher Raw'!$B$6:$AM$77, MATCH('All P'!AB$5,'Pitcher Raw'!$B$5:$AM$5, 0), FALSE)/$L98)*(162*($L98/VLOOKUP($E98, 'Major League Baseball  Detailed'!$AF$2:$AG$31, 2, FALSE))),0)</f>
        <v>#N/A</v>
      </c>
      <c r="AC98" t="e">
        <f>VLOOKUP($B98, 'Pitcher Raw'!$B$6:$AM$77, MATCH('All P'!AC$5, 'Pitcher Raw'!$B$5:$AM$5, 0), FALSE)</f>
        <v>#N/A</v>
      </c>
      <c r="AD98" s="1" t="e">
        <f>VLOOKUP($B98, 'Pitcher Raw'!$B$6:$AM$77, MATCH('All P'!AD$5, 'Pitcher Raw'!$B$5:$AM$5, 0), FALSE)</f>
        <v>#N/A</v>
      </c>
      <c r="AE98" s="1" t="e">
        <f>VLOOKUP($B98, 'Pitcher Raw'!$B$6:$AM$77, MATCH('All P'!AE$5, 'Pitcher Raw'!$B$5:$AM$5, 0), FALSE)</f>
        <v>#N/A</v>
      </c>
      <c r="AF98" s="9" t="e">
        <f>VLOOKUP($B98, 'Pitcher Raw'!$B$6:$AM$77, MATCH('All P'!AF$5, 'Pitcher Raw'!$B$5:$AM$5, 0), FALSE)</f>
        <v>#N/A</v>
      </c>
      <c r="AG98" s="9" t="e">
        <f>VLOOKUP($B98, 'Pitcher Raw'!$B$6:$AM$77, MATCH('All P'!AG$5, 'Pitcher Raw'!$B$5:$AM$5, 0), FALSE)</f>
        <v>#N/A</v>
      </c>
      <c r="AH98" s="9" t="e">
        <f>VLOOKUP($B98, 'Pitcher Raw'!$B$6:$AM$77, MATCH('All P'!AH$5, 'Pitcher Raw'!$B$5:$AM$5, 0), FALSE)</f>
        <v>#N/A</v>
      </c>
      <c r="AI98" s="9" t="e">
        <f>VLOOKUP($B98, 'Pitcher Raw'!$B$6:$AM$77, MATCH('All P'!AI$5, 'Pitcher Raw'!$B$5:$AM$5, 0), FALSE)</f>
        <v>#N/A</v>
      </c>
      <c r="AJ98" s="9" t="e">
        <f>VLOOKUP($B98, 'Pitcher Raw'!$B$6:$AM$77, MATCH('All P'!AJ$5, 'Pitcher Raw'!$B$5:$AM$5, 0), FALSE)</f>
        <v>#N/A</v>
      </c>
      <c r="AK98" s="9" t="e">
        <f>(VLOOKUP($B98, 'Pitcher Raw'!$B$6:$AM$77, MATCH('All P'!AK$5, 'Pitcher Raw'!$B$5:$AM$5, 0), FALSE)/VLOOKUP('All P'!$E98, 'Major League Baseball  Detailed'!$AF$2:$AG$31,2,FALSE))*162</f>
        <v>#N/A</v>
      </c>
      <c r="AL98" s="9" t="e">
        <f>(VLOOKUP($B98, 'Pitcher Raw'!$B$6:$AM$77, MATCH('All P'!AL$5, 'Pitcher Raw'!$B$5:$AM$5, 0), FALSE)/VLOOKUP('All P'!$E98, 'Major League Baseball  Detailed'!$AF$2:$AG$31,2,FALSE))*162</f>
        <v>#N/A</v>
      </c>
    </row>
    <row r="99" spans="1:38" x14ac:dyDescent="0.45">
      <c r="A99">
        <f>'Pitcher Raw'!A99</f>
        <v>0</v>
      </c>
      <c r="B99">
        <f>'Pitcher Raw'!B99</f>
        <v>0</v>
      </c>
      <c r="C99">
        <f>'Pitcher Raw'!C99</f>
        <v>0</v>
      </c>
      <c r="D99">
        <f>'Pitcher Raw'!D99</f>
        <v>0</v>
      </c>
      <c r="E99">
        <f>'Pitcher Raw'!E99</f>
        <v>0</v>
      </c>
      <c r="F99">
        <f>'Pitcher Raw'!F99</f>
        <v>0</v>
      </c>
      <c r="G99" t="e">
        <f>ROUND((VLOOKUP($B99, 'Pitcher Raw'!$B$6:$AM$77, MATCH('All P'!G$5,'Pitcher Raw'!$B$5:$AM$5, 0), FALSE)/$L99)*(162*($L99/VLOOKUP($E99, 'Major League Baseball  Detailed'!$AF$2:$AG$31, 2, FALSE))),0)</f>
        <v>#N/A</v>
      </c>
      <c r="H99" t="e">
        <f>ROUND((VLOOKUP($B99, 'Pitcher Raw'!$B$6:$AM$77, MATCH('All P'!H$5,'Pitcher Raw'!$B$5:$AM$5, 0), FALSE)/$L99)*(162*($L99/VLOOKUP($E99, 'Major League Baseball  Detailed'!$AF$2:$AG$31, 2, FALSE))),0)</f>
        <v>#N/A</v>
      </c>
      <c r="I99" t="e">
        <f>ROUND((VLOOKUP($B99, 'Pitcher Raw'!$B$6:$AM$77, MATCH('All P'!I$5,'Pitcher Raw'!$B$5:$AM$5, 0), FALSE)/$L99)*(162*($L99/VLOOKUP($E99, 'Major League Baseball  Detailed'!$AF$2:$AG$31, 2, FALSE))),0)</f>
        <v>#N/A</v>
      </c>
      <c r="J99" t="e">
        <f>ROUND((VLOOKUP($B99, 'Pitcher Raw'!$B$6:$AM$77, MATCH('All P'!J$5,'Pitcher Raw'!$B$5:$AM$5, 0), FALSE)/$L99)*(162*($L99/VLOOKUP($E99, 'Major League Baseball  Detailed'!$AF$2:$AG$31, 2, FALSE))),0)</f>
        <v>#N/A</v>
      </c>
      <c r="K99" t="e">
        <f>VLOOKUP($B99, 'Pitcher Raw'!$B$6:$AM$77, MATCH('All P'!K$5, 'Pitcher Raw'!$B$5:$AM$5, 0), FALSE)</f>
        <v>#N/A</v>
      </c>
      <c r="L99" t="e">
        <f>ROUND((VLOOKUP($B99,'Pitcher Raw'!$B$6:$AM$77,MATCH('All P'!L$5,'Pitcher Raw'!$B$5:$AM$5,0),FALSE)/VLOOKUP($E99, 'Major League Baseball  Detailed'!$AF$2:$AG$31, 2, FALSE))*162, 0)</f>
        <v>#N/A</v>
      </c>
      <c r="M99" t="e">
        <f>ROUND((VLOOKUP($B99,'Pitcher Raw'!$B$6:$AM$77,MATCH('All P'!M$5,'Pitcher Raw'!$B$5:$AM$5,0),FALSE)/VLOOKUP($E99, 'Major League Baseball  Detailed'!$AF$2:$AG$31, 2, FALSE))*162, 0)</f>
        <v>#N/A</v>
      </c>
      <c r="N99" t="e">
        <f>ROUND((VLOOKUP($B99, 'Pitcher Raw'!$B$6:$AM$77, MATCH('All P'!N$5,'Pitcher Raw'!$B$5:$AM$5, 0), FALSE)/$L99)*(162*($L99/VLOOKUP($E99, 'Major League Baseball  Detailed'!$AF$2:$AG$31, 2, FALSE))),0)</f>
        <v>#N/A</v>
      </c>
      <c r="O99" t="e">
        <f>ROUND((VLOOKUP($B99, 'Pitcher Raw'!$B$6:$AM$77, MATCH('All P'!O$5,'Pitcher Raw'!$B$5:$AM$5, 0), FALSE)/$L99)*(162*($L99/VLOOKUP($E99, 'Major League Baseball  Detailed'!$AF$2:$AG$31, 2, FALSE))),0)</f>
        <v>#N/A</v>
      </c>
      <c r="P99" t="e">
        <f>ROUND((VLOOKUP($B99, 'Pitcher Raw'!$B$6:$AM$77, MATCH('All P'!P$5,'Pitcher Raw'!$B$5:$AM$5, 0), FALSE)/$L99)*(162*($L99/VLOOKUP($E99, 'Major League Baseball  Detailed'!$AF$2:$AG$31, 2, FALSE))),0)</f>
        <v>#N/A</v>
      </c>
      <c r="Q99" t="e">
        <f>ROUND((VLOOKUP($B99, 'Pitcher Raw'!$B$6:$AM$77, MATCH('All P'!Q$5,'Pitcher Raw'!$B$5:$AM$5, 0), FALSE)/$L99)*(162*($L99/VLOOKUP($E99, 'Major League Baseball  Detailed'!$AF$2:$AG$31, 2, FALSE))),0)</f>
        <v>#N/A</v>
      </c>
      <c r="R99" t="e">
        <f>ROUND((VLOOKUP($B99, 'Pitcher Raw'!$B$6:$AM$77, MATCH('All P'!R$5,'Pitcher Raw'!$B$5:$AM$5, 0), FALSE)/$L99)*(162*($L99/VLOOKUP($E99, 'Major League Baseball  Detailed'!$AF$2:$AG$31, 2, FALSE))),0)</f>
        <v>#N/A</v>
      </c>
      <c r="S99" t="e">
        <f>ROUND((VLOOKUP($B99, 'Pitcher Raw'!$B$6:$AM$77, MATCH('All P'!S$5,'Pitcher Raw'!$B$5:$AM$5, 0), FALSE)/$L99)*(162*($L99/VLOOKUP($E99, 'Major League Baseball  Detailed'!$AF$2:$AG$31, 2, FALSE))),0)</f>
        <v>#N/A</v>
      </c>
      <c r="T99" t="e">
        <f>ROUND((VLOOKUP($B99, 'Pitcher Raw'!$B$6:$AM$77, MATCH('All P'!T$5,'Pitcher Raw'!$B$5:$AM$5, 0), FALSE)/$L99)*(162*($L99/VLOOKUP($E99, 'Major League Baseball  Detailed'!$AF$2:$AG$31, 2, FALSE))),0)</f>
        <v>#N/A</v>
      </c>
      <c r="U99" t="e">
        <f>ROUND((VLOOKUP($B99, 'Pitcher Raw'!$B$6:$AM$77, MATCH('All P'!U$5,'Pitcher Raw'!$B$5:$AM$5, 0), FALSE)/$L99)*(162*($L99/VLOOKUP($E99, 'Major League Baseball  Detailed'!$AF$2:$AG$31, 2, FALSE))),0)</f>
        <v>#N/A</v>
      </c>
      <c r="V99" t="e">
        <f>ROUND((VLOOKUP($B99, 'Pitcher Raw'!$B$6:$AM$77, MATCH('All P'!V$5,'Pitcher Raw'!$B$5:$AM$5, 0), FALSE)/$L99)*(162*($L99/VLOOKUP($E99, 'Major League Baseball  Detailed'!$AF$2:$AG$31, 2, FALSE))),0)</f>
        <v>#N/A</v>
      </c>
      <c r="W99" t="e">
        <f>ROUND((VLOOKUP($B99, 'Pitcher Raw'!$B$6:$AM$77, MATCH('All P'!W$5,'Pitcher Raw'!$B$5:$AM$5, 0), FALSE)/$L99)*(162*($L99/VLOOKUP($E99, 'Major League Baseball  Detailed'!$AF$2:$AG$31, 2, FALSE))),0)</f>
        <v>#N/A</v>
      </c>
      <c r="X99" t="e">
        <f>ROUND((VLOOKUP($B99, 'Pitcher Raw'!$B$6:$AM$77, MATCH('All P'!X$5,'Pitcher Raw'!$B$5:$AM$5, 0), FALSE)/$L99)*(162*($L99/VLOOKUP($E99, 'Major League Baseball  Detailed'!$AF$2:$AG$31, 2, FALSE))),0)</f>
        <v>#N/A</v>
      </c>
      <c r="Y99" t="e">
        <f>ROUND((VLOOKUP($B99, 'Pitcher Raw'!$B$6:$AM$77, MATCH('All P'!Y$5,'Pitcher Raw'!$B$5:$AM$5, 0), FALSE)/$L99)*(162*($L99/VLOOKUP($E99, 'Major League Baseball  Detailed'!$AF$2:$AG$31, 2, FALSE))),0)</f>
        <v>#N/A</v>
      </c>
      <c r="Z99" t="e">
        <f>ROUND((VLOOKUP($B99, 'Pitcher Raw'!$B$6:$AM$77, MATCH('All P'!Z$5,'Pitcher Raw'!$B$5:$AM$5, 0), FALSE)/$L99)*(162*($L99/VLOOKUP($E99, 'Major League Baseball  Detailed'!$AF$2:$AG$31, 2, FALSE))),0)</f>
        <v>#N/A</v>
      </c>
      <c r="AA99" t="e">
        <f>ROUND((VLOOKUP($B99, 'Pitcher Raw'!$B$6:$AM$77, MATCH('All P'!AA$5,'Pitcher Raw'!$B$5:$AM$5, 0), FALSE)/$L99)*(162*($L99/VLOOKUP($E99, 'Major League Baseball  Detailed'!$AF$2:$AG$31, 2, FALSE))),0)</f>
        <v>#N/A</v>
      </c>
      <c r="AB99" t="e">
        <f>ROUND((VLOOKUP($B99, 'Pitcher Raw'!$B$6:$AM$77, MATCH('All P'!AB$5,'Pitcher Raw'!$B$5:$AM$5, 0), FALSE)/$L99)*(162*($L99/VLOOKUP($E99, 'Major League Baseball  Detailed'!$AF$2:$AG$31, 2, FALSE))),0)</f>
        <v>#N/A</v>
      </c>
      <c r="AC99" t="e">
        <f>VLOOKUP($B99, 'Pitcher Raw'!$B$6:$AM$77, MATCH('All P'!AC$5, 'Pitcher Raw'!$B$5:$AM$5, 0), FALSE)</f>
        <v>#N/A</v>
      </c>
      <c r="AD99" s="1" t="e">
        <f>VLOOKUP($B99, 'Pitcher Raw'!$B$6:$AM$77, MATCH('All P'!AD$5, 'Pitcher Raw'!$B$5:$AM$5, 0), FALSE)</f>
        <v>#N/A</v>
      </c>
      <c r="AE99" s="1" t="e">
        <f>VLOOKUP($B99, 'Pitcher Raw'!$B$6:$AM$77, MATCH('All P'!AE$5, 'Pitcher Raw'!$B$5:$AM$5, 0), FALSE)</f>
        <v>#N/A</v>
      </c>
      <c r="AF99" s="9" t="e">
        <f>VLOOKUP($B99, 'Pitcher Raw'!$B$6:$AM$77, MATCH('All P'!AF$5, 'Pitcher Raw'!$B$5:$AM$5, 0), FALSE)</f>
        <v>#N/A</v>
      </c>
      <c r="AG99" s="9" t="e">
        <f>VLOOKUP($B99, 'Pitcher Raw'!$B$6:$AM$77, MATCH('All P'!AG$5, 'Pitcher Raw'!$B$5:$AM$5, 0), FALSE)</f>
        <v>#N/A</v>
      </c>
      <c r="AH99" s="9" t="e">
        <f>VLOOKUP($B99, 'Pitcher Raw'!$B$6:$AM$77, MATCH('All P'!AH$5, 'Pitcher Raw'!$B$5:$AM$5, 0), FALSE)</f>
        <v>#N/A</v>
      </c>
      <c r="AI99" s="9" t="e">
        <f>VLOOKUP($B99, 'Pitcher Raw'!$B$6:$AM$77, MATCH('All P'!AI$5, 'Pitcher Raw'!$B$5:$AM$5, 0), FALSE)</f>
        <v>#N/A</v>
      </c>
      <c r="AJ99" s="9" t="e">
        <f>VLOOKUP($B99, 'Pitcher Raw'!$B$6:$AM$77, MATCH('All P'!AJ$5, 'Pitcher Raw'!$B$5:$AM$5, 0), FALSE)</f>
        <v>#N/A</v>
      </c>
      <c r="AK99" s="9" t="e">
        <f>(VLOOKUP($B99, 'Pitcher Raw'!$B$6:$AM$77, MATCH('All P'!AK$5, 'Pitcher Raw'!$B$5:$AM$5, 0), FALSE)/VLOOKUP('All P'!$E99, 'Major League Baseball  Detailed'!$AF$2:$AG$31,2,FALSE))*162</f>
        <v>#N/A</v>
      </c>
      <c r="AL99" s="9" t="e">
        <f>(VLOOKUP($B99, 'Pitcher Raw'!$B$6:$AM$77, MATCH('All P'!AL$5, 'Pitcher Raw'!$B$5:$AM$5, 0), FALSE)/VLOOKUP('All P'!$E99, 'Major League Baseball  Detailed'!$AF$2:$AG$31,2,FALSE))*162</f>
        <v>#N/A</v>
      </c>
    </row>
    <row r="100" spans="1:38" x14ac:dyDescent="0.45">
      <c r="A100">
        <f>'Pitcher Raw'!A100</f>
        <v>0</v>
      </c>
      <c r="B100">
        <f>'Pitcher Raw'!B100</f>
        <v>0</v>
      </c>
      <c r="C100">
        <f>'Pitcher Raw'!C100</f>
        <v>0</v>
      </c>
      <c r="D100">
        <f>'Pitcher Raw'!D100</f>
        <v>0</v>
      </c>
      <c r="E100">
        <f>'Pitcher Raw'!E100</f>
        <v>0</v>
      </c>
      <c r="F100">
        <f>'Pitcher Raw'!F100</f>
        <v>0</v>
      </c>
      <c r="G100" t="e">
        <f>ROUND((VLOOKUP($B100, 'Pitcher Raw'!$B$6:$AM$77, MATCH('All P'!G$5,'Pitcher Raw'!$B$5:$AM$5, 0), FALSE)/$L100)*(162*($L100/VLOOKUP($E100, 'Major League Baseball  Detailed'!$AF$2:$AG$31, 2, FALSE))),0)</f>
        <v>#N/A</v>
      </c>
      <c r="H100" t="e">
        <f>ROUND((VLOOKUP($B100, 'Pitcher Raw'!$B$6:$AM$77, MATCH('All P'!H$5,'Pitcher Raw'!$B$5:$AM$5, 0), FALSE)/$L100)*(162*($L100/VLOOKUP($E100, 'Major League Baseball  Detailed'!$AF$2:$AG$31, 2, FALSE))),0)</f>
        <v>#N/A</v>
      </c>
      <c r="I100" t="e">
        <f>ROUND((VLOOKUP($B100, 'Pitcher Raw'!$B$6:$AM$77, MATCH('All P'!I$5,'Pitcher Raw'!$B$5:$AM$5, 0), FALSE)/$L100)*(162*($L100/VLOOKUP($E100, 'Major League Baseball  Detailed'!$AF$2:$AG$31, 2, FALSE))),0)</f>
        <v>#N/A</v>
      </c>
      <c r="J100" t="e">
        <f>ROUND((VLOOKUP($B100, 'Pitcher Raw'!$B$6:$AM$77, MATCH('All P'!J$5,'Pitcher Raw'!$B$5:$AM$5, 0), FALSE)/$L100)*(162*($L100/VLOOKUP($E100, 'Major League Baseball  Detailed'!$AF$2:$AG$31, 2, FALSE))),0)</f>
        <v>#N/A</v>
      </c>
      <c r="K100" t="e">
        <f>VLOOKUP($B100, 'Pitcher Raw'!$B$6:$AM$77, MATCH('All P'!K$5, 'Pitcher Raw'!$B$5:$AM$5, 0), FALSE)</f>
        <v>#N/A</v>
      </c>
      <c r="L100" t="e">
        <f>ROUND((VLOOKUP($B100,'Pitcher Raw'!$B$6:$AM$77,MATCH('All P'!L$5,'Pitcher Raw'!$B$5:$AM$5,0),FALSE)/VLOOKUP($E100, 'Major League Baseball  Detailed'!$AF$2:$AG$31, 2, FALSE))*162, 0)</f>
        <v>#N/A</v>
      </c>
      <c r="M100" t="e">
        <f>ROUND((VLOOKUP($B100,'Pitcher Raw'!$B$6:$AM$77,MATCH('All P'!M$5,'Pitcher Raw'!$B$5:$AM$5,0),FALSE)/VLOOKUP($E100, 'Major League Baseball  Detailed'!$AF$2:$AG$31, 2, FALSE))*162, 0)</f>
        <v>#N/A</v>
      </c>
      <c r="N100" t="e">
        <f>ROUND((VLOOKUP($B100, 'Pitcher Raw'!$B$6:$AM$77, MATCH('All P'!N$5,'Pitcher Raw'!$B$5:$AM$5, 0), FALSE)/$L100)*(162*($L100/VLOOKUP($E100, 'Major League Baseball  Detailed'!$AF$2:$AG$31, 2, FALSE))),0)</f>
        <v>#N/A</v>
      </c>
      <c r="O100" t="e">
        <f>ROUND((VLOOKUP($B100, 'Pitcher Raw'!$B$6:$AM$77, MATCH('All P'!O$5,'Pitcher Raw'!$B$5:$AM$5, 0), FALSE)/$L100)*(162*($L100/VLOOKUP($E100, 'Major League Baseball  Detailed'!$AF$2:$AG$31, 2, FALSE))),0)</f>
        <v>#N/A</v>
      </c>
      <c r="P100" t="e">
        <f>ROUND((VLOOKUP($B100, 'Pitcher Raw'!$B$6:$AM$77, MATCH('All P'!P$5,'Pitcher Raw'!$B$5:$AM$5, 0), FALSE)/$L100)*(162*($L100/VLOOKUP($E100, 'Major League Baseball  Detailed'!$AF$2:$AG$31, 2, FALSE))),0)</f>
        <v>#N/A</v>
      </c>
      <c r="Q100" t="e">
        <f>ROUND((VLOOKUP($B100, 'Pitcher Raw'!$B$6:$AM$77, MATCH('All P'!Q$5,'Pitcher Raw'!$B$5:$AM$5, 0), FALSE)/$L100)*(162*($L100/VLOOKUP($E100, 'Major League Baseball  Detailed'!$AF$2:$AG$31, 2, FALSE))),0)</f>
        <v>#N/A</v>
      </c>
      <c r="R100" t="e">
        <f>ROUND((VLOOKUP($B100, 'Pitcher Raw'!$B$6:$AM$77, MATCH('All P'!R$5,'Pitcher Raw'!$B$5:$AM$5, 0), FALSE)/$L100)*(162*($L100/VLOOKUP($E100, 'Major League Baseball  Detailed'!$AF$2:$AG$31, 2, FALSE))),0)</f>
        <v>#N/A</v>
      </c>
      <c r="S100" t="e">
        <f>ROUND((VLOOKUP($B100, 'Pitcher Raw'!$B$6:$AM$77, MATCH('All P'!S$5,'Pitcher Raw'!$B$5:$AM$5, 0), FALSE)/$L100)*(162*($L100/VLOOKUP($E100, 'Major League Baseball  Detailed'!$AF$2:$AG$31, 2, FALSE))),0)</f>
        <v>#N/A</v>
      </c>
      <c r="T100" t="e">
        <f>ROUND((VLOOKUP($B100, 'Pitcher Raw'!$B$6:$AM$77, MATCH('All P'!T$5,'Pitcher Raw'!$B$5:$AM$5, 0), FALSE)/$L100)*(162*($L100/VLOOKUP($E100, 'Major League Baseball  Detailed'!$AF$2:$AG$31, 2, FALSE))),0)</f>
        <v>#N/A</v>
      </c>
      <c r="U100" t="e">
        <f>ROUND((VLOOKUP($B100, 'Pitcher Raw'!$B$6:$AM$77, MATCH('All P'!U$5,'Pitcher Raw'!$B$5:$AM$5, 0), FALSE)/$L100)*(162*($L100/VLOOKUP($E100, 'Major League Baseball  Detailed'!$AF$2:$AG$31, 2, FALSE))),0)</f>
        <v>#N/A</v>
      </c>
      <c r="V100" t="e">
        <f>ROUND((VLOOKUP($B100, 'Pitcher Raw'!$B$6:$AM$77, MATCH('All P'!V$5,'Pitcher Raw'!$B$5:$AM$5, 0), FALSE)/$L100)*(162*($L100/VLOOKUP($E100, 'Major League Baseball  Detailed'!$AF$2:$AG$31, 2, FALSE))),0)</f>
        <v>#N/A</v>
      </c>
      <c r="W100" t="e">
        <f>ROUND((VLOOKUP($B100, 'Pitcher Raw'!$B$6:$AM$77, MATCH('All P'!W$5,'Pitcher Raw'!$B$5:$AM$5, 0), FALSE)/$L100)*(162*($L100/VLOOKUP($E100, 'Major League Baseball  Detailed'!$AF$2:$AG$31, 2, FALSE))),0)</f>
        <v>#N/A</v>
      </c>
      <c r="X100" t="e">
        <f>ROUND((VLOOKUP($B100, 'Pitcher Raw'!$B$6:$AM$77, MATCH('All P'!X$5,'Pitcher Raw'!$B$5:$AM$5, 0), FALSE)/$L100)*(162*($L100/VLOOKUP($E100, 'Major League Baseball  Detailed'!$AF$2:$AG$31, 2, FALSE))),0)</f>
        <v>#N/A</v>
      </c>
      <c r="Y100" t="e">
        <f>ROUND((VLOOKUP($B100, 'Pitcher Raw'!$B$6:$AM$77, MATCH('All P'!Y$5,'Pitcher Raw'!$B$5:$AM$5, 0), FALSE)/$L100)*(162*($L100/VLOOKUP($E100, 'Major League Baseball  Detailed'!$AF$2:$AG$31, 2, FALSE))),0)</f>
        <v>#N/A</v>
      </c>
      <c r="Z100" t="e">
        <f>ROUND((VLOOKUP($B100, 'Pitcher Raw'!$B$6:$AM$77, MATCH('All P'!Z$5,'Pitcher Raw'!$B$5:$AM$5, 0), FALSE)/$L100)*(162*($L100/VLOOKUP($E100, 'Major League Baseball  Detailed'!$AF$2:$AG$31, 2, FALSE))),0)</f>
        <v>#N/A</v>
      </c>
      <c r="AA100" t="e">
        <f>ROUND((VLOOKUP($B100, 'Pitcher Raw'!$B$6:$AM$77, MATCH('All P'!AA$5,'Pitcher Raw'!$B$5:$AM$5, 0), FALSE)/$L100)*(162*($L100/VLOOKUP($E100, 'Major League Baseball  Detailed'!$AF$2:$AG$31, 2, FALSE))),0)</f>
        <v>#N/A</v>
      </c>
      <c r="AB100" t="e">
        <f>ROUND((VLOOKUP($B100, 'Pitcher Raw'!$B$6:$AM$77, MATCH('All P'!AB$5,'Pitcher Raw'!$B$5:$AM$5, 0), FALSE)/$L100)*(162*($L100/VLOOKUP($E100, 'Major League Baseball  Detailed'!$AF$2:$AG$31, 2, FALSE))),0)</f>
        <v>#N/A</v>
      </c>
      <c r="AC100" t="e">
        <f>VLOOKUP($B100, 'Pitcher Raw'!$B$6:$AM$77, MATCH('All P'!AC$5, 'Pitcher Raw'!$B$5:$AM$5, 0), FALSE)</f>
        <v>#N/A</v>
      </c>
      <c r="AD100" s="1" t="e">
        <f>VLOOKUP($B100, 'Pitcher Raw'!$B$6:$AM$77, MATCH('All P'!AD$5, 'Pitcher Raw'!$B$5:$AM$5, 0), FALSE)</f>
        <v>#N/A</v>
      </c>
      <c r="AE100" s="1" t="e">
        <f>VLOOKUP($B100, 'Pitcher Raw'!$B$6:$AM$77, MATCH('All P'!AE$5, 'Pitcher Raw'!$B$5:$AM$5, 0), FALSE)</f>
        <v>#N/A</v>
      </c>
      <c r="AF100" s="9" t="e">
        <f>VLOOKUP($B100, 'Pitcher Raw'!$B$6:$AM$77, MATCH('All P'!AF$5, 'Pitcher Raw'!$B$5:$AM$5, 0), FALSE)</f>
        <v>#N/A</v>
      </c>
      <c r="AG100" s="9" t="e">
        <f>VLOOKUP($B100, 'Pitcher Raw'!$B$6:$AM$77, MATCH('All P'!AG$5, 'Pitcher Raw'!$B$5:$AM$5, 0), FALSE)</f>
        <v>#N/A</v>
      </c>
      <c r="AH100" s="9" t="e">
        <f>VLOOKUP($B100, 'Pitcher Raw'!$B$6:$AM$77, MATCH('All P'!AH$5, 'Pitcher Raw'!$B$5:$AM$5, 0), FALSE)</f>
        <v>#N/A</v>
      </c>
      <c r="AI100" s="9" t="e">
        <f>VLOOKUP($B100, 'Pitcher Raw'!$B$6:$AM$77, MATCH('All P'!AI$5, 'Pitcher Raw'!$B$5:$AM$5, 0), FALSE)</f>
        <v>#N/A</v>
      </c>
      <c r="AJ100" s="9" t="e">
        <f>VLOOKUP($B100, 'Pitcher Raw'!$B$6:$AM$77, MATCH('All P'!AJ$5, 'Pitcher Raw'!$B$5:$AM$5, 0), FALSE)</f>
        <v>#N/A</v>
      </c>
      <c r="AK100" s="9" t="e">
        <f>(VLOOKUP($B100, 'Pitcher Raw'!$B$6:$AM$77, MATCH('All P'!AK$5, 'Pitcher Raw'!$B$5:$AM$5, 0), FALSE)/VLOOKUP('All P'!$E100, 'Major League Baseball  Detailed'!$AF$2:$AG$31,2,FALSE))*162</f>
        <v>#N/A</v>
      </c>
      <c r="AL100" s="9" t="e">
        <f>(VLOOKUP($B100, 'Pitcher Raw'!$B$6:$AM$77, MATCH('All P'!AL$5, 'Pitcher Raw'!$B$5:$AM$5, 0), FALSE)/VLOOKUP('All P'!$E100, 'Major League Baseball  Detailed'!$AF$2:$AG$31,2,FALSE))*162</f>
        <v>#N/A</v>
      </c>
    </row>
    <row r="101" spans="1:38" x14ac:dyDescent="0.45">
      <c r="A101">
        <f>'Pitcher Raw'!A101</f>
        <v>0</v>
      </c>
      <c r="B101">
        <f>'Pitcher Raw'!B101</f>
        <v>0</v>
      </c>
      <c r="C101">
        <f>'Pitcher Raw'!C101</f>
        <v>0</v>
      </c>
      <c r="D101">
        <f>'Pitcher Raw'!D101</f>
        <v>0</v>
      </c>
      <c r="E101">
        <f>'Pitcher Raw'!E101</f>
        <v>0</v>
      </c>
      <c r="F101">
        <f>'Pitcher Raw'!F101</f>
        <v>0</v>
      </c>
      <c r="G101" t="e">
        <f>ROUND((VLOOKUP($B101, 'Pitcher Raw'!$B$6:$AM$77, MATCH('All P'!G$5,'Pitcher Raw'!$B$5:$AM$5, 0), FALSE)/$L101)*(162*($L101/VLOOKUP($E101, 'Major League Baseball  Detailed'!$AF$2:$AG$31, 2, FALSE))),0)</f>
        <v>#N/A</v>
      </c>
      <c r="H101" t="e">
        <f>ROUND((VLOOKUP($B101, 'Pitcher Raw'!$B$6:$AM$77, MATCH('All P'!H$5,'Pitcher Raw'!$B$5:$AM$5, 0), FALSE)/$L101)*(162*($L101/VLOOKUP($E101, 'Major League Baseball  Detailed'!$AF$2:$AG$31, 2, FALSE))),0)</f>
        <v>#N/A</v>
      </c>
      <c r="I101" t="e">
        <f>ROUND((VLOOKUP($B101, 'Pitcher Raw'!$B$6:$AM$77, MATCH('All P'!I$5,'Pitcher Raw'!$B$5:$AM$5, 0), FALSE)/$L101)*(162*($L101/VLOOKUP($E101, 'Major League Baseball  Detailed'!$AF$2:$AG$31, 2, FALSE))),0)</f>
        <v>#N/A</v>
      </c>
      <c r="J101" t="e">
        <f>ROUND((VLOOKUP($B101, 'Pitcher Raw'!$B$6:$AM$77, MATCH('All P'!J$5,'Pitcher Raw'!$B$5:$AM$5, 0), FALSE)/$L101)*(162*($L101/VLOOKUP($E101, 'Major League Baseball  Detailed'!$AF$2:$AG$31, 2, FALSE))),0)</f>
        <v>#N/A</v>
      </c>
      <c r="K101" t="e">
        <f>VLOOKUP($B101, 'Pitcher Raw'!$B$6:$AM$77, MATCH('All P'!K$5, 'Pitcher Raw'!$B$5:$AM$5, 0), FALSE)</f>
        <v>#N/A</v>
      </c>
      <c r="L101" t="e">
        <f>ROUND((VLOOKUP($B101,'Pitcher Raw'!$B$6:$AM$77,MATCH('All P'!L$5,'Pitcher Raw'!$B$5:$AM$5,0),FALSE)/VLOOKUP($E101, 'Major League Baseball  Detailed'!$AF$2:$AG$31, 2, FALSE))*162, 0)</f>
        <v>#N/A</v>
      </c>
      <c r="M101" t="e">
        <f>ROUND((VLOOKUP($B101,'Pitcher Raw'!$B$6:$AM$77,MATCH('All P'!M$5,'Pitcher Raw'!$B$5:$AM$5,0),FALSE)/VLOOKUP($E101, 'Major League Baseball  Detailed'!$AF$2:$AG$31, 2, FALSE))*162, 0)</f>
        <v>#N/A</v>
      </c>
      <c r="N101" t="e">
        <f>ROUND((VLOOKUP($B101, 'Pitcher Raw'!$B$6:$AM$77, MATCH('All P'!N$5,'Pitcher Raw'!$B$5:$AM$5, 0), FALSE)/$L101)*(162*($L101/VLOOKUP($E101, 'Major League Baseball  Detailed'!$AF$2:$AG$31, 2, FALSE))),0)</f>
        <v>#N/A</v>
      </c>
      <c r="O101" t="e">
        <f>ROUND((VLOOKUP($B101, 'Pitcher Raw'!$B$6:$AM$77, MATCH('All P'!O$5,'Pitcher Raw'!$B$5:$AM$5, 0), FALSE)/$L101)*(162*($L101/VLOOKUP($E101, 'Major League Baseball  Detailed'!$AF$2:$AG$31, 2, FALSE))),0)</f>
        <v>#N/A</v>
      </c>
      <c r="P101" t="e">
        <f>ROUND((VLOOKUP($B101, 'Pitcher Raw'!$B$6:$AM$77, MATCH('All P'!P$5,'Pitcher Raw'!$B$5:$AM$5, 0), FALSE)/$L101)*(162*($L101/VLOOKUP($E101, 'Major League Baseball  Detailed'!$AF$2:$AG$31, 2, FALSE))),0)</f>
        <v>#N/A</v>
      </c>
      <c r="Q101" t="e">
        <f>ROUND((VLOOKUP($B101, 'Pitcher Raw'!$B$6:$AM$77, MATCH('All P'!Q$5,'Pitcher Raw'!$B$5:$AM$5, 0), FALSE)/$L101)*(162*($L101/VLOOKUP($E101, 'Major League Baseball  Detailed'!$AF$2:$AG$31, 2, FALSE))),0)</f>
        <v>#N/A</v>
      </c>
      <c r="R101" t="e">
        <f>ROUND((VLOOKUP($B101, 'Pitcher Raw'!$B$6:$AM$77, MATCH('All P'!R$5,'Pitcher Raw'!$B$5:$AM$5, 0), FALSE)/$L101)*(162*($L101/VLOOKUP($E101, 'Major League Baseball  Detailed'!$AF$2:$AG$31, 2, FALSE))),0)</f>
        <v>#N/A</v>
      </c>
      <c r="S101" t="e">
        <f>ROUND((VLOOKUP($B101, 'Pitcher Raw'!$B$6:$AM$77, MATCH('All P'!S$5,'Pitcher Raw'!$B$5:$AM$5, 0), FALSE)/$L101)*(162*($L101/VLOOKUP($E101, 'Major League Baseball  Detailed'!$AF$2:$AG$31, 2, FALSE))),0)</f>
        <v>#N/A</v>
      </c>
      <c r="T101" t="e">
        <f>ROUND((VLOOKUP($B101, 'Pitcher Raw'!$B$6:$AM$77, MATCH('All P'!T$5,'Pitcher Raw'!$B$5:$AM$5, 0), FALSE)/$L101)*(162*($L101/VLOOKUP($E101, 'Major League Baseball  Detailed'!$AF$2:$AG$31, 2, FALSE))),0)</f>
        <v>#N/A</v>
      </c>
      <c r="U101" t="e">
        <f>ROUND((VLOOKUP($B101, 'Pitcher Raw'!$B$6:$AM$77, MATCH('All P'!U$5,'Pitcher Raw'!$B$5:$AM$5, 0), FALSE)/$L101)*(162*($L101/VLOOKUP($E101, 'Major League Baseball  Detailed'!$AF$2:$AG$31, 2, FALSE))),0)</f>
        <v>#N/A</v>
      </c>
      <c r="V101" t="e">
        <f>ROUND((VLOOKUP($B101, 'Pitcher Raw'!$B$6:$AM$77, MATCH('All P'!V$5,'Pitcher Raw'!$B$5:$AM$5, 0), FALSE)/$L101)*(162*($L101/VLOOKUP($E101, 'Major League Baseball  Detailed'!$AF$2:$AG$31, 2, FALSE))),0)</f>
        <v>#N/A</v>
      </c>
      <c r="W101" t="e">
        <f>ROUND((VLOOKUP($B101, 'Pitcher Raw'!$B$6:$AM$77, MATCH('All P'!W$5,'Pitcher Raw'!$B$5:$AM$5, 0), FALSE)/$L101)*(162*($L101/VLOOKUP($E101, 'Major League Baseball  Detailed'!$AF$2:$AG$31, 2, FALSE))),0)</f>
        <v>#N/A</v>
      </c>
      <c r="X101" t="e">
        <f>ROUND((VLOOKUP($B101, 'Pitcher Raw'!$B$6:$AM$77, MATCH('All P'!X$5,'Pitcher Raw'!$B$5:$AM$5, 0), FALSE)/$L101)*(162*($L101/VLOOKUP($E101, 'Major League Baseball  Detailed'!$AF$2:$AG$31, 2, FALSE))),0)</f>
        <v>#N/A</v>
      </c>
      <c r="Y101" t="e">
        <f>ROUND((VLOOKUP($B101, 'Pitcher Raw'!$B$6:$AM$77, MATCH('All P'!Y$5,'Pitcher Raw'!$B$5:$AM$5, 0), FALSE)/$L101)*(162*($L101/VLOOKUP($E101, 'Major League Baseball  Detailed'!$AF$2:$AG$31, 2, FALSE))),0)</f>
        <v>#N/A</v>
      </c>
      <c r="Z101" t="e">
        <f>ROUND((VLOOKUP($B101, 'Pitcher Raw'!$B$6:$AM$77, MATCH('All P'!Z$5,'Pitcher Raw'!$B$5:$AM$5, 0), FALSE)/$L101)*(162*($L101/VLOOKUP($E101, 'Major League Baseball  Detailed'!$AF$2:$AG$31, 2, FALSE))),0)</f>
        <v>#N/A</v>
      </c>
      <c r="AA101" t="e">
        <f>ROUND((VLOOKUP($B101, 'Pitcher Raw'!$B$6:$AM$77, MATCH('All P'!AA$5,'Pitcher Raw'!$B$5:$AM$5, 0), FALSE)/$L101)*(162*($L101/VLOOKUP($E101, 'Major League Baseball  Detailed'!$AF$2:$AG$31, 2, FALSE))),0)</f>
        <v>#N/A</v>
      </c>
      <c r="AB101" t="e">
        <f>ROUND((VLOOKUP($B101, 'Pitcher Raw'!$B$6:$AM$77, MATCH('All P'!AB$5,'Pitcher Raw'!$B$5:$AM$5, 0), FALSE)/$L101)*(162*($L101/VLOOKUP($E101, 'Major League Baseball  Detailed'!$AF$2:$AG$31, 2, FALSE))),0)</f>
        <v>#N/A</v>
      </c>
      <c r="AC101" t="e">
        <f>VLOOKUP($B101, 'Pitcher Raw'!$B$6:$AM$77, MATCH('All P'!AC$5, 'Pitcher Raw'!$B$5:$AM$5, 0), FALSE)</f>
        <v>#N/A</v>
      </c>
      <c r="AD101" s="1" t="e">
        <f>VLOOKUP($B101, 'Pitcher Raw'!$B$6:$AM$77, MATCH('All P'!AD$5, 'Pitcher Raw'!$B$5:$AM$5, 0), FALSE)</f>
        <v>#N/A</v>
      </c>
      <c r="AE101" s="1" t="e">
        <f>VLOOKUP($B101, 'Pitcher Raw'!$B$6:$AM$77, MATCH('All P'!AE$5, 'Pitcher Raw'!$B$5:$AM$5, 0), FALSE)</f>
        <v>#N/A</v>
      </c>
      <c r="AF101" s="9" t="e">
        <f>VLOOKUP($B101, 'Pitcher Raw'!$B$6:$AM$77, MATCH('All P'!AF$5, 'Pitcher Raw'!$B$5:$AM$5, 0), FALSE)</f>
        <v>#N/A</v>
      </c>
      <c r="AG101" s="9" t="e">
        <f>VLOOKUP($B101, 'Pitcher Raw'!$B$6:$AM$77, MATCH('All P'!AG$5, 'Pitcher Raw'!$B$5:$AM$5, 0), FALSE)</f>
        <v>#N/A</v>
      </c>
      <c r="AH101" s="9" t="e">
        <f>VLOOKUP($B101, 'Pitcher Raw'!$B$6:$AM$77, MATCH('All P'!AH$5, 'Pitcher Raw'!$B$5:$AM$5, 0), FALSE)</f>
        <v>#N/A</v>
      </c>
      <c r="AI101" s="9" t="e">
        <f>VLOOKUP($B101, 'Pitcher Raw'!$B$6:$AM$77, MATCH('All P'!AI$5, 'Pitcher Raw'!$B$5:$AM$5, 0), FALSE)</f>
        <v>#N/A</v>
      </c>
      <c r="AJ101" s="9" t="e">
        <f>VLOOKUP($B101, 'Pitcher Raw'!$B$6:$AM$77, MATCH('All P'!AJ$5, 'Pitcher Raw'!$B$5:$AM$5, 0), FALSE)</f>
        <v>#N/A</v>
      </c>
      <c r="AK101" s="9" t="e">
        <f>(VLOOKUP($B101, 'Pitcher Raw'!$B$6:$AM$77, MATCH('All P'!AK$5, 'Pitcher Raw'!$B$5:$AM$5, 0), FALSE)/VLOOKUP('All P'!$E101, 'Major League Baseball  Detailed'!$AF$2:$AG$31,2,FALSE))*162</f>
        <v>#N/A</v>
      </c>
      <c r="AL101" s="9" t="e">
        <f>(VLOOKUP($B101, 'Pitcher Raw'!$B$6:$AM$77, MATCH('All P'!AL$5, 'Pitcher Raw'!$B$5:$AM$5, 0), FALSE)/VLOOKUP('All P'!$E101, 'Major League Baseball  Detailed'!$AF$2:$AG$31,2,FALSE))*162</f>
        <v>#N/A</v>
      </c>
    </row>
    <row r="102" spans="1:38" x14ac:dyDescent="0.45">
      <c r="A102">
        <f>'Pitcher Raw'!A102</f>
        <v>0</v>
      </c>
      <c r="B102">
        <f>'Pitcher Raw'!B102</f>
        <v>0</v>
      </c>
      <c r="C102">
        <f>'Pitcher Raw'!C102</f>
        <v>0</v>
      </c>
      <c r="D102">
        <f>'Pitcher Raw'!D102</f>
        <v>0</v>
      </c>
      <c r="E102">
        <f>'Pitcher Raw'!E102</f>
        <v>0</v>
      </c>
      <c r="F102">
        <f>'Pitcher Raw'!F102</f>
        <v>0</v>
      </c>
      <c r="G102" t="e">
        <f>ROUND((VLOOKUP($B102, 'Pitcher Raw'!$B$6:$AM$77, MATCH('All P'!G$5,'Pitcher Raw'!$B$5:$AM$5, 0), FALSE)/$L102)*(162*($L102/VLOOKUP($E102, 'Major League Baseball  Detailed'!$AF$2:$AG$31, 2, FALSE))),0)</f>
        <v>#N/A</v>
      </c>
      <c r="H102" t="e">
        <f>ROUND((VLOOKUP($B102, 'Pitcher Raw'!$B$6:$AM$77, MATCH('All P'!H$5,'Pitcher Raw'!$B$5:$AM$5, 0), FALSE)/$L102)*(162*($L102/VLOOKUP($E102, 'Major League Baseball  Detailed'!$AF$2:$AG$31, 2, FALSE))),0)</f>
        <v>#N/A</v>
      </c>
      <c r="I102" t="e">
        <f>ROUND((VLOOKUP($B102, 'Pitcher Raw'!$B$6:$AM$77, MATCH('All P'!I$5,'Pitcher Raw'!$B$5:$AM$5, 0), FALSE)/$L102)*(162*($L102/VLOOKUP($E102, 'Major League Baseball  Detailed'!$AF$2:$AG$31, 2, FALSE))),0)</f>
        <v>#N/A</v>
      </c>
      <c r="J102" t="e">
        <f>ROUND((VLOOKUP($B102, 'Pitcher Raw'!$B$6:$AM$77, MATCH('All P'!J$5,'Pitcher Raw'!$B$5:$AM$5, 0), FALSE)/$L102)*(162*($L102/VLOOKUP($E102, 'Major League Baseball  Detailed'!$AF$2:$AG$31, 2, FALSE))),0)</f>
        <v>#N/A</v>
      </c>
      <c r="K102" t="e">
        <f>VLOOKUP($B102, 'Pitcher Raw'!$B$6:$AM$77, MATCH('All P'!K$5, 'Pitcher Raw'!$B$5:$AM$5, 0), FALSE)</f>
        <v>#N/A</v>
      </c>
      <c r="L102" t="e">
        <f>ROUND((VLOOKUP($B102,'Pitcher Raw'!$B$6:$AM$77,MATCH('All P'!L$5,'Pitcher Raw'!$B$5:$AM$5,0),FALSE)/VLOOKUP($E102, 'Major League Baseball  Detailed'!$AF$2:$AG$31, 2, FALSE))*162, 0)</f>
        <v>#N/A</v>
      </c>
      <c r="M102" t="e">
        <f>ROUND((VLOOKUP($B102,'Pitcher Raw'!$B$6:$AM$77,MATCH('All P'!M$5,'Pitcher Raw'!$B$5:$AM$5,0),FALSE)/VLOOKUP($E102, 'Major League Baseball  Detailed'!$AF$2:$AG$31, 2, FALSE))*162, 0)</f>
        <v>#N/A</v>
      </c>
      <c r="N102" t="e">
        <f>ROUND((VLOOKUP($B102, 'Pitcher Raw'!$B$6:$AM$77, MATCH('All P'!N$5,'Pitcher Raw'!$B$5:$AM$5, 0), FALSE)/$L102)*(162*($L102/VLOOKUP($E102, 'Major League Baseball  Detailed'!$AF$2:$AG$31, 2, FALSE))),0)</f>
        <v>#N/A</v>
      </c>
      <c r="O102" t="e">
        <f>ROUND((VLOOKUP($B102, 'Pitcher Raw'!$B$6:$AM$77, MATCH('All P'!O$5,'Pitcher Raw'!$B$5:$AM$5, 0), FALSE)/$L102)*(162*($L102/VLOOKUP($E102, 'Major League Baseball  Detailed'!$AF$2:$AG$31, 2, FALSE))),0)</f>
        <v>#N/A</v>
      </c>
      <c r="P102" t="e">
        <f>ROUND((VLOOKUP($B102, 'Pitcher Raw'!$B$6:$AM$77, MATCH('All P'!P$5,'Pitcher Raw'!$B$5:$AM$5, 0), FALSE)/$L102)*(162*($L102/VLOOKUP($E102, 'Major League Baseball  Detailed'!$AF$2:$AG$31, 2, FALSE))),0)</f>
        <v>#N/A</v>
      </c>
      <c r="Q102" t="e">
        <f>ROUND((VLOOKUP($B102, 'Pitcher Raw'!$B$6:$AM$77, MATCH('All P'!Q$5,'Pitcher Raw'!$B$5:$AM$5, 0), FALSE)/$L102)*(162*($L102/VLOOKUP($E102, 'Major League Baseball  Detailed'!$AF$2:$AG$31, 2, FALSE))),0)</f>
        <v>#N/A</v>
      </c>
      <c r="R102" t="e">
        <f>ROUND((VLOOKUP($B102, 'Pitcher Raw'!$B$6:$AM$77, MATCH('All P'!R$5,'Pitcher Raw'!$B$5:$AM$5, 0), FALSE)/$L102)*(162*($L102/VLOOKUP($E102, 'Major League Baseball  Detailed'!$AF$2:$AG$31, 2, FALSE))),0)</f>
        <v>#N/A</v>
      </c>
      <c r="S102" t="e">
        <f>ROUND((VLOOKUP($B102, 'Pitcher Raw'!$B$6:$AM$77, MATCH('All P'!S$5,'Pitcher Raw'!$B$5:$AM$5, 0), FALSE)/$L102)*(162*($L102/VLOOKUP($E102, 'Major League Baseball  Detailed'!$AF$2:$AG$31, 2, FALSE))),0)</f>
        <v>#N/A</v>
      </c>
      <c r="T102" t="e">
        <f>ROUND((VLOOKUP($B102, 'Pitcher Raw'!$B$6:$AM$77, MATCH('All P'!T$5,'Pitcher Raw'!$B$5:$AM$5, 0), FALSE)/$L102)*(162*($L102/VLOOKUP($E102, 'Major League Baseball  Detailed'!$AF$2:$AG$31, 2, FALSE))),0)</f>
        <v>#N/A</v>
      </c>
      <c r="U102" t="e">
        <f>ROUND((VLOOKUP($B102, 'Pitcher Raw'!$B$6:$AM$77, MATCH('All P'!U$5,'Pitcher Raw'!$B$5:$AM$5, 0), FALSE)/$L102)*(162*($L102/VLOOKUP($E102, 'Major League Baseball  Detailed'!$AF$2:$AG$31, 2, FALSE))),0)</f>
        <v>#N/A</v>
      </c>
      <c r="V102" t="e">
        <f>ROUND((VLOOKUP($B102, 'Pitcher Raw'!$B$6:$AM$77, MATCH('All P'!V$5,'Pitcher Raw'!$B$5:$AM$5, 0), FALSE)/$L102)*(162*($L102/VLOOKUP($E102, 'Major League Baseball  Detailed'!$AF$2:$AG$31, 2, FALSE))),0)</f>
        <v>#N/A</v>
      </c>
      <c r="W102" t="e">
        <f>ROUND((VLOOKUP($B102, 'Pitcher Raw'!$B$6:$AM$77, MATCH('All P'!W$5,'Pitcher Raw'!$B$5:$AM$5, 0), FALSE)/$L102)*(162*($L102/VLOOKUP($E102, 'Major League Baseball  Detailed'!$AF$2:$AG$31, 2, FALSE))),0)</f>
        <v>#N/A</v>
      </c>
      <c r="X102" t="e">
        <f>ROUND((VLOOKUP($B102, 'Pitcher Raw'!$B$6:$AM$77, MATCH('All P'!X$5,'Pitcher Raw'!$B$5:$AM$5, 0), FALSE)/$L102)*(162*($L102/VLOOKUP($E102, 'Major League Baseball  Detailed'!$AF$2:$AG$31, 2, FALSE))),0)</f>
        <v>#N/A</v>
      </c>
      <c r="Y102" t="e">
        <f>ROUND((VLOOKUP($B102, 'Pitcher Raw'!$B$6:$AM$77, MATCH('All P'!Y$5,'Pitcher Raw'!$B$5:$AM$5, 0), FALSE)/$L102)*(162*($L102/VLOOKUP($E102, 'Major League Baseball  Detailed'!$AF$2:$AG$31, 2, FALSE))),0)</f>
        <v>#N/A</v>
      </c>
      <c r="Z102" t="e">
        <f>ROUND((VLOOKUP($B102, 'Pitcher Raw'!$B$6:$AM$77, MATCH('All P'!Z$5,'Pitcher Raw'!$B$5:$AM$5, 0), FALSE)/$L102)*(162*($L102/VLOOKUP($E102, 'Major League Baseball  Detailed'!$AF$2:$AG$31, 2, FALSE))),0)</f>
        <v>#N/A</v>
      </c>
      <c r="AA102" t="e">
        <f>ROUND((VLOOKUP($B102, 'Pitcher Raw'!$B$6:$AM$77, MATCH('All P'!AA$5,'Pitcher Raw'!$B$5:$AM$5, 0), FALSE)/$L102)*(162*($L102/VLOOKUP($E102, 'Major League Baseball  Detailed'!$AF$2:$AG$31, 2, FALSE))),0)</f>
        <v>#N/A</v>
      </c>
      <c r="AB102" t="e">
        <f>ROUND((VLOOKUP($B102, 'Pitcher Raw'!$B$6:$AM$77, MATCH('All P'!AB$5,'Pitcher Raw'!$B$5:$AM$5, 0), FALSE)/$L102)*(162*($L102/VLOOKUP($E102, 'Major League Baseball  Detailed'!$AF$2:$AG$31, 2, FALSE))),0)</f>
        <v>#N/A</v>
      </c>
      <c r="AC102" t="e">
        <f>VLOOKUP($B102, 'Pitcher Raw'!$B$6:$AM$77, MATCH('All P'!AC$5, 'Pitcher Raw'!$B$5:$AM$5, 0), FALSE)</f>
        <v>#N/A</v>
      </c>
      <c r="AD102" s="1" t="e">
        <f>VLOOKUP($B102, 'Pitcher Raw'!$B$6:$AM$77, MATCH('All P'!AD$5, 'Pitcher Raw'!$B$5:$AM$5, 0), FALSE)</f>
        <v>#N/A</v>
      </c>
      <c r="AE102" s="1" t="e">
        <f>VLOOKUP($B102, 'Pitcher Raw'!$B$6:$AM$77, MATCH('All P'!AE$5, 'Pitcher Raw'!$B$5:$AM$5, 0), FALSE)</f>
        <v>#N/A</v>
      </c>
      <c r="AF102" s="9" t="e">
        <f>VLOOKUP($B102, 'Pitcher Raw'!$B$6:$AM$77, MATCH('All P'!AF$5, 'Pitcher Raw'!$B$5:$AM$5, 0), FALSE)</f>
        <v>#N/A</v>
      </c>
      <c r="AG102" s="9" t="e">
        <f>VLOOKUP($B102, 'Pitcher Raw'!$B$6:$AM$77, MATCH('All P'!AG$5, 'Pitcher Raw'!$B$5:$AM$5, 0), FALSE)</f>
        <v>#N/A</v>
      </c>
      <c r="AH102" s="9" t="e">
        <f>VLOOKUP($B102, 'Pitcher Raw'!$B$6:$AM$77, MATCH('All P'!AH$5, 'Pitcher Raw'!$B$5:$AM$5, 0), FALSE)</f>
        <v>#N/A</v>
      </c>
      <c r="AI102" s="9" t="e">
        <f>VLOOKUP($B102, 'Pitcher Raw'!$B$6:$AM$77, MATCH('All P'!AI$5, 'Pitcher Raw'!$B$5:$AM$5, 0), FALSE)</f>
        <v>#N/A</v>
      </c>
      <c r="AJ102" s="9" t="e">
        <f>VLOOKUP($B102, 'Pitcher Raw'!$B$6:$AM$77, MATCH('All P'!AJ$5, 'Pitcher Raw'!$B$5:$AM$5, 0), FALSE)</f>
        <v>#N/A</v>
      </c>
      <c r="AK102" s="9" t="e">
        <f>(VLOOKUP($B102, 'Pitcher Raw'!$B$6:$AM$77, MATCH('All P'!AK$5, 'Pitcher Raw'!$B$5:$AM$5, 0), FALSE)/VLOOKUP('All P'!$E102, 'Major League Baseball  Detailed'!$AF$2:$AG$31,2,FALSE))*162</f>
        <v>#N/A</v>
      </c>
      <c r="AL102" s="9" t="e">
        <f>(VLOOKUP($B102, 'Pitcher Raw'!$B$6:$AM$77, MATCH('All P'!AL$5, 'Pitcher Raw'!$B$5:$AM$5, 0), FALSE)/VLOOKUP('All P'!$E102, 'Major League Baseball  Detailed'!$AF$2:$AG$31,2,FALSE))*162</f>
        <v>#N/A</v>
      </c>
    </row>
    <row r="103" spans="1:38" x14ac:dyDescent="0.45">
      <c r="A103">
        <f>'Pitcher Raw'!A103</f>
        <v>0</v>
      </c>
      <c r="B103">
        <f>'Pitcher Raw'!B103</f>
        <v>0</v>
      </c>
      <c r="C103">
        <f>'Pitcher Raw'!C103</f>
        <v>0</v>
      </c>
      <c r="D103">
        <f>'Pitcher Raw'!D103</f>
        <v>0</v>
      </c>
      <c r="E103">
        <f>'Pitcher Raw'!E103</f>
        <v>0</v>
      </c>
      <c r="F103">
        <f>'Pitcher Raw'!F103</f>
        <v>0</v>
      </c>
      <c r="G103" t="e">
        <f>ROUND((VLOOKUP($B103, 'Pitcher Raw'!$B$6:$AM$77, MATCH('All P'!G$5,'Pitcher Raw'!$B$5:$AM$5, 0), FALSE)/$L103)*(162*($L103/VLOOKUP($E103, 'Major League Baseball  Detailed'!$AF$2:$AG$31, 2, FALSE))),0)</f>
        <v>#N/A</v>
      </c>
      <c r="H103" t="e">
        <f>ROUND((VLOOKUP($B103, 'Pitcher Raw'!$B$6:$AM$77, MATCH('All P'!H$5,'Pitcher Raw'!$B$5:$AM$5, 0), FALSE)/$L103)*(162*($L103/VLOOKUP($E103, 'Major League Baseball  Detailed'!$AF$2:$AG$31, 2, FALSE))),0)</f>
        <v>#N/A</v>
      </c>
      <c r="I103" t="e">
        <f>ROUND((VLOOKUP($B103, 'Pitcher Raw'!$B$6:$AM$77, MATCH('All P'!I$5,'Pitcher Raw'!$B$5:$AM$5, 0), FALSE)/$L103)*(162*($L103/VLOOKUP($E103, 'Major League Baseball  Detailed'!$AF$2:$AG$31, 2, FALSE))),0)</f>
        <v>#N/A</v>
      </c>
      <c r="J103" t="e">
        <f>ROUND((VLOOKUP($B103, 'Pitcher Raw'!$B$6:$AM$77, MATCH('All P'!J$5,'Pitcher Raw'!$B$5:$AM$5, 0), FALSE)/$L103)*(162*($L103/VLOOKUP($E103, 'Major League Baseball  Detailed'!$AF$2:$AG$31, 2, FALSE))),0)</f>
        <v>#N/A</v>
      </c>
      <c r="K103" t="e">
        <f>VLOOKUP($B103, 'Pitcher Raw'!$B$6:$AM$77, MATCH('All P'!K$5, 'Pitcher Raw'!$B$5:$AM$5, 0), FALSE)</f>
        <v>#N/A</v>
      </c>
      <c r="L103" t="e">
        <f>ROUND((VLOOKUP($B103,'Pitcher Raw'!$B$6:$AM$77,MATCH('All P'!L$5,'Pitcher Raw'!$B$5:$AM$5,0),FALSE)/VLOOKUP($E103, 'Major League Baseball  Detailed'!$AF$2:$AG$31, 2, FALSE))*162, 0)</f>
        <v>#N/A</v>
      </c>
      <c r="M103" t="e">
        <f>ROUND((VLOOKUP($B103,'Pitcher Raw'!$B$6:$AM$77,MATCH('All P'!M$5,'Pitcher Raw'!$B$5:$AM$5,0),FALSE)/VLOOKUP($E103, 'Major League Baseball  Detailed'!$AF$2:$AG$31, 2, FALSE))*162, 0)</f>
        <v>#N/A</v>
      </c>
      <c r="N103" t="e">
        <f>ROUND((VLOOKUP($B103, 'Pitcher Raw'!$B$6:$AM$77, MATCH('All P'!N$5,'Pitcher Raw'!$B$5:$AM$5, 0), FALSE)/$L103)*(162*($L103/VLOOKUP($E103, 'Major League Baseball  Detailed'!$AF$2:$AG$31, 2, FALSE))),0)</f>
        <v>#N/A</v>
      </c>
      <c r="O103" t="e">
        <f>ROUND((VLOOKUP($B103, 'Pitcher Raw'!$B$6:$AM$77, MATCH('All P'!O$5,'Pitcher Raw'!$B$5:$AM$5, 0), FALSE)/$L103)*(162*($L103/VLOOKUP($E103, 'Major League Baseball  Detailed'!$AF$2:$AG$31, 2, FALSE))),0)</f>
        <v>#N/A</v>
      </c>
      <c r="P103" t="e">
        <f>ROUND((VLOOKUP($B103, 'Pitcher Raw'!$B$6:$AM$77, MATCH('All P'!P$5,'Pitcher Raw'!$B$5:$AM$5, 0), FALSE)/$L103)*(162*($L103/VLOOKUP($E103, 'Major League Baseball  Detailed'!$AF$2:$AG$31, 2, FALSE))),0)</f>
        <v>#N/A</v>
      </c>
      <c r="Q103" t="e">
        <f>ROUND((VLOOKUP($B103, 'Pitcher Raw'!$B$6:$AM$77, MATCH('All P'!Q$5,'Pitcher Raw'!$B$5:$AM$5, 0), FALSE)/$L103)*(162*($L103/VLOOKUP($E103, 'Major League Baseball  Detailed'!$AF$2:$AG$31, 2, FALSE))),0)</f>
        <v>#N/A</v>
      </c>
      <c r="R103" t="e">
        <f>ROUND((VLOOKUP($B103, 'Pitcher Raw'!$B$6:$AM$77, MATCH('All P'!R$5,'Pitcher Raw'!$B$5:$AM$5, 0), FALSE)/$L103)*(162*($L103/VLOOKUP($E103, 'Major League Baseball  Detailed'!$AF$2:$AG$31, 2, FALSE))),0)</f>
        <v>#N/A</v>
      </c>
      <c r="S103" t="e">
        <f>ROUND((VLOOKUP($B103, 'Pitcher Raw'!$B$6:$AM$77, MATCH('All P'!S$5,'Pitcher Raw'!$B$5:$AM$5, 0), FALSE)/$L103)*(162*($L103/VLOOKUP($E103, 'Major League Baseball  Detailed'!$AF$2:$AG$31, 2, FALSE))),0)</f>
        <v>#N/A</v>
      </c>
      <c r="T103" t="e">
        <f>ROUND((VLOOKUP($B103, 'Pitcher Raw'!$B$6:$AM$77, MATCH('All P'!T$5,'Pitcher Raw'!$B$5:$AM$5, 0), FALSE)/$L103)*(162*($L103/VLOOKUP($E103, 'Major League Baseball  Detailed'!$AF$2:$AG$31, 2, FALSE))),0)</f>
        <v>#N/A</v>
      </c>
      <c r="U103" t="e">
        <f>ROUND((VLOOKUP($B103, 'Pitcher Raw'!$B$6:$AM$77, MATCH('All P'!U$5,'Pitcher Raw'!$B$5:$AM$5, 0), FALSE)/$L103)*(162*($L103/VLOOKUP($E103, 'Major League Baseball  Detailed'!$AF$2:$AG$31, 2, FALSE))),0)</f>
        <v>#N/A</v>
      </c>
      <c r="V103" t="e">
        <f>ROUND((VLOOKUP($B103, 'Pitcher Raw'!$B$6:$AM$77, MATCH('All P'!V$5,'Pitcher Raw'!$B$5:$AM$5, 0), FALSE)/$L103)*(162*($L103/VLOOKUP($E103, 'Major League Baseball  Detailed'!$AF$2:$AG$31, 2, FALSE))),0)</f>
        <v>#N/A</v>
      </c>
      <c r="W103" t="e">
        <f>ROUND((VLOOKUP($B103, 'Pitcher Raw'!$B$6:$AM$77, MATCH('All P'!W$5,'Pitcher Raw'!$B$5:$AM$5, 0), FALSE)/$L103)*(162*($L103/VLOOKUP($E103, 'Major League Baseball  Detailed'!$AF$2:$AG$31, 2, FALSE))),0)</f>
        <v>#N/A</v>
      </c>
      <c r="X103" t="e">
        <f>ROUND((VLOOKUP($B103, 'Pitcher Raw'!$B$6:$AM$77, MATCH('All P'!X$5,'Pitcher Raw'!$B$5:$AM$5, 0), FALSE)/$L103)*(162*($L103/VLOOKUP($E103, 'Major League Baseball  Detailed'!$AF$2:$AG$31, 2, FALSE))),0)</f>
        <v>#N/A</v>
      </c>
      <c r="Y103" t="e">
        <f>ROUND((VLOOKUP($B103, 'Pitcher Raw'!$B$6:$AM$77, MATCH('All P'!Y$5,'Pitcher Raw'!$B$5:$AM$5, 0), FALSE)/$L103)*(162*($L103/VLOOKUP($E103, 'Major League Baseball  Detailed'!$AF$2:$AG$31, 2, FALSE))),0)</f>
        <v>#N/A</v>
      </c>
      <c r="Z103" t="e">
        <f>ROUND((VLOOKUP($B103, 'Pitcher Raw'!$B$6:$AM$77, MATCH('All P'!Z$5,'Pitcher Raw'!$B$5:$AM$5, 0), FALSE)/$L103)*(162*($L103/VLOOKUP($E103, 'Major League Baseball  Detailed'!$AF$2:$AG$31, 2, FALSE))),0)</f>
        <v>#N/A</v>
      </c>
      <c r="AA103" t="e">
        <f>ROUND((VLOOKUP($B103, 'Pitcher Raw'!$B$6:$AM$77, MATCH('All P'!AA$5,'Pitcher Raw'!$B$5:$AM$5, 0), FALSE)/$L103)*(162*($L103/VLOOKUP($E103, 'Major League Baseball  Detailed'!$AF$2:$AG$31, 2, FALSE))),0)</f>
        <v>#N/A</v>
      </c>
      <c r="AB103" t="e">
        <f>ROUND((VLOOKUP($B103, 'Pitcher Raw'!$B$6:$AM$77, MATCH('All P'!AB$5,'Pitcher Raw'!$B$5:$AM$5, 0), FALSE)/$L103)*(162*($L103/VLOOKUP($E103, 'Major League Baseball  Detailed'!$AF$2:$AG$31, 2, FALSE))),0)</f>
        <v>#N/A</v>
      </c>
      <c r="AC103" t="e">
        <f>VLOOKUP($B103, 'Pitcher Raw'!$B$6:$AM$77, MATCH('All P'!AC$5, 'Pitcher Raw'!$B$5:$AM$5, 0), FALSE)</f>
        <v>#N/A</v>
      </c>
      <c r="AD103" s="1" t="e">
        <f>VLOOKUP($B103, 'Pitcher Raw'!$B$6:$AM$77, MATCH('All P'!AD$5, 'Pitcher Raw'!$B$5:$AM$5, 0), FALSE)</f>
        <v>#N/A</v>
      </c>
      <c r="AE103" s="1" t="e">
        <f>VLOOKUP($B103, 'Pitcher Raw'!$B$6:$AM$77, MATCH('All P'!AE$5, 'Pitcher Raw'!$B$5:$AM$5, 0), FALSE)</f>
        <v>#N/A</v>
      </c>
      <c r="AF103" s="9" t="e">
        <f>VLOOKUP($B103, 'Pitcher Raw'!$B$6:$AM$77, MATCH('All P'!AF$5, 'Pitcher Raw'!$B$5:$AM$5, 0), FALSE)</f>
        <v>#N/A</v>
      </c>
      <c r="AG103" s="9" t="e">
        <f>VLOOKUP($B103, 'Pitcher Raw'!$B$6:$AM$77, MATCH('All P'!AG$5, 'Pitcher Raw'!$B$5:$AM$5, 0), FALSE)</f>
        <v>#N/A</v>
      </c>
      <c r="AH103" s="9" t="e">
        <f>VLOOKUP($B103, 'Pitcher Raw'!$B$6:$AM$77, MATCH('All P'!AH$5, 'Pitcher Raw'!$B$5:$AM$5, 0), FALSE)</f>
        <v>#N/A</v>
      </c>
      <c r="AI103" s="9" t="e">
        <f>VLOOKUP($B103, 'Pitcher Raw'!$B$6:$AM$77, MATCH('All P'!AI$5, 'Pitcher Raw'!$B$5:$AM$5, 0), FALSE)</f>
        <v>#N/A</v>
      </c>
      <c r="AJ103" s="9" t="e">
        <f>VLOOKUP($B103, 'Pitcher Raw'!$B$6:$AM$77, MATCH('All P'!AJ$5, 'Pitcher Raw'!$B$5:$AM$5, 0), FALSE)</f>
        <v>#N/A</v>
      </c>
      <c r="AK103" s="9" t="e">
        <f>(VLOOKUP($B103, 'Pitcher Raw'!$B$6:$AM$77, MATCH('All P'!AK$5, 'Pitcher Raw'!$B$5:$AM$5, 0), FALSE)/VLOOKUP('All P'!$E103, 'Major League Baseball  Detailed'!$AF$2:$AG$31,2,FALSE))*162</f>
        <v>#N/A</v>
      </c>
      <c r="AL103" s="9" t="e">
        <f>(VLOOKUP($B103, 'Pitcher Raw'!$B$6:$AM$77, MATCH('All P'!AL$5, 'Pitcher Raw'!$B$5:$AM$5, 0), FALSE)/VLOOKUP('All P'!$E103, 'Major League Baseball  Detailed'!$AF$2:$AG$31,2,FALSE))*162</f>
        <v>#N/A</v>
      </c>
    </row>
    <row r="104" spans="1:38" x14ac:dyDescent="0.45">
      <c r="A104">
        <f>'Pitcher Raw'!A104</f>
        <v>0</v>
      </c>
      <c r="B104">
        <f>'Pitcher Raw'!B104</f>
        <v>0</v>
      </c>
      <c r="C104">
        <f>'Pitcher Raw'!C104</f>
        <v>0</v>
      </c>
      <c r="D104">
        <f>'Pitcher Raw'!D104</f>
        <v>0</v>
      </c>
      <c r="E104">
        <f>'Pitcher Raw'!E104</f>
        <v>0</v>
      </c>
      <c r="F104">
        <f>'Pitcher Raw'!F104</f>
        <v>0</v>
      </c>
      <c r="G104" t="e">
        <f>ROUND((VLOOKUP($B104, 'Pitcher Raw'!$B$6:$AM$77, MATCH('All P'!G$5,'Pitcher Raw'!$B$5:$AM$5, 0), FALSE)/$L104)*(162*($L104/VLOOKUP($E104, 'Major League Baseball  Detailed'!$AF$2:$AG$31, 2, FALSE))),0)</f>
        <v>#N/A</v>
      </c>
      <c r="H104" t="e">
        <f>ROUND((VLOOKUP($B104, 'Pitcher Raw'!$B$6:$AM$77, MATCH('All P'!H$5,'Pitcher Raw'!$B$5:$AM$5, 0), FALSE)/$L104)*(162*($L104/VLOOKUP($E104, 'Major League Baseball  Detailed'!$AF$2:$AG$31, 2, FALSE))),0)</f>
        <v>#N/A</v>
      </c>
      <c r="I104" t="e">
        <f>ROUND((VLOOKUP($B104, 'Pitcher Raw'!$B$6:$AM$77, MATCH('All P'!I$5,'Pitcher Raw'!$B$5:$AM$5, 0), FALSE)/$L104)*(162*($L104/VLOOKUP($E104, 'Major League Baseball  Detailed'!$AF$2:$AG$31, 2, FALSE))),0)</f>
        <v>#N/A</v>
      </c>
      <c r="J104" t="e">
        <f>ROUND((VLOOKUP($B104, 'Pitcher Raw'!$B$6:$AM$77, MATCH('All P'!J$5,'Pitcher Raw'!$B$5:$AM$5, 0), FALSE)/$L104)*(162*($L104/VLOOKUP($E104, 'Major League Baseball  Detailed'!$AF$2:$AG$31, 2, FALSE))),0)</f>
        <v>#N/A</v>
      </c>
      <c r="K104" t="e">
        <f>VLOOKUP($B104, 'Pitcher Raw'!$B$6:$AM$77, MATCH('All P'!K$5, 'Pitcher Raw'!$B$5:$AM$5, 0), FALSE)</f>
        <v>#N/A</v>
      </c>
      <c r="L104" t="e">
        <f>ROUND((VLOOKUP($B104,'Pitcher Raw'!$B$6:$AM$77,MATCH('All P'!L$5,'Pitcher Raw'!$B$5:$AM$5,0),FALSE)/VLOOKUP($E104, 'Major League Baseball  Detailed'!$AF$2:$AG$31, 2, FALSE))*162, 0)</f>
        <v>#N/A</v>
      </c>
      <c r="M104" t="e">
        <f>ROUND((VLOOKUP($B104,'Pitcher Raw'!$B$6:$AM$77,MATCH('All P'!M$5,'Pitcher Raw'!$B$5:$AM$5,0),FALSE)/VLOOKUP($E104, 'Major League Baseball  Detailed'!$AF$2:$AG$31, 2, FALSE))*162, 0)</f>
        <v>#N/A</v>
      </c>
      <c r="N104" t="e">
        <f>ROUND((VLOOKUP($B104, 'Pitcher Raw'!$B$6:$AM$77, MATCH('All P'!N$5,'Pitcher Raw'!$B$5:$AM$5, 0), FALSE)/$L104)*(162*($L104/VLOOKUP($E104, 'Major League Baseball  Detailed'!$AF$2:$AG$31, 2, FALSE))),0)</f>
        <v>#N/A</v>
      </c>
      <c r="O104" t="e">
        <f>ROUND((VLOOKUP($B104, 'Pitcher Raw'!$B$6:$AM$77, MATCH('All P'!O$5,'Pitcher Raw'!$B$5:$AM$5, 0), FALSE)/$L104)*(162*($L104/VLOOKUP($E104, 'Major League Baseball  Detailed'!$AF$2:$AG$31, 2, FALSE))),0)</f>
        <v>#N/A</v>
      </c>
      <c r="P104" t="e">
        <f>ROUND((VLOOKUP($B104, 'Pitcher Raw'!$B$6:$AM$77, MATCH('All P'!P$5,'Pitcher Raw'!$B$5:$AM$5, 0), FALSE)/$L104)*(162*($L104/VLOOKUP($E104, 'Major League Baseball  Detailed'!$AF$2:$AG$31, 2, FALSE))),0)</f>
        <v>#N/A</v>
      </c>
      <c r="Q104" t="e">
        <f>ROUND((VLOOKUP($B104, 'Pitcher Raw'!$B$6:$AM$77, MATCH('All P'!Q$5,'Pitcher Raw'!$B$5:$AM$5, 0), FALSE)/$L104)*(162*($L104/VLOOKUP($E104, 'Major League Baseball  Detailed'!$AF$2:$AG$31, 2, FALSE))),0)</f>
        <v>#N/A</v>
      </c>
      <c r="R104" t="e">
        <f>ROUND((VLOOKUP($B104, 'Pitcher Raw'!$B$6:$AM$77, MATCH('All P'!R$5,'Pitcher Raw'!$B$5:$AM$5, 0), FALSE)/$L104)*(162*($L104/VLOOKUP($E104, 'Major League Baseball  Detailed'!$AF$2:$AG$31, 2, FALSE))),0)</f>
        <v>#N/A</v>
      </c>
      <c r="S104" t="e">
        <f>ROUND((VLOOKUP($B104, 'Pitcher Raw'!$B$6:$AM$77, MATCH('All P'!S$5,'Pitcher Raw'!$B$5:$AM$5, 0), FALSE)/$L104)*(162*($L104/VLOOKUP($E104, 'Major League Baseball  Detailed'!$AF$2:$AG$31, 2, FALSE))),0)</f>
        <v>#N/A</v>
      </c>
      <c r="T104" t="e">
        <f>ROUND((VLOOKUP($B104, 'Pitcher Raw'!$B$6:$AM$77, MATCH('All P'!T$5,'Pitcher Raw'!$B$5:$AM$5, 0), FALSE)/$L104)*(162*($L104/VLOOKUP($E104, 'Major League Baseball  Detailed'!$AF$2:$AG$31, 2, FALSE))),0)</f>
        <v>#N/A</v>
      </c>
      <c r="U104" t="e">
        <f>ROUND((VLOOKUP($B104, 'Pitcher Raw'!$B$6:$AM$77, MATCH('All P'!U$5,'Pitcher Raw'!$B$5:$AM$5, 0), FALSE)/$L104)*(162*($L104/VLOOKUP($E104, 'Major League Baseball  Detailed'!$AF$2:$AG$31, 2, FALSE))),0)</f>
        <v>#N/A</v>
      </c>
      <c r="V104" t="e">
        <f>ROUND((VLOOKUP($B104, 'Pitcher Raw'!$B$6:$AM$77, MATCH('All P'!V$5,'Pitcher Raw'!$B$5:$AM$5, 0), FALSE)/$L104)*(162*($L104/VLOOKUP($E104, 'Major League Baseball  Detailed'!$AF$2:$AG$31, 2, FALSE))),0)</f>
        <v>#N/A</v>
      </c>
      <c r="W104" t="e">
        <f>ROUND((VLOOKUP($B104, 'Pitcher Raw'!$B$6:$AM$77, MATCH('All P'!W$5,'Pitcher Raw'!$B$5:$AM$5, 0), FALSE)/$L104)*(162*($L104/VLOOKUP($E104, 'Major League Baseball  Detailed'!$AF$2:$AG$31, 2, FALSE))),0)</f>
        <v>#N/A</v>
      </c>
      <c r="X104" t="e">
        <f>ROUND((VLOOKUP($B104, 'Pitcher Raw'!$B$6:$AM$77, MATCH('All P'!X$5,'Pitcher Raw'!$B$5:$AM$5, 0), FALSE)/$L104)*(162*($L104/VLOOKUP($E104, 'Major League Baseball  Detailed'!$AF$2:$AG$31, 2, FALSE))),0)</f>
        <v>#N/A</v>
      </c>
      <c r="Y104" t="e">
        <f>ROUND((VLOOKUP($B104, 'Pitcher Raw'!$B$6:$AM$77, MATCH('All P'!Y$5,'Pitcher Raw'!$B$5:$AM$5, 0), FALSE)/$L104)*(162*($L104/VLOOKUP($E104, 'Major League Baseball  Detailed'!$AF$2:$AG$31, 2, FALSE))),0)</f>
        <v>#N/A</v>
      </c>
      <c r="Z104" t="e">
        <f>ROUND((VLOOKUP($B104, 'Pitcher Raw'!$B$6:$AM$77, MATCH('All P'!Z$5,'Pitcher Raw'!$B$5:$AM$5, 0), FALSE)/$L104)*(162*($L104/VLOOKUP($E104, 'Major League Baseball  Detailed'!$AF$2:$AG$31, 2, FALSE))),0)</f>
        <v>#N/A</v>
      </c>
      <c r="AA104" t="e">
        <f>ROUND((VLOOKUP($B104, 'Pitcher Raw'!$B$6:$AM$77, MATCH('All P'!AA$5,'Pitcher Raw'!$B$5:$AM$5, 0), FALSE)/$L104)*(162*($L104/VLOOKUP($E104, 'Major League Baseball  Detailed'!$AF$2:$AG$31, 2, FALSE))),0)</f>
        <v>#N/A</v>
      </c>
      <c r="AB104" t="e">
        <f>ROUND((VLOOKUP($B104, 'Pitcher Raw'!$B$6:$AM$77, MATCH('All P'!AB$5,'Pitcher Raw'!$B$5:$AM$5, 0), FALSE)/$L104)*(162*($L104/VLOOKUP($E104, 'Major League Baseball  Detailed'!$AF$2:$AG$31, 2, FALSE))),0)</f>
        <v>#N/A</v>
      </c>
      <c r="AC104" t="e">
        <f>VLOOKUP($B104, 'Pitcher Raw'!$B$6:$AM$77, MATCH('All P'!AC$5, 'Pitcher Raw'!$B$5:$AM$5, 0), FALSE)</f>
        <v>#N/A</v>
      </c>
      <c r="AD104" s="1" t="e">
        <f>VLOOKUP($B104, 'Pitcher Raw'!$B$6:$AM$77, MATCH('All P'!AD$5, 'Pitcher Raw'!$B$5:$AM$5, 0), FALSE)</f>
        <v>#N/A</v>
      </c>
      <c r="AE104" s="1" t="e">
        <f>VLOOKUP($B104, 'Pitcher Raw'!$B$6:$AM$77, MATCH('All P'!AE$5, 'Pitcher Raw'!$B$5:$AM$5, 0), FALSE)</f>
        <v>#N/A</v>
      </c>
      <c r="AF104" s="9" t="e">
        <f>VLOOKUP($B104, 'Pitcher Raw'!$B$6:$AM$77, MATCH('All P'!AF$5, 'Pitcher Raw'!$B$5:$AM$5, 0), FALSE)</f>
        <v>#N/A</v>
      </c>
      <c r="AG104" s="9" t="e">
        <f>VLOOKUP($B104, 'Pitcher Raw'!$B$6:$AM$77, MATCH('All P'!AG$5, 'Pitcher Raw'!$B$5:$AM$5, 0), FALSE)</f>
        <v>#N/A</v>
      </c>
      <c r="AH104" s="9" t="e">
        <f>VLOOKUP($B104, 'Pitcher Raw'!$B$6:$AM$77, MATCH('All P'!AH$5, 'Pitcher Raw'!$B$5:$AM$5, 0), FALSE)</f>
        <v>#N/A</v>
      </c>
      <c r="AI104" s="9" t="e">
        <f>VLOOKUP($B104, 'Pitcher Raw'!$B$6:$AM$77, MATCH('All P'!AI$5, 'Pitcher Raw'!$B$5:$AM$5, 0), FALSE)</f>
        <v>#N/A</v>
      </c>
      <c r="AJ104" s="9" t="e">
        <f>VLOOKUP($B104, 'Pitcher Raw'!$B$6:$AM$77, MATCH('All P'!AJ$5, 'Pitcher Raw'!$B$5:$AM$5, 0), FALSE)</f>
        <v>#N/A</v>
      </c>
      <c r="AK104" s="9" t="e">
        <f>(VLOOKUP($B104, 'Pitcher Raw'!$B$6:$AM$77, MATCH('All P'!AK$5, 'Pitcher Raw'!$B$5:$AM$5, 0), FALSE)/VLOOKUP('All P'!$E104, 'Major League Baseball  Detailed'!$AF$2:$AG$31,2,FALSE))*162</f>
        <v>#N/A</v>
      </c>
      <c r="AL104" s="9" t="e">
        <f>(VLOOKUP($B104, 'Pitcher Raw'!$B$6:$AM$77, MATCH('All P'!AL$5, 'Pitcher Raw'!$B$5:$AM$5, 0), FALSE)/VLOOKUP('All P'!$E104, 'Major League Baseball  Detailed'!$AF$2:$AG$31,2,FALSE))*162</f>
        <v>#N/A</v>
      </c>
    </row>
    <row r="105" spans="1:38" x14ac:dyDescent="0.45">
      <c r="A105">
        <f>'Pitcher Raw'!A105</f>
        <v>0</v>
      </c>
      <c r="B105">
        <f>'Pitcher Raw'!B105</f>
        <v>0</v>
      </c>
      <c r="C105">
        <f>'Pitcher Raw'!C105</f>
        <v>0</v>
      </c>
      <c r="D105">
        <f>'Pitcher Raw'!D105</f>
        <v>0</v>
      </c>
      <c r="E105">
        <f>'Pitcher Raw'!E105</f>
        <v>0</v>
      </c>
      <c r="F105">
        <f>'Pitcher Raw'!F105</f>
        <v>0</v>
      </c>
      <c r="G105" t="e">
        <f>ROUND((VLOOKUP($B105, 'Pitcher Raw'!$B$6:$AM$77, MATCH('All P'!G$5,'Pitcher Raw'!$B$5:$AM$5, 0), FALSE)/$L105)*(162*($L105/VLOOKUP($E105, 'Major League Baseball  Detailed'!$AF$2:$AG$31, 2, FALSE))),0)</f>
        <v>#N/A</v>
      </c>
      <c r="H105" t="e">
        <f>ROUND((VLOOKUP($B105, 'Pitcher Raw'!$B$6:$AM$77, MATCH('All P'!H$5,'Pitcher Raw'!$B$5:$AM$5, 0), FALSE)/$L105)*(162*($L105/VLOOKUP($E105, 'Major League Baseball  Detailed'!$AF$2:$AG$31, 2, FALSE))),0)</f>
        <v>#N/A</v>
      </c>
      <c r="I105" t="e">
        <f>ROUND((VLOOKUP($B105, 'Pitcher Raw'!$B$6:$AM$77, MATCH('All P'!I$5,'Pitcher Raw'!$B$5:$AM$5, 0), FALSE)/$L105)*(162*($L105/VLOOKUP($E105, 'Major League Baseball  Detailed'!$AF$2:$AG$31, 2, FALSE))),0)</f>
        <v>#N/A</v>
      </c>
      <c r="J105" t="e">
        <f>ROUND((VLOOKUP($B105, 'Pitcher Raw'!$B$6:$AM$77, MATCH('All P'!J$5,'Pitcher Raw'!$B$5:$AM$5, 0), FALSE)/$L105)*(162*($L105/VLOOKUP($E105, 'Major League Baseball  Detailed'!$AF$2:$AG$31, 2, FALSE))),0)</f>
        <v>#N/A</v>
      </c>
      <c r="K105" t="e">
        <f>VLOOKUP($B105, 'Pitcher Raw'!$B$6:$AM$77, MATCH('All P'!K$5, 'Pitcher Raw'!$B$5:$AM$5, 0), FALSE)</f>
        <v>#N/A</v>
      </c>
      <c r="L105" t="e">
        <f>ROUND((VLOOKUP($B105,'Pitcher Raw'!$B$6:$AM$77,MATCH('All P'!L$5,'Pitcher Raw'!$B$5:$AM$5,0),FALSE)/VLOOKUP($E105, 'Major League Baseball  Detailed'!$AF$2:$AG$31, 2, FALSE))*162, 0)</f>
        <v>#N/A</v>
      </c>
      <c r="M105" t="e">
        <f>ROUND((VLOOKUP($B105,'Pitcher Raw'!$B$6:$AM$77,MATCH('All P'!M$5,'Pitcher Raw'!$B$5:$AM$5,0),FALSE)/VLOOKUP($E105, 'Major League Baseball  Detailed'!$AF$2:$AG$31, 2, FALSE))*162, 0)</f>
        <v>#N/A</v>
      </c>
      <c r="N105" t="e">
        <f>ROUND((VLOOKUP($B105, 'Pitcher Raw'!$B$6:$AM$77, MATCH('All P'!N$5,'Pitcher Raw'!$B$5:$AM$5, 0), FALSE)/$L105)*(162*($L105/VLOOKUP($E105, 'Major League Baseball  Detailed'!$AF$2:$AG$31, 2, FALSE))),0)</f>
        <v>#N/A</v>
      </c>
      <c r="O105" t="e">
        <f>ROUND((VLOOKUP($B105, 'Pitcher Raw'!$B$6:$AM$77, MATCH('All P'!O$5,'Pitcher Raw'!$B$5:$AM$5, 0), FALSE)/$L105)*(162*($L105/VLOOKUP($E105, 'Major League Baseball  Detailed'!$AF$2:$AG$31, 2, FALSE))),0)</f>
        <v>#N/A</v>
      </c>
      <c r="P105" t="e">
        <f>ROUND((VLOOKUP($B105, 'Pitcher Raw'!$B$6:$AM$77, MATCH('All P'!P$5,'Pitcher Raw'!$B$5:$AM$5, 0), FALSE)/$L105)*(162*($L105/VLOOKUP($E105, 'Major League Baseball  Detailed'!$AF$2:$AG$31, 2, FALSE))),0)</f>
        <v>#N/A</v>
      </c>
      <c r="Q105" t="e">
        <f>ROUND((VLOOKUP($B105, 'Pitcher Raw'!$B$6:$AM$77, MATCH('All P'!Q$5,'Pitcher Raw'!$B$5:$AM$5, 0), FALSE)/$L105)*(162*($L105/VLOOKUP($E105, 'Major League Baseball  Detailed'!$AF$2:$AG$31, 2, FALSE))),0)</f>
        <v>#N/A</v>
      </c>
      <c r="R105" t="e">
        <f>ROUND((VLOOKUP($B105, 'Pitcher Raw'!$B$6:$AM$77, MATCH('All P'!R$5,'Pitcher Raw'!$B$5:$AM$5, 0), FALSE)/$L105)*(162*($L105/VLOOKUP($E105, 'Major League Baseball  Detailed'!$AF$2:$AG$31, 2, FALSE))),0)</f>
        <v>#N/A</v>
      </c>
      <c r="S105" t="e">
        <f>ROUND((VLOOKUP($B105, 'Pitcher Raw'!$B$6:$AM$77, MATCH('All P'!S$5,'Pitcher Raw'!$B$5:$AM$5, 0), FALSE)/$L105)*(162*($L105/VLOOKUP($E105, 'Major League Baseball  Detailed'!$AF$2:$AG$31, 2, FALSE))),0)</f>
        <v>#N/A</v>
      </c>
      <c r="T105" t="e">
        <f>ROUND((VLOOKUP($B105, 'Pitcher Raw'!$B$6:$AM$77, MATCH('All P'!T$5,'Pitcher Raw'!$B$5:$AM$5, 0), FALSE)/$L105)*(162*($L105/VLOOKUP($E105, 'Major League Baseball  Detailed'!$AF$2:$AG$31, 2, FALSE))),0)</f>
        <v>#N/A</v>
      </c>
      <c r="U105" t="e">
        <f>ROUND((VLOOKUP($B105, 'Pitcher Raw'!$B$6:$AM$77, MATCH('All P'!U$5,'Pitcher Raw'!$B$5:$AM$5, 0), FALSE)/$L105)*(162*($L105/VLOOKUP($E105, 'Major League Baseball  Detailed'!$AF$2:$AG$31, 2, FALSE))),0)</f>
        <v>#N/A</v>
      </c>
      <c r="V105" t="e">
        <f>ROUND((VLOOKUP($B105, 'Pitcher Raw'!$B$6:$AM$77, MATCH('All P'!V$5,'Pitcher Raw'!$B$5:$AM$5, 0), FALSE)/$L105)*(162*($L105/VLOOKUP($E105, 'Major League Baseball  Detailed'!$AF$2:$AG$31, 2, FALSE))),0)</f>
        <v>#N/A</v>
      </c>
      <c r="W105" t="e">
        <f>ROUND((VLOOKUP($B105, 'Pitcher Raw'!$B$6:$AM$77, MATCH('All P'!W$5,'Pitcher Raw'!$B$5:$AM$5, 0), FALSE)/$L105)*(162*($L105/VLOOKUP($E105, 'Major League Baseball  Detailed'!$AF$2:$AG$31, 2, FALSE))),0)</f>
        <v>#N/A</v>
      </c>
      <c r="X105" t="e">
        <f>ROUND((VLOOKUP($B105, 'Pitcher Raw'!$B$6:$AM$77, MATCH('All P'!X$5,'Pitcher Raw'!$B$5:$AM$5, 0), FALSE)/$L105)*(162*($L105/VLOOKUP($E105, 'Major League Baseball  Detailed'!$AF$2:$AG$31, 2, FALSE))),0)</f>
        <v>#N/A</v>
      </c>
      <c r="Y105" t="e">
        <f>ROUND((VLOOKUP($B105, 'Pitcher Raw'!$B$6:$AM$77, MATCH('All P'!Y$5,'Pitcher Raw'!$B$5:$AM$5, 0), FALSE)/$L105)*(162*($L105/VLOOKUP($E105, 'Major League Baseball  Detailed'!$AF$2:$AG$31, 2, FALSE))),0)</f>
        <v>#N/A</v>
      </c>
      <c r="Z105" t="e">
        <f>ROUND((VLOOKUP($B105, 'Pitcher Raw'!$B$6:$AM$77, MATCH('All P'!Z$5,'Pitcher Raw'!$B$5:$AM$5, 0), FALSE)/$L105)*(162*($L105/VLOOKUP($E105, 'Major League Baseball  Detailed'!$AF$2:$AG$31, 2, FALSE))),0)</f>
        <v>#N/A</v>
      </c>
      <c r="AA105" t="e">
        <f>ROUND((VLOOKUP($B105, 'Pitcher Raw'!$B$6:$AM$77, MATCH('All P'!AA$5,'Pitcher Raw'!$B$5:$AM$5, 0), FALSE)/$L105)*(162*($L105/VLOOKUP($E105, 'Major League Baseball  Detailed'!$AF$2:$AG$31, 2, FALSE))),0)</f>
        <v>#N/A</v>
      </c>
      <c r="AB105" t="e">
        <f>ROUND((VLOOKUP($B105, 'Pitcher Raw'!$B$6:$AM$77, MATCH('All P'!AB$5,'Pitcher Raw'!$B$5:$AM$5, 0), FALSE)/$L105)*(162*($L105/VLOOKUP($E105, 'Major League Baseball  Detailed'!$AF$2:$AG$31, 2, FALSE))),0)</f>
        <v>#N/A</v>
      </c>
      <c r="AC105" t="e">
        <f>VLOOKUP($B105, 'Pitcher Raw'!$B$6:$AM$77, MATCH('All P'!AC$5, 'Pitcher Raw'!$B$5:$AM$5, 0), FALSE)</f>
        <v>#N/A</v>
      </c>
      <c r="AD105" s="1" t="e">
        <f>VLOOKUP($B105, 'Pitcher Raw'!$B$6:$AM$77, MATCH('All P'!AD$5, 'Pitcher Raw'!$B$5:$AM$5, 0), FALSE)</f>
        <v>#N/A</v>
      </c>
      <c r="AE105" s="1" t="e">
        <f>VLOOKUP($B105, 'Pitcher Raw'!$B$6:$AM$77, MATCH('All P'!AE$5, 'Pitcher Raw'!$B$5:$AM$5, 0), FALSE)</f>
        <v>#N/A</v>
      </c>
      <c r="AF105" s="9" t="e">
        <f>VLOOKUP($B105, 'Pitcher Raw'!$B$6:$AM$77, MATCH('All P'!AF$5, 'Pitcher Raw'!$B$5:$AM$5, 0), FALSE)</f>
        <v>#N/A</v>
      </c>
      <c r="AG105" s="9" t="e">
        <f>VLOOKUP($B105, 'Pitcher Raw'!$B$6:$AM$77, MATCH('All P'!AG$5, 'Pitcher Raw'!$B$5:$AM$5, 0), FALSE)</f>
        <v>#N/A</v>
      </c>
      <c r="AH105" s="9" t="e">
        <f>VLOOKUP($B105, 'Pitcher Raw'!$B$6:$AM$77, MATCH('All P'!AH$5, 'Pitcher Raw'!$B$5:$AM$5, 0), FALSE)</f>
        <v>#N/A</v>
      </c>
      <c r="AI105" s="9" t="e">
        <f>VLOOKUP($B105, 'Pitcher Raw'!$B$6:$AM$77, MATCH('All P'!AI$5, 'Pitcher Raw'!$B$5:$AM$5, 0), FALSE)</f>
        <v>#N/A</v>
      </c>
      <c r="AJ105" s="9" t="e">
        <f>VLOOKUP($B105, 'Pitcher Raw'!$B$6:$AM$77, MATCH('All P'!AJ$5, 'Pitcher Raw'!$B$5:$AM$5, 0), FALSE)</f>
        <v>#N/A</v>
      </c>
      <c r="AK105" s="9" t="e">
        <f>(VLOOKUP($B105, 'Pitcher Raw'!$B$6:$AM$77, MATCH('All P'!AK$5, 'Pitcher Raw'!$B$5:$AM$5, 0), FALSE)/VLOOKUP('All P'!$E105, 'Major League Baseball  Detailed'!$AF$2:$AG$31,2,FALSE))*162</f>
        <v>#N/A</v>
      </c>
      <c r="AL105" s="9" t="e">
        <f>(VLOOKUP($B105, 'Pitcher Raw'!$B$6:$AM$77, MATCH('All P'!AL$5, 'Pitcher Raw'!$B$5:$AM$5, 0), FALSE)/VLOOKUP('All P'!$E105, 'Major League Baseball  Detailed'!$AF$2:$AG$31,2,FALSE))*162</f>
        <v>#N/A</v>
      </c>
    </row>
    <row r="106" spans="1:38" x14ac:dyDescent="0.45">
      <c r="A106">
        <f>'Pitcher Raw'!A106</f>
        <v>0</v>
      </c>
      <c r="B106">
        <f>'Pitcher Raw'!B106</f>
        <v>0</v>
      </c>
      <c r="C106">
        <f>'Pitcher Raw'!C106</f>
        <v>0</v>
      </c>
      <c r="D106">
        <f>'Pitcher Raw'!D106</f>
        <v>0</v>
      </c>
      <c r="E106">
        <f>'Pitcher Raw'!E106</f>
        <v>0</v>
      </c>
      <c r="F106">
        <f>'Pitcher Raw'!F106</f>
        <v>0</v>
      </c>
      <c r="G106" t="e">
        <f>ROUND((VLOOKUP($B106, 'Pitcher Raw'!$B$6:$AM$77, MATCH('All P'!G$5,'Pitcher Raw'!$B$5:$AM$5, 0), FALSE)/$L106)*(162*($L106/VLOOKUP($E106, 'Major League Baseball  Detailed'!$AF$2:$AG$31, 2, FALSE))),0)</f>
        <v>#N/A</v>
      </c>
      <c r="H106" t="e">
        <f>ROUND((VLOOKUP($B106, 'Pitcher Raw'!$B$6:$AM$77, MATCH('All P'!H$5,'Pitcher Raw'!$B$5:$AM$5, 0), FALSE)/$L106)*(162*($L106/VLOOKUP($E106, 'Major League Baseball  Detailed'!$AF$2:$AG$31, 2, FALSE))),0)</f>
        <v>#N/A</v>
      </c>
      <c r="I106" t="e">
        <f>ROUND((VLOOKUP($B106, 'Pitcher Raw'!$B$6:$AM$77, MATCH('All P'!I$5,'Pitcher Raw'!$B$5:$AM$5, 0), FALSE)/$L106)*(162*($L106/VLOOKUP($E106, 'Major League Baseball  Detailed'!$AF$2:$AG$31, 2, FALSE))),0)</f>
        <v>#N/A</v>
      </c>
      <c r="J106" t="e">
        <f>ROUND((VLOOKUP($B106, 'Pitcher Raw'!$B$6:$AM$77, MATCH('All P'!J$5,'Pitcher Raw'!$B$5:$AM$5, 0), FALSE)/$L106)*(162*($L106/VLOOKUP($E106, 'Major League Baseball  Detailed'!$AF$2:$AG$31, 2, FALSE))),0)</f>
        <v>#N/A</v>
      </c>
      <c r="K106" t="e">
        <f>VLOOKUP($B106, 'Pitcher Raw'!$B$6:$AM$77, MATCH('All P'!K$5, 'Pitcher Raw'!$B$5:$AM$5, 0), FALSE)</f>
        <v>#N/A</v>
      </c>
      <c r="L106" t="e">
        <f>ROUND((VLOOKUP($B106,'Pitcher Raw'!$B$6:$AM$77,MATCH('All P'!L$5,'Pitcher Raw'!$B$5:$AM$5,0),FALSE)/VLOOKUP($E106, 'Major League Baseball  Detailed'!$AF$2:$AG$31, 2, FALSE))*162, 0)</f>
        <v>#N/A</v>
      </c>
      <c r="M106" t="e">
        <f>ROUND((VLOOKUP($B106,'Pitcher Raw'!$B$6:$AM$77,MATCH('All P'!M$5,'Pitcher Raw'!$B$5:$AM$5,0),FALSE)/VLOOKUP($E106, 'Major League Baseball  Detailed'!$AF$2:$AG$31, 2, FALSE))*162, 0)</f>
        <v>#N/A</v>
      </c>
      <c r="N106" t="e">
        <f>ROUND((VLOOKUP($B106, 'Pitcher Raw'!$B$6:$AM$77, MATCH('All P'!N$5,'Pitcher Raw'!$B$5:$AM$5, 0), FALSE)/$L106)*(162*($L106/VLOOKUP($E106, 'Major League Baseball  Detailed'!$AF$2:$AG$31, 2, FALSE))),0)</f>
        <v>#N/A</v>
      </c>
      <c r="O106" t="e">
        <f>ROUND((VLOOKUP($B106, 'Pitcher Raw'!$B$6:$AM$77, MATCH('All P'!O$5,'Pitcher Raw'!$B$5:$AM$5, 0), FALSE)/$L106)*(162*($L106/VLOOKUP($E106, 'Major League Baseball  Detailed'!$AF$2:$AG$31, 2, FALSE))),0)</f>
        <v>#N/A</v>
      </c>
      <c r="P106" t="e">
        <f>ROUND((VLOOKUP($B106, 'Pitcher Raw'!$B$6:$AM$77, MATCH('All P'!P$5,'Pitcher Raw'!$B$5:$AM$5, 0), FALSE)/$L106)*(162*($L106/VLOOKUP($E106, 'Major League Baseball  Detailed'!$AF$2:$AG$31, 2, FALSE))),0)</f>
        <v>#N/A</v>
      </c>
      <c r="Q106" t="e">
        <f>ROUND((VLOOKUP($B106, 'Pitcher Raw'!$B$6:$AM$77, MATCH('All P'!Q$5,'Pitcher Raw'!$B$5:$AM$5, 0), FALSE)/$L106)*(162*($L106/VLOOKUP($E106, 'Major League Baseball  Detailed'!$AF$2:$AG$31, 2, FALSE))),0)</f>
        <v>#N/A</v>
      </c>
      <c r="R106" t="e">
        <f>ROUND((VLOOKUP($B106, 'Pitcher Raw'!$B$6:$AM$77, MATCH('All P'!R$5,'Pitcher Raw'!$B$5:$AM$5, 0), FALSE)/$L106)*(162*($L106/VLOOKUP($E106, 'Major League Baseball  Detailed'!$AF$2:$AG$31, 2, FALSE))),0)</f>
        <v>#N/A</v>
      </c>
      <c r="S106" t="e">
        <f>ROUND((VLOOKUP($B106, 'Pitcher Raw'!$B$6:$AM$77, MATCH('All P'!S$5,'Pitcher Raw'!$B$5:$AM$5, 0), FALSE)/$L106)*(162*($L106/VLOOKUP($E106, 'Major League Baseball  Detailed'!$AF$2:$AG$31, 2, FALSE))),0)</f>
        <v>#N/A</v>
      </c>
      <c r="T106" t="e">
        <f>ROUND((VLOOKUP($B106, 'Pitcher Raw'!$B$6:$AM$77, MATCH('All P'!T$5,'Pitcher Raw'!$B$5:$AM$5, 0), FALSE)/$L106)*(162*($L106/VLOOKUP($E106, 'Major League Baseball  Detailed'!$AF$2:$AG$31, 2, FALSE))),0)</f>
        <v>#N/A</v>
      </c>
      <c r="U106" t="e">
        <f>ROUND((VLOOKUP($B106, 'Pitcher Raw'!$B$6:$AM$77, MATCH('All P'!U$5,'Pitcher Raw'!$B$5:$AM$5, 0), FALSE)/$L106)*(162*($L106/VLOOKUP($E106, 'Major League Baseball  Detailed'!$AF$2:$AG$31, 2, FALSE))),0)</f>
        <v>#N/A</v>
      </c>
      <c r="V106" t="e">
        <f>ROUND((VLOOKUP($B106, 'Pitcher Raw'!$B$6:$AM$77, MATCH('All P'!V$5,'Pitcher Raw'!$B$5:$AM$5, 0), FALSE)/$L106)*(162*($L106/VLOOKUP($E106, 'Major League Baseball  Detailed'!$AF$2:$AG$31, 2, FALSE))),0)</f>
        <v>#N/A</v>
      </c>
      <c r="W106" t="e">
        <f>ROUND((VLOOKUP($B106, 'Pitcher Raw'!$B$6:$AM$77, MATCH('All P'!W$5,'Pitcher Raw'!$B$5:$AM$5, 0), FALSE)/$L106)*(162*($L106/VLOOKUP($E106, 'Major League Baseball  Detailed'!$AF$2:$AG$31, 2, FALSE))),0)</f>
        <v>#N/A</v>
      </c>
      <c r="X106" t="e">
        <f>ROUND((VLOOKUP($B106, 'Pitcher Raw'!$B$6:$AM$77, MATCH('All P'!X$5,'Pitcher Raw'!$B$5:$AM$5, 0), FALSE)/$L106)*(162*($L106/VLOOKUP($E106, 'Major League Baseball  Detailed'!$AF$2:$AG$31, 2, FALSE))),0)</f>
        <v>#N/A</v>
      </c>
      <c r="Y106" t="e">
        <f>ROUND((VLOOKUP($B106, 'Pitcher Raw'!$B$6:$AM$77, MATCH('All P'!Y$5,'Pitcher Raw'!$B$5:$AM$5, 0), FALSE)/$L106)*(162*($L106/VLOOKUP($E106, 'Major League Baseball  Detailed'!$AF$2:$AG$31, 2, FALSE))),0)</f>
        <v>#N/A</v>
      </c>
      <c r="Z106" t="e">
        <f>ROUND((VLOOKUP($B106, 'Pitcher Raw'!$B$6:$AM$77, MATCH('All P'!Z$5,'Pitcher Raw'!$B$5:$AM$5, 0), FALSE)/$L106)*(162*($L106/VLOOKUP($E106, 'Major League Baseball  Detailed'!$AF$2:$AG$31, 2, FALSE))),0)</f>
        <v>#N/A</v>
      </c>
      <c r="AA106" t="e">
        <f>ROUND((VLOOKUP($B106, 'Pitcher Raw'!$B$6:$AM$77, MATCH('All P'!AA$5,'Pitcher Raw'!$B$5:$AM$5, 0), FALSE)/$L106)*(162*($L106/VLOOKUP($E106, 'Major League Baseball  Detailed'!$AF$2:$AG$31, 2, FALSE))),0)</f>
        <v>#N/A</v>
      </c>
      <c r="AB106" t="e">
        <f>ROUND((VLOOKUP($B106, 'Pitcher Raw'!$B$6:$AM$77, MATCH('All P'!AB$5,'Pitcher Raw'!$B$5:$AM$5, 0), FALSE)/$L106)*(162*($L106/VLOOKUP($E106, 'Major League Baseball  Detailed'!$AF$2:$AG$31, 2, FALSE))),0)</f>
        <v>#N/A</v>
      </c>
      <c r="AC106" t="e">
        <f>VLOOKUP($B106, 'Pitcher Raw'!$B$6:$AM$77, MATCH('All P'!AC$5, 'Pitcher Raw'!$B$5:$AM$5, 0), FALSE)</f>
        <v>#N/A</v>
      </c>
      <c r="AD106" s="1" t="e">
        <f>VLOOKUP($B106, 'Pitcher Raw'!$B$6:$AM$77, MATCH('All P'!AD$5, 'Pitcher Raw'!$B$5:$AM$5, 0), FALSE)</f>
        <v>#N/A</v>
      </c>
      <c r="AE106" s="1" t="e">
        <f>VLOOKUP($B106, 'Pitcher Raw'!$B$6:$AM$77, MATCH('All P'!AE$5, 'Pitcher Raw'!$B$5:$AM$5, 0), FALSE)</f>
        <v>#N/A</v>
      </c>
      <c r="AF106" s="9" t="e">
        <f>VLOOKUP($B106, 'Pitcher Raw'!$B$6:$AM$77, MATCH('All P'!AF$5, 'Pitcher Raw'!$B$5:$AM$5, 0), FALSE)</f>
        <v>#N/A</v>
      </c>
      <c r="AG106" s="9" t="e">
        <f>VLOOKUP($B106, 'Pitcher Raw'!$B$6:$AM$77, MATCH('All P'!AG$5, 'Pitcher Raw'!$B$5:$AM$5, 0), FALSE)</f>
        <v>#N/A</v>
      </c>
      <c r="AH106" s="9" t="e">
        <f>VLOOKUP($B106, 'Pitcher Raw'!$B$6:$AM$77, MATCH('All P'!AH$5, 'Pitcher Raw'!$B$5:$AM$5, 0), FALSE)</f>
        <v>#N/A</v>
      </c>
      <c r="AI106" s="9" t="e">
        <f>VLOOKUP($B106, 'Pitcher Raw'!$B$6:$AM$77, MATCH('All P'!AI$5, 'Pitcher Raw'!$B$5:$AM$5, 0), FALSE)</f>
        <v>#N/A</v>
      </c>
      <c r="AJ106" s="9" t="e">
        <f>VLOOKUP($B106, 'Pitcher Raw'!$B$6:$AM$77, MATCH('All P'!AJ$5, 'Pitcher Raw'!$B$5:$AM$5, 0), FALSE)</f>
        <v>#N/A</v>
      </c>
      <c r="AK106" s="9" t="e">
        <f>(VLOOKUP($B106, 'Pitcher Raw'!$B$6:$AM$77, MATCH('All P'!AK$5, 'Pitcher Raw'!$B$5:$AM$5, 0), FALSE)/VLOOKUP('All P'!$E106, 'Major League Baseball  Detailed'!$AF$2:$AG$31,2,FALSE))*162</f>
        <v>#N/A</v>
      </c>
      <c r="AL106" s="9" t="e">
        <f>(VLOOKUP($B106, 'Pitcher Raw'!$B$6:$AM$77, MATCH('All P'!AL$5, 'Pitcher Raw'!$B$5:$AM$5, 0), FALSE)/VLOOKUP('All P'!$E106, 'Major League Baseball  Detailed'!$AF$2:$AG$31,2,FALSE))*162</f>
        <v>#N/A</v>
      </c>
    </row>
    <row r="107" spans="1:38" x14ac:dyDescent="0.45">
      <c r="A107">
        <f>'Pitcher Raw'!A107</f>
        <v>0</v>
      </c>
      <c r="B107">
        <f>'Pitcher Raw'!B107</f>
        <v>0</v>
      </c>
      <c r="C107">
        <f>'Pitcher Raw'!C107</f>
        <v>0</v>
      </c>
      <c r="D107">
        <f>'Pitcher Raw'!D107</f>
        <v>0</v>
      </c>
      <c r="E107">
        <f>'Pitcher Raw'!E107</f>
        <v>0</v>
      </c>
      <c r="F107">
        <f>'Pitcher Raw'!F107</f>
        <v>0</v>
      </c>
      <c r="G107" t="e">
        <f>ROUND((VLOOKUP($B107, 'Pitcher Raw'!$B$6:$AM$77, MATCH('All P'!G$5,'Pitcher Raw'!$B$5:$AM$5, 0), FALSE)/$L107)*(162*($L107/VLOOKUP($E107, 'Major League Baseball  Detailed'!$AF$2:$AG$31, 2, FALSE))),0)</f>
        <v>#N/A</v>
      </c>
      <c r="H107" t="e">
        <f>ROUND((VLOOKUP($B107, 'Pitcher Raw'!$B$6:$AM$77, MATCH('All P'!H$5,'Pitcher Raw'!$B$5:$AM$5, 0), FALSE)/$L107)*(162*($L107/VLOOKUP($E107, 'Major League Baseball  Detailed'!$AF$2:$AG$31, 2, FALSE))),0)</f>
        <v>#N/A</v>
      </c>
      <c r="I107" t="e">
        <f>ROUND((VLOOKUP($B107, 'Pitcher Raw'!$B$6:$AM$77, MATCH('All P'!I$5,'Pitcher Raw'!$B$5:$AM$5, 0), FALSE)/$L107)*(162*($L107/VLOOKUP($E107, 'Major League Baseball  Detailed'!$AF$2:$AG$31, 2, FALSE))),0)</f>
        <v>#N/A</v>
      </c>
      <c r="J107" t="e">
        <f>ROUND((VLOOKUP($B107, 'Pitcher Raw'!$B$6:$AM$77, MATCH('All P'!J$5,'Pitcher Raw'!$B$5:$AM$5, 0), FALSE)/$L107)*(162*($L107/VLOOKUP($E107, 'Major League Baseball  Detailed'!$AF$2:$AG$31, 2, FALSE))),0)</f>
        <v>#N/A</v>
      </c>
      <c r="K107" t="e">
        <f>VLOOKUP($B107, 'Pitcher Raw'!$B$6:$AM$77, MATCH('All P'!K$5, 'Pitcher Raw'!$B$5:$AM$5, 0), FALSE)</f>
        <v>#N/A</v>
      </c>
      <c r="L107" t="e">
        <f>ROUND((VLOOKUP($B107,'Pitcher Raw'!$B$6:$AM$77,MATCH('All P'!L$5,'Pitcher Raw'!$B$5:$AM$5,0),FALSE)/VLOOKUP($E107, 'Major League Baseball  Detailed'!$AF$2:$AG$31, 2, FALSE))*162, 0)</f>
        <v>#N/A</v>
      </c>
      <c r="M107" t="e">
        <f>ROUND((VLOOKUP($B107,'Pitcher Raw'!$B$6:$AM$77,MATCH('All P'!M$5,'Pitcher Raw'!$B$5:$AM$5,0),FALSE)/VLOOKUP($E107, 'Major League Baseball  Detailed'!$AF$2:$AG$31, 2, FALSE))*162, 0)</f>
        <v>#N/A</v>
      </c>
      <c r="N107" t="e">
        <f>ROUND((VLOOKUP($B107, 'Pitcher Raw'!$B$6:$AM$77, MATCH('All P'!N$5,'Pitcher Raw'!$B$5:$AM$5, 0), FALSE)/$L107)*(162*($L107/VLOOKUP($E107, 'Major League Baseball  Detailed'!$AF$2:$AG$31, 2, FALSE))),0)</f>
        <v>#N/A</v>
      </c>
      <c r="O107" t="e">
        <f>ROUND((VLOOKUP($B107, 'Pitcher Raw'!$B$6:$AM$77, MATCH('All P'!O$5,'Pitcher Raw'!$B$5:$AM$5, 0), FALSE)/$L107)*(162*($L107/VLOOKUP($E107, 'Major League Baseball  Detailed'!$AF$2:$AG$31, 2, FALSE))),0)</f>
        <v>#N/A</v>
      </c>
      <c r="P107" t="e">
        <f>ROUND((VLOOKUP($B107, 'Pitcher Raw'!$B$6:$AM$77, MATCH('All P'!P$5,'Pitcher Raw'!$B$5:$AM$5, 0), FALSE)/$L107)*(162*($L107/VLOOKUP($E107, 'Major League Baseball  Detailed'!$AF$2:$AG$31, 2, FALSE))),0)</f>
        <v>#N/A</v>
      </c>
      <c r="Q107" t="e">
        <f>ROUND((VLOOKUP($B107, 'Pitcher Raw'!$B$6:$AM$77, MATCH('All P'!Q$5,'Pitcher Raw'!$B$5:$AM$5, 0), FALSE)/$L107)*(162*($L107/VLOOKUP($E107, 'Major League Baseball  Detailed'!$AF$2:$AG$31, 2, FALSE))),0)</f>
        <v>#N/A</v>
      </c>
      <c r="R107" t="e">
        <f>ROUND((VLOOKUP($B107, 'Pitcher Raw'!$B$6:$AM$77, MATCH('All P'!R$5,'Pitcher Raw'!$B$5:$AM$5, 0), FALSE)/$L107)*(162*($L107/VLOOKUP($E107, 'Major League Baseball  Detailed'!$AF$2:$AG$31, 2, FALSE))),0)</f>
        <v>#N/A</v>
      </c>
      <c r="S107" t="e">
        <f>ROUND((VLOOKUP($B107, 'Pitcher Raw'!$B$6:$AM$77, MATCH('All P'!S$5,'Pitcher Raw'!$B$5:$AM$5, 0), FALSE)/$L107)*(162*($L107/VLOOKUP($E107, 'Major League Baseball  Detailed'!$AF$2:$AG$31, 2, FALSE))),0)</f>
        <v>#N/A</v>
      </c>
      <c r="T107" t="e">
        <f>ROUND((VLOOKUP($B107, 'Pitcher Raw'!$B$6:$AM$77, MATCH('All P'!T$5,'Pitcher Raw'!$B$5:$AM$5, 0), FALSE)/$L107)*(162*($L107/VLOOKUP($E107, 'Major League Baseball  Detailed'!$AF$2:$AG$31, 2, FALSE))),0)</f>
        <v>#N/A</v>
      </c>
      <c r="U107" t="e">
        <f>ROUND((VLOOKUP($B107, 'Pitcher Raw'!$B$6:$AM$77, MATCH('All P'!U$5,'Pitcher Raw'!$B$5:$AM$5, 0), FALSE)/$L107)*(162*($L107/VLOOKUP($E107, 'Major League Baseball  Detailed'!$AF$2:$AG$31, 2, FALSE))),0)</f>
        <v>#N/A</v>
      </c>
      <c r="V107" t="e">
        <f>ROUND((VLOOKUP($B107, 'Pitcher Raw'!$B$6:$AM$77, MATCH('All P'!V$5,'Pitcher Raw'!$B$5:$AM$5, 0), FALSE)/$L107)*(162*($L107/VLOOKUP($E107, 'Major League Baseball  Detailed'!$AF$2:$AG$31, 2, FALSE))),0)</f>
        <v>#N/A</v>
      </c>
      <c r="W107" t="e">
        <f>ROUND((VLOOKUP($B107, 'Pitcher Raw'!$B$6:$AM$77, MATCH('All P'!W$5,'Pitcher Raw'!$B$5:$AM$5, 0), FALSE)/$L107)*(162*($L107/VLOOKUP($E107, 'Major League Baseball  Detailed'!$AF$2:$AG$31, 2, FALSE))),0)</f>
        <v>#N/A</v>
      </c>
      <c r="X107" t="e">
        <f>ROUND((VLOOKUP($B107, 'Pitcher Raw'!$B$6:$AM$77, MATCH('All P'!X$5,'Pitcher Raw'!$B$5:$AM$5, 0), FALSE)/$L107)*(162*($L107/VLOOKUP($E107, 'Major League Baseball  Detailed'!$AF$2:$AG$31, 2, FALSE))),0)</f>
        <v>#N/A</v>
      </c>
      <c r="Y107" t="e">
        <f>ROUND((VLOOKUP($B107, 'Pitcher Raw'!$B$6:$AM$77, MATCH('All P'!Y$5,'Pitcher Raw'!$B$5:$AM$5, 0), FALSE)/$L107)*(162*($L107/VLOOKUP($E107, 'Major League Baseball  Detailed'!$AF$2:$AG$31, 2, FALSE))),0)</f>
        <v>#N/A</v>
      </c>
      <c r="Z107" t="e">
        <f>ROUND((VLOOKUP($B107, 'Pitcher Raw'!$B$6:$AM$77, MATCH('All P'!Z$5,'Pitcher Raw'!$B$5:$AM$5, 0), FALSE)/$L107)*(162*($L107/VLOOKUP($E107, 'Major League Baseball  Detailed'!$AF$2:$AG$31, 2, FALSE))),0)</f>
        <v>#N/A</v>
      </c>
      <c r="AA107" t="e">
        <f>ROUND((VLOOKUP($B107, 'Pitcher Raw'!$B$6:$AM$77, MATCH('All P'!AA$5,'Pitcher Raw'!$B$5:$AM$5, 0), FALSE)/$L107)*(162*($L107/VLOOKUP($E107, 'Major League Baseball  Detailed'!$AF$2:$AG$31, 2, FALSE))),0)</f>
        <v>#N/A</v>
      </c>
      <c r="AB107" t="e">
        <f>ROUND((VLOOKUP($B107, 'Pitcher Raw'!$B$6:$AM$77, MATCH('All P'!AB$5,'Pitcher Raw'!$B$5:$AM$5, 0), FALSE)/$L107)*(162*($L107/VLOOKUP($E107, 'Major League Baseball  Detailed'!$AF$2:$AG$31, 2, FALSE))),0)</f>
        <v>#N/A</v>
      </c>
      <c r="AC107" t="e">
        <f>VLOOKUP($B107, 'Pitcher Raw'!$B$6:$AM$77, MATCH('All P'!AC$5, 'Pitcher Raw'!$B$5:$AM$5, 0), FALSE)</f>
        <v>#N/A</v>
      </c>
      <c r="AD107" s="1" t="e">
        <f>VLOOKUP($B107, 'Pitcher Raw'!$B$6:$AM$77, MATCH('All P'!AD$5, 'Pitcher Raw'!$B$5:$AM$5, 0), FALSE)</f>
        <v>#N/A</v>
      </c>
      <c r="AE107" s="1" t="e">
        <f>VLOOKUP($B107, 'Pitcher Raw'!$B$6:$AM$77, MATCH('All P'!AE$5, 'Pitcher Raw'!$B$5:$AM$5, 0), FALSE)</f>
        <v>#N/A</v>
      </c>
      <c r="AF107" s="9" t="e">
        <f>VLOOKUP($B107, 'Pitcher Raw'!$B$6:$AM$77, MATCH('All P'!AF$5, 'Pitcher Raw'!$B$5:$AM$5, 0), FALSE)</f>
        <v>#N/A</v>
      </c>
      <c r="AG107" s="9" t="e">
        <f>VLOOKUP($B107, 'Pitcher Raw'!$B$6:$AM$77, MATCH('All P'!AG$5, 'Pitcher Raw'!$B$5:$AM$5, 0), FALSE)</f>
        <v>#N/A</v>
      </c>
      <c r="AH107" s="9" t="e">
        <f>VLOOKUP($B107, 'Pitcher Raw'!$B$6:$AM$77, MATCH('All P'!AH$5, 'Pitcher Raw'!$B$5:$AM$5, 0), FALSE)</f>
        <v>#N/A</v>
      </c>
      <c r="AI107" s="9" t="e">
        <f>VLOOKUP($B107, 'Pitcher Raw'!$B$6:$AM$77, MATCH('All P'!AI$5, 'Pitcher Raw'!$B$5:$AM$5, 0), FALSE)</f>
        <v>#N/A</v>
      </c>
      <c r="AJ107" s="9" t="e">
        <f>VLOOKUP($B107, 'Pitcher Raw'!$B$6:$AM$77, MATCH('All P'!AJ$5, 'Pitcher Raw'!$B$5:$AM$5, 0), FALSE)</f>
        <v>#N/A</v>
      </c>
      <c r="AK107" s="9" t="e">
        <f>(VLOOKUP($B107, 'Pitcher Raw'!$B$6:$AM$77, MATCH('All P'!AK$5, 'Pitcher Raw'!$B$5:$AM$5, 0), FALSE)/VLOOKUP('All P'!$E107, 'Major League Baseball  Detailed'!$AF$2:$AG$31,2,FALSE))*162</f>
        <v>#N/A</v>
      </c>
      <c r="AL107" s="9" t="e">
        <f>(VLOOKUP($B107, 'Pitcher Raw'!$B$6:$AM$77, MATCH('All P'!AL$5, 'Pitcher Raw'!$B$5:$AM$5, 0), FALSE)/VLOOKUP('All P'!$E107, 'Major League Baseball  Detailed'!$AF$2:$AG$31,2,FALSE))*162</f>
        <v>#N/A</v>
      </c>
    </row>
    <row r="108" spans="1:38" x14ac:dyDescent="0.45">
      <c r="A108">
        <f>'Pitcher Raw'!A108</f>
        <v>0</v>
      </c>
      <c r="B108">
        <f>'Pitcher Raw'!B108</f>
        <v>0</v>
      </c>
      <c r="C108">
        <f>'Pitcher Raw'!C108</f>
        <v>0</v>
      </c>
      <c r="D108">
        <f>'Pitcher Raw'!D108</f>
        <v>0</v>
      </c>
      <c r="E108">
        <f>'Pitcher Raw'!E108</f>
        <v>0</v>
      </c>
      <c r="F108">
        <f>'Pitcher Raw'!F108</f>
        <v>0</v>
      </c>
      <c r="G108" t="e">
        <f>ROUND((VLOOKUP($B108, 'Pitcher Raw'!$B$6:$AM$77, MATCH('All P'!G$5,'Pitcher Raw'!$B$5:$AM$5, 0), FALSE)/$L108)*(162*($L108/VLOOKUP($E108, 'Major League Baseball  Detailed'!$AF$2:$AG$31, 2, FALSE))),0)</f>
        <v>#N/A</v>
      </c>
      <c r="H108" t="e">
        <f>ROUND((VLOOKUP($B108, 'Pitcher Raw'!$B$6:$AM$77, MATCH('All P'!H$5,'Pitcher Raw'!$B$5:$AM$5, 0), FALSE)/$L108)*(162*($L108/VLOOKUP($E108, 'Major League Baseball  Detailed'!$AF$2:$AG$31, 2, FALSE))),0)</f>
        <v>#N/A</v>
      </c>
      <c r="I108" t="e">
        <f>ROUND((VLOOKUP($B108, 'Pitcher Raw'!$B$6:$AM$77, MATCH('All P'!I$5,'Pitcher Raw'!$B$5:$AM$5, 0), FALSE)/$L108)*(162*($L108/VLOOKUP($E108, 'Major League Baseball  Detailed'!$AF$2:$AG$31, 2, FALSE))),0)</f>
        <v>#N/A</v>
      </c>
      <c r="J108" t="e">
        <f>ROUND((VLOOKUP($B108, 'Pitcher Raw'!$B$6:$AM$77, MATCH('All P'!J$5,'Pitcher Raw'!$B$5:$AM$5, 0), FALSE)/$L108)*(162*($L108/VLOOKUP($E108, 'Major League Baseball  Detailed'!$AF$2:$AG$31, 2, FALSE))),0)</f>
        <v>#N/A</v>
      </c>
      <c r="K108" t="e">
        <f>VLOOKUP($B108, 'Pitcher Raw'!$B$6:$AM$77, MATCH('All P'!K$5, 'Pitcher Raw'!$B$5:$AM$5, 0), FALSE)</f>
        <v>#N/A</v>
      </c>
      <c r="L108" t="e">
        <f>ROUND((VLOOKUP($B108,'Pitcher Raw'!$B$6:$AM$77,MATCH('All P'!L$5,'Pitcher Raw'!$B$5:$AM$5,0),FALSE)/VLOOKUP($E108, 'Major League Baseball  Detailed'!$AF$2:$AG$31, 2, FALSE))*162, 0)</f>
        <v>#N/A</v>
      </c>
      <c r="M108" t="e">
        <f>ROUND((VLOOKUP($B108,'Pitcher Raw'!$B$6:$AM$77,MATCH('All P'!M$5,'Pitcher Raw'!$B$5:$AM$5,0),FALSE)/VLOOKUP($E108, 'Major League Baseball  Detailed'!$AF$2:$AG$31, 2, FALSE))*162, 0)</f>
        <v>#N/A</v>
      </c>
      <c r="N108" t="e">
        <f>ROUND((VLOOKUP($B108, 'Pitcher Raw'!$B$6:$AM$77, MATCH('All P'!N$5,'Pitcher Raw'!$B$5:$AM$5, 0), FALSE)/$L108)*(162*($L108/VLOOKUP($E108, 'Major League Baseball  Detailed'!$AF$2:$AG$31, 2, FALSE))),0)</f>
        <v>#N/A</v>
      </c>
      <c r="O108" t="e">
        <f>ROUND((VLOOKUP($B108, 'Pitcher Raw'!$B$6:$AM$77, MATCH('All P'!O$5,'Pitcher Raw'!$B$5:$AM$5, 0), FALSE)/$L108)*(162*($L108/VLOOKUP($E108, 'Major League Baseball  Detailed'!$AF$2:$AG$31, 2, FALSE))),0)</f>
        <v>#N/A</v>
      </c>
      <c r="P108" t="e">
        <f>ROUND((VLOOKUP($B108, 'Pitcher Raw'!$B$6:$AM$77, MATCH('All P'!P$5,'Pitcher Raw'!$B$5:$AM$5, 0), FALSE)/$L108)*(162*($L108/VLOOKUP($E108, 'Major League Baseball  Detailed'!$AF$2:$AG$31, 2, FALSE))),0)</f>
        <v>#N/A</v>
      </c>
      <c r="Q108" t="e">
        <f>ROUND((VLOOKUP($B108, 'Pitcher Raw'!$B$6:$AM$77, MATCH('All P'!Q$5,'Pitcher Raw'!$B$5:$AM$5, 0), FALSE)/$L108)*(162*($L108/VLOOKUP($E108, 'Major League Baseball  Detailed'!$AF$2:$AG$31, 2, FALSE))),0)</f>
        <v>#N/A</v>
      </c>
      <c r="R108" t="e">
        <f>ROUND((VLOOKUP($B108, 'Pitcher Raw'!$B$6:$AM$77, MATCH('All P'!R$5,'Pitcher Raw'!$B$5:$AM$5, 0), FALSE)/$L108)*(162*($L108/VLOOKUP($E108, 'Major League Baseball  Detailed'!$AF$2:$AG$31, 2, FALSE))),0)</f>
        <v>#N/A</v>
      </c>
      <c r="S108" t="e">
        <f>ROUND((VLOOKUP($B108, 'Pitcher Raw'!$B$6:$AM$77, MATCH('All P'!S$5,'Pitcher Raw'!$B$5:$AM$5, 0), FALSE)/$L108)*(162*($L108/VLOOKUP($E108, 'Major League Baseball  Detailed'!$AF$2:$AG$31, 2, FALSE))),0)</f>
        <v>#N/A</v>
      </c>
      <c r="T108" t="e">
        <f>ROUND((VLOOKUP($B108, 'Pitcher Raw'!$B$6:$AM$77, MATCH('All P'!T$5,'Pitcher Raw'!$B$5:$AM$5, 0), FALSE)/$L108)*(162*($L108/VLOOKUP($E108, 'Major League Baseball  Detailed'!$AF$2:$AG$31, 2, FALSE))),0)</f>
        <v>#N/A</v>
      </c>
      <c r="U108" t="e">
        <f>ROUND((VLOOKUP($B108, 'Pitcher Raw'!$B$6:$AM$77, MATCH('All P'!U$5,'Pitcher Raw'!$B$5:$AM$5, 0), FALSE)/$L108)*(162*($L108/VLOOKUP($E108, 'Major League Baseball  Detailed'!$AF$2:$AG$31, 2, FALSE))),0)</f>
        <v>#N/A</v>
      </c>
      <c r="V108" t="e">
        <f>ROUND((VLOOKUP($B108, 'Pitcher Raw'!$B$6:$AM$77, MATCH('All P'!V$5,'Pitcher Raw'!$B$5:$AM$5, 0), FALSE)/$L108)*(162*($L108/VLOOKUP($E108, 'Major League Baseball  Detailed'!$AF$2:$AG$31, 2, FALSE))),0)</f>
        <v>#N/A</v>
      </c>
      <c r="W108" t="e">
        <f>ROUND((VLOOKUP($B108, 'Pitcher Raw'!$B$6:$AM$77, MATCH('All P'!W$5,'Pitcher Raw'!$B$5:$AM$5, 0), FALSE)/$L108)*(162*($L108/VLOOKUP($E108, 'Major League Baseball  Detailed'!$AF$2:$AG$31, 2, FALSE))),0)</f>
        <v>#N/A</v>
      </c>
      <c r="X108" t="e">
        <f>ROUND((VLOOKUP($B108, 'Pitcher Raw'!$B$6:$AM$77, MATCH('All P'!X$5,'Pitcher Raw'!$B$5:$AM$5, 0), FALSE)/$L108)*(162*($L108/VLOOKUP($E108, 'Major League Baseball  Detailed'!$AF$2:$AG$31, 2, FALSE))),0)</f>
        <v>#N/A</v>
      </c>
      <c r="Y108" t="e">
        <f>ROUND((VLOOKUP($B108, 'Pitcher Raw'!$B$6:$AM$77, MATCH('All P'!Y$5,'Pitcher Raw'!$B$5:$AM$5, 0), FALSE)/$L108)*(162*($L108/VLOOKUP($E108, 'Major League Baseball  Detailed'!$AF$2:$AG$31, 2, FALSE))),0)</f>
        <v>#N/A</v>
      </c>
      <c r="Z108" t="e">
        <f>ROUND((VLOOKUP($B108, 'Pitcher Raw'!$B$6:$AM$77, MATCH('All P'!Z$5,'Pitcher Raw'!$B$5:$AM$5, 0), FALSE)/$L108)*(162*($L108/VLOOKUP($E108, 'Major League Baseball  Detailed'!$AF$2:$AG$31, 2, FALSE))),0)</f>
        <v>#N/A</v>
      </c>
      <c r="AA108" t="e">
        <f>ROUND((VLOOKUP($B108, 'Pitcher Raw'!$B$6:$AM$77, MATCH('All P'!AA$5,'Pitcher Raw'!$B$5:$AM$5, 0), FALSE)/$L108)*(162*($L108/VLOOKUP($E108, 'Major League Baseball  Detailed'!$AF$2:$AG$31, 2, FALSE))),0)</f>
        <v>#N/A</v>
      </c>
      <c r="AB108" t="e">
        <f>ROUND((VLOOKUP($B108, 'Pitcher Raw'!$B$6:$AM$77, MATCH('All P'!AB$5,'Pitcher Raw'!$B$5:$AM$5, 0), FALSE)/$L108)*(162*($L108/VLOOKUP($E108, 'Major League Baseball  Detailed'!$AF$2:$AG$31, 2, FALSE))),0)</f>
        <v>#N/A</v>
      </c>
      <c r="AC108" t="e">
        <f>VLOOKUP($B108, 'Pitcher Raw'!$B$6:$AM$77, MATCH('All P'!AC$5, 'Pitcher Raw'!$B$5:$AM$5, 0), FALSE)</f>
        <v>#N/A</v>
      </c>
      <c r="AD108" s="1" t="e">
        <f>VLOOKUP($B108, 'Pitcher Raw'!$B$6:$AM$77, MATCH('All P'!AD$5, 'Pitcher Raw'!$B$5:$AM$5, 0), FALSE)</f>
        <v>#N/A</v>
      </c>
      <c r="AE108" s="1" t="e">
        <f>VLOOKUP($B108, 'Pitcher Raw'!$B$6:$AM$77, MATCH('All P'!AE$5, 'Pitcher Raw'!$B$5:$AM$5, 0), FALSE)</f>
        <v>#N/A</v>
      </c>
      <c r="AF108" s="9" t="e">
        <f>VLOOKUP($B108, 'Pitcher Raw'!$B$6:$AM$77, MATCH('All P'!AF$5, 'Pitcher Raw'!$B$5:$AM$5, 0), FALSE)</f>
        <v>#N/A</v>
      </c>
      <c r="AG108" s="9" t="e">
        <f>VLOOKUP($B108, 'Pitcher Raw'!$B$6:$AM$77, MATCH('All P'!AG$5, 'Pitcher Raw'!$B$5:$AM$5, 0), FALSE)</f>
        <v>#N/A</v>
      </c>
      <c r="AH108" s="9" t="e">
        <f>VLOOKUP($B108, 'Pitcher Raw'!$B$6:$AM$77, MATCH('All P'!AH$5, 'Pitcher Raw'!$B$5:$AM$5, 0), FALSE)</f>
        <v>#N/A</v>
      </c>
      <c r="AI108" s="9" t="e">
        <f>VLOOKUP($B108, 'Pitcher Raw'!$B$6:$AM$77, MATCH('All P'!AI$5, 'Pitcher Raw'!$B$5:$AM$5, 0), FALSE)</f>
        <v>#N/A</v>
      </c>
      <c r="AJ108" s="9" t="e">
        <f>VLOOKUP($B108, 'Pitcher Raw'!$B$6:$AM$77, MATCH('All P'!AJ$5, 'Pitcher Raw'!$B$5:$AM$5, 0), FALSE)</f>
        <v>#N/A</v>
      </c>
      <c r="AK108" s="9" t="e">
        <f>(VLOOKUP($B108, 'Pitcher Raw'!$B$6:$AM$77, MATCH('All P'!AK$5, 'Pitcher Raw'!$B$5:$AM$5, 0), FALSE)/VLOOKUP('All P'!$E108, 'Major League Baseball  Detailed'!$AF$2:$AG$31,2,FALSE))*162</f>
        <v>#N/A</v>
      </c>
      <c r="AL108" s="9" t="e">
        <f>(VLOOKUP($B108, 'Pitcher Raw'!$B$6:$AM$77, MATCH('All P'!AL$5, 'Pitcher Raw'!$B$5:$AM$5, 0), FALSE)/VLOOKUP('All P'!$E108, 'Major League Baseball  Detailed'!$AF$2:$AG$31,2,FALSE))*162</f>
        <v>#N/A</v>
      </c>
    </row>
    <row r="109" spans="1:38" x14ac:dyDescent="0.45">
      <c r="A109">
        <f>'Pitcher Raw'!A109</f>
        <v>0</v>
      </c>
      <c r="B109">
        <f>'Pitcher Raw'!B109</f>
        <v>0</v>
      </c>
      <c r="C109">
        <f>'Pitcher Raw'!C109</f>
        <v>0</v>
      </c>
      <c r="D109">
        <f>'Pitcher Raw'!D109</f>
        <v>0</v>
      </c>
      <c r="E109">
        <f>'Pitcher Raw'!E109</f>
        <v>0</v>
      </c>
      <c r="F109">
        <f>'Pitcher Raw'!F109</f>
        <v>0</v>
      </c>
      <c r="G109" t="e">
        <f>ROUND((VLOOKUP($B109, 'Pitcher Raw'!$B$6:$AM$77, MATCH('All P'!G$5,'Pitcher Raw'!$B$5:$AM$5, 0), FALSE)/$L109)*(162*($L109/VLOOKUP($E109, 'Major League Baseball  Detailed'!$AF$2:$AG$31, 2, FALSE))),0)</f>
        <v>#N/A</v>
      </c>
      <c r="H109" t="e">
        <f>ROUND((VLOOKUP($B109, 'Pitcher Raw'!$B$6:$AM$77, MATCH('All P'!H$5,'Pitcher Raw'!$B$5:$AM$5, 0), FALSE)/$L109)*(162*($L109/VLOOKUP($E109, 'Major League Baseball  Detailed'!$AF$2:$AG$31, 2, FALSE))),0)</f>
        <v>#N/A</v>
      </c>
      <c r="I109" t="e">
        <f>ROUND((VLOOKUP($B109, 'Pitcher Raw'!$B$6:$AM$77, MATCH('All P'!I$5,'Pitcher Raw'!$B$5:$AM$5, 0), FALSE)/$L109)*(162*($L109/VLOOKUP($E109, 'Major League Baseball  Detailed'!$AF$2:$AG$31, 2, FALSE))),0)</f>
        <v>#N/A</v>
      </c>
      <c r="J109" t="e">
        <f>ROUND((VLOOKUP($B109, 'Pitcher Raw'!$B$6:$AM$77, MATCH('All P'!J$5,'Pitcher Raw'!$B$5:$AM$5, 0), FALSE)/$L109)*(162*($L109/VLOOKUP($E109, 'Major League Baseball  Detailed'!$AF$2:$AG$31, 2, FALSE))),0)</f>
        <v>#N/A</v>
      </c>
      <c r="K109" t="e">
        <f>VLOOKUP($B109, 'Pitcher Raw'!$B$6:$AM$77, MATCH('All P'!K$5, 'Pitcher Raw'!$B$5:$AM$5, 0), FALSE)</f>
        <v>#N/A</v>
      </c>
      <c r="L109" t="e">
        <f>ROUND((VLOOKUP($B109,'Pitcher Raw'!$B$6:$AM$77,MATCH('All P'!L$5,'Pitcher Raw'!$B$5:$AM$5,0),FALSE)/VLOOKUP($E109, 'Major League Baseball  Detailed'!$AF$2:$AG$31, 2, FALSE))*162, 0)</f>
        <v>#N/A</v>
      </c>
      <c r="M109" t="e">
        <f>ROUND((VLOOKUP($B109,'Pitcher Raw'!$B$6:$AM$77,MATCH('All P'!M$5,'Pitcher Raw'!$B$5:$AM$5,0),FALSE)/VLOOKUP($E109, 'Major League Baseball  Detailed'!$AF$2:$AG$31, 2, FALSE))*162, 0)</f>
        <v>#N/A</v>
      </c>
      <c r="N109" t="e">
        <f>ROUND((VLOOKUP($B109, 'Pitcher Raw'!$B$6:$AM$77, MATCH('All P'!N$5,'Pitcher Raw'!$B$5:$AM$5, 0), FALSE)/$L109)*(162*($L109/VLOOKUP($E109, 'Major League Baseball  Detailed'!$AF$2:$AG$31, 2, FALSE))),0)</f>
        <v>#N/A</v>
      </c>
      <c r="O109" t="e">
        <f>ROUND((VLOOKUP($B109, 'Pitcher Raw'!$B$6:$AM$77, MATCH('All P'!O$5,'Pitcher Raw'!$B$5:$AM$5, 0), FALSE)/$L109)*(162*($L109/VLOOKUP($E109, 'Major League Baseball  Detailed'!$AF$2:$AG$31, 2, FALSE))),0)</f>
        <v>#N/A</v>
      </c>
      <c r="P109" t="e">
        <f>ROUND((VLOOKUP($B109, 'Pitcher Raw'!$B$6:$AM$77, MATCH('All P'!P$5,'Pitcher Raw'!$B$5:$AM$5, 0), FALSE)/$L109)*(162*($L109/VLOOKUP($E109, 'Major League Baseball  Detailed'!$AF$2:$AG$31, 2, FALSE))),0)</f>
        <v>#N/A</v>
      </c>
      <c r="Q109" t="e">
        <f>ROUND((VLOOKUP($B109, 'Pitcher Raw'!$B$6:$AM$77, MATCH('All P'!Q$5,'Pitcher Raw'!$B$5:$AM$5, 0), FALSE)/$L109)*(162*($L109/VLOOKUP($E109, 'Major League Baseball  Detailed'!$AF$2:$AG$31, 2, FALSE))),0)</f>
        <v>#N/A</v>
      </c>
      <c r="R109" t="e">
        <f>ROUND((VLOOKUP($B109, 'Pitcher Raw'!$B$6:$AM$77, MATCH('All P'!R$5,'Pitcher Raw'!$B$5:$AM$5, 0), FALSE)/$L109)*(162*($L109/VLOOKUP($E109, 'Major League Baseball  Detailed'!$AF$2:$AG$31, 2, FALSE))),0)</f>
        <v>#N/A</v>
      </c>
      <c r="S109" t="e">
        <f>ROUND((VLOOKUP($B109, 'Pitcher Raw'!$B$6:$AM$77, MATCH('All P'!S$5,'Pitcher Raw'!$B$5:$AM$5, 0), FALSE)/$L109)*(162*($L109/VLOOKUP($E109, 'Major League Baseball  Detailed'!$AF$2:$AG$31, 2, FALSE))),0)</f>
        <v>#N/A</v>
      </c>
      <c r="T109" t="e">
        <f>ROUND((VLOOKUP($B109, 'Pitcher Raw'!$B$6:$AM$77, MATCH('All P'!T$5,'Pitcher Raw'!$B$5:$AM$5, 0), FALSE)/$L109)*(162*($L109/VLOOKUP($E109, 'Major League Baseball  Detailed'!$AF$2:$AG$31, 2, FALSE))),0)</f>
        <v>#N/A</v>
      </c>
      <c r="U109" t="e">
        <f>ROUND((VLOOKUP($B109, 'Pitcher Raw'!$B$6:$AM$77, MATCH('All P'!U$5,'Pitcher Raw'!$B$5:$AM$5, 0), FALSE)/$L109)*(162*($L109/VLOOKUP($E109, 'Major League Baseball  Detailed'!$AF$2:$AG$31, 2, FALSE))),0)</f>
        <v>#N/A</v>
      </c>
      <c r="V109" t="e">
        <f>ROUND((VLOOKUP($B109, 'Pitcher Raw'!$B$6:$AM$77, MATCH('All P'!V$5,'Pitcher Raw'!$B$5:$AM$5, 0), FALSE)/$L109)*(162*($L109/VLOOKUP($E109, 'Major League Baseball  Detailed'!$AF$2:$AG$31, 2, FALSE))),0)</f>
        <v>#N/A</v>
      </c>
      <c r="W109" t="e">
        <f>ROUND((VLOOKUP($B109, 'Pitcher Raw'!$B$6:$AM$77, MATCH('All P'!W$5,'Pitcher Raw'!$B$5:$AM$5, 0), FALSE)/$L109)*(162*($L109/VLOOKUP($E109, 'Major League Baseball  Detailed'!$AF$2:$AG$31, 2, FALSE))),0)</f>
        <v>#N/A</v>
      </c>
      <c r="X109" t="e">
        <f>ROUND((VLOOKUP($B109, 'Pitcher Raw'!$B$6:$AM$77, MATCH('All P'!X$5,'Pitcher Raw'!$B$5:$AM$5, 0), FALSE)/$L109)*(162*($L109/VLOOKUP($E109, 'Major League Baseball  Detailed'!$AF$2:$AG$31, 2, FALSE))),0)</f>
        <v>#N/A</v>
      </c>
      <c r="Y109" t="e">
        <f>ROUND((VLOOKUP($B109, 'Pitcher Raw'!$B$6:$AM$77, MATCH('All P'!Y$5,'Pitcher Raw'!$B$5:$AM$5, 0), FALSE)/$L109)*(162*($L109/VLOOKUP($E109, 'Major League Baseball  Detailed'!$AF$2:$AG$31, 2, FALSE))),0)</f>
        <v>#N/A</v>
      </c>
      <c r="Z109" t="e">
        <f>ROUND((VLOOKUP($B109, 'Pitcher Raw'!$B$6:$AM$77, MATCH('All P'!Z$5,'Pitcher Raw'!$B$5:$AM$5, 0), FALSE)/$L109)*(162*($L109/VLOOKUP($E109, 'Major League Baseball  Detailed'!$AF$2:$AG$31, 2, FALSE))),0)</f>
        <v>#N/A</v>
      </c>
      <c r="AA109" t="e">
        <f>ROUND((VLOOKUP($B109, 'Pitcher Raw'!$B$6:$AM$77, MATCH('All P'!AA$5,'Pitcher Raw'!$B$5:$AM$5, 0), FALSE)/$L109)*(162*($L109/VLOOKUP($E109, 'Major League Baseball  Detailed'!$AF$2:$AG$31, 2, FALSE))),0)</f>
        <v>#N/A</v>
      </c>
      <c r="AB109" t="e">
        <f>ROUND((VLOOKUP($B109, 'Pitcher Raw'!$B$6:$AM$77, MATCH('All P'!AB$5,'Pitcher Raw'!$B$5:$AM$5, 0), FALSE)/$L109)*(162*($L109/VLOOKUP($E109, 'Major League Baseball  Detailed'!$AF$2:$AG$31, 2, FALSE))),0)</f>
        <v>#N/A</v>
      </c>
      <c r="AC109" t="e">
        <f>VLOOKUP($B109, 'Pitcher Raw'!$B$6:$AM$77, MATCH('All P'!AC$5, 'Pitcher Raw'!$B$5:$AM$5, 0), FALSE)</f>
        <v>#N/A</v>
      </c>
      <c r="AD109" s="1" t="e">
        <f>VLOOKUP($B109, 'Pitcher Raw'!$B$6:$AM$77, MATCH('All P'!AD$5, 'Pitcher Raw'!$B$5:$AM$5, 0), FALSE)</f>
        <v>#N/A</v>
      </c>
      <c r="AE109" s="1" t="e">
        <f>VLOOKUP($B109, 'Pitcher Raw'!$B$6:$AM$77, MATCH('All P'!AE$5, 'Pitcher Raw'!$B$5:$AM$5, 0), FALSE)</f>
        <v>#N/A</v>
      </c>
      <c r="AF109" s="9" t="e">
        <f>VLOOKUP($B109, 'Pitcher Raw'!$B$6:$AM$77, MATCH('All P'!AF$5, 'Pitcher Raw'!$B$5:$AM$5, 0), FALSE)</f>
        <v>#N/A</v>
      </c>
      <c r="AG109" s="9" t="e">
        <f>VLOOKUP($B109, 'Pitcher Raw'!$B$6:$AM$77, MATCH('All P'!AG$5, 'Pitcher Raw'!$B$5:$AM$5, 0), FALSE)</f>
        <v>#N/A</v>
      </c>
      <c r="AH109" s="9" t="e">
        <f>VLOOKUP($B109, 'Pitcher Raw'!$B$6:$AM$77, MATCH('All P'!AH$5, 'Pitcher Raw'!$B$5:$AM$5, 0), FALSE)</f>
        <v>#N/A</v>
      </c>
      <c r="AI109" s="9" t="e">
        <f>VLOOKUP($B109, 'Pitcher Raw'!$B$6:$AM$77, MATCH('All P'!AI$5, 'Pitcher Raw'!$B$5:$AM$5, 0), FALSE)</f>
        <v>#N/A</v>
      </c>
      <c r="AJ109" s="9" t="e">
        <f>VLOOKUP($B109, 'Pitcher Raw'!$B$6:$AM$77, MATCH('All P'!AJ$5, 'Pitcher Raw'!$B$5:$AM$5, 0), FALSE)</f>
        <v>#N/A</v>
      </c>
      <c r="AK109" s="9" t="e">
        <f>(VLOOKUP($B109, 'Pitcher Raw'!$B$6:$AM$77, MATCH('All P'!AK$5, 'Pitcher Raw'!$B$5:$AM$5, 0), FALSE)/VLOOKUP('All P'!$E109, 'Major League Baseball  Detailed'!$AF$2:$AG$31,2,FALSE))*162</f>
        <v>#N/A</v>
      </c>
      <c r="AL109" s="9" t="e">
        <f>(VLOOKUP($B109, 'Pitcher Raw'!$B$6:$AM$77, MATCH('All P'!AL$5, 'Pitcher Raw'!$B$5:$AM$5, 0), FALSE)/VLOOKUP('All P'!$E109, 'Major League Baseball  Detailed'!$AF$2:$AG$31,2,FALSE))*162</f>
        <v>#N/A</v>
      </c>
    </row>
    <row r="110" spans="1:38" x14ac:dyDescent="0.45">
      <c r="A110">
        <f>'Pitcher Raw'!A110</f>
        <v>0</v>
      </c>
      <c r="B110">
        <f>'Pitcher Raw'!B110</f>
        <v>0</v>
      </c>
      <c r="C110">
        <f>'Pitcher Raw'!C110</f>
        <v>0</v>
      </c>
      <c r="D110">
        <f>'Pitcher Raw'!D110</f>
        <v>0</v>
      </c>
      <c r="E110">
        <f>'Pitcher Raw'!E110</f>
        <v>0</v>
      </c>
      <c r="F110">
        <f>'Pitcher Raw'!F110</f>
        <v>0</v>
      </c>
      <c r="G110" t="e">
        <f>ROUND((VLOOKUP($B110, 'Pitcher Raw'!$B$6:$AM$77, MATCH('All P'!G$5,'Pitcher Raw'!$B$5:$AM$5, 0), FALSE)/$L110)*(162*($L110/VLOOKUP($E110, 'Major League Baseball  Detailed'!$AF$2:$AG$31, 2, FALSE))),0)</f>
        <v>#N/A</v>
      </c>
      <c r="H110" t="e">
        <f>ROUND((VLOOKUP($B110, 'Pitcher Raw'!$B$6:$AM$77, MATCH('All P'!H$5,'Pitcher Raw'!$B$5:$AM$5, 0), FALSE)/$L110)*(162*($L110/VLOOKUP($E110, 'Major League Baseball  Detailed'!$AF$2:$AG$31, 2, FALSE))),0)</f>
        <v>#N/A</v>
      </c>
      <c r="I110" t="e">
        <f>ROUND((VLOOKUP($B110, 'Pitcher Raw'!$B$6:$AM$77, MATCH('All P'!I$5,'Pitcher Raw'!$B$5:$AM$5, 0), FALSE)/$L110)*(162*($L110/VLOOKUP($E110, 'Major League Baseball  Detailed'!$AF$2:$AG$31, 2, FALSE))),0)</f>
        <v>#N/A</v>
      </c>
      <c r="J110" t="e">
        <f>ROUND((VLOOKUP($B110, 'Pitcher Raw'!$B$6:$AM$77, MATCH('All P'!J$5,'Pitcher Raw'!$B$5:$AM$5, 0), FALSE)/$L110)*(162*($L110/VLOOKUP($E110, 'Major League Baseball  Detailed'!$AF$2:$AG$31, 2, FALSE))),0)</f>
        <v>#N/A</v>
      </c>
      <c r="K110" t="e">
        <f>VLOOKUP($B110, 'Pitcher Raw'!$B$6:$AM$77, MATCH('All P'!K$5, 'Pitcher Raw'!$B$5:$AM$5, 0), FALSE)</f>
        <v>#N/A</v>
      </c>
      <c r="L110" t="e">
        <f>ROUND((VLOOKUP($B110,'Pitcher Raw'!$B$6:$AM$77,MATCH('All P'!L$5,'Pitcher Raw'!$B$5:$AM$5,0),FALSE)/VLOOKUP($E110, 'Major League Baseball  Detailed'!$AF$2:$AG$31, 2, FALSE))*162, 0)</f>
        <v>#N/A</v>
      </c>
      <c r="M110" t="e">
        <f>ROUND((VLOOKUP($B110,'Pitcher Raw'!$B$6:$AM$77,MATCH('All P'!M$5,'Pitcher Raw'!$B$5:$AM$5,0),FALSE)/VLOOKUP($E110, 'Major League Baseball  Detailed'!$AF$2:$AG$31, 2, FALSE))*162, 0)</f>
        <v>#N/A</v>
      </c>
      <c r="N110" t="e">
        <f>ROUND((VLOOKUP($B110, 'Pitcher Raw'!$B$6:$AM$77, MATCH('All P'!N$5,'Pitcher Raw'!$B$5:$AM$5, 0), FALSE)/$L110)*(162*($L110/VLOOKUP($E110, 'Major League Baseball  Detailed'!$AF$2:$AG$31, 2, FALSE))),0)</f>
        <v>#N/A</v>
      </c>
      <c r="O110" t="e">
        <f>ROUND((VLOOKUP($B110, 'Pitcher Raw'!$B$6:$AM$77, MATCH('All P'!O$5,'Pitcher Raw'!$B$5:$AM$5, 0), FALSE)/$L110)*(162*($L110/VLOOKUP($E110, 'Major League Baseball  Detailed'!$AF$2:$AG$31, 2, FALSE))),0)</f>
        <v>#N/A</v>
      </c>
      <c r="P110" t="e">
        <f>ROUND((VLOOKUP($B110, 'Pitcher Raw'!$B$6:$AM$77, MATCH('All P'!P$5,'Pitcher Raw'!$B$5:$AM$5, 0), FALSE)/$L110)*(162*($L110/VLOOKUP($E110, 'Major League Baseball  Detailed'!$AF$2:$AG$31, 2, FALSE))),0)</f>
        <v>#N/A</v>
      </c>
      <c r="Q110" t="e">
        <f>ROUND((VLOOKUP($B110, 'Pitcher Raw'!$B$6:$AM$77, MATCH('All P'!Q$5,'Pitcher Raw'!$B$5:$AM$5, 0), FALSE)/$L110)*(162*($L110/VLOOKUP($E110, 'Major League Baseball  Detailed'!$AF$2:$AG$31, 2, FALSE))),0)</f>
        <v>#N/A</v>
      </c>
      <c r="R110" t="e">
        <f>ROUND((VLOOKUP($B110, 'Pitcher Raw'!$B$6:$AM$77, MATCH('All P'!R$5,'Pitcher Raw'!$B$5:$AM$5, 0), FALSE)/$L110)*(162*($L110/VLOOKUP($E110, 'Major League Baseball  Detailed'!$AF$2:$AG$31, 2, FALSE))),0)</f>
        <v>#N/A</v>
      </c>
      <c r="S110" t="e">
        <f>ROUND((VLOOKUP($B110, 'Pitcher Raw'!$B$6:$AM$77, MATCH('All P'!S$5,'Pitcher Raw'!$B$5:$AM$5, 0), FALSE)/$L110)*(162*($L110/VLOOKUP($E110, 'Major League Baseball  Detailed'!$AF$2:$AG$31, 2, FALSE))),0)</f>
        <v>#N/A</v>
      </c>
      <c r="T110" t="e">
        <f>ROUND((VLOOKUP($B110, 'Pitcher Raw'!$B$6:$AM$77, MATCH('All P'!T$5,'Pitcher Raw'!$B$5:$AM$5, 0), FALSE)/$L110)*(162*($L110/VLOOKUP($E110, 'Major League Baseball  Detailed'!$AF$2:$AG$31, 2, FALSE))),0)</f>
        <v>#N/A</v>
      </c>
      <c r="U110" t="e">
        <f>ROUND((VLOOKUP($B110, 'Pitcher Raw'!$B$6:$AM$77, MATCH('All P'!U$5,'Pitcher Raw'!$B$5:$AM$5, 0), FALSE)/$L110)*(162*($L110/VLOOKUP($E110, 'Major League Baseball  Detailed'!$AF$2:$AG$31, 2, FALSE))),0)</f>
        <v>#N/A</v>
      </c>
      <c r="V110" t="e">
        <f>ROUND((VLOOKUP($B110, 'Pitcher Raw'!$B$6:$AM$77, MATCH('All P'!V$5,'Pitcher Raw'!$B$5:$AM$5, 0), FALSE)/$L110)*(162*($L110/VLOOKUP($E110, 'Major League Baseball  Detailed'!$AF$2:$AG$31, 2, FALSE))),0)</f>
        <v>#N/A</v>
      </c>
      <c r="W110" t="e">
        <f>ROUND((VLOOKUP($B110, 'Pitcher Raw'!$B$6:$AM$77, MATCH('All P'!W$5,'Pitcher Raw'!$B$5:$AM$5, 0), FALSE)/$L110)*(162*($L110/VLOOKUP($E110, 'Major League Baseball  Detailed'!$AF$2:$AG$31, 2, FALSE))),0)</f>
        <v>#N/A</v>
      </c>
      <c r="X110" t="e">
        <f>ROUND((VLOOKUP($B110, 'Pitcher Raw'!$B$6:$AM$77, MATCH('All P'!X$5,'Pitcher Raw'!$B$5:$AM$5, 0), FALSE)/$L110)*(162*($L110/VLOOKUP($E110, 'Major League Baseball  Detailed'!$AF$2:$AG$31, 2, FALSE))),0)</f>
        <v>#N/A</v>
      </c>
      <c r="Y110" t="e">
        <f>ROUND((VLOOKUP($B110, 'Pitcher Raw'!$B$6:$AM$77, MATCH('All P'!Y$5,'Pitcher Raw'!$B$5:$AM$5, 0), FALSE)/$L110)*(162*($L110/VLOOKUP($E110, 'Major League Baseball  Detailed'!$AF$2:$AG$31, 2, FALSE))),0)</f>
        <v>#N/A</v>
      </c>
      <c r="Z110" t="e">
        <f>ROUND((VLOOKUP($B110, 'Pitcher Raw'!$B$6:$AM$77, MATCH('All P'!Z$5,'Pitcher Raw'!$B$5:$AM$5, 0), FALSE)/$L110)*(162*($L110/VLOOKUP($E110, 'Major League Baseball  Detailed'!$AF$2:$AG$31, 2, FALSE))),0)</f>
        <v>#N/A</v>
      </c>
      <c r="AA110" t="e">
        <f>ROUND((VLOOKUP($B110, 'Pitcher Raw'!$B$6:$AM$77, MATCH('All P'!AA$5,'Pitcher Raw'!$B$5:$AM$5, 0), FALSE)/$L110)*(162*($L110/VLOOKUP($E110, 'Major League Baseball  Detailed'!$AF$2:$AG$31, 2, FALSE))),0)</f>
        <v>#N/A</v>
      </c>
      <c r="AB110" t="e">
        <f>ROUND((VLOOKUP($B110, 'Pitcher Raw'!$B$6:$AM$77, MATCH('All P'!AB$5,'Pitcher Raw'!$B$5:$AM$5, 0), FALSE)/$L110)*(162*($L110/VLOOKUP($E110, 'Major League Baseball  Detailed'!$AF$2:$AG$31, 2, FALSE))),0)</f>
        <v>#N/A</v>
      </c>
      <c r="AC110" t="e">
        <f>VLOOKUP($B110, 'Pitcher Raw'!$B$6:$AM$77, MATCH('All P'!AC$5, 'Pitcher Raw'!$B$5:$AM$5, 0), FALSE)</f>
        <v>#N/A</v>
      </c>
      <c r="AD110" s="1" t="e">
        <f>VLOOKUP($B110, 'Pitcher Raw'!$B$6:$AM$77, MATCH('All P'!AD$5, 'Pitcher Raw'!$B$5:$AM$5, 0), FALSE)</f>
        <v>#N/A</v>
      </c>
      <c r="AE110" s="1" t="e">
        <f>VLOOKUP($B110, 'Pitcher Raw'!$B$6:$AM$77, MATCH('All P'!AE$5, 'Pitcher Raw'!$B$5:$AM$5, 0), FALSE)</f>
        <v>#N/A</v>
      </c>
      <c r="AF110" s="9" t="e">
        <f>VLOOKUP($B110, 'Pitcher Raw'!$B$6:$AM$77, MATCH('All P'!AF$5, 'Pitcher Raw'!$B$5:$AM$5, 0), FALSE)</f>
        <v>#N/A</v>
      </c>
      <c r="AG110" s="9" t="e">
        <f>VLOOKUP($B110, 'Pitcher Raw'!$B$6:$AM$77, MATCH('All P'!AG$5, 'Pitcher Raw'!$B$5:$AM$5, 0), FALSE)</f>
        <v>#N/A</v>
      </c>
      <c r="AH110" s="9" t="e">
        <f>VLOOKUP($B110, 'Pitcher Raw'!$B$6:$AM$77, MATCH('All P'!AH$5, 'Pitcher Raw'!$B$5:$AM$5, 0), FALSE)</f>
        <v>#N/A</v>
      </c>
      <c r="AI110" s="9" t="e">
        <f>VLOOKUP($B110, 'Pitcher Raw'!$B$6:$AM$77, MATCH('All P'!AI$5, 'Pitcher Raw'!$B$5:$AM$5, 0), FALSE)</f>
        <v>#N/A</v>
      </c>
      <c r="AJ110" s="9" t="e">
        <f>VLOOKUP($B110, 'Pitcher Raw'!$B$6:$AM$77, MATCH('All P'!AJ$5, 'Pitcher Raw'!$B$5:$AM$5, 0), FALSE)</f>
        <v>#N/A</v>
      </c>
      <c r="AK110" s="9" t="e">
        <f>(VLOOKUP($B110, 'Pitcher Raw'!$B$6:$AM$77, MATCH('All P'!AK$5, 'Pitcher Raw'!$B$5:$AM$5, 0), FALSE)/VLOOKUP('All P'!$E110, 'Major League Baseball  Detailed'!$AF$2:$AG$31,2,FALSE))*162</f>
        <v>#N/A</v>
      </c>
      <c r="AL110" s="9" t="e">
        <f>(VLOOKUP($B110, 'Pitcher Raw'!$B$6:$AM$77, MATCH('All P'!AL$5, 'Pitcher Raw'!$B$5:$AM$5, 0), FALSE)/VLOOKUP('All P'!$E110, 'Major League Baseball  Detailed'!$AF$2:$AG$31,2,FALSE))*162</f>
        <v>#N/A</v>
      </c>
    </row>
    <row r="111" spans="1:38" x14ac:dyDescent="0.45">
      <c r="A111">
        <f>'Pitcher Raw'!A111</f>
        <v>0</v>
      </c>
      <c r="B111">
        <f>'Pitcher Raw'!B111</f>
        <v>0</v>
      </c>
      <c r="C111">
        <f>'Pitcher Raw'!C111</f>
        <v>0</v>
      </c>
      <c r="D111">
        <f>'Pitcher Raw'!D111</f>
        <v>0</v>
      </c>
      <c r="E111">
        <f>'Pitcher Raw'!E111</f>
        <v>0</v>
      </c>
      <c r="F111">
        <f>'Pitcher Raw'!F111</f>
        <v>0</v>
      </c>
      <c r="G111" t="e">
        <f>ROUND((VLOOKUP($B111, 'Pitcher Raw'!$B$6:$AM$77, MATCH('All P'!G$5,'Pitcher Raw'!$B$5:$AM$5, 0), FALSE)/$L111)*(162*($L111/VLOOKUP($E111, 'Major League Baseball  Detailed'!$AF$2:$AG$31, 2, FALSE))),0)</f>
        <v>#N/A</v>
      </c>
      <c r="H111" t="e">
        <f>ROUND((VLOOKUP($B111, 'Pitcher Raw'!$B$6:$AM$77, MATCH('All P'!H$5,'Pitcher Raw'!$B$5:$AM$5, 0), FALSE)/$L111)*(162*($L111/VLOOKUP($E111, 'Major League Baseball  Detailed'!$AF$2:$AG$31, 2, FALSE))),0)</f>
        <v>#N/A</v>
      </c>
      <c r="I111" t="e">
        <f>ROUND((VLOOKUP($B111, 'Pitcher Raw'!$B$6:$AM$77, MATCH('All P'!I$5,'Pitcher Raw'!$B$5:$AM$5, 0), FALSE)/$L111)*(162*($L111/VLOOKUP($E111, 'Major League Baseball  Detailed'!$AF$2:$AG$31, 2, FALSE))),0)</f>
        <v>#N/A</v>
      </c>
      <c r="J111" t="e">
        <f>ROUND((VLOOKUP($B111, 'Pitcher Raw'!$B$6:$AM$77, MATCH('All P'!J$5,'Pitcher Raw'!$B$5:$AM$5, 0), FALSE)/$L111)*(162*($L111/VLOOKUP($E111, 'Major League Baseball  Detailed'!$AF$2:$AG$31, 2, FALSE))),0)</f>
        <v>#N/A</v>
      </c>
      <c r="K111" t="e">
        <f>VLOOKUP($B111, 'Pitcher Raw'!$B$6:$AM$77, MATCH('All P'!K$5, 'Pitcher Raw'!$B$5:$AM$5, 0), FALSE)</f>
        <v>#N/A</v>
      </c>
      <c r="L111" t="e">
        <f>ROUND((VLOOKUP($B111,'Pitcher Raw'!$B$6:$AM$77,MATCH('All P'!L$5,'Pitcher Raw'!$B$5:$AM$5,0),FALSE)/VLOOKUP($E111, 'Major League Baseball  Detailed'!$AF$2:$AG$31, 2, FALSE))*162, 0)</f>
        <v>#N/A</v>
      </c>
      <c r="M111" t="e">
        <f>ROUND((VLOOKUP($B111,'Pitcher Raw'!$B$6:$AM$77,MATCH('All P'!M$5,'Pitcher Raw'!$B$5:$AM$5,0),FALSE)/VLOOKUP($E111, 'Major League Baseball  Detailed'!$AF$2:$AG$31, 2, FALSE))*162, 0)</f>
        <v>#N/A</v>
      </c>
      <c r="N111" t="e">
        <f>ROUND((VLOOKUP($B111, 'Pitcher Raw'!$B$6:$AM$77, MATCH('All P'!N$5,'Pitcher Raw'!$B$5:$AM$5, 0), FALSE)/$L111)*(162*($L111/VLOOKUP($E111, 'Major League Baseball  Detailed'!$AF$2:$AG$31, 2, FALSE))),0)</f>
        <v>#N/A</v>
      </c>
      <c r="O111" t="e">
        <f>ROUND((VLOOKUP($B111, 'Pitcher Raw'!$B$6:$AM$77, MATCH('All P'!O$5,'Pitcher Raw'!$B$5:$AM$5, 0), FALSE)/$L111)*(162*($L111/VLOOKUP($E111, 'Major League Baseball  Detailed'!$AF$2:$AG$31, 2, FALSE))),0)</f>
        <v>#N/A</v>
      </c>
      <c r="P111" t="e">
        <f>ROUND((VLOOKUP($B111, 'Pitcher Raw'!$B$6:$AM$77, MATCH('All P'!P$5,'Pitcher Raw'!$B$5:$AM$5, 0), FALSE)/$L111)*(162*($L111/VLOOKUP($E111, 'Major League Baseball  Detailed'!$AF$2:$AG$31, 2, FALSE))),0)</f>
        <v>#N/A</v>
      </c>
      <c r="Q111" t="e">
        <f>ROUND((VLOOKUP($B111, 'Pitcher Raw'!$B$6:$AM$77, MATCH('All P'!Q$5,'Pitcher Raw'!$B$5:$AM$5, 0), FALSE)/$L111)*(162*($L111/VLOOKUP($E111, 'Major League Baseball  Detailed'!$AF$2:$AG$31, 2, FALSE))),0)</f>
        <v>#N/A</v>
      </c>
      <c r="R111" t="e">
        <f>ROUND((VLOOKUP($B111, 'Pitcher Raw'!$B$6:$AM$77, MATCH('All P'!R$5,'Pitcher Raw'!$B$5:$AM$5, 0), FALSE)/$L111)*(162*($L111/VLOOKUP($E111, 'Major League Baseball  Detailed'!$AF$2:$AG$31, 2, FALSE))),0)</f>
        <v>#N/A</v>
      </c>
      <c r="S111" t="e">
        <f>ROUND((VLOOKUP($B111, 'Pitcher Raw'!$B$6:$AM$77, MATCH('All P'!S$5,'Pitcher Raw'!$B$5:$AM$5, 0), FALSE)/$L111)*(162*($L111/VLOOKUP($E111, 'Major League Baseball  Detailed'!$AF$2:$AG$31, 2, FALSE))),0)</f>
        <v>#N/A</v>
      </c>
      <c r="T111" t="e">
        <f>ROUND((VLOOKUP($B111, 'Pitcher Raw'!$B$6:$AM$77, MATCH('All P'!T$5,'Pitcher Raw'!$B$5:$AM$5, 0), FALSE)/$L111)*(162*($L111/VLOOKUP($E111, 'Major League Baseball  Detailed'!$AF$2:$AG$31, 2, FALSE))),0)</f>
        <v>#N/A</v>
      </c>
      <c r="U111" t="e">
        <f>ROUND((VLOOKUP($B111, 'Pitcher Raw'!$B$6:$AM$77, MATCH('All P'!U$5,'Pitcher Raw'!$B$5:$AM$5, 0), FALSE)/$L111)*(162*($L111/VLOOKUP($E111, 'Major League Baseball  Detailed'!$AF$2:$AG$31, 2, FALSE))),0)</f>
        <v>#N/A</v>
      </c>
      <c r="V111" t="e">
        <f>ROUND((VLOOKUP($B111, 'Pitcher Raw'!$B$6:$AM$77, MATCH('All P'!V$5,'Pitcher Raw'!$B$5:$AM$5, 0), FALSE)/$L111)*(162*($L111/VLOOKUP($E111, 'Major League Baseball  Detailed'!$AF$2:$AG$31, 2, FALSE))),0)</f>
        <v>#N/A</v>
      </c>
      <c r="W111" t="e">
        <f>ROUND((VLOOKUP($B111, 'Pitcher Raw'!$B$6:$AM$77, MATCH('All P'!W$5,'Pitcher Raw'!$B$5:$AM$5, 0), FALSE)/$L111)*(162*($L111/VLOOKUP($E111, 'Major League Baseball  Detailed'!$AF$2:$AG$31, 2, FALSE))),0)</f>
        <v>#N/A</v>
      </c>
      <c r="X111" t="e">
        <f>ROUND((VLOOKUP($B111, 'Pitcher Raw'!$B$6:$AM$77, MATCH('All P'!X$5,'Pitcher Raw'!$B$5:$AM$5, 0), FALSE)/$L111)*(162*($L111/VLOOKUP($E111, 'Major League Baseball  Detailed'!$AF$2:$AG$31, 2, FALSE))),0)</f>
        <v>#N/A</v>
      </c>
      <c r="Y111" t="e">
        <f>ROUND((VLOOKUP($B111, 'Pitcher Raw'!$B$6:$AM$77, MATCH('All P'!Y$5,'Pitcher Raw'!$B$5:$AM$5, 0), FALSE)/$L111)*(162*($L111/VLOOKUP($E111, 'Major League Baseball  Detailed'!$AF$2:$AG$31, 2, FALSE))),0)</f>
        <v>#N/A</v>
      </c>
      <c r="Z111" t="e">
        <f>ROUND((VLOOKUP($B111, 'Pitcher Raw'!$B$6:$AM$77, MATCH('All P'!Z$5,'Pitcher Raw'!$B$5:$AM$5, 0), FALSE)/$L111)*(162*($L111/VLOOKUP($E111, 'Major League Baseball  Detailed'!$AF$2:$AG$31, 2, FALSE))),0)</f>
        <v>#N/A</v>
      </c>
      <c r="AA111" t="e">
        <f>ROUND((VLOOKUP($B111, 'Pitcher Raw'!$B$6:$AM$77, MATCH('All P'!AA$5,'Pitcher Raw'!$B$5:$AM$5, 0), FALSE)/$L111)*(162*($L111/VLOOKUP($E111, 'Major League Baseball  Detailed'!$AF$2:$AG$31, 2, FALSE))),0)</f>
        <v>#N/A</v>
      </c>
      <c r="AB111" t="e">
        <f>ROUND((VLOOKUP($B111, 'Pitcher Raw'!$B$6:$AM$77, MATCH('All P'!AB$5,'Pitcher Raw'!$B$5:$AM$5, 0), FALSE)/$L111)*(162*($L111/VLOOKUP($E111, 'Major League Baseball  Detailed'!$AF$2:$AG$31, 2, FALSE))),0)</f>
        <v>#N/A</v>
      </c>
      <c r="AC111" t="e">
        <f>VLOOKUP($B111, 'Pitcher Raw'!$B$6:$AM$77, MATCH('All P'!AC$5, 'Pitcher Raw'!$B$5:$AM$5, 0), FALSE)</f>
        <v>#N/A</v>
      </c>
      <c r="AD111" s="1" t="e">
        <f>VLOOKUP($B111, 'Pitcher Raw'!$B$6:$AM$77, MATCH('All P'!AD$5, 'Pitcher Raw'!$B$5:$AM$5, 0), FALSE)</f>
        <v>#N/A</v>
      </c>
      <c r="AE111" s="1" t="e">
        <f>VLOOKUP($B111, 'Pitcher Raw'!$B$6:$AM$77, MATCH('All P'!AE$5, 'Pitcher Raw'!$B$5:$AM$5, 0), FALSE)</f>
        <v>#N/A</v>
      </c>
      <c r="AF111" s="9" t="e">
        <f>VLOOKUP($B111, 'Pitcher Raw'!$B$6:$AM$77, MATCH('All P'!AF$5, 'Pitcher Raw'!$B$5:$AM$5, 0), FALSE)</f>
        <v>#N/A</v>
      </c>
      <c r="AG111" s="9" t="e">
        <f>VLOOKUP($B111, 'Pitcher Raw'!$B$6:$AM$77, MATCH('All P'!AG$5, 'Pitcher Raw'!$B$5:$AM$5, 0), FALSE)</f>
        <v>#N/A</v>
      </c>
      <c r="AH111" s="9" t="e">
        <f>VLOOKUP($B111, 'Pitcher Raw'!$B$6:$AM$77, MATCH('All P'!AH$5, 'Pitcher Raw'!$B$5:$AM$5, 0), FALSE)</f>
        <v>#N/A</v>
      </c>
      <c r="AI111" s="9" t="e">
        <f>VLOOKUP($B111, 'Pitcher Raw'!$B$6:$AM$77, MATCH('All P'!AI$5, 'Pitcher Raw'!$B$5:$AM$5, 0), FALSE)</f>
        <v>#N/A</v>
      </c>
      <c r="AJ111" s="9" t="e">
        <f>VLOOKUP($B111, 'Pitcher Raw'!$B$6:$AM$77, MATCH('All P'!AJ$5, 'Pitcher Raw'!$B$5:$AM$5, 0), FALSE)</f>
        <v>#N/A</v>
      </c>
      <c r="AK111" s="9" t="e">
        <f>(VLOOKUP($B111, 'Pitcher Raw'!$B$6:$AM$77, MATCH('All P'!AK$5, 'Pitcher Raw'!$B$5:$AM$5, 0), FALSE)/VLOOKUP('All P'!$E111, 'Major League Baseball  Detailed'!$AF$2:$AG$31,2,FALSE))*162</f>
        <v>#N/A</v>
      </c>
      <c r="AL111" s="9" t="e">
        <f>(VLOOKUP($B111, 'Pitcher Raw'!$B$6:$AM$77, MATCH('All P'!AL$5, 'Pitcher Raw'!$B$5:$AM$5, 0), FALSE)/VLOOKUP('All P'!$E111, 'Major League Baseball  Detailed'!$AF$2:$AG$31,2,FALSE))*162</f>
        <v>#N/A</v>
      </c>
    </row>
    <row r="112" spans="1:38" x14ac:dyDescent="0.45">
      <c r="A112">
        <f>'Pitcher Raw'!A112</f>
        <v>0</v>
      </c>
      <c r="B112">
        <f>'Pitcher Raw'!B112</f>
        <v>0</v>
      </c>
      <c r="C112">
        <f>'Pitcher Raw'!C112</f>
        <v>0</v>
      </c>
      <c r="D112">
        <f>'Pitcher Raw'!D112</f>
        <v>0</v>
      </c>
      <c r="E112">
        <f>'Pitcher Raw'!E112</f>
        <v>0</v>
      </c>
      <c r="F112">
        <f>'Pitcher Raw'!F112</f>
        <v>0</v>
      </c>
      <c r="G112" t="e">
        <f>ROUND((VLOOKUP($B112, 'Pitcher Raw'!$B$6:$AM$77, MATCH('All P'!G$5,'Pitcher Raw'!$B$5:$AM$5, 0), FALSE)/$L112)*(162*($L112/VLOOKUP($E112, 'Major League Baseball  Detailed'!$AF$2:$AG$31, 2, FALSE))),0)</f>
        <v>#N/A</v>
      </c>
      <c r="H112" t="e">
        <f>ROUND((VLOOKUP($B112, 'Pitcher Raw'!$B$6:$AM$77, MATCH('All P'!H$5,'Pitcher Raw'!$B$5:$AM$5, 0), FALSE)/$L112)*(162*($L112/VLOOKUP($E112, 'Major League Baseball  Detailed'!$AF$2:$AG$31, 2, FALSE))),0)</f>
        <v>#N/A</v>
      </c>
      <c r="I112" t="e">
        <f>ROUND((VLOOKUP($B112, 'Pitcher Raw'!$B$6:$AM$77, MATCH('All P'!I$5,'Pitcher Raw'!$B$5:$AM$5, 0), FALSE)/$L112)*(162*($L112/VLOOKUP($E112, 'Major League Baseball  Detailed'!$AF$2:$AG$31, 2, FALSE))),0)</f>
        <v>#N/A</v>
      </c>
      <c r="J112" t="e">
        <f>ROUND((VLOOKUP($B112, 'Pitcher Raw'!$B$6:$AM$77, MATCH('All P'!J$5,'Pitcher Raw'!$B$5:$AM$5, 0), FALSE)/$L112)*(162*($L112/VLOOKUP($E112, 'Major League Baseball  Detailed'!$AF$2:$AG$31, 2, FALSE))),0)</f>
        <v>#N/A</v>
      </c>
      <c r="K112" t="e">
        <f>VLOOKUP($B112, 'Pitcher Raw'!$B$6:$AM$77, MATCH('All P'!K$5, 'Pitcher Raw'!$B$5:$AM$5, 0), FALSE)</f>
        <v>#N/A</v>
      </c>
      <c r="L112" t="e">
        <f>ROUND((VLOOKUP($B112,'Pitcher Raw'!$B$6:$AM$77,MATCH('All P'!L$5,'Pitcher Raw'!$B$5:$AM$5,0),FALSE)/VLOOKUP($E112, 'Major League Baseball  Detailed'!$AF$2:$AG$31, 2, FALSE))*162, 0)</f>
        <v>#N/A</v>
      </c>
      <c r="M112" t="e">
        <f>ROUND((VLOOKUP($B112,'Pitcher Raw'!$B$6:$AM$77,MATCH('All P'!M$5,'Pitcher Raw'!$B$5:$AM$5,0),FALSE)/VLOOKUP($E112, 'Major League Baseball  Detailed'!$AF$2:$AG$31, 2, FALSE))*162, 0)</f>
        <v>#N/A</v>
      </c>
      <c r="N112" t="e">
        <f>ROUND((VLOOKUP($B112, 'Pitcher Raw'!$B$6:$AM$77, MATCH('All P'!N$5,'Pitcher Raw'!$B$5:$AM$5, 0), FALSE)/$L112)*(162*($L112/VLOOKUP($E112, 'Major League Baseball  Detailed'!$AF$2:$AG$31, 2, FALSE))),0)</f>
        <v>#N/A</v>
      </c>
      <c r="O112" t="e">
        <f>ROUND((VLOOKUP($B112, 'Pitcher Raw'!$B$6:$AM$77, MATCH('All P'!O$5,'Pitcher Raw'!$B$5:$AM$5, 0), FALSE)/$L112)*(162*($L112/VLOOKUP($E112, 'Major League Baseball  Detailed'!$AF$2:$AG$31, 2, FALSE))),0)</f>
        <v>#N/A</v>
      </c>
      <c r="P112" t="e">
        <f>ROUND((VLOOKUP($B112, 'Pitcher Raw'!$B$6:$AM$77, MATCH('All P'!P$5,'Pitcher Raw'!$B$5:$AM$5, 0), FALSE)/$L112)*(162*($L112/VLOOKUP($E112, 'Major League Baseball  Detailed'!$AF$2:$AG$31, 2, FALSE))),0)</f>
        <v>#N/A</v>
      </c>
      <c r="Q112" t="e">
        <f>ROUND((VLOOKUP($B112, 'Pitcher Raw'!$B$6:$AM$77, MATCH('All P'!Q$5,'Pitcher Raw'!$B$5:$AM$5, 0), FALSE)/$L112)*(162*($L112/VLOOKUP($E112, 'Major League Baseball  Detailed'!$AF$2:$AG$31, 2, FALSE))),0)</f>
        <v>#N/A</v>
      </c>
      <c r="R112" t="e">
        <f>ROUND((VLOOKUP($B112, 'Pitcher Raw'!$B$6:$AM$77, MATCH('All P'!R$5,'Pitcher Raw'!$B$5:$AM$5, 0), FALSE)/$L112)*(162*($L112/VLOOKUP($E112, 'Major League Baseball  Detailed'!$AF$2:$AG$31, 2, FALSE))),0)</f>
        <v>#N/A</v>
      </c>
      <c r="S112" t="e">
        <f>ROUND((VLOOKUP($B112, 'Pitcher Raw'!$B$6:$AM$77, MATCH('All P'!S$5,'Pitcher Raw'!$B$5:$AM$5, 0), FALSE)/$L112)*(162*($L112/VLOOKUP($E112, 'Major League Baseball  Detailed'!$AF$2:$AG$31, 2, FALSE))),0)</f>
        <v>#N/A</v>
      </c>
      <c r="T112" t="e">
        <f>ROUND((VLOOKUP($B112, 'Pitcher Raw'!$B$6:$AM$77, MATCH('All P'!T$5,'Pitcher Raw'!$B$5:$AM$5, 0), FALSE)/$L112)*(162*($L112/VLOOKUP($E112, 'Major League Baseball  Detailed'!$AF$2:$AG$31, 2, FALSE))),0)</f>
        <v>#N/A</v>
      </c>
      <c r="U112" t="e">
        <f>ROUND((VLOOKUP($B112, 'Pitcher Raw'!$B$6:$AM$77, MATCH('All P'!U$5,'Pitcher Raw'!$B$5:$AM$5, 0), FALSE)/$L112)*(162*($L112/VLOOKUP($E112, 'Major League Baseball  Detailed'!$AF$2:$AG$31, 2, FALSE))),0)</f>
        <v>#N/A</v>
      </c>
      <c r="V112" t="e">
        <f>ROUND((VLOOKUP($B112, 'Pitcher Raw'!$B$6:$AM$77, MATCH('All P'!V$5,'Pitcher Raw'!$B$5:$AM$5, 0), FALSE)/$L112)*(162*($L112/VLOOKUP($E112, 'Major League Baseball  Detailed'!$AF$2:$AG$31, 2, FALSE))),0)</f>
        <v>#N/A</v>
      </c>
      <c r="W112" t="e">
        <f>ROUND((VLOOKUP($B112, 'Pitcher Raw'!$B$6:$AM$77, MATCH('All P'!W$5,'Pitcher Raw'!$B$5:$AM$5, 0), FALSE)/$L112)*(162*($L112/VLOOKUP($E112, 'Major League Baseball  Detailed'!$AF$2:$AG$31, 2, FALSE))),0)</f>
        <v>#N/A</v>
      </c>
      <c r="X112" t="e">
        <f>ROUND((VLOOKUP($B112, 'Pitcher Raw'!$B$6:$AM$77, MATCH('All P'!X$5,'Pitcher Raw'!$B$5:$AM$5, 0), FALSE)/$L112)*(162*($L112/VLOOKUP($E112, 'Major League Baseball  Detailed'!$AF$2:$AG$31, 2, FALSE))),0)</f>
        <v>#N/A</v>
      </c>
      <c r="Y112" t="e">
        <f>ROUND((VLOOKUP($B112, 'Pitcher Raw'!$B$6:$AM$77, MATCH('All P'!Y$5,'Pitcher Raw'!$B$5:$AM$5, 0), FALSE)/$L112)*(162*($L112/VLOOKUP($E112, 'Major League Baseball  Detailed'!$AF$2:$AG$31, 2, FALSE))),0)</f>
        <v>#N/A</v>
      </c>
      <c r="Z112" t="e">
        <f>ROUND((VLOOKUP($B112, 'Pitcher Raw'!$B$6:$AM$77, MATCH('All P'!Z$5,'Pitcher Raw'!$B$5:$AM$5, 0), FALSE)/$L112)*(162*($L112/VLOOKUP($E112, 'Major League Baseball  Detailed'!$AF$2:$AG$31, 2, FALSE))),0)</f>
        <v>#N/A</v>
      </c>
      <c r="AA112" t="e">
        <f>ROUND((VLOOKUP($B112, 'Pitcher Raw'!$B$6:$AM$77, MATCH('All P'!AA$5,'Pitcher Raw'!$B$5:$AM$5, 0), FALSE)/$L112)*(162*($L112/VLOOKUP($E112, 'Major League Baseball  Detailed'!$AF$2:$AG$31, 2, FALSE))),0)</f>
        <v>#N/A</v>
      </c>
      <c r="AB112" t="e">
        <f>ROUND((VLOOKUP($B112, 'Pitcher Raw'!$B$6:$AM$77, MATCH('All P'!AB$5,'Pitcher Raw'!$B$5:$AM$5, 0), FALSE)/$L112)*(162*($L112/VLOOKUP($E112, 'Major League Baseball  Detailed'!$AF$2:$AG$31, 2, FALSE))),0)</f>
        <v>#N/A</v>
      </c>
      <c r="AC112" t="e">
        <f>VLOOKUP($B112, 'Pitcher Raw'!$B$6:$AM$77, MATCH('All P'!AC$5, 'Pitcher Raw'!$B$5:$AM$5, 0), FALSE)</f>
        <v>#N/A</v>
      </c>
      <c r="AD112" s="1" t="e">
        <f>VLOOKUP($B112, 'Pitcher Raw'!$B$6:$AM$77, MATCH('All P'!AD$5, 'Pitcher Raw'!$B$5:$AM$5, 0), FALSE)</f>
        <v>#N/A</v>
      </c>
      <c r="AE112" s="1" t="e">
        <f>VLOOKUP($B112, 'Pitcher Raw'!$B$6:$AM$77, MATCH('All P'!AE$5, 'Pitcher Raw'!$B$5:$AM$5, 0), FALSE)</f>
        <v>#N/A</v>
      </c>
      <c r="AF112" s="9" t="e">
        <f>VLOOKUP($B112, 'Pitcher Raw'!$B$6:$AM$77, MATCH('All P'!AF$5, 'Pitcher Raw'!$B$5:$AM$5, 0), FALSE)</f>
        <v>#N/A</v>
      </c>
      <c r="AG112" s="9" t="e">
        <f>VLOOKUP($B112, 'Pitcher Raw'!$B$6:$AM$77, MATCH('All P'!AG$5, 'Pitcher Raw'!$B$5:$AM$5, 0), FALSE)</f>
        <v>#N/A</v>
      </c>
      <c r="AH112" s="9" t="e">
        <f>VLOOKUP($B112, 'Pitcher Raw'!$B$6:$AM$77, MATCH('All P'!AH$5, 'Pitcher Raw'!$B$5:$AM$5, 0), FALSE)</f>
        <v>#N/A</v>
      </c>
      <c r="AI112" s="9" t="e">
        <f>VLOOKUP($B112, 'Pitcher Raw'!$B$6:$AM$77, MATCH('All P'!AI$5, 'Pitcher Raw'!$B$5:$AM$5, 0), FALSE)</f>
        <v>#N/A</v>
      </c>
      <c r="AJ112" s="9" t="e">
        <f>VLOOKUP($B112, 'Pitcher Raw'!$B$6:$AM$77, MATCH('All P'!AJ$5, 'Pitcher Raw'!$B$5:$AM$5, 0), FALSE)</f>
        <v>#N/A</v>
      </c>
      <c r="AK112" s="9" t="e">
        <f>(VLOOKUP($B112, 'Pitcher Raw'!$B$6:$AM$77, MATCH('All P'!AK$5, 'Pitcher Raw'!$B$5:$AM$5, 0), FALSE)/VLOOKUP('All P'!$E112, 'Major League Baseball  Detailed'!$AF$2:$AG$31,2,FALSE))*162</f>
        <v>#N/A</v>
      </c>
      <c r="AL112" s="9" t="e">
        <f>(VLOOKUP($B112, 'Pitcher Raw'!$B$6:$AM$77, MATCH('All P'!AL$5, 'Pitcher Raw'!$B$5:$AM$5, 0), FALSE)/VLOOKUP('All P'!$E112, 'Major League Baseball  Detailed'!$AF$2:$AG$31,2,FALSE))*162</f>
        <v>#N/A</v>
      </c>
    </row>
    <row r="113" spans="1:38" x14ac:dyDescent="0.45">
      <c r="A113">
        <f>'Pitcher Raw'!A113</f>
        <v>0</v>
      </c>
      <c r="B113">
        <f>'Pitcher Raw'!B113</f>
        <v>0</v>
      </c>
      <c r="C113">
        <f>'Pitcher Raw'!C113</f>
        <v>0</v>
      </c>
      <c r="D113">
        <f>'Pitcher Raw'!D113</f>
        <v>0</v>
      </c>
      <c r="E113">
        <f>'Pitcher Raw'!E113</f>
        <v>0</v>
      </c>
      <c r="F113">
        <f>'Pitcher Raw'!F113</f>
        <v>0</v>
      </c>
      <c r="G113" t="e">
        <f>ROUND((VLOOKUP($B113, 'Pitcher Raw'!$B$6:$AM$77, MATCH('All P'!G$5,'Pitcher Raw'!$B$5:$AM$5, 0), FALSE)/$L113)*(162*($L113/VLOOKUP($E113, 'Major League Baseball  Detailed'!$AF$2:$AG$31, 2, FALSE))),0)</f>
        <v>#N/A</v>
      </c>
      <c r="H113" t="e">
        <f>ROUND((VLOOKUP($B113, 'Pitcher Raw'!$B$6:$AM$77, MATCH('All P'!H$5,'Pitcher Raw'!$B$5:$AM$5, 0), FALSE)/$L113)*(162*($L113/VLOOKUP($E113, 'Major League Baseball  Detailed'!$AF$2:$AG$31, 2, FALSE))),0)</f>
        <v>#N/A</v>
      </c>
      <c r="I113" t="e">
        <f>ROUND((VLOOKUP($B113, 'Pitcher Raw'!$B$6:$AM$77, MATCH('All P'!I$5,'Pitcher Raw'!$B$5:$AM$5, 0), FALSE)/$L113)*(162*($L113/VLOOKUP($E113, 'Major League Baseball  Detailed'!$AF$2:$AG$31, 2, FALSE))),0)</f>
        <v>#N/A</v>
      </c>
      <c r="J113" t="e">
        <f>ROUND((VLOOKUP($B113, 'Pitcher Raw'!$B$6:$AM$77, MATCH('All P'!J$5,'Pitcher Raw'!$B$5:$AM$5, 0), FALSE)/$L113)*(162*($L113/VLOOKUP($E113, 'Major League Baseball  Detailed'!$AF$2:$AG$31, 2, FALSE))),0)</f>
        <v>#N/A</v>
      </c>
      <c r="K113" t="e">
        <f>VLOOKUP($B113, 'Pitcher Raw'!$B$6:$AM$77, MATCH('All P'!K$5, 'Pitcher Raw'!$B$5:$AM$5, 0), FALSE)</f>
        <v>#N/A</v>
      </c>
      <c r="L113" t="e">
        <f>ROUND((VLOOKUP($B113,'Pitcher Raw'!$B$6:$AM$77,MATCH('All P'!L$5,'Pitcher Raw'!$B$5:$AM$5,0),FALSE)/VLOOKUP($E113, 'Major League Baseball  Detailed'!$AF$2:$AG$31, 2, FALSE))*162, 0)</f>
        <v>#N/A</v>
      </c>
      <c r="M113" t="e">
        <f>ROUND((VLOOKUP($B113,'Pitcher Raw'!$B$6:$AM$77,MATCH('All P'!M$5,'Pitcher Raw'!$B$5:$AM$5,0),FALSE)/VLOOKUP($E113, 'Major League Baseball  Detailed'!$AF$2:$AG$31, 2, FALSE))*162, 0)</f>
        <v>#N/A</v>
      </c>
      <c r="N113" t="e">
        <f>ROUND((VLOOKUP($B113, 'Pitcher Raw'!$B$6:$AM$77, MATCH('All P'!N$5,'Pitcher Raw'!$B$5:$AM$5, 0), FALSE)/$L113)*(162*($L113/VLOOKUP($E113, 'Major League Baseball  Detailed'!$AF$2:$AG$31, 2, FALSE))),0)</f>
        <v>#N/A</v>
      </c>
      <c r="O113" t="e">
        <f>ROUND((VLOOKUP($B113, 'Pitcher Raw'!$B$6:$AM$77, MATCH('All P'!O$5,'Pitcher Raw'!$B$5:$AM$5, 0), FALSE)/$L113)*(162*($L113/VLOOKUP($E113, 'Major League Baseball  Detailed'!$AF$2:$AG$31, 2, FALSE))),0)</f>
        <v>#N/A</v>
      </c>
      <c r="P113" t="e">
        <f>ROUND((VLOOKUP($B113, 'Pitcher Raw'!$B$6:$AM$77, MATCH('All P'!P$5,'Pitcher Raw'!$B$5:$AM$5, 0), FALSE)/$L113)*(162*($L113/VLOOKUP($E113, 'Major League Baseball  Detailed'!$AF$2:$AG$31, 2, FALSE))),0)</f>
        <v>#N/A</v>
      </c>
      <c r="Q113" t="e">
        <f>ROUND((VLOOKUP($B113, 'Pitcher Raw'!$B$6:$AM$77, MATCH('All P'!Q$5,'Pitcher Raw'!$B$5:$AM$5, 0), FALSE)/$L113)*(162*($L113/VLOOKUP($E113, 'Major League Baseball  Detailed'!$AF$2:$AG$31, 2, FALSE))),0)</f>
        <v>#N/A</v>
      </c>
      <c r="R113" t="e">
        <f>ROUND((VLOOKUP($B113, 'Pitcher Raw'!$B$6:$AM$77, MATCH('All P'!R$5,'Pitcher Raw'!$B$5:$AM$5, 0), FALSE)/$L113)*(162*($L113/VLOOKUP($E113, 'Major League Baseball  Detailed'!$AF$2:$AG$31, 2, FALSE))),0)</f>
        <v>#N/A</v>
      </c>
      <c r="S113" t="e">
        <f>ROUND((VLOOKUP($B113, 'Pitcher Raw'!$B$6:$AM$77, MATCH('All P'!S$5,'Pitcher Raw'!$B$5:$AM$5, 0), FALSE)/$L113)*(162*($L113/VLOOKUP($E113, 'Major League Baseball  Detailed'!$AF$2:$AG$31, 2, FALSE))),0)</f>
        <v>#N/A</v>
      </c>
      <c r="T113" t="e">
        <f>ROUND((VLOOKUP($B113, 'Pitcher Raw'!$B$6:$AM$77, MATCH('All P'!T$5,'Pitcher Raw'!$B$5:$AM$5, 0), FALSE)/$L113)*(162*($L113/VLOOKUP($E113, 'Major League Baseball  Detailed'!$AF$2:$AG$31, 2, FALSE))),0)</f>
        <v>#N/A</v>
      </c>
      <c r="U113" t="e">
        <f>ROUND((VLOOKUP($B113, 'Pitcher Raw'!$B$6:$AM$77, MATCH('All P'!U$5,'Pitcher Raw'!$B$5:$AM$5, 0), FALSE)/$L113)*(162*($L113/VLOOKUP($E113, 'Major League Baseball  Detailed'!$AF$2:$AG$31, 2, FALSE))),0)</f>
        <v>#N/A</v>
      </c>
      <c r="V113" t="e">
        <f>ROUND((VLOOKUP($B113, 'Pitcher Raw'!$B$6:$AM$77, MATCH('All P'!V$5,'Pitcher Raw'!$B$5:$AM$5, 0), FALSE)/$L113)*(162*($L113/VLOOKUP($E113, 'Major League Baseball  Detailed'!$AF$2:$AG$31, 2, FALSE))),0)</f>
        <v>#N/A</v>
      </c>
      <c r="W113" t="e">
        <f>ROUND((VLOOKUP($B113, 'Pitcher Raw'!$B$6:$AM$77, MATCH('All P'!W$5,'Pitcher Raw'!$B$5:$AM$5, 0), FALSE)/$L113)*(162*($L113/VLOOKUP($E113, 'Major League Baseball  Detailed'!$AF$2:$AG$31, 2, FALSE))),0)</f>
        <v>#N/A</v>
      </c>
      <c r="X113" t="e">
        <f>ROUND((VLOOKUP($B113, 'Pitcher Raw'!$B$6:$AM$77, MATCH('All P'!X$5,'Pitcher Raw'!$B$5:$AM$5, 0), FALSE)/$L113)*(162*($L113/VLOOKUP($E113, 'Major League Baseball  Detailed'!$AF$2:$AG$31, 2, FALSE))),0)</f>
        <v>#N/A</v>
      </c>
      <c r="Y113" t="e">
        <f>ROUND((VLOOKUP($B113, 'Pitcher Raw'!$B$6:$AM$77, MATCH('All P'!Y$5,'Pitcher Raw'!$B$5:$AM$5, 0), FALSE)/$L113)*(162*($L113/VLOOKUP($E113, 'Major League Baseball  Detailed'!$AF$2:$AG$31, 2, FALSE))),0)</f>
        <v>#N/A</v>
      </c>
      <c r="Z113" t="e">
        <f>ROUND((VLOOKUP($B113, 'Pitcher Raw'!$B$6:$AM$77, MATCH('All P'!Z$5,'Pitcher Raw'!$B$5:$AM$5, 0), FALSE)/$L113)*(162*($L113/VLOOKUP($E113, 'Major League Baseball  Detailed'!$AF$2:$AG$31, 2, FALSE))),0)</f>
        <v>#N/A</v>
      </c>
      <c r="AA113" t="e">
        <f>ROUND((VLOOKUP($B113, 'Pitcher Raw'!$B$6:$AM$77, MATCH('All P'!AA$5,'Pitcher Raw'!$B$5:$AM$5, 0), FALSE)/$L113)*(162*($L113/VLOOKUP($E113, 'Major League Baseball  Detailed'!$AF$2:$AG$31, 2, FALSE))),0)</f>
        <v>#N/A</v>
      </c>
      <c r="AB113" t="e">
        <f>ROUND((VLOOKUP($B113, 'Pitcher Raw'!$B$6:$AM$77, MATCH('All P'!AB$5,'Pitcher Raw'!$B$5:$AM$5, 0), FALSE)/$L113)*(162*($L113/VLOOKUP($E113, 'Major League Baseball  Detailed'!$AF$2:$AG$31, 2, FALSE))),0)</f>
        <v>#N/A</v>
      </c>
      <c r="AC113" t="e">
        <f>VLOOKUP($B113, 'Pitcher Raw'!$B$6:$AM$77, MATCH('All P'!AC$5, 'Pitcher Raw'!$B$5:$AM$5, 0), FALSE)</f>
        <v>#N/A</v>
      </c>
      <c r="AD113" s="1" t="e">
        <f>VLOOKUP($B113, 'Pitcher Raw'!$B$6:$AM$77, MATCH('All P'!AD$5, 'Pitcher Raw'!$B$5:$AM$5, 0), FALSE)</f>
        <v>#N/A</v>
      </c>
      <c r="AE113" s="1" t="e">
        <f>VLOOKUP($B113, 'Pitcher Raw'!$B$6:$AM$77, MATCH('All P'!AE$5, 'Pitcher Raw'!$B$5:$AM$5, 0), FALSE)</f>
        <v>#N/A</v>
      </c>
      <c r="AF113" s="9" t="e">
        <f>VLOOKUP($B113, 'Pitcher Raw'!$B$6:$AM$77, MATCH('All P'!AF$5, 'Pitcher Raw'!$B$5:$AM$5, 0), FALSE)</f>
        <v>#N/A</v>
      </c>
      <c r="AG113" s="9" t="e">
        <f>VLOOKUP($B113, 'Pitcher Raw'!$B$6:$AM$77, MATCH('All P'!AG$5, 'Pitcher Raw'!$B$5:$AM$5, 0), FALSE)</f>
        <v>#N/A</v>
      </c>
      <c r="AH113" s="9" t="e">
        <f>VLOOKUP($B113, 'Pitcher Raw'!$B$6:$AM$77, MATCH('All P'!AH$5, 'Pitcher Raw'!$B$5:$AM$5, 0), FALSE)</f>
        <v>#N/A</v>
      </c>
      <c r="AI113" s="9" t="e">
        <f>VLOOKUP($B113, 'Pitcher Raw'!$B$6:$AM$77, MATCH('All P'!AI$5, 'Pitcher Raw'!$B$5:$AM$5, 0), FALSE)</f>
        <v>#N/A</v>
      </c>
      <c r="AJ113" s="9" t="e">
        <f>VLOOKUP($B113, 'Pitcher Raw'!$B$6:$AM$77, MATCH('All P'!AJ$5, 'Pitcher Raw'!$B$5:$AM$5, 0), FALSE)</f>
        <v>#N/A</v>
      </c>
      <c r="AK113" s="9" t="e">
        <f>(VLOOKUP($B113, 'Pitcher Raw'!$B$6:$AM$77, MATCH('All P'!AK$5, 'Pitcher Raw'!$B$5:$AM$5, 0), FALSE)/VLOOKUP('All P'!$E113, 'Major League Baseball  Detailed'!$AF$2:$AG$31,2,FALSE))*162</f>
        <v>#N/A</v>
      </c>
      <c r="AL113" s="9" t="e">
        <f>(VLOOKUP($B113, 'Pitcher Raw'!$B$6:$AM$77, MATCH('All P'!AL$5, 'Pitcher Raw'!$B$5:$AM$5, 0), FALSE)/VLOOKUP('All P'!$E113, 'Major League Baseball  Detailed'!$AF$2:$AG$31,2,FALSE))*162</f>
        <v>#N/A</v>
      </c>
    </row>
    <row r="114" spans="1:38" x14ac:dyDescent="0.45">
      <c r="A114">
        <f>'Pitcher Raw'!A114</f>
        <v>0</v>
      </c>
      <c r="B114">
        <f>'Pitcher Raw'!B114</f>
        <v>0</v>
      </c>
      <c r="C114">
        <f>'Pitcher Raw'!C114</f>
        <v>0</v>
      </c>
      <c r="D114">
        <f>'Pitcher Raw'!D114</f>
        <v>0</v>
      </c>
      <c r="E114">
        <f>'Pitcher Raw'!E114</f>
        <v>0</v>
      </c>
      <c r="F114">
        <f>'Pitcher Raw'!F114</f>
        <v>0</v>
      </c>
      <c r="G114" t="e">
        <f>ROUND((VLOOKUP($B114, 'Pitcher Raw'!$B$6:$AM$77, MATCH('All P'!G$5,'Pitcher Raw'!$B$5:$AM$5, 0), FALSE)/$L114)*(162*($L114/VLOOKUP($E114, 'Major League Baseball  Detailed'!$AF$2:$AG$31, 2, FALSE))),0)</f>
        <v>#N/A</v>
      </c>
      <c r="H114" t="e">
        <f>ROUND((VLOOKUP($B114, 'Pitcher Raw'!$B$6:$AM$77, MATCH('All P'!H$5,'Pitcher Raw'!$B$5:$AM$5, 0), FALSE)/$L114)*(162*($L114/VLOOKUP($E114, 'Major League Baseball  Detailed'!$AF$2:$AG$31, 2, FALSE))),0)</f>
        <v>#N/A</v>
      </c>
      <c r="I114" t="e">
        <f>ROUND((VLOOKUP($B114, 'Pitcher Raw'!$B$6:$AM$77, MATCH('All P'!I$5,'Pitcher Raw'!$B$5:$AM$5, 0), FALSE)/$L114)*(162*($L114/VLOOKUP($E114, 'Major League Baseball  Detailed'!$AF$2:$AG$31, 2, FALSE))),0)</f>
        <v>#N/A</v>
      </c>
      <c r="J114" t="e">
        <f>ROUND((VLOOKUP($B114, 'Pitcher Raw'!$B$6:$AM$77, MATCH('All P'!J$5,'Pitcher Raw'!$B$5:$AM$5, 0), FALSE)/$L114)*(162*($L114/VLOOKUP($E114, 'Major League Baseball  Detailed'!$AF$2:$AG$31, 2, FALSE))),0)</f>
        <v>#N/A</v>
      </c>
      <c r="K114" t="e">
        <f>VLOOKUP($B114, 'Pitcher Raw'!$B$6:$AM$77, MATCH('All P'!K$5, 'Pitcher Raw'!$B$5:$AM$5, 0), FALSE)</f>
        <v>#N/A</v>
      </c>
      <c r="L114" t="e">
        <f>ROUND((VLOOKUP($B114,'Pitcher Raw'!$B$6:$AM$77,MATCH('All P'!L$5,'Pitcher Raw'!$B$5:$AM$5,0),FALSE)/VLOOKUP($E114, 'Major League Baseball  Detailed'!$AF$2:$AG$31, 2, FALSE))*162, 0)</f>
        <v>#N/A</v>
      </c>
      <c r="M114" t="e">
        <f>ROUND((VLOOKUP($B114,'Pitcher Raw'!$B$6:$AM$77,MATCH('All P'!M$5,'Pitcher Raw'!$B$5:$AM$5,0),FALSE)/VLOOKUP($E114, 'Major League Baseball  Detailed'!$AF$2:$AG$31, 2, FALSE))*162, 0)</f>
        <v>#N/A</v>
      </c>
      <c r="N114" t="e">
        <f>ROUND((VLOOKUP($B114, 'Pitcher Raw'!$B$6:$AM$77, MATCH('All P'!N$5,'Pitcher Raw'!$B$5:$AM$5, 0), FALSE)/$L114)*(162*($L114/VLOOKUP($E114, 'Major League Baseball  Detailed'!$AF$2:$AG$31, 2, FALSE))),0)</f>
        <v>#N/A</v>
      </c>
      <c r="O114" t="e">
        <f>ROUND((VLOOKUP($B114, 'Pitcher Raw'!$B$6:$AM$77, MATCH('All P'!O$5,'Pitcher Raw'!$B$5:$AM$5, 0), FALSE)/$L114)*(162*($L114/VLOOKUP($E114, 'Major League Baseball  Detailed'!$AF$2:$AG$31, 2, FALSE))),0)</f>
        <v>#N/A</v>
      </c>
      <c r="P114" t="e">
        <f>ROUND((VLOOKUP($B114, 'Pitcher Raw'!$B$6:$AM$77, MATCH('All P'!P$5,'Pitcher Raw'!$B$5:$AM$5, 0), FALSE)/$L114)*(162*($L114/VLOOKUP($E114, 'Major League Baseball  Detailed'!$AF$2:$AG$31, 2, FALSE))),0)</f>
        <v>#N/A</v>
      </c>
      <c r="Q114" t="e">
        <f>ROUND((VLOOKUP($B114, 'Pitcher Raw'!$B$6:$AM$77, MATCH('All P'!Q$5,'Pitcher Raw'!$B$5:$AM$5, 0), FALSE)/$L114)*(162*($L114/VLOOKUP($E114, 'Major League Baseball  Detailed'!$AF$2:$AG$31, 2, FALSE))),0)</f>
        <v>#N/A</v>
      </c>
      <c r="R114" t="e">
        <f>ROUND((VLOOKUP($B114, 'Pitcher Raw'!$B$6:$AM$77, MATCH('All P'!R$5,'Pitcher Raw'!$B$5:$AM$5, 0), FALSE)/$L114)*(162*($L114/VLOOKUP($E114, 'Major League Baseball  Detailed'!$AF$2:$AG$31, 2, FALSE))),0)</f>
        <v>#N/A</v>
      </c>
      <c r="S114" t="e">
        <f>ROUND((VLOOKUP($B114, 'Pitcher Raw'!$B$6:$AM$77, MATCH('All P'!S$5,'Pitcher Raw'!$B$5:$AM$5, 0), FALSE)/$L114)*(162*($L114/VLOOKUP($E114, 'Major League Baseball  Detailed'!$AF$2:$AG$31, 2, FALSE))),0)</f>
        <v>#N/A</v>
      </c>
      <c r="T114" t="e">
        <f>ROUND((VLOOKUP($B114, 'Pitcher Raw'!$B$6:$AM$77, MATCH('All P'!T$5,'Pitcher Raw'!$B$5:$AM$5, 0), FALSE)/$L114)*(162*($L114/VLOOKUP($E114, 'Major League Baseball  Detailed'!$AF$2:$AG$31, 2, FALSE))),0)</f>
        <v>#N/A</v>
      </c>
      <c r="U114" t="e">
        <f>ROUND((VLOOKUP($B114, 'Pitcher Raw'!$B$6:$AM$77, MATCH('All P'!U$5,'Pitcher Raw'!$B$5:$AM$5, 0), FALSE)/$L114)*(162*($L114/VLOOKUP($E114, 'Major League Baseball  Detailed'!$AF$2:$AG$31, 2, FALSE))),0)</f>
        <v>#N/A</v>
      </c>
      <c r="V114" t="e">
        <f>ROUND((VLOOKUP($B114, 'Pitcher Raw'!$B$6:$AM$77, MATCH('All P'!V$5,'Pitcher Raw'!$B$5:$AM$5, 0), FALSE)/$L114)*(162*($L114/VLOOKUP($E114, 'Major League Baseball  Detailed'!$AF$2:$AG$31, 2, FALSE))),0)</f>
        <v>#N/A</v>
      </c>
      <c r="W114" t="e">
        <f>ROUND((VLOOKUP($B114, 'Pitcher Raw'!$B$6:$AM$77, MATCH('All P'!W$5,'Pitcher Raw'!$B$5:$AM$5, 0), FALSE)/$L114)*(162*($L114/VLOOKUP($E114, 'Major League Baseball  Detailed'!$AF$2:$AG$31, 2, FALSE))),0)</f>
        <v>#N/A</v>
      </c>
      <c r="X114" t="e">
        <f>ROUND((VLOOKUP($B114, 'Pitcher Raw'!$B$6:$AM$77, MATCH('All P'!X$5,'Pitcher Raw'!$B$5:$AM$5, 0), FALSE)/$L114)*(162*($L114/VLOOKUP($E114, 'Major League Baseball  Detailed'!$AF$2:$AG$31, 2, FALSE))),0)</f>
        <v>#N/A</v>
      </c>
      <c r="Y114" t="e">
        <f>ROUND((VLOOKUP($B114, 'Pitcher Raw'!$B$6:$AM$77, MATCH('All P'!Y$5,'Pitcher Raw'!$B$5:$AM$5, 0), FALSE)/$L114)*(162*($L114/VLOOKUP($E114, 'Major League Baseball  Detailed'!$AF$2:$AG$31, 2, FALSE))),0)</f>
        <v>#N/A</v>
      </c>
      <c r="Z114" t="e">
        <f>ROUND((VLOOKUP($B114, 'Pitcher Raw'!$B$6:$AM$77, MATCH('All P'!Z$5,'Pitcher Raw'!$B$5:$AM$5, 0), FALSE)/$L114)*(162*($L114/VLOOKUP($E114, 'Major League Baseball  Detailed'!$AF$2:$AG$31, 2, FALSE))),0)</f>
        <v>#N/A</v>
      </c>
      <c r="AA114" t="e">
        <f>ROUND((VLOOKUP($B114, 'Pitcher Raw'!$B$6:$AM$77, MATCH('All P'!AA$5,'Pitcher Raw'!$B$5:$AM$5, 0), FALSE)/$L114)*(162*($L114/VLOOKUP($E114, 'Major League Baseball  Detailed'!$AF$2:$AG$31, 2, FALSE))),0)</f>
        <v>#N/A</v>
      </c>
      <c r="AB114" t="e">
        <f>ROUND((VLOOKUP($B114, 'Pitcher Raw'!$B$6:$AM$77, MATCH('All P'!AB$5,'Pitcher Raw'!$B$5:$AM$5, 0), FALSE)/$L114)*(162*($L114/VLOOKUP($E114, 'Major League Baseball  Detailed'!$AF$2:$AG$31, 2, FALSE))),0)</f>
        <v>#N/A</v>
      </c>
      <c r="AC114" t="e">
        <f>VLOOKUP($B114, 'Pitcher Raw'!$B$6:$AM$77, MATCH('All P'!AC$5, 'Pitcher Raw'!$B$5:$AM$5, 0), FALSE)</f>
        <v>#N/A</v>
      </c>
      <c r="AD114" s="1" t="e">
        <f>VLOOKUP($B114, 'Pitcher Raw'!$B$6:$AM$77, MATCH('All P'!AD$5, 'Pitcher Raw'!$B$5:$AM$5, 0), FALSE)</f>
        <v>#N/A</v>
      </c>
      <c r="AE114" s="1" t="e">
        <f>VLOOKUP($B114, 'Pitcher Raw'!$B$6:$AM$77, MATCH('All P'!AE$5, 'Pitcher Raw'!$B$5:$AM$5, 0), FALSE)</f>
        <v>#N/A</v>
      </c>
      <c r="AF114" s="9" t="e">
        <f>VLOOKUP($B114, 'Pitcher Raw'!$B$6:$AM$77, MATCH('All P'!AF$5, 'Pitcher Raw'!$B$5:$AM$5, 0), FALSE)</f>
        <v>#N/A</v>
      </c>
      <c r="AG114" s="9" t="e">
        <f>VLOOKUP($B114, 'Pitcher Raw'!$B$6:$AM$77, MATCH('All P'!AG$5, 'Pitcher Raw'!$B$5:$AM$5, 0), FALSE)</f>
        <v>#N/A</v>
      </c>
      <c r="AH114" s="9" t="e">
        <f>VLOOKUP($B114, 'Pitcher Raw'!$B$6:$AM$77, MATCH('All P'!AH$5, 'Pitcher Raw'!$B$5:$AM$5, 0), FALSE)</f>
        <v>#N/A</v>
      </c>
      <c r="AI114" s="9" t="e">
        <f>VLOOKUP($B114, 'Pitcher Raw'!$B$6:$AM$77, MATCH('All P'!AI$5, 'Pitcher Raw'!$B$5:$AM$5, 0), FALSE)</f>
        <v>#N/A</v>
      </c>
      <c r="AJ114" s="9" t="e">
        <f>VLOOKUP($B114, 'Pitcher Raw'!$B$6:$AM$77, MATCH('All P'!AJ$5, 'Pitcher Raw'!$B$5:$AM$5, 0), FALSE)</f>
        <v>#N/A</v>
      </c>
      <c r="AK114" s="9" t="e">
        <f>(VLOOKUP($B114, 'Pitcher Raw'!$B$6:$AM$77, MATCH('All P'!AK$5, 'Pitcher Raw'!$B$5:$AM$5, 0), FALSE)/VLOOKUP('All P'!$E114, 'Major League Baseball  Detailed'!$AF$2:$AG$31,2,FALSE))*162</f>
        <v>#N/A</v>
      </c>
      <c r="AL114" s="9" t="e">
        <f>(VLOOKUP($B114, 'Pitcher Raw'!$B$6:$AM$77, MATCH('All P'!AL$5, 'Pitcher Raw'!$B$5:$AM$5, 0), FALSE)/VLOOKUP('All P'!$E114, 'Major League Baseball  Detailed'!$AF$2:$AG$31,2,FALSE))*162</f>
        <v>#N/A</v>
      </c>
    </row>
    <row r="115" spans="1:38" x14ac:dyDescent="0.45">
      <c r="A115">
        <f>'Pitcher Raw'!A115</f>
        <v>0</v>
      </c>
      <c r="B115">
        <f>'Pitcher Raw'!B115</f>
        <v>0</v>
      </c>
      <c r="C115">
        <f>'Pitcher Raw'!C115</f>
        <v>0</v>
      </c>
      <c r="D115">
        <f>'Pitcher Raw'!D115</f>
        <v>0</v>
      </c>
      <c r="E115">
        <f>'Pitcher Raw'!E115</f>
        <v>0</v>
      </c>
      <c r="F115">
        <f>'Pitcher Raw'!F115</f>
        <v>0</v>
      </c>
      <c r="G115" t="e">
        <f>ROUND((VLOOKUP($B115, 'Pitcher Raw'!$B$6:$AM$77, MATCH('All P'!G$5,'Pitcher Raw'!$B$5:$AM$5, 0), FALSE)/$L115)*(162*($L115/VLOOKUP($E115, 'Major League Baseball  Detailed'!$AF$2:$AG$31, 2, FALSE))),0)</f>
        <v>#N/A</v>
      </c>
      <c r="H115" t="e">
        <f>ROUND((VLOOKUP($B115, 'Pitcher Raw'!$B$6:$AM$77, MATCH('All P'!H$5,'Pitcher Raw'!$B$5:$AM$5, 0), FALSE)/$L115)*(162*($L115/VLOOKUP($E115, 'Major League Baseball  Detailed'!$AF$2:$AG$31, 2, FALSE))),0)</f>
        <v>#N/A</v>
      </c>
      <c r="I115" t="e">
        <f>ROUND((VLOOKUP($B115, 'Pitcher Raw'!$B$6:$AM$77, MATCH('All P'!I$5,'Pitcher Raw'!$B$5:$AM$5, 0), FALSE)/$L115)*(162*($L115/VLOOKUP($E115, 'Major League Baseball  Detailed'!$AF$2:$AG$31, 2, FALSE))),0)</f>
        <v>#N/A</v>
      </c>
      <c r="J115" t="e">
        <f>ROUND((VLOOKUP($B115, 'Pitcher Raw'!$B$6:$AM$77, MATCH('All P'!J$5,'Pitcher Raw'!$B$5:$AM$5, 0), FALSE)/$L115)*(162*($L115/VLOOKUP($E115, 'Major League Baseball  Detailed'!$AF$2:$AG$31, 2, FALSE))),0)</f>
        <v>#N/A</v>
      </c>
      <c r="K115" t="e">
        <f>VLOOKUP($B115, 'Pitcher Raw'!$B$6:$AM$77, MATCH('All P'!K$5, 'Pitcher Raw'!$B$5:$AM$5, 0), FALSE)</f>
        <v>#N/A</v>
      </c>
      <c r="L115" t="e">
        <f>ROUND((VLOOKUP($B115,'Pitcher Raw'!$B$6:$AM$77,MATCH('All P'!L$5,'Pitcher Raw'!$B$5:$AM$5,0),FALSE)/VLOOKUP($E115, 'Major League Baseball  Detailed'!$AF$2:$AG$31, 2, FALSE))*162, 0)</f>
        <v>#N/A</v>
      </c>
      <c r="M115" t="e">
        <f>ROUND((VLOOKUP($B115,'Pitcher Raw'!$B$6:$AM$77,MATCH('All P'!M$5,'Pitcher Raw'!$B$5:$AM$5,0),FALSE)/VLOOKUP($E115, 'Major League Baseball  Detailed'!$AF$2:$AG$31, 2, FALSE))*162, 0)</f>
        <v>#N/A</v>
      </c>
      <c r="N115" t="e">
        <f>ROUND((VLOOKUP($B115, 'Pitcher Raw'!$B$6:$AM$77, MATCH('All P'!N$5,'Pitcher Raw'!$B$5:$AM$5, 0), FALSE)/$L115)*(162*($L115/VLOOKUP($E115, 'Major League Baseball  Detailed'!$AF$2:$AG$31, 2, FALSE))),0)</f>
        <v>#N/A</v>
      </c>
      <c r="O115" t="e">
        <f>ROUND((VLOOKUP($B115, 'Pitcher Raw'!$B$6:$AM$77, MATCH('All P'!O$5,'Pitcher Raw'!$B$5:$AM$5, 0), FALSE)/$L115)*(162*($L115/VLOOKUP($E115, 'Major League Baseball  Detailed'!$AF$2:$AG$31, 2, FALSE))),0)</f>
        <v>#N/A</v>
      </c>
      <c r="P115" t="e">
        <f>ROUND((VLOOKUP($B115, 'Pitcher Raw'!$B$6:$AM$77, MATCH('All P'!P$5,'Pitcher Raw'!$B$5:$AM$5, 0), FALSE)/$L115)*(162*($L115/VLOOKUP($E115, 'Major League Baseball  Detailed'!$AF$2:$AG$31, 2, FALSE))),0)</f>
        <v>#N/A</v>
      </c>
      <c r="Q115" t="e">
        <f>ROUND((VLOOKUP($B115, 'Pitcher Raw'!$B$6:$AM$77, MATCH('All P'!Q$5,'Pitcher Raw'!$B$5:$AM$5, 0), FALSE)/$L115)*(162*($L115/VLOOKUP($E115, 'Major League Baseball  Detailed'!$AF$2:$AG$31, 2, FALSE))),0)</f>
        <v>#N/A</v>
      </c>
      <c r="R115" t="e">
        <f>ROUND((VLOOKUP($B115, 'Pitcher Raw'!$B$6:$AM$77, MATCH('All P'!R$5,'Pitcher Raw'!$B$5:$AM$5, 0), FALSE)/$L115)*(162*($L115/VLOOKUP($E115, 'Major League Baseball  Detailed'!$AF$2:$AG$31, 2, FALSE))),0)</f>
        <v>#N/A</v>
      </c>
      <c r="S115" t="e">
        <f>ROUND((VLOOKUP($B115, 'Pitcher Raw'!$B$6:$AM$77, MATCH('All P'!S$5,'Pitcher Raw'!$B$5:$AM$5, 0), FALSE)/$L115)*(162*($L115/VLOOKUP($E115, 'Major League Baseball  Detailed'!$AF$2:$AG$31, 2, FALSE))),0)</f>
        <v>#N/A</v>
      </c>
      <c r="T115" t="e">
        <f>ROUND((VLOOKUP($B115, 'Pitcher Raw'!$B$6:$AM$77, MATCH('All P'!T$5,'Pitcher Raw'!$B$5:$AM$5, 0), FALSE)/$L115)*(162*($L115/VLOOKUP($E115, 'Major League Baseball  Detailed'!$AF$2:$AG$31, 2, FALSE))),0)</f>
        <v>#N/A</v>
      </c>
      <c r="U115" t="e">
        <f>ROUND((VLOOKUP($B115, 'Pitcher Raw'!$B$6:$AM$77, MATCH('All P'!U$5,'Pitcher Raw'!$B$5:$AM$5, 0), FALSE)/$L115)*(162*($L115/VLOOKUP($E115, 'Major League Baseball  Detailed'!$AF$2:$AG$31, 2, FALSE))),0)</f>
        <v>#N/A</v>
      </c>
      <c r="V115" t="e">
        <f>ROUND((VLOOKUP($B115, 'Pitcher Raw'!$B$6:$AM$77, MATCH('All P'!V$5,'Pitcher Raw'!$B$5:$AM$5, 0), FALSE)/$L115)*(162*($L115/VLOOKUP($E115, 'Major League Baseball  Detailed'!$AF$2:$AG$31, 2, FALSE))),0)</f>
        <v>#N/A</v>
      </c>
      <c r="W115" t="e">
        <f>ROUND((VLOOKUP($B115, 'Pitcher Raw'!$B$6:$AM$77, MATCH('All P'!W$5,'Pitcher Raw'!$B$5:$AM$5, 0), FALSE)/$L115)*(162*($L115/VLOOKUP($E115, 'Major League Baseball  Detailed'!$AF$2:$AG$31, 2, FALSE))),0)</f>
        <v>#N/A</v>
      </c>
      <c r="X115" t="e">
        <f>ROUND((VLOOKUP($B115, 'Pitcher Raw'!$B$6:$AM$77, MATCH('All P'!X$5,'Pitcher Raw'!$B$5:$AM$5, 0), FALSE)/$L115)*(162*($L115/VLOOKUP($E115, 'Major League Baseball  Detailed'!$AF$2:$AG$31, 2, FALSE))),0)</f>
        <v>#N/A</v>
      </c>
      <c r="Y115" t="e">
        <f>ROUND((VLOOKUP($B115, 'Pitcher Raw'!$B$6:$AM$77, MATCH('All P'!Y$5,'Pitcher Raw'!$B$5:$AM$5, 0), FALSE)/$L115)*(162*($L115/VLOOKUP($E115, 'Major League Baseball  Detailed'!$AF$2:$AG$31, 2, FALSE))),0)</f>
        <v>#N/A</v>
      </c>
      <c r="Z115" t="e">
        <f>ROUND((VLOOKUP($B115, 'Pitcher Raw'!$B$6:$AM$77, MATCH('All P'!Z$5,'Pitcher Raw'!$B$5:$AM$5, 0), FALSE)/$L115)*(162*($L115/VLOOKUP($E115, 'Major League Baseball  Detailed'!$AF$2:$AG$31, 2, FALSE))),0)</f>
        <v>#N/A</v>
      </c>
      <c r="AA115" t="e">
        <f>ROUND((VLOOKUP($B115, 'Pitcher Raw'!$B$6:$AM$77, MATCH('All P'!AA$5,'Pitcher Raw'!$B$5:$AM$5, 0), FALSE)/$L115)*(162*($L115/VLOOKUP($E115, 'Major League Baseball  Detailed'!$AF$2:$AG$31, 2, FALSE))),0)</f>
        <v>#N/A</v>
      </c>
      <c r="AB115" t="e">
        <f>ROUND((VLOOKUP($B115, 'Pitcher Raw'!$B$6:$AM$77, MATCH('All P'!AB$5,'Pitcher Raw'!$B$5:$AM$5, 0), FALSE)/$L115)*(162*($L115/VLOOKUP($E115, 'Major League Baseball  Detailed'!$AF$2:$AG$31, 2, FALSE))),0)</f>
        <v>#N/A</v>
      </c>
      <c r="AC115" t="e">
        <f>VLOOKUP($B115, 'Pitcher Raw'!$B$6:$AM$77, MATCH('All P'!AC$5, 'Pitcher Raw'!$B$5:$AM$5, 0), FALSE)</f>
        <v>#N/A</v>
      </c>
      <c r="AD115" s="1" t="e">
        <f>VLOOKUP($B115, 'Pitcher Raw'!$B$6:$AM$77, MATCH('All P'!AD$5, 'Pitcher Raw'!$B$5:$AM$5, 0), FALSE)</f>
        <v>#N/A</v>
      </c>
      <c r="AE115" s="1" t="e">
        <f>VLOOKUP($B115, 'Pitcher Raw'!$B$6:$AM$77, MATCH('All P'!AE$5, 'Pitcher Raw'!$B$5:$AM$5, 0), FALSE)</f>
        <v>#N/A</v>
      </c>
      <c r="AF115" s="9" t="e">
        <f>VLOOKUP($B115, 'Pitcher Raw'!$B$6:$AM$77, MATCH('All P'!AF$5, 'Pitcher Raw'!$B$5:$AM$5, 0), FALSE)</f>
        <v>#N/A</v>
      </c>
      <c r="AG115" s="9" t="e">
        <f>VLOOKUP($B115, 'Pitcher Raw'!$B$6:$AM$77, MATCH('All P'!AG$5, 'Pitcher Raw'!$B$5:$AM$5, 0), FALSE)</f>
        <v>#N/A</v>
      </c>
      <c r="AH115" s="9" t="e">
        <f>VLOOKUP($B115, 'Pitcher Raw'!$B$6:$AM$77, MATCH('All P'!AH$5, 'Pitcher Raw'!$B$5:$AM$5, 0), FALSE)</f>
        <v>#N/A</v>
      </c>
      <c r="AI115" s="9" t="e">
        <f>VLOOKUP($B115, 'Pitcher Raw'!$B$6:$AM$77, MATCH('All P'!AI$5, 'Pitcher Raw'!$B$5:$AM$5, 0), FALSE)</f>
        <v>#N/A</v>
      </c>
      <c r="AJ115" s="9" t="e">
        <f>VLOOKUP($B115, 'Pitcher Raw'!$B$6:$AM$77, MATCH('All P'!AJ$5, 'Pitcher Raw'!$B$5:$AM$5, 0), FALSE)</f>
        <v>#N/A</v>
      </c>
      <c r="AK115" s="9" t="e">
        <f>(VLOOKUP($B115, 'Pitcher Raw'!$B$6:$AM$77, MATCH('All P'!AK$5, 'Pitcher Raw'!$B$5:$AM$5, 0), FALSE)/VLOOKUP('All P'!$E115, 'Major League Baseball  Detailed'!$AF$2:$AG$31,2,FALSE))*162</f>
        <v>#N/A</v>
      </c>
      <c r="AL115" s="9" t="e">
        <f>(VLOOKUP($B115, 'Pitcher Raw'!$B$6:$AM$77, MATCH('All P'!AL$5, 'Pitcher Raw'!$B$5:$AM$5, 0), FALSE)/VLOOKUP('All P'!$E115, 'Major League Baseball  Detailed'!$AF$2:$AG$31,2,FALSE))*162</f>
        <v>#N/A</v>
      </c>
    </row>
    <row r="116" spans="1:38" x14ac:dyDescent="0.45">
      <c r="A116">
        <f>'Pitcher Raw'!A116</f>
        <v>0</v>
      </c>
      <c r="B116">
        <f>'Pitcher Raw'!B116</f>
        <v>0</v>
      </c>
      <c r="C116">
        <f>'Pitcher Raw'!C116</f>
        <v>0</v>
      </c>
      <c r="D116">
        <f>'Pitcher Raw'!D116</f>
        <v>0</v>
      </c>
      <c r="E116">
        <f>'Pitcher Raw'!E116</f>
        <v>0</v>
      </c>
      <c r="F116">
        <f>'Pitcher Raw'!F116</f>
        <v>0</v>
      </c>
      <c r="G116" t="e">
        <f>ROUND((VLOOKUP($B116, 'Pitcher Raw'!$B$6:$AM$77, MATCH('All P'!G$5,'Pitcher Raw'!$B$5:$AM$5, 0), FALSE)/$L116)*(162*($L116/VLOOKUP($E116, 'Major League Baseball  Detailed'!$AF$2:$AG$31, 2, FALSE))),0)</f>
        <v>#N/A</v>
      </c>
      <c r="H116" t="e">
        <f>ROUND((VLOOKUP($B116, 'Pitcher Raw'!$B$6:$AM$77, MATCH('All P'!H$5,'Pitcher Raw'!$B$5:$AM$5, 0), FALSE)/$L116)*(162*($L116/VLOOKUP($E116, 'Major League Baseball  Detailed'!$AF$2:$AG$31, 2, FALSE))),0)</f>
        <v>#N/A</v>
      </c>
      <c r="I116" t="e">
        <f>ROUND((VLOOKUP($B116, 'Pitcher Raw'!$B$6:$AM$77, MATCH('All P'!I$5,'Pitcher Raw'!$B$5:$AM$5, 0), FALSE)/$L116)*(162*($L116/VLOOKUP($E116, 'Major League Baseball  Detailed'!$AF$2:$AG$31, 2, FALSE))),0)</f>
        <v>#N/A</v>
      </c>
      <c r="J116" t="e">
        <f>ROUND((VLOOKUP($B116, 'Pitcher Raw'!$B$6:$AM$77, MATCH('All P'!J$5,'Pitcher Raw'!$B$5:$AM$5, 0), FALSE)/$L116)*(162*($L116/VLOOKUP($E116, 'Major League Baseball  Detailed'!$AF$2:$AG$31, 2, FALSE))),0)</f>
        <v>#N/A</v>
      </c>
      <c r="K116" t="e">
        <f>VLOOKUP($B116, 'Pitcher Raw'!$B$6:$AM$77, MATCH('All P'!K$5, 'Pitcher Raw'!$B$5:$AM$5, 0), FALSE)</f>
        <v>#N/A</v>
      </c>
      <c r="L116" t="e">
        <f>ROUND((VLOOKUP($B116,'Pitcher Raw'!$B$6:$AM$77,MATCH('All P'!L$5,'Pitcher Raw'!$B$5:$AM$5,0),FALSE)/VLOOKUP($E116, 'Major League Baseball  Detailed'!$AF$2:$AG$31, 2, FALSE))*162, 0)</f>
        <v>#N/A</v>
      </c>
      <c r="M116" t="e">
        <f>ROUND((VLOOKUP($B116,'Pitcher Raw'!$B$6:$AM$77,MATCH('All P'!M$5,'Pitcher Raw'!$B$5:$AM$5,0),FALSE)/VLOOKUP($E116, 'Major League Baseball  Detailed'!$AF$2:$AG$31, 2, FALSE))*162, 0)</f>
        <v>#N/A</v>
      </c>
      <c r="N116" t="e">
        <f>ROUND((VLOOKUP($B116, 'Pitcher Raw'!$B$6:$AM$77, MATCH('All P'!N$5,'Pitcher Raw'!$B$5:$AM$5, 0), FALSE)/$L116)*(162*($L116/VLOOKUP($E116, 'Major League Baseball  Detailed'!$AF$2:$AG$31, 2, FALSE))),0)</f>
        <v>#N/A</v>
      </c>
      <c r="O116" t="e">
        <f>ROUND((VLOOKUP($B116, 'Pitcher Raw'!$B$6:$AM$77, MATCH('All P'!O$5,'Pitcher Raw'!$B$5:$AM$5, 0), FALSE)/$L116)*(162*($L116/VLOOKUP($E116, 'Major League Baseball  Detailed'!$AF$2:$AG$31, 2, FALSE))),0)</f>
        <v>#N/A</v>
      </c>
      <c r="P116" t="e">
        <f>ROUND((VLOOKUP($B116, 'Pitcher Raw'!$B$6:$AM$77, MATCH('All P'!P$5,'Pitcher Raw'!$B$5:$AM$5, 0), FALSE)/$L116)*(162*($L116/VLOOKUP($E116, 'Major League Baseball  Detailed'!$AF$2:$AG$31, 2, FALSE))),0)</f>
        <v>#N/A</v>
      </c>
      <c r="Q116" t="e">
        <f>ROUND((VLOOKUP($B116, 'Pitcher Raw'!$B$6:$AM$77, MATCH('All P'!Q$5,'Pitcher Raw'!$B$5:$AM$5, 0), FALSE)/$L116)*(162*($L116/VLOOKUP($E116, 'Major League Baseball  Detailed'!$AF$2:$AG$31, 2, FALSE))),0)</f>
        <v>#N/A</v>
      </c>
      <c r="R116" t="e">
        <f>ROUND((VLOOKUP($B116, 'Pitcher Raw'!$B$6:$AM$77, MATCH('All P'!R$5,'Pitcher Raw'!$B$5:$AM$5, 0), FALSE)/$L116)*(162*($L116/VLOOKUP($E116, 'Major League Baseball  Detailed'!$AF$2:$AG$31, 2, FALSE))),0)</f>
        <v>#N/A</v>
      </c>
      <c r="S116" t="e">
        <f>ROUND((VLOOKUP($B116, 'Pitcher Raw'!$B$6:$AM$77, MATCH('All P'!S$5,'Pitcher Raw'!$B$5:$AM$5, 0), FALSE)/$L116)*(162*($L116/VLOOKUP($E116, 'Major League Baseball  Detailed'!$AF$2:$AG$31, 2, FALSE))),0)</f>
        <v>#N/A</v>
      </c>
      <c r="T116" t="e">
        <f>ROUND((VLOOKUP($B116, 'Pitcher Raw'!$B$6:$AM$77, MATCH('All P'!T$5,'Pitcher Raw'!$B$5:$AM$5, 0), FALSE)/$L116)*(162*($L116/VLOOKUP($E116, 'Major League Baseball  Detailed'!$AF$2:$AG$31, 2, FALSE))),0)</f>
        <v>#N/A</v>
      </c>
      <c r="U116" t="e">
        <f>ROUND((VLOOKUP($B116, 'Pitcher Raw'!$B$6:$AM$77, MATCH('All P'!U$5,'Pitcher Raw'!$B$5:$AM$5, 0), FALSE)/$L116)*(162*($L116/VLOOKUP($E116, 'Major League Baseball  Detailed'!$AF$2:$AG$31, 2, FALSE))),0)</f>
        <v>#N/A</v>
      </c>
      <c r="V116" t="e">
        <f>ROUND((VLOOKUP($B116, 'Pitcher Raw'!$B$6:$AM$77, MATCH('All P'!V$5,'Pitcher Raw'!$B$5:$AM$5, 0), FALSE)/$L116)*(162*($L116/VLOOKUP($E116, 'Major League Baseball  Detailed'!$AF$2:$AG$31, 2, FALSE))),0)</f>
        <v>#N/A</v>
      </c>
      <c r="W116" t="e">
        <f>ROUND((VLOOKUP($B116, 'Pitcher Raw'!$B$6:$AM$77, MATCH('All P'!W$5,'Pitcher Raw'!$B$5:$AM$5, 0), FALSE)/$L116)*(162*($L116/VLOOKUP($E116, 'Major League Baseball  Detailed'!$AF$2:$AG$31, 2, FALSE))),0)</f>
        <v>#N/A</v>
      </c>
      <c r="X116" t="e">
        <f>ROUND((VLOOKUP($B116, 'Pitcher Raw'!$B$6:$AM$77, MATCH('All P'!X$5,'Pitcher Raw'!$B$5:$AM$5, 0), FALSE)/$L116)*(162*($L116/VLOOKUP($E116, 'Major League Baseball  Detailed'!$AF$2:$AG$31, 2, FALSE))),0)</f>
        <v>#N/A</v>
      </c>
      <c r="Y116" t="e">
        <f>ROUND((VLOOKUP($B116, 'Pitcher Raw'!$B$6:$AM$77, MATCH('All P'!Y$5,'Pitcher Raw'!$B$5:$AM$5, 0), FALSE)/$L116)*(162*($L116/VLOOKUP($E116, 'Major League Baseball  Detailed'!$AF$2:$AG$31, 2, FALSE))),0)</f>
        <v>#N/A</v>
      </c>
      <c r="Z116" t="e">
        <f>ROUND((VLOOKUP($B116, 'Pitcher Raw'!$B$6:$AM$77, MATCH('All P'!Z$5,'Pitcher Raw'!$B$5:$AM$5, 0), FALSE)/$L116)*(162*($L116/VLOOKUP($E116, 'Major League Baseball  Detailed'!$AF$2:$AG$31, 2, FALSE))),0)</f>
        <v>#N/A</v>
      </c>
      <c r="AA116" t="e">
        <f>ROUND((VLOOKUP($B116, 'Pitcher Raw'!$B$6:$AM$77, MATCH('All P'!AA$5,'Pitcher Raw'!$B$5:$AM$5, 0), FALSE)/$L116)*(162*($L116/VLOOKUP($E116, 'Major League Baseball  Detailed'!$AF$2:$AG$31, 2, FALSE))),0)</f>
        <v>#N/A</v>
      </c>
      <c r="AB116" t="e">
        <f>ROUND((VLOOKUP($B116, 'Pitcher Raw'!$B$6:$AM$77, MATCH('All P'!AB$5,'Pitcher Raw'!$B$5:$AM$5, 0), FALSE)/$L116)*(162*($L116/VLOOKUP($E116, 'Major League Baseball  Detailed'!$AF$2:$AG$31, 2, FALSE))),0)</f>
        <v>#N/A</v>
      </c>
      <c r="AC116" t="e">
        <f>VLOOKUP($B116, 'Pitcher Raw'!$B$6:$AM$77, MATCH('All P'!AC$5, 'Pitcher Raw'!$B$5:$AM$5, 0), FALSE)</f>
        <v>#N/A</v>
      </c>
      <c r="AD116" s="1" t="e">
        <f>VLOOKUP($B116, 'Pitcher Raw'!$B$6:$AM$77, MATCH('All P'!AD$5, 'Pitcher Raw'!$B$5:$AM$5, 0), FALSE)</f>
        <v>#N/A</v>
      </c>
      <c r="AE116" s="1" t="e">
        <f>VLOOKUP($B116, 'Pitcher Raw'!$B$6:$AM$77, MATCH('All P'!AE$5, 'Pitcher Raw'!$B$5:$AM$5, 0), FALSE)</f>
        <v>#N/A</v>
      </c>
      <c r="AF116" s="9" t="e">
        <f>VLOOKUP($B116, 'Pitcher Raw'!$B$6:$AM$77, MATCH('All P'!AF$5, 'Pitcher Raw'!$B$5:$AM$5, 0), FALSE)</f>
        <v>#N/A</v>
      </c>
      <c r="AG116" s="9" t="e">
        <f>VLOOKUP($B116, 'Pitcher Raw'!$B$6:$AM$77, MATCH('All P'!AG$5, 'Pitcher Raw'!$B$5:$AM$5, 0), FALSE)</f>
        <v>#N/A</v>
      </c>
      <c r="AH116" s="9" t="e">
        <f>VLOOKUP($B116, 'Pitcher Raw'!$B$6:$AM$77, MATCH('All P'!AH$5, 'Pitcher Raw'!$B$5:$AM$5, 0), FALSE)</f>
        <v>#N/A</v>
      </c>
      <c r="AI116" s="9" t="e">
        <f>VLOOKUP($B116, 'Pitcher Raw'!$B$6:$AM$77, MATCH('All P'!AI$5, 'Pitcher Raw'!$B$5:$AM$5, 0), FALSE)</f>
        <v>#N/A</v>
      </c>
      <c r="AJ116" s="9" t="e">
        <f>VLOOKUP($B116, 'Pitcher Raw'!$B$6:$AM$77, MATCH('All P'!AJ$5, 'Pitcher Raw'!$B$5:$AM$5, 0), FALSE)</f>
        <v>#N/A</v>
      </c>
      <c r="AK116" s="9" t="e">
        <f>(VLOOKUP($B116, 'Pitcher Raw'!$B$6:$AM$77, MATCH('All P'!AK$5, 'Pitcher Raw'!$B$5:$AM$5, 0), FALSE)/VLOOKUP('All P'!$E116, 'Major League Baseball  Detailed'!$AF$2:$AG$31,2,FALSE))*162</f>
        <v>#N/A</v>
      </c>
      <c r="AL116" s="9" t="e">
        <f>(VLOOKUP($B116, 'Pitcher Raw'!$B$6:$AM$77, MATCH('All P'!AL$5, 'Pitcher Raw'!$B$5:$AM$5, 0), FALSE)/VLOOKUP('All P'!$E116, 'Major League Baseball  Detailed'!$AF$2:$AG$31,2,FALSE))*162</f>
        <v>#N/A</v>
      </c>
    </row>
    <row r="117" spans="1:38" x14ac:dyDescent="0.45">
      <c r="A117">
        <f>'Pitcher Raw'!A117</f>
        <v>0</v>
      </c>
      <c r="B117">
        <f>'Pitcher Raw'!B117</f>
        <v>0</v>
      </c>
      <c r="C117">
        <f>'Pitcher Raw'!C117</f>
        <v>0</v>
      </c>
      <c r="D117">
        <f>'Pitcher Raw'!D117</f>
        <v>0</v>
      </c>
      <c r="E117">
        <f>'Pitcher Raw'!E117</f>
        <v>0</v>
      </c>
      <c r="F117">
        <f>'Pitcher Raw'!F117</f>
        <v>0</v>
      </c>
      <c r="G117" t="e">
        <f>ROUND((VLOOKUP($B117, 'Pitcher Raw'!$B$6:$AM$77, MATCH('All P'!G$5,'Pitcher Raw'!$B$5:$AM$5, 0), FALSE)/$L117)*(162*($L117/VLOOKUP($E117, 'Major League Baseball  Detailed'!$AF$2:$AG$31, 2, FALSE))),0)</f>
        <v>#N/A</v>
      </c>
      <c r="H117" t="e">
        <f>ROUND((VLOOKUP($B117, 'Pitcher Raw'!$B$6:$AM$77, MATCH('All P'!H$5,'Pitcher Raw'!$B$5:$AM$5, 0), FALSE)/$L117)*(162*($L117/VLOOKUP($E117, 'Major League Baseball  Detailed'!$AF$2:$AG$31, 2, FALSE))),0)</f>
        <v>#N/A</v>
      </c>
      <c r="I117" t="e">
        <f>ROUND((VLOOKUP($B117, 'Pitcher Raw'!$B$6:$AM$77, MATCH('All P'!I$5,'Pitcher Raw'!$B$5:$AM$5, 0), FALSE)/$L117)*(162*($L117/VLOOKUP($E117, 'Major League Baseball  Detailed'!$AF$2:$AG$31, 2, FALSE))),0)</f>
        <v>#N/A</v>
      </c>
      <c r="J117" t="e">
        <f>ROUND((VLOOKUP($B117, 'Pitcher Raw'!$B$6:$AM$77, MATCH('All P'!J$5,'Pitcher Raw'!$B$5:$AM$5, 0), FALSE)/$L117)*(162*($L117/VLOOKUP($E117, 'Major League Baseball  Detailed'!$AF$2:$AG$31, 2, FALSE))),0)</f>
        <v>#N/A</v>
      </c>
      <c r="K117" t="e">
        <f>VLOOKUP($B117, 'Pitcher Raw'!$B$6:$AM$77, MATCH('All P'!K$5, 'Pitcher Raw'!$B$5:$AM$5, 0), FALSE)</f>
        <v>#N/A</v>
      </c>
      <c r="L117" t="e">
        <f>ROUND((VLOOKUP($B117,'Pitcher Raw'!$B$6:$AM$77,MATCH('All P'!L$5,'Pitcher Raw'!$B$5:$AM$5,0),FALSE)/VLOOKUP($E117, 'Major League Baseball  Detailed'!$AF$2:$AG$31, 2, FALSE))*162, 0)</f>
        <v>#N/A</v>
      </c>
      <c r="M117" t="e">
        <f>ROUND((VLOOKUP($B117,'Pitcher Raw'!$B$6:$AM$77,MATCH('All P'!M$5,'Pitcher Raw'!$B$5:$AM$5,0),FALSE)/VLOOKUP($E117, 'Major League Baseball  Detailed'!$AF$2:$AG$31, 2, FALSE))*162, 0)</f>
        <v>#N/A</v>
      </c>
      <c r="N117" t="e">
        <f>ROUND((VLOOKUP($B117, 'Pitcher Raw'!$B$6:$AM$77, MATCH('All P'!N$5,'Pitcher Raw'!$B$5:$AM$5, 0), FALSE)/$L117)*(162*($L117/VLOOKUP($E117, 'Major League Baseball  Detailed'!$AF$2:$AG$31, 2, FALSE))),0)</f>
        <v>#N/A</v>
      </c>
      <c r="O117" t="e">
        <f>ROUND((VLOOKUP($B117, 'Pitcher Raw'!$B$6:$AM$77, MATCH('All P'!O$5,'Pitcher Raw'!$B$5:$AM$5, 0), FALSE)/$L117)*(162*($L117/VLOOKUP($E117, 'Major League Baseball  Detailed'!$AF$2:$AG$31, 2, FALSE))),0)</f>
        <v>#N/A</v>
      </c>
      <c r="P117" t="e">
        <f>ROUND((VLOOKUP($B117, 'Pitcher Raw'!$B$6:$AM$77, MATCH('All P'!P$5,'Pitcher Raw'!$B$5:$AM$5, 0), FALSE)/$L117)*(162*($L117/VLOOKUP($E117, 'Major League Baseball  Detailed'!$AF$2:$AG$31, 2, FALSE))),0)</f>
        <v>#N/A</v>
      </c>
      <c r="Q117" t="e">
        <f>ROUND((VLOOKUP($B117, 'Pitcher Raw'!$B$6:$AM$77, MATCH('All P'!Q$5,'Pitcher Raw'!$B$5:$AM$5, 0), FALSE)/$L117)*(162*($L117/VLOOKUP($E117, 'Major League Baseball  Detailed'!$AF$2:$AG$31, 2, FALSE))),0)</f>
        <v>#N/A</v>
      </c>
      <c r="R117" t="e">
        <f>ROUND((VLOOKUP($B117, 'Pitcher Raw'!$B$6:$AM$77, MATCH('All P'!R$5,'Pitcher Raw'!$B$5:$AM$5, 0), FALSE)/$L117)*(162*($L117/VLOOKUP($E117, 'Major League Baseball  Detailed'!$AF$2:$AG$31, 2, FALSE))),0)</f>
        <v>#N/A</v>
      </c>
      <c r="S117" t="e">
        <f>ROUND((VLOOKUP($B117, 'Pitcher Raw'!$B$6:$AM$77, MATCH('All P'!S$5,'Pitcher Raw'!$B$5:$AM$5, 0), FALSE)/$L117)*(162*($L117/VLOOKUP($E117, 'Major League Baseball  Detailed'!$AF$2:$AG$31, 2, FALSE))),0)</f>
        <v>#N/A</v>
      </c>
      <c r="T117" t="e">
        <f>ROUND((VLOOKUP($B117, 'Pitcher Raw'!$B$6:$AM$77, MATCH('All P'!T$5,'Pitcher Raw'!$B$5:$AM$5, 0), FALSE)/$L117)*(162*($L117/VLOOKUP($E117, 'Major League Baseball  Detailed'!$AF$2:$AG$31, 2, FALSE))),0)</f>
        <v>#N/A</v>
      </c>
      <c r="U117" t="e">
        <f>ROUND((VLOOKUP($B117, 'Pitcher Raw'!$B$6:$AM$77, MATCH('All P'!U$5,'Pitcher Raw'!$B$5:$AM$5, 0), FALSE)/$L117)*(162*($L117/VLOOKUP($E117, 'Major League Baseball  Detailed'!$AF$2:$AG$31, 2, FALSE))),0)</f>
        <v>#N/A</v>
      </c>
      <c r="V117" t="e">
        <f>ROUND((VLOOKUP($B117, 'Pitcher Raw'!$B$6:$AM$77, MATCH('All P'!V$5,'Pitcher Raw'!$B$5:$AM$5, 0), FALSE)/$L117)*(162*($L117/VLOOKUP($E117, 'Major League Baseball  Detailed'!$AF$2:$AG$31, 2, FALSE))),0)</f>
        <v>#N/A</v>
      </c>
      <c r="W117" t="e">
        <f>ROUND((VLOOKUP($B117, 'Pitcher Raw'!$B$6:$AM$77, MATCH('All P'!W$5,'Pitcher Raw'!$B$5:$AM$5, 0), FALSE)/$L117)*(162*($L117/VLOOKUP($E117, 'Major League Baseball  Detailed'!$AF$2:$AG$31, 2, FALSE))),0)</f>
        <v>#N/A</v>
      </c>
      <c r="X117" t="e">
        <f>ROUND((VLOOKUP($B117, 'Pitcher Raw'!$B$6:$AM$77, MATCH('All P'!X$5,'Pitcher Raw'!$B$5:$AM$5, 0), FALSE)/$L117)*(162*($L117/VLOOKUP($E117, 'Major League Baseball  Detailed'!$AF$2:$AG$31, 2, FALSE))),0)</f>
        <v>#N/A</v>
      </c>
      <c r="Y117" t="e">
        <f>ROUND((VLOOKUP($B117, 'Pitcher Raw'!$B$6:$AM$77, MATCH('All P'!Y$5,'Pitcher Raw'!$B$5:$AM$5, 0), FALSE)/$L117)*(162*($L117/VLOOKUP($E117, 'Major League Baseball  Detailed'!$AF$2:$AG$31, 2, FALSE))),0)</f>
        <v>#N/A</v>
      </c>
      <c r="Z117" t="e">
        <f>ROUND((VLOOKUP($B117, 'Pitcher Raw'!$B$6:$AM$77, MATCH('All P'!Z$5,'Pitcher Raw'!$B$5:$AM$5, 0), FALSE)/$L117)*(162*($L117/VLOOKUP($E117, 'Major League Baseball  Detailed'!$AF$2:$AG$31, 2, FALSE))),0)</f>
        <v>#N/A</v>
      </c>
      <c r="AA117" t="e">
        <f>ROUND((VLOOKUP($B117, 'Pitcher Raw'!$B$6:$AM$77, MATCH('All P'!AA$5,'Pitcher Raw'!$B$5:$AM$5, 0), FALSE)/$L117)*(162*($L117/VLOOKUP($E117, 'Major League Baseball  Detailed'!$AF$2:$AG$31, 2, FALSE))),0)</f>
        <v>#N/A</v>
      </c>
      <c r="AB117" t="e">
        <f>ROUND((VLOOKUP($B117, 'Pitcher Raw'!$B$6:$AM$77, MATCH('All P'!AB$5,'Pitcher Raw'!$B$5:$AM$5, 0), FALSE)/$L117)*(162*($L117/VLOOKUP($E117, 'Major League Baseball  Detailed'!$AF$2:$AG$31, 2, FALSE))),0)</f>
        <v>#N/A</v>
      </c>
      <c r="AC117" t="e">
        <f>VLOOKUP($B117, 'Pitcher Raw'!$B$6:$AM$77, MATCH('All P'!AC$5, 'Pitcher Raw'!$B$5:$AM$5, 0), FALSE)</f>
        <v>#N/A</v>
      </c>
      <c r="AD117" s="1" t="e">
        <f>VLOOKUP($B117, 'Pitcher Raw'!$B$6:$AM$77, MATCH('All P'!AD$5, 'Pitcher Raw'!$B$5:$AM$5, 0), FALSE)</f>
        <v>#N/A</v>
      </c>
      <c r="AE117" s="1" t="e">
        <f>VLOOKUP($B117, 'Pitcher Raw'!$B$6:$AM$77, MATCH('All P'!AE$5, 'Pitcher Raw'!$B$5:$AM$5, 0), FALSE)</f>
        <v>#N/A</v>
      </c>
      <c r="AF117" s="9" t="e">
        <f>VLOOKUP($B117, 'Pitcher Raw'!$B$6:$AM$77, MATCH('All P'!AF$5, 'Pitcher Raw'!$B$5:$AM$5, 0), FALSE)</f>
        <v>#N/A</v>
      </c>
      <c r="AG117" s="9" t="e">
        <f>VLOOKUP($B117, 'Pitcher Raw'!$B$6:$AM$77, MATCH('All P'!AG$5, 'Pitcher Raw'!$B$5:$AM$5, 0), FALSE)</f>
        <v>#N/A</v>
      </c>
      <c r="AH117" s="9" t="e">
        <f>VLOOKUP($B117, 'Pitcher Raw'!$B$6:$AM$77, MATCH('All P'!AH$5, 'Pitcher Raw'!$B$5:$AM$5, 0), FALSE)</f>
        <v>#N/A</v>
      </c>
      <c r="AI117" s="9" t="e">
        <f>VLOOKUP($B117, 'Pitcher Raw'!$B$6:$AM$77, MATCH('All P'!AI$5, 'Pitcher Raw'!$B$5:$AM$5, 0), FALSE)</f>
        <v>#N/A</v>
      </c>
      <c r="AJ117" s="9" t="e">
        <f>VLOOKUP($B117, 'Pitcher Raw'!$B$6:$AM$77, MATCH('All P'!AJ$5, 'Pitcher Raw'!$B$5:$AM$5, 0), FALSE)</f>
        <v>#N/A</v>
      </c>
      <c r="AK117" s="9" t="e">
        <f>(VLOOKUP($B117, 'Pitcher Raw'!$B$6:$AM$77, MATCH('All P'!AK$5, 'Pitcher Raw'!$B$5:$AM$5, 0), FALSE)/VLOOKUP('All P'!$E117, 'Major League Baseball  Detailed'!$AF$2:$AG$31,2,FALSE))*162</f>
        <v>#N/A</v>
      </c>
      <c r="AL117" s="9" t="e">
        <f>(VLOOKUP($B117, 'Pitcher Raw'!$B$6:$AM$77, MATCH('All P'!AL$5, 'Pitcher Raw'!$B$5:$AM$5, 0), FALSE)/VLOOKUP('All P'!$E117, 'Major League Baseball  Detailed'!$AF$2:$AG$31,2,FALSE))*162</f>
        <v>#N/A</v>
      </c>
    </row>
    <row r="118" spans="1:38" x14ac:dyDescent="0.45">
      <c r="A118">
        <f>'Pitcher Raw'!A118</f>
        <v>0</v>
      </c>
      <c r="B118">
        <f>'Pitcher Raw'!B118</f>
        <v>0</v>
      </c>
      <c r="C118">
        <f>'Pitcher Raw'!C118</f>
        <v>0</v>
      </c>
      <c r="D118">
        <f>'Pitcher Raw'!D118</f>
        <v>0</v>
      </c>
      <c r="E118">
        <f>'Pitcher Raw'!E118</f>
        <v>0</v>
      </c>
      <c r="F118">
        <f>'Pitcher Raw'!F118</f>
        <v>0</v>
      </c>
      <c r="G118" t="e">
        <f>ROUND((VLOOKUP($B118, 'Pitcher Raw'!$B$6:$AM$77, MATCH('All P'!G$5,'Pitcher Raw'!$B$5:$AM$5, 0), FALSE)/$L118)*(162*($L118/VLOOKUP($E118, 'Major League Baseball  Detailed'!$AF$2:$AG$31, 2, FALSE))),0)</f>
        <v>#N/A</v>
      </c>
      <c r="H118" t="e">
        <f>ROUND((VLOOKUP($B118, 'Pitcher Raw'!$B$6:$AM$77, MATCH('All P'!H$5,'Pitcher Raw'!$B$5:$AM$5, 0), FALSE)/$L118)*(162*($L118/VLOOKUP($E118, 'Major League Baseball  Detailed'!$AF$2:$AG$31, 2, FALSE))),0)</f>
        <v>#N/A</v>
      </c>
      <c r="I118" t="e">
        <f>ROUND((VLOOKUP($B118, 'Pitcher Raw'!$B$6:$AM$77, MATCH('All P'!I$5,'Pitcher Raw'!$B$5:$AM$5, 0), FALSE)/$L118)*(162*($L118/VLOOKUP($E118, 'Major League Baseball  Detailed'!$AF$2:$AG$31, 2, FALSE))),0)</f>
        <v>#N/A</v>
      </c>
      <c r="J118" t="e">
        <f>ROUND((VLOOKUP($B118, 'Pitcher Raw'!$B$6:$AM$77, MATCH('All P'!J$5,'Pitcher Raw'!$B$5:$AM$5, 0), FALSE)/$L118)*(162*($L118/VLOOKUP($E118, 'Major League Baseball  Detailed'!$AF$2:$AG$31, 2, FALSE))),0)</f>
        <v>#N/A</v>
      </c>
      <c r="K118" t="e">
        <f>VLOOKUP($B118, 'Pitcher Raw'!$B$6:$AM$77, MATCH('All P'!K$5, 'Pitcher Raw'!$B$5:$AM$5, 0), FALSE)</f>
        <v>#N/A</v>
      </c>
      <c r="L118" t="e">
        <f>ROUND((VLOOKUP($B118,'Pitcher Raw'!$B$6:$AM$77,MATCH('All P'!L$5,'Pitcher Raw'!$B$5:$AM$5,0),FALSE)/VLOOKUP($E118, 'Major League Baseball  Detailed'!$AF$2:$AG$31, 2, FALSE))*162, 0)</f>
        <v>#N/A</v>
      </c>
      <c r="M118" t="e">
        <f>ROUND((VLOOKUP($B118,'Pitcher Raw'!$B$6:$AM$77,MATCH('All P'!M$5,'Pitcher Raw'!$B$5:$AM$5,0),FALSE)/VLOOKUP($E118, 'Major League Baseball  Detailed'!$AF$2:$AG$31, 2, FALSE))*162, 0)</f>
        <v>#N/A</v>
      </c>
      <c r="N118" t="e">
        <f>ROUND((VLOOKUP($B118, 'Pitcher Raw'!$B$6:$AM$77, MATCH('All P'!N$5,'Pitcher Raw'!$B$5:$AM$5, 0), FALSE)/$L118)*(162*($L118/VLOOKUP($E118, 'Major League Baseball  Detailed'!$AF$2:$AG$31, 2, FALSE))),0)</f>
        <v>#N/A</v>
      </c>
      <c r="O118" t="e">
        <f>ROUND((VLOOKUP($B118, 'Pitcher Raw'!$B$6:$AM$77, MATCH('All P'!O$5,'Pitcher Raw'!$B$5:$AM$5, 0), FALSE)/$L118)*(162*($L118/VLOOKUP($E118, 'Major League Baseball  Detailed'!$AF$2:$AG$31, 2, FALSE))),0)</f>
        <v>#N/A</v>
      </c>
      <c r="P118" t="e">
        <f>ROUND((VLOOKUP($B118, 'Pitcher Raw'!$B$6:$AM$77, MATCH('All P'!P$5,'Pitcher Raw'!$B$5:$AM$5, 0), FALSE)/$L118)*(162*($L118/VLOOKUP($E118, 'Major League Baseball  Detailed'!$AF$2:$AG$31, 2, FALSE))),0)</f>
        <v>#N/A</v>
      </c>
      <c r="Q118" t="e">
        <f>ROUND((VLOOKUP($B118, 'Pitcher Raw'!$B$6:$AM$77, MATCH('All P'!Q$5,'Pitcher Raw'!$B$5:$AM$5, 0), FALSE)/$L118)*(162*($L118/VLOOKUP($E118, 'Major League Baseball  Detailed'!$AF$2:$AG$31, 2, FALSE))),0)</f>
        <v>#N/A</v>
      </c>
      <c r="R118" t="e">
        <f>ROUND((VLOOKUP($B118, 'Pitcher Raw'!$B$6:$AM$77, MATCH('All P'!R$5,'Pitcher Raw'!$B$5:$AM$5, 0), FALSE)/$L118)*(162*($L118/VLOOKUP($E118, 'Major League Baseball  Detailed'!$AF$2:$AG$31, 2, FALSE))),0)</f>
        <v>#N/A</v>
      </c>
      <c r="S118" t="e">
        <f>ROUND((VLOOKUP($B118, 'Pitcher Raw'!$B$6:$AM$77, MATCH('All P'!S$5,'Pitcher Raw'!$B$5:$AM$5, 0), FALSE)/$L118)*(162*($L118/VLOOKUP($E118, 'Major League Baseball  Detailed'!$AF$2:$AG$31, 2, FALSE))),0)</f>
        <v>#N/A</v>
      </c>
      <c r="T118" t="e">
        <f>ROUND((VLOOKUP($B118, 'Pitcher Raw'!$B$6:$AM$77, MATCH('All P'!T$5,'Pitcher Raw'!$B$5:$AM$5, 0), FALSE)/$L118)*(162*($L118/VLOOKUP($E118, 'Major League Baseball  Detailed'!$AF$2:$AG$31, 2, FALSE))),0)</f>
        <v>#N/A</v>
      </c>
      <c r="U118" t="e">
        <f>ROUND((VLOOKUP($B118, 'Pitcher Raw'!$B$6:$AM$77, MATCH('All P'!U$5,'Pitcher Raw'!$B$5:$AM$5, 0), FALSE)/$L118)*(162*($L118/VLOOKUP($E118, 'Major League Baseball  Detailed'!$AF$2:$AG$31, 2, FALSE))),0)</f>
        <v>#N/A</v>
      </c>
      <c r="V118" t="e">
        <f>ROUND((VLOOKUP($B118, 'Pitcher Raw'!$B$6:$AM$77, MATCH('All P'!V$5,'Pitcher Raw'!$B$5:$AM$5, 0), FALSE)/$L118)*(162*($L118/VLOOKUP($E118, 'Major League Baseball  Detailed'!$AF$2:$AG$31, 2, FALSE))),0)</f>
        <v>#N/A</v>
      </c>
      <c r="W118" t="e">
        <f>ROUND((VLOOKUP($B118, 'Pitcher Raw'!$B$6:$AM$77, MATCH('All P'!W$5,'Pitcher Raw'!$B$5:$AM$5, 0), FALSE)/$L118)*(162*($L118/VLOOKUP($E118, 'Major League Baseball  Detailed'!$AF$2:$AG$31, 2, FALSE))),0)</f>
        <v>#N/A</v>
      </c>
      <c r="X118" t="e">
        <f>ROUND((VLOOKUP($B118, 'Pitcher Raw'!$B$6:$AM$77, MATCH('All P'!X$5,'Pitcher Raw'!$B$5:$AM$5, 0), FALSE)/$L118)*(162*($L118/VLOOKUP($E118, 'Major League Baseball  Detailed'!$AF$2:$AG$31, 2, FALSE))),0)</f>
        <v>#N/A</v>
      </c>
      <c r="Y118" t="e">
        <f>ROUND((VLOOKUP($B118, 'Pitcher Raw'!$B$6:$AM$77, MATCH('All P'!Y$5,'Pitcher Raw'!$B$5:$AM$5, 0), FALSE)/$L118)*(162*($L118/VLOOKUP($E118, 'Major League Baseball  Detailed'!$AF$2:$AG$31, 2, FALSE))),0)</f>
        <v>#N/A</v>
      </c>
      <c r="Z118" t="e">
        <f>ROUND((VLOOKUP($B118, 'Pitcher Raw'!$B$6:$AM$77, MATCH('All P'!Z$5,'Pitcher Raw'!$B$5:$AM$5, 0), FALSE)/$L118)*(162*($L118/VLOOKUP($E118, 'Major League Baseball  Detailed'!$AF$2:$AG$31, 2, FALSE))),0)</f>
        <v>#N/A</v>
      </c>
      <c r="AA118" t="e">
        <f>ROUND((VLOOKUP($B118, 'Pitcher Raw'!$B$6:$AM$77, MATCH('All P'!AA$5,'Pitcher Raw'!$B$5:$AM$5, 0), FALSE)/$L118)*(162*($L118/VLOOKUP($E118, 'Major League Baseball  Detailed'!$AF$2:$AG$31, 2, FALSE))),0)</f>
        <v>#N/A</v>
      </c>
      <c r="AB118" t="e">
        <f>ROUND((VLOOKUP($B118, 'Pitcher Raw'!$B$6:$AM$77, MATCH('All P'!AB$5,'Pitcher Raw'!$B$5:$AM$5, 0), FALSE)/$L118)*(162*($L118/VLOOKUP($E118, 'Major League Baseball  Detailed'!$AF$2:$AG$31, 2, FALSE))),0)</f>
        <v>#N/A</v>
      </c>
      <c r="AC118" t="e">
        <f>VLOOKUP($B118, 'Pitcher Raw'!$B$6:$AM$77, MATCH('All P'!AC$5, 'Pitcher Raw'!$B$5:$AM$5, 0), FALSE)</f>
        <v>#N/A</v>
      </c>
      <c r="AD118" s="1" t="e">
        <f>VLOOKUP($B118, 'Pitcher Raw'!$B$6:$AM$77, MATCH('All P'!AD$5, 'Pitcher Raw'!$B$5:$AM$5, 0), FALSE)</f>
        <v>#N/A</v>
      </c>
      <c r="AE118" s="1" t="e">
        <f>VLOOKUP($B118, 'Pitcher Raw'!$B$6:$AM$77, MATCH('All P'!AE$5, 'Pitcher Raw'!$B$5:$AM$5, 0), FALSE)</f>
        <v>#N/A</v>
      </c>
      <c r="AF118" s="9" t="e">
        <f>VLOOKUP($B118, 'Pitcher Raw'!$B$6:$AM$77, MATCH('All P'!AF$5, 'Pitcher Raw'!$B$5:$AM$5, 0), FALSE)</f>
        <v>#N/A</v>
      </c>
      <c r="AG118" s="9" t="e">
        <f>VLOOKUP($B118, 'Pitcher Raw'!$B$6:$AM$77, MATCH('All P'!AG$5, 'Pitcher Raw'!$B$5:$AM$5, 0), FALSE)</f>
        <v>#N/A</v>
      </c>
      <c r="AH118" s="9" t="e">
        <f>VLOOKUP($B118, 'Pitcher Raw'!$B$6:$AM$77, MATCH('All P'!AH$5, 'Pitcher Raw'!$B$5:$AM$5, 0), FALSE)</f>
        <v>#N/A</v>
      </c>
      <c r="AI118" s="9" t="e">
        <f>VLOOKUP($B118, 'Pitcher Raw'!$B$6:$AM$77, MATCH('All P'!AI$5, 'Pitcher Raw'!$B$5:$AM$5, 0), FALSE)</f>
        <v>#N/A</v>
      </c>
      <c r="AJ118" s="9" t="e">
        <f>VLOOKUP($B118, 'Pitcher Raw'!$B$6:$AM$77, MATCH('All P'!AJ$5, 'Pitcher Raw'!$B$5:$AM$5, 0), FALSE)</f>
        <v>#N/A</v>
      </c>
      <c r="AK118" s="9" t="e">
        <f>(VLOOKUP($B118, 'Pitcher Raw'!$B$6:$AM$77, MATCH('All P'!AK$5, 'Pitcher Raw'!$B$5:$AM$5, 0), FALSE)/VLOOKUP('All P'!$E118, 'Major League Baseball  Detailed'!$AF$2:$AG$31,2,FALSE))*162</f>
        <v>#N/A</v>
      </c>
      <c r="AL118" s="9" t="e">
        <f>(VLOOKUP($B118, 'Pitcher Raw'!$B$6:$AM$77, MATCH('All P'!AL$5, 'Pitcher Raw'!$B$5:$AM$5, 0), FALSE)/VLOOKUP('All P'!$E118, 'Major League Baseball  Detailed'!$AF$2:$AG$31,2,FALSE))*162</f>
        <v>#N/A</v>
      </c>
    </row>
    <row r="119" spans="1:38" x14ac:dyDescent="0.45">
      <c r="A119">
        <f>'Pitcher Raw'!A119</f>
        <v>0</v>
      </c>
      <c r="B119">
        <f>'Pitcher Raw'!B119</f>
        <v>0</v>
      </c>
      <c r="C119">
        <f>'Pitcher Raw'!C119</f>
        <v>0</v>
      </c>
      <c r="D119">
        <f>'Pitcher Raw'!D119</f>
        <v>0</v>
      </c>
      <c r="E119">
        <f>'Pitcher Raw'!E119</f>
        <v>0</v>
      </c>
      <c r="F119">
        <f>'Pitcher Raw'!F119</f>
        <v>0</v>
      </c>
      <c r="G119" t="e">
        <f>ROUND((VLOOKUP($B119, 'Pitcher Raw'!$B$6:$AM$77, MATCH('All P'!G$5,'Pitcher Raw'!$B$5:$AM$5, 0), FALSE)/$L119)*(162*($L119/VLOOKUP($E119, 'Major League Baseball  Detailed'!$AF$2:$AG$31, 2, FALSE))),0)</f>
        <v>#N/A</v>
      </c>
      <c r="H119" t="e">
        <f>ROUND((VLOOKUP($B119, 'Pitcher Raw'!$B$6:$AM$77, MATCH('All P'!H$5,'Pitcher Raw'!$B$5:$AM$5, 0), FALSE)/$L119)*(162*($L119/VLOOKUP($E119, 'Major League Baseball  Detailed'!$AF$2:$AG$31, 2, FALSE))),0)</f>
        <v>#N/A</v>
      </c>
      <c r="I119" t="e">
        <f>ROUND((VLOOKUP($B119, 'Pitcher Raw'!$B$6:$AM$77, MATCH('All P'!I$5,'Pitcher Raw'!$B$5:$AM$5, 0), FALSE)/$L119)*(162*($L119/VLOOKUP($E119, 'Major League Baseball  Detailed'!$AF$2:$AG$31, 2, FALSE))),0)</f>
        <v>#N/A</v>
      </c>
      <c r="J119" t="e">
        <f>ROUND((VLOOKUP($B119, 'Pitcher Raw'!$B$6:$AM$77, MATCH('All P'!J$5,'Pitcher Raw'!$B$5:$AM$5, 0), FALSE)/$L119)*(162*($L119/VLOOKUP($E119, 'Major League Baseball  Detailed'!$AF$2:$AG$31, 2, FALSE))),0)</f>
        <v>#N/A</v>
      </c>
      <c r="K119" t="e">
        <f>VLOOKUP($B119, 'Pitcher Raw'!$B$6:$AM$77, MATCH('All P'!K$5, 'Pitcher Raw'!$B$5:$AM$5, 0), FALSE)</f>
        <v>#N/A</v>
      </c>
      <c r="L119" t="e">
        <f>ROUND((VLOOKUP($B119,'Pitcher Raw'!$B$6:$AM$77,MATCH('All P'!L$5,'Pitcher Raw'!$B$5:$AM$5,0),FALSE)/VLOOKUP($E119, 'Major League Baseball  Detailed'!$AF$2:$AG$31, 2, FALSE))*162, 0)</f>
        <v>#N/A</v>
      </c>
      <c r="M119" t="e">
        <f>ROUND((VLOOKUP($B119,'Pitcher Raw'!$B$6:$AM$77,MATCH('All P'!M$5,'Pitcher Raw'!$B$5:$AM$5,0),FALSE)/VLOOKUP($E119, 'Major League Baseball  Detailed'!$AF$2:$AG$31, 2, FALSE))*162, 0)</f>
        <v>#N/A</v>
      </c>
      <c r="N119" t="e">
        <f>ROUND((VLOOKUP($B119, 'Pitcher Raw'!$B$6:$AM$77, MATCH('All P'!N$5,'Pitcher Raw'!$B$5:$AM$5, 0), FALSE)/$L119)*(162*($L119/VLOOKUP($E119, 'Major League Baseball  Detailed'!$AF$2:$AG$31, 2, FALSE))),0)</f>
        <v>#N/A</v>
      </c>
      <c r="O119" t="e">
        <f>ROUND((VLOOKUP($B119, 'Pitcher Raw'!$B$6:$AM$77, MATCH('All P'!O$5,'Pitcher Raw'!$B$5:$AM$5, 0), FALSE)/$L119)*(162*($L119/VLOOKUP($E119, 'Major League Baseball  Detailed'!$AF$2:$AG$31, 2, FALSE))),0)</f>
        <v>#N/A</v>
      </c>
      <c r="P119" t="e">
        <f>ROUND((VLOOKUP($B119, 'Pitcher Raw'!$B$6:$AM$77, MATCH('All P'!P$5,'Pitcher Raw'!$B$5:$AM$5, 0), FALSE)/$L119)*(162*($L119/VLOOKUP($E119, 'Major League Baseball  Detailed'!$AF$2:$AG$31, 2, FALSE))),0)</f>
        <v>#N/A</v>
      </c>
      <c r="Q119" t="e">
        <f>ROUND((VLOOKUP($B119, 'Pitcher Raw'!$B$6:$AM$77, MATCH('All P'!Q$5,'Pitcher Raw'!$B$5:$AM$5, 0), FALSE)/$L119)*(162*($L119/VLOOKUP($E119, 'Major League Baseball  Detailed'!$AF$2:$AG$31, 2, FALSE))),0)</f>
        <v>#N/A</v>
      </c>
      <c r="R119" t="e">
        <f>ROUND((VLOOKUP($B119, 'Pitcher Raw'!$B$6:$AM$77, MATCH('All P'!R$5,'Pitcher Raw'!$B$5:$AM$5, 0), FALSE)/$L119)*(162*($L119/VLOOKUP($E119, 'Major League Baseball  Detailed'!$AF$2:$AG$31, 2, FALSE))),0)</f>
        <v>#N/A</v>
      </c>
      <c r="S119" t="e">
        <f>ROUND((VLOOKUP($B119, 'Pitcher Raw'!$B$6:$AM$77, MATCH('All P'!S$5,'Pitcher Raw'!$B$5:$AM$5, 0), FALSE)/$L119)*(162*($L119/VLOOKUP($E119, 'Major League Baseball  Detailed'!$AF$2:$AG$31, 2, FALSE))),0)</f>
        <v>#N/A</v>
      </c>
      <c r="T119" t="e">
        <f>ROUND((VLOOKUP($B119, 'Pitcher Raw'!$B$6:$AM$77, MATCH('All P'!T$5,'Pitcher Raw'!$B$5:$AM$5, 0), FALSE)/$L119)*(162*($L119/VLOOKUP($E119, 'Major League Baseball  Detailed'!$AF$2:$AG$31, 2, FALSE))),0)</f>
        <v>#N/A</v>
      </c>
      <c r="U119" t="e">
        <f>ROUND((VLOOKUP($B119, 'Pitcher Raw'!$B$6:$AM$77, MATCH('All P'!U$5,'Pitcher Raw'!$B$5:$AM$5, 0), FALSE)/$L119)*(162*($L119/VLOOKUP($E119, 'Major League Baseball  Detailed'!$AF$2:$AG$31, 2, FALSE))),0)</f>
        <v>#N/A</v>
      </c>
      <c r="V119" t="e">
        <f>ROUND((VLOOKUP($B119, 'Pitcher Raw'!$B$6:$AM$77, MATCH('All P'!V$5,'Pitcher Raw'!$B$5:$AM$5, 0), FALSE)/$L119)*(162*($L119/VLOOKUP($E119, 'Major League Baseball  Detailed'!$AF$2:$AG$31, 2, FALSE))),0)</f>
        <v>#N/A</v>
      </c>
      <c r="W119" t="e">
        <f>ROUND((VLOOKUP($B119, 'Pitcher Raw'!$B$6:$AM$77, MATCH('All P'!W$5,'Pitcher Raw'!$B$5:$AM$5, 0), FALSE)/$L119)*(162*($L119/VLOOKUP($E119, 'Major League Baseball  Detailed'!$AF$2:$AG$31, 2, FALSE))),0)</f>
        <v>#N/A</v>
      </c>
      <c r="X119" t="e">
        <f>ROUND((VLOOKUP($B119, 'Pitcher Raw'!$B$6:$AM$77, MATCH('All P'!X$5,'Pitcher Raw'!$B$5:$AM$5, 0), FALSE)/$L119)*(162*($L119/VLOOKUP($E119, 'Major League Baseball  Detailed'!$AF$2:$AG$31, 2, FALSE))),0)</f>
        <v>#N/A</v>
      </c>
      <c r="Y119" t="e">
        <f>ROUND((VLOOKUP($B119, 'Pitcher Raw'!$B$6:$AM$77, MATCH('All P'!Y$5,'Pitcher Raw'!$B$5:$AM$5, 0), FALSE)/$L119)*(162*($L119/VLOOKUP($E119, 'Major League Baseball  Detailed'!$AF$2:$AG$31, 2, FALSE))),0)</f>
        <v>#N/A</v>
      </c>
      <c r="Z119" t="e">
        <f>ROUND((VLOOKUP($B119, 'Pitcher Raw'!$B$6:$AM$77, MATCH('All P'!Z$5,'Pitcher Raw'!$B$5:$AM$5, 0), FALSE)/$L119)*(162*($L119/VLOOKUP($E119, 'Major League Baseball  Detailed'!$AF$2:$AG$31, 2, FALSE))),0)</f>
        <v>#N/A</v>
      </c>
      <c r="AA119" t="e">
        <f>ROUND((VLOOKUP($B119, 'Pitcher Raw'!$B$6:$AM$77, MATCH('All P'!AA$5,'Pitcher Raw'!$B$5:$AM$5, 0), FALSE)/$L119)*(162*($L119/VLOOKUP($E119, 'Major League Baseball  Detailed'!$AF$2:$AG$31, 2, FALSE))),0)</f>
        <v>#N/A</v>
      </c>
      <c r="AB119" t="e">
        <f>ROUND((VLOOKUP($B119, 'Pitcher Raw'!$B$6:$AM$77, MATCH('All P'!AB$5,'Pitcher Raw'!$B$5:$AM$5, 0), FALSE)/$L119)*(162*($L119/VLOOKUP($E119, 'Major League Baseball  Detailed'!$AF$2:$AG$31, 2, FALSE))),0)</f>
        <v>#N/A</v>
      </c>
      <c r="AC119" t="e">
        <f>VLOOKUP($B119, 'Pitcher Raw'!$B$6:$AM$77, MATCH('All P'!AC$5, 'Pitcher Raw'!$B$5:$AM$5, 0), FALSE)</f>
        <v>#N/A</v>
      </c>
      <c r="AD119" s="1" t="e">
        <f>VLOOKUP($B119, 'Pitcher Raw'!$B$6:$AM$77, MATCH('All P'!AD$5, 'Pitcher Raw'!$B$5:$AM$5, 0), FALSE)</f>
        <v>#N/A</v>
      </c>
      <c r="AE119" s="1" t="e">
        <f>VLOOKUP($B119, 'Pitcher Raw'!$B$6:$AM$77, MATCH('All P'!AE$5, 'Pitcher Raw'!$B$5:$AM$5, 0), FALSE)</f>
        <v>#N/A</v>
      </c>
      <c r="AF119" s="9" t="e">
        <f>VLOOKUP($B119, 'Pitcher Raw'!$B$6:$AM$77, MATCH('All P'!AF$5, 'Pitcher Raw'!$B$5:$AM$5, 0), FALSE)</f>
        <v>#N/A</v>
      </c>
      <c r="AG119" s="9" t="e">
        <f>VLOOKUP($B119, 'Pitcher Raw'!$B$6:$AM$77, MATCH('All P'!AG$5, 'Pitcher Raw'!$B$5:$AM$5, 0), FALSE)</f>
        <v>#N/A</v>
      </c>
      <c r="AH119" s="9" t="e">
        <f>VLOOKUP($B119, 'Pitcher Raw'!$B$6:$AM$77, MATCH('All P'!AH$5, 'Pitcher Raw'!$B$5:$AM$5, 0), FALSE)</f>
        <v>#N/A</v>
      </c>
      <c r="AI119" s="9" t="e">
        <f>VLOOKUP($B119, 'Pitcher Raw'!$B$6:$AM$77, MATCH('All P'!AI$5, 'Pitcher Raw'!$B$5:$AM$5, 0), FALSE)</f>
        <v>#N/A</v>
      </c>
      <c r="AJ119" s="9" t="e">
        <f>VLOOKUP($B119, 'Pitcher Raw'!$B$6:$AM$77, MATCH('All P'!AJ$5, 'Pitcher Raw'!$B$5:$AM$5, 0), FALSE)</f>
        <v>#N/A</v>
      </c>
      <c r="AK119" s="9" t="e">
        <f>(VLOOKUP($B119, 'Pitcher Raw'!$B$6:$AM$77, MATCH('All P'!AK$5, 'Pitcher Raw'!$B$5:$AM$5, 0), FALSE)/VLOOKUP('All P'!$E119, 'Major League Baseball  Detailed'!$AF$2:$AG$31,2,FALSE))*162</f>
        <v>#N/A</v>
      </c>
      <c r="AL119" s="9" t="e">
        <f>(VLOOKUP($B119, 'Pitcher Raw'!$B$6:$AM$77, MATCH('All P'!AL$5, 'Pitcher Raw'!$B$5:$AM$5, 0), FALSE)/VLOOKUP('All P'!$E119, 'Major League Baseball  Detailed'!$AF$2:$AG$31,2,FALSE))*162</f>
        <v>#N/A</v>
      </c>
    </row>
    <row r="120" spans="1:38" x14ac:dyDescent="0.45">
      <c r="A120">
        <f>'Pitcher Raw'!A120</f>
        <v>0</v>
      </c>
      <c r="B120">
        <f>'Pitcher Raw'!B120</f>
        <v>0</v>
      </c>
      <c r="C120">
        <f>'Pitcher Raw'!C120</f>
        <v>0</v>
      </c>
      <c r="D120">
        <f>'Pitcher Raw'!D120</f>
        <v>0</v>
      </c>
      <c r="E120">
        <f>'Pitcher Raw'!E120</f>
        <v>0</v>
      </c>
      <c r="F120">
        <f>'Pitcher Raw'!F120</f>
        <v>0</v>
      </c>
      <c r="G120" t="e">
        <f>ROUND((VLOOKUP($B120, 'Pitcher Raw'!$B$6:$AM$77, MATCH('All P'!G$5,'Pitcher Raw'!$B$5:$AM$5, 0), FALSE)/$L120)*(162*($L120/VLOOKUP($E120, 'Major League Baseball  Detailed'!$AF$2:$AG$31, 2, FALSE))),0)</f>
        <v>#N/A</v>
      </c>
      <c r="H120" t="e">
        <f>ROUND((VLOOKUP($B120, 'Pitcher Raw'!$B$6:$AM$77, MATCH('All P'!H$5,'Pitcher Raw'!$B$5:$AM$5, 0), FALSE)/$L120)*(162*($L120/VLOOKUP($E120, 'Major League Baseball  Detailed'!$AF$2:$AG$31, 2, FALSE))),0)</f>
        <v>#N/A</v>
      </c>
      <c r="I120" t="e">
        <f>ROUND((VLOOKUP($B120, 'Pitcher Raw'!$B$6:$AM$77, MATCH('All P'!I$5,'Pitcher Raw'!$B$5:$AM$5, 0), FALSE)/$L120)*(162*($L120/VLOOKUP($E120, 'Major League Baseball  Detailed'!$AF$2:$AG$31, 2, FALSE))),0)</f>
        <v>#N/A</v>
      </c>
      <c r="J120" t="e">
        <f>ROUND((VLOOKUP($B120, 'Pitcher Raw'!$B$6:$AM$77, MATCH('All P'!J$5,'Pitcher Raw'!$B$5:$AM$5, 0), FALSE)/$L120)*(162*($L120/VLOOKUP($E120, 'Major League Baseball  Detailed'!$AF$2:$AG$31, 2, FALSE))),0)</f>
        <v>#N/A</v>
      </c>
      <c r="K120" t="e">
        <f>VLOOKUP($B120, 'Pitcher Raw'!$B$6:$AM$77, MATCH('All P'!K$5, 'Pitcher Raw'!$B$5:$AM$5, 0), FALSE)</f>
        <v>#N/A</v>
      </c>
      <c r="L120" t="e">
        <f>ROUND((VLOOKUP($B120,'Pitcher Raw'!$B$6:$AM$77,MATCH('All P'!L$5,'Pitcher Raw'!$B$5:$AM$5,0),FALSE)/VLOOKUP($E120, 'Major League Baseball  Detailed'!$AF$2:$AG$31, 2, FALSE))*162, 0)</f>
        <v>#N/A</v>
      </c>
      <c r="M120" t="e">
        <f>ROUND((VLOOKUP($B120,'Pitcher Raw'!$B$6:$AM$77,MATCH('All P'!M$5,'Pitcher Raw'!$B$5:$AM$5,0),FALSE)/VLOOKUP($E120, 'Major League Baseball  Detailed'!$AF$2:$AG$31, 2, FALSE))*162, 0)</f>
        <v>#N/A</v>
      </c>
      <c r="N120" t="e">
        <f>ROUND((VLOOKUP($B120, 'Pitcher Raw'!$B$6:$AM$77, MATCH('All P'!N$5,'Pitcher Raw'!$B$5:$AM$5, 0), FALSE)/$L120)*(162*($L120/VLOOKUP($E120, 'Major League Baseball  Detailed'!$AF$2:$AG$31, 2, FALSE))),0)</f>
        <v>#N/A</v>
      </c>
      <c r="O120" t="e">
        <f>ROUND((VLOOKUP($B120, 'Pitcher Raw'!$B$6:$AM$77, MATCH('All P'!O$5,'Pitcher Raw'!$B$5:$AM$5, 0), FALSE)/$L120)*(162*($L120/VLOOKUP($E120, 'Major League Baseball  Detailed'!$AF$2:$AG$31, 2, FALSE))),0)</f>
        <v>#N/A</v>
      </c>
      <c r="P120" t="e">
        <f>ROUND((VLOOKUP($B120, 'Pitcher Raw'!$B$6:$AM$77, MATCH('All P'!P$5,'Pitcher Raw'!$B$5:$AM$5, 0), FALSE)/$L120)*(162*($L120/VLOOKUP($E120, 'Major League Baseball  Detailed'!$AF$2:$AG$31, 2, FALSE))),0)</f>
        <v>#N/A</v>
      </c>
      <c r="Q120" t="e">
        <f>ROUND((VLOOKUP($B120, 'Pitcher Raw'!$B$6:$AM$77, MATCH('All P'!Q$5,'Pitcher Raw'!$B$5:$AM$5, 0), FALSE)/$L120)*(162*($L120/VLOOKUP($E120, 'Major League Baseball  Detailed'!$AF$2:$AG$31, 2, FALSE))),0)</f>
        <v>#N/A</v>
      </c>
      <c r="R120" t="e">
        <f>ROUND((VLOOKUP($B120, 'Pitcher Raw'!$B$6:$AM$77, MATCH('All P'!R$5,'Pitcher Raw'!$B$5:$AM$5, 0), FALSE)/$L120)*(162*($L120/VLOOKUP($E120, 'Major League Baseball  Detailed'!$AF$2:$AG$31, 2, FALSE))),0)</f>
        <v>#N/A</v>
      </c>
      <c r="S120" t="e">
        <f>ROUND((VLOOKUP($B120, 'Pitcher Raw'!$B$6:$AM$77, MATCH('All P'!S$5,'Pitcher Raw'!$B$5:$AM$5, 0), FALSE)/$L120)*(162*($L120/VLOOKUP($E120, 'Major League Baseball  Detailed'!$AF$2:$AG$31, 2, FALSE))),0)</f>
        <v>#N/A</v>
      </c>
      <c r="T120" t="e">
        <f>ROUND((VLOOKUP($B120, 'Pitcher Raw'!$B$6:$AM$77, MATCH('All P'!T$5,'Pitcher Raw'!$B$5:$AM$5, 0), FALSE)/$L120)*(162*($L120/VLOOKUP($E120, 'Major League Baseball  Detailed'!$AF$2:$AG$31, 2, FALSE))),0)</f>
        <v>#N/A</v>
      </c>
      <c r="U120" t="e">
        <f>ROUND((VLOOKUP($B120, 'Pitcher Raw'!$B$6:$AM$77, MATCH('All P'!U$5,'Pitcher Raw'!$B$5:$AM$5, 0), FALSE)/$L120)*(162*($L120/VLOOKUP($E120, 'Major League Baseball  Detailed'!$AF$2:$AG$31, 2, FALSE))),0)</f>
        <v>#N/A</v>
      </c>
      <c r="V120" t="e">
        <f>ROUND((VLOOKUP($B120, 'Pitcher Raw'!$B$6:$AM$77, MATCH('All P'!V$5,'Pitcher Raw'!$B$5:$AM$5, 0), FALSE)/$L120)*(162*($L120/VLOOKUP($E120, 'Major League Baseball  Detailed'!$AF$2:$AG$31, 2, FALSE))),0)</f>
        <v>#N/A</v>
      </c>
      <c r="W120" t="e">
        <f>ROUND((VLOOKUP($B120, 'Pitcher Raw'!$B$6:$AM$77, MATCH('All P'!W$5,'Pitcher Raw'!$B$5:$AM$5, 0), FALSE)/$L120)*(162*($L120/VLOOKUP($E120, 'Major League Baseball  Detailed'!$AF$2:$AG$31, 2, FALSE))),0)</f>
        <v>#N/A</v>
      </c>
      <c r="X120" t="e">
        <f>ROUND((VLOOKUP($B120, 'Pitcher Raw'!$B$6:$AM$77, MATCH('All P'!X$5,'Pitcher Raw'!$B$5:$AM$5, 0), FALSE)/$L120)*(162*($L120/VLOOKUP($E120, 'Major League Baseball  Detailed'!$AF$2:$AG$31, 2, FALSE))),0)</f>
        <v>#N/A</v>
      </c>
      <c r="Y120" t="e">
        <f>ROUND((VLOOKUP($B120, 'Pitcher Raw'!$B$6:$AM$77, MATCH('All P'!Y$5,'Pitcher Raw'!$B$5:$AM$5, 0), FALSE)/$L120)*(162*($L120/VLOOKUP($E120, 'Major League Baseball  Detailed'!$AF$2:$AG$31, 2, FALSE))),0)</f>
        <v>#N/A</v>
      </c>
      <c r="Z120" t="e">
        <f>ROUND((VLOOKUP($B120, 'Pitcher Raw'!$B$6:$AM$77, MATCH('All P'!Z$5,'Pitcher Raw'!$B$5:$AM$5, 0), FALSE)/$L120)*(162*($L120/VLOOKUP($E120, 'Major League Baseball  Detailed'!$AF$2:$AG$31, 2, FALSE))),0)</f>
        <v>#N/A</v>
      </c>
      <c r="AA120" t="e">
        <f>ROUND((VLOOKUP($B120, 'Pitcher Raw'!$B$6:$AM$77, MATCH('All P'!AA$5,'Pitcher Raw'!$B$5:$AM$5, 0), FALSE)/$L120)*(162*($L120/VLOOKUP($E120, 'Major League Baseball  Detailed'!$AF$2:$AG$31, 2, FALSE))),0)</f>
        <v>#N/A</v>
      </c>
      <c r="AB120" t="e">
        <f>ROUND((VLOOKUP($B120, 'Pitcher Raw'!$B$6:$AM$77, MATCH('All P'!AB$5,'Pitcher Raw'!$B$5:$AM$5, 0), FALSE)/$L120)*(162*($L120/VLOOKUP($E120, 'Major League Baseball  Detailed'!$AF$2:$AG$31, 2, FALSE))),0)</f>
        <v>#N/A</v>
      </c>
      <c r="AC120" t="e">
        <f>VLOOKUP($B120, 'Pitcher Raw'!$B$6:$AM$77, MATCH('All P'!AC$5, 'Pitcher Raw'!$B$5:$AM$5, 0), FALSE)</f>
        <v>#N/A</v>
      </c>
      <c r="AD120" s="1" t="e">
        <f>VLOOKUP($B120, 'Pitcher Raw'!$B$6:$AM$77, MATCH('All P'!AD$5, 'Pitcher Raw'!$B$5:$AM$5, 0), FALSE)</f>
        <v>#N/A</v>
      </c>
      <c r="AE120" s="1" t="e">
        <f>VLOOKUP($B120, 'Pitcher Raw'!$B$6:$AM$77, MATCH('All P'!AE$5, 'Pitcher Raw'!$B$5:$AM$5, 0), FALSE)</f>
        <v>#N/A</v>
      </c>
      <c r="AF120" s="9" t="e">
        <f>VLOOKUP($B120, 'Pitcher Raw'!$B$6:$AM$77, MATCH('All P'!AF$5, 'Pitcher Raw'!$B$5:$AM$5, 0), FALSE)</f>
        <v>#N/A</v>
      </c>
      <c r="AG120" s="9" t="e">
        <f>VLOOKUP($B120, 'Pitcher Raw'!$B$6:$AM$77, MATCH('All P'!AG$5, 'Pitcher Raw'!$B$5:$AM$5, 0), FALSE)</f>
        <v>#N/A</v>
      </c>
      <c r="AH120" s="9" t="e">
        <f>VLOOKUP($B120, 'Pitcher Raw'!$B$6:$AM$77, MATCH('All P'!AH$5, 'Pitcher Raw'!$B$5:$AM$5, 0), FALSE)</f>
        <v>#N/A</v>
      </c>
      <c r="AI120" s="9" t="e">
        <f>VLOOKUP($B120, 'Pitcher Raw'!$B$6:$AM$77, MATCH('All P'!AI$5, 'Pitcher Raw'!$B$5:$AM$5, 0), FALSE)</f>
        <v>#N/A</v>
      </c>
      <c r="AJ120" s="9" t="e">
        <f>VLOOKUP($B120, 'Pitcher Raw'!$B$6:$AM$77, MATCH('All P'!AJ$5, 'Pitcher Raw'!$B$5:$AM$5, 0), FALSE)</f>
        <v>#N/A</v>
      </c>
      <c r="AK120" s="9" t="e">
        <f>(VLOOKUP($B120, 'Pitcher Raw'!$B$6:$AM$77, MATCH('All P'!AK$5, 'Pitcher Raw'!$B$5:$AM$5, 0), FALSE)/VLOOKUP('All P'!$E120, 'Major League Baseball  Detailed'!$AF$2:$AG$31,2,FALSE))*162</f>
        <v>#N/A</v>
      </c>
      <c r="AL120" s="9" t="e">
        <f>(VLOOKUP($B120, 'Pitcher Raw'!$B$6:$AM$77, MATCH('All P'!AL$5, 'Pitcher Raw'!$B$5:$AM$5, 0), FALSE)/VLOOKUP('All P'!$E120, 'Major League Baseball  Detailed'!$AF$2:$AG$31,2,FALSE))*162</f>
        <v>#N/A</v>
      </c>
    </row>
    <row r="121" spans="1:38" x14ac:dyDescent="0.45">
      <c r="A121">
        <f>'Pitcher Raw'!A121</f>
        <v>0</v>
      </c>
      <c r="B121">
        <f>'Pitcher Raw'!B121</f>
        <v>0</v>
      </c>
      <c r="C121">
        <f>'Pitcher Raw'!C121</f>
        <v>0</v>
      </c>
      <c r="D121">
        <f>'Pitcher Raw'!D121</f>
        <v>0</v>
      </c>
      <c r="E121">
        <f>'Pitcher Raw'!E121</f>
        <v>0</v>
      </c>
      <c r="F121">
        <f>'Pitcher Raw'!F121</f>
        <v>0</v>
      </c>
      <c r="G121" t="e">
        <f>ROUND((VLOOKUP($B121, 'Pitcher Raw'!$B$6:$AM$77, MATCH('All P'!G$5,'Pitcher Raw'!$B$5:$AM$5, 0), FALSE)/$L121)*(162*($L121/VLOOKUP($E121, 'Major League Baseball  Detailed'!$AF$2:$AG$31, 2, FALSE))),0)</f>
        <v>#N/A</v>
      </c>
      <c r="H121" t="e">
        <f>ROUND((VLOOKUP($B121, 'Pitcher Raw'!$B$6:$AM$77, MATCH('All P'!H$5,'Pitcher Raw'!$B$5:$AM$5, 0), FALSE)/$L121)*(162*($L121/VLOOKUP($E121, 'Major League Baseball  Detailed'!$AF$2:$AG$31, 2, FALSE))),0)</f>
        <v>#N/A</v>
      </c>
      <c r="I121" t="e">
        <f>ROUND((VLOOKUP($B121, 'Pitcher Raw'!$B$6:$AM$77, MATCH('All P'!I$5,'Pitcher Raw'!$B$5:$AM$5, 0), FALSE)/$L121)*(162*($L121/VLOOKUP($E121, 'Major League Baseball  Detailed'!$AF$2:$AG$31, 2, FALSE))),0)</f>
        <v>#N/A</v>
      </c>
      <c r="J121" t="e">
        <f>ROUND((VLOOKUP($B121, 'Pitcher Raw'!$B$6:$AM$77, MATCH('All P'!J$5,'Pitcher Raw'!$B$5:$AM$5, 0), FALSE)/$L121)*(162*($L121/VLOOKUP($E121, 'Major League Baseball  Detailed'!$AF$2:$AG$31, 2, FALSE))),0)</f>
        <v>#N/A</v>
      </c>
      <c r="K121" t="e">
        <f>VLOOKUP($B121, 'Pitcher Raw'!$B$6:$AM$77, MATCH('All P'!K$5, 'Pitcher Raw'!$B$5:$AM$5, 0), FALSE)</f>
        <v>#N/A</v>
      </c>
      <c r="L121" t="e">
        <f>ROUND((VLOOKUP($B121,'Pitcher Raw'!$B$6:$AM$77,MATCH('All P'!L$5,'Pitcher Raw'!$B$5:$AM$5,0),FALSE)/VLOOKUP($E121, 'Major League Baseball  Detailed'!$AF$2:$AG$31, 2, FALSE))*162, 0)</f>
        <v>#N/A</v>
      </c>
      <c r="M121" t="e">
        <f>ROUND((VLOOKUP($B121,'Pitcher Raw'!$B$6:$AM$77,MATCH('All P'!M$5,'Pitcher Raw'!$B$5:$AM$5,0),FALSE)/VLOOKUP($E121, 'Major League Baseball  Detailed'!$AF$2:$AG$31, 2, FALSE))*162, 0)</f>
        <v>#N/A</v>
      </c>
      <c r="N121" t="e">
        <f>ROUND((VLOOKUP($B121, 'Pitcher Raw'!$B$6:$AM$77, MATCH('All P'!N$5,'Pitcher Raw'!$B$5:$AM$5, 0), FALSE)/$L121)*(162*($L121/VLOOKUP($E121, 'Major League Baseball  Detailed'!$AF$2:$AG$31, 2, FALSE))),0)</f>
        <v>#N/A</v>
      </c>
      <c r="O121" t="e">
        <f>ROUND((VLOOKUP($B121, 'Pitcher Raw'!$B$6:$AM$77, MATCH('All P'!O$5,'Pitcher Raw'!$B$5:$AM$5, 0), FALSE)/$L121)*(162*($L121/VLOOKUP($E121, 'Major League Baseball  Detailed'!$AF$2:$AG$31, 2, FALSE))),0)</f>
        <v>#N/A</v>
      </c>
      <c r="P121" t="e">
        <f>ROUND((VLOOKUP($B121, 'Pitcher Raw'!$B$6:$AM$77, MATCH('All P'!P$5,'Pitcher Raw'!$B$5:$AM$5, 0), FALSE)/$L121)*(162*($L121/VLOOKUP($E121, 'Major League Baseball  Detailed'!$AF$2:$AG$31, 2, FALSE))),0)</f>
        <v>#N/A</v>
      </c>
      <c r="Q121" t="e">
        <f>ROUND((VLOOKUP($B121, 'Pitcher Raw'!$B$6:$AM$77, MATCH('All P'!Q$5,'Pitcher Raw'!$B$5:$AM$5, 0), FALSE)/$L121)*(162*($L121/VLOOKUP($E121, 'Major League Baseball  Detailed'!$AF$2:$AG$31, 2, FALSE))),0)</f>
        <v>#N/A</v>
      </c>
      <c r="R121" t="e">
        <f>ROUND((VLOOKUP($B121, 'Pitcher Raw'!$B$6:$AM$77, MATCH('All P'!R$5,'Pitcher Raw'!$B$5:$AM$5, 0), FALSE)/$L121)*(162*($L121/VLOOKUP($E121, 'Major League Baseball  Detailed'!$AF$2:$AG$31, 2, FALSE))),0)</f>
        <v>#N/A</v>
      </c>
      <c r="S121" t="e">
        <f>ROUND((VLOOKUP($B121, 'Pitcher Raw'!$B$6:$AM$77, MATCH('All P'!S$5,'Pitcher Raw'!$B$5:$AM$5, 0), FALSE)/$L121)*(162*($L121/VLOOKUP($E121, 'Major League Baseball  Detailed'!$AF$2:$AG$31, 2, FALSE))),0)</f>
        <v>#N/A</v>
      </c>
      <c r="T121" t="e">
        <f>ROUND((VLOOKUP($B121, 'Pitcher Raw'!$B$6:$AM$77, MATCH('All P'!T$5,'Pitcher Raw'!$B$5:$AM$5, 0), FALSE)/$L121)*(162*($L121/VLOOKUP($E121, 'Major League Baseball  Detailed'!$AF$2:$AG$31, 2, FALSE))),0)</f>
        <v>#N/A</v>
      </c>
      <c r="U121" t="e">
        <f>ROUND((VLOOKUP($B121, 'Pitcher Raw'!$B$6:$AM$77, MATCH('All P'!U$5,'Pitcher Raw'!$B$5:$AM$5, 0), FALSE)/$L121)*(162*($L121/VLOOKUP($E121, 'Major League Baseball  Detailed'!$AF$2:$AG$31, 2, FALSE))),0)</f>
        <v>#N/A</v>
      </c>
      <c r="V121" t="e">
        <f>ROUND((VLOOKUP($B121, 'Pitcher Raw'!$B$6:$AM$77, MATCH('All P'!V$5,'Pitcher Raw'!$B$5:$AM$5, 0), FALSE)/$L121)*(162*($L121/VLOOKUP($E121, 'Major League Baseball  Detailed'!$AF$2:$AG$31, 2, FALSE))),0)</f>
        <v>#N/A</v>
      </c>
      <c r="W121" t="e">
        <f>ROUND((VLOOKUP($B121, 'Pitcher Raw'!$B$6:$AM$77, MATCH('All P'!W$5,'Pitcher Raw'!$B$5:$AM$5, 0), FALSE)/$L121)*(162*($L121/VLOOKUP($E121, 'Major League Baseball  Detailed'!$AF$2:$AG$31, 2, FALSE))),0)</f>
        <v>#N/A</v>
      </c>
      <c r="X121" t="e">
        <f>ROUND((VLOOKUP($B121, 'Pitcher Raw'!$B$6:$AM$77, MATCH('All P'!X$5,'Pitcher Raw'!$B$5:$AM$5, 0), FALSE)/$L121)*(162*($L121/VLOOKUP($E121, 'Major League Baseball  Detailed'!$AF$2:$AG$31, 2, FALSE))),0)</f>
        <v>#N/A</v>
      </c>
      <c r="Y121" t="e">
        <f>ROUND((VLOOKUP($B121, 'Pitcher Raw'!$B$6:$AM$77, MATCH('All P'!Y$5,'Pitcher Raw'!$B$5:$AM$5, 0), FALSE)/$L121)*(162*($L121/VLOOKUP($E121, 'Major League Baseball  Detailed'!$AF$2:$AG$31, 2, FALSE))),0)</f>
        <v>#N/A</v>
      </c>
      <c r="Z121" t="e">
        <f>ROUND((VLOOKUP($B121, 'Pitcher Raw'!$B$6:$AM$77, MATCH('All P'!Z$5,'Pitcher Raw'!$B$5:$AM$5, 0), FALSE)/$L121)*(162*($L121/VLOOKUP($E121, 'Major League Baseball  Detailed'!$AF$2:$AG$31, 2, FALSE))),0)</f>
        <v>#N/A</v>
      </c>
      <c r="AA121" t="e">
        <f>ROUND((VLOOKUP($B121, 'Pitcher Raw'!$B$6:$AM$77, MATCH('All P'!AA$5,'Pitcher Raw'!$B$5:$AM$5, 0), FALSE)/$L121)*(162*($L121/VLOOKUP($E121, 'Major League Baseball  Detailed'!$AF$2:$AG$31, 2, FALSE))),0)</f>
        <v>#N/A</v>
      </c>
      <c r="AB121" t="e">
        <f>ROUND((VLOOKUP($B121, 'Pitcher Raw'!$B$6:$AM$77, MATCH('All P'!AB$5,'Pitcher Raw'!$B$5:$AM$5, 0), FALSE)/$L121)*(162*($L121/VLOOKUP($E121, 'Major League Baseball  Detailed'!$AF$2:$AG$31, 2, FALSE))),0)</f>
        <v>#N/A</v>
      </c>
      <c r="AC121" t="e">
        <f>VLOOKUP($B121, 'Pitcher Raw'!$B$6:$AM$77, MATCH('All P'!AC$5, 'Pitcher Raw'!$B$5:$AM$5, 0), FALSE)</f>
        <v>#N/A</v>
      </c>
      <c r="AD121" s="1" t="e">
        <f>VLOOKUP($B121, 'Pitcher Raw'!$B$6:$AM$77, MATCH('All P'!AD$5, 'Pitcher Raw'!$B$5:$AM$5, 0), FALSE)</f>
        <v>#N/A</v>
      </c>
      <c r="AE121" s="1" t="e">
        <f>VLOOKUP($B121, 'Pitcher Raw'!$B$6:$AM$77, MATCH('All P'!AE$5, 'Pitcher Raw'!$B$5:$AM$5, 0), FALSE)</f>
        <v>#N/A</v>
      </c>
      <c r="AF121" s="9" t="e">
        <f>VLOOKUP($B121, 'Pitcher Raw'!$B$6:$AM$77, MATCH('All P'!AF$5, 'Pitcher Raw'!$B$5:$AM$5, 0), FALSE)</f>
        <v>#N/A</v>
      </c>
      <c r="AG121" s="9" t="e">
        <f>VLOOKUP($B121, 'Pitcher Raw'!$B$6:$AM$77, MATCH('All P'!AG$5, 'Pitcher Raw'!$B$5:$AM$5, 0), FALSE)</f>
        <v>#N/A</v>
      </c>
      <c r="AH121" s="9" t="e">
        <f>VLOOKUP($B121, 'Pitcher Raw'!$B$6:$AM$77, MATCH('All P'!AH$5, 'Pitcher Raw'!$B$5:$AM$5, 0), FALSE)</f>
        <v>#N/A</v>
      </c>
      <c r="AI121" s="9" t="e">
        <f>VLOOKUP($B121, 'Pitcher Raw'!$B$6:$AM$77, MATCH('All P'!AI$5, 'Pitcher Raw'!$B$5:$AM$5, 0), FALSE)</f>
        <v>#N/A</v>
      </c>
      <c r="AJ121" s="9" t="e">
        <f>VLOOKUP($B121, 'Pitcher Raw'!$B$6:$AM$77, MATCH('All P'!AJ$5, 'Pitcher Raw'!$B$5:$AM$5, 0), FALSE)</f>
        <v>#N/A</v>
      </c>
      <c r="AK121" s="9" t="e">
        <f>(VLOOKUP($B121, 'Pitcher Raw'!$B$6:$AM$77, MATCH('All P'!AK$5, 'Pitcher Raw'!$B$5:$AM$5, 0), FALSE)/VLOOKUP('All P'!$E121, 'Major League Baseball  Detailed'!$AF$2:$AG$31,2,FALSE))*162</f>
        <v>#N/A</v>
      </c>
      <c r="AL121" s="9" t="e">
        <f>(VLOOKUP($B121, 'Pitcher Raw'!$B$6:$AM$77, MATCH('All P'!AL$5, 'Pitcher Raw'!$B$5:$AM$5, 0), FALSE)/VLOOKUP('All P'!$E121, 'Major League Baseball  Detailed'!$AF$2:$AG$31,2,FALSE))*162</f>
        <v>#N/A</v>
      </c>
    </row>
    <row r="122" spans="1:38" x14ac:dyDescent="0.45">
      <c r="A122">
        <f>'Pitcher Raw'!A122</f>
        <v>0</v>
      </c>
      <c r="B122">
        <f>'Pitcher Raw'!B122</f>
        <v>0</v>
      </c>
      <c r="C122">
        <f>'Pitcher Raw'!C122</f>
        <v>0</v>
      </c>
      <c r="D122">
        <f>'Pitcher Raw'!D122</f>
        <v>0</v>
      </c>
      <c r="E122">
        <f>'Pitcher Raw'!E122</f>
        <v>0</v>
      </c>
      <c r="F122">
        <f>'Pitcher Raw'!F122</f>
        <v>0</v>
      </c>
      <c r="G122" t="e">
        <f>ROUND((VLOOKUP($B122, 'Pitcher Raw'!$B$6:$AM$77, MATCH('All P'!G$5,'Pitcher Raw'!$B$5:$AM$5, 0), FALSE)/$L122)*(162*($L122/VLOOKUP($E122, 'Major League Baseball  Detailed'!$AF$2:$AG$31, 2, FALSE))),0)</f>
        <v>#N/A</v>
      </c>
      <c r="H122" t="e">
        <f>ROUND((VLOOKUP($B122, 'Pitcher Raw'!$B$6:$AM$77, MATCH('All P'!H$5,'Pitcher Raw'!$B$5:$AM$5, 0), FALSE)/$L122)*(162*($L122/VLOOKUP($E122, 'Major League Baseball  Detailed'!$AF$2:$AG$31, 2, FALSE))),0)</f>
        <v>#N/A</v>
      </c>
      <c r="I122" t="e">
        <f>ROUND((VLOOKUP($B122, 'Pitcher Raw'!$B$6:$AM$77, MATCH('All P'!I$5,'Pitcher Raw'!$B$5:$AM$5, 0), FALSE)/$L122)*(162*($L122/VLOOKUP($E122, 'Major League Baseball  Detailed'!$AF$2:$AG$31, 2, FALSE))),0)</f>
        <v>#N/A</v>
      </c>
      <c r="J122" t="e">
        <f>ROUND((VLOOKUP($B122, 'Pitcher Raw'!$B$6:$AM$77, MATCH('All P'!J$5,'Pitcher Raw'!$B$5:$AM$5, 0), FALSE)/$L122)*(162*($L122/VLOOKUP($E122, 'Major League Baseball  Detailed'!$AF$2:$AG$31, 2, FALSE))),0)</f>
        <v>#N/A</v>
      </c>
      <c r="K122" t="e">
        <f>VLOOKUP($B122, 'Pitcher Raw'!$B$6:$AM$77, MATCH('All P'!K$5, 'Pitcher Raw'!$B$5:$AM$5, 0), FALSE)</f>
        <v>#N/A</v>
      </c>
      <c r="L122" t="e">
        <f>ROUND((VLOOKUP($B122,'Pitcher Raw'!$B$6:$AM$77,MATCH('All P'!L$5,'Pitcher Raw'!$B$5:$AM$5,0),FALSE)/VLOOKUP($E122, 'Major League Baseball  Detailed'!$AF$2:$AG$31, 2, FALSE))*162, 0)</f>
        <v>#N/A</v>
      </c>
      <c r="M122" t="e">
        <f>ROUND((VLOOKUP($B122,'Pitcher Raw'!$B$6:$AM$77,MATCH('All P'!M$5,'Pitcher Raw'!$B$5:$AM$5,0),FALSE)/VLOOKUP($E122, 'Major League Baseball  Detailed'!$AF$2:$AG$31, 2, FALSE))*162, 0)</f>
        <v>#N/A</v>
      </c>
      <c r="N122" t="e">
        <f>ROUND((VLOOKUP($B122, 'Pitcher Raw'!$B$6:$AM$77, MATCH('All P'!N$5,'Pitcher Raw'!$B$5:$AM$5, 0), FALSE)/$L122)*(162*($L122/VLOOKUP($E122, 'Major League Baseball  Detailed'!$AF$2:$AG$31, 2, FALSE))),0)</f>
        <v>#N/A</v>
      </c>
      <c r="O122" t="e">
        <f>ROUND((VLOOKUP($B122, 'Pitcher Raw'!$B$6:$AM$77, MATCH('All P'!O$5,'Pitcher Raw'!$B$5:$AM$5, 0), FALSE)/$L122)*(162*($L122/VLOOKUP($E122, 'Major League Baseball  Detailed'!$AF$2:$AG$31, 2, FALSE))),0)</f>
        <v>#N/A</v>
      </c>
      <c r="P122" t="e">
        <f>ROUND((VLOOKUP($B122, 'Pitcher Raw'!$B$6:$AM$77, MATCH('All P'!P$5,'Pitcher Raw'!$B$5:$AM$5, 0), FALSE)/$L122)*(162*($L122/VLOOKUP($E122, 'Major League Baseball  Detailed'!$AF$2:$AG$31, 2, FALSE))),0)</f>
        <v>#N/A</v>
      </c>
      <c r="Q122" t="e">
        <f>ROUND((VLOOKUP($B122, 'Pitcher Raw'!$B$6:$AM$77, MATCH('All P'!Q$5,'Pitcher Raw'!$B$5:$AM$5, 0), FALSE)/$L122)*(162*($L122/VLOOKUP($E122, 'Major League Baseball  Detailed'!$AF$2:$AG$31, 2, FALSE))),0)</f>
        <v>#N/A</v>
      </c>
      <c r="R122" t="e">
        <f>ROUND((VLOOKUP($B122, 'Pitcher Raw'!$B$6:$AM$77, MATCH('All P'!R$5,'Pitcher Raw'!$B$5:$AM$5, 0), FALSE)/$L122)*(162*($L122/VLOOKUP($E122, 'Major League Baseball  Detailed'!$AF$2:$AG$31, 2, FALSE))),0)</f>
        <v>#N/A</v>
      </c>
      <c r="S122" t="e">
        <f>ROUND((VLOOKUP($B122, 'Pitcher Raw'!$B$6:$AM$77, MATCH('All P'!S$5,'Pitcher Raw'!$B$5:$AM$5, 0), FALSE)/$L122)*(162*($L122/VLOOKUP($E122, 'Major League Baseball  Detailed'!$AF$2:$AG$31, 2, FALSE))),0)</f>
        <v>#N/A</v>
      </c>
      <c r="T122" t="e">
        <f>ROUND((VLOOKUP($B122, 'Pitcher Raw'!$B$6:$AM$77, MATCH('All P'!T$5,'Pitcher Raw'!$B$5:$AM$5, 0), FALSE)/$L122)*(162*($L122/VLOOKUP($E122, 'Major League Baseball  Detailed'!$AF$2:$AG$31, 2, FALSE))),0)</f>
        <v>#N/A</v>
      </c>
      <c r="U122" t="e">
        <f>ROUND((VLOOKUP($B122, 'Pitcher Raw'!$B$6:$AM$77, MATCH('All P'!U$5,'Pitcher Raw'!$B$5:$AM$5, 0), FALSE)/$L122)*(162*($L122/VLOOKUP($E122, 'Major League Baseball  Detailed'!$AF$2:$AG$31, 2, FALSE))),0)</f>
        <v>#N/A</v>
      </c>
      <c r="V122" t="e">
        <f>ROUND((VLOOKUP($B122, 'Pitcher Raw'!$B$6:$AM$77, MATCH('All P'!V$5,'Pitcher Raw'!$B$5:$AM$5, 0), FALSE)/$L122)*(162*($L122/VLOOKUP($E122, 'Major League Baseball  Detailed'!$AF$2:$AG$31, 2, FALSE))),0)</f>
        <v>#N/A</v>
      </c>
      <c r="W122" t="e">
        <f>ROUND((VLOOKUP($B122, 'Pitcher Raw'!$B$6:$AM$77, MATCH('All P'!W$5,'Pitcher Raw'!$B$5:$AM$5, 0), FALSE)/$L122)*(162*($L122/VLOOKUP($E122, 'Major League Baseball  Detailed'!$AF$2:$AG$31, 2, FALSE))),0)</f>
        <v>#N/A</v>
      </c>
      <c r="X122" t="e">
        <f>ROUND((VLOOKUP($B122, 'Pitcher Raw'!$B$6:$AM$77, MATCH('All P'!X$5,'Pitcher Raw'!$B$5:$AM$5, 0), FALSE)/$L122)*(162*($L122/VLOOKUP($E122, 'Major League Baseball  Detailed'!$AF$2:$AG$31, 2, FALSE))),0)</f>
        <v>#N/A</v>
      </c>
      <c r="Y122" t="e">
        <f>ROUND((VLOOKUP($B122, 'Pitcher Raw'!$B$6:$AM$77, MATCH('All P'!Y$5,'Pitcher Raw'!$B$5:$AM$5, 0), FALSE)/$L122)*(162*($L122/VLOOKUP($E122, 'Major League Baseball  Detailed'!$AF$2:$AG$31, 2, FALSE))),0)</f>
        <v>#N/A</v>
      </c>
      <c r="Z122" t="e">
        <f>ROUND((VLOOKUP($B122, 'Pitcher Raw'!$B$6:$AM$77, MATCH('All P'!Z$5,'Pitcher Raw'!$B$5:$AM$5, 0), FALSE)/$L122)*(162*($L122/VLOOKUP($E122, 'Major League Baseball  Detailed'!$AF$2:$AG$31, 2, FALSE))),0)</f>
        <v>#N/A</v>
      </c>
      <c r="AA122" t="e">
        <f>ROUND((VLOOKUP($B122, 'Pitcher Raw'!$B$6:$AM$77, MATCH('All P'!AA$5,'Pitcher Raw'!$B$5:$AM$5, 0), FALSE)/$L122)*(162*($L122/VLOOKUP($E122, 'Major League Baseball  Detailed'!$AF$2:$AG$31, 2, FALSE))),0)</f>
        <v>#N/A</v>
      </c>
      <c r="AB122" t="e">
        <f>ROUND((VLOOKUP($B122, 'Pitcher Raw'!$B$6:$AM$77, MATCH('All P'!AB$5,'Pitcher Raw'!$B$5:$AM$5, 0), FALSE)/$L122)*(162*($L122/VLOOKUP($E122, 'Major League Baseball  Detailed'!$AF$2:$AG$31, 2, FALSE))),0)</f>
        <v>#N/A</v>
      </c>
      <c r="AC122" t="e">
        <f>VLOOKUP($B122, 'Pitcher Raw'!$B$6:$AM$77, MATCH('All P'!AC$5, 'Pitcher Raw'!$B$5:$AM$5, 0), FALSE)</f>
        <v>#N/A</v>
      </c>
      <c r="AD122" s="1" t="e">
        <f>VLOOKUP($B122, 'Pitcher Raw'!$B$6:$AM$77, MATCH('All P'!AD$5, 'Pitcher Raw'!$B$5:$AM$5, 0), FALSE)</f>
        <v>#N/A</v>
      </c>
      <c r="AE122" s="1" t="e">
        <f>VLOOKUP($B122, 'Pitcher Raw'!$B$6:$AM$77, MATCH('All P'!AE$5, 'Pitcher Raw'!$B$5:$AM$5, 0), FALSE)</f>
        <v>#N/A</v>
      </c>
      <c r="AF122" s="9" t="e">
        <f>VLOOKUP($B122, 'Pitcher Raw'!$B$6:$AM$77, MATCH('All P'!AF$5, 'Pitcher Raw'!$B$5:$AM$5, 0), FALSE)</f>
        <v>#N/A</v>
      </c>
      <c r="AG122" s="9" t="e">
        <f>VLOOKUP($B122, 'Pitcher Raw'!$B$6:$AM$77, MATCH('All P'!AG$5, 'Pitcher Raw'!$B$5:$AM$5, 0), FALSE)</f>
        <v>#N/A</v>
      </c>
      <c r="AH122" s="9" t="e">
        <f>VLOOKUP($B122, 'Pitcher Raw'!$B$6:$AM$77, MATCH('All P'!AH$5, 'Pitcher Raw'!$B$5:$AM$5, 0), FALSE)</f>
        <v>#N/A</v>
      </c>
      <c r="AI122" s="9" t="e">
        <f>VLOOKUP($B122, 'Pitcher Raw'!$B$6:$AM$77, MATCH('All P'!AI$5, 'Pitcher Raw'!$B$5:$AM$5, 0), FALSE)</f>
        <v>#N/A</v>
      </c>
      <c r="AJ122" s="9" t="e">
        <f>VLOOKUP($B122, 'Pitcher Raw'!$B$6:$AM$77, MATCH('All P'!AJ$5, 'Pitcher Raw'!$B$5:$AM$5, 0), FALSE)</f>
        <v>#N/A</v>
      </c>
      <c r="AK122" s="9" t="e">
        <f>(VLOOKUP($B122, 'Pitcher Raw'!$B$6:$AM$77, MATCH('All P'!AK$5, 'Pitcher Raw'!$B$5:$AM$5, 0), FALSE)/VLOOKUP('All P'!$E122, 'Major League Baseball  Detailed'!$AF$2:$AG$31,2,FALSE))*162</f>
        <v>#N/A</v>
      </c>
      <c r="AL122" s="9" t="e">
        <f>(VLOOKUP($B122, 'Pitcher Raw'!$B$6:$AM$77, MATCH('All P'!AL$5, 'Pitcher Raw'!$B$5:$AM$5, 0), FALSE)/VLOOKUP('All P'!$E122, 'Major League Baseball  Detailed'!$AF$2:$AG$31,2,FALSE))*162</f>
        <v>#N/A</v>
      </c>
    </row>
    <row r="123" spans="1:38" x14ac:dyDescent="0.45">
      <c r="A123">
        <f>'Pitcher Raw'!A123</f>
        <v>0</v>
      </c>
      <c r="B123">
        <f>'Pitcher Raw'!B123</f>
        <v>0</v>
      </c>
      <c r="C123">
        <f>'Pitcher Raw'!C123</f>
        <v>0</v>
      </c>
      <c r="D123">
        <f>'Pitcher Raw'!D123</f>
        <v>0</v>
      </c>
      <c r="E123">
        <f>'Pitcher Raw'!E123</f>
        <v>0</v>
      </c>
      <c r="F123">
        <f>'Pitcher Raw'!F123</f>
        <v>0</v>
      </c>
      <c r="G123" t="e">
        <f>ROUND((VLOOKUP($B123, 'Pitcher Raw'!$B$6:$AM$77, MATCH('All P'!G$5,'Pitcher Raw'!$B$5:$AM$5, 0), FALSE)/$L123)*(162*($L123/VLOOKUP($E123, 'Major League Baseball  Detailed'!$AF$2:$AG$31, 2, FALSE))),0)</f>
        <v>#N/A</v>
      </c>
      <c r="H123" t="e">
        <f>ROUND((VLOOKUP($B123, 'Pitcher Raw'!$B$6:$AM$77, MATCH('All P'!H$5,'Pitcher Raw'!$B$5:$AM$5, 0), FALSE)/$L123)*(162*($L123/VLOOKUP($E123, 'Major League Baseball  Detailed'!$AF$2:$AG$31, 2, FALSE))),0)</f>
        <v>#N/A</v>
      </c>
      <c r="I123" t="e">
        <f>ROUND((VLOOKUP($B123, 'Pitcher Raw'!$B$6:$AM$77, MATCH('All P'!I$5,'Pitcher Raw'!$B$5:$AM$5, 0), FALSE)/$L123)*(162*($L123/VLOOKUP($E123, 'Major League Baseball  Detailed'!$AF$2:$AG$31, 2, FALSE))),0)</f>
        <v>#N/A</v>
      </c>
      <c r="J123" t="e">
        <f>ROUND((VLOOKUP($B123, 'Pitcher Raw'!$B$6:$AM$77, MATCH('All P'!J$5,'Pitcher Raw'!$B$5:$AM$5, 0), FALSE)/$L123)*(162*($L123/VLOOKUP($E123, 'Major League Baseball  Detailed'!$AF$2:$AG$31, 2, FALSE))),0)</f>
        <v>#N/A</v>
      </c>
      <c r="K123" t="e">
        <f>VLOOKUP($B123, 'Pitcher Raw'!$B$6:$AM$77, MATCH('All P'!K$5, 'Pitcher Raw'!$B$5:$AM$5, 0), FALSE)</f>
        <v>#N/A</v>
      </c>
      <c r="L123" t="e">
        <f>ROUND((VLOOKUP($B123,'Pitcher Raw'!$B$6:$AM$77,MATCH('All P'!L$5,'Pitcher Raw'!$B$5:$AM$5,0),FALSE)/VLOOKUP($E123, 'Major League Baseball  Detailed'!$AF$2:$AG$31, 2, FALSE))*162, 0)</f>
        <v>#N/A</v>
      </c>
      <c r="M123" t="e">
        <f>ROUND((VLOOKUP($B123,'Pitcher Raw'!$B$6:$AM$77,MATCH('All P'!M$5,'Pitcher Raw'!$B$5:$AM$5,0),FALSE)/VLOOKUP($E123, 'Major League Baseball  Detailed'!$AF$2:$AG$31, 2, FALSE))*162, 0)</f>
        <v>#N/A</v>
      </c>
      <c r="N123" t="e">
        <f>ROUND((VLOOKUP($B123, 'Pitcher Raw'!$B$6:$AM$77, MATCH('All P'!N$5,'Pitcher Raw'!$B$5:$AM$5, 0), FALSE)/$L123)*(162*($L123/VLOOKUP($E123, 'Major League Baseball  Detailed'!$AF$2:$AG$31, 2, FALSE))),0)</f>
        <v>#N/A</v>
      </c>
      <c r="O123" t="e">
        <f>ROUND((VLOOKUP($B123, 'Pitcher Raw'!$B$6:$AM$77, MATCH('All P'!O$5,'Pitcher Raw'!$B$5:$AM$5, 0), FALSE)/$L123)*(162*($L123/VLOOKUP($E123, 'Major League Baseball  Detailed'!$AF$2:$AG$31, 2, FALSE))),0)</f>
        <v>#N/A</v>
      </c>
      <c r="P123" t="e">
        <f>ROUND((VLOOKUP($B123, 'Pitcher Raw'!$B$6:$AM$77, MATCH('All P'!P$5,'Pitcher Raw'!$B$5:$AM$5, 0), FALSE)/$L123)*(162*($L123/VLOOKUP($E123, 'Major League Baseball  Detailed'!$AF$2:$AG$31, 2, FALSE))),0)</f>
        <v>#N/A</v>
      </c>
      <c r="Q123" t="e">
        <f>ROUND((VLOOKUP($B123, 'Pitcher Raw'!$B$6:$AM$77, MATCH('All P'!Q$5,'Pitcher Raw'!$B$5:$AM$5, 0), FALSE)/$L123)*(162*($L123/VLOOKUP($E123, 'Major League Baseball  Detailed'!$AF$2:$AG$31, 2, FALSE))),0)</f>
        <v>#N/A</v>
      </c>
      <c r="R123" t="e">
        <f>ROUND((VLOOKUP($B123, 'Pitcher Raw'!$B$6:$AM$77, MATCH('All P'!R$5,'Pitcher Raw'!$B$5:$AM$5, 0), FALSE)/$L123)*(162*($L123/VLOOKUP($E123, 'Major League Baseball  Detailed'!$AF$2:$AG$31, 2, FALSE))),0)</f>
        <v>#N/A</v>
      </c>
      <c r="S123" t="e">
        <f>ROUND((VLOOKUP($B123, 'Pitcher Raw'!$B$6:$AM$77, MATCH('All P'!S$5,'Pitcher Raw'!$B$5:$AM$5, 0), FALSE)/$L123)*(162*($L123/VLOOKUP($E123, 'Major League Baseball  Detailed'!$AF$2:$AG$31, 2, FALSE))),0)</f>
        <v>#N/A</v>
      </c>
      <c r="T123" t="e">
        <f>ROUND((VLOOKUP($B123, 'Pitcher Raw'!$B$6:$AM$77, MATCH('All P'!T$5,'Pitcher Raw'!$B$5:$AM$5, 0), FALSE)/$L123)*(162*($L123/VLOOKUP($E123, 'Major League Baseball  Detailed'!$AF$2:$AG$31, 2, FALSE))),0)</f>
        <v>#N/A</v>
      </c>
      <c r="U123" t="e">
        <f>ROUND((VLOOKUP($B123, 'Pitcher Raw'!$B$6:$AM$77, MATCH('All P'!U$5,'Pitcher Raw'!$B$5:$AM$5, 0), FALSE)/$L123)*(162*($L123/VLOOKUP($E123, 'Major League Baseball  Detailed'!$AF$2:$AG$31, 2, FALSE))),0)</f>
        <v>#N/A</v>
      </c>
      <c r="V123" t="e">
        <f>ROUND((VLOOKUP($B123, 'Pitcher Raw'!$B$6:$AM$77, MATCH('All P'!V$5,'Pitcher Raw'!$B$5:$AM$5, 0), FALSE)/$L123)*(162*($L123/VLOOKUP($E123, 'Major League Baseball  Detailed'!$AF$2:$AG$31, 2, FALSE))),0)</f>
        <v>#N/A</v>
      </c>
      <c r="W123" t="e">
        <f>ROUND((VLOOKUP($B123, 'Pitcher Raw'!$B$6:$AM$77, MATCH('All P'!W$5,'Pitcher Raw'!$B$5:$AM$5, 0), FALSE)/$L123)*(162*($L123/VLOOKUP($E123, 'Major League Baseball  Detailed'!$AF$2:$AG$31, 2, FALSE))),0)</f>
        <v>#N/A</v>
      </c>
      <c r="X123" t="e">
        <f>ROUND((VLOOKUP($B123, 'Pitcher Raw'!$B$6:$AM$77, MATCH('All P'!X$5,'Pitcher Raw'!$B$5:$AM$5, 0), FALSE)/$L123)*(162*($L123/VLOOKUP($E123, 'Major League Baseball  Detailed'!$AF$2:$AG$31, 2, FALSE))),0)</f>
        <v>#N/A</v>
      </c>
      <c r="Y123" t="e">
        <f>ROUND((VLOOKUP($B123, 'Pitcher Raw'!$B$6:$AM$77, MATCH('All P'!Y$5,'Pitcher Raw'!$B$5:$AM$5, 0), FALSE)/$L123)*(162*($L123/VLOOKUP($E123, 'Major League Baseball  Detailed'!$AF$2:$AG$31, 2, FALSE))),0)</f>
        <v>#N/A</v>
      </c>
      <c r="Z123" t="e">
        <f>ROUND((VLOOKUP($B123, 'Pitcher Raw'!$B$6:$AM$77, MATCH('All P'!Z$5,'Pitcher Raw'!$B$5:$AM$5, 0), FALSE)/$L123)*(162*($L123/VLOOKUP($E123, 'Major League Baseball  Detailed'!$AF$2:$AG$31, 2, FALSE))),0)</f>
        <v>#N/A</v>
      </c>
      <c r="AA123" t="e">
        <f>ROUND((VLOOKUP($B123, 'Pitcher Raw'!$B$6:$AM$77, MATCH('All P'!AA$5,'Pitcher Raw'!$B$5:$AM$5, 0), FALSE)/$L123)*(162*($L123/VLOOKUP($E123, 'Major League Baseball  Detailed'!$AF$2:$AG$31, 2, FALSE))),0)</f>
        <v>#N/A</v>
      </c>
      <c r="AB123" t="e">
        <f>ROUND((VLOOKUP($B123, 'Pitcher Raw'!$B$6:$AM$77, MATCH('All P'!AB$5,'Pitcher Raw'!$B$5:$AM$5, 0), FALSE)/$L123)*(162*($L123/VLOOKUP($E123, 'Major League Baseball  Detailed'!$AF$2:$AG$31, 2, FALSE))),0)</f>
        <v>#N/A</v>
      </c>
      <c r="AC123" t="e">
        <f>VLOOKUP($B123, 'Pitcher Raw'!$B$6:$AM$77, MATCH('All P'!AC$5, 'Pitcher Raw'!$B$5:$AM$5, 0), FALSE)</f>
        <v>#N/A</v>
      </c>
      <c r="AD123" s="1" t="e">
        <f>VLOOKUP($B123, 'Pitcher Raw'!$B$6:$AM$77, MATCH('All P'!AD$5, 'Pitcher Raw'!$B$5:$AM$5, 0), FALSE)</f>
        <v>#N/A</v>
      </c>
      <c r="AE123" s="1" t="e">
        <f>VLOOKUP($B123, 'Pitcher Raw'!$B$6:$AM$77, MATCH('All P'!AE$5, 'Pitcher Raw'!$B$5:$AM$5, 0), FALSE)</f>
        <v>#N/A</v>
      </c>
      <c r="AF123" s="9" t="e">
        <f>VLOOKUP($B123, 'Pitcher Raw'!$B$6:$AM$77, MATCH('All P'!AF$5, 'Pitcher Raw'!$B$5:$AM$5, 0), FALSE)</f>
        <v>#N/A</v>
      </c>
      <c r="AG123" s="9" t="e">
        <f>VLOOKUP($B123, 'Pitcher Raw'!$B$6:$AM$77, MATCH('All P'!AG$5, 'Pitcher Raw'!$B$5:$AM$5, 0), FALSE)</f>
        <v>#N/A</v>
      </c>
      <c r="AH123" s="9" t="e">
        <f>VLOOKUP($B123, 'Pitcher Raw'!$B$6:$AM$77, MATCH('All P'!AH$5, 'Pitcher Raw'!$B$5:$AM$5, 0), FALSE)</f>
        <v>#N/A</v>
      </c>
      <c r="AI123" s="9" t="e">
        <f>VLOOKUP($B123, 'Pitcher Raw'!$B$6:$AM$77, MATCH('All P'!AI$5, 'Pitcher Raw'!$B$5:$AM$5, 0), FALSE)</f>
        <v>#N/A</v>
      </c>
      <c r="AJ123" s="9" t="e">
        <f>VLOOKUP($B123, 'Pitcher Raw'!$B$6:$AM$77, MATCH('All P'!AJ$5, 'Pitcher Raw'!$B$5:$AM$5, 0), FALSE)</f>
        <v>#N/A</v>
      </c>
      <c r="AK123" s="9" t="e">
        <f>(VLOOKUP($B123, 'Pitcher Raw'!$B$6:$AM$77, MATCH('All P'!AK$5, 'Pitcher Raw'!$B$5:$AM$5, 0), FALSE)/VLOOKUP('All P'!$E123, 'Major League Baseball  Detailed'!$AF$2:$AG$31,2,FALSE))*162</f>
        <v>#N/A</v>
      </c>
      <c r="AL123" s="9" t="e">
        <f>(VLOOKUP($B123, 'Pitcher Raw'!$B$6:$AM$77, MATCH('All P'!AL$5, 'Pitcher Raw'!$B$5:$AM$5, 0), FALSE)/VLOOKUP('All P'!$E123, 'Major League Baseball  Detailed'!$AF$2:$AG$31,2,FALSE))*162</f>
        <v>#N/A</v>
      </c>
    </row>
    <row r="124" spans="1:38" x14ac:dyDescent="0.45">
      <c r="A124">
        <f>'Pitcher Raw'!A124</f>
        <v>0</v>
      </c>
      <c r="B124">
        <f>'Pitcher Raw'!B124</f>
        <v>0</v>
      </c>
      <c r="C124">
        <f>'Pitcher Raw'!C124</f>
        <v>0</v>
      </c>
      <c r="D124">
        <f>'Pitcher Raw'!D124</f>
        <v>0</v>
      </c>
      <c r="E124">
        <f>'Pitcher Raw'!E124</f>
        <v>0</v>
      </c>
      <c r="F124">
        <f>'Pitcher Raw'!F124</f>
        <v>0</v>
      </c>
      <c r="G124" t="e">
        <f>ROUND((VLOOKUP($B124, 'Pitcher Raw'!$B$6:$AM$77, MATCH('All P'!G$5,'Pitcher Raw'!$B$5:$AM$5, 0), FALSE)/$L124)*(162*($L124/VLOOKUP($E124, 'Major League Baseball  Detailed'!$AF$2:$AG$31, 2, FALSE))),0)</f>
        <v>#N/A</v>
      </c>
      <c r="H124" t="e">
        <f>ROUND((VLOOKUP($B124, 'Pitcher Raw'!$B$6:$AM$77, MATCH('All P'!H$5,'Pitcher Raw'!$B$5:$AM$5, 0), FALSE)/$L124)*(162*($L124/VLOOKUP($E124, 'Major League Baseball  Detailed'!$AF$2:$AG$31, 2, FALSE))),0)</f>
        <v>#N/A</v>
      </c>
      <c r="I124" t="e">
        <f>ROUND((VLOOKUP($B124, 'Pitcher Raw'!$B$6:$AM$77, MATCH('All P'!I$5,'Pitcher Raw'!$B$5:$AM$5, 0), FALSE)/$L124)*(162*($L124/VLOOKUP($E124, 'Major League Baseball  Detailed'!$AF$2:$AG$31, 2, FALSE))),0)</f>
        <v>#N/A</v>
      </c>
      <c r="J124" t="e">
        <f>ROUND((VLOOKUP($B124, 'Pitcher Raw'!$B$6:$AM$77, MATCH('All P'!J$5,'Pitcher Raw'!$B$5:$AM$5, 0), FALSE)/$L124)*(162*($L124/VLOOKUP($E124, 'Major League Baseball  Detailed'!$AF$2:$AG$31, 2, FALSE))),0)</f>
        <v>#N/A</v>
      </c>
      <c r="K124" t="e">
        <f>VLOOKUP($B124, 'Pitcher Raw'!$B$6:$AM$77, MATCH('All P'!K$5, 'Pitcher Raw'!$B$5:$AM$5, 0), FALSE)</f>
        <v>#N/A</v>
      </c>
      <c r="L124" t="e">
        <f>ROUND((VLOOKUP($B124,'Pitcher Raw'!$B$6:$AM$77,MATCH('All P'!L$5,'Pitcher Raw'!$B$5:$AM$5,0),FALSE)/VLOOKUP($E124, 'Major League Baseball  Detailed'!$AF$2:$AG$31, 2, FALSE))*162, 0)</f>
        <v>#N/A</v>
      </c>
      <c r="M124" t="e">
        <f>ROUND((VLOOKUP($B124,'Pitcher Raw'!$B$6:$AM$77,MATCH('All P'!M$5,'Pitcher Raw'!$B$5:$AM$5,0),FALSE)/VLOOKUP($E124, 'Major League Baseball  Detailed'!$AF$2:$AG$31, 2, FALSE))*162, 0)</f>
        <v>#N/A</v>
      </c>
      <c r="N124" t="e">
        <f>ROUND((VLOOKUP($B124, 'Pitcher Raw'!$B$6:$AM$77, MATCH('All P'!N$5,'Pitcher Raw'!$B$5:$AM$5, 0), FALSE)/$L124)*(162*($L124/VLOOKUP($E124, 'Major League Baseball  Detailed'!$AF$2:$AG$31, 2, FALSE))),0)</f>
        <v>#N/A</v>
      </c>
      <c r="O124" t="e">
        <f>ROUND((VLOOKUP($B124, 'Pitcher Raw'!$B$6:$AM$77, MATCH('All P'!O$5,'Pitcher Raw'!$B$5:$AM$5, 0), FALSE)/$L124)*(162*($L124/VLOOKUP($E124, 'Major League Baseball  Detailed'!$AF$2:$AG$31, 2, FALSE))),0)</f>
        <v>#N/A</v>
      </c>
      <c r="P124" t="e">
        <f>ROUND((VLOOKUP($B124, 'Pitcher Raw'!$B$6:$AM$77, MATCH('All P'!P$5,'Pitcher Raw'!$B$5:$AM$5, 0), FALSE)/$L124)*(162*($L124/VLOOKUP($E124, 'Major League Baseball  Detailed'!$AF$2:$AG$31, 2, FALSE))),0)</f>
        <v>#N/A</v>
      </c>
      <c r="Q124" t="e">
        <f>ROUND((VLOOKUP($B124, 'Pitcher Raw'!$B$6:$AM$77, MATCH('All P'!Q$5,'Pitcher Raw'!$B$5:$AM$5, 0), FALSE)/$L124)*(162*($L124/VLOOKUP($E124, 'Major League Baseball  Detailed'!$AF$2:$AG$31, 2, FALSE))),0)</f>
        <v>#N/A</v>
      </c>
      <c r="R124" t="e">
        <f>ROUND((VLOOKUP($B124, 'Pitcher Raw'!$B$6:$AM$77, MATCH('All P'!R$5,'Pitcher Raw'!$B$5:$AM$5, 0), FALSE)/$L124)*(162*($L124/VLOOKUP($E124, 'Major League Baseball  Detailed'!$AF$2:$AG$31, 2, FALSE))),0)</f>
        <v>#N/A</v>
      </c>
      <c r="S124" t="e">
        <f>ROUND((VLOOKUP($B124, 'Pitcher Raw'!$B$6:$AM$77, MATCH('All P'!S$5,'Pitcher Raw'!$B$5:$AM$5, 0), FALSE)/$L124)*(162*($L124/VLOOKUP($E124, 'Major League Baseball  Detailed'!$AF$2:$AG$31, 2, FALSE))),0)</f>
        <v>#N/A</v>
      </c>
      <c r="T124" t="e">
        <f>ROUND((VLOOKUP($B124, 'Pitcher Raw'!$B$6:$AM$77, MATCH('All P'!T$5,'Pitcher Raw'!$B$5:$AM$5, 0), FALSE)/$L124)*(162*($L124/VLOOKUP($E124, 'Major League Baseball  Detailed'!$AF$2:$AG$31, 2, FALSE))),0)</f>
        <v>#N/A</v>
      </c>
      <c r="U124" t="e">
        <f>ROUND((VLOOKUP($B124, 'Pitcher Raw'!$B$6:$AM$77, MATCH('All P'!U$5,'Pitcher Raw'!$B$5:$AM$5, 0), FALSE)/$L124)*(162*($L124/VLOOKUP($E124, 'Major League Baseball  Detailed'!$AF$2:$AG$31, 2, FALSE))),0)</f>
        <v>#N/A</v>
      </c>
      <c r="V124" t="e">
        <f>ROUND((VLOOKUP($B124, 'Pitcher Raw'!$B$6:$AM$77, MATCH('All P'!V$5,'Pitcher Raw'!$B$5:$AM$5, 0), FALSE)/$L124)*(162*($L124/VLOOKUP($E124, 'Major League Baseball  Detailed'!$AF$2:$AG$31, 2, FALSE))),0)</f>
        <v>#N/A</v>
      </c>
      <c r="W124" t="e">
        <f>ROUND((VLOOKUP($B124, 'Pitcher Raw'!$B$6:$AM$77, MATCH('All P'!W$5,'Pitcher Raw'!$B$5:$AM$5, 0), FALSE)/$L124)*(162*($L124/VLOOKUP($E124, 'Major League Baseball  Detailed'!$AF$2:$AG$31, 2, FALSE))),0)</f>
        <v>#N/A</v>
      </c>
      <c r="X124" t="e">
        <f>ROUND((VLOOKUP($B124, 'Pitcher Raw'!$B$6:$AM$77, MATCH('All P'!X$5,'Pitcher Raw'!$B$5:$AM$5, 0), FALSE)/$L124)*(162*($L124/VLOOKUP($E124, 'Major League Baseball  Detailed'!$AF$2:$AG$31, 2, FALSE))),0)</f>
        <v>#N/A</v>
      </c>
      <c r="Y124" t="e">
        <f>ROUND((VLOOKUP($B124, 'Pitcher Raw'!$B$6:$AM$77, MATCH('All P'!Y$5,'Pitcher Raw'!$B$5:$AM$5, 0), FALSE)/$L124)*(162*($L124/VLOOKUP($E124, 'Major League Baseball  Detailed'!$AF$2:$AG$31, 2, FALSE))),0)</f>
        <v>#N/A</v>
      </c>
      <c r="Z124" t="e">
        <f>ROUND((VLOOKUP($B124, 'Pitcher Raw'!$B$6:$AM$77, MATCH('All P'!Z$5,'Pitcher Raw'!$B$5:$AM$5, 0), FALSE)/$L124)*(162*($L124/VLOOKUP($E124, 'Major League Baseball  Detailed'!$AF$2:$AG$31, 2, FALSE))),0)</f>
        <v>#N/A</v>
      </c>
      <c r="AA124" t="e">
        <f>ROUND((VLOOKUP($B124, 'Pitcher Raw'!$B$6:$AM$77, MATCH('All P'!AA$5,'Pitcher Raw'!$B$5:$AM$5, 0), FALSE)/$L124)*(162*($L124/VLOOKUP($E124, 'Major League Baseball  Detailed'!$AF$2:$AG$31, 2, FALSE))),0)</f>
        <v>#N/A</v>
      </c>
      <c r="AB124" t="e">
        <f>ROUND((VLOOKUP($B124, 'Pitcher Raw'!$B$6:$AM$77, MATCH('All P'!AB$5,'Pitcher Raw'!$B$5:$AM$5, 0), FALSE)/$L124)*(162*($L124/VLOOKUP($E124, 'Major League Baseball  Detailed'!$AF$2:$AG$31, 2, FALSE))),0)</f>
        <v>#N/A</v>
      </c>
      <c r="AC124" t="e">
        <f>VLOOKUP($B124, 'Pitcher Raw'!$B$6:$AM$77, MATCH('All P'!AC$5, 'Pitcher Raw'!$B$5:$AM$5, 0), FALSE)</f>
        <v>#N/A</v>
      </c>
      <c r="AD124" s="1" t="e">
        <f>VLOOKUP($B124, 'Pitcher Raw'!$B$6:$AM$77, MATCH('All P'!AD$5, 'Pitcher Raw'!$B$5:$AM$5, 0), FALSE)</f>
        <v>#N/A</v>
      </c>
      <c r="AE124" s="1" t="e">
        <f>VLOOKUP($B124, 'Pitcher Raw'!$B$6:$AM$77, MATCH('All P'!AE$5, 'Pitcher Raw'!$B$5:$AM$5, 0), FALSE)</f>
        <v>#N/A</v>
      </c>
      <c r="AF124" s="9" t="e">
        <f>VLOOKUP($B124, 'Pitcher Raw'!$B$6:$AM$77, MATCH('All P'!AF$5, 'Pitcher Raw'!$B$5:$AM$5, 0), FALSE)</f>
        <v>#N/A</v>
      </c>
      <c r="AG124" s="9" t="e">
        <f>VLOOKUP($B124, 'Pitcher Raw'!$B$6:$AM$77, MATCH('All P'!AG$5, 'Pitcher Raw'!$B$5:$AM$5, 0), FALSE)</f>
        <v>#N/A</v>
      </c>
      <c r="AH124" s="9" t="e">
        <f>VLOOKUP($B124, 'Pitcher Raw'!$B$6:$AM$77, MATCH('All P'!AH$5, 'Pitcher Raw'!$B$5:$AM$5, 0), FALSE)</f>
        <v>#N/A</v>
      </c>
      <c r="AI124" s="9" t="e">
        <f>VLOOKUP($B124, 'Pitcher Raw'!$B$6:$AM$77, MATCH('All P'!AI$5, 'Pitcher Raw'!$B$5:$AM$5, 0), FALSE)</f>
        <v>#N/A</v>
      </c>
      <c r="AJ124" s="9" t="e">
        <f>VLOOKUP($B124, 'Pitcher Raw'!$B$6:$AM$77, MATCH('All P'!AJ$5, 'Pitcher Raw'!$B$5:$AM$5, 0), FALSE)</f>
        <v>#N/A</v>
      </c>
      <c r="AK124" s="9" t="e">
        <f>(VLOOKUP($B124, 'Pitcher Raw'!$B$6:$AM$77, MATCH('All P'!AK$5, 'Pitcher Raw'!$B$5:$AM$5, 0), FALSE)/VLOOKUP('All P'!$E124, 'Major League Baseball  Detailed'!$AF$2:$AG$31,2,FALSE))*162</f>
        <v>#N/A</v>
      </c>
      <c r="AL124" s="9" t="e">
        <f>(VLOOKUP($B124, 'Pitcher Raw'!$B$6:$AM$77, MATCH('All P'!AL$5, 'Pitcher Raw'!$B$5:$AM$5, 0), FALSE)/VLOOKUP('All P'!$E124, 'Major League Baseball  Detailed'!$AF$2:$AG$31,2,FALSE))*162</f>
        <v>#N/A</v>
      </c>
    </row>
    <row r="125" spans="1:38" x14ac:dyDescent="0.45">
      <c r="A125">
        <f>'Pitcher Raw'!A125</f>
        <v>0</v>
      </c>
      <c r="B125">
        <f>'Pitcher Raw'!B125</f>
        <v>0</v>
      </c>
      <c r="C125">
        <f>'Pitcher Raw'!C125</f>
        <v>0</v>
      </c>
      <c r="D125">
        <f>'Pitcher Raw'!D125</f>
        <v>0</v>
      </c>
      <c r="E125">
        <f>'Pitcher Raw'!E125</f>
        <v>0</v>
      </c>
      <c r="F125">
        <f>'Pitcher Raw'!F125</f>
        <v>0</v>
      </c>
      <c r="G125" t="e">
        <f>ROUND((VLOOKUP($B125, 'Pitcher Raw'!$B$6:$AM$77, MATCH('All P'!G$5,'Pitcher Raw'!$B$5:$AM$5, 0), FALSE)/$L125)*(162*($L125/VLOOKUP($E125, 'Major League Baseball  Detailed'!$AF$2:$AG$31, 2, FALSE))),0)</f>
        <v>#N/A</v>
      </c>
      <c r="H125" t="e">
        <f>ROUND((VLOOKUP($B125, 'Pitcher Raw'!$B$6:$AM$77, MATCH('All P'!H$5,'Pitcher Raw'!$B$5:$AM$5, 0), FALSE)/$L125)*(162*($L125/VLOOKUP($E125, 'Major League Baseball  Detailed'!$AF$2:$AG$31, 2, FALSE))),0)</f>
        <v>#N/A</v>
      </c>
      <c r="I125" t="e">
        <f>ROUND((VLOOKUP($B125, 'Pitcher Raw'!$B$6:$AM$77, MATCH('All P'!I$5,'Pitcher Raw'!$B$5:$AM$5, 0), FALSE)/$L125)*(162*($L125/VLOOKUP($E125, 'Major League Baseball  Detailed'!$AF$2:$AG$31, 2, FALSE))),0)</f>
        <v>#N/A</v>
      </c>
      <c r="J125" t="e">
        <f>ROUND((VLOOKUP($B125, 'Pitcher Raw'!$B$6:$AM$77, MATCH('All P'!J$5,'Pitcher Raw'!$B$5:$AM$5, 0), FALSE)/$L125)*(162*($L125/VLOOKUP($E125, 'Major League Baseball  Detailed'!$AF$2:$AG$31, 2, FALSE))),0)</f>
        <v>#N/A</v>
      </c>
      <c r="K125" t="e">
        <f>VLOOKUP($B125, 'Pitcher Raw'!$B$6:$AM$77, MATCH('All P'!K$5, 'Pitcher Raw'!$B$5:$AM$5, 0), FALSE)</f>
        <v>#N/A</v>
      </c>
      <c r="L125" t="e">
        <f>ROUND((VLOOKUP($B125,'Pitcher Raw'!$B$6:$AM$77,MATCH('All P'!L$5,'Pitcher Raw'!$B$5:$AM$5,0),FALSE)/VLOOKUP($E125, 'Major League Baseball  Detailed'!$AF$2:$AG$31, 2, FALSE))*162, 0)</f>
        <v>#N/A</v>
      </c>
      <c r="M125" t="e">
        <f>ROUND((VLOOKUP($B125,'Pitcher Raw'!$B$6:$AM$77,MATCH('All P'!M$5,'Pitcher Raw'!$B$5:$AM$5,0),FALSE)/VLOOKUP($E125, 'Major League Baseball  Detailed'!$AF$2:$AG$31, 2, FALSE))*162, 0)</f>
        <v>#N/A</v>
      </c>
      <c r="N125" t="e">
        <f>ROUND((VLOOKUP($B125, 'Pitcher Raw'!$B$6:$AM$77, MATCH('All P'!N$5,'Pitcher Raw'!$B$5:$AM$5, 0), FALSE)/$L125)*(162*($L125/VLOOKUP($E125, 'Major League Baseball  Detailed'!$AF$2:$AG$31, 2, FALSE))),0)</f>
        <v>#N/A</v>
      </c>
      <c r="O125" t="e">
        <f>ROUND((VLOOKUP($B125, 'Pitcher Raw'!$B$6:$AM$77, MATCH('All P'!O$5,'Pitcher Raw'!$B$5:$AM$5, 0), FALSE)/$L125)*(162*($L125/VLOOKUP($E125, 'Major League Baseball  Detailed'!$AF$2:$AG$31, 2, FALSE))),0)</f>
        <v>#N/A</v>
      </c>
      <c r="P125" t="e">
        <f>ROUND((VLOOKUP($B125, 'Pitcher Raw'!$B$6:$AM$77, MATCH('All P'!P$5,'Pitcher Raw'!$B$5:$AM$5, 0), FALSE)/$L125)*(162*($L125/VLOOKUP($E125, 'Major League Baseball  Detailed'!$AF$2:$AG$31, 2, FALSE))),0)</f>
        <v>#N/A</v>
      </c>
      <c r="Q125" t="e">
        <f>ROUND((VLOOKUP($B125, 'Pitcher Raw'!$B$6:$AM$77, MATCH('All P'!Q$5,'Pitcher Raw'!$B$5:$AM$5, 0), FALSE)/$L125)*(162*($L125/VLOOKUP($E125, 'Major League Baseball  Detailed'!$AF$2:$AG$31, 2, FALSE))),0)</f>
        <v>#N/A</v>
      </c>
      <c r="R125" t="e">
        <f>ROUND((VLOOKUP($B125, 'Pitcher Raw'!$B$6:$AM$77, MATCH('All P'!R$5,'Pitcher Raw'!$B$5:$AM$5, 0), FALSE)/$L125)*(162*($L125/VLOOKUP($E125, 'Major League Baseball  Detailed'!$AF$2:$AG$31, 2, FALSE))),0)</f>
        <v>#N/A</v>
      </c>
      <c r="S125" t="e">
        <f>ROUND((VLOOKUP($B125, 'Pitcher Raw'!$B$6:$AM$77, MATCH('All P'!S$5,'Pitcher Raw'!$B$5:$AM$5, 0), FALSE)/$L125)*(162*($L125/VLOOKUP($E125, 'Major League Baseball  Detailed'!$AF$2:$AG$31, 2, FALSE))),0)</f>
        <v>#N/A</v>
      </c>
      <c r="T125" t="e">
        <f>ROUND((VLOOKUP($B125, 'Pitcher Raw'!$B$6:$AM$77, MATCH('All P'!T$5,'Pitcher Raw'!$B$5:$AM$5, 0), FALSE)/$L125)*(162*($L125/VLOOKUP($E125, 'Major League Baseball  Detailed'!$AF$2:$AG$31, 2, FALSE))),0)</f>
        <v>#N/A</v>
      </c>
      <c r="U125" t="e">
        <f>ROUND((VLOOKUP($B125, 'Pitcher Raw'!$B$6:$AM$77, MATCH('All P'!U$5,'Pitcher Raw'!$B$5:$AM$5, 0), FALSE)/$L125)*(162*($L125/VLOOKUP($E125, 'Major League Baseball  Detailed'!$AF$2:$AG$31, 2, FALSE))),0)</f>
        <v>#N/A</v>
      </c>
      <c r="V125" t="e">
        <f>ROUND((VLOOKUP($B125, 'Pitcher Raw'!$B$6:$AM$77, MATCH('All P'!V$5,'Pitcher Raw'!$B$5:$AM$5, 0), FALSE)/$L125)*(162*($L125/VLOOKUP($E125, 'Major League Baseball  Detailed'!$AF$2:$AG$31, 2, FALSE))),0)</f>
        <v>#N/A</v>
      </c>
      <c r="W125" t="e">
        <f>ROUND((VLOOKUP($B125, 'Pitcher Raw'!$B$6:$AM$77, MATCH('All P'!W$5,'Pitcher Raw'!$B$5:$AM$5, 0), FALSE)/$L125)*(162*($L125/VLOOKUP($E125, 'Major League Baseball  Detailed'!$AF$2:$AG$31, 2, FALSE))),0)</f>
        <v>#N/A</v>
      </c>
      <c r="X125" t="e">
        <f>ROUND((VLOOKUP($B125, 'Pitcher Raw'!$B$6:$AM$77, MATCH('All P'!X$5,'Pitcher Raw'!$B$5:$AM$5, 0), FALSE)/$L125)*(162*($L125/VLOOKUP($E125, 'Major League Baseball  Detailed'!$AF$2:$AG$31, 2, FALSE))),0)</f>
        <v>#N/A</v>
      </c>
      <c r="Y125" t="e">
        <f>ROUND((VLOOKUP($B125, 'Pitcher Raw'!$B$6:$AM$77, MATCH('All P'!Y$5,'Pitcher Raw'!$B$5:$AM$5, 0), FALSE)/$L125)*(162*($L125/VLOOKUP($E125, 'Major League Baseball  Detailed'!$AF$2:$AG$31, 2, FALSE))),0)</f>
        <v>#N/A</v>
      </c>
      <c r="Z125" t="e">
        <f>ROUND((VLOOKUP($B125, 'Pitcher Raw'!$B$6:$AM$77, MATCH('All P'!Z$5,'Pitcher Raw'!$B$5:$AM$5, 0), FALSE)/$L125)*(162*($L125/VLOOKUP($E125, 'Major League Baseball  Detailed'!$AF$2:$AG$31, 2, FALSE))),0)</f>
        <v>#N/A</v>
      </c>
      <c r="AA125" t="e">
        <f>ROUND((VLOOKUP($B125, 'Pitcher Raw'!$B$6:$AM$77, MATCH('All P'!AA$5,'Pitcher Raw'!$B$5:$AM$5, 0), FALSE)/$L125)*(162*($L125/VLOOKUP($E125, 'Major League Baseball  Detailed'!$AF$2:$AG$31, 2, FALSE))),0)</f>
        <v>#N/A</v>
      </c>
      <c r="AB125" t="e">
        <f>ROUND((VLOOKUP($B125, 'Pitcher Raw'!$B$6:$AM$77, MATCH('All P'!AB$5,'Pitcher Raw'!$B$5:$AM$5, 0), FALSE)/$L125)*(162*($L125/VLOOKUP($E125, 'Major League Baseball  Detailed'!$AF$2:$AG$31, 2, FALSE))),0)</f>
        <v>#N/A</v>
      </c>
      <c r="AC125" t="e">
        <f>VLOOKUP($B125, 'Pitcher Raw'!$B$6:$AM$77, MATCH('All P'!AC$5, 'Pitcher Raw'!$B$5:$AM$5, 0), FALSE)</f>
        <v>#N/A</v>
      </c>
      <c r="AD125" s="1" t="e">
        <f>VLOOKUP($B125, 'Pitcher Raw'!$B$6:$AM$77, MATCH('All P'!AD$5, 'Pitcher Raw'!$B$5:$AM$5, 0), FALSE)</f>
        <v>#N/A</v>
      </c>
      <c r="AE125" s="1" t="e">
        <f>VLOOKUP($B125, 'Pitcher Raw'!$B$6:$AM$77, MATCH('All P'!AE$5, 'Pitcher Raw'!$B$5:$AM$5, 0), FALSE)</f>
        <v>#N/A</v>
      </c>
      <c r="AF125" s="9" t="e">
        <f>VLOOKUP($B125, 'Pitcher Raw'!$B$6:$AM$77, MATCH('All P'!AF$5, 'Pitcher Raw'!$B$5:$AM$5, 0), FALSE)</f>
        <v>#N/A</v>
      </c>
      <c r="AG125" s="9" t="e">
        <f>VLOOKUP($B125, 'Pitcher Raw'!$B$6:$AM$77, MATCH('All P'!AG$5, 'Pitcher Raw'!$B$5:$AM$5, 0), FALSE)</f>
        <v>#N/A</v>
      </c>
      <c r="AH125" s="9" t="e">
        <f>VLOOKUP($B125, 'Pitcher Raw'!$B$6:$AM$77, MATCH('All P'!AH$5, 'Pitcher Raw'!$B$5:$AM$5, 0), FALSE)</f>
        <v>#N/A</v>
      </c>
      <c r="AI125" s="9" t="e">
        <f>VLOOKUP($B125, 'Pitcher Raw'!$B$6:$AM$77, MATCH('All P'!AI$5, 'Pitcher Raw'!$B$5:$AM$5, 0), FALSE)</f>
        <v>#N/A</v>
      </c>
      <c r="AJ125" s="9" t="e">
        <f>VLOOKUP($B125, 'Pitcher Raw'!$B$6:$AM$77, MATCH('All P'!AJ$5, 'Pitcher Raw'!$B$5:$AM$5, 0), FALSE)</f>
        <v>#N/A</v>
      </c>
      <c r="AK125" s="9" t="e">
        <f>(VLOOKUP($B125, 'Pitcher Raw'!$B$6:$AM$77, MATCH('All P'!AK$5, 'Pitcher Raw'!$B$5:$AM$5, 0), FALSE)/VLOOKUP('All P'!$E125, 'Major League Baseball  Detailed'!$AF$2:$AG$31,2,FALSE))*162</f>
        <v>#N/A</v>
      </c>
      <c r="AL125" s="9" t="e">
        <f>(VLOOKUP($B125, 'Pitcher Raw'!$B$6:$AM$77, MATCH('All P'!AL$5, 'Pitcher Raw'!$B$5:$AM$5, 0), FALSE)/VLOOKUP('All P'!$E125, 'Major League Baseball  Detailed'!$AF$2:$AG$31,2,FALSE))*162</f>
        <v>#N/A</v>
      </c>
    </row>
    <row r="126" spans="1:38" x14ac:dyDescent="0.45">
      <c r="A126">
        <f>'Pitcher Raw'!A126</f>
        <v>0</v>
      </c>
      <c r="B126">
        <f>'Pitcher Raw'!B126</f>
        <v>0</v>
      </c>
      <c r="C126">
        <f>'Pitcher Raw'!C126</f>
        <v>0</v>
      </c>
      <c r="D126">
        <f>'Pitcher Raw'!D126</f>
        <v>0</v>
      </c>
      <c r="E126">
        <f>'Pitcher Raw'!E126</f>
        <v>0</v>
      </c>
      <c r="F126">
        <f>'Pitcher Raw'!F126</f>
        <v>0</v>
      </c>
      <c r="G126" t="e">
        <f>ROUND((VLOOKUP($B126, 'Pitcher Raw'!$B$6:$AM$77, MATCH('All P'!G$5,'Pitcher Raw'!$B$5:$AM$5, 0), FALSE)/$L126)*(162*($L126/VLOOKUP($E126, 'Major League Baseball  Detailed'!$AF$2:$AG$31, 2, FALSE))),0)</f>
        <v>#N/A</v>
      </c>
      <c r="H126" t="e">
        <f>ROUND((VLOOKUP($B126, 'Pitcher Raw'!$B$6:$AM$77, MATCH('All P'!H$5,'Pitcher Raw'!$B$5:$AM$5, 0), FALSE)/$L126)*(162*($L126/VLOOKUP($E126, 'Major League Baseball  Detailed'!$AF$2:$AG$31, 2, FALSE))),0)</f>
        <v>#N/A</v>
      </c>
      <c r="I126" t="e">
        <f>ROUND((VLOOKUP($B126, 'Pitcher Raw'!$B$6:$AM$77, MATCH('All P'!I$5,'Pitcher Raw'!$B$5:$AM$5, 0), FALSE)/$L126)*(162*($L126/VLOOKUP($E126, 'Major League Baseball  Detailed'!$AF$2:$AG$31, 2, FALSE))),0)</f>
        <v>#N/A</v>
      </c>
      <c r="J126" t="e">
        <f>ROUND((VLOOKUP($B126, 'Pitcher Raw'!$B$6:$AM$77, MATCH('All P'!J$5,'Pitcher Raw'!$B$5:$AM$5, 0), FALSE)/$L126)*(162*($L126/VLOOKUP($E126, 'Major League Baseball  Detailed'!$AF$2:$AG$31, 2, FALSE))),0)</f>
        <v>#N/A</v>
      </c>
      <c r="K126" t="e">
        <f>VLOOKUP($B126, 'Pitcher Raw'!$B$6:$AM$77, MATCH('All P'!K$5, 'Pitcher Raw'!$B$5:$AM$5, 0), FALSE)</f>
        <v>#N/A</v>
      </c>
      <c r="L126" t="e">
        <f>ROUND((VLOOKUP($B126,'Pitcher Raw'!$B$6:$AM$77,MATCH('All P'!L$5,'Pitcher Raw'!$B$5:$AM$5,0),FALSE)/VLOOKUP($E126, 'Major League Baseball  Detailed'!$AF$2:$AG$31, 2, FALSE))*162, 0)</f>
        <v>#N/A</v>
      </c>
      <c r="M126" t="e">
        <f>ROUND((VLOOKUP($B126,'Pitcher Raw'!$B$6:$AM$77,MATCH('All P'!M$5,'Pitcher Raw'!$B$5:$AM$5,0),FALSE)/VLOOKUP($E126, 'Major League Baseball  Detailed'!$AF$2:$AG$31, 2, FALSE))*162, 0)</f>
        <v>#N/A</v>
      </c>
      <c r="N126" t="e">
        <f>ROUND((VLOOKUP($B126, 'Pitcher Raw'!$B$6:$AM$77, MATCH('All P'!N$5,'Pitcher Raw'!$B$5:$AM$5, 0), FALSE)/$L126)*(162*($L126/VLOOKUP($E126, 'Major League Baseball  Detailed'!$AF$2:$AG$31, 2, FALSE))),0)</f>
        <v>#N/A</v>
      </c>
      <c r="O126" t="e">
        <f>ROUND((VLOOKUP($B126, 'Pitcher Raw'!$B$6:$AM$77, MATCH('All P'!O$5,'Pitcher Raw'!$B$5:$AM$5, 0), FALSE)/$L126)*(162*($L126/VLOOKUP($E126, 'Major League Baseball  Detailed'!$AF$2:$AG$31, 2, FALSE))),0)</f>
        <v>#N/A</v>
      </c>
      <c r="P126" t="e">
        <f>ROUND((VLOOKUP($B126, 'Pitcher Raw'!$B$6:$AM$77, MATCH('All P'!P$5,'Pitcher Raw'!$B$5:$AM$5, 0), FALSE)/$L126)*(162*($L126/VLOOKUP($E126, 'Major League Baseball  Detailed'!$AF$2:$AG$31, 2, FALSE))),0)</f>
        <v>#N/A</v>
      </c>
      <c r="Q126" t="e">
        <f>ROUND((VLOOKUP($B126, 'Pitcher Raw'!$B$6:$AM$77, MATCH('All P'!Q$5,'Pitcher Raw'!$B$5:$AM$5, 0), FALSE)/$L126)*(162*($L126/VLOOKUP($E126, 'Major League Baseball  Detailed'!$AF$2:$AG$31, 2, FALSE))),0)</f>
        <v>#N/A</v>
      </c>
      <c r="R126" t="e">
        <f>ROUND((VLOOKUP($B126, 'Pitcher Raw'!$B$6:$AM$77, MATCH('All P'!R$5,'Pitcher Raw'!$B$5:$AM$5, 0), FALSE)/$L126)*(162*($L126/VLOOKUP($E126, 'Major League Baseball  Detailed'!$AF$2:$AG$31, 2, FALSE))),0)</f>
        <v>#N/A</v>
      </c>
      <c r="S126" t="e">
        <f>ROUND((VLOOKUP($B126, 'Pitcher Raw'!$B$6:$AM$77, MATCH('All P'!S$5,'Pitcher Raw'!$B$5:$AM$5, 0), FALSE)/$L126)*(162*($L126/VLOOKUP($E126, 'Major League Baseball  Detailed'!$AF$2:$AG$31, 2, FALSE))),0)</f>
        <v>#N/A</v>
      </c>
      <c r="T126" t="e">
        <f>ROUND((VLOOKUP($B126, 'Pitcher Raw'!$B$6:$AM$77, MATCH('All P'!T$5,'Pitcher Raw'!$B$5:$AM$5, 0), FALSE)/$L126)*(162*($L126/VLOOKUP($E126, 'Major League Baseball  Detailed'!$AF$2:$AG$31, 2, FALSE))),0)</f>
        <v>#N/A</v>
      </c>
      <c r="U126" t="e">
        <f>ROUND((VLOOKUP($B126, 'Pitcher Raw'!$B$6:$AM$77, MATCH('All P'!U$5,'Pitcher Raw'!$B$5:$AM$5, 0), FALSE)/$L126)*(162*($L126/VLOOKUP($E126, 'Major League Baseball  Detailed'!$AF$2:$AG$31, 2, FALSE))),0)</f>
        <v>#N/A</v>
      </c>
      <c r="V126" t="e">
        <f>ROUND((VLOOKUP($B126, 'Pitcher Raw'!$B$6:$AM$77, MATCH('All P'!V$5,'Pitcher Raw'!$B$5:$AM$5, 0), FALSE)/$L126)*(162*($L126/VLOOKUP($E126, 'Major League Baseball  Detailed'!$AF$2:$AG$31, 2, FALSE))),0)</f>
        <v>#N/A</v>
      </c>
      <c r="W126" t="e">
        <f>ROUND((VLOOKUP($B126, 'Pitcher Raw'!$B$6:$AM$77, MATCH('All P'!W$5,'Pitcher Raw'!$B$5:$AM$5, 0), FALSE)/$L126)*(162*($L126/VLOOKUP($E126, 'Major League Baseball  Detailed'!$AF$2:$AG$31, 2, FALSE))),0)</f>
        <v>#N/A</v>
      </c>
      <c r="X126" t="e">
        <f>ROUND((VLOOKUP($B126, 'Pitcher Raw'!$B$6:$AM$77, MATCH('All P'!X$5,'Pitcher Raw'!$B$5:$AM$5, 0), FALSE)/$L126)*(162*($L126/VLOOKUP($E126, 'Major League Baseball  Detailed'!$AF$2:$AG$31, 2, FALSE))),0)</f>
        <v>#N/A</v>
      </c>
      <c r="Y126" t="e">
        <f>ROUND((VLOOKUP($B126, 'Pitcher Raw'!$B$6:$AM$77, MATCH('All P'!Y$5,'Pitcher Raw'!$B$5:$AM$5, 0), FALSE)/$L126)*(162*($L126/VLOOKUP($E126, 'Major League Baseball  Detailed'!$AF$2:$AG$31, 2, FALSE))),0)</f>
        <v>#N/A</v>
      </c>
      <c r="Z126" t="e">
        <f>ROUND((VLOOKUP($B126, 'Pitcher Raw'!$B$6:$AM$77, MATCH('All P'!Z$5,'Pitcher Raw'!$B$5:$AM$5, 0), FALSE)/$L126)*(162*($L126/VLOOKUP($E126, 'Major League Baseball  Detailed'!$AF$2:$AG$31, 2, FALSE))),0)</f>
        <v>#N/A</v>
      </c>
      <c r="AA126" t="e">
        <f>ROUND((VLOOKUP($B126, 'Pitcher Raw'!$B$6:$AM$77, MATCH('All P'!AA$5,'Pitcher Raw'!$B$5:$AM$5, 0), FALSE)/$L126)*(162*($L126/VLOOKUP($E126, 'Major League Baseball  Detailed'!$AF$2:$AG$31, 2, FALSE))),0)</f>
        <v>#N/A</v>
      </c>
      <c r="AB126" t="e">
        <f>ROUND((VLOOKUP($B126, 'Pitcher Raw'!$B$6:$AM$77, MATCH('All P'!AB$5,'Pitcher Raw'!$B$5:$AM$5, 0), FALSE)/$L126)*(162*($L126/VLOOKUP($E126, 'Major League Baseball  Detailed'!$AF$2:$AG$31, 2, FALSE))),0)</f>
        <v>#N/A</v>
      </c>
      <c r="AC126" t="e">
        <f>VLOOKUP($B126, 'Pitcher Raw'!$B$6:$AM$77, MATCH('All P'!AC$5, 'Pitcher Raw'!$B$5:$AM$5, 0), FALSE)</f>
        <v>#N/A</v>
      </c>
      <c r="AD126" s="1" t="e">
        <f>VLOOKUP($B126, 'Pitcher Raw'!$B$6:$AM$77, MATCH('All P'!AD$5, 'Pitcher Raw'!$B$5:$AM$5, 0), FALSE)</f>
        <v>#N/A</v>
      </c>
      <c r="AE126" s="1" t="e">
        <f>VLOOKUP($B126, 'Pitcher Raw'!$B$6:$AM$77, MATCH('All P'!AE$5, 'Pitcher Raw'!$B$5:$AM$5, 0), FALSE)</f>
        <v>#N/A</v>
      </c>
      <c r="AF126" s="9" t="e">
        <f>VLOOKUP($B126, 'Pitcher Raw'!$B$6:$AM$77, MATCH('All P'!AF$5, 'Pitcher Raw'!$B$5:$AM$5, 0), FALSE)</f>
        <v>#N/A</v>
      </c>
      <c r="AG126" s="9" t="e">
        <f>VLOOKUP($B126, 'Pitcher Raw'!$B$6:$AM$77, MATCH('All P'!AG$5, 'Pitcher Raw'!$B$5:$AM$5, 0), FALSE)</f>
        <v>#N/A</v>
      </c>
      <c r="AH126" s="9" t="e">
        <f>VLOOKUP($B126, 'Pitcher Raw'!$B$6:$AM$77, MATCH('All P'!AH$5, 'Pitcher Raw'!$B$5:$AM$5, 0), FALSE)</f>
        <v>#N/A</v>
      </c>
      <c r="AI126" s="9" t="e">
        <f>VLOOKUP($B126, 'Pitcher Raw'!$B$6:$AM$77, MATCH('All P'!AI$5, 'Pitcher Raw'!$B$5:$AM$5, 0), FALSE)</f>
        <v>#N/A</v>
      </c>
      <c r="AJ126" s="9" t="e">
        <f>VLOOKUP($B126, 'Pitcher Raw'!$B$6:$AM$77, MATCH('All P'!AJ$5, 'Pitcher Raw'!$B$5:$AM$5, 0), FALSE)</f>
        <v>#N/A</v>
      </c>
      <c r="AK126" s="9" t="e">
        <f>(VLOOKUP($B126, 'Pitcher Raw'!$B$6:$AM$77, MATCH('All P'!AK$5, 'Pitcher Raw'!$B$5:$AM$5, 0), FALSE)/VLOOKUP('All P'!$E126, 'Major League Baseball  Detailed'!$AF$2:$AG$31,2,FALSE))*162</f>
        <v>#N/A</v>
      </c>
      <c r="AL126" s="9" t="e">
        <f>(VLOOKUP($B126, 'Pitcher Raw'!$B$6:$AM$77, MATCH('All P'!AL$5, 'Pitcher Raw'!$B$5:$AM$5, 0), FALSE)/VLOOKUP('All P'!$E126, 'Major League Baseball  Detailed'!$AF$2:$AG$31,2,FALSE))*162</f>
        <v>#N/A</v>
      </c>
    </row>
    <row r="127" spans="1:38" x14ac:dyDescent="0.45">
      <c r="A127">
        <f>'Pitcher Raw'!A127</f>
        <v>0</v>
      </c>
      <c r="B127">
        <f>'Pitcher Raw'!B127</f>
        <v>0</v>
      </c>
      <c r="C127">
        <f>'Pitcher Raw'!C127</f>
        <v>0</v>
      </c>
      <c r="D127">
        <f>'Pitcher Raw'!D127</f>
        <v>0</v>
      </c>
      <c r="E127">
        <f>'Pitcher Raw'!E127</f>
        <v>0</v>
      </c>
      <c r="F127">
        <f>'Pitcher Raw'!F127</f>
        <v>0</v>
      </c>
      <c r="G127" t="e">
        <f>ROUND((VLOOKUP($B127, 'Pitcher Raw'!$B$6:$AM$77, MATCH('All P'!G$5,'Pitcher Raw'!$B$5:$AM$5, 0), FALSE)/$L127)*(162*($L127/VLOOKUP($E127, 'Major League Baseball  Detailed'!$AF$2:$AG$31, 2, FALSE))),0)</f>
        <v>#N/A</v>
      </c>
      <c r="H127" t="e">
        <f>ROUND((VLOOKUP($B127, 'Pitcher Raw'!$B$6:$AM$77, MATCH('All P'!H$5,'Pitcher Raw'!$B$5:$AM$5, 0), FALSE)/$L127)*(162*($L127/VLOOKUP($E127, 'Major League Baseball  Detailed'!$AF$2:$AG$31, 2, FALSE))),0)</f>
        <v>#N/A</v>
      </c>
      <c r="I127" t="e">
        <f>ROUND((VLOOKUP($B127, 'Pitcher Raw'!$B$6:$AM$77, MATCH('All P'!I$5,'Pitcher Raw'!$B$5:$AM$5, 0), FALSE)/$L127)*(162*($L127/VLOOKUP($E127, 'Major League Baseball  Detailed'!$AF$2:$AG$31, 2, FALSE))),0)</f>
        <v>#N/A</v>
      </c>
      <c r="J127" t="e">
        <f>ROUND((VLOOKUP($B127, 'Pitcher Raw'!$B$6:$AM$77, MATCH('All P'!J$5,'Pitcher Raw'!$B$5:$AM$5, 0), FALSE)/$L127)*(162*($L127/VLOOKUP($E127, 'Major League Baseball  Detailed'!$AF$2:$AG$31, 2, FALSE))),0)</f>
        <v>#N/A</v>
      </c>
      <c r="K127" t="e">
        <f>VLOOKUP($B127, 'Pitcher Raw'!$B$6:$AM$77, MATCH('All P'!K$5, 'Pitcher Raw'!$B$5:$AM$5, 0), FALSE)</f>
        <v>#N/A</v>
      </c>
      <c r="L127" t="e">
        <f>ROUND((VLOOKUP($B127,'Pitcher Raw'!$B$6:$AM$77,MATCH('All P'!L$5,'Pitcher Raw'!$B$5:$AM$5,0),FALSE)/VLOOKUP($E127, 'Major League Baseball  Detailed'!$AF$2:$AG$31, 2, FALSE))*162, 0)</f>
        <v>#N/A</v>
      </c>
      <c r="M127" t="e">
        <f>ROUND((VLOOKUP($B127,'Pitcher Raw'!$B$6:$AM$77,MATCH('All P'!M$5,'Pitcher Raw'!$B$5:$AM$5,0),FALSE)/VLOOKUP($E127, 'Major League Baseball  Detailed'!$AF$2:$AG$31, 2, FALSE))*162, 0)</f>
        <v>#N/A</v>
      </c>
      <c r="N127" t="e">
        <f>ROUND((VLOOKUP($B127, 'Pitcher Raw'!$B$6:$AM$77, MATCH('All P'!N$5,'Pitcher Raw'!$B$5:$AM$5, 0), FALSE)/$L127)*(162*($L127/VLOOKUP($E127, 'Major League Baseball  Detailed'!$AF$2:$AG$31, 2, FALSE))),0)</f>
        <v>#N/A</v>
      </c>
      <c r="O127" t="e">
        <f>ROUND((VLOOKUP($B127, 'Pitcher Raw'!$B$6:$AM$77, MATCH('All P'!O$5,'Pitcher Raw'!$B$5:$AM$5, 0), FALSE)/$L127)*(162*($L127/VLOOKUP($E127, 'Major League Baseball  Detailed'!$AF$2:$AG$31, 2, FALSE))),0)</f>
        <v>#N/A</v>
      </c>
      <c r="P127" t="e">
        <f>ROUND((VLOOKUP($B127, 'Pitcher Raw'!$B$6:$AM$77, MATCH('All P'!P$5,'Pitcher Raw'!$B$5:$AM$5, 0), FALSE)/$L127)*(162*($L127/VLOOKUP($E127, 'Major League Baseball  Detailed'!$AF$2:$AG$31, 2, FALSE))),0)</f>
        <v>#N/A</v>
      </c>
      <c r="Q127" t="e">
        <f>ROUND((VLOOKUP($B127, 'Pitcher Raw'!$B$6:$AM$77, MATCH('All P'!Q$5,'Pitcher Raw'!$B$5:$AM$5, 0), FALSE)/$L127)*(162*($L127/VLOOKUP($E127, 'Major League Baseball  Detailed'!$AF$2:$AG$31, 2, FALSE))),0)</f>
        <v>#N/A</v>
      </c>
      <c r="R127" t="e">
        <f>ROUND((VLOOKUP($B127, 'Pitcher Raw'!$B$6:$AM$77, MATCH('All P'!R$5,'Pitcher Raw'!$B$5:$AM$5, 0), FALSE)/$L127)*(162*($L127/VLOOKUP($E127, 'Major League Baseball  Detailed'!$AF$2:$AG$31, 2, FALSE))),0)</f>
        <v>#N/A</v>
      </c>
      <c r="S127" t="e">
        <f>ROUND((VLOOKUP($B127, 'Pitcher Raw'!$B$6:$AM$77, MATCH('All P'!S$5,'Pitcher Raw'!$B$5:$AM$5, 0), FALSE)/$L127)*(162*($L127/VLOOKUP($E127, 'Major League Baseball  Detailed'!$AF$2:$AG$31, 2, FALSE))),0)</f>
        <v>#N/A</v>
      </c>
      <c r="T127" t="e">
        <f>ROUND((VLOOKUP($B127, 'Pitcher Raw'!$B$6:$AM$77, MATCH('All P'!T$5,'Pitcher Raw'!$B$5:$AM$5, 0), FALSE)/$L127)*(162*($L127/VLOOKUP($E127, 'Major League Baseball  Detailed'!$AF$2:$AG$31, 2, FALSE))),0)</f>
        <v>#N/A</v>
      </c>
      <c r="U127" t="e">
        <f>ROUND((VLOOKUP($B127, 'Pitcher Raw'!$B$6:$AM$77, MATCH('All P'!U$5,'Pitcher Raw'!$B$5:$AM$5, 0), FALSE)/$L127)*(162*($L127/VLOOKUP($E127, 'Major League Baseball  Detailed'!$AF$2:$AG$31, 2, FALSE))),0)</f>
        <v>#N/A</v>
      </c>
      <c r="V127" t="e">
        <f>ROUND((VLOOKUP($B127, 'Pitcher Raw'!$B$6:$AM$77, MATCH('All P'!V$5,'Pitcher Raw'!$B$5:$AM$5, 0), FALSE)/$L127)*(162*($L127/VLOOKUP($E127, 'Major League Baseball  Detailed'!$AF$2:$AG$31, 2, FALSE))),0)</f>
        <v>#N/A</v>
      </c>
      <c r="W127" t="e">
        <f>ROUND((VLOOKUP($B127, 'Pitcher Raw'!$B$6:$AM$77, MATCH('All P'!W$5,'Pitcher Raw'!$B$5:$AM$5, 0), FALSE)/$L127)*(162*($L127/VLOOKUP($E127, 'Major League Baseball  Detailed'!$AF$2:$AG$31, 2, FALSE))),0)</f>
        <v>#N/A</v>
      </c>
      <c r="X127" t="e">
        <f>ROUND((VLOOKUP($B127, 'Pitcher Raw'!$B$6:$AM$77, MATCH('All P'!X$5,'Pitcher Raw'!$B$5:$AM$5, 0), FALSE)/$L127)*(162*($L127/VLOOKUP($E127, 'Major League Baseball  Detailed'!$AF$2:$AG$31, 2, FALSE))),0)</f>
        <v>#N/A</v>
      </c>
      <c r="Y127" t="e">
        <f>ROUND((VLOOKUP($B127, 'Pitcher Raw'!$B$6:$AM$77, MATCH('All P'!Y$5,'Pitcher Raw'!$B$5:$AM$5, 0), FALSE)/$L127)*(162*($L127/VLOOKUP($E127, 'Major League Baseball  Detailed'!$AF$2:$AG$31, 2, FALSE))),0)</f>
        <v>#N/A</v>
      </c>
      <c r="Z127" t="e">
        <f>ROUND((VLOOKUP($B127, 'Pitcher Raw'!$B$6:$AM$77, MATCH('All P'!Z$5,'Pitcher Raw'!$B$5:$AM$5, 0), FALSE)/$L127)*(162*($L127/VLOOKUP($E127, 'Major League Baseball  Detailed'!$AF$2:$AG$31, 2, FALSE))),0)</f>
        <v>#N/A</v>
      </c>
      <c r="AA127" t="e">
        <f>ROUND((VLOOKUP($B127, 'Pitcher Raw'!$B$6:$AM$77, MATCH('All P'!AA$5,'Pitcher Raw'!$B$5:$AM$5, 0), FALSE)/$L127)*(162*($L127/VLOOKUP($E127, 'Major League Baseball  Detailed'!$AF$2:$AG$31, 2, FALSE))),0)</f>
        <v>#N/A</v>
      </c>
      <c r="AB127" t="e">
        <f>ROUND((VLOOKUP($B127, 'Pitcher Raw'!$B$6:$AM$77, MATCH('All P'!AB$5,'Pitcher Raw'!$B$5:$AM$5, 0), FALSE)/$L127)*(162*($L127/VLOOKUP($E127, 'Major League Baseball  Detailed'!$AF$2:$AG$31, 2, FALSE))),0)</f>
        <v>#N/A</v>
      </c>
      <c r="AC127" t="e">
        <f>VLOOKUP($B127, 'Pitcher Raw'!$B$6:$AM$77, MATCH('All P'!AC$5, 'Pitcher Raw'!$B$5:$AM$5, 0), FALSE)</f>
        <v>#N/A</v>
      </c>
      <c r="AD127" s="1" t="e">
        <f>VLOOKUP($B127, 'Pitcher Raw'!$B$6:$AM$77, MATCH('All P'!AD$5, 'Pitcher Raw'!$B$5:$AM$5, 0), FALSE)</f>
        <v>#N/A</v>
      </c>
      <c r="AE127" s="1" t="e">
        <f>VLOOKUP($B127, 'Pitcher Raw'!$B$6:$AM$77, MATCH('All P'!AE$5, 'Pitcher Raw'!$B$5:$AM$5, 0), FALSE)</f>
        <v>#N/A</v>
      </c>
      <c r="AF127" s="9" t="e">
        <f>VLOOKUP($B127, 'Pitcher Raw'!$B$6:$AM$77, MATCH('All P'!AF$5, 'Pitcher Raw'!$B$5:$AM$5, 0), FALSE)</f>
        <v>#N/A</v>
      </c>
      <c r="AG127" s="9" t="e">
        <f>VLOOKUP($B127, 'Pitcher Raw'!$B$6:$AM$77, MATCH('All P'!AG$5, 'Pitcher Raw'!$B$5:$AM$5, 0), FALSE)</f>
        <v>#N/A</v>
      </c>
      <c r="AH127" s="9" t="e">
        <f>VLOOKUP($B127, 'Pitcher Raw'!$B$6:$AM$77, MATCH('All P'!AH$5, 'Pitcher Raw'!$B$5:$AM$5, 0), FALSE)</f>
        <v>#N/A</v>
      </c>
      <c r="AI127" s="9" t="e">
        <f>VLOOKUP($B127, 'Pitcher Raw'!$B$6:$AM$77, MATCH('All P'!AI$5, 'Pitcher Raw'!$B$5:$AM$5, 0), FALSE)</f>
        <v>#N/A</v>
      </c>
      <c r="AJ127" s="9" t="e">
        <f>VLOOKUP($B127, 'Pitcher Raw'!$B$6:$AM$77, MATCH('All P'!AJ$5, 'Pitcher Raw'!$B$5:$AM$5, 0), FALSE)</f>
        <v>#N/A</v>
      </c>
      <c r="AK127" s="9" t="e">
        <f>(VLOOKUP($B127, 'Pitcher Raw'!$B$6:$AM$77, MATCH('All P'!AK$5, 'Pitcher Raw'!$B$5:$AM$5, 0), FALSE)/VLOOKUP('All P'!$E127, 'Major League Baseball  Detailed'!$AF$2:$AG$31,2,FALSE))*162</f>
        <v>#N/A</v>
      </c>
      <c r="AL127" s="9" t="e">
        <f>(VLOOKUP($B127, 'Pitcher Raw'!$B$6:$AM$77, MATCH('All P'!AL$5, 'Pitcher Raw'!$B$5:$AM$5, 0), FALSE)/VLOOKUP('All P'!$E127, 'Major League Baseball  Detailed'!$AF$2:$AG$31,2,FALSE))*162</f>
        <v>#N/A</v>
      </c>
    </row>
    <row r="128" spans="1:38" x14ac:dyDescent="0.45">
      <c r="A128">
        <f>'Pitcher Raw'!A128</f>
        <v>0</v>
      </c>
      <c r="B128">
        <f>'Pitcher Raw'!B128</f>
        <v>0</v>
      </c>
      <c r="C128">
        <f>'Pitcher Raw'!C128</f>
        <v>0</v>
      </c>
      <c r="D128">
        <f>'Pitcher Raw'!D128</f>
        <v>0</v>
      </c>
      <c r="E128">
        <f>'Pitcher Raw'!E128</f>
        <v>0</v>
      </c>
      <c r="F128">
        <f>'Pitcher Raw'!F128</f>
        <v>0</v>
      </c>
      <c r="G128" t="e">
        <f>ROUND((VLOOKUP($B128, 'Pitcher Raw'!$B$6:$AM$77, MATCH('All P'!G$5,'Pitcher Raw'!$B$5:$AM$5, 0), FALSE)/$L128)*(162*($L128/VLOOKUP($E128, 'Major League Baseball  Detailed'!$AF$2:$AG$31, 2, FALSE))),0)</f>
        <v>#N/A</v>
      </c>
      <c r="H128" t="e">
        <f>ROUND((VLOOKUP($B128, 'Pitcher Raw'!$B$6:$AM$77, MATCH('All P'!H$5,'Pitcher Raw'!$B$5:$AM$5, 0), FALSE)/$L128)*(162*($L128/VLOOKUP($E128, 'Major League Baseball  Detailed'!$AF$2:$AG$31, 2, FALSE))),0)</f>
        <v>#N/A</v>
      </c>
      <c r="I128" t="e">
        <f>ROUND((VLOOKUP($B128, 'Pitcher Raw'!$B$6:$AM$77, MATCH('All P'!I$5,'Pitcher Raw'!$B$5:$AM$5, 0), FALSE)/$L128)*(162*($L128/VLOOKUP($E128, 'Major League Baseball  Detailed'!$AF$2:$AG$31, 2, FALSE))),0)</f>
        <v>#N/A</v>
      </c>
      <c r="J128" t="e">
        <f>ROUND((VLOOKUP($B128, 'Pitcher Raw'!$B$6:$AM$77, MATCH('All P'!J$5,'Pitcher Raw'!$B$5:$AM$5, 0), FALSE)/$L128)*(162*($L128/VLOOKUP($E128, 'Major League Baseball  Detailed'!$AF$2:$AG$31, 2, FALSE))),0)</f>
        <v>#N/A</v>
      </c>
      <c r="K128" t="e">
        <f>VLOOKUP($B128, 'Pitcher Raw'!$B$6:$AM$77, MATCH('All P'!K$5, 'Pitcher Raw'!$B$5:$AM$5, 0), FALSE)</f>
        <v>#N/A</v>
      </c>
      <c r="L128" t="e">
        <f>ROUND((VLOOKUP($B128,'Pitcher Raw'!$B$6:$AM$77,MATCH('All P'!L$5,'Pitcher Raw'!$B$5:$AM$5,0),FALSE)/VLOOKUP($E128, 'Major League Baseball  Detailed'!$AF$2:$AG$31, 2, FALSE))*162, 0)</f>
        <v>#N/A</v>
      </c>
      <c r="M128" t="e">
        <f>ROUND((VLOOKUP($B128,'Pitcher Raw'!$B$6:$AM$77,MATCH('All P'!M$5,'Pitcher Raw'!$B$5:$AM$5,0),FALSE)/VLOOKUP($E128, 'Major League Baseball  Detailed'!$AF$2:$AG$31, 2, FALSE))*162, 0)</f>
        <v>#N/A</v>
      </c>
      <c r="N128" t="e">
        <f>ROUND((VLOOKUP($B128, 'Pitcher Raw'!$B$6:$AM$77, MATCH('All P'!N$5,'Pitcher Raw'!$B$5:$AM$5, 0), FALSE)/$L128)*(162*($L128/VLOOKUP($E128, 'Major League Baseball  Detailed'!$AF$2:$AG$31, 2, FALSE))),0)</f>
        <v>#N/A</v>
      </c>
      <c r="O128" t="e">
        <f>ROUND((VLOOKUP($B128, 'Pitcher Raw'!$B$6:$AM$77, MATCH('All P'!O$5,'Pitcher Raw'!$B$5:$AM$5, 0), FALSE)/$L128)*(162*($L128/VLOOKUP($E128, 'Major League Baseball  Detailed'!$AF$2:$AG$31, 2, FALSE))),0)</f>
        <v>#N/A</v>
      </c>
      <c r="P128" t="e">
        <f>ROUND((VLOOKUP($B128, 'Pitcher Raw'!$B$6:$AM$77, MATCH('All P'!P$5,'Pitcher Raw'!$B$5:$AM$5, 0), FALSE)/$L128)*(162*($L128/VLOOKUP($E128, 'Major League Baseball  Detailed'!$AF$2:$AG$31, 2, FALSE))),0)</f>
        <v>#N/A</v>
      </c>
      <c r="Q128" t="e">
        <f>ROUND((VLOOKUP($B128, 'Pitcher Raw'!$B$6:$AM$77, MATCH('All P'!Q$5,'Pitcher Raw'!$B$5:$AM$5, 0), FALSE)/$L128)*(162*($L128/VLOOKUP($E128, 'Major League Baseball  Detailed'!$AF$2:$AG$31, 2, FALSE))),0)</f>
        <v>#N/A</v>
      </c>
      <c r="R128" t="e">
        <f>ROUND((VLOOKUP($B128, 'Pitcher Raw'!$B$6:$AM$77, MATCH('All P'!R$5,'Pitcher Raw'!$B$5:$AM$5, 0), FALSE)/$L128)*(162*($L128/VLOOKUP($E128, 'Major League Baseball  Detailed'!$AF$2:$AG$31, 2, FALSE))),0)</f>
        <v>#N/A</v>
      </c>
      <c r="S128" t="e">
        <f>ROUND((VLOOKUP($B128, 'Pitcher Raw'!$B$6:$AM$77, MATCH('All P'!S$5,'Pitcher Raw'!$B$5:$AM$5, 0), FALSE)/$L128)*(162*($L128/VLOOKUP($E128, 'Major League Baseball  Detailed'!$AF$2:$AG$31, 2, FALSE))),0)</f>
        <v>#N/A</v>
      </c>
      <c r="T128" t="e">
        <f>ROUND((VLOOKUP($B128, 'Pitcher Raw'!$B$6:$AM$77, MATCH('All P'!T$5,'Pitcher Raw'!$B$5:$AM$5, 0), FALSE)/$L128)*(162*($L128/VLOOKUP($E128, 'Major League Baseball  Detailed'!$AF$2:$AG$31, 2, FALSE))),0)</f>
        <v>#N/A</v>
      </c>
      <c r="U128" t="e">
        <f>ROUND((VLOOKUP($B128, 'Pitcher Raw'!$B$6:$AM$77, MATCH('All P'!U$5,'Pitcher Raw'!$B$5:$AM$5, 0), FALSE)/$L128)*(162*($L128/VLOOKUP($E128, 'Major League Baseball  Detailed'!$AF$2:$AG$31, 2, FALSE))),0)</f>
        <v>#N/A</v>
      </c>
      <c r="V128" t="e">
        <f>ROUND((VLOOKUP($B128, 'Pitcher Raw'!$B$6:$AM$77, MATCH('All P'!V$5,'Pitcher Raw'!$B$5:$AM$5, 0), FALSE)/$L128)*(162*($L128/VLOOKUP($E128, 'Major League Baseball  Detailed'!$AF$2:$AG$31, 2, FALSE))),0)</f>
        <v>#N/A</v>
      </c>
      <c r="W128" t="e">
        <f>ROUND((VLOOKUP($B128, 'Pitcher Raw'!$B$6:$AM$77, MATCH('All P'!W$5,'Pitcher Raw'!$B$5:$AM$5, 0), FALSE)/$L128)*(162*($L128/VLOOKUP($E128, 'Major League Baseball  Detailed'!$AF$2:$AG$31, 2, FALSE))),0)</f>
        <v>#N/A</v>
      </c>
      <c r="X128" t="e">
        <f>ROUND((VLOOKUP($B128, 'Pitcher Raw'!$B$6:$AM$77, MATCH('All P'!X$5,'Pitcher Raw'!$B$5:$AM$5, 0), FALSE)/$L128)*(162*($L128/VLOOKUP($E128, 'Major League Baseball  Detailed'!$AF$2:$AG$31, 2, FALSE))),0)</f>
        <v>#N/A</v>
      </c>
      <c r="Y128" t="e">
        <f>ROUND((VLOOKUP($B128, 'Pitcher Raw'!$B$6:$AM$77, MATCH('All P'!Y$5,'Pitcher Raw'!$B$5:$AM$5, 0), FALSE)/$L128)*(162*($L128/VLOOKUP($E128, 'Major League Baseball  Detailed'!$AF$2:$AG$31, 2, FALSE))),0)</f>
        <v>#N/A</v>
      </c>
      <c r="Z128" t="e">
        <f>ROUND((VLOOKUP($B128, 'Pitcher Raw'!$B$6:$AM$77, MATCH('All P'!Z$5,'Pitcher Raw'!$B$5:$AM$5, 0), FALSE)/$L128)*(162*($L128/VLOOKUP($E128, 'Major League Baseball  Detailed'!$AF$2:$AG$31, 2, FALSE))),0)</f>
        <v>#N/A</v>
      </c>
      <c r="AA128" t="e">
        <f>ROUND((VLOOKUP($B128, 'Pitcher Raw'!$B$6:$AM$77, MATCH('All P'!AA$5,'Pitcher Raw'!$B$5:$AM$5, 0), FALSE)/$L128)*(162*($L128/VLOOKUP($E128, 'Major League Baseball  Detailed'!$AF$2:$AG$31, 2, FALSE))),0)</f>
        <v>#N/A</v>
      </c>
      <c r="AB128" t="e">
        <f>ROUND((VLOOKUP($B128, 'Pitcher Raw'!$B$6:$AM$77, MATCH('All P'!AB$5,'Pitcher Raw'!$B$5:$AM$5, 0), FALSE)/$L128)*(162*($L128/VLOOKUP($E128, 'Major League Baseball  Detailed'!$AF$2:$AG$31, 2, FALSE))),0)</f>
        <v>#N/A</v>
      </c>
      <c r="AC128" t="e">
        <f>VLOOKUP($B128, 'Pitcher Raw'!$B$6:$AM$77, MATCH('All P'!AC$5, 'Pitcher Raw'!$B$5:$AM$5, 0), FALSE)</f>
        <v>#N/A</v>
      </c>
      <c r="AD128" s="1" t="e">
        <f>VLOOKUP($B128, 'Pitcher Raw'!$B$6:$AM$77, MATCH('All P'!AD$5, 'Pitcher Raw'!$B$5:$AM$5, 0), FALSE)</f>
        <v>#N/A</v>
      </c>
      <c r="AE128" s="1" t="e">
        <f>VLOOKUP($B128, 'Pitcher Raw'!$B$6:$AM$77, MATCH('All P'!AE$5, 'Pitcher Raw'!$B$5:$AM$5, 0), FALSE)</f>
        <v>#N/A</v>
      </c>
      <c r="AF128" s="9" t="e">
        <f>VLOOKUP($B128, 'Pitcher Raw'!$B$6:$AM$77, MATCH('All P'!AF$5, 'Pitcher Raw'!$B$5:$AM$5, 0), FALSE)</f>
        <v>#N/A</v>
      </c>
      <c r="AG128" s="9" t="e">
        <f>VLOOKUP($B128, 'Pitcher Raw'!$B$6:$AM$77, MATCH('All P'!AG$5, 'Pitcher Raw'!$B$5:$AM$5, 0), FALSE)</f>
        <v>#N/A</v>
      </c>
      <c r="AH128" s="9" t="e">
        <f>VLOOKUP($B128, 'Pitcher Raw'!$B$6:$AM$77, MATCH('All P'!AH$5, 'Pitcher Raw'!$B$5:$AM$5, 0), FALSE)</f>
        <v>#N/A</v>
      </c>
      <c r="AI128" s="9" t="e">
        <f>VLOOKUP($B128, 'Pitcher Raw'!$B$6:$AM$77, MATCH('All P'!AI$5, 'Pitcher Raw'!$B$5:$AM$5, 0), FALSE)</f>
        <v>#N/A</v>
      </c>
      <c r="AJ128" s="9" t="e">
        <f>VLOOKUP($B128, 'Pitcher Raw'!$B$6:$AM$77, MATCH('All P'!AJ$5, 'Pitcher Raw'!$B$5:$AM$5, 0), FALSE)</f>
        <v>#N/A</v>
      </c>
      <c r="AK128" s="9" t="e">
        <f>(VLOOKUP($B128, 'Pitcher Raw'!$B$6:$AM$77, MATCH('All P'!AK$5, 'Pitcher Raw'!$B$5:$AM$5, 0), FALSE)/VLOOKUP('All P'!$E128, 'Major League Baseball  Detailed'!$AF$2:$AG$31,2,FALSE))*162</f>
        <v>#N/A</v>
      </c>
      <c r="AL128" s="9" t="e">
        <f>(VLOOKUP($B128, 'Pitcher Raw'!$B$6:$AM$77, MATCH('All P'!AL$5, 'Pitcher Raw'!$B$5:$AM$5, 0), FALSE)/VLOOKUP('All P'!$E128, 'Major League Baseball  Detailed'!$AF$2:$AG$31,2,FALSE))*162</f>
        <v>#N/A</v>
      </c>
    </row>
    <row r="129" spans="1:38" x14ac:dyDescent="0.45">
      <c r="A129">
        <f>'Pitcher Raw'!A129</f>
        <v>0</v>
      </c>
      <c r="B129">
        <f>'Pitcher Raw'!B129</f>
        <v>0</v>
      </c>
      <c r="C129">
        <f>'Pitcher Raw'!C129</f>
        <v>0</v>
      </c>
      <c r="D129">
        <f>'Pitcher Raw'!D129</f>
        <v>0</v>
      </c>
      <c r="E129">
        <f>'Pitcher Raw'!E129</f>
        <v>0</v>
      </c>
      <c r="F129">
        <f>'Pitcher Raw'!F129</f>
        <v>0</v>
      </c>
      <c r="G129" t="e">
        <f>ROUND((VLOOKUP($B129, 'Pitcher Raw'!$B$6:$AM$77, MATCH('All P'!G$5,'Pitcher Raw'!$B$5:$AM$5, 0), FALSE)/$L129)*(162*($L129/VLOOKUP($E129, 'Major League Baseball  Detailed'!$AF$2:$AG$31, 2, FALSE))),0)</f>
        <v>#N/A</v>
      </c>
      <c r="H129" t="e">
        <f>ROUND((VLOOKUP($B129, 'Pitcher Raw'!$B$6:$AM$77, MATCH('All P'!H$5,'Pitcher Raw'!$B$5:$AM$5, 0), FALSE)/$L129)*(162*($L129/VLOOKUP($E129, 'Major League Baseball  Detailed'!$AF$2:$AG$31, 2, FALSE))),0)</f>
        <v>#N/A</v>
      </c>
      <c r="I129" t="e">
        <f>ROUND((VLOOKUP($B129, 'Pitcher Raw'!$B$6:$AM$77, MATCH('All P'!I$5,'Pitcher Raw'!$B$5:$AM$5, 0), FALSE)/$L129)*(162*($L129/VLOOKUP($E129, 'Major League Baseball  Detailed'!$AF$2:$AG$31, 2, FALSE))),0)</f>
        <v>#N/A</v>
      </c>
      <c r="J129" t="e">
        <f>ROUND((VLOOKUP($B129, 'Pitcher Raw'!$B$6:$AM$77, MATCH('All P'!J$5,'Pitcher Raw'!$B$5:$AM$5, 0), FALSE)/$L129)*(162*($L129/VLOOKUP($E129, 'Major League Baseball  Detailed'!$AF$2:$AG$31, 2, FALSE))),0)</f>
        <v>#N/A</v>
      </c>
      <c r="K129" t="e">
        <f>VLOOKUP($B129, 'Pitcher Raw'!$B$6:$AM$77, MATCH('All P'!K$5, 'Pitcher Raw'!$B$5:$AM$5, 0), FALSE)</f>
        <v>#N/A</v>
      </c>
      <c r="L129" t="e">
        <f>ROUND((VLOOKUP($B129,'Pitcher Raw'!$B$6:$AM$77,MATCH('All P'!L$5,'Pitcher Raw'!$B$5:$AM$5,0),FALSE)/VLOOKUP($E129, 'Major League Baseball  Detailed'!$AF$2:$AG$31, 2, FALSE))*162, 0)</f>
        <v>#N/A</v>
      </c>
      <c r="M129" t="e">
        <f>ROUND((VLOOKUP($B129,'Pitcher Raw'!$B$6:$AM$77,MATCH('All P'!M$5,'Pitcher Raw'!$B$5:$AM$5,0),FALSE)/VLOOKUP($E129, 'Major League Baseball  Detailed'!$AF$2:$AG$31, 2, FALSE))*162, 0)</f>
        <v>#N/A</v>
      </c>
      <c r="N129" t="e">
        <f>ROUND((VLOOKUP($B129, 'Pitcher Raw'!$B$6:$AM$77, MATCH('All P'!N$5,'Pitcher Raw'!$B$5:$AM$5, 0), FALSE)/$L129)*(162*($L129/VLOOKUP($E129, 'Major League Baseball  Detailed'!$AF$2:$AG$31, 2, FALSE))),0)</f>
        <v>#N/A</v>
      </c>
      <c r="O129" t="e">
        <f>ROUND((VLOOKUP($B129, 'Pitcher Raw'!$B$6:$AM$77, MATCH('All P'!O$5,'Pitcher Raw'!$B$5:$AM$5, 0), FALSE)/$L129)*(162*($L129/VLOOKUP($E129, 'Major League Baseball  Detailed'!$AF$2:$AG$31, 2, FALSE))),0)</f>
        <v>#N/A</v>
      </c>
      <c r="P129" t="e">
        <f>ROUND((VLOOKUP($B129, 'Pitcher Raw'!$B$6:$AM$77, MATCH('All P'!P$5,'Pitcher Raw'!$B$5:$AM$5, 0), FALSE)/$L129)*(162*($L129/VLOOKUP($E129, 'Major League Baseball  Detailed'!$AF$2:$AG$31, 2, FALSE))),0)</f>
        <v>#N/A</v>
      </c>
      <c r="Q129" t="e">
        <f>ROUND((VLOOKUP($B129, 'Pitcher Raw'!$B$6:$AM$77, MATCH('All P'!Q$5,'Pitcher Raw'!$B$5:$AM$5, 0), FALSE)/$L129)*(162*($L129/VLOOKUP($E129, 'Major League Baseball  Detailed'!$AF$2:$AG$31, 2, FALSE))),0)</f>
        <v>#N/A</v>
      </c>
      <c r="R129" t="e">
        <f>ROUND((VLOOKUP($B129, 'Pitcher Raw'!$B$6:$AM$77, MATCH('All P'!R$5,'Pitcher Raw'!$B$5:$AM$5, 0), FALSE)/$L129)*(162*($L129/VLOOKUP($E129, 'Major League Baseball  Detailed'!$AF$2:$AG$31, 2, FALSE))),0)</f>
        <v>#N/A</v>
      </c>
      <c r="S129" t="e">
        <f>ROUND((VLOOKUP($B129, 'Pitcher Raw'!$B$6:$AM$77, MATCH('All P'!S$5,'Pitcher Raw'!$B$5:$AM$5, 0), FALSE)/$L129)*(162*($L129/VLOOKUP($E129, 'Major League Baseball  Detailed'!$AF$2:$AG$31, 2, FALSE))),0)</f>
        <v>#N/A</v>
      </c>
      <c r="T129" t="e">
        <f>ROUND((VLOOKUP($B129, 'Pitcher Raw'!$B$6:$AM$77, MATCH('All P'!T$5,'Pitcher Raw'!$B$5:$AM$5, 0), FALSE)/$L129)*(162*($L129/VLOOKUP($E129, 'Major League Baseball  Detailed'!$AF$2:$AG$31, 2, FALSE))),0)</f>
        <v>#N/A</v>
      </c>
      <c r="U129" t="e">
        <f>ROUND((VLOOKUP($B129, 'Pitcher Raw'!$B$6:$AM$77, MATCH('All P'!U$5,'Pitcher Raw'!$B$5:$AM$5, 0), FALSE)/$L129)*(162*($L129/VLOOKUP($E129, 'Major League Baseball  Detailed'!$AF$2:$AG$31, 2, FALSE))),0)</f>
        <v>#N/A</v>
      </c>
      <c r="V129" t="e">
        <f>ROUND((VLOOKUP($B129, 'Pitcher Raw'!$B$6:$AM$77, MATCH('All P'!V$5,'Pitcher Raw'!$B$5:$AM$5, 0), FALSE)/$L129)*(162*($L129/VLOOKUP($E129, 'Major League Baseball  Detailed'!$AF$2:$AG$31, 2, FALSE))),0)</f>
        <v>#N/A</v>
      </c>
      <c r="W129" t="e">
        <f>ROUND((VLOOKUP($B129, 'Pitcher Raw'!$B$6:$AM$77, MATCH('All P'!W$5,'Pitcher Raw'!$B$5:$AM$5, 0), FALSE)/$L129)*(162*($L129/VLOOKUP($E129, 'Major League Baseball  Detailed'!$AF$2:$AG$31, 2, FALSE))),0)</f>
        <v>#N/A</v>
      </c>
      <c r="X129" t="e">
        <f>ROUND((VLOOKUP($B129, 'Pitcher Raw'!$B$6:$AM$77, MATCH('All P'!X$5,'Pitcher Raw'!$B$5:$AM$5, 0), FALSE)/$L129)*(162*($L129/VLOOKUP($E129, 'Major League Baseball  Detailed'!$AF$2:$AG$31, 2, FALSE))),0)</f>
        <v>#N/A</v>
      </c>
      <c r="Y129" t="e">
        <f>ROUND((VLOOKUP($B129, 'Pitcher Raw'!$B$6:$AM$77, MATCH('All P'!Y$5,'Pitcher Raw'!$B$5:$AM$5, 0), FALSE)/$L129)*(162*($L129/VLOOKUP($E129, 'Major League Baseball  Detailed'!$AF$2:$AG$31, 2, FALSE))),0)</f>
        <v>#N/A</v>
      </c>
      <c r="Z129" t="e">
        <f>ROUND((VLOOKUP($B129, 'Pitcher Raw'!$B$6:$AM$77, MATCH('All P'!Z$5,'Pitcher Raw'!$B$5:$AM$5, 0), FALSE)/$L129)*(162*($L129/VLOOKUP($E129, 'Major League Baseball  Detailed'!$AF$2:$AG$31, 2, FALSE))),0)</f>
        <v>#N/A</v>
      </c>
      <c r="AA129" t="e">
        <f>ROUND((VLOOKUP($B129, 'Pitcher Raw'!$B$6:$AM$77, MATCH('All P'!AA$5,'Pitcher Raw'!$B$5:$AM$5, 0), FALSE)/$L129)*(162*($L129/VLOOKUP($E129, 'Major League Baseball  Detailed'!$AF$2:$AG$31, 2, FALSE))),0)</f>
        <v>#N/A</v>
      </c>
      <c r="AB129" t="e">
        <f>ROUND((VLOOKUP($B129, 'Pitcher Raw'!$B$6:$AM$77, MATCH('All P'!AB$5,'Pitcher Raw'!$B$5:$AM$5, 0), FALSE)/$L129)*(162*($L129/VLOOKUP($E129, 'Major League Baseball  Detailed'!$AF$2:$AG$31, 2, FALSE))),0)</f>
        <v>#N/A</v>
      </c>
      <c r="AC129" t="e">
        <f>VLOOKUP($B129, 'Pitcher Raw'!$B$6:$AM$77, MATCH('All P'!AC$5, 'Pitcher Raw'!$B$5:$AM$5, 0), FALSE)</f>
        <v>#N/A</v>
      </c>
      <c r="AD129" s="1" t="e">
        <f>VLOOKUP($B129, 'Pitcher Raw'!$B$6:$AM$77, MATCH('All P'!AD$5, 'Pitcher Raw'!$B$5:$AM$5, 0), FALSE)</f>
        <v>#N/A</v>
      </c>
      <c r="AE129" s="1" t="e">
        <f>VLOOKUP($B129, 'Pitcher Raw'!$B$6:$AM$77, MATCH('All P'!AE$5, 'Pitcher Raw'!$B$5:$AM$5, 0), FALSE)</f>
        <v>#N/A</v>
      </c>
      <c r="AF129" s="9" t="e">
        <f>VLOOKUP($B129, 'Pitcher Raw'!$B$6:$AM$77, MATCH('All P'!AF$5, 'Pitcher Raw'!$B$5:$AM$5, 0), FALSE)</f>
        <v>#N/A</v>
      </c>
      <c r="AG129" s="9" t="e">
        <f>VLOOKUP($B129, 'Pitcher Raw'!$B$6:$AM$77, MATCH('All P'!AG$5, 'Pitcher Raw'!$B$5:$AM$5, 0), FALSE)</f>
        <v>#N/A</v>
      </c>
      <c r="AH129" s="9" t="e">
        <f>VLOOKUP($B129, 'Pitcher Raw'!$B$6:$AM$77, MATCH('All P'!AH$5, 'Pitcher Raw'!$B$5:$AM$5, 0), FALSE)</f>
        <v>#N/A</v>
      </c>
      <c r="AI129" s="9" t="e">
        <f>VLOOKUP($B129, 'Pitcher Raw'!$B$6:$AM$77, MATCH('All P'!AI$5, 'Pitcher Raw'!$B$5:$AM$5, 0), FALSE)</f>
        <v>#N/A</v>
      </c>
      <c r="AJ129" s="9" t="e">
        <f>VLOOKUP($B129, 'Pitcher Raw'!$B$6:$AM$77, MATCH('All P'!AJ$5, 'Pitcher Raw'!$B$5:$AM$5, 0), FALSE)</f>
        <v>#N/A</v>
      </c>
      <c r="AK129" s="9" t="e">
        <f>(VLOOKUP($B129, 'Pitcher Raw'!$B$6:$AM$77, MATCH('All P'!AK$5, 'Pitcher Raw'!$B$5:$AM$5, 0), FALSE)/VLOOKUP('All P'!$E129, 'Major League Baseball  Detailed'!$AF$2:$AG$31,2,FALSE))*162</f>
        <v>#N/A</v>
      </c>
      <c r="AL129" s="9" t="e">
        <f>(VLOOKUP($B129, 'Pitcher Raw'!$B$6:$AM$77, MATCH('All P'!AL$5, 'Pitcher Raw'!$B$5:$AM$5, 0), FALSE)/VLOOKUP('All P'!$E129, 'Major League Baseball  Detailed'!$AF$2:$AG$31,2,FALSE))*162</f>
        <v>#N/A</v>
      </c>
    </row>
    <row r="130" spans="1:38" x14ac:dyDescent="0.45">
      <c r="A130">
        <f>'Pitcher Raw'!A130</f>
        <v>0</v>
      </c>
      <c r="B130">
        <f>'Pitcher Raw'!B130</f>
        <v>0</v>
      </c>
      <c r="C130">
        <f>'Pitcher Raw'!C130</f>
        <v>0</v>
      </c>
      <c r="D130">
        <f>'Pitcher Raw'!D130</f>
        <v>0</v>
      </c>
      <c r="E130">
        <f>'Pitcher Raw'!E130</f>
        <v>0</v>
      </c>
      <c r="F130">
        <f>'Pitcher Raw'!F130</f>
        <v>0</v>
      </c>
      <c r="G130" t="e">
        <f>ROUND((VLOOKUP($B130, 'Pitcher Raw'!$B$6:$AM$77, MATCH('All P'!G$5,'Pitcher Raw'!$B$5:$AM$5, 0), FALSE)/$L130)*(162*($L130/VLOOKUP($E130, 'Major League Baseball  Detailed'!$AF$2:$AG$31, 2, FALSE))),0)</f>
        <v>#N/A</v>
      </c>
      <c r="H130" t="e">
        <f>ROUND((VLOOKUP($B130, 'Pitcher Raw'!$B$6:$AM$77, MATCH('All P'!H$5,'Pitcher Raw'!$B$5:$AM$5, 0), FALSE)/$L130)*(162*($L130/VLOOKUP($E130, 'Major League Baseball  Detailed'!$AF$2:$AG$31, 2, FALSE))),0)</f>
        <v>#N/A</v>
      </c>
      <c r="I130" t="e">
        <f>ROUND((VLOOKUP($B130, 'Pitcher Raw'!$B$6:$AM$77, MATCH('All P'!I$5,'Pitcher Raw'!$B$5:$AM$5, 0), FALSE)/$L130)*(162*($L130/VLOOKUP($E130, 'Major League Baseball  Detailed'!$AF$2:$AG$31, 2, FALSE))),0)</f>
        <v>#N/A</v>
      </c>
      <c r="J130" t="e">
        <f>ROUND((VLOOKUP($B130, 'Pitcher Raw'!$B$6:$AM$77, MATCH('All P'!J$5,'Pitcher Raw'!$B$5:$AM$5, 0), FALSE)/$L130)*(162*($L130/VLOOKUP($E130, 'Major League Baseball  Detailed'!$AF$2:$AG$31, 2, FALSE))),0)</f>
        <v>#N/A</v>
      </c>
      <c r="K130" t="e">
        <f>VLOOKUP($B130, 'Pitcher Raw'!$B$6:$AM$77, MATCH('All P'!K$5, 'Pitcher Raw'!$B$5:$AM$5, 0), FALSE)</f>
        <v>#N/A</v>
      </c>
      <c r="L130" t="e">
        <f>ROUND((VLOOKUP($B130,'Pitcher Raw'!$B$6:$AM$77,MATCH('All P'!L$5,'Pitcher Raw'!$B$5:$AM$5,0),FALSE)/VLOOKUP($E130, 'Major League Baseball  Detailed'!$AF$2:$AG$31, 2, FALSE))*162, 0)</f>
        <v>#N/A</v>
      </c>
      <c r="M130" t="e">
        <f>ROUND((VLOOKUP($B130,'Pitcher Raw'!$B$6:$AM$77,MATCH('All P'!M$5,'Pitcher Raw'!$B$5:$AM$5,0),FALSE)/VLOOKUP($E130, 'Major League Baseball  Detailed'!$AF$2:$AG$31, 2, FALSE))*162, 0)</f>
        <v>#N/A</v>
      </c>
      <c r="N130" t="e">
        <f>ROUND((VLOOKUP($B130, 'Pitcher Raw'!$B$6:$AM$77, MATCH('All P'!N$5,'Pitcher Raw'!$B$5:$AM$5, 0), FALSE)/$L130)*(162*($L130/VLOOKUP($E130, 'Major League Baseball  Detailed'!$AF$2:$AG$31, 2, FALSE))),0)</f>
        <v>#N/A</v>
      </c>
      <c r="O130" t="e">
        <f>ROUND((VLOOKUP($B130, 'Pitcher Raw'!$B$6:$AM$77, MATCH('All P'!O$5,'Pitcher Raw'!$B$5:$AM$5, 0), FALSE)/$L130)*(162*($L130/VLOOKUP($E130, 'Major League Baseball  Detailed'!$AF$2:$AG$31, 2, FALSE))),0)</f>
        <v>#N/A</v>
      </c>
      <c r="P130" t="e">
        <f>ROUND((VLOOKUP($B130, 'Pitcher Raw'!$B$6:$AM$77, MATCH('All P'!P$5,'Pitcher Raw'!$B$5:$AM$5, 0), FALSE)/$L130)*(162*($L130/VLOOKUP($E130, 'Major League Baseball  Detailed'!$AF$2:$AG$31, 2, FALSE))),0)</f>
        <v>#N/A</v>
      </c>
      <c r="Q130" t="e">
        <f>ROUND((VLOOKUP($B130, 'Pitcher Raw'!$B$6:$AM$77, MATCH('All P'!Q$5,'Pitcher Raw'!$B$5:$AM$5, 0), FALSE)/$L130)*(162*($L130/VLOOKUP($E130, 'Major League Baseball  Detailed'!$AF$2:$AG$31, 2, FALSE))),0)</f>
        <v>#N/A</v>
      </c>
      <c r="R130" t="e">
        <f>ROUND((VLOOKUP($B130, 'Pitcher Raw'!$B$6:$AM$77, MATCH('All P'!R$5,'Pitcher Raw'!$B$5:$AM$5, 0), FALSE)/$L130)*(162*($L130/VLOOKUP($E130, 'Major League Baseball  Detailed'!$AF$2:$AG$31, 2, FALSE))),0)</f>
        <v>#N/A</v>
      </c>
      <c r="S130" t="e">
        <f>ROUND((VLOOKUP($B130, 'Pitcher Raw'!$B$6:$AM$77, MATCH('All P'!S$5,'Pitcher Raw'!$B$5:$AM$5, 0), FALSE)/$L130)*(162*($L130/VLOOKUP($E130, 'Major League Baseball  Detailed'!$AF$2:$AG$31, 2, FALSE))),0)</f>
        <v>#N/A</v>
      </c>
      <c r="T130" t="e">
        <f>ROUND((VLOOKUP($B130, 'Pitcher Raw'!$B$6:$AM$77, MATCH('All P'!T$5,'Pitcher Raw'!$B$5:$AM$5, 0), FALSE)/$L130)*(162*($L130/VLOOKUP($E130, 'Major League Baseball  Detailed'!$AF$2:$AG$31, 2, FALSE))),0)</f>
        <v>#N/A</v>
      </c>
      <c r="U130" t="e">
        <f>ROUND((VLOOKUP($B130, 'Pitcher Raw'!$B$6:$AM$77, MATCH('All P'!U$5,'Pitcher Raw'!$B$5:$AM$5, 0), FALSE)/$L130)*(162*($L130/VLOOKUP($E130, 'Major League Baseball  Detailed'!$AF$2:$AG$31, 2, FALSE))),0)</f>
        <v>#N/A</v>
      </c>
      <c r="V130" t="e">
        <f>ROUND((VLOOKUP($B130, 'Pitcher Raw'!$B$6:$AM$77, MATCH('All P'!V$5,'Pitcher Raw'!$B$5:$AM$5, 0), FALSE)/$L130)*(162*($L130/VLOOKUP($E130, 'Major League Baseball  Detailed'!$AF$2:$AG$31, 2, FALSE))),0)</f>
        <v>#N/A</v>
      </c>
      <c r="W130" t="e">
        <f>ROUND((VLOOKUP($B130, 'Pitcher Raw'!$B$6:$AM$77, MATCH('All P'!W$5,'Pitcher Raw'!$B$5:$AM$5, 0), FALSE)/$L130)*(162*($L130/VLOOKUP($E130, 'Major League Baseball  Detailed'!$AF$2:$AG$31, 2, FALSE))),0)</f>
        <v>#N/A</v>
      </c>
      <c r="X130" t="e">
        <f>ROUND((VLOOKUP($B130, 'Pitcher Raw'!$B$6:$AM$77, MATCH('All P'!X$5,'Pitcher Raw'!$B$5:$AM$5, 0), FALSE)/$L130)*(162*($L130/VLOOKUP($E130, 'Major League Baseball  Detailed'!$AF$2:$AG$31, 2, FALSE))),0)</f>
        <v>#N/A</v>
      </c>
      <c r="Y130" t="e">
        <f>ROUND((VLOOKUP($B130, 'Pitcher Raw'!$B$6:$AM$77, MATCH('All P'!Y$5,'Pitcher Raw'!$B$5:$AM$5, 0), FALSE)/$L130)*(162*($L130/VLOOKUP($E130, 'Major League Baseball  Detailed'!$AF$2:$AG$31, 2, FALSE))),0)</f>
        <v>#N/A</v>
      </c>
      <c r="Z130" t="e">
        <f>ROUND((VLOOKUP($B130, 'Pitcher Raw'!$B$6:$AM$77, MATCH('All P'!Z$5,'Pitcher Raw'!$B$5:$AM$5, 0), FALSE)/$L130)*(162*($L130/VLOOKUP($E130, 'Major League Baseball  Detailed'!$AF$2:$AG$31, 2, FALSE))),0)</f>
        <v>#N/A</v>
      </c>
      <c r="AA130" t="e">
        <f>ROUND((VLOOKUP($B130, 'Pitcher Raw'!$B$6:$AM$77, MATCH('All P'!AA$5,'Pitcher Raw'!$B$5:$AM$5, 0), FALSE)/$L130)*(162*($L130/VLOOKUP($E130, 'Major League Baseball  Detailed'!$AF$2:$AG$31, 2, FALSE))),0)</f>
        <v>#N/A</v>
      </c>
      <c r="AB130" t="e">
        <f>ROUND((VLOOKUP($B130, 'Pitcher Raw'!$B$6:$AM$77, MATCH('All P'!AB$5,'Pitcher Raw'!$B$5:$AM$5, 0), FALSE)/$L130)*(162*($L130/VLOOKUP($E130, 'Major League Baseball  Detailed'!$AF$2:$AG$31, 2, FALSE))),0)</f>
        <v>#N/A</v>
      </c>
      <c r="AC130" t="e">
        <f>VLOOKUP($B130, 'Pitcher Raw'!$B$6:$AM$77, MATCH('All P'!AC$5, 'Pitcher Raw'!$B$5:$AM$5, 0), FALSE)</f>
        <v>#N/A</v>
      </c>
      <c r="AD130" s="1" t="e">
        <f>VLOOKUP($B130, 'Pitcher Raw'!$B$6:$AM$77, MATCH('All P'!AD$5, 'Pitcher Raw'!$B$5:$AM$5, 0), FALSE)</f>
        <v>#N/A</v>
      </c>
      <c r="AE130" s="1" t="e">
        <f>VLOOKUP($B130, 'Pitcher Raw'!$B$6:$AM$77, MATCH('All P'!AE$5, 'Pitcher Raw'!$B$5:$AM$5, 0), FALSE)</f>
        <v>#N/A</v>
      </c>
      <c r="AF130" s="9" t="e">
        <f>VLOOKUP($B130, 'Pitcher Raw'!$B$6:$AM$77, MATCH('All P'!AF$5, 'Pitcher Raw'!$B$5:$AM$5, 0), FALSE)</f>
        <v>#N/A</v>
      </c>
      <c r="AG130" s="9" t="e">
        <f>VLOOKUP($B130, 'Pitcher Raw'!$B$6:$AM$77, MATCH('All P'!AG$5, 'Pitcher Raw'!$B$5:$AM$5, 0), FALSE)</f>
        <v>#N/A</v>
      </c>
      <c r="AH130" s="9" t="e">
        <f>VLOOKUP($B130, 'Pitcher Raw'!$B$6:$AM$77, MATCH('All P'!AH$5, 'Pitcher Raw'!$B$5:$AM$5, 0), FALSE)</f>
        <v>#N/A</v>
      </c>
      <c r="AI130" s="9" t="e">
        <f>VLOOKUP($B130, 'Pitcher Raw'!$B$6:$AM$77, MATCH('All P'!AI$5, 'Pitcher Raw'!$B$5:$AM$5, 0), FALSE)</f>
        <v>#N/A</v>
      </c>
      <c r="AJ130" s="9" t="e">
        <f>VLOOKUP($B130, 'Pitcher Raw'!$B$6:$AM$77, MATCH('All P'!AJ$5, 'Pitcher Raw'!$B$5:$AM$5, 0), FALSE)</f>
        <v>#N/A</v>
      </c>
      <c r="AK130" s="9" t="e">
        <f>(VLOOKUP($B130, 'Pitcher Raw'!$B$6:$AM$77, MATCH('All P'!AK$5, 'Pitcher Raw'!$B$5:$AM$5, 0), FALSE)/VLOOKUP('All P'!$E130, 'Major League Baseball  Detailed'!$AF$2:$AG$31,2,FALSE))*162</f>
        <v>#N/A</v>
      </c>
      <c r="AL130" s="9" t="e">
        <f>(VLOOKUP($B130, 'Pitcher Raw'!$B$6:$AM$77, MATCH('All P'!AL$5, 'Pitcher Raw'!$B$5:$AM$5, 0), FALSE)/VLOOKUP('All P'!$E130, 'Major League Baseball  Detailed'!$AF$2:$AG$31,2,FALSE))*162</f>
        <v>#N/A</v>
      </c>
    </row>
    <row r="131" spans="1:38" x14ac:dyDescent="0.45">
      <c r="A131">
        <f>'Pitcher Raw'!A131</f>
        <v>0</v>
      </c>
      <c r="B131">
        <f>'Pitcher Raw'!B131</f>
        <v>0</v>
      </c>
      <c r="C131">
        <f>'Pitcher Raw'!C131</f>
        <v>0</v>
      </c>
      <c r="D131">
        <f>'Pitcher Raw'!D131</f>
        <v>0</v>
      </c>
      <c r="E131">
        <f>'Pitcher Raw'!E131</f>
        <v>0</v>
      </c>
      <c r="F131">
        <f>'Pitcher Raw'!F131</f>
        <v>0</v>
      </c>
      <c r="G131" t="e">
        <f>ROUND((VLOOKUP($B131, 'Pitcher Raw'!$B$6:$AM$77, MATCH('All P'!G$5,'Pitcher Raw'!$B$5:$AM$5, 0), FALSE)/$L131)*(162*($L131/VLOOKUP($E131, 'Major League Baseball  Detailed'!$AF$2:$AG$31, 2, FALSE))),0)</f>
        <v>#N/A</v>
      </c>
      <c r="H131" t="e">
        <f>ROUND((VLOOKUP($B131, 'Pitcher Raw'!$B$6:$AM$77, MATCH('All P'!H$5,'Pitcher Raw'!$B$5:$AM$5, 0), FALSE)/$L131)*(162*($L131/VLOOKUP($E131, 'Major League Baseball  Detailed'!$AF$2:$AG$31, 2, FALSE))),0)</f>
        <v>#N/A</v>
      </c>
      <c r="I131" t="e">
        <f>ROUND((VLOOKUP($B131, 'Pitcher Raw'!$B$6:$AM$77, MATCH('All P'!I$5,'Pitcher Raw'!$B$5:$AM$5, 0), FALSE)/$L131)*(162*($L131/VLOOKUP($E131, 'Major League Baseball  Detailed'!$AF$2:$AG$31, 2, FALSE))),0)</f>
        <v>#N/A</v>
      </c>
      <c r="J131" t="e">
        <f>ROUND((VLOOKUP($B131, 'Pitcher Raw'!$B$6:$AM$77, MATCH('All P'!J$5,'Pitcher Raw'!$B$5:$AM$5, 0), FALSE)/$L131)*(162*($L131/VLOOKUP($E131, 'Major League Baseball  Detailed'!$AF$2:$AG$31, 2, FALSE))),0)</f>
        <v>#N/A</v>
      </c>
      <c r="K131" t="e">
        <f>VLOOKUP($B131, 'Pitcher Raw'!$B$6:$AM$77, MATCH('All P'!K$5, 'Pitcher Raw'!$B$5:$AM$5, 0), FALSE)</f>
        <v>#N/A</v>
      </c>
      <c r="L131" t="e">
        <f>ROUND((VLOOKUP($B131,'Pitcher Raw'!$B$6:$AM$77,MATCH('All P'!L$5,'Pitcher Raw'!$B$5:$AM$5,0),FALSE)/VLOOKUP($E131, 'Major League Baseball  Detailed'!$AF$2:$AG$31, 2, FALSE))*162, 0)</f>
        <v>#N/A</v>
      </c>
      <c r="M131" t="e">
        <f>ROUND((VLOOKUP($B131,'Pitcher Raw'!$B$6:$AM$77,MATCH('All P'!M$5,'Pitcher Raw'!$B$5:$AM$5,0),FALSE)/VLOOKUP($E131, 'Major League Baseball  Detailed'!$AF$2:$AG$31, 2, FALSE))*162, 0)</f>
        <v>#N/A</v>
      </c>
      <c r="N131" t="e">
        <f>ROUND((VLOOKUP($B131, 'Pitcher Raw'!$B$6:$AM$77, MATCH('All P'!N$5,'Pitcher Raw'!$B$5:$AM$5, 0), FALSE)/$L131)*(162*($L131/VLOOKUP($E131, 'Major League Baseball  Detailed'!$AF$2:$AG$31, 2, FALSE))),0)</f>
        <v>#N/A</v>
      </c>
      <c r="O131" t="e">
        <f>ROUND((VLOOKUP($B131, 'Pitcher Raw'!$B$6:$AM$77, MATCH('All P'!O$5,'Pitcher Raw'!$B$5:$AM$5, 0), FALSE)/$L131)*(162*($L131/VLOOKUP($E131, 'Major League Baseball  Detailed'!$AF$2:$AG$31, 2, FALSE))),0)</f>
        <v>#N/A</v>
      </c>
      <c r="P131" t="e">
        <f>ROUND((VLOOKUP($B131, 'Pitcher Raw'!$B$6:$AM$77, MATCH('All P'!P$5,'Pitcher Raw'!$B$5:$AM$5, 0), FALSE)/$L131)*(162*($L131/VLOOKUP($E131, 'Major League Baseball  Detailed'!$AF$2:$AG$31, 2, FALSE))),0)</f>
        <v>#N/A</v>
      </c>
      <c r="Q131" t="e">
        <f>ROUND((VLOOKUP($B131, 'Pitcher Raw'!$B$6:$AM$77, MATCH('All P'!Q$5,'Pitcher Raw'!$B$5:$AM$5, 0), FALSE)/$L131)*(162*($L131/VLOOKUP($E131, 'Major League Baseball  Detailed'!$AF$2:$AG$31, 2, FALSE))),0)</f>
        <v>#N/A</v>
      </c>
      <c r="R131" t="e">
        <f>ROUND((VLOOKUP($B131, 'Pitcher Raw'!$B$6:$AM$77, MATCH('All P'!R$5,'Pitcher Raw'!$B$5:$AM$5, 0), FALSE)/$L131)*(162*($L131/VLOOKUP($E131, 'Major League Baseball  Detailed'!$AF$2:$AG$31, 2, FALSE))),0)</f>
        <v>#N/A</v>
      </c>
      <c r="S131" t="e">
        <f>ROUND((VLOOKUP($B131, 'Pitcher Raw'!$B$6:$AM$77, MATCH('All P'!S$5,'Pitcher Raw'!$B$5:$AM$5, 0), FALSE)/$L131)*(162*($L131/VLOOKUP($E131, 'Major League Baseball  Detailed'!$AF$2:$AG$31, 2, FALSE))),0)</f>
        <v>#N/A</v>
      </c>
      <c r="T131" t="e">
        <f>ROUND((VLOOKUP($B131, 'Pitcher Raw'!$B$6:$AM$77, MATCH('All P'!T$5,'Pitcher Raw'!$B$5:$AM$5, 0), FALSE)/$L131)*(162*($L131/VLOOKUP($E131, 'Major League Baseball  Detailed'!$AF$2:$AG$31, 2, FALSE))),0)</f>
        <v>#N/A</v>
      </c>
      <c r="U131" t="e">
        <f>ROUND((VLOOKUP($B131, 'Pitcher Raw'!$B$6:$AM$77, MATCH('All P'!U$5,'Pitcher Raw'!$B$5:$AM$5, 0), FALSE)/$L131)*(162*($L131/VLOOKUP($E131, 'Major League Baseball  Detailed'!$AF$2:$AG$31, 2, FALSE))),0)</f>
        <v>#N/A</v>
      </c>
      <c r="V131" t="e">
        <f>ROUND((VLOOKUP($B131, 'Pitcher Raw'!$B$6:$AM$77, MATCH('All P'!V$5,'Pitcher Raw'!$B$5:$AM$5, 0), FALSE)/$L131)*(162*($L131/VLOOKUP($E131, 'Major League Baseball  Detailed'!$AF$2:$AG$31, 2, FALSE))),0)</f>
        <v>#N/A</v>
      </c>
      <c r="W131" t="e">
        <f>ROUND((VLOOKUP($B131, 'Pitcher Raw'!$B$6:$AM$77, MATCH('All P'!W$5,'Pitcher Raw'!$B$5:$AM$5, 0), FALSE)/$L131)*(162*($L131/VLOOKUP($E131, 'Major League Baseball  Detailed'!$AF$2:$AG$31, 2, FALSE))),0)</f>
        <v>#N/A</v>
      </c>
      <c r="X131" t="e">
        <f>ROUND((VLOOKUP($B131, 'Pitcher Raw'!$B$6:$AM$77, MATCH('All P'!X$5,'Pitcher Raw'!$B$5:$AM$5, 0), FALSE)/$L131)*(162*($L131/VLOOKUP($E131, 'Major League Baseball  Detailed'!$AF$2:$AG$31, 2, FALSE))),0)</f>
        <v>#N/A</v>
      </c>
      <c r="Y131" t="e">
        <f>ROUND((VLOOKUP($B131, 'Pitcher Raw'!$B$6:$AM$77, MATCH('All P'!Y$5,'Pitcher Raw'!$B$5:$AM$5, 0), FALSE)/$L131)*(162*($L131/VLOOKUP($E131, 'Major League Baseball  Detailed'!$AF$2:$AG$31, 2, FALSE))),0)</f>
        <v>#N/A</v>
      </c>
      <c r="Z131" t="e">
        <f>ROUND((VLOOKUP($B131, 'Pitcher Raw'!$B$6:$AM$77, MATCH('All P'!Z$5,'Pitcher Raw'!$B$5:$AM$5, 0), FALSE)/$L131)*(162*($L131/VLOOKUP($E131, 'Major League Baseball  Detailed'!$AF$2:$AG$31, 2, FALSE))),0)</f>
        <v>#N/A</v>
      </c>
      <c r="AA131" t="e">
        <f>ROUND((VLOOKUP($B131, 'Pitcher Raw'!$B$6:$AM$77, MATCH('All P'!AA$5,'Pitcher Raw'!$B$5:$AM$5, 0), FALSE)/$L131)*(162*($L131/VLOOKUP($E131, 'Major League Baseball  Detailed'!$AF$2:$AG$31, 2, FALSE))),0)</f>
        <v>#N/A</v>
      </c>
      <c r="AB131" t="e">
        <f>ROUND((VLOOKUP($B131, 'Pitcher Raw'!$B$6:$AM$77, MATCH('All P'!AB$5,'Pitcher Raw'!$B$5:$AM$5, 0), FALSE)/$L131)*(162*($L131/VLOOKUP($E131, 'Major League Baseball  Detailed'!$AF$2:$AG$31, 2, FALSE))),0)</f>
        <v>#N/A</v>
      </c>
      <c r="AC131" t="e">
        <f>VLOOKUP($B131, 'Pitcher Raw'!$B$6:$AM$77, MATCH('All P'!AC$5, 'Pitcher Raw'!$B$5:$AM$5, 0), FALSE)</f>
        <v>#N/A</v>
      </c>
      <c r="AD131" s="1" t="e">
        <f>VLOOKUP($B131, 'Pitcher Raw'!$B$6:$AM$77, MATCH('All P'!AD$5, 'Pitcher Raw'!$B$5:$AM$5, 0), FALSE)</f>
        <v>#N/A</v>
      </c>
      <c r="AE131" s="1" t="e">
        <f>VLOOKUP($B131, 'Pitcher Raw'!$B$6:$AM$77, MATCH('All P'!AE$5, 'Pitcher Raw'!$B$5:$AM$5, 0), FALSE)</f>
        <v>#N/A</v>
      </c>
      <c r="AF131" s="9" t="e">
        <f>VLOOKUP($B131, 'Pitcher Raw'!$B$6:$AM$77, MATCH('All P'!AF$5, 'Pitcher Raw'!$B$5:$AM$5, 0), FALSE)</f>
        <v>#N/A</v>
      </c>
      <c r="AG131" s="9" t="e">
        <f>VLOOKUP($B131, 'Pitcher Raw'!$B$6:$AM$77, MATCH('All P'!AG$5, 'Pitcher Raw'!$B$5:$AM$5, 0), FALSE)</f>
        <v>#N/A</v>
      </c>
      <c r="AH131" s="9" t="e">
        <f>VLOOKUP($B131, 'Pitcher Raw'!$B$6:$AM$77, MATCH('All P'!AH$5, 'Pitcher Raw'!$B$5:$AM$5, 0), FALSE)</f>
        <v>#N/A</v>
      </c>
      <c r="AI131" s="9" t="e">
        <f>VLOOKUP($B131, 'Pitcher Raw'!$B$6:$AM$77, MATCH('All P'!AI$5, 'Pitcher Raw'!$B$5:$AM$5, 0), FALSE)</f>
        <v>#N/A</v>
      </c>
      <c r="AJ131" s="9" t="e">
        <f>VLOOKUP($B131, 'Pitcher Raw'!$B$6:$AM$77, MATCH('All P'!AJ$5, 'Pitcher Raw'!$B$5:$AM$5, 0), FALSE)</f>
        <v>#N/A</v>
      </c>
      <c r="AK131" s="9" t="e">
        <f>(VLOOKUP($B131, 'Pitcher Raw'!$B$6:$AM$77, MATCH('All P'!AK$5, 'Pitcher Raw'!$B$5:$AM$5, 0), FALSE)/VLOOKUP('All P'!$E131, 'Major League Baseball  Detailed'!$AF$2:$AG$31,2,FALSE))*162</f>
        <v>#N/A</v>
      </c>
      <c r="AL131" s="9" t="e">
        <f>(VLOOKUP($B131, 'Pitcher Raw'!$B$6:$AM$77, MATCH('All P'!AL$5, 'Pitcher Raw'!$B$5:$AM$5, 0), FALSE)/VLOOKUP('All P'!$E131, 'Major League Baseball  Detailed'!$AF$2:$AG$31,2,FALSE))*162</f>
        <v>#N/A</v>
      </c>
    </row>
    <row r="132" spans="1:38" x14ac:dyDescent="0.45">
      <c r="A132">
        <f>'Pitcher Raw'!A132</f>
        <v>0</v>
      </c>
      <c r="B132">
        <f>'Pitcher Raw'!B132</f>
        <v>0</v>
      </c>
      <c r="C132">
        <f>'Pitcher Raw'!C132</f>
        <v>0</v>
      </c>
      <c r="D132">
        <f>'Pitcher Raw'!D132</f>
        <v>0</v>
      </c>
      <c r="E132">
        <f>'Pitcher Raw'!E132</f>
        <v>0</v>
      </c>
      <c r="F132">
        <f>'Pitcher Raw'!F132</f>
        <v>0</v>
      </c>
      <c r="G132" t="e">
        <f>ROUND((VLOOKUP($B132, 'Pitcher Raw'!$B$6:$AM$77, MATCH('All P'!G$5,'Pitcher Raw'!$B$5:$AM$5, 0), FALSE)/$L132)*(162*($L132/VLOOKUP($E132, 'Major League Baseball  Detailed'!$AF$2:$AG$31, 2, FALSE))),0)</f>
        <v>#N/A</v>
      </c>
      <c r="H132" t="e">
        <f>ROUND((VLOOKUP($B132, 'Pitcher Raw'!$B$6:$AM$77, MATCH('All P'!H$5,'Pitcher Raw'!$B$5:$AM$5, 0), FALSE)/$L132)*(162*($L132/VLOOKUP($E132, 'Major League Baseball  Detailed'!$AF$2:$AG$31, 2, FALSE))),0)</f>
        <v>#N/A</v>
      </c>
      <c r="I132" t="e">
        <f>ROUND((VLOOKUP($B132, 'Pitcher Raw'!$B$6:$AM$77, MATCH('All P'!I$5,'Pitcher Raw'!$B$5:$AM$5, 0), FALSE)/$L132)*(162*($L132/VLOOKUP($E132, 'Major League Baseball  Detailed'!$AF$2:$AG$31, 2, FALSE))),0)</f>
        <v>#N/A</v>
      </c>
      <c r="J132" t="e">
        <f>ROUND((VLOOKUP($B132, 'Pitcher Raw'!$B$6:$AM$77, MATCH('All P'!J$5,'Pitcher Raw'!$B$5:$AM$5, 0), FALSE)/$L132)*(162*($L132/VLOOKUP($E132, 'Major League Baseball  Detailed'!$AF$2:$AG$31, 2, FALSE))),0)</f>
        <v>#N/A</v>
      </c>
      <c r="K132" t="e">
        <f>VLOOKUP($B132, 'Pitcher Raw'!$B$6:$AM$77, MATCH('All P'!K$5, 'Pitcher Raw'!$B$5:$AM$5, 0), FALSE)</f>
        <v>#N/A</v>
      </c>
      <c r="L132" t="e">
        <f>ROUND((VLOOKUP($B132,'Pitcher Raw'!$B$6:$AM$77,MATCH('All P'!L$5,'Pitcher Raw'!$B$5:$AM$5,0),FALSE)/VLOOKUP($E132, 'Major League Baseball  Detailed'!$AF$2:$AG$31, 2, FALSE))*162, 0)</f>
        <v>#N/A</v>
      </c>
      <c r="M132" t="e">
        <f>ROUND((VLOOKUP($B132,'Pitcher Raw'!$B$6:$AM$77,MATCH('All P'!M$5,'Pitcher Raw'!$B$5:$AM$5,0),FALSE)/VLOOKUP($E132, 'Major League Baseball  Detailed'!$AF$2:$AG$31, 2, FALSE))*162, 0)</f>
        <v>#N/A</v>
      </c>
      <c r="N132" t="e">
        <f>ROUND((VLOOKUP($B132, 'Pitcher Raw'!$B$6:$AM$77, MATCH('All P'!N$5,'Pitcher Raw'!$B$5:$AM$5, 0), FALSE)/$L132)*(162*($L132/VLOOKUP($E132, 'Major League Baseball  Detailed'!$AF$2:$AG$31, 2, FALSE))),0)</f>
        <v>#N/A</v>
      </c>
      <c r="O132" t="e">
        <f>ROUND((VLOOKUP($B132, 'Pitcher Raw'!$B$6:$AM$77, MATCH('All P'!O$5,'Pitcher Raw'!$B$5:$AM$5, 0), FALSE)/$L132)*(162*($L132/VLOOKUP($E132, 'Major League Baseball  Detailed'!$AF$2:$AG$31, 2, FALSE))),0)</f>
        <v>#N/A</v>
      </c>
      <c r="P132" t="e">
        <f>ROUND((VLOOKUP($B132, 'Pitcher Raw'!$B$6:$AM$77, MATCH('All P'!P$5,'Pitcher Raw'!$B$5:$AM$5, 0), FALSE)/$L132)*(162*($L132/VLOOKUP($E132, 'Major League Baseball  Detailed'!$AF$2:$AG$31, 2, FALSE))),0)</f>
        <v>#N/A</v>
      </c>
      <c r="Q132" t="e">
        <f>ROUND((VLOOKUP($B132, 'Pitcher Raw'!$B$6:$AM$77, MATCH('All P'!Q$5,'Pitcher Raw'!$B$5:$AM$5, 0), FALSE)/$L132)*(162*($L132/VLOOKUP($E132, 'Major League Baseball  Detailed'!$AF$2:$AG$31, 2, FALSE))),0)</f>
        <v>#N/A</v>
      </c>
      <c r="R132" t="e">
        <f>ROUND((VLOOKUP($B132, 'Pitcher Raw'!$B$6:$AM$77, MATCH('All P'!R$5,'Pitcher Raw'!$B$5:$AM$5, 0), FALSE)/$L132)*(162*($L132/VLOOKUP($E132, 'Major League Baseball  Detailed'!$AF$2:$AG$31, 2, FALSE))),0)</f>
        <v>#N/A</v>
      </c>
      <c r="S132" t="e">
        <f>ROUND((VLOOKUP($B132, 'Pitcher Raw'!$B$6:$AM$77, MATCH('All P'!S$5,'Pitcher Raw'!$B$5:$AM$5, 0), FALSE)/$L132)*(162*($L132/VLOOKUP($E132, 'Major League Baseball  Detailed'!$AF$2:$AG$31, 2, FALSE))),0)</f>
        <v>#N/A</v>
      </c>
      <c r="T132" t="e">
        <f>ROUND((VLOOKUP($B132, 'Pitcher Raw'!$B$6:$AM$77, MATCH('All P'!T$5,'Pitcher Raw'!$B$5:$AM$5, 0), FALSE)/$L132)*(162*($L132/VLOOKUP($E132, 'Major League Baseball  Detailed'!$AF$2:$AG$31, 2, FALSE))),0)</f>
        <v>#N/A</v>
      </c>
      <c r="U132" t="e">
        <f>ROUND((VLOOKUP($B132, 'Pitcher Raw'!$B$6:$AM$77, MATCH('All P'!U$5,'Pitcher Raw'!$B$5:$AM$5, 0), FALSE)/$L132)*(162*($L132/VLOOKUP($E132, 'Major League Baseball  Detailed'!$AF$2:$AG$31, 2, FALSE))),0)</f>
        <v>#N/A</v>
      </c>
      <c r="V132" t="e">
        <f>ROUND((VLOOKUP($B132, 'Pitcher Raw'!$B$6:$AM$77, MATCH('All P'!V$5,'Pitcher Raw'!$B$5:$AM$5, 0), FALSE)/$L132)*(162*($L132/VLOOKUP($E132, 'Major League Baseball  Detailed'!$AF$2:$AG$31, 2, FALSE))),0)</f>
        <v>#N/A</v>
      </c>
      <c r="W132" t="e">
        <f>ROUND((VLOOKUP($B132, 'Pitcher Raw'!$B$6:$AM$77, MATCH('All P'!W$5,'Pitcher Raw'!$B$5:$AM$5, 0), FALSE)/$L132)*(162*($L132/VLOOKUP($E132, 'Major League Baseball  Detailed'!$AF$2:$AG$31, 2, FALSE))),0)</f>
        <v>#N/A</v>
      </c>
      <c r="X132" t="e">
        <f>ROUND((VLOOKUP($B132, 'Pitcher Raw'!$B$6:$AM$77, MATCH('All P'!X$5,'Pitcher Raw'!$B$5:$AM$5, 0), FALSE)/$L132)*(162*($L132/VLOOKUP($E132, 'Major League Baseball  Detailed'!$AF$2:$AG$31, 2, FALSE))),0)</f>
        <v>#N/A</v>
      </c>
      <c r="Y132" t="e">
        <f>ROUND((VLOOKUP($B132, 'Pitcher Raw'!$B$6:$AM$77, MATCH('All P'!Y$5,'Pitcher Raw'!$B$5:$AM$5, 0), FALSE)/$L132)*(162*($L132/VLOOKUP($E132, 'Major League Baseball  Detailed'!$AF$2:$AG$31, 2, FALSE))),0)</f>
        <v>#N/A</v>
      </c>
      <c r="Z132" t="e">
        <f>ROUND((VLOOKUP($B132, 'Pitcher Raw'!$B$6:$AM$77, MATCH('All P'!Z$5,'Pitcher Raw'!$B$5:$AM$5, 0), FALSE)/$L132)*(162*($L132/VLOOKUP($E132, 'Major League Baseball  Detailed'!$AF$2:$AG$31, 2, FALSE))),0)</f>
        <v>#N/A</v>
      </c>
      <c r="AA132" t="e">
        <f>ROUND((VLOOKUP($B132, 'Pitcher Raw'!$B$6:$AM$77, MATCH('All P'!AA$5,'Pitcher Raw'!$B$5:$AM$5, 0), FALSE)/$L132)*(162*($L132/VLOOKUP($E132, 'Major League Baseball  Detailed'!$AF$2:$AG$31, 2, FALSE))),0)</f>
        <v>#N/A</v>
      </c>
      <c r="AB132" t="e">
        <f>ROUND((VLOOKUP($B132, 'Pitcher Raw'!$B$6:$AM$77, MATCH('All P'!AB$5,'Pitcher Raw'!$B$5:$AM$5, 0), FALSE)/$L132)*(162*($L132/VLOOKUP($E132, 'Major League Baseball  Detailed'!$AF$2:$AG$31, 2, FALSE))),0)</f>
        <v>#N/A</v>
      </c>
      <c r="AC132" t="e">
        <f>VLOOKUP($B132, 'Pitcher Raw'!$B$6:$AM$77, MATCH('All P'!AC$5, 'Pitcher Raw'!$B$5:$AM$5, 0), FALSE)</f>
        <v>#N/A</v>
      </c>
      <c r="AD132" s="1" t="e">
        <f>VLOOKUP($B132, 'Pitcher Raw'!$B$6:$AM$77, MATCH('All P'!AD$5, 'Pitcher Raw'!$B$5:$AM$5, 0), FALSE)</f>
        <v>#N/A</v>
      </c>
      <c r="AE132" s="1" t="e">
        <f>VLOOKUP($B132, 'Pitcher Raw'!$B$6:$AM$77, MATCH('All P'!AE$5, 'Pitcher Raw'!$B$5:$AM$5, 0), FALSE)</f>
        <v>#N/A</v>
      </c>
      <c r="AF132" s="9" t="e">
        <f>VLOOKUP($B132, 'Pitcher Raw'!$B$6:$AM$77, MATCH('All P'!AF$5, 'Pitcher Raw'!$B$5:$AM$5, 0), FALSE)</f>
        <v>#N/A</v>
      </c>
      <c r="AG132" s="9" t="e">
        <f>VLOOKUP($B132, 'Pitcher Raw'!$B$6:$AM$77, MATCH('All P'!AG$5, 'Pitcher Raw'!$B$5:$AM$5, 0), FALSE)</f>
        <v>#N/A</v>
      </c>
      <c r="AH132" s="9" t="e">
        <f>VLOOKUP($B132, 'Pitcher Raw'!$B$6:$AM$77, MATCH('All P'!AH$5, 'Pitcher Raw'!$B$5:$AM$5, 0), FALSE)</f>
        <v>#N/A</v>
      </c>
      <c r="AI132" s="9" t="e">
        <f>VLOOKUP($B132, 'Pitcher Raw'!$B$6:$AM$77, MATCH('All P'!AI$5, 'Pitcher Raw'!$B$5:$AM$5, 0), FALSE)</f>
        <v>#N/A</v>
      </c>
      <c r="AJ132" s="9" t="e">
        <f>VLOOKUP($B132, 'Pitcher Raw'!$B$6:$AM$77, MATCH('All P'!AJ$5, 'Pitcher Raw'!$B$5:$AM$5, 0), FALSE)</f>
        <v>#N/A</v>
      </c>
      <c r="AK132" s="9" t="e">
        <f>(VLOOKUP($B132, 'Pitcher Raw'!$B$6:$AM$77, MATCH('All P'!AK$5, 'Pitcher Raw'!$B$5:$AM$5, 0), FALSE)/VLOOKUP('All P'!$E132, 'Major League Baseball  Detailed'!$AF$2:$AG$31,2,FALSE))*162</f>
        <v>#N/A</v>
      </c>
      <c r="AL132" s="9" t="e">
        <f>(VLOOKUP($B132, 'Pitcher Raw'!$B$6:$AM$77, MATCH('All P'!AL$5, 'Pitcher Raw'!$B$5:$AM$5, 0), FALSE)/VLOOKUP('All P'!$E132, 'Major League Baseball  Detailed'!$AF$2:$AG$31,2,FALSE))*162</f>
        <v>#N/A</v>
      </c>
    </row>
    <row r="133" spans="1:38" x14ac:dyDescent="0.45">
      <c r="A133">
        <f>'Pitcher Raw'!A133</f>
        <v>0</v>
      </c>
      <c r="B133">
        <f>'Pitcher Raw'!B133</f>
        <v>0</v>
      </c>
      <c r="C133">
        <f>'Pitcher Raw'!C133</f>
        <v>0</v>
      </c>
      <c r="D133">
        <f>'Pitcher Raw'!D133</f>
        <v>0</v>
      </c>
      <c r="E133">
        <f>'Pitcher Raw'!E133</f>
        <v>0</v>
      </c>
      <c r="F133">
        <f>'Pitcher Raw'!F133</f>
        <v>0</v>
      </c>
      <c r="G133" t="e">
        <f>ROUND((VLOOKUP($B133, 'Pitcher Raw'!$B$6:$AM$77, MATCH('All P'!G$5,'Pitcher Raw'!$B$5:$AM$5, 0), FALSE)/$L133)*(162*($L133/VLOOKUP($E133, 'Major League Baseball  Detailed'!$AF$2:$AG$31, 2, FALSE))),0)</f>
        <v>#N/A</v>
      </c>
      <c r="H133" t="e">
        <f>ROUND((VLOOKUP($B133, 'Pitcher Raw'!$B$6:$AM$77, MATCH('All P'!H$5,'Pitcher Raw'!$B$5:$AM$5, 0), FALSE)/$L133)*(162*($L133/VLOOKUP($E133, 'Major League Baseball  Detailed'!$AF$2:$AG$31, 2, FALSE))),0)</f>
        <v>#N/A</v>
      </c>
      <c r="I133" t="e">
        <f>ROUND((VLOOKUP($B133, 'Pitcher Raw'!$B$6:$AM$77, MATCH('All P'!I$5,'Pitcher Raw'!$B$5:$AM$5, 0), FALSE)/$L133)*(162*($L133/VLOOKUP($E133, 'Major League Baseball  Detailed'!$AF$2:$AG$31, 2, FALSE))),0)</f>
        <v>#N/A</v>
      </c>
      <c r="J133" t="e">
        <f>ROUND((VLOOKUP($B133, 'Pitcher Raw'!$B$6:$AM$77, MATCH('All P'!J$5,'Pitcher Raw'!$B$5:$AM$5, 0), FALSE)/$L133)*(162*($L133/VLOOKUP($E133, 'Major League Baseball  Detailed'!$AF$2:$AG$31, 2, FALSE))),0)</f>
        <v>#N/A</v>
      </c>
      <c r="K133" t="e">
        <f>VLOOKUP($B133, 'Pitcher Raw'!$B$6:$AM$77, MATCH('All P'!K$5, 'Pitcher Raw'!$B$5:$AM$5, 0), FALSE)</f>
        <v>#N/A</v>
      </c>
      <c r="L133" t="e">
        <f>ROUND((VLOOKUP($B133,'Pitcher Raw'!$B$6:$AM$77,MATCH('All P'!L$5,'Pitcher Raw'!$B$5:$AM$5,0),FALSE)/VLOOKUP($E133, 'Major League Baseball  Detailed'!$AF$2:$AG$31, 2, FALSE))*162, 0)</f>
        <v>#N/A</v>
      </c>
      <c r="M133" t="e">
        <f>ROUND((VLOOKUP($B133,'Pitcher Raw'!$B$6:$AM$77,MATCH('All P'!M$5,'Pitcher Raw'!$B$5:$AM$5,0),FALSE)/VLOOKUP($E133, 'Major League Baseball  Detailed'!$AF$2:$AG$31, 2, FALSE))*162, 0)</f>
        <v>#N/A</v>
      </c>
      <c r="N133" t="e">
        <f>ROUND((VLOOKUP($B133, 'Pitcher Raw'!$B$6:$AM$77, MATCH('All P'!N$5,'Pitcher Raw'!$B$5:$AM$5, 0), FALSE)/$L133)*(162*($L133/VLOOKUP($E133, 'Major League Baseball  Detailed'!$AF$2:$AG$31, 2, FALSE))),0)</f>
        <v>#N/A</v>
      </c>
      <c r="O133" t="e">
        <f>ROUND((VLOOKUP($B133, 'Pitcher Raw'!$B$6:$AM$77, MATCH('All P'!O$5,'Pitcher Raw'!$B$5:$AM$5, 0), FALSE)/$L133)*(162*($L133/VLOOKUP($E133, 'Major League Baseball  Detailed'!$AF$2:$AG$31, 2, FALSE))),0)</f>
        <v>#N/A</v>
      </c>
      <c r="P133" t="e">
        <f>ROUND((VLOOKUP($B133, 'Pitcher Raw'!$B$6:$AM$77, MATCH('All P'!P$5,'Pitcher Raw'!$B$5:$AM$5, 0), FALSE)/$L133)*(162*($L133/VLOOKUP($E133, 'Major League Baseball  Detailed'!$AF$2:$AG$31, 2, FALSE))),0)</f>
        <v>#N/A</v>
      </c>
      <c r="Q133" t="e">
        <f>ROUND((VLOOKUP($B133, 'Pitcher Raw'!$B$6:$AM$77, MATCH('All P'!Q$5,'Pitcher Raw'!$B$5:$AM$5, 0), FALSE)/$L133)*(162*($L133/VLOOKUP($E133, 'Major League Baseball  Detailed'!$AF$2:$AG$31, 2, FALSE))),0)</f>
        <v>#N/A</v>
      </c>
      <c r="R133" t="e">
        <f>ROUND((VLOOKUP($B133, 'Pitcher Raw'!$B$6:$AM$77, MATCH('All P'!R$5,'Pitcher Raw'!$B$5:$AM$5, 0), FALSE)/$L133)*(162*($L133/VLOOKUP($E133, 'Major League Baseball  Detailed'!$AF$2:$AG$31, 2, FALSE))),0)</f>
        <v>#N/A</v>
      </c>
      <c r="S133" t="e">
        <f>ROUND((VLOOKUP($B133, 'Pitcher Raw'!$B$6:$AM$77, MATCH('All P'!S$5,'Pitcher Raw'!$B$5:$AM$5, 0), FALSE)/$L133)*(162*($L133/VLOOKUP($E133, 'Major League Baseball  Detailed'!$AF$2:$AG$31, 2, FALSE))),0)</f>
        <v>#N/A</v>
      </c>
      <c r="T133" t="e">
        <f>ROUND((VLOOKUP($B133, 'Pitcher Raw'!$B$6:$AM$77, MATCH('All P'!T$5,'Pitcher Raw'!$B$5:$AM$5, 0), FALSE)/$L133)*(162*($L133/VLOOKUP($E133, 'Major League Baseball  Detailed'!$AF$2:$AG$31, 2, FALSE))),0)</f>
        <v>#N/A</v>
      </c>
      <c r="U133" t="e">
        <f>ROUND((VLOOKUP($B133, 'Pitcher Raw'!$B$6:$AM$77, MATCH('All P'!U$5,'Pitcher Raw'!$B$5:$AM$5, 0), FALSE)/$L133)*(162*($L133/VLOOKUP($E133, 'Major League Baseball  Detailed'!$AF$2:$AG$31, 2, FALSE))),0)</f>
        <v>#N/A</v>
      </c>
      <c r="V133" t="e">
        <f>ROUND((VLOOKUP($B133, 'Pitcher Raw'!$B$6:$AM$77, MATCH('All P'!V$5,'Pitcher Raw'!$B$5:$AM$5, 0), FALSE)/$L133)*(162*($L133/VLOOKUP($E133, 'Major League Baseball  Detailed'!$AF$2:$AG$31, 2, FALSE))),0)</f>
        <v>#N/A</v>
      </c>
      <c r="W133" t="e">
        <f>ROUND((VLOOKUP($B133, 'Pitcher Raw'!$B$6:$AM$77, MATCH('All P'!W$5,'Pitcher Raw'!$B$5:$AM$5, 0), FALSE)/$L133)*(162*($L133/VLOOKUP($E133, 'Major League Baseball  Detailed'!$AF$2:$AG$31, 2, FALSE))),0)</f>
        <v>#N/A</v>
      </c>
      <c r="X133" t="e">
        <f>ROUND((VLOOKUP($B133, 'Pitcher Raw'!$B$6:$AM$77, MATCH('All P'!X$5,'Pitcher Raw'!$B$5:$AM$5, 0), FALSE)/$L133)*(162*($L133/VLOOKUP($E133, 'Major League Baseball  Detailed'!$AF$2:$AG$31, 2, FALSE))),0)</f>
        <v>#N/A</v>
      </c>
      <c r="Y133" t="e">
        <f>ROUND((VLOOKUP($B133, 'Pitcher Raw'!$B$6:$AM$77, MATCH('All P'!Y$5,'Pitcher Raw'!$B$5:$AM$5, 0), FALSE)/$L133)*(162*($L133/VLOOKUP($E133, 'Major League Baseball  Detailed'!$AF$2:$AG$31, 2, FALSE))),0)</f>
        <v>#N/A</v>
      </c>
      <c r="Z133" t="e">
        <f>ROUND((VLOOKUP($B133, 'Pitcher Raw'!$B$6:$AM$77, MATCH('All P'!Z$5,'Pitcher Raw'!$B$5:$AM$5, 0), FALSE)/$L133)*(162*($L133/VLOOKUP($E133, 'Major League Baseball  Detailed'!$AF$2:$AG$31, 2, FALSE))),0)</f>
        <v>#N/A</v>
      </c>
      <c r="AA133" t="e">
        <f>ROUND((VLOOKUP($B133, 'Pitcher Raw'!$B$6:$AM$77, MATCH('All P'!AA$5,'Pitcher Raw'!$B$5:$AM$5, 0), FALSE)/$L133)*(162*($L133/VLOOKUP($E133, 'Major League Baseball  Detailed'!$AF$2:$AG$31, 2, FALSE))),0)</f>
        <v>#N/A</v>
      </c>
      <c r="AB133" t="e">
        <f>ROUND((VLOOKUP($B133, 'Pitcher Raw'!$B$6:$AM$77, MATCH('All P'!AB$5,'Pitcher Raw'!$B$5:$AM$5, 0), FALSE)/$L133)*(162*($L133/VLOOKUP($E133, 'Major League Baseball  Detailed'!$AF$2:$AG$31, 2, FALSE))),0)</f>
        <v>#N/A</v>
      </c>
      <c r="AC133" t="e">
        <f>VLOOKUP($B133, 'Pitcher Raw'!$B$6:$AM$77, MATCH('All P'!AC$5, 'Pitcher Raw'!$B$5:$AM$5, 0), FALSE)</f>
        <v>#N/A</v>
      </c>
      <c r="AD133" s="1" t="e">
        <f>VLOOKUP($B133, 'Pitcher Raw'!$B$6:$AM$77, MATCH('All P'!AD$5, 'Pitcher Raw'!$B$5:$AM$5, 0), FALSE)</f>
        <v>#N/A</v>
      </c>
      <c r="AE133" s="1" t="e">
        <f>VLOOKUP($B133, 'Pitcher Raw'!$B$6:$AM$77, MATCH('All P'!AE$5, 'Pitcher Raw'!$B$5:$AM$5, 0), FALSE)</f>
        <v>#N/A</v>
      </c>
      <c r="AF133" s="9" t="e">
        <f>VLOOKUP($B133, 'Pitcher Raw'!$B$6:$AM$77, MATCH('All P'!AF$5, 'Pitcher Raw'!$B$5:$AM$5, 0), FALSE)</f>
        <v>#N/A</v>
      </c>
      <c r="AG133" s="9" t="e">
        <f>VLOOKUP($B133, 'Pitcher Raw'!$B$6:$AM$77, MATCH('All P'!AG$5, 'Pitcher Raw'!$B$5:$AM$5, 0), FALSE)</f>
        <v>#N/A</v>
      </c>
      <c r="AH133" s="9" t="e">
        <f>VLOOKUP($B133, 'Pitcher Raw'!$B$6:$AM$77, MATCH('All P'!AH$5, 'Pitcher Raw'!$B$5:$AM$5, 0), FALSE)</f>
        <v>#N/A</v>
      </c>
      <c r="AI133" s="9" t="e">
        <f>VLOOKUP($B133, 'Pitcher Raw'!$B$6:$AM$77, MATCH('All P'!AI$5, 'Pitcher Raw'!$B$5:$AM$5, 0), FALSE)</f>
        <v>#N/A</v>
      </c>
      <c r="AJ133" s="9" t="e">
        <f>VLOOKUP($B133, 'Pitcher Raw'!$B$6:$AM$77, MATCH('All P'!AJ$5, 'Pitcher Raw'!$B$5:$AM$5, 0), FALSE)</f>
        <v>#N/A</v>
      </c>
      <c r="AK133" s="9" t="e">
        <f>(VLOOKUP($B133, 'Pitcher Raw'!$B$6:$AM$77, MATCH('All P'!AK$5, 'Pitcher Raw'!$B$5:$AM$5, 0), FALSE)/VLOOKUP('All P'!$E133, 'Major League Baseball  Detailed'!$AF$2:$AG$31,2,FALSE))*162</f>
        <v>#N/A</v>
      </c>
      <c r="AL133" s="9" t="e">
        <f>(VLOOKUP($B133, 'Pitcher Raw'!$B$6:$AM$77, MATCH('All P'!AL$5, 'Pitcher Raw'!$B$5:$AM$5, 0), FALSE)/VLOOKUP('All P'!$E133, 'Major League Baseball  Detailed'!$AF$2:$AG$31,2,FALSE))*162</f>
        <v>#N/A</v>
      </c>
    </row>
    <row r="134" spans="1:38" x14ac:dyDescent="0.45">
      <c r="A134">
        <f>'Pitcher Raw'!A134</f>
        <v>0</v>
      </c>
      <c r="B134">
        <f>'Pitcher Raw'!B134</f>
        <v>0</v>
      </c>
      <c r="C134">
        <f>'Pitcher Raw'!C134</f>
        <v>0</v>
      </c>
      <c r="D134">
        <f>'Pitcher Raw'!D134</f>
        <v>0</v>
      </c>
      <c r="E134">
        <f>'Pitcher Raw'!E134</f>
        <v>0</v>
      </c>
      <c r="F134">
        <f>'Pitcher Raw'!F134</f>
        <v>0</v>
      </c>
      <c r="G134" t="e">
        <f>ROUND((VLOOKUP($B134, 'Pitcher Raw'!$B$6:$AM$77, MATCH('All P'!G$5,'Pitcher Raw'!$B$5:$AM$5, 0), FALSE)/$L134)*(162*($L134/VLOOKUP($E134, 'Major League Baseball  Detailed'!$AF$2:$AG$31, 2, FALSE))),0)</f>
        <v>#N/A</v>
      </c>
      <c r="H134" t="e">
        <f>ROUND((VLOOKUP($B134, 'Pitcher Raw'!$B$6:$AM$77, MATCH('All P'!H$5,'Pitcher Raw'!$B$5:$AM$5, 0), FALSE)/$L134)*(162*($L134/VLOOKUP($E134, 'Major League Baseball  Detailed'!$AF$2:$AG$31, 2, FALSE))),0)</f>
        <v>#N/A</v>
      </c>
      <c r="I134" t="e">
        <f>ROUND((VLOOKUP($B134, 'Pitcher Raw'!$B$6:$AM$77, MATCH('All P'!I$5,'Pitcher Raw'!$B$5:$AM$5, 0), FALSE)/$L134)*(162*($L134/VLOOKUP($E134, 'Major League Baseball  Detailed'!$AF$2:$AG$31, 2, FALSE))),0)</f>
        <v>#N/A</v>
      </c>
      <c r="J134" t="e">
        <f>ROUND((VLOOKUP($B134, 'Pitcher Raw'!$B$6:$AM$77, MATCH('All P'!J$5,'Pitcher Raw'!$B$5:$AM$5, 0), FALSE)/$L134)*(162*($L134/VLOOKUP($E134, 'Major League Baseball  Detailed'!$AF$2:$AG$31, 2, FALSE))),0)</f>
        <v>#N/A</v>
      </c>
      <c r="K134" t="e">
        <f>VLOOKUP($B134, 'Pitcher Raw'!$B$6:$AM$77, MATCH('All P'!K$5, 'Pitcher Raw'!$B$5:$AM$5, 0), FALSE)</f>
        <v>#N/A</v>
      </c>
      <c r="L134" t="e">
        <f>ROUND((VLOOKUP($B134,'Pitcher Raw'!$B$6:$AM$77,MATCH('All P'!L$5,'Pitcher Raw'!$B$5:$AM$5,0),FALSE)/VLOOKUP($E134, 'Major League Baseball  Detailed'!$AF$2:$AG$31, 2, FALSE))*162, 0)</f>
        <v>#N/A</v>
      </c>
      <c r="M134" t="e">
        <f>ROUND((VLOOKUP($B134,'Pitcher Raw'!$B$6:$AM$77,MATCH('All P'!M$5,'Pitcher Raw'!$B$5:$AM$5,0),FALSE)/VLOOKUP($E134, 'Major League Baseball  Detailed'!$AF$2:$AG$31, 2, FALSE))*162, 0)</f>
        <v>#N/A</v>
      </c>
      <c r="N134" t="e">
        <f>ROUND((VLOOKUP($B134, 'Pitcher Raw'!$B$6:$AM$77, MATCH('All P'!N$5,'Pitcher Raw'!$B$5:$AM$5, 0), FALSE)/$L134)*(162*($L134/VLOOKUP($E134, 'Major League Baseball  Detailed'!$AF$2:$AG$31, 2, FALSE))),0)</f>
        <v>#N/A</v>
      </c>
      <c r="O134" t="e">
        <f>ROUND((VLOOKUP($B134, 'Pitcher Raw'!$B$6:$AM$77, MATCH('All P'!O$5,'Pitcher Raw'!$B$5:$AM$5, 0), FALSE)/$L134)*(162*($L134/VLOOKUP($E134, 'Major League Baseball  Detailed'!$AF$2:$AG$31, 2, FALSE))),0)</f>
        <v>#N/A</v>
      </c>
      <c r="P134" t="e">
        <f>ROUND((VLOOKUP($B134, 'Pitcher Raw'!$B$6:$AM$77, MATCH('All P'!P$5,'Pitcher Raw'!$B$5:$AM$5, 0), FALSE)/$L134)*(162*($L134/VLOOKUP($E134, 'Major League Baseball  Detailed'!$AF$2:$AG$31, 2, FALSE))),0)</f>
        <v>#N/A</v>
      </c>
      <c r="Q134" t="e">
        <f>ROUND((VLOOKUP($B134, 'Pitcher Raw'!$B$6:$AM$77, MATCH('All P'!Q$5,'Pitcher Raw'!$B$5:$AM$5, 0), FALSE)/$L134)*(162*($L134/VLOOKUP($E134, 'Major League Baseball  Detailed'!$AF$2:$AG$31, 2, FALSE))),0)</f>
        <v>#N/A</v>
      </c>
      <c r="R134" t="e">
        <f>ROUND((VLOOKUP($B134, 'Pitcher Raw'!$B$6:$AM$77, MATCH('All P'!R$5,'Pitcher Raw'!$B$5:$AM$5, 0), FALSE)/$L134)*(162*($L134/VLOOKUP($E134, 'Major League Baseball  Detailed'!$AF$2:$AG$31, 2, FALSE))),0)</f>
        <v>#N/A</v>
      </c>
      <c r="S134" t="e">
        <f>ROUND((VLOOKUP($B134, 'Pitcher Raw'!$B$6:$AM$77, MATCH('All P'!S$5,'Pitcher Raw'!$B$5:$AM$5, 0), FALSE)/$L134)*(162*($L134/VLOOKUP($E134, 'Major League Baseball  Detailed'!$AF$2:$AG$31, 2, FALSE))),0)</f>
        <v>#N/A</v>
      </c>
      <c r="T134" t="e">
        <f>ROUND((VLOOKUP($B134, 'Pitcher Raw'!$B$6:$AM$77, MATCH('All P'!T$5,'Pitcher Raw'!$B$5:$AM$5, 0), FALSE)/$L134)*(162*($L134/VLOOKUP($E134, 'Major League Baseball  Detailed'!$AF$2:$AG$31, 2, FALSE))),0)</f>
        <v>#N/A</v>
      </c>
      <c r="U134" t="e">
        <f>ROUND((VLOOKUP($B134, 'Pitcher Raw'!$B$6:$AM$77, MATCH('All P'!U$5,'Pitcher Raw'!$B$5:$AM$5, 0), FALSE)/$L134)*(162*($L134/VLOOKUP($E134, 'Major League Baseball  Detailed'!$AF$2:$AG$31, 2, FALSE))),0)</f>
        <v>#N/A</v>
      </c>
      <c r="V134" t="e">
        <f>ROUND((VLOOKUP($B134, 'Pitcher Raw'!$B$6:$AM$77, MATCH('All P'!V$5,'Pitcher Raw'!$B$5:$AM$5, 0), FALSE)/$L134)*(162*($L134/VLOOKUP($E134, 'Major League Baseball  Detailed'!$AF$2:$AG$31, 2, FALSE))),0)</f>
        <v>#N/A</v>
      </c>
      <c r="W134" t="e">
        <f>ROUND((VLOOKUP($B134, 'Pitcher Raw'!$B$6:$AM$77, MATCH('All P'!W$5,'Pitcher Raw'!$B$5:$AM$5, 0), FALSE)/$L134)*(162*($L134/VLOOKUP($E134, 'Major League Baseball  Detailed'!$AF$2:$AG$31, 2, FALSE))),0)</f>
        <v>#N/A</v>
      </c>
      <c r="X134" t="e">
        <f>ROUND((VLOOKUP($B134, 'Pitcher Raw'!$B$6:$AM$77, MATCH('All P'!X$5,'Pitcher Raw'!$B$5:$AM$5, 0), FALSE)/$L134)*(162*($L134/VLOOKUP($E134, 'Major League Baseball  Detailed'!$AF$2:$AG$31, 2, FALSE))),0)</f>
        <v>#N/A</v>
      </c>
      <c r="Y134" t="e">
        <f>ROUND((VLOOKUP($B134, 'Pitcher Raw'!$B$6:$AM$77, MATCH('All P'!Y$5,'Pitcher Raw'!$B$5:$AM$5, 0), FALSE)/$L134)*(162*($L134/VLOOKUP($E134, 'Major League Baseball  Detailed'!$AF$2:$AG$31, 2, FALSE))),0)</f>
        <v>#N/A</v>
      </c>
      <c r="Z134" t="e">
        <f>ROUND((VLOOKUP($B134, 'Pitcher Raw'!$B$6:$AM$77, MATCH('All P'!Z$5,'Pitcher Raw'!$B$5:$AM$5, 0), FALSE)/$L134)*(162*($L134/VLOOKUP($E134, 'Major League Baseball  Detailed'!$AF$2:$AG$31, 2, FALSE))),0)</f>
        <v>#N/A</v>
      </c>
      <c r="AA134" t="e">
        <f>ROUND((VLOOKUP($B134, 'Pitcher Raw'!$B$6:$AM$77, MATCH('All P'!AA$5,'Pitcher Raw'!$B$5:$AM$5, 0), FALSE)/$L134)*(162*($L134/VLOOKUP($E134, 'Major League Baseball  Detailed'!$AF$2:$AG$31, 2, FALSE))),0)</f>
        <v>#N/A</v>
      </c>
      <c r="AB134" t="e">
        <f>ROUND((VLOOKUP($B134, 'Pitcher Raw'!$B$6:$AM$77, MATCH('All P'!AB$5,'Pitcher Raw'!$B$5:$AM$5, 0), FALSE)/$L134)*(162*($L134/VLOOKUP($E134, 'Major League Baseball  Detailed'!$AF$2:$AG$31, 2, FALSE))),0)</f>
        <v>#N/A</v>
      </c>
      <c r="AC134" t="e">
        <f>VLOOKUP($B134, 'Pitcher Raw'!$B$6:$AM$77, MATCH('All P'!AC$5, 'Pitcher Raw'!$B$5:$AM$5, 0), FALSE)</f>
        <v>#N/A</v>
      </c>
      <c r="AD134" s="1" t="e">
        <f>VLOOKUP($B134, 'Pitcher Raw'!$B$6:$AM$77, MATCH('All P'!AD$5, 'Pitcher Raw'!$B$5:$AM$5, 0), FALSE)</f>
        <v>#N/A</v>
      </c>
      <c r="AE134" s="1" t="e">
        <f>VLOOKUP($B134, 'Pitcher Raw'!$B$6:$AM$77, MATCH('All P'!AE$5, 'Pitcher Raw'!$B$5:$AM$5, 0), FALSE)</f>
        <v>#N/A</v>
      </c>
      <c r="AF134" s="9" t="e">
        <f>VLOOKUP($B134, 'Pitcher Raw'!$B$6:$AM$77, MATCH('All P'!AF$5, 'Pitcher Raw'!$B$5:$AM$5, 0), FALSE)</f>
        <v>#N/A</v>
      </c>
      <c r="AG134" s="9" t="e">
        <f>VLOOKUP($B134, 'Pitcher Raw'!$B$6:$AM$77, MATCH('All P'!AG$5, 'Pitcher Raw'!$B$5:$AM$5, 0), FALSE)</f>
        <v>#N/A</v>
      </c>
      <c r="AH134" s="9" t="e">
        <f>VLOOKUP($B134, 'Pitcher Raw'!$B$6:$AM$77, MATCH('All P'!AH$5, 'Pitcher Raw'!$B$5:$AM$5, 0), FALSE)</f>
        <v>#N/A</v>
      </c>
      <c r="AI134" s="9" t="e">
        <f>VLOOKUP($B134, 'Pitcher Raw'!$B$6:$AM$77, MATCH('All P'!AI$5, 'Pitcher Raw'!$B$5:$AM$5, 0), FALSE)</f>
        <v>#N/A</v>
      </c>
      <c r="AJ134" s="9" t="e">
        <f>VLOOKUP($B134, 'Pitcher Raw'!$B$6:$AM$77, MATCH('All P'!AJ$5, 'Pitcher Raw'!$B$5:$AM$5, 0), FALSE)</f>
        <v>#N/A</v>
      </c>
      <c r="AK134" s="9" t="e">
        <f>(VLOOKUP($B134, 'Pitcher Raw'!$B$6:$AM$77, MATCH('All P'!AK$5, 'Pitcher Raw'!$B$5:$AM$5, 0), FALSE)/VLOOKUP('All P'!$E134, 'Major League Baseball  Detailed'!$AF$2:$AG$31,2,FALSE))*162</f>
        <v>#N/A</v>
      </c>
      <c r="AL134" s="9" t="e">
        <f>(VLOOKUP($B134, 'Pitcher Raw'!$B$6:$AM$77, MATCH('All P'!AL$5, 'Pitcher Raw'!$B$5:$AM$5, 0), FALSE)/VLOOKUP('All P'!$E134, 'Major League Baseball  Detailed'!$AF$2:$AG$31,2,FALSE))*162</f>
        <v>#N/A</v>
      </c>
    </row>
    <row r="135" spans="1:38" x14ac:dyDescent="0.45">
      <c r="A135">
        <f>'Pitcher Raw'!A135</f>
        <v>0</v>
      </c>
      <c r="B135">
        <f>'Pitcher Raw'!B135</f>
        <v>0</v>
      </c>
      <c r="C135">
        <f>'Pitcher Raw'!C135</f>
        <v>0</v>
      </c>
      <c r="D135">
        <f>'Pitcher Raw'!D135</f>
        <v>0</v>
      </c>
      <c r="E135">
        <f>'Pitcher Raw'!E135</f>
        <v>0</v>
      </c>
      <c r="F135">
        <f>'Pitcher Raw'!F135</f>
        <v>0</v>
      </c>
      <c r="G135" t="e">
        <f>ROUND((VLOOKUP($B135, 'Pitcher Raw'!$B$6:$AM$77, MATCH('All P'!G$5,'Pitcher Raw'!$B$5:$AM$5, 0), FALSE)/$L135)*(162*($L135/VLOOKUP($E135, 'Major League Baseball  Detailed'!$AF$2:$AG$31, 2, FALSE))),0)</f>
        <v>#N/A</v>
      </c>
      <c r="H135" t="e">
        <f>ROUND((VLOOKUP($B135, 'Pitcher Raw'!$B$6:$AM$77, MATCH('All P'!H$5,'Pitcher Raw'!$B$5:$AM$5, 0), FALSE)/$L135)*(162*($L135/VLOOKUP($E135, 'Major League Baseball  Detailed'!$AF$2:$AG$31, 2, FALSE))),0)</f>
        <v>#N/A</v>
      </c>
      <c r="I135" t="e">
        <f>ROUND((VLOOKUP($B135, 'Pitcher Raw'!$B$6:$AM$77, MATCH('All P'!I$5,'Pitcher Raw'!$B$5:$AM$5, 0), FALSE)/$L135)*(162*($L135/VLOOKUP($E135, 'Major League Baseball  Detailed'!$AF$2:$AG$31, 2, FALSE))),0)</f>
        <v>#N/A</v>
      </c>
      <c r="J135" t="e">
        <f>ROUND((VLOOKUP($B135, 'Pitcher Raw'!$B$6:$AM$77, MATCH('All P'!J$5,'Pitcher Raw'!$B$5:$AM$5, 0), FALSE)/$L135)*(162*($L135/VLOOKUP($E135, 'Major League Baseball  Detailed'!$AF$2:$AG$31, 2, FALSE))),0)</f>
        <v>#N/A</v>
      </c>
      <c r="K135" t="e">
        <f>VLOOKUP($B135, 'Pitcher Raw'!$B$6:$AM$77, MATCH('All P'!K$5, 'Pitcher Raw'!$B$5:$AM$5, 0), FALSE)</f>
        <v>#N/A</v>
      </c>
      <c r="L135" t="e">
        <f>ROUND((VLOOKUP($B135,'Pitcher Raw'!$B$6:$AM$77,MATCH('All P'!L$5,'Pitcher Raw'!$B$5:$AM$5,0),FALSE)/VLOOKUP($E135, 'Major League Baseball  Detailed'!$AF$2:$AG$31, 2, FALSE))*162, 0)</f>
        <v>#N/A</v>
      </c>
      <c r="M135" t="e">
        <f>ROUND((VLOOKUP($B135,'Pitcher Raw'!$B$6:$AM$77,MATCH('All P'!M$5,'Pitcher Raw'!$B$5:$AM$5,0),FALSE)/VLOOKUP($E135, 'Major League Baseball  Detailed'!$AF$2:$AG$31, 2, FALSE))*162, 0)</f>
        <v>#N/A</v>
      </c>
      <c r="N135" t="e">
        <f>ROUND((VLOOKUP($B135, 'Pitcher Raw'!$B$6:$AM$77, MATCH('All P'!N$5,'Pitcher Raw'!$B$5:$AM$5, 0), FALSE)/$L135)*(162*($L135/VLOOKUP($E135, 'Major League Baseball  Detailed'!$AF$2:$AG$31, 2, FALSE))),0)</f>
        <v>#N/A</v>
      </c>
      <c r="O135" t="e">
        <f>ROUND((VLOOKUP($B135, 'Pitcher Raw'!$B$6:$AM$77, MATCH('All P'!O$5,'Pitcher Raw'!$B$5:$AM$5, 0), FALSE)/$L135)*(162*($L135/VLOOKUP($E135, 'Major League Baseball  Detailed'!$AF$2:$AG$31, 2, FALSE))),0)</f>
        <v>#N/A</v>
      </c>
      <c r="P135" t="e">
        <f>ROUND((VLOOKUP($B135, 'Pitcher Raw'!$B$6:$AM$77, MATCH('All P'!P$5,'Pitcher Raw'!$B$5:$AM$5, 0), FALSE)/$L135)*(162*($L135/VLOOKUP($E135, 'Major League Baseball  Detailed'!$AF$2:$AG$31, 2, FALSE))),0)</f>
        <v>#N/A</v>
      </c>
      <c r="Q135" t="e">
        <f>ROUND((VLOOKUP($B135, 'Pitcher Raw'!$B$6:$AM$77, MATCH('All P'!Q$5,'Pitcher Raw'!$B$5:$AM$5, 0), FALSE)/$L135)*(162*($L135/VLOOKUP($E135, 'Major League Baseball  Detailed'!$AF$2:$AG$31, 2, FALSE))),0)</f>
        <v>#N/A</v>
      </c>
      <c r="R135" t="e">
        <f>ROUND((VLOOKUP($B135, 'Pitcher Raw'!$B$6:$AM$77, MATCH('All P'!R$5,'Pitcher Raw'!$B$5:$AM$5, 0), FALSE)/$L135)*(162*($L135/VLOOKUP($E135, 'Major League Baseball  Detailed'!$AF$2:$AG$31, 2, FALSE))),0)</f>
        <v>#N/A</v>
      </c>
      <c r="S135" t="e">
        <f>ROUND((VLOOKUP($B135, 'Pitcher Raw'!$B$6:$AM$77, MATCH('All P'!S$5,'Pitcher Raw'!$B$5:$AM$5, 0), FALSE)/$L135)*(162*($L135/VLOOKUP($E135, 'Major League Baseball  Detailed'!$AF$2:$AG$31, 2, FALSE))),0)</f>
        <v>#N/A</v>
      </c>
      <c r="T135" t="e">
        <f>ROUND((VLOOKUP($B135, 'Pitcher Raw'!$B$6:$AM$77, MATCH('All P'!T$5,'Pitcher Raw'!$B$5:$AM$5, 0), FALSE)/$L135)*(162*($L135/VLOOKUP($E135, 'Major League Baseball  Detailed'!$AF$2:$AG$31, 2, FALSE))),0)</f>
        <v>#N/A</v>
      </c>
      <c r="U135" t="e">
        <f>ROUND((VLOOKUP($B135, 'Pitcher Raw'!$B$6:$AM$77, MATCH('All P'!U$5,'Pitcher Raw'!$B$5:$AM$5, 0), FALSE)/$L135)*(162*($L135/VLOOKUP($E135, 'Major League Baseball  Detailed'!$AF$2:$AG$31, 2, FALSE))),0)</f>
        <v>#N/A</v>
      </c>
      <c r="V135" t="e">
        <f>ROUND((VLOOKUP($B135, 'Pitcher Raw'!$B$6:$AM$77, MATCH('All P'!V$5,'Pitcher Raw'!$B$5:$AM$5, 0), FALSE)/$L135)*(162*($L135/VLOOKUP($E135, 'Major League Baseball  Detailed'!$AF$2:$AG$31, 2, FALSE))),0)</f>
        <v>#N/A</v>
      </c>
      <c r="W135" t="e">
        <f>ROUND((VLOOKUP($B135, 'Pitcher Raw'!$B$6:$AM$77, MATCH('All P'!W$5,'Pitcher Raw'!$B$5:$AM$5, 0), FALSE)/$L135)*(162*($L135/VLOOKUP($E135, 'Major League Baseball  Detailed'!$AF$2:$AG$31, 2, FALSE))),0)</f>
        <v>#N/A</v>
      </c>
      <c r="X135" t="e">
        <f>ROUND((VLOOKUP($B135, 'Pitcher Raw'!$B$6:$AM$77, MATCH('All P'!X$5,'Pitcher Raw'!$B$5:$AM$5, 0), FALSE)/$L135)*(162*($L135/VLOOKUP($E135, 'Major League Baseball  Detailed'!$AF$2:$AG$31, 2, FALSE))),0)</f>
        <v>#N/A</v>
      </c>
      <c r="Y135" t="e">
        <f>ROUND((VLOOKUP($B135, 'Pitcher Raw'!$B$6:$AM$77, MATCH('All P'!Y$5,'Pitcher Raw'!$B$5:$AM$5, 0), FALSE)/$L135)*(162*($L135/VLOOKUP($E135, 'Major League Baseball  Detailed'!$AF$2:$AG$31, 2, FALSE))),0)</f>
        <v>#N/A</v>
      </c>
      <c r="Z135" t="e">
        <f>ROUND((VLOOKUP($B135, 'Pitcher Raw'!$B$6:$AM$77, MATCH('All P'!Z$5,'Pitcher Raw'!$B$5:$AM$5, 0), FALSE)/$L135)*(162*($L135/VLOOKUP($E135, 'Major League Baseball  Detailed'!$AF$2:$AG$31, 2, FALSE))),0)</f>
        <v>#N/A</v>
      </c>
      <c r="AA135" t="e">
        <f>ROUND((VLOOKUP($B135, 'Pitcher Raw'!$B$6:$AM$77, MATCH('All P'!AA$5,'Pitcher Raw'!$B$5:$AM$5, 0), FALSE)/$L135)*(162*($L135/VLOOKUP($E135, 'Major League Baseball  Detailed'!$AF$2:$AG$31, 2, FALSE))),0)</f>
        <v>#N/A</v>
      </c>
      <c r="AB135" t="e">
        <f>ROUND((VLOOKUP($B135, 'Pitcher Raw'!$B$6:$AM$77, MATCH('All P'!AB$5,'Pitcher Raw'!$B$5:$AM$5, 0), FALSE)/$L135)*(162*($L135/VLOOKUP($E135, 'Major League Baseball  Detailed'!$AF$2:$AG$31, 2, FALSE))),0)</f>
        <v>#N/A</v>
      </c>
      <c r="AC135" t="e">
        <f>VLOOKUP($B135, 'Pitcher Raw'!$B$6:$AM$77, MATCH('All P'!AC$5, 'Pitcher Raw'!$B$5:$AM$5, 0), FALSE)</f>
        <v>#N/A</v>
      </c>
      <c r="AD135" s="1" t="e">
        <f>VLOOKUP($B135, 'Pitcher Raw'!$B$6:$AM$77, MATCH('All P'!AD$5, 'Pitcher Raw'!$B$5:$AM$5, 0), FALSE)</f>
        <v>#N/A</v>
      </c>
      <c r="AE135" s="1" t="e">
        <f>VLOOKUP($B135, 'Pitcher Raw'!$B$6:$AM$77, MATCH('All P'!AE$5, 'Pitcher Raw'!$B$5:$AM$5, 0), FALSE)</f>
        <v>#N/A</v>
      </c>
      <c r="AF135" s="9" t="e">
        <f>VLOOKUP($B135, 'Pitcher Raw'!$B$6:$AM$77, MATCH('All P'!AF$5, 'Pitcher Raw'!$B$5:$AM$5, 0), FALSE)</f>
        <v>#N/A</v>
      </c>
      <c r="AG135" s="9" t="e">
        <f>VLOOKUP($B135, 'Pitcher Raw'!$B$6:$AM$77, MATCH('All P'!AG$5, 'Pitcher Raw'!$B$5:$AM$5, 0), FALSE)</f>
        <v>#N/A</v>
      </c>
      <c r="AH135" s="9" t="e">
        <f>VLOOKUP($B135, 'Pitcher Raw'!$B$6:$AM$77, MATCH('All P'!AH$5, 'Pitcher Raw'!$B$5:$AM$5, 0), FALSE)</f>
        <v>#N/A</v>
      </c>
      <c r="AI135" s="9" t="e">
        <f>VLOOKUP($B135, 'Pitcher Raw'!$B$6:$AM$77, MATCH('All P'!AI$5, 'Pitcher Raw'!$B$5:$AM$5, 0), FALSE)</f>
        <v>#N/A</v>
      </c>
      <c r="AJ135" s="9" t="e">
        <f>VLOOKUP($B135, 'Pitcher Raw'!$B$6:$AM$77, MATCH('All P'!AJ$5, 'Pitcher Raw'!$B$5:$AM$5, 0), FALSE)</f>
        <v>#N/A</v>
      </c>
      <c r="AK135" s="9" t="e">
        <f>(VLOOKUP($B135, 'Pitcher Raw'!$B$6:$AM$77, MATCH('All P'!AK$5, 'Pitcher Raw'!$B$5:$AM$5, 0), FALSE)/VLOOKUP('All P'!$E135, 'Major League Baseball  Detailed'!$AF$2:$AG$31,2,FALSE))*162</f>
        <v>#N/A</v>
      </c>
      <c r="AL135" s="9" t="e">
        <f>(VLOOKUP($B135, 'Pitcher Raw'!$B$6:$AM$77, MATCH('All P'!AL$5, 'Pitcher Raw'!$B$5:$AM$5, 0), FALSE)/VLOOKUP('All P'!$E135, 'Major League Baseball  Detailed'!$AF$2:$AG$31,2,FALSE))*162</f>
        <v>#N/A</v>
      </c>
    </row>
    <row r="136" spans="1:38" x14ac:dyDescent="0.45">
      <c r="A136">
        <f>'Pitcher Raw'!A136</f>
        <v>0</v>
      </c>
      <c r="B136">
        <f>'Pitcher Raw'!B136</f>
        <v>0</v>
      </c>
      <c r="C136">
        <f>'Pitcher Raw'!C136</f>
        <v>0</v>
      </c>
      <c r="D136">
        <f>'Pitcher Raw'!D136</f>
        <v>0</v>
      </c>
      <c r="E136">
        <f>'Pitcher Raw'!E136</f>
        <v>0</v>
      </c>
      <c r="F136">
        <f>'Pitcher Raw'!F136</f>
        <v>0</v>
      </c>
      <c r="G136" t="e">
        <f>ROUND((VLOOKUP($B136, 'Pitcher Raw'!$B$6:$AM$77, MATCH('All P'!G$5,'Pitcher Raw'!$B$5:$AM$5, 0), FALSE)/$L136)*(162*($L136/VLOOKUP($E136, 'Major League Baseball  Detailed'!$AF$2:$AG$31, 2, FALSE))),0)</f>
        <v>#N/A</v>
      </c>
      <c r="H136" t="e">
        <f>ROUND((VLOOKUP($B136, 'Pitcher Raw'!$B$6:$AM$77, MATCH('All P'!H$5,'Pitcher Raw'!$B$5:$AM$5, 0), FALSE)/$L136)*(162*($L136/VLOOKUP($E136, 'Major League Baseball  Detailed'!$AF$2:$AG$31, 2, FALSE))),0)</f>
        <v>#N/A</v>
      </c>
      <c r="I136" t="e">
        <f>ROUND((VLOOKUP($B136, 'Pitcher Raw'!$B$6:$AM$77, MATCH('All P'!I$5,'Pitcher Raw'!$B$5:$AM$5, 0), FALSE)/$L136)*(162*($L136/VLOOKUP($E136, 'Major League Baseball  Detailed'!$AF$2:$AG$31, 2, FALSE))),0)</f>
        <v>#N/A</v>
      </c>
      <c r="J136" t="e">
        <f>ROUND((VLOOKUP($B136, 'Pitcher Raw'!$B$6:$AM$77, MATCH('All P'!J$5,'Pitcher Raw'!$B$5:$AM$5, 0), FALSE)/$L136)*(162*($L136/VLOOKUP($E136, 'Major League Baseball  Detailed'!$AF$2:$AG$31, 2, FALSE))),0)</f>
        <v>#N/A</v>
      </c>
      <c r="K136" t="e">
        <f>VLOOKUP($B136, 'Pitcher Raw'!$B$6:$AM$77, MATCH('All P'!K$5, 'Pitcher Raw'!$B$5:$AM$5, 0), FALSE)</f>
        <v>#N/A</v>
      </c>
      <c r="L136" t="e">
        <f>ROUND((VLOOKUP($B136,'Pitcher Raw'!$B$6:$AM$77,MATCH('All P'!L$5,'Pitcher Raw'!$B$5:$AM$5,0),FALSE)/VLOOKUP($E136, 'Major League Baseball  Detailed'!$AF$2:$AG$31, 2, FALSE))*162, 0)</f>
        <v>#N/A</v>
      </c>
      <c r="M136" t="e">
        <f>ROUND((VLOOKUP($B136,'Pitcher Raw'!$B$6:$AM$77,MATCH('All P'!M$5,'Pitcher Raw'!$B$5:$AM$5,0),FALSE)/VLOOKUP($E136, 'Major League Baseball  Detailed'!$AF$2:$AG$31, 2, FALSE))*162, 0)</f>
        <v>#N/A</v>
      </c>
      <c r="N136" t="e">
        <f>ROUND((VLOOKUP($B136, 'Pitcher Raw'!$B$6:$AM$77, MATCH('All P'!N$5,'Pitcher Raw'!$B$5:$AM$5, 0), FALSE)/$L136)*(162*($L136/VLOOKUP($E136, 'Major League Baseball  Detailed'!$AF$2:$AG$31, 2, FALSE))),0)</f>
        <v>#N/A</v>
      </c>
      <c r="O136" t="e">
        <f>ROUND((VLOOKUP($B136, 'Pitcher Raw'!$B$6:$AM$77, MATCH('All P'!O$5,'Pitcher Raw'!$B$5:$AM$5, 0), FALSE)/$L136)*(162*($L136/VLOOKUP($E136, 'Major League Baseball  Detailed'!$AF$2:$AG$31, 2, FALSE))),0)</f>
        <v>#N/A</v>
      </c>
      <c r="P136" t="e">
        <f>ROUND((VLOOKUP($B136, 'Pitcher Raw'!$B$6:$AM$77, MATCH('All P'!P$5,'Pitcher Raw'!$B$5:$AM$5, 0), FALSE)/$L136)*(162*($L136/VLOOKUP($E136, 'Major League Baseball  Detailed'!$AF$2:$AG$31, 2, FALSE))),0)</f>
        <v>#N/A</v>
      </c>
      <c r="Q136" t="e">
        <f>ROUND((VLOOKUP($B136, 'Pitcher Raw'!$B$6:$AM$77, MATCH('All P'!Q$5,'Pitcher Raw'!$B$5:$AM$5, 0), FALSE)/$L136)*(162*($L136/VLOOKUP($E136, 'Major League Baseball  Detailed'!$AF$2:$AG$31, 2, FALSE))),0)</f>
        <v>#N/A</v>
      </c>
      <c r="R136" t="e">
        <f>ROUND((VLOOKUP($B136, 'Pitcher Raw'!$B$6:$AM$77, MATCH('All P'!R$5,'Pitcher Raw'!$B$5:$AM$5, 0), FALSE)/$L136)*(162*($L136/VLOOKUP($E136, 'Major League Baseball  Detailed'!$AF$2:$AG$31, 2, FALSE))),0)</f>
        <v>#N/A</v>
      </c>
      <c r="S136" t="e">
        <f>ROUND((VLOOKUP($B136, 'Pitcher Raw'!$B$6:$AM$77, MATCH('All P'!S$5,'Pitcher Raw'!$B$5:$AM$5, 0), FALSE)/$L136)*(162*($L136/VLOOKUP($E136, 'Major League Baseball  Detailed'!$AF$2:$AG$31, 2, FALSE))),0)</f>
        <v>#N/A</v>
      </c>
      <c r="T136" t="e">
        <f>ROUND((VLOOKUP($B136, 'Pitcher Raw'!$B$6:$AM$77, MATCH('All P'!T$5,'Pitcher Raw'!$B$5:$AM$5, 0), FALSE)/$L136)*(162*($L136/VLOOKUP($E136, 'Major League Baseball  Detailed'!$AF$2:$AG$31, 2, FALSE))),0)</f>
        <v>#N/A</v>
      </c>
      <c r="U136" t="e">
        <f>ROUND((VLOOKUP($B136, 'Pitcher Raw'!$B$6:$AM$77, MATCH('All P'!U$5,'Pitcher Raw'!$B$5:$AM$5, 0), FALSE)/$L136)*(162*($L136/VLOOKUP($E136, 'Major League Baseball  Detailed'!$AF$2:$AG$31, 2, FALSE))),0)</f>
        <v>#N/A</v>
      </c>
      <c r="V136" t="e">
        <f>ROUND((VLOOKUP($B136, 'Pitcher Raw'!$B$6:$AM$77, MATCH('All P'!V$5,'Pitcher Raw'!$B$5:$AM$5, 0), FALSE)/$L136)*(162*($L136/VLOOKUP($E136, 'Major League Baseball  Detailed'!$AF$2:$AG$31, 2, FALSE))),0)</f>
        <v>#N/A</v>
      </c>
      <c r="W136" t="e">
        <f>ROUND((VLOOKUP($B136, 'Pitcher Raw'!$B$6:$AM$77, MATCH('All P'!W$5,'Pitcher Raw'!$B$5:$AM$5, 0), FALSE)/$L136)*(162*($L136/VLOOKUP($E136, 'Major League Baseball  Detailed'!$AF$2:$AG$31, 2, FALSE))),0)</f>
        <v>#N/A</v>
      </c>
      <c r="X136" t="e">
        <f>ROUND((VLOOKUP($B136, 'Pitcher Raw'!$B$6:$AM$77, MATCH('All P'!X$5,'Pitcher Raw'!$B$5:$AM$5, 0), FALSE)/$L136)*(162*($L136/VLOOKUP($E136, 'Major League Baseball  Detailed'!$AF$2:$AG$31, 2, FALSE))),0)</f>
        <v>#N/A</v>
      </c>
      <c r="Y136" t="e">
        <f>ROUND((VLOOKUP($B136, 'Pitcher Raw'!$B$6:$AM$77, MATCH('All P'!Y$5,'Pitcher Raw'!$B$5:$AM$5, 0), FALSE)/$L136)*(162*($L136/VLOOKUP($E136, 'Major League Baseball  Detailed'!$AF$2:$AG$31, 2, FALSE))),0)</f>
        <v>#N/A</v>
      </c>
      <c r="Z136" t="e">
        <f>ROUND((VLOOKUP($B136, 'Pitcher Raw'!$B$6:$AM$77, MATCH('All P'!Z$5,'Pitcher Raw'!$B$5:$AM$5, 0), FALSE)/$L136)*(162*($L136/VLOOKUP($E136, 'Major League Baseball  Detailed'!$AF$2:$AG$31, 2, FALSE))),0)</f>
        <v>#N/A</v>
      </c>
      <c r="AA136" t="e">
        <f>ROUND((VLOOKUP($B136, 'Pitcher Raw'!$B$6:$AM$77, MATCH('All P'!AA$5,'Pitcher Raw'!$B$5:$AM$5, 0), FALSE)/$L136)*(162*($L136/VLOOKUP($E136, 'Major League Baseball  Detailed'!$AF$2:$AG$31, 2, FALSE))),0)</f>
        <v>#N/A</v>
      </c>
      <c r="AB136" t="e">
        <f>ROUND((VLOOKUP($B136, 'Pitcher Raw'!$B$6:$AM$77, MATCH('All P'!AB$5,'Pitcher Raw'!$B$5:$AM$5, 0), FALSE)/$L136)*(162*($L136/VLOOKUP($E136, 'Major League Baseball  Detailed'!$AF$2:$AG$31, 2, FALSE))),0)</f>
        <v>#N/A</v>
      </c>
      <c r="AC136" t="e">
        <f>VLOOKUP($B136, 'Pitcher Raw'!$B$6:$AM$77, MATCH('All P'!AC$5, 'Pitcher Raw'!$B$5:$AM$5, 0), FALSE)</f>
        <v>#N/A</v>
      </c>
      <c r="AD136" s="1" t="e">
        <f>VLOOKUP($B136, 'Pitcher Raw'!$B$6:$AM$77, MATCH('All P'!AD$5, 'Pitcher Raw'!$B$5:$AM$5, 0), FALSE)</f>
        <v>#N/A</v>
      </c>
      <c r="AE136" s="1" t="e">
        <f>VLOOKUP($B136, 'Pitcher Raw'!$B$6:$AM$77, MATCH('All P'!AE$5, 'Pitcher Raw'!$B$5:$AM$5, 0), FALSE)</f>
        <v>#N/A</v>
      </c>
      <c r="AF136" s="9" t="e">
        <f>VLOOKUP($B136, 'Pitcher Raw'!$B$6:$AM$77, MATCH('All P'!AF$5, 'Pitcher Raw'!$B$5:$AM$5, 0), FALSE)</f>
        <v>#N/A</v>
      </c>
      <c r="AG136" s="9" t="e">
        <f>VLOOKUP($B136, 'Pitcher Raw'!$B$6:$AM$77, MATCH('All P'!AG$5, 'Pitcher Raw'!$B$5:$AM$5, 0), FALSE)</f>
        <v>#N/A</v>
      </c>
      <c r="AH136" s="9" t="e">
        <f>VLOOKUP($B136, 'Pitcher Raw'!$B$6:$AM$77, MATCH('All P'!AH$5, 'Pitcher Raw'!$B$5:$AM$5, 0), FALSE)</f>
        <v>#N/A</v>
      </c>
      <c r="AI136" s="9" t="e">
        <f>VLOOKUP($B136, 'Pitcher Raw'!$B$6:$AM$77, MATCH('All P'!AI$5, 'Pitcher Raw'!$B$5:$AM$5, 0), FALSE)</f>
        <v>#N/A</v>
      </c>
      <c r="AJ136" s="9" t="e">
        <f>VLOOKUP($B136, 'Pitcher Raw'!$B$6:$AM$77, MATCH('All P'!AJ$5, 'Pitcher Raw'!$B$5:$AM$5, 0), FALSE)</f>
        <v>#N/A</v>
      </c>
      <c r="AK136" s="9" t="e">
        <f>(VLOOKUP($B136, 'Pitcher Raw'!$B$6:$AM$77, MATCH('All P'!AK$5, 'Pitcher Raw'!$B$5:$AM$5, 0), FALSE)/VLOOKUP('All P'!$E136, 'Major League Baseball  Detailed'!$AF$2:$AG$31,2,FALSE))*162</f>
        <v>#N/A</v>
      </c>
      <c r="AL136" s="9" t="e">
        <f>(VLOOKUP($B136, 'Pitcher Raw'!$B$6:$AM$77, MATCH('All P'!AL$5, 'Pitcher Raw'!$B$5:$AM$5, 0), FALSE)/VLOOKUP('All P'!$E136, 'Major League Baseball  Detailed'!$AF$2:$AG$31,2,FALSE))*162</f>
        <v>#N/A</v>
      </c>
    </row>
    <row r="137" spans="1:38" x14ac:dyDescent="0.45">
      <c r="A137">
        <f>'Pitcher Raw'!A137</f>
        <v>0</v>
      </c>
      <c r="B137">
        <f>'Pitcher Raw'!B137</f>
        <v>0</v>
      </c>
      <c r="C137">
        <f>'Pitcher Raw'!C137</f>
        <v>0</v>
      </c>
      <c r="D137">
        <f>'Pitcher Raw'!D137</f>
        <v>0</v>
      </c>
      <c r="E137">
        <f>'Pitcher Raw'!E137</f>
        <v>0</v>
      </c>
      <c r="F137">
        <f>'Pitcher Raw'!F137</f>
        <v>0</v>
      </c>
      <c r="G137" t="e">
        <f>ROUND((VLOOKUP($B137, 'Pitcher Raw'!$B$6:$AM$77, MATCH('All P'!G$5,'Pitcher Raw'!$B$5:$AM$5, 0), FALSE)/$L137)*(162*($L137/VLOOKUP($E137, 'Major League Baseball  Detailed'!$AF$2:$AG$31, 2, FALSE))),0)</f>
        <v>#N/A</v>
      </c>
      <c r="H137" t="e">
        <f>ROUND((VLOOKUP($B137, 'Pitcher Raw'!$B$6:$AM$77, MATCH('All P'!H$5,'Pitcher Raw'!$B$5:$AM$5, 0), FALSE)/$L137)*(162*($L137/VLOOKUP($E137, 'Major League Baseball  Detailed'!$AF$2:$AG$31, 2, FALSE))),0)</f>
        <v>#N/A</v>
      </c>
      <c r="I137" t="e">
        <f>ROUND((VLOOKUP($B137, 'Pitcher Raw'!$B$6:$AM$77, MATCH('All P'!I$5,'Pitcher Raw'!$B$5:$AM$5, 0), FALSE)/$L137)*(162*($L137/VLOOKUP($E137, 'Major League Baseball  Detailed'!$AF$2:$AG$31, 2, FALSE))),0)</f>
        <v>#N/A</v>
      </c>
      <c r="J137" t="e">
        <f>ROUND((VLOOKUP($B137, 'Pitcher Raw'!$B$6:$AM$77, MATCH('All P'!J$5,'Pitcher Raw'!$B$5:$AM$5, 0), FALSE)/$L137)*(162*($L137/VLOOKUP($E137, 'Major League Baseball  Detailed'!$AF$2:$AG$31, 2, FALSE))),0)</f>
        <v>#N/A</v>
      </c>
      <c r="K137" t="e">
        <f>VLOOKUP($B137, 'Pitcher Raw'!$B$6:$AM$77, MATCH('All P'!K$5, 'Pitcher Raw'!$B$5:$AM$5, 0), FALSE)</f>
        <v>#N/A</v>
      </c>
      <c r="L137" t="e">
        <f>ROUND((VLOOKUP($B137,'Pitcher Raw'!$B$6:$AM$77,MATCH('All P'!L$5,'Pitcher Raw'!$B$5:$AM$5,0),FALSE)/VLOOKUP($E137, 'Major League Baseball  Detailed'!$AF$2:$AG$31, 2, FALSE))*162, 0)</f>
        <v>#N/A</v>
      </c>
      <c r="M137" t="e">
        <f>ROUND((VLOOKUP($B137,'Pitcher Raw'!$B$6:$AM$77,MATCH('All P'!M$5,'Pitcher Raw'!$B$5:$AM$5,0),FALSE)/VLOOKUP($E137, 'Major League Baseball  Detailed'!$AF$2:$AG$31, 2, FALSE))*162, 0)</f>
        <v>#N/A</v>
      </c>
      <c r="N137" t="e">
        <f>ROUND((VLOOKUP($B137, 'Pitcher Raw'!$B$6:$AM$77, MATCH('All P'!N$5,'Pitcher Raw'!$B$5:$AM$5, 0), FALSE)/$L137)*(162*($L137/VLOOKUP($E137, 'Major League Baseball  Detailed'!$AF$2:$AG$31, 2, FALSE))),0)</f>
        <v>#N/A</v>
      </c>
      <c r="O137" t="e">
        <f>ROUND((VLOOKUP($B137, 'Pitcher Raw'!$B$6:$AM$77, MATCH('All P'!O$5,'Pitcher Raw'!$B$5:$AM$5, 0), FALSE)/$L137)*(162*($L137/VLOOKUP($E137, 'Major League Baseball  Detailed'!$AF$2:$AG$31, 2, FALSE))),0)</f>
        <v>#N/A</v>
      </c>
      <c r="P137" t="e">
        <f>ROUND((VLOOKUP($B137, 'Pitcher Raw'!$B$6:$AM$77, MATCH('All P'!P$5,'Pitcher Raw'!$B$5:$AM$5, 0), FALSE)/$L137)*(162*($L137/VLOOKUP($E137, 'Major League Baseball  Detailed'!$AF$2:$AG$31, 2, FALSE))),0)</f>
        <v>#N/A</v>
      </c>
      <c r="Q137" t="e">
        <f>ROUND((VLOOKUP($B137, 'Pitcher Raw'!$B$6:$AM$77, MATCH('All P'!Q$5,'Pitcher Raw'!$B$5:$AM$5, 0), FALSE)/$L137)*(162*($L137/VLOOKUP($E137, 'Major League Baseball  Detailed'!$AF$2:$AG$31, 2, FALSE))),0)</f>
        <v>#N/A</v>
      </c>
      <c r="R137" t="e">
        <f>ROUND((VLOOKUP($B137, 'Pitcher Raw'!$B$6:$AM$77, MATCH('All P'!R$5,'Pitcher Raw'!$B$5:$AM$5, 0), FALSE)/$L137)*(162*($L137/VLOOKUP($E137, 'Major League Baseball  Detailed'!$AF$2:$AG$31, 2, FALSE))),0)</f>
        <v>#N/A</v>
      </c>
      <c r="S137" t="e">
        <f>ROUND((VLOOKUP($B137, 'Pitcher Raw'!$B$6:$AM$77, MATCH('All P'!S$5,'Pitcher Raw'!$B$5:$AM$5, 0), FALSE)/$L137)*(162*($L137/VLOOKUP($E137, 'Major League Baseball  Detailed'!$AF$2:$AG$31, 2, FALSE))),0)</f>
        <v>#N/A</v>
      </c>
      <c r="T137" t="e">
        <f>ROUND((VLOOKUP($B137, 'Pitcher Raw'!$B$6:$AM$77, MATCH('All P'!T$5,'Pitcher Raw'!$B$5:$AM$5, 0), FALSE)/$L137)*(162*($L137/VLOOKUP($E137, 'Major League Baseball  Detailed'!$AF$2:$AG$31, 2, FALSE))),0)</f>
        <v>#N/A</v>
      </c>
      <c r="U137" t="e">
        <f>ROUND((VLOOKUP($B137, 'Pitcher Raw'!$B$6:$AM$77, MATCH('All P'!U$5,'Pitcher Raw'!$B$5:$AM$5, 0), FALSE)/$L137)*(162*($L137/VLOOKUP($E137, 'Major League Baseball  Detailed'!$AF$2:$AG$31, 2, FALSE))),0)</f>
        <v>#N/A</v>
      </c>
      <c r="V137" t="e">
        <f>ROUND((VLOOKUP($B137, 'Pitcher Raw'!$B$6:$AM$77, MATCH('All P'!V$5,'Pitcher Raw'!$B$5:$AM$5, 0), FALSE)/$L137)*(162*($L137/VLOOKUP($E137, 'Major League Baseball  Detailed'!$AF$2:$AG$31, 2, FALSE))),0)</f>
        <v>#N/A</v>
      </c>
      <c r="W137" t="e">
        <f>ROUND((VLOOKUP($B137, 'Pitcher Raw'!$B$6:$AM$77, MATCH('All P'!W$5,'Pitcher Raw'!$B$5:$AM$5, 0), FALSE)/$L137)*(162*($L137/VLOOKUP($E137, 'Major League Baseball  Detailed'!$AF$2:$AG$31, 2, FALSE))),0)</f>
        <v>#N/A</v>
      </c>
      <c r="X137" t="e">
        <f>ROUND((VLOOKUP($B137, 'Pitcher Raw'!$B$6:$AM$77, MATCH('All P'!X$5,'Pitcher Raw'!$B$5:$AM$5, 0), FALSE)/$L137)*(162*($L137/VLOOKUP($E137, 'Major League Baseball  Detailed'!$AF$2:$AG$31, 2, FALSE))),0)</f>
        <v>#N/A</v>
      </c>
      <c r="Y137" t="e">
        <f>ROUND((VLOOKUP($B137, 'Pitcher Raw'!$B$6:$AM$77, MATCH('All P'!Y$5,'Pitcher Raw'!$B$5:$AM$5, 0), FALSE)/$L137)*(162*($L137/VLOOKUP($E137, 'Major League Baseball  Detailed'!$AF$2:$AG$31, 2, FALSE))),0)</f>
        <v>#N/A</v>
      </c>
      <c r="Z137" t="e">
        <f>ROUND((VLOOKUP($B137, 'Pitcher Raw'!$B$6:$AM$77, MATCH('All P'!Z$5,'Pitcher Raw'!$B$5:$AM$5, 0), FALSE)/$L137)*(162*($L137/VLOOKUP($E137, 'Major League Baseball  Detailed'!$AF$2:$AG$31, 2, FALSE))),0)</f>
        <v>#N/A</v>
      </c>
      <c r="AA137" t="e">
        <f>ROUND((VLOOKUP($B137, 'Pitcher Raw'!$B$6:$AM$77, MATCH('All P'!AA$5,'Pitcher Raw'!$B$5:$AM$5, 0), FALSE)/$L137)*(162*($L137/VLOOKUP($E137, 'Major League Baseball  Detailed'!$AF$2:$AG$31, 2, FALSE))),0)</f>
        <v>#N/A</v>
      </c>
      <c r="AB137" t="e">
        <f>ROUND((VLOOKUP($B137, 'Pitcher Raw'!$B$6:$AM$77, MATCH('All P'!AB$5,'Pitcher Raw'!$B$5:$AM$5, 0), FALSE)/$L137)*(162*($L137/VLOOKUP($E137, 'Major League Baseball  Detailed'!$AF$2:$AG$31, 2, FALSE))),0)</f>
        <v>#N/A</v>
      </c>
      <c r="AC137" t="e">
        <f>VLOOKUP($B137, 'Pitcher Raw'!$B$6:$AM$77, MATCH('All P'!AC$5, 'Pitcher Raw'!$B$5:$AM$5, 0), FALSE)</f>
        <v>#N/A</v>
      </c>
      <c r="AD137" s="1" t="e">
        <f>VLOOKUP($B137, 'Pitcher Raw'!$B$6:$AM$77, MATCH('All P'!AD$5, 'Pitcher Raw'!$B$5:$AM$5, 0), FALSE)</f>
        <v>#N/A</v>
      </c>
      <c r="AE137" s="1" t="e">
        <f>VLOOKUP($B137, 'Pitcher Raw'!$B$6:$AM$77, MATCH('All P'!AE$5, 'Pitcher Raw'!$B$5:$AM$5, 0), FALSE)</f>
        <v>#N/A</v>
      </c>
      <c r="AF137" s="9" t="e">
        <f>VLOOKUP($B137, 'Pitcher Raw'!$B$6:$AM$77, MATCH('All P'!AF$5, 'Pitcher Raw'!$B$5:$AM$5, 0), FALSE)</f>
        <v>#N/A</v>
      </c>
      <c r="AG137" s="9" t="e">
        <f>VLOOKUP($B137, 'Pitcher Raw'!$B$6:$AM$77, MATCH('All P'!AG$5, 'Pitcher Raw'!$B$5:$AM$5, 0), FALSE)</f>
        <v>#N/A</v>
      </c>
      <c r="AH137" s="9" t="e">
        <f>VLOOKUP($B137, 'Pitcher Raw'!$B$6:$AM$77, MATCH('All P'!AH$5, 'Pitcher Raw'!$B$5:$AM$5, 0), FALSE)</f>
        <v>#N/A</v>
      </c>
      <c r="AI137" s="9" t="e">
        <f>VLOOKUP($B137, 'Pitcher Raw'!$B$6:$AM$77, MATCH('All P'!AI$5, 'Pitcher Raw'!$B$5:$AM$5, 0), FALSE)</f>
        <v>#N/A</v>
      </c>
      <c r="AJ137" s="9" t="e">
        <f>VLOOKUP($B137, 'Pitcher Raw'!$B$6:$AM$77, MATCH('All P'!AJ$5, 'Pitcher Raw'!$B$5:$AM$5, 0), FALSE)</f>
        <v>#N/A</v>
      </c>
      <c r="AK137" s="9" t="e">
        <f>(VLOOKUP($B137, 'Pitcher Raw'!$B$6:$AM$77, MATCH('All P'!AK$5, 'Pitcher Raw'!$B$5:$AM$5, 0), FALSE)/VLOOKUP('All P'!$E137, 'Major League Baseball  Detailed'!$AF$2:$AG$31,2,FALSE))*162</f>
        <v>#N/A</v>
      </c>
      <c r="AL137" s="9" t="e">
        <f>(VLOOKUP($B137, 'Pitcher Raw'!$B$6:$AM$77, MATCH('All P'!AL$5, 'Pitcher Raw'!$B$5:$AM$5, 0), FALSE)/VLOOKUP('All P'!$E137, 'Major League Baseball  Detailed'!$AF$2:$AG$31,2,FALSE))*162</f>
        <v>#N/A</v>
      </c>
    </row>
    <row r="138" spans="1:38" x14ac:dyDescent="0.45">
      <c r="A138">
        <f>'Pitcher Raw'!A138</f>
        <v>0</v>
      </c>
      <c r="B138">
        <f>'Pitcher Raw'!B138</f>
        <v>0</v>
      </c>
      <c r="C138">
        <f>'Pitcher Raw'!C138</f>
        <v>0</v>
      </c>
      <c r="D138">
        <f>'Pitcher Raw'!D138</f>
        <v>0</v>
      </c>
      <c r="E138">
        <f>'Pitcher Raw'!E138</f>
        <v>0</v>
      </c>
      <c r="F138">
        <f>'Pitcher Raw'!F138</f>
        <v>0</v>
      </c>
      <c r="G138" t="e">
        <f>ROUND((VLOOKUP($B138, 'Pitcher Raw'!$B$6:$AM$77, MATCH('All P'!G$5,'Pitcher Raw'!$B$5:$AM$5, 0), FALSE)/$L138)*(162*($L138/VLOOKUP($E138, 'Major League Baseball  Detailed'!$AF$2:$AG$31, 2, FALSE))),0)</f>
        <v>#N/A</v>
      </c>
      <c r="H138" t="e">
        <f>ROUND((VLOOKUP($B138, 'Pitcher Raw'!$B$6:$AM$77, MATCH('All P'!H$5,'Pitcher Raw'!$B$5:$AM$5, 0), FALSE)/$L138)*(162*($L138/VLOOKUP($E138, 'Major League Baseball  Detailed'!$AF$2:$AG$31, 2, FALSE))),0)</f>
        <v>#N/A</v>
      </c>
      <c r="I138" t="e">
        <f>ROUND((VLOOKUP($B138, 'Pitcher Raw'!$B$6:$AM$77, MATCH('All P'!I$5,'Pitcher Raw'!$B$5:$AM$5, 0), FALSE)/$L138)*(162*($L138/VLOOKUP($E138, 'Major League Baseball  Detailed'!$AF$2:$AG$31, 2, FALSE))),0)</f>
        <v>#N/A</v>
      </c>
      <c r="J138" t="e">
        <f>ROUND((VLOOKUP($B138, 'Pitcher Raw'!$B$6:$AM$77, MATCH('All P'!J$5,'Pitcher Raw'!$B$5:$AM$5, 0), FALSE)/$L138)*(162*($L138/VLOOKUP($E138, 'Major League Baseball  Detailed'!$AF$2:$AG$31, 2, FALSE))),0)</f>
        <v>#N/A</v>
      </c>
      <c r="K138" t="e">
        <f>VLOOKUP($B138, 'Pitcher Raw'!$B$6:$AM$77, MATCH('All P'!K$5, 'Pitcher Raw'!$B$5:$AM$5, 0), FALSE)</f>
        <v>#N/A</v>
      </c>
      <c r="L138" t="e">
        <f>ROUND((VLOOKUP($B138,'Pitcher Raw'!$B$6:$AM$77,MATCH('All P'!L$5,'Pitcher Raw'!$B$5:$AM$5,0),FALSE)/VLOOKUP($E138, 'Major League Baseball  Detailed'!$AF$2:$AG$31, 2, FALSE))*162, 0)</f>
        <v>#N/A</v>
      </c>
      <c r="M138" t="e">
        <f>ROUND((VLOOKUP($B138,'Pitcher Raw'!$B$6:$AM$77,MATCH('All P'!M$5,'Pitcher Raw'!$B$5:$AM$5,0),FALSE)/VLOOKUP($E138, 'Major League Baseball  Detailed'!$AF$2:$AG$31, 2, FALSE))*162, 0)</f>
        <v>#N/A</v>
      </c>
      <c r="N138" t="e">
        <f>ROUND((VLOOKUP($B138, 'Pitcher Raw'!$B$6:$AM$77, MATCH('All P'!N$5,'Pitcher Raw'!$B$5:$AM$5, 0), FALSE)/$L138)*(162*($L138/VLOOKUP($E138, 'Major League Baseball  Detailed'!$AF$2:$AG$31, 2, FALSE))),0)</f>
        <v>#N/A</v>
      </c>
      <c r="O138" t="e">
        <f>ROUND((VLOOKUP($B138, 'Pitcher Raw'!$B$6:$AM$77, MATCH('All P'!O$5,'Pitcher Raw'!$B$5:$AM$5, 0), FALSE)/$L138)*(162*($L138/VLOOKUP($E138, 'Major League Baseball  Detailed'!$AF$2:$AG$31, 2, FALSE))),0)</f>
        <v>#N/A</v>
      </c>
      <c r="P138" t="e">
        <f>ROUND((VLOOKUP($B138, 'Pitcher Raw'!$B$6:$AM$77, MATCH('All P'!P$5,'Pitcher Raw'!$B$5:$AM$5, 0), FALSE)/$L138)*(162*($L138/VLOOKUP($E138, 'Major League Baseball  Detailed'!$AF$2:$AG$31, 2, FALSE))),0)</f>
        <v>#N/A</v>
      </c>
      <c r="Q138" t="e">
        <f>ROUND((VLOOKUP($B138, 'Pitcher Raw'!$B$6:$AM$77, MATCH('All P'!Q$5,'Pitcher Raw'!$B$5:$AM$5, 0), FALSE)/$L138)*(162*($L138/VLOOKUP($E138, 'Major League Baseball  Detailed'!$AF$2:$AG$31, 2, FALSE))),0)</f>
        <v>#N/A</v>
      </c>
      <c r="R138" t="e">
        <f>ROUND((VLOOKUP($B138, 'Pitcher Raw'!$B$6:$AM$77, MATCH('All P'!R$5,'Pitcher Raw'!$B$5:$AM$5, 0), FALSE)/$L138)*(162*($L138/VLOOKUP($E138, 'Major League Baseball  Detailed'!$AF$2:$AG$31, 2, FALSE))),0)</f>
        <v>#N/A</v>
      </c>
      <c r="S138" t="e">
        <f>ROUND((VLOOKUP($B138, 'Pitcher Raw'!$B$6:$AM$77, MATCH('All P'!S$5,'Pitcher Raw'!$B$5:$AM$5, 0), FALSE)/$L138)*(162*($L138/VLOOKUP($E138, 'Major League Baseball  Detailed'!$AF$2:$AG$31, 2, FALSE))),0)</f>
        <v>#N/A</v>
      </c>
      <c r="T138" t="e">
        <f>ROUND((VLOOKUP($B138, 'Pitcher Raw'!$B$6:$AM$77, MATCH('All P'!T$5,'Pitcher Raw'!$B$5:$AM$5, 0), FALSE)/$L138)*(162*($L138/VLOOKUP($E138, 'Major League Baseball  Detailed'!$AF$2:$AG$31, 2, FALSE))),0)</f>
        <v>#N/A</v>
      </c>
      <c r="U138" t="e">
        <f>ROUND((VLOOKUP($B138, 'Pitcher Raw'!$B$6:$AM$77, MATCH('All P'!U$5,'Pitcher Raw'!$B$5:$AM$5, 0), FALSE)/$L138)*(162*($L138/VLOOKUP($E138, 'Major League Baseball  Detailed'!$AF$2:$AG$31, 2, FALSE))),0)</f>
        <v>#N/A</v>
      </c>
      <c r="V138" t="e">
        <f>ROUND((VLOOKUP($B138, 'Pitcher Raw'!$B$6:$AM$77, MATCH('All P'!V$5,'Pitcher Raw'!$B$5:$AM$5, 0), FALSE)/$L138)*(162*($L138/VLOOKUP($E138, 'Major League Baseball  Detailed'!$AF$2:$AG$31, 2, FALSE))),0)</f>
        <v>#N/A</v>
      </c>
      <c r="W138" t="e">
        <f>ROUND((VLOOKUP($B138, 'Pitcher Raw'!$B$6:$AM$77, MATCH('All P'!W$5,'Pitcher Raw'!$B$5:$AM$5, 0), FALSE)/$L138)*(162*($L138/VLOOKUP($E138, 'Major League Baseball  Detailed'!$AF$2:$AG$31, 2, FALSE))),0)</f>
        <v>#N/A</v>
      </c>
      <c r="X138" t="e">
        <f>ROUND((VLOOKUP($B138, 'Pitcher Raw'!$B$6:$AM$77, MATCH('All P'!X$5,'Pitcher Raw'!$B$5:$AM$5, 0), FALSE)/$L138)*(162*($L138/VLOOKUP($E138, 'Major League Baseball  Detailed'!$AF$2:$AG$31, 2, FALSE))),0)</f>
        <v>#N/A</v>
      </c>
      <c r="Y138" t="e">
        <f>ROUND((VLOOKUP($B138, 'Pitcher Raw'!$B$6:$AM$77, MATCH('All P'!Y$5,'Pitcher Raw'!$B$5:$AM$5, 0), FALSE)/$L138)*(162*($L138/VLOOKUP($E138, 'Major League Baseball  Detailed'!$AF$2:$AG$31, 2, FALSE))),0)</f>
        <v>#N/A</v>
      </c>
      <c r="Z138" t="e">
        <f>ROUND((VLOOKUP($B138, 'Pitcher Raw'!$B$6:$AM$77, MATCH('All P'!Z$5,'Pitcher Raw'!$B$5:$AM$5, 0), FALSE)/$L138)*(162*($L138/VLOOKUP($E138, 'Major League Baseball  Detailed'!$AF$2:$AG$31, 2, FALSE))),0)</f>
        <v>#N/A</v>
      </c>
      <c r="AA138" t="e">
        <f>ROUND((VLOOKUP($B138, 'Pitcher Raw'!$B$6:$AM$77, MATCH('All P'!AA$5,'Pitcher Raw'!$B$5:$AM$5, 0), FALSE)/$L138)*(162*($L138/VLOOKUP($E138, 'Major League Baseball  Detailed'!$AF$2:$AG$31, 2, FALSE))),0)</f>
        <v>#N/A</v>
      </c>
      <c r="AB138" t="e">
        <f>ROUND((VLOOKUP($B138, 'Pitcher Raw'!$B$6:$AM$77, MATCH('All P'!AB$5,'Pitcher Raw'!$B$5:$AM$5, 0), FALSE)/$L138)*(162*($L138/VLOOKUP($E138, 'Major League Baseball  Detailed'!$AF$2:$AG$31, 2, FALSE))),0)</f>
        <v>#N/A</v>
      </c>
      <c r="AC138" t="e">
        <f>VLOOKUP($B138, 'Pitcher Raw'!$B$6:$AM$77, MATCH('All P'!AC$5, 'Pitcher Raw'!$B$5:$AM$5, 0), FALSE)</f>
        <v>#N/A</v>
      </c>
      <c r="AD138" s="1" t="e">
        <f>VLOOKUP($B138, 'Pitcher Raw'!$B$6:$AM$77, MATCH('All P'!AD$5, 'Pitcher Raw'!$B$5:$AM$5, 0), FALSE)</f>
        <v>#N/A</v>
      </c>
      <c r="AE138" s="1" t="e">
        <f>VLOOKUP($B138, 'Pitcher Raw'!$B$6:$AM$77, MATCH('All P'!AE$5, 'Pitcher Raw'!$B$5:$AM$5, 0), FALSE)</f>
        <v>#N/A</v>
      </c>
      <c r="AF138" s="9" t="e">
        <f>VLOOKUP($B138, 'Pitcher Raw'!$B$6:$AM$77, MATCH('All P'!AF$5, 'Pitcher Raw'!$B$5:$AM$5, 0), FALSE)</f>
        <v>#N/A</v>
      </c>
      <c r="AG138" s="9" t="e">
        <f>VLOOKUP($B138, 'Pitcher Raw'!$B$6:$AM$77, MATCH('All P'!AG$5, 'Pitcher Raw'!$B$5:$AM$5, 0), FALSE)</f>
        <v>#N/A</v>
      </c>
      <c r="AH138" s="9" t="e">
        <f>VLOOKUP($B138, 'Pitcher Raw'!$B$6:$AM$77, MATCH('All P'!AH$5, 'Pitcher Raw'!$B$5:$AM$5, 0), FALSE)</f>
        <v>#N/A</v>
      </c>
      <c r="AI138" s="9" t="e">
        <f>VLOOKUP($B138, 'Pitcher Raw'!$B$6:$AM$77, MATCH('All P'!AI$5, 'Pitcher Raw'!$B$5:$AM$5, 0), FALSE)</f>
        <v>#N/A</v>
      </c>
      <c r="AJ138" s="9" t="e">
        <f>VLOOKUP($B138, 'Pitcher Raw'!$B$6:$AM$77, MATCH('All P'!AJ$5, 'Pitcher Raw'!$B$5:$AM$5, 0), FALSE)</f>
        <v>#N/A</v>
      </c>
      <c r="AK138" s="9" t="e">
        <f>(VLOOKUP($B138, 'Pitcher Raw'!$B$6:$AM$77, MATCH('All P'!AK$5, 'Pitcher Raw'!$B$5:$AM$5, 0), FALSE)/VLOOKUP('All P'!$E138, 'Major League Baseball  Detailed'!$AF$2:$AG$31,2,FALSE))*162</f>
        <v>#N/A</v>
      </c>
      <c r="AL138" s="9" t="e">
        <f>(VLOOKUP($B138, 'Pitcher Raw'!$B$6:$AM$77, MATCH('All P'!AL$5, 'Pitcher Raw'!$B$5:$AM$5, 0), FALSE)/VLOOKUP('All P'!$E138, 'Major League Baseball  Detailed'!$AF$2:$AG$31,2,FALSE))*162</f>
        <v>#N/A</v>
      </c>
    </row>
    <row r="139" spans="1:38" x14ac:dyDescent="0.45">
      <c r="A139">
        <f>'Pitcher Raw'!A139</f>
        <v>0</v>
      </c>
      <c r="B139">
        <f>'Pitcher Raw'!B139</f>
        <v>0</v>
      </c>
      <c r="C139">
        <f>'Pitcher Raw'!C139</f>
        <v>0</v>
      </c>
      <c r="D139">
        <f>'Pitcher Raw'!D139</f>
        <v>0</v>
      </c>
      <c r="E139">
        <f>'Pitcher Raw'!E139</f>
        <v>0</v>
      </c>
      <c r="F139">
        <f>'Pitcher Raw'!F139</f>
        <v>0</v>
      </c>
      <c r="G139" t="e">
        <f>ROUND((VLOOKUP($B139, 'Pitcher Raw'!$B$6:$AM$77, MATCH('All P'!G$5,'Pitcher Raw'!$B$5:$AM$5, 0), FALSE)/$L139)*(162*($L139/VLOOKUP($E139, 'Major League Baseball  Detailed'!$AF$2:$AG$31, 2, FALSE))),0)</f>
        <v>#N/A</v>
      </c>
      <c r="H139" t="e">
        <f>ROUND((VLOOKUP($B139, 'Pitcher Raw'!$B$6:$AM$77, MATCH('All P'!H$5,'Pitcher Raw'!$B$5:$AM$5, 0), FALSE)/$L139)*(162*($L139/VLOOKUP($E139, 'Major League Baseball  Detailed'!$AF$2:$AG$31, 2, FALSE))),0)</f>
        <v>#N/A</v>
      </c>
      <c r="I139" t="e">
        <f>ROUND((VLOOKUP($B139, 'Pitcher Raw'!$B$6:$AM$77, MATCH('All P'!I$5,'Pitcher Raw'!$B$5:$AM$5, 0), FALSE)/$L139)*(162*($L139/VLOOKUP($E139, 'Major League Baseball  Detailed'!$AF$2:$AG$31, 2, FALSE))),0)</f>
        <v>#N/A</v>
      </c>
      <c r="J139" t="e">
        <f>ROUND((VLOOKUP($B139, 'Pitcher Raw'!$B$6:$AM$77, MATCH('All P'!J$5,'Pitcher Raw'!$B$5:$AM$5, 0), FALSE)/$L139)*(162*($L139/VLOOKUP($E139, 'Major League Baseball  Detailed'!$AF$2:$AG$31, 2, FALSE))),0)</f>
        <v>#N/A</v>
      </c>
      <c r="K139" t="e">
        <f>VLOOKUP($B139, 'Pitcher Raw'!$B$6:$AM$77, MATCH('All P'!K$5, 'Pitcher Raw'!$B$5:$AM$5, 0), FALSE)</f>
        <v>#N/A</v>
      </c>
      <c r="L139" t="e">
        <f>ROUND((VLOOKUP($B139,'Pitcher Raw'!$B$6:$AM$77,MATCH('All P'!L$5,'Pitcher Raw'!$B$5:$AM$5,0),FALSE)/VLOOKUP($E139, 'Major League Baseball  Detailed'!$AF$2:$AG$31, 2, FALSE))*162, 0)</f>
        <v>#N/A</v>
      </c>
      <c r="M139" t="e">
        <f>ROUND((VLOOKUP($B139,'Pitcher Raw'!$B$6:$AM$77,MATCH('All P'!M$5,'Pitcher Raw'!$B$5:$AM$5,0),FALSE)/VLOOKUP($E139, 'Major League Baseball  Detailed'!$AF$2:$AG$31, 2, FALSE))*162, 0)</f>
        <v>#N/A</v>
      </c>
      <c r="N139" t="e">
        <f>ROUND((VLOOKUP($B139, 'Pitcher Raw'!$B$6:$AM$77, MATCH('All P'!N$5,'Pitcher Raw'!$B$5:$AM$5, 0), FALSE)/$L139)*(162*($L139/VLOOKUP($E139, 'Major League Baseball  Detailed'!$AF$2:$AG$31, 2, FALSE))),0)</f>
        <v>#N/A</v>
      </c>
      <c r="O139" t="e">
        <f>ROUND((VLOOKUP($B139, 'Pitcher Raw'!$B$6:$AM$77, MATCH('All P'!O$5,'Pitcher Raw'!$B$5:$AM$5, 0), FALSE)/$L139)*(162*($L139/VLOOKUP($E139, 'Major League Baseball  Detailed'!$AF$2:$AG$31, 2, FALSE))),0)</f>
        <v>#N/A</v>
      </c>
      <c r="P139" t="e">
        <f>ROUND((VLOOKUP($B139, 'Pitcher Raw'!$B$6:$AM$77, MATCH('All P'!P$5,'Pitcher Raw'!$B$5:$AM$5, 0), FALSE)/$L139)*(162*($L139/VLOOKUP($E139, 'Major League Baseball  Detailed'!$AF$2:$AG$31, 2, FALSE))),0)</f>
        <v>#N/A</v>
      </c>
      <c r="Q139" t="e">
        <f>ROUND((VLOOKUP($B139, 'Pitcher Raw'!$B$6:$AM$77, MATCH('All P'!Q$5,'Pitcher Raw'!$B$5:$AM$5, 0), FALSE)/$L139)*(162*($L139/VLOOKUP($E139, 'Major League Baseball  Detailed'!$AF$2:$AG$31, 2, FALSE))),0)</f>
        <v>#N/A</v>
      </c>
      <c r="R139" t="e">
        <f>ROUND((VLOOKUP($B139, 'Pitcher Raw'!$B$6:$AM$77, MATCH('All P'!R$5,'Pitcher Raw'!$B$5:$AM$5, 0), FALSE)/$L139)*(162*($L139/VLOOKUP($E139, 'Major League Baseball  Detailed'!$AF$2:$AG$31, 2, FALSE))),0)</f>
        <v>#N/A</v>
      </c>
      <c r="S139" t="e">
        <f>ROUND((VLOOKUP($B139, 'Pitcher Raw'!$B$6:$AM$77, MATCH('All P'!S$5,'Pitcher Raw'!$B$5:$AM$5, 0), FALSE)/$L139)*(162*($L139/VLOOKUP($E139, 'Major League Baseball  Detailed'!$AF$2:$AG$31, 2, FALSE))),0)</f>
        <v>#N/A</v>
      </c>
      <c r="T139" t="e">
        <f>ROUND((VLOOKUP($B139, 'Pitcher Raw'!$B$6:$AM$77, MATCH('All P'!T$5,'Pitcher Raw'!$B$5:$AM$5, 0), FALSE)/$L139)*(162*($L139/VLOOKUP($E139, 'Major League Baseball  Detailed'!$AF$2:$AG$31, 2, FALSE))),0)</f>
        <v>#N/A</v>
      </c>
      <c r="U139" t="e">
        <f>ROUND((VLOOKUP($B139, 'Pitcher Raw'!$B$6:$AM$77, MATCH('All P'!U$5,'Pitcher Raw'!$B$5:$AM$5, 0), FALSE)/$L139)*(162*($L139/VLOOKUP($E139, 'Major League Baseball  Detailed'!$AF$2:$AG$31, 2, FALSE))),0)</f>
        <v>#N/A</v>
      </c>
      <c r="V139" t="e">
        <f>ROUND((VLOOKUP($B139, 'Pitcher Raw'!$B$6:$AM$77, MATCH('All P'!V$5,'Pitcher Raw'!$B$5:$AM$5, 0), FALSE)/$L139)*(162*($L139/VLOOKUP($E139, 'Major League Baseball  Detailed'!$AF$2:$AG$31, 2, FALSE))),0)</f>
        <v>#N/A</v>
      </c>
      <c r="W139" t="e">
        <f>ROUND((VLOOKUP($B139, 'Pitcher Raw'!$B$6:$AM$77, MATCH('All P'!W$5,'Pitcher Raw'!$B$5:$AM$5, 0), FALSE)/$L139)*(162*($L139/VLOOKUP($E139, 'Major League Baseball  Detailed'!$AF$2:$AG$31, 2, FALSE))),0)</f>
        <v>#N/A</v>
      </c>
      <c r="X139" t="e">
        <f>ROUND((VLOOKUP($B139, 'Pitcher Raw'!$B$6:$AM$77, MATCH('All P'!X$5,'Pitcher Raw'!$B$5:$AM$5, 0), FALSE)/$L139)*(162*($L139/VLOOKUP($E139, 'Major League Baseball  Detailed'!$AF$2:$AG$31, 2, FALSE))),0)</f>
        <v>#N/A</v>
      </c>
      <c r="Y139" t="e">
        <f>ROUND((VLOOKUP($B139, 'Pitcher Raw'!$B$6:$AM$77, MATCH('All P'!Y$5,'Pitcher Raw'!$B$5:$AM$5, 0), FALSE)/$L139)*(162*($L139/VLOOKUP($E139, 'Major League Baseball  Detailed'!$AF$2:$AG$31, 2, FALSE))),0)</f>
        <v>#N/A</v>
      </c>
      <c r="Z139" t="e">
        <f>ROUND((VLOOKUP($B139, 'Pitcher Raw'!$B$6:$AM$77, MATCH('All P'!Z$5,'Pitcher Raw'!$B$5:$AM$5, 0), FALSE)/$L139)*(162*($L139/VLOOKUP($E139, 'Major League Baseball  Detailed'!$AF$2:$AG$31, 2, FALSE))),0)</f>
        <v>#N/A</v>
      </c>
      <c r="AA139" t="e">
        <f>ROUND((VLOOKUP($B139, 'Pitcher Raw'!$B$6:$AM$77, MATCH('All P'!AA$5,'Pitcher Raw'!$B$5:$AM$5, 0), FALSE)/$L139)*(162*($L139/VLOOKUP($E139, 'Major League Baseball  Detailed'!$AF$2:$AG$31, 2, FALSE))),0)</f>
        <v>#N/A</v>
      </c>
      <c r="AB139" t="e">
        <f>ROUND((VLOOKUP($B139, 'Pitcher Raw'!$B$6:$AM$77, MATCH('All P'!AB$5,'Pitcher Raw'!$B$5:$AM$5, 0), FALSE)/$L139)*(162*($L139/VLOOKUP($E139, 'Major League Baseball  Detailed'!$AF$2:$AG$31, 2, FALSE))),0)</f>
        <v>#N/A</v>
      </c>
      <c r="AC139" t="e">
        <f>VLOOKUP($B139, 'Pitcher Raw'!$B$6:$AM$77, MATCH('All P'!AC$5, 'Pitcher Raw'!$B$5:$AM$5, 0), FALSE)</f>
        <v>#N/A</v>
      </c>
      <c r="AD139" s="1" t="e">
        <f>VLOOKUP($B139, 'Pitcher Raw'!$B$6:$AM$77, MATCH('All P'!AD$5, 'Pitcher Raw'!$B$5:$AM$5, 0), FALSE)</f>
        <v>#N/A</v>
      </c>
      <c r="AE139" s="1" t="e">
        <f>VLOOKUP($B139, 'Pitcher Raw'!$B$6:$AM$77, MATCH('All P'!AE$5, 'Pitcher Raw'!$B$5:$AM$5, 0), FALSE)</f>
        <v>#N/A</v>
      </c>
      <c r="AF139" s="9" t="e">
        <f>VLOOKUP($B139, 'Pitcher Raw'!$B$6:$AM$77, MATCH('All P'!AF$5, 'Pitcher Raw'!$B$5:$AM$5, 0), FALSE)</f>
        <v>#N/A</v>
      </c>
      <c r="AG139" s="9" t="e">
        <f>VLOOKUP($B139, 'Pitcher Raw'!$B$6:$AM$77, MATCH('All P'!AG$5, 'Pitcher Raw'!$B$5:$AM$5, 0), FALSE)</f>
        <v>#N/A</v>
      </c>
      <c r="AH139" s="9" t="e">
        <f>VLOOKUP($B139, 'Pitcher Raw'!$B$6:$AM$77, MATCH('All P'!AH$5, 'Pitcher Raw'!$B$5:$AM$5, 0), FALSE)</f>
        <v>#N/A</v>
      </c>
      <c r="AI139" s="9" t="e">
        <f>VLOOKUP($B139, 'Pitcher Raw'!$B$6:$AM$77, MATCH('All P'!AI$5, 'Pitcher Raw'!$B$5:$AM$5, 0), FALSE)</f>
        <v>#N/A</v>
      </c>
      <c r="AJ139" s="9" t="e">
        <f>VLOOKUP($B139, 'Pitcher Raw'!$B$6:$AM$77, MATCH('All P'!AJ$5, 'Pitcher Raw'!$B$5:$AM$5, 0), FALSE)</f>
        <v>#N/A</v>
      </c>
      <c r="AK139" s="9" t="e">
        <f>(VLOOKUP($B139, 'Pitcher Raw'!$B$6:$AM$77, MATCH('All P'!AK$5, 'Pitcher Raw'!$B$5:$AM$5, 0), FALSE)/VLOOKUP('All P'!$E139, 'Major League Baseball  Detailed'!$AF$2:$AG$31,2,FALSE))*162</f>
        <v>#N/A</v>
      </c>
      <c r="AL139" s="9" t="e">
        <f>(VLOOKUP($B139, 'Pitcher Raw'!$B$6:$AM$77, MATCH('All P'!AL$5, 'Pitcher Raw'!$B$5:$AM$5, 0), FALSE)/VLOOKUP('All P'!$E139, 'Major League Baseball  Detailed'!$AF$2:$AG$31,2,FALSE))*162</f>
        <v>#N/A</v>
      </c>
    </row>
    <row r="140" spans="1:38" x14ac:dyDescent="0.45">
      <c r="A140">
        <f>'Pitcher Raw'!A140</f>
        <v>0</v>
      </c>
      <c r="B140">
        <f>'Pitcher Raw'!B140</f>
        <v>0</v>
      </c>
      <c r="C140">
        <f>'Pitcher Raw'!C140</f>
        <v>0</v>
      </c>
      <c r="D140">
        <f>'Pitcher Raw'!D140</f>
        <v>0</v>
      </c>
      <c r="E140">
        <f>'Pitcher Raw'!E140</f>
        <v>0</v>
      </c>
      <c r="F140">
        <f>'Pitcher Raw'!F140</f>
        <v>0</v>
      </c>
      <c r="G140" t="e">
        <f>ROUND((VLOOKUP($B140, 'Pitcher Raw'!$B$6:$AM$77, MATCH('All P'!G$5,'Pitcher Raw'!$B$5:$AM$5, 0), FALSE)/$L140)*(162*($L140/VLOOKUP($E140, 'Major League Baseball  Detailed'!$AF$2:$AG$31, 2, FALSE))),0)</f>
        <v>#N/A</v>
      </c>
      <c r="H140" t="e">
        <f>ROUND((VLOOKUP($B140, 'Pitcher Raw'!$B$6:$AM$77, MATCH('All P'!H$5,'Pitcher Raw'!$B$5:$AM$5, 0), FALSE)/$L140)*(162*($L140/VLOOKUP($E140, 'Major League Baseball  Detailed'!$AF$2:$AG$31, 2, FALSE))),0)</f>
        <v>#N/A</v>
      </c>
      <c r="I140" t="e">
        <f>ROUND((VLOOKUP($B140, 'Pitcher Raw'!$B$6:$AM$77, MATCH('All P'!I$5,'Pitcher Raw'!$B$5:$AM$5, 0), FALSE)/$L140)*(162*($L140/VLOOKUP($E140, 'Major League Baseball  Detailed'!$AF$2:$AG$31, 2, FALSE))),0)</f>
        <v>#N/A</v>
      </c>
      <c r="J140" t="e">
        <f>ROUND((VLOOKUP($B140, 'Pitcher Raw'!$B$6:$AM$77, MATCH('All P'!J$5,'Pitcher Raw'!$B$5:$AM$5, 0), FALSE)/$L140)*(162*($L140/VLOOKUP($E140, 'Major League Baseball  Detailed'!$AF$2:$AG$31, 2, FALSE))),0)</f>
        <v>#N/A</v>
      </c>
      <c r="K140" t="e">
        <f>VLOOKUP($B140, 'Pitcher Raw'!$B$6:$AM$77, MATCH('All P'!K$5, 'Pitcher Raw'!$B$5:$AM$5, 0), FALSE)</f>
        <v>#N/A</v>
      </c>
      <c r="L140" t="e">
        <f>ROUND((VLOOKUP($B140,'Pitcher Raw'!$B$6:$AM$77,MATCH('All P'!L$5,'Pitcher Raw'!$B$5:$AM$5,0),FALSE)/VLOOKUP($E140, 'Major League Baseball  Detailed'!$AF$2:$AG$31, 2, FALSE))*162, 0)</f>
        <v>#N/A</v>
      </c>
      <c r="M140" t="e">
        <f>ROUND((VLOOKUP($B140,'Pitcher Raw'!$B$6:$AM$77,MATCH('All P'!M$5,'Pitcher Raw'!$B$5:$AM$5,0),FALSE)/VLOOKUP($E140, 'Major League Baseball  Detailed'!$AF$2:$AG$31, 2, FALSE))*162, 0)</f>
        <v>#N/A</v>
      </c>
      <c r="N140" t="e">
        <f>ROUND((VLOOKUP($B140, 'Pitcher Raw'!$B$6:$AM$77, MATCH('All P'!N$5,'Pitcher Raw'!$B$5:$AM$5, 0), FALSE)/$L140)*(162*($L140/VLOOKUP($E140, 'Major League Baseball  Detailed'!$AF$2:$AG$31, 2, FALSE))),0)</f>
        <v>#N/A</v>
      </c>
      <c r="O140" t="e">
        <f>ROUND((VLOOKUP($B140, 'Pitcher Raw'!$B$6:$AM$77, MATCH('All P'!O$5,'Pitcher Raw'!$B$5:$AM$5, 0), FALSE)/$L140)*(162*($L140/VLOOKUP($E140, 'Major League Baseball  Detailed'!$AF$2:$AG$31, 2, FALSE))),0)</f>
        <v>#N/A</v>
      </c>
      <c r="P140" t="e">
        <f>ROUND((VLOOKUP($B140, 'Pitcher Raw'!$B$6:$AM$77, MATCH('All P'!P$5,'Pitcher Raw'!$B$5:$AM$5, 0), FALSE)/$L140)*(162*($L140/VLOOKUP($E140, 'Major League Baseball  Detailed'!$AF$2:$AG$31, 2, FALSE))),0)</f>
        <v>#N/A</v>
      </c>
      <c r="Q140" t="e">
        <f>ROUND((VLOOKUP($B140, 'Pitcher Raw'!$B$6:$AM$77, MATCH('All P'!Q$5,'Pitcher Raw'!$B$5:$AM$5, 0), FALSE)/$L140)*(162*($L140/VLOOKUP($E140, 'Major League Baseball  Detailed'!$AF$2:$AG$31, 2, FALSE))),0)</f>
        <v>#N/A</v>
      </c>
      <c r="R140" t="e">
        <f>ROUND((VLOOKUP($B140, 'Pitcher Raw'!$B$6:$AM$77, MATCH('All P'!R$5,'Pitcher Raw'!$B$5:$AM$5, 0), FALSE)/$L140)*(162*($L140/VLOOKUP($E140, 'Major League Baseball  Detailed'!$AF$2:$AG$31, 2, FALSE))),0)</f>
        <v>#N/A</v>
      </c>
      <c r="S140" t="e">
        <f>ROUND((VLOOKUP($B140, 'Pitcher Raw'!$B$6:$AM$77, MATCH('All P'!S$5,'Pitcher Raw'!$B$5:$AM$5, 0), FALSE)/$L140)*(162*($L140/VLOOKUP($E140, 'Major League Baseball  Detailed'!$AF$2:$AG$31, 2, FALSE))),0)</f>
        <v>#N/A</v>
      </c>
      <c r="T140" t="e">
        <f>ROUND((VLOOKUP($B140, 'Pitcher Raw'!$B$6:$AM$77, MATCH('All P'!T$5,'Pitcher Raw'!$B$5:$AM$5, 0), FALSE)/$L140)*(162*($L140/VLOOKUP($E140, 'Major League Baseball  Detailed'!$AF$2:$AG$31, 2, FALSE))),0)</f>
        <v>#N/A</v>
      </c>
      <c r="U140" t="e">
        <f>ROUND((VLOOKUP($B140, 'Pitcher Raw'!$B$6:$AM$77, MATCH('All P'!U$5,'Pitcher Raw'!$B$5:$AM$5, 0), FALSE)/$L140)*(162*($L140/VLOOKUP($E140, 'Major League Baseball  Detailed'!$AF$2:$AG$31, 2, FALSE))),0)</f>
        <v>#N/A</v>
      </c>
      <c r="V140" t="e">
        <f>ROUND((VLOOKUP($B140, 'Pitcher Raw'!$B$6:$AM$77, MATCH('All P'!V$5,'Pitcher Raw'!$B$5:$AM$5, 0), FALSE)/$L140)*(162*($L140/VLOOKUP($E140, 'Major League Baseball  Detailed'!$AF$2:$AG$31, 2, FALSE))),0)</f>
        <v>#N/A</v>
      </c>
      <c r="W140" t="e">
        <f>ROUND((VLOOKUP($B140, 'Pitcher Raw'!$B$6:$AM$77, MATCH('All P'!W$5,'Pitcher Raw'!$B$5:$AM$5, 0), FALSE)/$L140)*(162*($L140/VLOOKUP($E140, 'Major League Baseball  Detailed'!$AF$2:$AG$31, 2, FALSE))),0)</f>
        <v>#N/A</v>
      </c>
      <c r="X140" t="e">
        <f>ROUND((VLOOKUP($B140, 'Pitcher Raw'!$B$6:$AM$77, MATCH('All P'!X$5,'Pitcher Raw'!$B$5:$AM$5, 0), FALSE)/$L140)*(162*($L140/VLOOKUP($E140, 'Major League Baseball  Detailed'!$AF$2:$AG$31, 2, FALSE))),0)</f>
        <v>#N/A</v>
      </c>
      <c r="Y140" t="e">
        <f>ROUND((VLOOKUP($B140, 'Pitcher Raw'!$B$6:$AM$77, MATCH('All P'!Y$5,'Pitcher Raw'!$B$5:$AM$5, 0), FALSE)/$L140)*(162*($L140/VLOOKUP($E140, 'Major League Baseball  Detailed'!$AF$2:$AG$31, 2, FALSE))),0)</f>
        <v>#N/A</v>
      </c>
      <c r="Z140" t="e">
        <f>ROUND((VLOOKUP($B140, 'Pitcher Raw'!$B$6:$AM$77, MATCH('All P'!Z$5,'Pitcher Raw'!$B$5:$AM$5, 0), FALSE)/$L140)*(162*($L140/VLOOKUP($E140, 'Major League Baseball  Detailed'!$AF$2:$AG$31, 2, FALSE))),0)</f>
        <v>#N/A</v>
      </c>
      <c r="AA140" t="e">
        <f>ROUND((VLOOKUP($B140, 'Pitcher Raw'!$B$6:$AM$77, MATCH('All P'!AA$5,'Pitcher Raw'!$B$5:$AM$5, 0), FALSE)/$L140)*(162*($L140/VLOOKUP($E140, 'Major League Baseball  Detailed'!$AF$2:$AG$31, 2, FALSE))),0)</f>
        <v>#N/A</v>
      </c>
      <c r="AB140" t="e">
        <f>ROUND((VLOOKUP($B140, 'Pitcher Raw'!$B$6:$AM$77, MATCH('All P'!AB$5,'Pitcher Raw'!$B$5:$AM$5, 0), FALSE)/$L140)*(162*($L140/VLOOKUP($E140, 'Major League Baseball  Detailed'!$AF$2:$AG$31, 2, FALSE))),0)</f>
        <v>#N/A</v>
      </c>
      <c r="AC140" t="e">
        <f>VLOOKUP($B140, 'Pitcher Raw'!$B$6:$AM$77, MATCH('All P'!AC$5, 'Pitcher Raw'!$B$5:$AM$5, 0), FALSE)</f>
        <v>#N/A</v>
      </c>
      <c r="AD140" s="1" t="e">
        <f>VLOOKUP($B140, 'Pitcher Raw'!$B$6:$AM$77, MATCH('All P'!AD$5, 'Pitcher Raw'!$B$5:$AM$5, 0), FALSE)</f>
        <v>#N/A</v>
      </c>
      <c r="AE140" s="1" t="e">
        <f>VLOOKUP($B140, 'Pitcher Raw'!$B$6:$AM$77, MATCH('All P'!AE$5, 'Pitcher Raw'!$B$5:$AM$5, 0), FALSE)</f>
        <v>#N/A</v>
      </c>
      <c r="AF140" s="9" t="e">
        <f>VLOOKUP($B140, 'Pitcher Raw'!$B$6:$AM$77, MATCH('All P'!AF$5, 'Pitcher Raw'!$B$5:$AM$5, 0), FALSE)</f>
        <v>#N/A</v>
      </c>
      <c r="AG140" s="9" t="e">
        <f>VLOOKUP($B140, 'Pitcher Raw'!$B$6:$AM$77, MATCH('All P'!AG$5, 'Pitcher Raw'!$B$5:$AM$5, 0), FALSE)</f>
        <v>#N/A</v>
      </c>
      <c r="AH140" s="9" t="e">
        <f>VLOOKUP($B140, 'Pitcher Raw'!$B$6:$AM$77, MATCH('All P'!AH$5, 'Pitcher Raw'!$B$5:$AM$5, 0), FALSE)</f>
        <v>#N/A</v>
      </c>
      <c r="AI140" s="9" t="e">
        <f>VLOOKUP($B140, 'Pitcher Raw'!$B$6:$AM$77, MATCH('All P'!AI$5, 'Pitcher Raw'!$B$5:$AM$5, 0), FALSE)</f>
        <v>#N/A</v>
      </c>
      <c r="AJ140" s="9" t="e">
        <f>VLOOKUP($B140, 'Pitcher Raw'!$B$6:$AM$77, MATCH('All P'!AJ$5, 'Pitcher Raw'!$B$5:$AM$5, 0), FALSE)</f>
        <v>#N/A</v>
      </c>
      <c r="AK140" s="9" t="e">
        <f>(VLOOKUP($B140, 'Pitcher Raw'!$B$6:$AM$77, MATCH('All P'!AK$5, 'Pitcher Raw'!$B$5:$AM$5, 0), FALSE)/VLOOKUP('All P'!$E140, 'Major League Baseball  Detailed'!$AF$2:$AG$31,2,FALSE))*162</f>
        <v>#N/A</v>
      </c>
      <c r="AL140" s="9" t="e">
        <f>(VLOOKUP($B140, 'Pitcher Raw'!$B$6:$AM$77, MATCH('All P'!AL$5, 'Pitcher Raw'!$B$5:$AM$5, 0), FALSE)/VLOOKUP('All P'!$E140, 'Major League Baseball  Detailed'!$AF$2:$AG$31,2,FALSE))*162</f>
        <v>#N/A</v>
      </c>
    </row>
    <row r="141" spans="1:38" x14ac:dyDescent="0.45">
      <c r="A141">
        <f>'Pitcher Raw'!A141</f>
        <v>0</v>
      </c>
      <c r="B141">
        <f>'Pitcher Raw'!B141</f>
        <v>0</v>
      </c>
      <c r="C141">
        <f>'Pitcher Raw'!C141</f>
        <v>0</v>
      </c>
      <c r="D141">
        <f>'Pitcher Raw'!D141</f>
        <v>0</v>
      </c>
      <c r="E141">
        <f>'Pitcher Raw'!E141</f>
        <v>0</v>
      </c>
      <c r="F141">
        <f>'Pitcher Raw'!F141</f>
        <v>0</v>
      </c>
      <c r="G141" t="e">
        <f>ROUND((VLOOKUP($B141, 'Pitcher Raw'!$B$6:$AM$77, MATCH('All P'!G$5,'Pitcher Raw'!$B$5:$AM$5, 0), FALSE)/$L141)*(162*($L141/VLOOKUP($E141, 'Major League Baseball  Detailed'!$AF$2:$AG$31, 2, FALSE))),0)</f>
        <v>#N/A</v>
      </c>
      <c r="H141" t="e">
        <f>ROUND((VLOOKUP($B141, 'Pitcher Raw'!$B$6:$AM$77, MATCH('All P'!H$5,'Pitcher Raw'!$B$5:$AM$5, 0), FALSE)/$L141)*(162*($L141/VLOOKUP($E141, 'Major League Baseball  Detailed'!$AF$2:$AG$31, 2, FALSE))),0)</f>
        <v>#N/A</v>
      </c>
      <c r="I141" t="e">
        <f>ROUND((VLOOKUP($B141, 'Pitcher Raw'!$B$6:$AM$77, MATCH('All P'!I$5,'Pitcher Raw'!$B$5:$AM$5, 0), FALSE)/$L141)*(162*($L141/VLOOKUP($E141, 'Major League Baseball  Detailed'!$AF$2:$AG$31, 2, FALSE))),0)</f>
        <v>#N/A</v>
      </c>
      <c r="J141" t="e">
        <f>ROUND((VLOOKUP($B141, 'Pitcher Raw'!$B$6:$AM$77, MATCH('All P'!J$5,'Pitcher Raw'!$B$5:$AM$5, 0), FALSE)/$L141)*(162*($L141/VLOOKUP($E141, 'Major League Baseball  Detailed'!$AF$2:$AG$31, 2, FALSE))),0)</f>
        <v>#N/A</v>
      </c>
      <c r="K141" t="e">
        <f>VLOOKUP($B141, 'Pitcher Raw'!$B$6:$AM$77, MATCH('All P'!K$5, 'Pitcher Raw'!$B$5:$AM$5, 0), FALSE)</f>
        <v>#N/A</v>
      </c>
      <c r="L141" t="e">
        <f>ROUND((VLOOKUP($B141,'Pitcher Raw'!$B$6:$AM$77,MATCH('All P'!L$5,'Pitcher Raw'!$B$5:$AM$5,0),FALSE)/VLOOKUP($E141, 'Major League Baseball  Detailed'!$AF$2:$AG$31, 2, FALSE))*162, 0)</f>
        <v>#N/A</v>
      </c>
      <c r="M141" t="e">
        <f>ROUND((VLOOKUP($B141,'Pitcher Raw'!$B$6:$AM$77,MATCH('All P'!M$5,'Pitcher Raw'!$B$5:$AM$5,0),FALSE)/VLOOKUP($E141, 'Major League Baseball  Detailed'!$AF$2:$AG$31, 2, FALSE))*162, 0)</f>
        <v>#N/A</v>
      </c>
      <c r="N141" t="e">
        <f>ROUND((VLOOKUP($B141, 'Pitcher Raw'!$B$6:$AM$77, MATCH('All P'!N$5,'Pitcher Raw'!$B$5:$AM$5, 0), FALSE)/$L141)*(162*($L141/VLOOKUP($E141, 'Major League Baseball  Detailed'!$AF$2:$AG$31, 2, FALSE))),0)</f>
        <v>#N/A</v>
      </c>
      <c r="O141" t="e">
        <f>ROUND((VLOOKUP($B141, 'Pitcher Raw'!$B$6:$AM$77, MATCH('All P'!O$5,'Pitcher Raw'!$B$5:$AM$5, 0), FALSE)/$L141)*(162*($L141/VLOOKUP($E141, 'Major League Baseball  Detailed'!$AF$2:$AG$31, 2, FALSE))),0)</f>
        <v>#N/A</v>
      </c>
      <c r="P141" t="e">
        <f>ROUND((VLOOKUP($B141, 'Pitcher Raw'!$B$6:$AM$77, MATCH('All P'!P$5,'Pitcher Raw'!$B$5:$AM$5, 0), FALSE)/$L141)*(162*($L141/VLOOKUP($E141, 'Major League Baseball  Detailed'!$AF$2:$AG$31, 2, FALSE))),0)</f>
        <v>#N/A</v>
      </c>
      <c r="Q141" t="e">
        <f>ROUND((VLOOKUP($B141, 'Pitcher Raw'!$B$6:$AM$77, MATCH('All P'!Q$5,'Pitcher Raw'!$B$5:$AM$5, 0), FALSE)/$L141)*(162*($L141/VLOOKUP($E141, 'Major League Baseball  Detailed'!$AF$2:$AG$31, 2, FALSE))),0)</f>
        <v>#N/A</v>
      </c>
      <c r="R141" t="e">
        <f>ROUND((VLOOKUP($B141, 'Pitcher Raw'!$B$6:$AM$77, MATCH('All P'!R$5,'Pitcher Raw'!$B$5:$AM$5, 0), FALSE)/$L141)*(162*($L141/VLOOKUP($E141, 'Major League Baseball  Detailed'!$AF$2:$AG$31, 2, FALSE))),0)</f>
        <v>#N/A</v>
      </c>
      <c r="S141" t="e">
        <f>ROUND((VLOOKUP($B141, 'Pitcher Raw'!$B$6:$AM$77, MATCH('All P'!S$5,'Pitcher Raw'!$B$5:$AM$5, 0), FALSE)/$L141)*(162*($L141/VLOOKUP($E141, 'Major League Baseball  Detailed'!$AF$2:$AG$31, 2, FALSE))),0)</f>
        <v>#N/A</v>
      </c>
      <c r="T141" t="e">
        <f>ROUND((VLOOKUP($B141, 'Pitcher Raw'!$B$6:$AM$77, MATCH('All P'!T$5,'Pitcher Raw'!$B$5:$AM$5, 0), FALSE)/$L141)*(162*($L141/VLOOKUP($E141, 'Major League Baseball  Detailed'!$AF$2:$AG$31, 2, FALSE))),0)</f>
        <v>#N/A</v>
      </c>
      <c r="U141" t="e">
        <f>ROUND((VLOOKUP($B141, 'Pitcher Raw'!$B$6:$AM$77, MATCH('All P'!U$5,'Pitcher Raw'!$B$5:$AM$5, 0), FALSE)/$L141)*(162*($L141/VLOOKUP($E141, 'Major League Baseball  Detailed'!$AF$2:$AG$31, 2, FALSE))),0)</f>
        <v>#N/A</v>
      </c>
      <c r="V141" t="e">
        <f>ROUND((VLOOKUP($B141, 'Pitcher Raw'!$B$6:$AM$77, MATCH('All P'!V$5,'Pitcher Raw'!$B$5:$AM$5, 0), FALSE)/$L141)*(162*($L141/VLOOKUP($E141, 'Major League Baseball  Detailed'!$AF$2:$AG$31, 2, FALSE))),0)</f>
        <v>#N/A</v>
      </c>
      <c r="W141" t="e">
        <f>ROUND((VLOOKUP($B141, 'Pitcher Raw'!$B$6:$AM$77, MATCH('All P'!W$5,'Pitcher Raw'!$B$5:$AM$5, 0), FALSE)/$L141)*(162*($L141/VLOOKUP($E141, 'Major League Baseball  Detailed'!$AF$2:$AG$31, 2, FALSE))),0)</f>
        <v>#N/A</v>
      </c>
      <c r="X141" t="e">
        <f>ROUND((VLOOKUP($B141, 'Pitcher Raw'!$B$6:$AM$77, MATCH('All P'!X$5,'Pitcher Raw'!$B$5:$AM$5, 0), FALSE)/$L141)*(162*($L141/VLOOKUP($E141, 'Major League Baseball  Detailed'!$AF$2:$AG$31, 2, FALSE))),0)</f>
        <v>#N/A</v>
      </c>
      <c r="Y141" t="e">
        <f>ROUND((VLOOKUP($B141, 'Pitcher Raw'!$B$6:$AM$77, MATCH('All P'!Y$5,'Pitcher Raw'!$B$5:$AM$5, 0), FALSE)/$L141)*(162*($L141/VLOOKUP($E141, 'Major League Baseball  Detailed'!$AF$2:$AG$31, 2, FALSE))),0)</f>
        <v>#N/A</v>
      </c>
      <c r="Z141" t="e">
        <f>ROUND((VLOOKUP($B141, 'Pitcher Raw'!$B$6:$AM$77, MATCH('All P'!Z$5,'Pitcher Raw'!$B$5:$AM$5, 0), FALSE)/$L141)*(162*($L141/VLOOKUP($E141, 'Major League Baseball  Detailed'!$AF$2:$AG$31, 2, FALSE))),0)</f>
        <v>#N/A</v>
      </c>
      <c r="AA141" t="e">
        <f>ROUND((VLOOKUP($B141, 'Pitcher Raw'!$B$6:$AM$77, MATCH('All P'!AA$5,'Pitcher Raw'!$B$5:$AM$5, 0), FALSE)/$L141)*(162*($L141/VLOOKUP($E141, 'Major League Baseball  Detailed'!$AF$2:$AG$31, 2, FALSE))),0)</f>
        <v>#N/A</v>
      </c>
      <c r="AB141" t="e">
        <f>ROUND((VLOOKUP($B141, 'Pitcher Raw'!$B$6:$AM$77, MATCH('All P'!AB$5,'Pitcher Raw'!$B$5:$AM$5, 0), FALSE)/$L141)*(162*($L141/VLOOKUP($E141, 'Major League Baseball  Detailed'!$AF$2:$AG$31, 2, FALSE))),0)</f>
        <v>#N/A</v>
      </c>
      <c r="AC141" t="e">
        <f>VLOOKUP($B141, 'Pitcher Raw'!$B$6:$AM$77, MATCH('All P'!AC$5, 'Pitcher Raw'!$B$5:$AM$5, 0), FALSE)</f>
        <v>#N/A</v>
      </c>
      <c r="AD141" s="1" t="e">
        <f>VLOOKUP($B141, 'Pitcher Raw'!$B$6:$AM$77, MATCH('All P'!AD$5, 'Pitcher Raw'!$B$5:$AM$5, 0), FALSE)</f>
        <v>#N/A</v>
      </c>
      <c r="AE141" s="1" t="e">
        <f>VLOOKUP($B141, 'Pitcher Raw'!$B$6:$AM$77, MATCH('All P'!AE$5, 'Pitcher Raw'!$B$5:$AM$5, 0), FALSE)</f>
        <v>#N/A</v>
      </c>
      <c r="AF141" s="9" t="e">
        <f>VLOOKUP($B141, 'Pitcher Raw'!$B$6:$AM$77, MATCH('All P'!AF$5, 'Pitcher Raw'!$B$5:$AM$5, 0), FALSE)</f>
        <v>#N/A</v>
      </c>
      <c r="AG141" s="9" t="e">
        <f>VLOOKUP($B141, 'Pitcher Raw'!$B$6:$AM$77, MATCH('All P'!AG$5, 'Pitcher Raw'!$B$5:$AM$5, 0), FALSE)</f>
        <v>#N/A</v>
      </c>
      <c r="AH141" s="9" t="e">
        <f>VLOOKUP($B141, 'Pitcher Raw'!$B$6:$AM$77, MATCH('All P'!AH$5, 'Pitcher Raw'!$B$5:$AM$5, 0), FALSE)</f>
        <v>#N/A</v>
      </c>
      <c r="AI141" s="9" t="e">
        <f>VLOOKUP($B141, 'Pitcher Raw'!$B$6:$AM$77, MATCH('All P'!AI$5, 'Pitcher Raw'!$B$5:$AM$5, 0), FALSE)</f>
        <v>#N/A</v>
      </c>
      <c r="AJ141" s="9" t="e">
        <f>VLOOKUP($B141, 'Pitcher Raw'!$B$6:$AM$77, MATCH('All P'!AJ$5, 'Pitcher Raw'!$B$5:$AM$5, 0), FALSE)</f>
        <v>#N/A</v>
      </c>
      <c r="AK141" s="9" t="e">
        <f>(VLOOKUP($B141, 'Pitcher Raw'!$B$6:$AM$77, MATCH('All P'!AK$5, 'Pitcher Raw'!$B$5:$AM$5, 0), FALSE)/VLOOKUP('All P'!$E141, 'Major League Baseball  Detailed'!$AF$2:$AG$31,2,FALSE))*162</f>
        <v>#N/A</v>
      </c>
      <c r="AL141" s="9" t="e">
        <f>(VLOOKUP($B141, 'Pitcher Raw'!$B$6:$AM$77, MATCH('All P'!AL$5, 'Pitcher Raw'!$B$5:$AM$5, 0), FALSE)/VLOOKUP('All P'!$E141, 'Major League Baseball  Detailed'!$AF$2:$AG$31,2,FALSE))*162</f>
        <v>#N/A</v>
      </c>
    </row>
    <row r="142" spans="1:38" x14ac:dyDescent="0.45">
      <c r="A142">
        <f>'Pitcher Raw'!A142</f>
        <v>0</v>
      </c>
      <c r="B142">
        <f>'Pitcher Raw'!B142</f>
        <v>0</v>
      </c>
      <c r="C142">
        <f>'Pitcher Raw'!C142</f>
        <v>0</v>
      </c>
      <c r="D142">
        <f>'Pitcher Raw'!D142</f>
        <v>0</v>
      </c>
      <c r="E142">
        <f>'Pitcher Raw'!E142</f>
        <v>0</v>
      </c>
      <c r="F142">
        <f>'Pitcher Raw'!F142</f>
        <v>0</v>
      </c>
      <c r="G142" t="e">
        <f>ROUND((VLOOKUP($B142, 'Pitcher Raw'!$B$6:$AM$77, MATCH('All P'!G$5,'Pitcher Raw'!$B$5:$AM$5, 0), FALSE)/$L142)*(162*($L142/VLOOKUP($E142, 'Major League Baseball  Detailed'!$AF$2:$AG$31, 2, FALSE))),0)</f>
        <v>#N/A</v>
      </c>
      <c r="H142" t="e">
        <f>ROUND((VLOOKUP($B142, 'Pitcher Raw'!$B$6:$AM$77, MATCH('All P'!H$5,'Pitcher Raw'!$B$5:$AM$5, 0), FALSE)/$L142)*(162*($L142/VLOOKUP($E142, 'Major League Baseball  Detailed'!$AF$2:$AG$31, 2, FALSE))),0)</f>
        <v>#N/A</v>
      </c>
      <c r="I142" t="e">
        <f>ROUND((VLOOKUP($B142, 'Pitcher Raw'!$B$6:$AM$77, MATCH('All P'!I$5,'Pitcher Raw'!$B$5:$AM$5, 0), FALSE)/$L142)*(162*($L142/VLOOKUP($E142, 'Major League Baseball  Detailed'!$AF$2:$AG$31, 2, FALSE))),0)</f>
        <v>#N/A</v>
      </c>
      <c r="J142" t="e">
        <f>ROUND((VLOOKUP($B142, 'Pitcher Raw'!$B$6:$AM$77, MATCH('All P'!J$5,'Pitcher Raw'!$B$5:$AM$5, 0), FALSE)/$L142)*(162*($L142/VLOOKUP($E142, 'Major League Baseball  Detailed'!$AF$2:$AG$31, 2, FALSE))),0)</f>
        <v>#N/A</v>
      </c>
      <c r="K142" t="e">
        <f>VLOOKUP($B142, 'Pitcher Raw'!$B$6:$AM$77, MATCH('All P'!K$5, 'Pitcher Raw'!$B$5:$AM$5, 0), FALSE)</f>
        <v>#N/A</v>
      </c>
      <c r="L142" t="e">
        <f>ROUND((VLOOKUP($B142,'Pitcher Raw'!$B$6:$AM$77,MATCH('All P'!L$5,'Pitcher Raw'!$B$5:$AM$5,0),FALSE)/VLOOKUP($E142, 'Major League Baseball  Detailed'!$AF$2:$AG$31, 2, FALSE))*162, 0)</f>
        <v>#N/A</v>
      </c>
      <c r="M142" t="e">
        <f>ROUND((VLOOKUP($B142,'Pitcher Raw'!$B$6:$AM$77,MATCH('All P'!M$5,'Pitcher Raw'!$B$5:$AM$5,0),FALSE)/VLOOKUP($E142, 'Major League Baseball  Detailed'!$AF$2:$AG$31, 2, FALSE))*162, 0)</f>
        <v>#N/A</v>
      </c>
      <c r="N142" t="e">
        <f>ROUND((VLOOKUP($B142, 'Pitcher Raw'!$B$6:$AM$77, MATCH('All P'!N$5,'Pitcher Raw'!$B$5:$AM$5, 0), FALSE)/$L142)*(162*($L142/VLOOKUP($E142, 'Major League Baseball  Detailed'!$AF$2:$AG$31, 2, FALSE))),0)</f>
        <v>#N/A</v>
      </c>
      <c r="O142" t="e">
        <f>ROUND((VLOOKUP($B142, 'Pitcher Raw'!$B$6:$AM$77, MATCH('All P'!O$5,'Pitcher Raw'!$B$5:$AM$5, 0), FALSE)/$L142)*(162*($L142/VLOOKUP($E142, 'Major League Baseball  Detailed'!$AF$2:$AG$31, 2, FALSE))),0)</f>
        <v>#N/A</v>
      </c>
      <c r="P142" t="e">
        <f>ROUND((VLOOKUP($B142, 'Pitcher Raw'!$B$6:$AM$77, MATCH('All P'!P$5,'Pitcher Raw'!$B$5:$AM$5, 0), FALSE)/$L142)*(162*($L142/VLOOKUP($E142, 'Major League Baseball  Detailed'!$AF$2:$AG$31, 2, FALSE))),0)</f>
        <v>#N/A</v>
      </c>
      <c r="Q142" t="e">
        <f>ROUND((VLOOKUP($B142, 'Pitcher Raw'!$B$6:$AM$77, MATCH('All P'!Q$5,'Pitcher Raw'!$B$5:$AM$5, 0), FALSE)/$L142)*(162*($L142/VLOOKUP($E142, 'Major League Baseball  Detailed'!$AF$2:$AG$31, 2, FALSE))),0)</f>
        <v>#N/A</v>
      </c>
      <c r="R142" t="e">
        <f>ROUND((VLOOKUP($B142, 'Pitcher Raw'!$B$6:$AM$77, MATCH('All P'!R$5,'Pitcher Raw'!$B$5:$AM$5, 0), FALSE)/$L142)*(162*($L142/VLOOKUP($E142, 'Major League Baseball  Detailed'!$AF$2:$AG$31, 2, FALSE))),0)</f>
        <v>#N/A</v>
      </c>
      <c r="S142" t="e">
        <f>ROUND((VLOOKUP($B142, 'Pitcher Raw'!$B$6:$AM$77, MATCH('All P'!S$5,'Pitcher Raw'!$B$5:$AM$5, 0), FALSE)/$L142)*(162*($L142/VLOOKUP($E142, 'Major League Baseball  Detailed'!$AF$2:$AG$31, 2, FALSE))),0)</f>
        <v>#N/A</v>
      </c>
      <c r="T142" t="e">
        <f>ROUND((VLOOKUP($B142, 'Pitcher Raw'!$B$6:$AM$77, MATCH('All P'!T$5,'Pitcher Raw'!$B$5:$AM$5, 0), FALSE)/$L142)*(162*($L142/VLOOKUP($E142, 'Major League Baseball  Detailed'!$AF$2:$AG$31, 2, FALSE))),0)</f>
        <v>#N/A</v>
      </c>
      <c r="U142" t="e">
        <f>ROUND((VLOOKUP($B142, 'Pitcher Raw'!$B$6:$AM$77, MATCH('All P'!U$5,'Pitcher Raw'!$B$5:$AM$5, 0), FALSE)/$L142)*(162*($L142/VLOOKUP($E142, 'Major League Baseball  Detailed'!$AF$2:$AG$31, 2, FALSE))),0)</f>
        <v>#N/A</v>
      </c>
      <c r="V142" t="e">
        <f>ROUND((VLOOKUP($B142, 'Pitcher Raw'!$B$6:$AM$77, MATCH('All P'!V$5,'Pitcher Raw'!$B$5:$AM$5, 0), FALSE)/$L142)*(162*($L142/VLOOKUP($E142, 'Major League Baseball  Detailed'!$AF$2:$AG$31, 2, FALSE))),0)</f>
        <v>#N/A</v>
      </c>
      <c r="W142" t="e">
        <f>ROUND((VLOOKUP($B142, 'Pitcher Raw'!$B$6:$AM$77, MATCH('All P'!W$5,'Pitcher Raw'!$B$5:$AM$5, 0), FALSE)/$L142)*(162*($L142/VLOOKUP($E142, 'Major League Baseball  Detailed'!$AF$2:$AG$31, 2, FALSE))),0)</f>
        <v>#N/A</v>
      </c>
      <c r="X142" t="e">
        <f>ROUND((VLOOKUP($B142, 'Pitcher Raw'!$B$6:$AM$77, MATCH('All P'!X$5,'Pitcher Raw'!$B$5:$AM$5, 0), FALSE)/$L142)*(162*($L142/VLOOKUP($E142, 'Major League Baseball  Detailed'!$AF$2:$AG$31, 2, FALSE))),0)</f>
        <v>#N/A</v>
      </c>
      <c r="Y142" t="e">
        <f>ROUND((VLOOKUP($B142, 'Pitcher Raw'!$B$6:$AM$77, MATCH('All P'!Y$5,'Pitcher Raw'!$B$5:$AM$5, 0), FALSE)/$L142)*(162*($L142/VLOOKUP($E142, 'Major League Baseball  Detailed'!$AF$2:$AG$31, 2, FALSE))),0)</f>
        <v>#N/A</v>
      </c>
      <c r="Z142" t="e">
        <f>ROUND((VLOOKUP($B142, 'Pitcher Raw'!$B$6:$AM$77, MATCH('All P'!Z$5,'Pitcher Raw'!$B$5:$AM$5, 0), FALSE)/$L142)*(162*($L142/VLOOKUP($E142, 'Major League Baseball  Detailed'!$AF$2:$AG$31, 2, FALSE))),0)</f>
        <v>#N/A</v>
      </c>
      <c r="AA142" t="e">
        <f>ROUND((VLOOKUP($B142, 'Pitcher Raw'!$B$6:$AM$77, MATCH('All P'!AA$5,'Pitcher Raw'!$B$5:$AM$5, 0), FALSE)/$L142)*(162*($L142/VLOOKUP($E142, 'Major League Baseball  Detailed'!$AF$2:$AG$31, 2, FALSE))),0)</f>
        <v>#N/A</v>
      </c>
      <c r="AB142" t="e">
        <f>ROUND((VLOOKUP($B142, 'Pitcher Raw'!$B$6:$AM$77, MATCH('All P'!AB$5,'Pitcher Raw'!$B$5:$AM$5, 0), FALSE)/$L142)*(162*($L142/VLOOKUP($E142, 'Major League Baseball  Detailed'!$AF$2:$AG$31, 2, FALSE))),0)</f>
        <v>#N/A</v>
      </c>
      <c r="AC142" t="e">
        <f>VLOOKUP($B142, 'Pitcher Raw'!$B$6:$AM$77, MATCH('All P'!AC$5, 'Pitcher Raw'!$B$5:$AM$5, 0), FALSE)</f>
        <v>#N/A</v>
      </c>
      <c r="AD142" s="1" t="e">
        <f>VLOOKUP($B142, 'Pitcher Raw'!$B$6:$AM$77, MATCH('All P'!AD$5, 'Pitcher Raw'!$B$5:$AM$5, 0), FALSE)</f>
        <v>#N/A</v>
      </c>
      <c r="AE142" s="1" t="e">
        <f>VLOOKUP($B142, 'Pitcher Raw'!$B$6:$AM$77, MATCH('All P'!AE$5, 'Pitcher Raw'!$B$5:$AM$5, 0), FALSE)</f>
        <v>#N/A</v>
      </c>
      <c r="AF142" s="9" t="e">
        <f>VLOOKUP($B142, 'Pitcher Raw'!$B$6:$AM$77, MATCH('All P'!AF$5, 'Pitcher Raw'!$B$5:$AM$5, 0), FALSE)</f>
        <v>#N/A</v>
      </c>
      <c r="AG142" s="9" t="e">
        <f>VLOOKUP($B142, 'Pitcher Raw'!$B$6:$AM$77, MATCH('All P'!AG$5, 'Pitcher Raw'!$B$5:$AM$5, 0), FALSE)</f>
        <v>#N/A</v>
      </c>
      <c r="AH142" s="9" t="e">
        <f>VLOOKUP($B142, 'Pitcher Raw'!$B$6:$AM$77, MATCH('All P'!AH$5, 'Pitcher Raw'!$B$5:$AM$5, 0), FALSE)</f>
        <v>#N/A</v>
      </c>
      <c r="AI142" s="9" t="e">
        <f>VLOOKUP($B142, 'Pitcher Raw'!$B$6:$AM$77, MATCH('All P'!AI$5, 'Pitcher Raw'!$B$5:$AM$5, 0), FALSE)</f>
        <v>#N/A</v>
      </c>
      <c r="AJ142" s="9" t="e">
        <f>VLOOKUP($B142, 'Pitcher Raw'!$B$6:$AM$77, MATCH('All P'!AJ$5, 'Pitcher Raw'!$B$5:$AM$5, 0), FALSE)</f>
        <v>#N/A</v>
      </c>
      <c r="AK142" s="9" t="e">
        <f>(VLOOKUP($B142, 'Pitcher Raw'!$B$6:$AM$77, MATCH('All P'!AK$5, 'Pitcher Raw'!$B$5:$AM$5, 0), FALSE)/VLOOKUP('All P'!$E142, 'Major League Baseball  Detailed'!$AF$2:$AG$31,2,FALSE))*162</f>
        <v>#N/A</v>
      </c>
      <c r="AL142" s="9" t="e">
        <f>(VLOOKUP($B142, 'Pitcher Raw'!$B$6:$AM$77, MATCH('All P'!AL$5, 'Pitcher Raw'!$B$5:$AM$5, 0), FALSE)/VLOOKUP('All P'!$E142, 'Major League Baseball  Detailed'!$AF$2:$AG$31,2,FALSE))*162</f>
        <v>#N/A</v>
      </c>
    </row>
    <row r="143" spans="1:38" x14ac:dyDescent="0.45">
      <c r="A143">
        <f>'Pitcher Raw'!A143</f>
        <v>0</v>
      </c>
      <c r="B143">
        <f>'Pitcher Raw'!B143</f>
        <v>0</v>
      </c>
      <c r="C143">
        <f>'Pitcher Raw'!C143</f>
        <v>0</v>
      </c>
      <c r="D143">
        <f>'Pitcher Raw'!D143</f>
        <v>0</v>
      </c>
      <c r="E143">
        <f>'Pitcher Raw'!E143</f>
        <v>0</v>
      </c>
      <c r="F143">
        <f>'Pitcher Raw'!F143</f>
        <v>0</v>
      </c>
      <c r="G143" t="e">
        <f>ROUND((VLOOKUP($B143, 'Pitcher Raw'!$B$6:$AM$77, MATCH('All P'!G$5,'Pitcher Raw'!$B$5:$AM$5, 0), FALSE)/$L143)*(162*($L143/VLOOKUP($E143, 'Major League Baseball  Detailed'!$AF$2:$AG$31, 2, FALSE))),0)</f>
        <v>#N/A</v>
      </c>
      <c r="H143" t="e">
        <f>ROUND((VLOOKUP($B143, 'Pitcher Raw'!$B$6:$AM$77, MATCH('All P'!H$5,'Pitcher Raw'!$B$5:$AM$5, 0), FALSE)/$L143)*(162*($L143/VLOOKUP($E143, 'Major League Baseball  Detailed'!$AF$2:$AG$31, 2, FALSE))),0)</f>
        <v>#N/A</v>
      </c>
      <c r="I143" t="e">
        <f>ROUND((VLOOKUP($B143, 'Pitcher Raw'!$B$6:$AM$77, MATCH('All P'!I$5,'Pitcher Raw'!$B$5:$AM$5, 0), FALSE)/$L143)*(162*($L143/VLOOKUP($E143, 'Major League Baseball  Detailed'!$AF$2:$AG$31, 2, FALSE))),0)</f>
        <v>#N/A</v>
      </c>
      <c r="J143" t="e">
        <f>ROUND((VLOOKUP($B143, 'Pitcher Raw'!$B$6:$AM$77, MATCH('All P'!J$5,'Pitcher Raw'!$B$5:$AM$5, 0), FALSE)/$L143)*(162*($L143/VLOOKUP($E143, 'Major League Baseball  Detailed'!$AF$2:$AG$31, 2, FALSE))),0)</f>
        <v>#N/A</v>
      </c>
      <c r="K143" t="e">
        <f>VLOOKUP($B143, 'Pitcher Raw'!$B$6:$AM$77, MATCH('All P'!K$5, 'Pitcher Raw'!$B$5:$AM$5, 0), FALSE)</f>
        <v>#N/A</v>
      </c>
      <c r="L143" t="e">
        <f>ROUND((VLOOKUP($B143,'Pitcher Raw'!$B$6:$AM$77,MATCH('All P'!L$5,'Pitcher Raw'!$B$5:$AM$5,0),FALSE)/VLOOKUP($E143, 'Major League Baseball  Detailed'!$AF$2:$AG$31, 2, FALSE))*162, 0)</f>
        <v>#N/A</v>
      </c>
      <c r="M143" t="e">
        <f>ROUND((VLOOKUP($B143,'Pitcher Raw'!$B$6:$AM$77,MATCH('All P'!M$5,'Pitcher Raw'!$B$5:$AM$5,0),FALSE)/VLOOKUP($E143, 'Major League Baseball  Detailed'!$AF$2:$AG$31, 2, FALSE))*162, 0)</f>
        <v>#N/A</v>
      </c>
      <c r="N143" t="e">
        <f>ROUND((VLOOKUP($B143, 'Pitcher Raw'!$B$6:$AM$77, MATCH('All P'!N$5,'Pitcher Raw'!$B$5:$AM$5, 0), FALSE)/$L143)*(162*($L143/VLOOKUP($E143, 'Major League Baseball  Detailed'!$AF$2:$AG$31, 2, FALSE))),0)</f>
        <v>#N/A</v>
      </c>
      <c r="O143" t="e">
        <f>ROUND((VLOOKUP($B143, 'Pitcher Raw'!$B$6:$AM$77, MATCH('All P'!O$5,'Pitcher Raw'!$B$5:$AM$5, 0), FALSE)/$L143)*(162*($L143/VLOOKUP($E143, 'Major League Baseball  Detailed'!$AF$2:$AG$31, 2, FALSE))),0)</f>
        <v>#N/A</v>
      </c>
      <c r="P143" t="e">
        <f>ROUND((VLOOKUP($B143, 'Pitcher Raw'!$B$6:$AM$77, MATCH('All P'!P$5,'Pitcher Raw'!$B$5:$AM$5, 0), FALSE)/$L143)*(162*($L143/VLOOKUP($E143, 'Major League Baseball  Detailed'!$AF$2:$AG$31, 2, FALSE))),0)</f>
        <v>#N/A</v>
      </c>
      <c r="Q143" t="e">
        <f>ROUND((VLOOKUP($B143, 'Pitcher Raw'!$B$6:$AM$77, MATCH('All P'!Q$5,'Pitcher Raw'!$B$5:$AM$5, 0), FALSE)/$L143)*(162*($L143/VLOOKUP($E143, 'Major League Baseball  Detailed'!$AF$2:$AG$31, 2, FALSE))),0)</f>
        <v>#N/A</v>
      </c>
      <c r="R143" t="e">
        <f>ROUND((VLOOKUP($B143, 'Pitcher Raw'!$B$6:$AM$77, MATCH('All P'!R$5,'Pitcher Raw'!$B$5:$AM$5, 0), FALSE)/$L143)*(162*($L143/VLOOKUP($E143, 'Major League Baseball  Detailed'!$AF$2:$AG$31, 2, FALSE))),0)</f>
        <v>#N/A</v>
      </c>
      <c r="S143" t="e">
        <f>ROUND((VLOOKUP($B143, 'Pitcher Raw'!$B$6:$AM$77, MATCH('All P'!S$5,'Pitcher Raw'!$B$5:$AM$5, 0), FALSE)/$L143)*(162*($L143/VLOOKUP($E143, 'Major League Baseball  Detailed'!$AF$2:$AG$31, 2, FALSE))),0)</f>
        <v>#N/A</v>
      </c>
      <c r="T143" t="e">
        <f>ROUND((VLOOKUP($B143, 'Pitcher Raw'!$B$6:$AM$77, MATCH('All P'!T$5,'Pitcher Raw'!$B$5:$AM$5, 0), FALSE)/$L143)*(162*($L143/VLOOKUP($E143, 'Major League Baseball  Detailed'!$AF$2:$AG$31, 2, FALSE))),0)</f>
        <v>#N/A</v>
      </c>
      <c r="U143" t="e">
        <f>ROUND((VLOOKUP($B143, 'Pitcher Raw'!$B$6:$AM$77, MATCH('All P'!U$5,'Pitcher Raw'!$B$5:$AM$5, 0), FALSE)/$L143)*(162*($L143/VLOOKUP($E143, 'Major League Baseball  Detailed'!$AF$2:$AG$31, 2, FALSE))),0)</f>
        <v>#N/A</v>
      </c>
      <c r="V143" t="e">
        <f>ROUND((VLOOKUP($B143, 'Pitcher Raw'!$B$6:$AM$77, MATCH('All P'!V$5,'Pitcher Raw'!$B$5:$AM$5, 0), FALSE)/$L143)*(162*($L143/VLOOKUP($E143, 'Major League Baseball  Detailed'!$AF$2:$AG$31, 2, FALSE))),0)</f>
        <v>#N/A</v>
      </c>
      <c r="W143" t="e">
        <f>ROUND((VLOOKUP($B143, 'Pitcher Raw'!$B$6:$AM$77, MATCH('All P'!W$5,'Pitcher Raw'!$B$5:$AM$5, 0), FALSE)/$L143)*(162*($L143/VLOOKUP($E143, 'Major League Baseball  Detailed'!$AF$2:$AG$31, 2, FALSE))),0)</f>
        <v>#N/A</v>
      </c>
      <c r="X143" t="e">
        <f>ROUND((VLOOKUP($B143, 'Pitcher Raw'!$B$6:$AM$77, MATCH('All P'!X$5,'Pitcher Raw'!$B$5:$AM$5, 0), FALSE)/$L143)*(162*($L143/VLOOKUP($E143, 'Major League Baseball  Detailed'!$AF$2:$AG$31, 2, FALSE))),0)</f>
        <v>#N/A</v>
      </c>
      <c r="Y143" t="e">
        <f>ROUND((VLOOKUP($B143, 'Pitcher Raw'!$B$6:$AM$77, MATCH('All P'!Y$5,'Pitcher Raw'!$B$5:$AM$5, 0), FALSE)/$L143)*(162*($L143/VLOOKUP($E143, 'Major League Baseball  Detailed'!$AF$2:$AG$31, 2, FALSE))),0)</f>
        <v>#N/A</v>
      </c>
      <c r="Z143" t="e">
        <f>ROUND((VLOOKUP($B143, 'Pitcher Raw'!$B$6:$AM$77, MATCH('All P'!Z$5,'Pitcher Raw'!$B$5:$AM$5, 0), FALSE)/$L143)*(162*($L143/VLOOKUP($E143, 'Major League Baseball  Detailed'!$AF$2:$AG$31, 2, FALSE))),0)</f>
        <v>#N/A</v>
      </c>
      <c r="AA143" t="e">
        <f>ROUND((VLOOKUP($B143, 'Pitcher Raw'!$B$6:$AM$77, MATCH('All P'!AA$5,'Pitcher Raw'!$B$5:$AM$5, 0), FALSE)/$L143)*(162*($L143/VLOOKUP($E143, 'Major League Baseball  Detailed'!$AF$2:$AG$31, 2, FALSE))),0)</f>
        <v>#N/A</v>
      </c>
      <c r="AB143" t="e">
        <f>ROUND((VLOOKUP($B143, 'Pitcher Raw'!$B$6:$AM$77, MATCH('All P'!AB$5,'Pitcher Raw'!$B$5:$AM$5, 0), FALSE)/$L143)*(162*($L143/VLOOKUP($E143, 'Major League Baseball  Detailed'!$AF$2:$AG$31, 2, FALSE))),0)</f>
        <v>#N/A</v>
      </c>
      <c r="AC143" t="e">
        <f>VLOOKUP($B143, 'Pitcher Raw'!$B$6:$AM$77, MATCH('All P'!AC$5, 'Pitcher Raw'!$B$5:$AM$5, 0), FALSE)</f>
        <v>#N/A</v>
      </c>
      <c r="AD143" s="1" t="e">
        <f>VLOOKUP($B143, 'Pitcher Raw'!$B$6:$AM$77, MATCH('All P'!AD$5, 'Pitcher Raw'!$B$5:$AM$5, 0), FALSE)</f>
        <v>#N/A</v>
      </c>
      <c r="AE143" s="1" t="e">
        <f>VLOOKUP($B143, 'Pitcher Raw'!$B$6:$AM$77, MATCH('All P'!AE$5, 'Pitcher Raw'!$B$5:$AM$5, 0), FALSE)</f>
        <v>#N/A</v>
      </c>
      <c r="AF143" s="9" t="e">
        <f>VLOOKUP($B143, 'Pitcher Raw'!$B$6:$AM$77, MATCH('All P'!AF$5, 'Pitcher Raw'!$B$5:$AM$5, 0), FALSE)</f>
        <v>#N/A</v>
      </c>
      <c r="AG143" s="9" t="e">
        <f>VLOOKUP($B143, 'Pitcher Raw'!$B$6:$AM$77, MATCH('All P'!AG$5, 'Pitcher Raw'!$B$5:$AM$5, 0), FALSE)</f>
        <v>#N/A</v>
      </c>
      <c r="AH143" s="9" t="e">
        <f>VLOOKUP($B143, 'Pitcher Raw'!$B$6:$AM$77, MATCH('All P'!AH$5, 'Pitcher Raw'!$B$5:$AM$5, 0), FALSE)</f>
        <v>#N/A</v>
      </c>
      <c r="AI143" s="9" t="e">
        <f>VLOOKUP($B143, 'Pitcher Raw'!$B$6:$AM$77, MATCH('All P'!AI$5, 'Pitcher Raw'!$B$5:$AM$5, 0), FALSE)</f>
        <v>#N/A</v>
      </c>
      <c r="AJ143" s="9" t="e">
        <f>VLOOKUP($B143, 'Pitcher Raw'!$B$6:$AM$77, MATCH('All P'!AJ$5, 'Pitcher Raw'!$B$5:$AM$5, 0), FALSE)</f>
        <v>#N/A</v>
      </c>
      <c r="AK143" s="9" t="e">
        <f>(VLOOKUP($B143, 'Pitcher Raw'!$B$6:$AM$77, MATCH('All P'!AK$5, 'Pitcher Raw'!$B$5:$AM$5, 0), FALSE)/VLOOKUP('All P'!$E143, 'Major League Baseball  Detailed'!$AF$2:$AG$31,2,FALSE))*162</f>
        <v>#N/A</v>
      </c>
      <c r="AL143" s="9" t="e">
        <f>(VLOOKUP($B143, 'Pitcher Raw'!$B$6:$AM$77, MATCH('All P'!AL$5, 'Pitcher Raw'!$B$5:$AM$5, 0), FALSE)/VLOOKUP('All P'!$E143, 'Major League Baseball  Detailed'!$AF$2:$AG$31,2,FALSE))*162</f>
        <v>#N/A</v>
      </c>
    </row>
    <row r="144" spans="1:38" x14ac:dyDescent="0.45">
      <c r="A144">
        <f>'Pitcher Raw'!A144</f>
        <v>0</v>
      </c>
      <c r="B144">
        <f>'Pitcher Raw'!B144</f>
        <v>0</v>
      </c>
      <c r="C144">
        <f>'Pitcher Raw'!C144</f>
        <v>0</v>
      </c>
      <c r="D144">
        <f>'Pitcher Raw'!D144</f>
        <v>0</v>
      </c>
      <c r="E144">
        <f>'Pitcher Raw'!E144</f>
        <v>0</v>
      </c>
      <c r="F144">
        <f>'Pitcher Raw'!F144</f>
        <v>0</v>
      </c>
      <c r="G144" t="e">
        <f>ROUND((VLOOKUP($B144, 'Pitcher Raw'!$B$6:$AM$77, MATCH('All P'!G$5,'Pitcher Raw'!$B$5:$AM$5, 0), FALSE)/$L144)*(162*($L144/VLOOKUP($E144, 'Major League Baseball  Detailed'!$AF$2:$AG$31, 2, FALSE))),0)</f>
        <v>#N/A</v>
      </c>
      <c r="H144" t="e">
        <f>ROUND((VLOOKUP($B144, 'Pitcher Raw'!$B$6:$AM$77, MATCH('All P'!H$5,'Pitcher Raw'!$B$5:$AM$5, 0), FALSE)/$L144)*(162*($L144/VLOOKUP($E144, 'Major League Baseball  Detailed'!$AF$2:$AG$31, 2, FALSE))),0)</f>
        <v>#N/A</v>
      </c>
      <c r="I144" t="e">
        <f>ROUND((VLOOKUP($B144, 'Pitcher Raw'!$B$6:$AM$77, MATCH('All P'!I$5,'Pitcher Raw'!$B$5:$AM$5, 0), FALSE)/$L144)*(162*($L144/VLOOKUP($E144, 'Major League Baseball  Detailed'!$AF$2:$AG$31, 2, FALSE))),0)</f>
        <v>#N/A</v>
      </c>
      <c r="J144" t="e">
        <f>ROUND((VLOOKUP($B144, 'Pitcher Raw'!$B$6:$AM$77, MATCH('All P'!J$5,'Pitcher Raw'!$B$5:$AM$5, 0), FALSE)/$L144)*(162*($L144/VLOOKUP($E144, 'Major League Baseball  Detailed'!$AF$2:$AG$31, 2, FALSE))),0)</f>
        <v>#N/A</v>
      </c>
      <c r="K144" t="e">
        <f>VLOOKUP($B144, 'Pitcher Raw'!$B$6:$AM$77, MATCH('All P'!K$5, 'Pitcher Raw'!$B$5:$AM$5, 0), FALSE)</f>
        <v>#N/A</v>
      </c>
      <c r="L144" t="e">
        <f>ROUND((VLOOKUP($B144,'Pitcher Raw'!$B$6:$AM$77,MATCH('All P'!L$5,'Pitcher Raw'!$B$5:$AM$5,0),FALSE)/VLOOKUP($E144, 'Major League Baseball  Detailed'!$AF$2:$AG$31, 2, FALSE))*162, 0)</f>
        <v>#N/A</v>
      </c>
      <c r="M144" t="e">
        <f>ROUND((VLOOKUP($B144,'Pitcher Raw'!$B$6:$AM$77,MATCH('All P'!M$5,'Pitcher Raw'!$B$5:$AM$5,0),FALSE)/VLOOKUP($E144, 'Major League Baseball  Detailed'!$AF$2:$AG$31, 2, FALSE))*162, 0)</f>
        <v>#N/A</v>
      </c>
      <c r="N144" t="e">
        <f>ROUND((VLOOKUP($B144, 'Pitcher Raw'!$B$6:$AM$77, MATCH('All P'!N$5,'Pitcher Raw'!$B$5:$AM$5, 0), FALSE)/$L144)*(162*($L144/VLOOKUP($E144, 'Major League Baseball  Detailed'!$AF$2:$AG$31, 2, FALSE))),0)</f>
        <v>#N/A</v>
      </c>
      <c r="O144" t="e">
        <f>ROUND((VLOOKUP($B144, 'Pitcher Raw'!$B$6:$AM$77, MATCH('All P'!O$5,'Pitcher Raw'!$B$5:$AM$5, 0), FALSE)/$L144)*(162*($L144/VLOOKUP($E144, 'Major League Baseball  Detailed'!$AF$2:$AG$31, 2, FALSE))),0)</f>
        <v>#N/A</v>
      </c>
      <c r="P144" t="e">
        <f>ROUND((VLOOKUP($B144, 'Pitcher Raw'!$B$6:$AM$77, MATCH('All P'!P$5,'Pitcher Raw'!$B$5:$AM$5, 0), FALSE)/$L144)*(162*($L144/VLOOKUP($E144, 'Major League Baseball  Detailed'!$AF$2:$AG$31, 2, FALSE))),0)</f>
        <v>#N/A</v>
      </c>
      <c r="Q144" t="e">
        <f>ROUND((VLOOKUP($B144, 'Pitcher Raw'!$B$6:$AM$77, MATCH('All P'!Q$5,'Pitcher Raw'!$B$5:$AM$5, 0), FALSE)/$L144)*(162*($L144/VLOOKUP($E144, 'Major League Baseball  Detailed'!$AF$2:$AG$31, 2, FALSE))),0)</f>
        <v>#N/A</v>
      </c>
      <c r="R144" t="e">
        <f>ROUND((VLOOKUP($B144, 'Pitcher Raw'!$B$6:$AM$77, MATCH('All P'!R$5,'Pitcher Raw'!$B$5:$AM$5, 0), FALSE)/$L144)*(162*($L144/VLOOKUP($E144, 'Major League Baseball  Detailed'!$AF$2:$AG$31, 2, FALSE))),0)</f>
        <v>#N/A</v>
      </c>
      <c r="S144" t="e">
        <f>ROUND((VLOOKUP($B144, 'Pitcher Raw'!$B$6:$AM$77, MATCH('All P'!S$5,'Pitcher Raw'!$B$5:$AM$5, 0), FALSE)/$L144)*(162*($L144/VLOOKUP($E144, 'Major League Baseball  Detailed'!$AF$2:$AG$31, 2, FALSE))),0)</f>
        <v>#N/A</v>
      </c>
      <c r="T144" t="e">
        <f>ROUND((VLOOKUP($B144, 'Pitcher Raw'!$B$6:$AM$77, MATCH('All P'!T$5,'Pitcher Raw'!$B$5:$AM$5, 0), FALSE)/$L144)*(162*($L144/VLOOKUP($E144, 'Major League Baseball  Detailed'!$AF$2:$AG$31, 2, FALSE))),0)</f>
        <v>#N/A</v>
      </c>
      <c r="U144" t="e">
        <f>ROUND((VLOOKUP($B144, 'Pitcher Raw'!$B$6:$AM$77, MATCH('All P'!U$5,'Pitcher Raw'!$B$5:$AM$5, 0), FALSE)/$L144)*(162*($L144/VLOOKUP($E144, 'Major League Baseball  Detailed'!$AF$2:$AG$31, 2, FALSE))),0)</f>
        <v>#N/A</v>
      </c>
      <c r="V144" t="e">
        <f>ROUND((VLOOKUP($B144, 'Pitcher Raw'!$B$6:$AM$77, MATCH('All P'!V$5,'Pitcher Raw'!$B$5:$AM$5, 0), FALSE)/$L144)*(162*($L144/VLOOKUP($E144, 'Major League Baseball  Detailed'!$AF$2:$AG$31, 2, FALSE))),0)</f>
        <v>#N/A</v>
      </c>
      <c r="W144" t="e">
        <f>ROUND((VLOOKUP($B144, 'Pitcher Raw'!$B$6:$AM$77, MATCH('All P'!W$5,'Pitcher Raw'!$B$5:$AM$5, 0), FALSE)/$L144)*(162*($L144/VLOOKUP($E144, 'Major League Baseball  Detailed'!$AF$2:$AG$31, 2, FALSE))),0)</f>
        <v>#N/A</v>
      </c>
      <c r="X144" t="e">
        <f>ROUND((VLOOKUP($B144, 'Pitcher Raw'!$B$6:$AM$77, MATCH('All P'!X$5,'Pitcher Raw'!$B$5:$AM$5, 0), FALSE)/$L144)*(162*($L144/VLOOKUP($E144, 'Major League Baseball  Detailed'!$AF$2:$AG$31, 2, FALSE))),0)</f>
        <v>#N/A</v>
      </c>
      <c r="Y144" t="e">
        <f>ROUND((VLOOKUP($B144, 'Pitcher Raw'!$B$6:$AM$77, MATCH('All P'!Y$5,'Pitcher Raw'!$B$5:$AM$5, 0), FALSE)/$L144)*(162*($L144/VLOOKUP($E144, 'Major League Baseball  Detailed'!$AF$2:$AG$31, 2, FALSE))),0)</f>
        <v>#N/A</v>
      </c>
      <c r="Z144" t="e">
        <f>ROUND((VLOOKUP($B144, 'Pitcher Raw'!$B$6:$AM$77, MATCH('All P'!Z$5,'Pitcher Raw'!$B$5:$AM$5, 0), FALSE)/$L144)*(162*($L144/VLOOKUP($E144, 'Major League Baseball  Detailed'!$AF$2:$AG$31, 2, FALSE))),0)</f>
        <v>#N/A</v>
      </c>
      <c r="AA144" t="e">
        <f>ROUND((VLOOKUP($B144, 'Pitcher Raw'!$B$6:$AM$77, MATCH('All P'!AA$5,'Pitcher Raw'!$B$5:$AM$5, 0), FALSE)/$L144)*(162*($L144/VLOOKUP($E144, 'Major League Baseball  Detailed'!$AF$2:$AG$31, 2, FALSE))),0)</f>
        <v>#N/A</v>
      </c>
      <c r="AB144" t="e">
        <f>ROUND((VLOOKUP($B144, 'Pitcher Raw'!$B$6:$AM$77, MATCH('All P'!AB$5,'Pitcher Raw'!$B$5:$AM$5, 0), FALSE)/$L144)*(162*($L144/VLOOKUP($E144, 'Major League Baseball  Detailed'!$AF$2:$AG$31, 2, FALSE))),0)</f>
        <v>#N/A</v>
      </c>
      <c r="AC144" t="e">
        <f>VLOOKUP($B144, 'Pitcher Raw'!$B$6:$AM$77, MATCH('All P'!AC$5, 'Pitcher Raw'!$B$5:$AM$5, 0), FALSE)</f>
        <v>#N/A</v>
      </c>
      <c r="AD144" s="1" t="e">
        <f>VLOOKUP($B144, 'Pitcher Raw'!$B$6:$AM$77, MATCH('All P'!AD$5, 'Pitcher Raw'!$B$5:$AM$5, 0), FALSE)</f>
        <v>#N/A</v>
      </c>
      <c r="AE144" s="1" t="e">
        <f>VLOOKUP($B144, 'Pitcher Raw'!$B$6:$AM$77, MATCH('All P'!AE$5, 'Pitcher Raw'!$B$5:$AM$5, 0), FALSE)</f>
        <v>#N/A</v>
      </c>
      <c r="AF144" s="9" t="e">
        <f>VLOOKUP($B144, 'Pitcher Raw'!$B$6:$AM$77, MATCH('All P'!AF$5, 'Pitcher Raw'!$B$5:$AM$5, 0), FALSE)</f>
        <v>#N/A</v>
      </c>
      <c r="AG144" s="9" t="e">
        <f>VLOOKUP($B144, 'Pitcher Raw'!$B$6:$AM$77, MATCH('All P'!AG$5, 'Pitcher Raw'!$B$5:$AM$5, 0), FALSE)</f>
        <v>#N/A</v>
      </c>
      <c r="AH144" s="9" t="e">
        <f>VLOOKUP($B144, 'Pitcher Raw'!$B$6:$AM$77, MATCH('All P'!AH$5, 'Pitcher Raw'!$B$5:$AM$5, 0), FALSE)</f>
        <v>#N/A</v>
      </c>
      <c r="AI144" s="9" t="e">
        <f>VLOOKUP($B144, 'Pitcher Raw'!$B$6:$AM$77, MATCH('All P'!AI$5, 'Pitcher Raw'!$B$5:$AM$5, 0), FALSE)</f>
        <v>#N/A</v>
      </c>
      <c r="AJ144" s="9" t="e">
        <f>VLOOKUP($B144, 'Pitcher Raw'!$B$6:$AM$77, MATCH('All P'!AJ$5, 'Pitcher Raw'!$B$5:$AM$5, 0), FALSE)</f>
        <v>#N/A</v>
      </c>
      <c r="AK144" s="9" t="e">
        <f>(VLOOKUP($B144, 'Pitcher Raw'!$B$6:$AM$77, MATCH('All P'!AK$5, 'Pitcher Raw'!$B$5:$AM$5, 0), FALSE)/VLOOKUP('All P'!$E144, 'Major League Baseball  Detailed'!$AF$2:$AG$31,2,FALSE))*162</f>
        <v>#N/A</v>
      </c>
      <c r="AL144" s="9" t="e">
        <f>(VLOOKUP($B144, 'Pitcher Raw'!$B$6:$AM$77, MATCH('All P'!AL$5, 'Pitcher Raw'!$B$5:$AM$5, 0), FALSE)/VLOOKUP('All P'!$E144, 'Major League Baseball  Detailed'!$AF$2:$AG$31,2,FALSE))*162</f>
        <v>#N/A</v>
      </c>
    </row>
    <row r="145" spans="1:38" x14ac:dyDescent="0.45">
      <c r="A145">
        <f>'Pitcher Raw'!A145</f>
        <v>0</v>
      </c>
      <c r="B145">
        <f>'Pitcher Raw'!B145</f>
        <v>0</v>
      </c>
      <c r="C145">
        <f>'Pitcher Raw'!C145</f>
        <v>0</v>
      </c>
      <c r="D145">
        <f>'Pitcher Raw'!D145</f>
        <v>0</v>
      </c>
      <c r="E145">
        <f>'Pitcher Raw'!E145</f>
        <v>0</v>
      </c>
      <c r="F145">
        <f>'Pitcher Raw'!F145</f>
        <v>0</v>
      </c>
      <c r="G145" t="e">
        <f>ROUND((VLOOKUP($B145, 'Pitcher Raw'!$B$6:$AM$77, MATCH('All P'!G$5,'Pitcher Raw'!$B$5:$AM$5, 0), FALSE)/$L145)*(162*($L145/VLOOKUP($E145, 'Major League Baseball  Detailed'!$AF$2:$AG$31, 2, FALSE))),0)</f>
        <v>#N/A</v>
      </c>
      <c r="H145" t="e">
        <f>ROUND((VLOOKUP($B145, 'Pitcher Raw'!$B$6:$AM$77, MATCH('All P'!H$5,'Pitcher Raw'!$B$5:$AM$5, 0), FALSE)/$L145)*(162*($L145/VLOOKUP($E145, 'Major League Baseball  Detailed'!$AF$2:$AG$31, 2, FALSE))),0)</f>
        <v>#N/A</v>
      </c>
      <c r="I145" t="e">
        <f>ROUND((VLOOKUP($B145, 'Pitcher Raw'!$B$6:$AM$77, MATCH('All P'!I$5,'Pitcher Raw'!$B$5:$AM$5, 0), FALSE)/$L145)*(162*($L145/VLOOKUP($E145, 'Major League Baseball  Detailed'!$AF$2:$AG$31, 2, FALSE))),0)</f>
        <v>#N/A</v>
      </c>
      <c r="J145" t="e">
        <f>ROUND((VLOOKUP($B145, 'Pitcher Raw'!$B$6:$AM$77, MATCH('All P'!J$5,'Pitcher Raw'!$B$5:$AM$5, 0), FALSE)/$L145)*(162*($L145/VLOOKUP($E145, 'Major League Baseball  Detailed'!$AF$2:$AG$31, 2, FALSE))),0)</f>
        <v>#N/A</v>
      </c>
      <c r="K145" t="e">
        <f>VLOOKUP($B145, 'Pitcher Raw'!$B$6:$AM$77, MATCH('All P'!K$5, 'Pitcher Raw'!$B$5:$AM$5, 0), FALSE)</f>
        <v>#N/A</v>
      </c>
      <c r="L145" t="e">
        <f>ROUND((VLOOKUP($B145,'Pitcher Raw'!$B$6:$AM$77,MATCH('All P'!L$5,'Pitcher Raw'!$B$5:$AM$5,0),FALSE)/VLOOKUP($E145, 'Major League Baseball  Detailed'!$AF$2:$AG$31, 2, FALSE))*162, 0)</f>
        <v>#N/A</v>
      </c>
      <c r="M145" t="e">
        <f>ROUND((VLOOKUP($B145,'Pitcher Raw'!$B$6:$AM$77,MATCH('All P'!M$5,'Pitcher Raw'!$B$5:$AM$5,0),FALSE)/VLOOKUP($E145, 'Major League Baseball  Detailed'!$AF$2:$AG$31, 2, FALSE))*162, 0)</f>
        <v>#N/A</v>
      </c>
      <c r="N145" t="e">
        <f>ROUND((VLOOKUP($B145, 'Pitcher Raw'!$B$6:$AM$77, MATCH('All P'!N$5,'Pitcher Raw'!$B$5:$AM$5, 0), FALSE)/$L145)*(162*($L145/VLOOKUP($E145, 'Major League Baseball  Detailed'!$AF$2:$AG$31, 2, FALSE))),0)</f>
        <v>#N/A</v>
      </c>
      <c r="O145" t="e">
        <f>ROUND((VLOOKUP($B145, 'Pitcher Raw'!$B$6:$AM$77, MATCH('All P'!O$5,'Pitcher Raw'!$B$5:$AM$5, 0), FALSE)/$L145)*(162*($L145/VLOOKUP($E145, 'Major League Baseball  Detailed'!$AF$2:$AG$31, 2, FALSE))),0)</f>
        <v>#N/A</v>
      </c>
      <c r="P145" t="e">
        <f>ROUND((VLOOKUP($B145, 'Pitcher Raw'!$B$6:$AM$77, MATCH('All P'!P$5,'Pitcher Raw'!$B$5:$AM$5, 0), FALSE)/$L145)*(162*($L145/VLOOKUP($E145, 'Major League Baseball  Detailed'!$AF$2:$AG$31, 2, FALSE))),0)</f>
        <v>#N/A</v>
      </c>
      <c r="Q145" t="e">
        <f>ROUND((VLOOKUP($B145, 'Pitcher Raw'!$B$6:$AM$77, MATCH('All P'!Q$5,'Pitcher Raw'!$B$5:$AM$5, 0), FALSE)/$L145)*(162*($L145/VLOOKUP($E145, 'Major League Baseball  Detailed'!$AF$2:$AG$31, 2, FALSE))),0)</f>
        <v>#N/A</v>
      </c>
      <c r="R145" t="e">
        <f>ROUND((VLOOKUP($B145, 'Pitcher Raw'!$B$6:$AM$77, MATCH('All P'!R$5,'Pitcher Raw'!$B$5:$AM$5, 0), FALSE)/$L145)*(162*($L145/VLOOKUP($E145, 'Major League Baseball  Detailed'!$AF$2:$AG$31, 2, FALSE))),0)</f>
        <v>#N/A</v>
      </c>
      <c r="S145" t="e">
        <f>ROUND((VLOOKUP($B145, 'Pitcher Raw'!$B$6:$AM$77, MATCH('All P'!S$5,'Pitcher Raw'!$B$5:$AM$5, 0), FALSE)/$L145)*(162*($L145/VLOOKUP($E145, 'Major League Baseball  Detailed'!$AF$2:$AG$31, 2, FALSE))),0)</f>
        <v>#N/A</v>
      </c>
      <c r="T145" t="e">
        <f>ROUND((VLOOKUP($B145, 'Pitcher Raw'!$B$6:$AM$77, MATCH('All P'!T$5,'Pitcher Raw'!$B$5:$AM$5, 0), FALSE)/$L145)*(162*($L145/VLOOKUP($E145, 'Major League Baseball  Detailed'!$AF$2:$AG$31, 2, FALSE))),0)</f>
        <v>#N/A</v>
      </c>
      <c r="U145" t="e">
        <f>ROUND((VLOOKUP($B145, 'Pitcher Raw'!$B$6:$AM$77, MATCH('All P'!U$5,'Pitcher Raw'!$B$5:$AM$5, 0), FALSE)/$L145)*(162*($L145/VLOOKUP($E145, 'Major League Baseball  Detailed'!$AF$2:$AG$31, 2, FALSE))),0)</f>
        <v>#N/A</v>
      </c>
      <c r="V145" t="e">
        <f>ROUND((VLOOKUP($B145, 'Pitcher Raw'!$B$6:$AM$77, MATCH('All P'!V$5,'Pitcher Raw'!$B$5:$AM$5, 0), FALSE)/$L145)*(162*($L145/VLOOKUP($E145, 'Major League Baseball  Detailed'!$AF$2:$AG$31, 2, FALSE))),0)</f>
        <v>#N/A</v>
      </c>
      <c r="W145" t="e">
        <f>ROUND((VLOOKUP($B145, 'Pitcher Raw'!$B$6:$AM$77, MATCH('All P'!W$5,'Pitcher Raw'!$B$5:$AM$5, 0), FALSE)/$L145)*(162*($L145/VLOOKUP($E145, 'Major League Baseball  Detailed'!$AF$2:$AG$31, 2, FALSE))),0)</f>
        <v>#N/A</v>
      </c>
      <c r="X145" t="e">
        <f>ROUND((VLOOKUP($B145, 'Pitcher Raw'!$B$6:$AM$77, MATCH('All P'!X$5,'Pitcher Raw'!$B$5:$AM$5, 0), FALSE)/$L145)*(162*($L145/VLOOKUP($E145, 'Major League Baseball  Detailed'!$AF$2:$AG$31, 2, FALSE))),0)</f>
        <v>#N/A</v>
      </c>
      <c r="Y145" t="e">
        <f>ROUND((VLOOKUP($B145, 'Pitcher Raw'!$B$6:$AM$77, MATCH('All P'!Y$5,'Pitcher Raw'!$B$5:$AM$5, 0), FALSE)/$L145)*(162*($L145/VLOOKUP($E145, 'Major League Baseball  Detailed'!$AF$2:$AG$31, 2, FALSE))),0)</f>
        <v>#N/A</v>
      </c>
      <c r="Z145" t="e">
        <f>ROUND((VLOOKUP($B145, 'Pitcher Raw'!$B$6:$AM$77, MATCH('All P'!Z$5,'Pitcher Raw'!$B$5:$AM$5, 0), FALSE)/$L145)*(162*($L145/VLOOKUP($E145, 'Major League Baseball  Detailed'!$AF$2:$AG$31, 2, FALSE))),0)</f>
        <v>#N/A</v>
      </c>
      <c r="AA145" t="e">
        <f>ROUND((VLOOKUP($B145, 'Pitcher Raw'!$B$6:$AM$77, MATCH('All P'!AA$5,'Pitcher Raw'!$B$5:$AM$5, 0), FALSE)/$L145)*(162*($L145/VLOOKUP($E145, 'Major League Baseball  Detailed'!$AF$2:$AG$31, 2, FALSE))),0)</f>
        <v>#N/A</v>
      </c>
      <c r="AB145" t="e">
        <f>ROUND((VLOOKUP($B145, 'Pitcher Raw'!$B$6:$AM$77, MATCH('All P'!AB$5,'Pitcher Raw'!$B$5:$AM$5, 0), FALSE)/$L145)*(162*($L145/VLOOKUP($E145, 'Major League Baseball  Detailed'!$AF$2:$AG$31, 2, FALSE))),0)</f>
        <v>#N/A</v>
      </c>
      <c r="AC145" t="e">
        <f>VLOOKUP($B145, 'Pitcher Raw'!$B$6:$AM$77, MATCH('All P'!AC$5, 'Pitcher Raw'!$B$5:$AM$5, 0), FALSE)</f>
        <v>#N/A</v>
      </c>
      <c r="AD145" s="1" t="e">
        <f>VLOOKUP($B145, 'Pitcher Raw'!$B$6:$AM$77, MATCH('All P'!AD$5, 'Pitcher Raw'!$B$5:$AM$5, 0), FALSE)</f>
        <v>#N/A</v>
      </c>
      <c r="AE145" s="1" t="e">
        <f>VLOOKUP($B145, 'Pitcher Raw'!$B$6:$AM$77, MATCH('All P'!AE$5, 'Pitcher Raw'!$B$5:$AM$5, 0), FALSE)</f>
        <v>#N/A</v>
      </c>
      <c r="AF145" s="9" t="e">
        <f>VLOOKUP($B145, 'Pitcher Raw'!$B$6:$AM$77, MATCH('All P'!AF$5, 'Pitcher Raw'!$B$5:$AM$5, 0), FALSE)</f>
        <v>#N/A</v>
      </c>
      <c r="AG145" s="9" t="e">
        <f>VLOOKUP($B145, 'Pitcher Raw'!$B$6:$AM$77, MATCH('All P'!AG$5, 'Pitcher Raw'!$B$5:$AM$5, 0), FALSE)</f>
        <v>#N/A</v>
      </c>
      <c r="AH145" s="9" t="e">
        <f>VLOOKUP($B145, 'Pitcher Raw'!$B$6:$AM$77, MATCH('All P'!AH$5, 'Pitcher Raw'!$B$5:$AM$5, 0), FALSE)</f>
        <v>#N/A</v>
      </c>
      <c r="AI145" s="9" t="e">
        <f>VLOOKUP($B145, 'Pitcher Raw'!$B$6:$AM$77, MATCH('All P'!AI$5, 'Pitcher Raw'!$B$5:$AM$5, 0), FALSE)</f>
        <v>#N/A</v>
      </c>
      <c r="AJ145" s="9" t="e">
        <f>VLOOKUP($B145, 'Pitcher Raw'!$B$6:$AM$77, MATCH('All P'!AJ$5, 'Pitcher Raw'!$B$5:$AM$5, 0), FALSE)</f>
        <v>#N/A</v>
      </c>
      <c r="AK145" s="9" t="e">
        <f>(VLOOKUP($B145, 'Pitcher Raw'!$B$6:$AM$77, MATCH('All P'!AK$5, 'Pitcher Raw'!$B$5:$AM$5, 0), FALSE)/VLOOKUP('All P'!$E145, 'Major League Baseball  Detailed'!$AF$2:$AG$31,2,FALSE))*162</f>
        <v>#N/A</v>
      </c>
      <c r="AL145" s="9" t="e">
        <f>(VLOOKUP($B145, 'Pitcher Raw'!$B$6:$AM$77, MATCH('All P'!AL$5, 'Pitcher Raw'!$B$5:$AM$5, 0), FALSE)/VLOOKUP('All P'!$E145, 'Major League Baseball  Detailed'!$AF$2:$AG$31,2,FALSE))*162</f>
        <v>#N/A</v>
      </c>
    </row>
    <row r="146" spans="1:38" x14ac:dyDescent="0.45">
      <c r="A146">
        <f>'Pitcher Raw'!A146</f>
        <v>0</v>
      </c>
      <c r="B146">
        <f>'Pitcher Raw'!B146</f>
        <v>0</v>
      </c>
      <c r="C146">
        <f>'Pitcher Raw'!C146</f>
        <v>0</v>
      </c>
      <c r="D146">
        <f>'Pitcher Raw'!D146</f>
        <v>0</v>
      </c>
      <c r="E146">
        <f>'Pitcher Raw'!E146</f>
        <v>0</v>
      </c>
      <c r="F146">
        <f>'Pitcher Raw'!F146</f>
        <v>0</v>
      </c>
      <c r="G146" t="e">
        <f>ROUND((VLOOKUP($B146, 'Pitcher Raw'!$B$6:$AM$77, MATCH('All P'!G$5,'Pitcher Raw'!$B$5:$AM$5, 0), FALSE)/$L146)*(162*($L146/VLOOKUP($E146, 'Major League Baseball  Detailed'!$AF$2:$AG$31, 2, FALSE))),0)</f>
        <v>#N/A</v>
      </c>
      <c r="H146" t="e">
        <f>ROUND((VLOOKUP($B146, 'Pitcher Raw'!$B$6:$AM$77, MATCH('All P'!H$5,'Pitcher Raw'!$B$5:$AM$5, 0), FALSE)/$L146)*(162*($L146/VLOOKUP($E146, 'Major League Baseball  Detailed'!$AF$2:$AG$31, 2, FALSE))),0)</f>
        <v>#N/A</v>
      </c>
      <c r="I146" t="e">
        <f>ROUND((VLOOKUP($B146, 'Pitcher Raw'!$B$6:$AM$77, MATCH('All P'!I$5,'Pitcher Raw'!$B$5:$AM$5, 0), FALSE)/$L146)*(162*($L146/VLOOKUP($E146, 'Major League Baseball  Detailed'!$AF$2:$AG$31, 2, FALSE))),0)</f>
        <v>#N/A</v>
      </c>
      <c r="J146" t="e">
        <f>ROUND((VLOOKUP($B146, 'Pitcher Raw'!$B$6:$AM$77, MATCH('All P'!J$5,'Pitcher Raw'!$B$5:$AM$5, 0), FALSE)/$L146)*(162*($L146/VLOOKUP($E146, 'Major League Baseball  Detailed'!$AF$2:$AG$31, 2, FALSE))),0)</f>
        <v>#N/A</v>
      </c>
      <c r="K146" t="e">
        <f>VLOOKUP($B146, 'Pitcher Raw'!$B$6:$AM$77, MATCH('All P'!K$5, 'Pitcher Raw'!$B$5:$AM$5, 0), FALSE)</f>
        <v>#N/A</v>
      </c>
      <c r="L146" t="e">
        <f>ROUND((VLOOKUP($B146,'Pitcher Raw'!$B$6:$AM$77,MATCH('All P'!L$5,'Pitcher Raw'!$B$5:$AM$5,0),FALSE)/VLOOKUP($E146, 'Major League Baseball  Detailed'!$AF$2:$AG$31, 2, FALSE))*162, 0)</f>
        <v>#N/A</v>
      </c>
      <c r="M146" t="e">
        <f>ROUND((VLOOKUP($B146,'Pitcher Raw'!$B$6:$AM$77,MATCH('All P'!M$5,'Pitcher Raw'!$B$5:$AM$5,0),FALSE)/VLOOKUP($E146, 'Major League Baseball  Detailed'!$AF$2:$AG$31, 2, FALSE))*162, 0)</f>
        <v>#N/A</v>
      </c>
      <c r="N146" t="e">
        <f>ROUND((VLOOKUP($B146, 'Pitcher Raw'!$B$6:$AM$77, MATCH('All P'!N$5,'Pitcher Raw'!$B$5:$AM$5, 0), FALSE)/$L146)*(162*($L146/VLOOKUP($E146, 'Major League Baseball  Detailed'!$AF$2:$AG$31, 2, FALSE))),0)</f>
        <v>#N/A</v>
      </c>
      <c r="O146" t="e">
        <f>ROUND((VLOOKUP($B146, 'Pitcher Raw'!$B$6:$AM$77, MATCH('All P'!O$5,'Pitcher Raw'!$B$5:$AM$5, 0), FALSE)/$L146)*(162*($L146/VLOOKUP($E146, 'Major League Baseball  Detailed'!$AF$2:$AG$31, 2, FALSE))),0)</f>
        <v>#N/A</v>
      </c>
      <c r="P146" t="e">
        <f>ROUND((VLOOKUP($B146, 'Pitcher Raw'!$B$6:$AM$77, MATCH('All P'!P$5,'Pitcher Raw'!$B$5:$AM$5, 0), FALSE)/$L146)*(162*($L146/VLOOKUP($E146, 'Major League Baseball  Detailed'!$AF$2:$AG$31, 2, FALSE))),0)</f>
        <v>#N/A</v>
      </c>
      <c r="Q146" t="e">
        <f>ROUND((VLOOKUP($B146, 'Pitcher Raw'!$B$6:$AM$77, MATCH('All P'!Q$5,'Pitcher Raw'!$B$5:$AM$5, 0), FALSE)/$L146)*(162*($L146/VLOOKUP($E146, 'Major League Baseball  Detailed'!$AF$2:$AG$31, 2, FALSE))),0)</f>
        <v>#N/A</v>
      </c>
      <c r="R146" t="e">
        <f>ROUND((VLOOKUP($B146, 'Pitcher Raw'!$B$6:$AM$77, MATCH('All P'!R$5,'Pitcher Raw'!$B$5:$AM$5, 0), FALSE)/$L146)*(162*($L146/VLOOKUP($E146, 'Major League Baseball  Detailed'!$AF$2:$AG$31, 2, FALSE))),0)</f>
        <v>#N/A</v>
      </c>
      <c r="S146" t="e">
        <f>ROUND((VLOOKUP($B146, 'Pitcher Raw'!$B$6:$AM$77, MATCH('All P'!S$5,'Pitcher Raw'!$B$5:$AM$5, 0), FALSE)/$L146)*(162*($L146/VLOOKUP($E146, 'Major League Baseball  Detailed'!$AF$2:$AG$31, 2, FALSE))),0)</f>
        <v>#N/A</v>
      </c>
      <c r="T146" t="e">
        <f>ROUND((VLOOKUP($B146, 'Pitcher Raw'!$B$6:$AM$77, MATCH('All P'!T$5,'Pitcher Raw'!$B$5:$AM$5, 0), FALSE)/$L146)*(162*($L146/VLOOKUP($E146, 'Major League Baseball  Detailed'!$AF$2:$AG$31, 2, FALSE))),0)</f>
        <v>#N/A</v>
      </c>
      <c r="U146" t="e">
        <f>ROUND((VLOOKUP($B146, 'Pitcher Raw'!$B$6:$AM$77, MATCH('All P'!U$5,'Pitcher Raw'!$B$5:$AM$5, 0), FALSE)/$L146)*(162*($L146/VLOOKUP($E146, 'Major League Baseball  Detailed'!$AF$2:$AG$31, 2, FALSE))),0)</f>
        <v>#N/A</v>
      </c>
      <c r="V146" t="e">
        <f>ROUND((VLOOKUP($B146, 'Pitcher Raw'!$B$6:$AM$77, MATCH('All P'!V$5,'Pitcher Raw'!$B$5:$AM$5, 0), FALSE)/$L146)*(162*($L146/VLOOKUP($E146, 'Major League Baseball  Detailed'!$AF$2:$AG$31, 2, FALSE))),0)</f>
        <v>#N/A</v>
      </c>
      <c r="W146" t="e">
        <f>ROUND((VLOOKUP($B146, 'Pitcher Raw'!$B$6:$AM$77, MATCH('All P'!W$5,'Pitcher Raw'!$B$5:$AM$5, 0), FALSE)/$L146)*(162*($L146/VLOOKUP($E146, 'Major League Baseball  Detailed'!$AF$2:$AG$31, 2, FALSE))),0)</f>
        <v>#N/A</v>
      </c>
      <c r="X146" t="e">
        <f>ROUND((VLOOKUP($B146, 'Pitcher Raw'!$B$6:$AM$77, MATCH('All P'!X$5,'Pitcher Raw'!$B$5:$AM$5, 0), FALSE)/$L146)*(162*($L146/VLOOKUP($E146, 'Major League Baseball  Detailed'!$AF$2:$AG$31, 2, FALSE))),0)</f>
        <v>#N/A</v>
      </c>
      <c r="Y146" t="e">
        <f>ROUND((VLOOKUP($B146, 'Pitcher Raw'!$B$6:$AM$77, MATCH('All P'!Y$5,'Pitcher Raw'!$B$5:$AM$5, 0), FALSE)/$L146)*(162*($L146/VLOOKUP($E146, 'Major League Baseball  Detailed'!$AF$2:$AG$31, 2, FALSE))),0)</f>
        <v>#N/A</v>
      </c>
      <c r="Z146" t="e">
        <f>ROUND((VLOOKUP($B146, 'Pitcher Raw'!$B$6:$AM$77, MATCH('All P'!Z$5,'Pitcher Raw'!$B$5:$AM$5, 0), FALSE)/$L146)*(162*($L146/VLOOKUP($E146, 'Major League Baseball  Detailed'!$AF$2:$AG$31, 2, FALSE))),0)</f>
        <v>#N/A</v>
      </c>
      <c r="AA146" t="e">
        <f>ROUND((VLOOKUP($B146, 'Pitcher Raw'!$B$6:$AM$77, MATCH('All P'!AA$5,'Pitcher Raw'!$B$5:$AM$5, 0), FALSE)/$L146)*(162*($L146/VLOOKUP($E146, 'Major League Baseball  Detailed'!$AF$2:$AG$31, 2, FALSE))),0)</f>
        <v>#N/A</v>
      </c>
      <c r="AB146" t="e">
        <f>ROUND((VLOOKUP($B146, 'Pitcher Raw'!$B$6:$AM$77, MATCH('All P'!AB$5,'Pitcher Raw'!$B$5:$AM$5, 0), FALSE)/$L146)*(162*($L146/VLOOKUP($E146, 'Major League Baseball  Detailed'!$AF$2:$AG$31, 2, FALSE))),0)</f>
        <v>#N/A</v>
      </c>
      <c r="AC146" t="e">
        <f>VLOOKUP($B146, 'Pitcher Raw'!$B$6:$AM$77, MATCH('All P'!AC$5, 'Pitcher Raw'!$B$5:$AM$5, 0), FALSE)</f>
        <v>#N/A</v>
      </c>
      <c r="AD146" s="1" t="e">
        <f>VLOOKUP($B146, 'Pitcher Raw'!$B$6:$AM$77, MATCH('All P'!AD$5, 'Pitcher Raw'!$B$5:$AM$5, 0), FALSE)</f>
        <v>#N/A</v>
      </c>
      <c r="AE146" s="1" t="e">
        <f>VLOOKUP($B146, 'Pitcher Raw'!$B$6:$AM$77, MATCH('All P'!AE$5, 'Pitcher Raw'!$B$5:$AM$5, 0), FALSE)</f>
        <v>#N/A</v>
      </c>
      <c r="AF146" s="9" t="e">
        <f>VLOOKUP($B146, 'Pitcher Raw'!$B$6:$AM$77, MATCH('All P'!AF$5, 'Pitcher Raw'!$B$5:$AM$5, 0), FALSE)</f>
        <v>#N/A</v>
      </c>
      <c r="AG146" s="9" t="e">
        <f>VLOOKUP($B146, 'Pitcher Raw'!$B$6:$AM$77, MATCH('All P'!AG$5, 'Pitcher Raw'!$B$5:$AM$5, 0), FALSE)</f>
        <v>#N/A</v>
      </c>
      <c r="AH146" s="9" t="e">
        <f>VLOOKUP($B146, 'Pitcher Raw'!$B$6:$AM$77, MATCH('All P'!AH$5, 'Pitcher Raw'!$B$5:$AM$5, 0), FALSE)</f>
        <v>#N/A</v>
      </c>
      <c r="AI146" s="9" t="e">
        <f>VLOOKUP($B146, 'Pitcher Raw'!$B$6:$AM$77, MATCH('All P'!AI$5, 'Pitcher Raw'!$B$5:$AM$5, 0), FALSE)</f>
        <v>#N/A</v>
      </c>
      <c r="AJ146" s="9" t="e">
        <f>VLOOKUP($B146, 'Pitcher Raw'!$B$6:$AM$77, MATCH('All P'!AJ$5, 'Pitcher Raw'!$B$5:$AM$5, 0), FALSE)</f>
        <v>#N/A</v>
      </c>
      <c r="AK146" s="9" t="e">
        <f>(VLOOKUP($B146, 'Pitcher Raw'!$B$6:$AM$77, MATCH('All P'!AK$5, 'Pitcher Raw'!$B$5:$AM$5, 0), FALSE)/VLOOKUP('All P'!$E146, 'Major League Baseball  Detailed'!$AF$2:$AG$31,2,FALSE))*162</f>
        <v>#N/A</v>
      </c>
      <c r="AL146" s="9" t="e">
        <f>(VLOOKUP($B146, 'Pitcher Raw'!$B$6:$AM$77, MATCH('All P'!AL$5, 'Pitcher Raw'!$B$5:$AM$5, 0), FALSE)/VLOOKUP('All P'!$E146, 'Major League Baseball  Detailed'!$AF$2:$AG$31,2,FALSE))*162</f>
        <v>#N/A</v>
      </c>
    </row>
    <row r="147" spans="1:38" x14ac:dyDescent="0.45">
      <c r="A147">
        <f>'Pitcher Raw'!A147</f>
        <v>0</v>
      </c>
      <c r="B147">
        <f>'Pitcher Raw'!B147</f>
        <v>0</v>
      </c>
      <c r="C147">
        <f>'Pitcher Raw'!C147</f>
        <v>0</v>
      </c>
      <c r="D147">
        <f>'Pitcher Raw'!D147</f>
        <v>0</v>
      </c>
      <c r="E147">
        <f>'Pitcher Raw'!E147</f>
        <v>0</v>
      </c>
      <c r="F147">
        <f>'Pitcher Raw'!F147</f>
        <v>0</v>
      </c>
      <c r="G147" t="e">
        <f>ROUND((VLOOKUP($B147, 'Pitcher Raw'!$B$6:$AM$77, MATCH('All P'!G$5,'Pitcher Raw'!$B$5:$AM$5, 0), FALSE)/$L147)*(162*($L147/VLOOKUP($E147, 'Major League Baseball  Detailed'!$AF$2:$AG$31, 2, FALSE))),0)</f>
        <v>#N/A</v>
      </c>
      <c r="H147" t="e">
        <f>ROUND((VLOOKUP($B147, 'Pitcher Raw'!$B$6:$AM$77, MATCH('All P'!H$5,'Pitcher Raw'!$B$5:$AM$5, 0), FALSE)/$L147)*(162*($L147/VLOOKUP($E147, 'Major League Baseball  Detailed'!$AF$2:$AG$31, 2, FALSE))),0)</f>
        <v>#N/A</v>
      </c>
      <c r="I147" t="e">
        <f>ROUND((VLOOKUP($B147, 'Pitcher Raw'!$B$6:$AM$77, MATCH('All P'!I$5,'Pitcher Raw'!$B$5:$AM$5, 0), FALSE)/$L147)*(162*($L147/VLOOKUP($E147, 'Major League Baseball  Detailed'!$AF$2:$AG$31, 2, FALSE))),0)</f>
        <v>#N/A</v>
      </c>
      <c r="J147" t="e">
        <f>ROUND((VLOOKUP($B147, 'Pitcher Raw'!$B$6:$AM$77, MATCH('All P'!J$5,'Pitcher Raw'!$B$5:$AM$5, 0), FALSE)/$L147)*(162*($L147/VLOOKUP($E147, 'Major League Baseball  Detailed'!$AF$2:$AG$31, 2, FALSE))),0)</f>
        <v>#N/A</v>
      </c>
      <c r="K147" t="e">
        <f>VLOOKUP($B147, 'Pitcher Raw'!$B$6:$AM$77, MATCH('All P'!K$5, 'Pitcher Raw'!$B$5:$AM$5, 0), FALSE)</f>
        <v>#N/A</v>
      </c>
      <c r="L147" t="e">
        <f>ROUND((VLOOKUP($B147,'Pitcher Raw'!$B$6:$AM$77,MATCH('All P'!L$5,'Pitcher Raw'!$B$5:$AM$5,0),FALSE)/VLOOKUP($E147, 'Major League Baseball  Detailed'!$AF$2:$AG$31, 2, FALSE))*162, 0)</f>
        <v>#N/A</v>
      </c>
      <c r="M147" t="e">
        <f>ROUND((VLOOKUP($B147,'Pitcher Raw'!$B$6:$AM$77,MATCH('All P'!M$5,'Pitcher Raw'!$B$5:$AM$5,0),FALSE)/VLOOKUP($E147, 'Major League Baseball  Detailed'!$AF$2:$AG$31, 2, FALSE))*162, 0)</f>
        <v>#N/A</v>
      </c>
      <c r="N147" t="e">
        <f>ROUND((VLOOKUP($B147, 'Pitcher Raw'!$B$6:$AM$77, MATCH('All P'!N$5,'Pitcher Raw'!$B$5:$AM$5, 0), FALSE)/$L147)*(162*($L147/VLOOKUP($E147, 'Major League Baseball  Detailed'!$AF$2:$AG$31, 2, FALSE))),0)</f>
        <v>#N/A</v>
      </c>
      <c r="O147" t="e">
        <f>ROUND((VLOOKUP($B147, 'Pitcher Raw'!$B$6:$AM$77, MATCH('All P'!O$5,'Pitcher Raw'!$B$5:$AM$5, 0), FALSE)/$L147)*(162*($L147/VLOOKUP($E147, 'Major League Baseball  Detailed'!$AF$2:$AG$31, 2, FALSE))),0)</f>
        <v>#N/A</v>
      </c>
      <c r="P147" t="e">
        <f>ROUND((VLOOKUP($B147, 'Pitcher Raw'!$B$6:$AM$77, MATCH('All P'!P$5,'Pitcher Raw'!$B$5:$AM$5, 0), FALSE)/$L147)*(162*($L147/VLOOKUP($E147, 'Major League Baseball  Detailed'!$AF$2:$AG$31, 2, FALSE))),0)</f>
        <v>#N/A</v>
      </c>
      <c r="Q147" t="e">
        <f>ROUND((VLOOKUP($B147, 'Pitcher Raw'!$B$6:$AM$77, MATCH('All P'!Q$5,'Pitcher Raw'!$B$5:$AM$5, 0), FALSE)/$L147)*(162*($L147/VLOOKUP($E147, 'Major League Baseball  Detailed'!$AF$2:$AG$31, 2, FALSE))),0)</f>
        <v>#N/A</v>
      </c>
      <c r="R147" t="e">
        <f>ROUND((VLOOKUP($B147, 'Pitcher Raw'!$B$6:$AM$77, MATCH('All P'!R$5,'Pitcher Raw'!$B$5:$AM$5, 0), FALSE)/$L147)*(162*($L147/VLOOKUP($E147, 'Major League Baseball  Detailed'!$AF$2:$AG$31, 2, FALSE))),0)</f>
        <v>#N/A</v>
      </c>
      <c r="S147" t="e">
        <f>ROUND((VLOOKUP($B147, 'Pitcher Raw'!$B$6:$AM$77, MATCH('All P'!S$5,'Pitcher Raw'!$B$5:$AM$5, 0), FALSE)/$L147)*(162*($L147/VLOOKUP($E147, 'Major League Baseball  Detailed'!$AF$2:$AG$31, 2, FALSE))),0)</f>
        <v>#N/A</v>
      </c>
      <c r="T147" t="e">
        <f>ROUND((VLOOKUP($B147, 'Pitcher Raw'!$B$6:$AM$77, MATCH('All P'!T$5,'Pitcher Raw'!$B$5:$AM$5, 0), FALSE)/$L147)*(162*($L147/VLOOKUP($E147, 'Major League Baseball  Detailed'!$AF$2:$AG$31, 2, FALSE))),0)</f>
        <v>#N/A</v>
      </c>
      <c r="U147" t="e">
        <f>ROUND((VLOOKUP($B147, 'Pitcher Raw'!$B$6:$AM$77, MATCH('All P'!U$5,'Pitcher Raw'!$B$5:$AM$5, 0), FALSE)/$L147)*(162*($L147/VLOOKUP($E147, 'Major League Baseball  Detailed'!$AF$2:$AG$31, 2, FALSE))),0)</f>
        <v>#N/A</v>
      </c>
      <c r="V147" t="e">
        <f>ROUND((VLOOKUP($B147, 'Pitcher Raw'!$B$6:$AM$77, MATCH('All P'!V$5,'Pitcher Raw'!$B$5:$AM$5, 0), FALSE)/$L147)*(162*($L147/VLOOKUP($E147, 'Major League Baseball  Detailed'!$AF$2:$AG$31, 2, FALSE))),0)</f>
        <v>#N/A</v>
      </c>
      <c r="W147" t="e">
        <f>ROUND((VLOOKUP($B147, 'Pitcher Raw'!$B$6:$AM$77, MATCH('All P'!W$5,'Pitcher Raw'!$B$5:$AM$5, 0), FALSE)/$L147)*(162*($L147/VLOOKUP($E147, 'Major League Baseball  Detailed'!$AF$2:$AG$31, 2, FALSE))),0)</f>
        <v>#N/A</v>
      </c>
      <c r="X147" t="e">
        <f>ROUND((VLOOKUP($B147, 'Pitcher Raw'!$B$6:$AM$77, MATCH('All P'!X$5,'Pitcher Raw'!$B$5:$AM$5, 0), FALSE)/$L147)*(162*($L147/VLOOKUP($E147, 'Major League Baseball  Detailed'!$AF$2:$AG$31, 2, FALSE))),0)</f>
        <v>#N/A</v>
      </c>
      <c r="Y147" t="e">
        <f>ROUND((VLOOKUP($B147, 'Pitcher Raw'!$B$6:$AM$77, MATCH('All P'!Y$5,'Pitcher Raw'!$B$5:$AM$5, 0), FALSE)/$L147)*(162*($L147/VLOOKUP($E147, 'Major League Baseball  Detailed'!$AF$2:$AG$31, 2, FALSE))),0)</f>
        <v>#N/A</v>
      </c>
      <c r="Z147" t="e">
        <f>ROUND((VLOOKUP($B147, 'Pitcher Raw'!$B$6:$AM$77, MATCH('All P'!Z$5,'Pitcher Raw'!$B$5:$AM$5, 0), FALSE)/$L147)*(162*($L147/VLOOKUP($E147, 'Major League Baseball  Detailed'!$AF$2:$AG$31, 2, FALSE))),0)</f>
        <v>#N/A</v>
      </c>
      <c r="AA147" t="e">
        <f>ROUND((VLOOKUP($B147, 'Pitcher Raw'!$B$6:$AM$77, MATCH('All P'!AA$5,'Pitcher Raw'!$B$5:$AM$5, 0), FALSE)/$L147)*(162*($L147/VLOOKUP($E147, 'Major League Baseball  Detailed'!$AF$2:$AG$31, 2, FALSE))),0)</f>
        <v>#N/A</v>
      </c>
      <c r="AB147" t="e">
        <f>ROUND((VLOOKUP($B147, 'Pitcher Raw'!$B$6:$AM$77, MATCH('All P'!AB$5,'Pitcher Raw'!$B$5:$AM$5, 0), FALSE)/$L147)*(162*($L147/VLOOKUP($E147, 'Major League Baseball  Detailed'!$AF$2:$AG$31, 2, FALSE))),0)</f>
        <v>#N/A</v>
      </c>
      <c r="AC147" t="e">
        <f>VLOOKUP($B147, 'Pitcher Raw'!$B$6:$AM$77, MATCH('All P'!AC$5, 'Pitcher Raw'!$B$5:$AM$5, 0), FALSE)</f>
        <v>#N/A</v>
      </c>
      <c r="AD147" s="1" t="e">
        <f>VLOOKUP($B147, 'Pitcher Raw'!$B$6:$AM$77, MATCH('All P'!AD$5, 'Pitcher Raw'!$B$5:$AM$5, 0), FALSE)</f>
        <v>#N/A</v>
      </c>
      <c r="AE147" s="1" t="e">
        <f>VLOOKUP($B147, 'Pitcher Raw'!$B$6:$AM$77, MATCH('All P'!AE$5, 'Pitcher Raw'!$B$5:$AM$5, 0), FALSE)</f>
        <v>#N/A</v>
      </c>
      <c r="AF147" s="9" t="e">
        <f>VLOOKUP($B147, 'Pitcher Raw'!$B$6:$AM$77, MATCH('All P'!AF$5, 'Pitcher Raw'!$B$5:$AM$5, 0), FALSE)</f>
        <v>#N/A</v>
      </c>
      <c r="AG147" s="9" t="e">
        <f>VLOOKUP($B147, 'Pitcher Raw'!$B$6:$AM$77, MATCH('All P'!AG$5, 'Pitcher Raw'!$B$5:$AM$5, 0), FALSE)</f>
        <v>#N/A</v>
      </c>
      <c r="AH147" s="9" t="e">
        <f>VLOOKUP($B147, 'Pitcher Raw'!$B$6:$AM$77, MATCH('All P'!AH$5, 'Pitcher Raw'!$B$5:$AM$5, 0), FALSE)</f>
        <v>#N/A</v>
      </c>
      <c r="AI147" s="9" t="e">
        <f>VLOOKUP($B147, 'Pitcher Raw'!$B$6:$AM$77, MATCH('All P'!AI$5, 'Pitcher Raw'!$B$5:$AM$5, 0), FALSE)</f>
        <v>#N/A</v>
      </c>
      <c r="AJ147" s="9" t="e">
        <f>VLOOKUP($B147, 'Pitcher Raw'!$B$6:$AM$77, MATCH('All P'!AJ$5, 'Pitcher Raw'!$B$5:$AM$5, 0), FALSE)</f>
        <v>#N/A</v>
      </c>
      <c r="AK147" s="9" t="e">
        <f>(VLOOKUP($B147, 'Pitcher Raw'!$B$6:$AM$77, MATCH('All P'!AK$5, 'Pitcher Raw'!$B$5:$AM$5, 0), FALSE)/VLOOKUP('All P'!$E147, 'Major League Baseball  Detailed'!$AF$2:$AG$31,2,FALSE))*162</f>
        <v>#N/A</v>
      </c>
      <c r="AL147" s="9" t="e">
        <f>(VLOOKUP($B147, 'Pitcher Raw'!$B$6:$AM$77, MATCH('All P'!AL$5, 'Pitcher Raw'!$B$5:$AM$5, 0), FALSE)/VLOOKUP('All P'!$E147, 'Major League Baseball  Detailed'!$AF$2:$AG$31,2,FALSE))*162</f>
        <v>#N/A</v>
      </c>
    </row>
    <row r="148" spans="1:38" x14ac:dyDescent="0.45">
      <c r="A148">
        <f>'Pitcher Raw'!A148</f>
        <v>0</v>
      </c>
      <c r="B148">
        <f>'Pitcher Raw'!B148</f>
        <v>0</v>
      </c>
      <c r="C148">
        <f>'Pitcher Raw'!C148</f>
        <v>0</v>
      </c>
      <c r="D148">
        <f>'Pitcher Raw'!D148</f>
        <v>0</v>
      </c>
      <c r="E148">
        <f>'Pitcher Raw'!E148</f>
        <v>0</v>
      </c>
      <c r="F148">
        <f>'Pitcher Raw'!F148</f>
        <v>0</v>
      </c>
      <c r="G148" t="e">
        <f>ROUND((VLOOKUP($B148, 'Pitcher Raw'!$B$6:$AM$77, MATCH('All P'!G$5,'Pitcher Raw'!$B$5:$AM$5, 0), FALSE)/$L148)*(162*($L148/VLOOKUP($E148, 'Major League Baseball  Detailed'!$AF$2:$AG$31, 2, FALSE))),0)</f>
        <v>#N/A</v>
      </c>
      <c r="H148" t="e">
        <f>ROUND((VLOOKUP($B148, 'Pitcher Raw'!$B$6:$AM$77, MATCH('All P'!H$5,'Pitcher Raw'!$B$5:$AM$5, 0), FALSE)/$L148)*(162*($L148/VLOOKUP($E148, 'Major League Baseball  Detailed'!$AF$2:$AG$31, 2, FALSE))),0)</f>
        <v>#N/A</v>
      </c>
      <c r="I148" t="e">
        <f>ROUND((VLOOKUP($B148, 'Pitcher Raw'!$B$6:$AM$77, MATCH('All P'!I$5,'Pitcher Raw'!$B$5:$AM$5, 0), FALSE)/$L148)*(162*($L148/VLOOKUP($E148, 'Major League Baseball  Detailed'!$AF$2:$AG$31, 2, FALSE))),0)</f>
        <v>#N/A</v>
      </c>
      <c r="J148" t="e">
        <f>ROUND((VLOOKUP($B148, 'Pitcher Raw'!$B$6:$AM$77, MATCH('All P'!J$5,'Pitcher Raw'!$B$5:$AM$5, 0), FALSE)/$L148)*(162*($L148/VLOOKUP($E148, 'Major League Baseball  Detailed'!$AF$2:$AG$31, 2, FALSE))),0)</f>
        <v>#N/A</v>
      </c>
      <c r="K148" t="e">
        <f>VLOOKUP($B148, 'Pitcher Raw'!$B$6:$AM$77, MATCH('All P'!K$5, 'Pitcher Raw'!$B$5:$AM$5, 0), FALSE)</f>
        <v>#N/A</v>
      </c>
      <c r="L148" t="e">
        <f>ROUND((VLOOKUP($B148,'Pitcher Raw'!$B$6:$AM$77,MATCH('All P'!L$5,'Pitcher Raw'!$B$5:$AM$5,0),FALSE)/VLOOKUP($E148, 'Major League Baseball  Detailed'!$AF$2:$AG$31, 2, FALSE))*162, 0)</f>
        <v>#N/A</v>
      </c>
      <c r="M148" t="e">
        <f>ROUND((VLOOKUP($B148,'Pitcher Raw'!$B$6:$AM$77,MATCH('All P'!M$5,'Pitcher Raw'!$B$5:$AM$5,0),FALSE)/VLOOKUP($E148, 'Major League Baseball  Detailed'!$AF$2:$AG$31, 2, FALSE))*162, 0)</f>
        <v>#N/A</v>
      </c>
      <c r="N148" t="e">
        <f>ROUND((VLOOKUP($B148, 'Pitcher Raw'!$B$6:$AM$77, MATCH('All P'!N$5,'Pitcher Raw'!$B$5:$AM$5, 0), FALSE)/$L148)*(162*($L148/VLOOKUP($E148, 'Major League Baseball  Detailed'!$AF$2:$AG$31, 2, FALSE))),0)</f>
        <v>#N/A</v>
      </c>
      <c r="O148" t="e">
        <f>ROUND((VLOOKUP($B148, 'Pitcher Raw'!$B$6:$AM$77, MATCH('All P'!O$5,'Pitcher Raw'!$B$5:$AM$5, 0), FALSE)/$L148)*(162*($L148/VLOOKUP($E148, 'Major League Baseball  Detailed'!$AF$2:$AG$31, 2, FALSE))),0)</f>
        <v>#N/A</v>
      </c>
      <c r="P148" t="e">
        <f>ROUND((VLOOKUP($B148, 'Pitcher Raw'!$B$6:$AM$77, MATCH('All P'!P$5,'Pitcher Raw'!$B$5:$AM$5, 0), FALSE)/$L148)*(162*($L148/VLOOKUP($E148, 'Major League Baseball  Detailed'!$AF$2:$AG$31, 2, FALSE))),0)</f>
        <v>#N/A</v>
      </c>
      <c r="Q148" t="e">
        <f>ROUND((VLOOKUP($B148, 'Pitcher Raw'!$B$6:$AM$77, MATCH('All P'!Q$5,'Pitcher Raw'!$B$5:$AM$5, 0), FALSE)/$L148)*(162*($L148/VLOOKUP($E148, 'Major League Baseball  Detailed'!$AF$2:$AG$31, 2, FALSE))),0)</f>
        <v>#N/A</v>
      </c>
      <c r="R148" t="e">
        <f>ROUND((VLOOKUP($B148, 'Pitcher Raw'!$B$6:$AM$77, MATCH('All P'!R$5,'Pitcher Raw'!$B$5:$AM$5, 0), FALSE)/$L148)*(162*($L148/VLOOKUP($E148, 'Major League Baseball  Detailed'!$AF$2:$AG$31, 2, FALSE))),0)</f>
        <v>#N/A</v>
      </c>
      <c r="S148" t="e">
        <f>ROUND((VLOOKUP($B148, 'Pitcher Raw'!$B$6:$AM$77, MATCH('All P'!S$5,'Pitcher Raw'!$B$5:$AM$5, 0), FALSE)/$L148)*(162*($L148/VLOOKUP($E148, 'Major League Baseball  Detailed'!$AF$2:$AG$31, 2, FALSE))),0)</f>
        <v>#N/A</v>
      </c>
      <c r="T148" t="e">
        <f>ROUND((VLOOKUP($B148, 'Pitcher Raw'!$B$6:$AM$77, MATCH('All P'!T$5,'Pitcher Raw'!$B$5:$AM$5, 0), FALSE)/$L148)*(162*($L148/VLOOKUP($E148, 'Major League Baseball  Detailed'!$AF$2:$AG$31, 2, FALSE))),0)</f>
        <v>#N/A</v>
      </c>
      <c r="U148" t="e">
        <f>ROUND((VLOOKUP($B148, 'Pitcher Raw'!$B$6:$AM$77, MATCH('All P'!U$5,'Pitcher Raw'!$B$5:$AM$5, 0), FALSE)/$L148)*(162*($L148/VLOOKUP($E148, 'Major League Baseball  Detailed'!$AF$2:$AG$31, 2, FALSE))),0)</f>
        <v>#N/A</v>
      </c>
      <c r="V148" t="e">
        <f>ROUND((VLOOKUP($B148, 'Pitcher Raw'!$B$6:$AM$77, MATCH('All P'!V$5,'Pitcher Raw'!$B$5:$AM$5, 0), FALSE)/$L148)*(162*($L148/VLOOKUP($E148, 'Major League Baseball  Detailed'!$AF$2:$AG$31, 2, FALSE))),0)</f>
        <v>#N/A</v>
      </c>
      <c r="W148" t="e">
        <f>ROUND((VLOOKUP($B148, 'Pitcher Raw'!$B$6:$AM$77, MATCH('All P'!W$5,'Pitcher Raw'!$B$5:$AM$5, 0), FALSE)/$L148)*(162*($L148/VLOOKUP($E148, 'Major League Baseball  Detailed'!$AF$2:$AG$31, 2, FALSE))),0)</f>
        <v>#N/A</v>
      </c>
      <c r="X148" t="e">
        <f>ROUND((VLOOKUP($B148, 'Pitcher Raw'!$B$6:$AM$77, MATCH('All P'!X$5,'Pitcher Raw'!$B$5:$AM$5, 0), FALSE)/$L148)*(162*($L148/VLOOKUP($E148, 'Major League Baseball  Detailed'!$AF$2:$AG$31, 2, FALSE))),0)</f>
        <v>#N/A</v>
      </c>
      <c r="Y148" t="e">
        <f>ROUND((VLOOKUP($B148, 'Pitcher Raw'!$B$6:$AM$77, MATCH('All P'!Y$5,'Pitcher Raw'!$B$5:$AM$5, 0), FALSE)/$L148)*(162*($L148/VLOOKUP($E148, 'Major League Baseball  Detailed'!$AF$2:$AG$31, 2, FALSE))),0)</f>
        <v>#N/A</v>
      </c>
      <c r="Z148" t="e">
        <f>ROUND((VLOOKUP($B148, 'Pitcher Raw'!$B$6:$AM$77, MATCH('All P'!Z$5,'Pitcher Raw'!$B$5:$AM$5, 0), FALSE)/$L148)*(162*($L148/VLOOKUP($E148, 'Major League Baseball  Detailed'!$AF$2:$AG$31, 2, FALSE))),0)</f>
        <v>#N/A</v>
      </c>
      <c r="AA148" t="e">
        <f>ROUND((VLOOKUP($B148, 'Pitcher Raw'!$B$6:$AM$77, MATCH('All P'!AA$5,'Pitcher Raw'!$B$5:$AM$5, 0), FALSE)/$L148)*(162*($L148/VLOOKUP($E148, 'Major League Baseball  Detailed'!$AF$2:$AG$31, 2, FALSE))),0)</f>
        <v>#N/A</v>
      </c>
      <c r="AB148" t="e">
        <f>ROUND((VLOOKUP($B148, 'Pitcher Raw'!$B$6:$AM$77, MATCH('All P'!AB$5,'Pitcher Raw'!$B$5:$AM$5, 0), FALSE)/$L148)*(162*($L148/VLOOKUP($E148, 'Major League Baseball  Detailed'!$AF$2:$AG$31, 2, FALSE))),0)</f>
        <v>#N/A</v>
      </c>
      <c r="AC148" t="e">
        <f>VLOOKUP($B148, 'Pitcher Raw'!$B$6:$AM$77, MATCH('All P'!AC$5, 'Pitcher Raw'!$B$5:$AM$5, 0), FALSE)</f>
        <v>#N/A</v>
      </c>
      <c r="AD148" s="1" t="e">
        <f>VLOOKUP($B148, 'Pitcher Raw'!$B$6:$AM$77, MATCH('All P'!AD$5, 'Pitcher Raw'!$B$5:$AM$5, 0), FALSE)</f>
        <v>#N/A</v>
      </c>
      <c r="AE148" s="1" t="e">
        <f>VLOOKUP($B148, 'Pitcher Raw'!$B$6:$AM$77, MATCH('All P'!AE$5, 'Pitcher Raw'!$B$5:$AM$5, 0), FALSE)</f>
        <v>#N/A</v>
      </c>
      <c r="AF148" s="9" t="e">
        <f>VLOOKUP($B148, 'Pitcher Raw'!$B$6:$AM$77, MATCH('All P'!AF$5, 'Pitcher Raw'!$B$5:$AM$5, 0), FALSE)</f>
        <v>#N/A</v>
      </c>
      <c r="AG148" s="9" t="e">
        <f>VLOOKUP($B148, 'Pitcher Raw'!$B$6:$AM$77, MATCH('All P'!AG$5, 'Pitcher Raw'!$B$5:$AM$5, 0), FALSE)</f>
        <v>#N/A</v>
      </c>
      <c r="AH148" s="9" t="e">
        <f>VLOOKUP($B148, 'Pitcher Raw'!$B$6:$AM$77, MATCH('All P'!AH$5, 'Pitcher Raw'!$B$5:$AM$5, 0), FALSE)</f>
        <v>#N/A</v>
      </c>
      <c r="AI148" s="9" t="e">
        <f>VLOOKUP($B148, 'Pitcher Raw'!$B$6:$AM$77, MATCH('All P'!AI$5, 'Pitcher Raw'!$B$5:$AM$5, 0), FALSE)</f>
        <v>#N/A</v>
      </c>
      <c r="AJ148" s="9" t="e">
        <f>VLOOKUP($B148, 'Pitcher Raw'!$B$6:$AM$77, MATCH('All P'!AJ$5, 'Pitcher Raw'!$B$5:$AM$5, 0), FALSE)</f>
        <v>#N/A</v>
      </c>
      <c r="AK148" s="9" t="e">
        <f>(VLOOKUP($B148, 'Pitcher Raw'!$B$6:$AM$77, MATCH('All P'!AK$5, 'Pitcher Raw'!$B$5:$AM$5, 0), FALSE)/VLOOKUP('All P'!$E148, 'Major League Baseball  Detailed'!$AF$2:$AG$31,2,FALSE))*162</f>
        <v>#N/A</v>
      </c>
      <c r="AL148" s="9" t="e">
        <f>(VLOOKUP($B148, 'Pitcher Raw'!$B$6:$AM$77, MATCH('All P'!AL$5, 'Pitcher Raw'!$B$5:$AM$5, 0), FALSE)/VLOOKUP('All P'!$E148, 'Major League Baseball  Detailed'!$AF$2:$AG$31,2,FALSE))*162</f>
        <v>#N/A</v>
      </c>
    </row>
    <row r="149" spans="1:38" x14ac:dyDescent="0.45">
      <c r="A149">
        <f>'Pitcher Raw'!A149</f>
        <v>0</v>
      </c>
      <c r="B149">
        <f>'Pitcher Raw'!B149</f>
        <v>0</v>
      </c>
      <c r="C149">
        <f>'Pitcher Raw'!C149</f>
        <v>0</v>
      </c>
      <c r="D149">
        <f>'Pitcher Raw'!D149</f>
        <v>0</v>
      </c>
      <c r="E149">
        <f>'Pitcher Raw'!E149</f>
        <v>0</v>
      </c>
      <c r="F149">
        <f>'Pitcher Raw'!F149</f>
        <v>0</v>
      </c>
      <c r="G149" t="e">
        <f>ROUND((VLOOKUP($B149, 'Pitcher Raw'!$B$6:$AM$77, MATCH('All P'!G$5,'Pitcher Raw'!$B$5:$AM$5, 0), FALSE)/$L149)*(162*($L149/VLOOKUP($E149, 'Major League Baseball  Detailed'!$AF$2:$AG$31, 2, FALSE))),0)</f>
        <v>#N/A</v>
      </c>
      <c r="H149" t="e">
        <f>ROUND((VLOOKUP($B149, 'Pitcher Raw'!$B$6:$AM$77, MATCH('All P'!H$5,'Pitcher Raw'!$B$5:$AM$5, 0), FALSE)/$L149)*(162*($L149/VLOOKUP($E149, 'Major League Baseball  Detailed'!$AF$2:$AG$31, 2, FALSE))),0)</f>
        <v>#N/A</v>
      </c>
      <c r="I149" t="e">
        <f>ROUND((VLOOKUP($B149, 'Pitcher Raw'!$B$6:$AM$77, MATCH('All P'!I$5,'Pitcher Raw'!$B$5:$AM$5, 0), FALSE)/$L149)*(162*($L149/VLOOKUP($E149, 'Major League Baseball  Detailed'!$AF$2:$AG$31, 2, FALSE))),0)</f>
        <v>#N/A</v>
      </c>
      <c r="J149" t="e">
        <f>ROUND((VLOOKUP($B149, 'Pitcher Raw'!$B$6:$AM$77, MATCH('All P'!J$5,'Pitcher Raw'!$B$5:$AM$5, 0), FALSE)/$L149)*(162*($L149/VLOOKUP($E149, 'Major League Baseball  Detailed'!$AF$2:$AG$31, 2, FALSE))),0)</f>
        <v>#N/A</v>
      </c>
      <c r="K149" t="e">
        <f>VLOOKUP($B149, 'Pitcher Raw'!$B$6:$AM$77, MATCH('All P'!K$5, 'Pitcher Raw'!$B$5:$AM$5, 0), FALSE)</f>
        <v>#N/A</v>
      </c>
      <c r="L149" t="e">
        <f>ROUND((VLOOKUP($B149,'Pitcher Raw'!$B$6:$AM$77,MATCH('All P'!L$5,'Pitcher Raw'!$B$5:$AM$5,0),FALSE)/VLOOKUP($E149, 'Major League Baseball  Detailed'!$AF$2:$AG$31, 2, FALSE))*162, 0)</f>
        <v>#N/A</v>
      </c>
      <c r="M149" t="e">
        <f>ROUND((VLOOKUP($B149,'Pitcher Raw'!$B$6:$AM$77,MATCH('All P'!M$5,'Pitcher Raw'!$B$5:$AM$5,0),FALSE)/VLOOKUP($E149, 'Major League Baseball  Detailed'!$AF$2:$AG$31, 2, FALSE))*162, 0)</f>
        <v>#N/A</v>
      </c>
      <c r="N149" t="e">
        <f>ROUND((VLOOKUP($B149, 'Pitcher Raw'!$B$6:$AM$77, MATCH('All P'!N$5,'Pitcher Raw'!$B$5:$AM$5, 0), FALSE)/$L149)*(162*($L149/VLOOKUP($E149, 'Major League Baseball  Detailed'!$AF$2:$AG$31, 2, FALSE))),0)</f>
        <v>#N/A</v>
      </c>
      <c r="O149" t="e">
        <f>ROUND((VLOOKUP($B149, 'Pitcher Raw'!$B$6:$AM$77, MATCH('All P'!O$5,'Pitcher Raw'!$B$5:$AM$5, 0), FALSE)/$L149)*(162*($L149/VLOOKUP($E149, 'Major League Baseball  Detailed'!$AF$2:$AG$31, 2, FALSE))),0)</f>
        <v>#N/A</v>
      </c>
      <c r="P149" t="e">
        <f>ROUND((VLOOKUP($B149, 'Pitcher Raw'!$B$6:$AM$77, MATCH('All P'!P$5,'Pitcher Raw'!$B$5:$AM$5, 0), FALSE)/$L149)*(162*($L149/VLOOKUP($E149, 'Major League Baseball  Detailed'!$AF$2:$AG$31, 2, FALSE))),0)</f>
        <v>#N/A</v>
      </c>
      <c r="Q149" t="e">
        <f>ROUND((VLOOKUP($B149, 'Pitcher Raw'!$B$6:$AM$77, MATCH('All P'!Q$5,'Pitcher Raw'!$B$5:$AM$5, 0), FALSE)/$L149)*(162*($L149/VLOOKUP($E149, 'Major League Baseball  Detailed'!$AF$2:$AG$31, 2, FALSE))),0)</f>
        <v>#N/A</v>
      </c>
      <c r="R149" t="e">
        <f>ROUND((VLOOKUP($B149, 'Pitcher Raw'!$B$6:$AM$77, MATCH('All P'!R$5,'Pitcher Raw'!$B$5:$AM$5, 0), FALSE)/$L149)*(162*($L149/VLOOKUP($E149, 'Major League Baseball  Detailed'!$AF$2:$AG$31, 2, FALSE))),0)</f>
        <v>#N/A</v>
      </c>
      <c r="S149" t="e">
        <f>ROUND((VLOOKUP($B149, 'Pitcher Raw'!$B$6:$AM$77, MATCH('All P'!S$5,'Pitcher Raw'!$B$5:$AM$5, 0), FALSE)/$L149)*(162*($L149/VLOOKUP($E149, 'Major League Baseball  Detailed'!$AF$2:$AG$31, 2, FALSE))),0)</f>
        <v>#N/A</v>
      </c>
      <c r="T149" t="e">
        <f>ROUND((VLOOKUP($B149, 'Pitcher Raw'!$B$6:$AM$77, MATCH('All P'!T$5,'Pitcher Raw'!$B$5:$AM$5, 0), FALSE)/$L149)*(162*($L149/VLOOKUP($E149, 'Major League Baseball  Detailed'!$AF$2:$AG$31, 2, FALSE))),0)</f>
        <v>#N/A</v>
      </c>
      <c r="U149" t="e">
        <f>ROUND((VLOOKUP($B149, 'Pitcher Raw'!$B$6:$AM$77, MATCH('All P'!U$5,'Pitcher Raw'!$B$5:$AM$5, 0), FALSE)/$L149)*(162*($L149/VLOOKUP($E149, 'Major League Baseball  Detailed'!$AF$2:$AG$31, 2, FALSE))),0)</f>
        <v>#N/A</v>
      </c>
      <c r="V149" t="e">
        <f>ROUND((VLOOKUP($B149, 'Pitcher Raw'!$B$6:$AM$77, MATCH('All P'!V$5,'Pitcher Raw'!$B$5:$AM$5, 0), FALSE)/$L149)*(162*($L149/VLOOKUP($E149, 'Major League Baseball  Detailed'!$AF$2:$AG$31, 2, FALSE))),0)</f>
        <v>#N/A</v>
      </c>
      <c r="W149" t="e">
        <f>ROUND((VLOOKUP($B149, 'Pitcher Raw'!$B$6:$AM$77, MATCH('All P'!W$5,'Pitcher Raw'!$B$5:$AM$5, 0), FALSE)/$L149)*(162*($L149/VLOOKUP($E149, 'Major League Baseball  Detailed'!$AF$2:$AG$31, 2, FALSE))),0)</f>
        <v>#N/A</v>
      </c>
      <c r="X149" t="e">
        <f>ROUND((VLOOKUP($B149, 'Pitcher Raw'!$B$6:$AM$77, MATCH('All P'!X$5,'Pitcher Raw'!$B$5:$AM$5, 0), FALSE)/$L149)*(162*($L149/VLOOKUP($E149, 'Major League Baseball  Detailed'!$AF$2:$AG$31, 2, FALSE))),0)</f>
        <v>#N/A</v>
      </c>
      <c r="Y149" t="e">
        <f>ROUND((VLOOKUP($B149, 'Pitcher Raw'!$B$6:$AM$77, MATCH('All P'!Y$5,'Pitcher Raw'!$B$5:$AM$5, 0), FALSE)/$L149)*(162*($L149/VLOOKUP($E149, 'Major League Baseball  Detailed'!$AF$2:$AG$31, 2, FALSE))),0)</f>
        <v>#N/A</v>
      </c>
      <c r="Z149" t="e">
        <f>ROUND((VLOOKUP($B149, 'Pitcher Raw'!$B$6:$AM$77, MATCH('All P'!Z$5,'Pitcher Raw'!$B$5:$AM$5, 0), FALSE)/$L149)*(162*($L149/VLOOKUP($E149, 'Major League Baseball  Detailed'!$AF$2:$AG$31, 2, FALSE))),0)</f>
        <v>#N/A</v>
      </c>
      <c r="AA149" t="e">
        <f>ROUND((VLOOKUP($B149, 'Pitcher Raw'!$B$6:$AM$77, MATCH('All P'!AA$5,'Pitcher Raw'!$B$5:$AM$5, 0), FALSE)/$L149)*(162*($L149/VLOOKUP($E149, 'Major League Baseball  Detailed'!$AF$2:$AG$31, 2, FALSE))),0)</f>
        <v>#N/A</v>
      </c>
      <c r="AB149" t="e">
        <f>ROUND((VLOOKUP($B149, 'Pitcher Raw'!$B$6:$AM$77, MATCH('All P'!AB$5,'Pitcher Raw'!$B$5:$AM$5, 0), FALSE)/$L149)*(162*($L149/VLOOKUP($E149, 'Major League Baseball  Detailed'!$AF$2:$AG$31, 2, FALSE))),0)</f>
        <v>#N/A</v>
      </c>
      <c r="AC149" t="e">
        <f>VLOOKUP($B149, 'Pitcher Raw'!$B$6:$AM$77, MATCH('All P'!AC$5, 'Pitcher Raw'!$B$5:$AM$5, 0), FALSE)</f>
        <v>#N/A</v>
      </c>
      <c r="AD149" s="1" t="e">
        <f>VLOOKUP($B149, 'Pitcher Raw'!$B$6:$AM$77, MATCH('All P'!AD$5, 'Pitcher Raw'!$B$5:$AM$5, 0), FALSE)</f>
        <v>#N/A</v>
      </c>
      <c r="AE149" s="1" t="e">
        <f>VLOOKUP($B149, 'Pitcher Raw'!$B$6:$AM$77, MATCH('All P'!AE$5, 'Pitcher Raw'!$B$5:$AM$5, 0), FALSE)</f>
        <v>#N/A</v>
      </c>
      <c r="AF149" s="9" t="e">
        <f>VLOOKUP($B149, 'Pitcher Raw'!$B$6:$AM$77, MATCH('All P'!AF$5, 'Pitcher Raw'!$B$5:$AM$5, 0), FALSE)</f>
        <v>#N/A</v>
      </c>
      <c r="AG149" s="9" t="e">
        <f>VLOOKUP($B149, 'Pitcher Raw'!$B$6:$AM$77, MATCH('All P'!AG$5, 'Pitcher Raw'!$B$5:$AM$5, 0), FALSE)</f>
        <v>#N/A</v>
      </c>
      <c r="AH149" s="9" t="e">
        <f>VLOOKUP($B149, 'Pitcher Raw'!$B$6:$AM$77, MATCH('All P'!AH$5, 'Pitcher Raw'!$B$5:$AM$5, 0), FALSE)</f>
        <v>#N/A</v>
      </c>
      <c r="AI149" s="9" t="e">
        <f>VLOOKUP($B149, 'Pitcher Raw'!$B$6:$AM$77, MATCH('All P'!AI$5, 'Pitcher Raw'!$B$5:$AM$5, 0), FALSE)</f>
        <v>#N/A</v>
      </c>
      <c r="AJ149" s="9" t="e">
        <f>VLOOKUP($B149, 'Pitcher Raw'!$B$6:$AM$77, MATCH('All P'!AJ$5, 'Pitcher Raw'!$B$5:$AM$5, 0), FALSE)</f>
        <v>#N/A</v>
      </c>
      <c r="AK149" s="9" t="e">
        <f>(VLOOKUP($B149, 'Pitcher Raw'!$B$6:$AM$77, MATCH('All P'!AK$5, 'Pitcher Raw'!$B$5:$AM$5, 0), FALSE)/VLOOKUP('All P'!$E149, 'Major League Baseball  Detailed'!$AF$2:$AG$31,2,FALSE))*162</f>
        <v>#N/A</v>
      </c>
      <c r="AL149" s="9" t="e">
        <f>(VLOOKUP($B149, 'Pitcher Raw'!$B$6:$AM$77, MATCH('All P'!AL$5, 'Pitcher Raw'!$B$5:$AM$5, 0), FALSE)/VLOOKUP('All P'!$E149, 'Major League Baseball  Detailed'!$AF$2:$AG$31,2,FALSE))*162</f>
        <v>#N/A</v>
      </c>
    </row>
    <row r="150" spans="1:38" x14ac:dyDescent="0.45">
      <c r="A150">
        <f>'Pitcher Raw'!A150</f>
        <v>0</v>
      </c>
      <c r="B150">
        <f>'Pitcher Raw'!B150</f>
        <v>0</v>
      </c>
      <c r="C150">
        <f>'Pitcher Raw'!C150</f>
        <v>0</v>
      </c>
      <c r="D150">
        <f>'Pitcher Raw'!D150</f>
        <v>0</v>
      </c>
      <c r="E150">
        <f>'Pitcher Raw'!E150</f>
        <v>0</v>
      </c>
      <c r="F150">
        <f>'Pitcher Raw'!F150</f>
        <v>0</v>
      </c>
      <c r="G150" t="e">
        <f>ROUND((VLOOKUP($B150, 'Pitcher Raw'!$B$6:$AM$77, MATCH('All P'!G$5,'Pitcher Raw'!$B$5:$AM$5, 0), FALSE)/$L150)*(162*($L150/VLOOKUP($E150, 'Major League Baseball  Detailed'!$AF$2:$AG$31, 2, FALSE))),0)</f>
        <v>#N/A</v>
      </c>
      <c r="H150" t="e">
        <f>ROUND((VLOOKUP($B150, 'Pitcher Raw'!$B$6:$AM$77, MATCH('All P'!H$5,'Pitcher Raw'!$B$5:$AM$5, 0), FALSE)/$L150)*(162*($L150/VLOOKUP($E150, 'Major League Baseball  Detailed'!$AF$2:$AG$31, 2, FALSE))),0)</f>
        <v>#N/A</v>
      </c>
      <c r="I150" t="e">
        <f>ROUND((VLOOKUP($B150, 'Pitcher Raw'!$B$6:$AM$77, MATCH('All P'!I$5,'Pitcher Raw'!$B$5:$AM$5, 0), FALSE)/$L150)*(162*($L150/VLOOKUP($E150, 'Major League Baseball  Detailed'!$AF$2:$AG$31, 2, FALSE))),0)</f>
        <v>#N/A</v>
      </c>
      <c r="J150" t="e">
        <f>ROUND((VLOOKUP($B150, 'Pitcher Raw'!$B$6:$AM$77, MATCH('All P'!J$5,'Pitcher Raw'!$B$5:$AM$5, 0), FALSE)/$L150)*(162*($L150/VLOOKUP($E150, 'Major League Baseball  Detailed'!$AF$2:$AG$31, 2, FALSE))),0)</f>
        <v>#N/A</v>
      </c>
      <c r="K150" t="e">
        <f>VLOOKUP($B150, 'Pitcher Raw'!$B$6:$AM$77, MATCH('All P'!K$5, 'Pitcher Raw'!$B$5:$AM$5, 0), FALSE)</f>
        <v>#N/A</v>
      </c>
      <c r="L150" t="e">
        <f>ROUND((VLOOKUP($B150,'Pitcher Raw'!$B$6:$AM$77,MATCH('All P'!L$5,'Pitcher Raw'!$B$5:$AM$5,0),FALSE)/VLOOKUP($E150, 'Major League Baseball  Detailed'!$AF$2:$AG$31, 2, FALSE))*162, 0)</f>
        <v>#N/A</v>
      </c>
      <c r="M150" t="e">
        <f>ROUND((VLOOKUP($B150,'Pitcher Raw'!$B$6:$AM$77,MATCH('All P'!M$5,'Pitcher Raw'!$B$5:$AM$5,0),FALSE)/VLOOKUP($E150, 'Major League Baseball  Detailed'!$AF$2:$AG$31, 2, FALSE))*162, 0)</f>
        <v>#N/A</v>
      </c>
      <c r="N150" t="e">
        <f>ROUND((VLOOKUP($B150, 'Pitcher Raw'!$B$6:$AM$77, MATCH('All P'!N$5,'Pitcher Raw'!$B$5:$AM$5, 0), FALSE)/$L150)*(162*($L150/VLOOKUP($E150, 'Major League Baseball  Detailed'!$AF$2:$AG$31, 2, FALSE))),0)</f>
        <v>#N/A</v>
      </c>
      <c r="O150" t="e">
        <f>ROUND((VLOOKUP($B150, 'Pitcher Raw'!$B$6:$AM$77, MATCH('All P'!O$5,'Pitcher Raw'!$B$5:$AM$5, 0), FALSE)/$L150)*(162*($L150/VLOOKUP($E150, 'Major League Baseball  Detailed'!$AF$2:$AG$31, 2, FALSE))),0)</f>
        <v>#N/A</v>
      </c>
      <c r="P150" t="e">
        <f>ROUND((VLOOKUP($B150, 'Pitcher Raw'!$B$6:$AM$77, MATCH('All P'!P$5,'Pitcher Raw'!$B$5:$AM$5, 0), FALSE)/$L150)*(162*($L150/VLOOKUP($E150, 'Major League Baseball  Detailed'!$AF$2:$AG$31, 2, FALSE))),0)</f>
        <v>#N/A</v>
      </c>
      <c r="Q150" t="e">
        <f>ROUND((VLOOKUP($B150, 'Pitcher Raw'!$B$6:$AM$77, MATCH('All P'!Q$5,'Pitcher Raw'!$B$5:$AM$5, 0), FALSE)/$L150)*(162*($L150/VLOOKUP($E150, 'Major League Baseball  Detailed'!$AF$2:$AG$31, 2, FALSE))),0)</f>
        <v>#N/A</v>
      </c>
      <c r="R150" t="e">
        <f>ROUND((VLOOKUP($B150, 'Pitcher Raw'!$B$6:$AM$77, MATCH('All P'!R$5,'Pitcher Raw'!$B$5:$AM$5, 0), FALSE)/$L150)*(162*($L150/VLOOKUP($E150, 'Major League Baseball  Detailed'!$AF$2:$AG$31, 2, FALSE))),0)</f>
        <v>#N/A</v>
      </c>
      <c r="S150" t="e">
        <f>ROUND((VLOOKUP($B150, 'Pitcher Raw'!$B$6:$AM$77, MATCH('All P'!S$5,'Pitcher Raw'!$B$5:$AM$5, 0), FALSE)/$L150)*(162*($L150/VLOOKUP($E150, 'Major League Baseball  Detailed'!$AF$2:$AG$31, 2, FALSE))),0)</f>
        <v>#N/A</v>
      </c>
      <c r="T150" t="e">
        <f>ROUND((VLOOKUP($B150, 'Pitcher Raw'!$B$6:$AM$77, MATCH('All P'!T$5,'Pitcher Raw'!$B$5:$AM$5, 0), FALSE)/$L150)*(162*($L150/VLOOKUP($E150, 'Major League Baseball  Detailed'!$AF$2:$AG$31, 2, FALSE))),0)</f>
        <v>#N/A</v>
      </c>
      <c r="U150" t="e">
        <f>ROUND((VLOOKUP($B150, 'Pitcher Raw'!$B$6:$AM$77, MATCH('All P'!U$5,'Pitcher Raw'!$B$5:$AM$5, 0), FALSE)/$L150)*(162*($L150/VLOOKUP($E150, 'Major League Baseball  Detailed'!$AF$2:$AG$31, 2, FALSE))),0)</f>
        <v>#N/A</v>
      </c>
      <c r="V150" t="e">
        <f>ROUND((VLOOKUP($B150, 'Pitcher Raw'!$B$6:$AM$77, MATCH('All P'!V$5,'Pitcher Raw'!$B$5:$AM$5, 0), FALSE)/$L150)*(162*($L150/VLOOKUP($E150, 'Major League Baseball  Detailed'!$AF$2:$AG$31, 2, FALSE))),0)</f>
        <v>#N/A</v>
      </c>
      <c r="W150" t="e">
        <f>ROUND((VLOOKUP($B150, 'Pitcher Raw'!$B$6:$AM$77, MATCH('All P'!W$5,'Pitcher Raw'!$B$5:$AM$5, 0), FALSE)/$L150)*(162*($L150/VLOOKUP($E150, 'Major League Baseball  Detailed'!$AF$2:$AG$31, 2, FALSE))),0)</f>
        <v>#N/A</v>
      </c>
      <c r="X150" t="e">
        <f>ROUND((VLOOKUP($B150, 'Pitcher Raw'!$B$6:$AM$77, MATCH('All P'!X$5,'Pitcher Raw'!$B$5:$AM$5, 0), FALSE)/$L150)*(162*($L150/VLOOKUP($E150, 'Major League Baseball  Detailed'!$AF$2:$AG$31, 2, FALSE))),0)</f>
        <v>#N/A</v>
      </c>
      <c r="Y150" t="e">
        <f>ROUND((VLOOKUP($B150, 'Pitcher Raw'!$B$6:$AM$77, MATCH('All P'!Y$5,'Pitcher Raw'!$B$5:$AM$5, 0), FALSE)/$L150)*(162*($L150/VLOOKUP($E150, 'Major League Baseball  Detailed'!$AF$2:$AG$31, 2, FALSE))),0)</f>
        <v>#N/A</v>
      </c>
      <c r="Z150" t="e">
        <f>ROUND((VLOOKUP($B150, 'Pitcher Raw'!$B$6:$AM$77, MATCH('All P'!Z$5,'Pitcher Raw'!$B$5:$AM$5, 0), FALSE)/$L150)*(162*($L150/VLOOKUP($E150, 'Major League Baseball  Detailed'!$AF$2:$AG$31, 2, FALSE))),0)</f>
        <v>#N/A</v>
      </c>
      <c r="AA150" t="e">
        <f>ROUND((VLOOKUP($B150, 'Pitcher Raw'!$B$6:$AM$77, MATCH('All P'!AA$5,'Pitcher Raw'!$B$5:$AM$5, 0), FALSE)/$L150)*(162*($L150/VLOOKUP($E150, 'Major League Baseball  Detailed'!$AF$2:$AG$31, 2, FALSE))),0)</f>
        <v>#N/A</v>
      </c>
      <c r="AB150" t="e">
        <f>ROUND((VLOOKUP($B150, 'Pitcher Raw'!$B$6:$AM$77, MATCH('All P'!AB$5,'Pitcher Raw'!$B$5:$AM$5, 0), FALSE)/$L150)*(162*($L150/VLOOKUP($E150, 'Major League Baseball  Detailed'!$AF$2:$AG$31, 2, FALSE))),0)</f>
        <v>#N/A</v>
      </c>
      <c r="AC150" t="e">
        <f>VLOOKUP($B150, 'Pitcher Raw'!$B$6:$AM$77, MATCH('All P'!AC$5, 'Pitcher Raw'!$B$5:$AM$5, 0), FALSE)</f>
        <v>#N/A</v>
      </c>
      <c r="AD150" s="1" t="e">
        <f>VLOOKUP($B150, 'Pitcher Raw'!$B$6:$AM$77, MATCH('All P'!AD$5, 'Pitcher Raw'!$B$5:$AM$5, 0), FALSE)</f>
        <v>#N/A</v>
      </c>
      <c r="AE150" s="1" t="e">
        <f>VLOOKUP($B150, 'Pitcher Raw'!$B$6:$AM$77, MATCH('All P'!AE$5, 'Pitcher Raw'!$B$5:$AM$5, 0), FALSE)</f>
        <v>#N/A</v>
      </c>
      <c r="AF150" s="9" t="e">
        <f>VLOOKUP($B150, 'Pitcher Raw'!$B$6:$AM$77, MATCH('All P'!AF$5, 'Pitcher Raw'!$B$5:$AM$5, 0), FALSE)</f>
        <v>#N/A</v>
      </c>
      <c r="AG150" s="9" t="e">
        <f>VLOOKUP($B150, 'Pitcher Raw'!$B$6:$AM$77, MATCH('All P'!AG$5, 'Pitcher Raw'!$B$5:$AM$5, 0), FALSE)</f>
        <v>#N/A</v>
      </c>
      <c r="AH150" s="9" t="e">
        <f>VLOOKUP($B150, 'Pitcher Raw'!$B$6:$AM$77, MATCH('All P'!AH$5, 'Pitcher Raw'!$B$5:$AM$5, 0), FALSE)</f>
        <v>#N/A</v>
      </c>
      <c r="AI150" s="9" t="e">
        <f>VLOOKUP($B150, 'Pitcher Raw'!$B$6:$AM$77, MATCH('All P'!AI$5, 'Pitcher Raw'!$B$5:$AM$5, 0), FALSE)</f>
        <v>#N/A</v>
      </c>
      <c r="AJ150" s="9" t="e">
        <f>VLOOKUP($B150, 'Pitcher Raw'!$B$6:$AM$77, MATCH('All P'!AJ$5, 'Pitcher Raw'!$B$5:$AM$5, 0), FALSE)</f>
        <v>#N/A</v>
      </c>
      <c r="AK150" s="9" t="e">
        <f>(VLOOKUP($B150, 'Pitcher Raw'!$B$6:$AM$77, MATCH('All P'!AK$5, 'Pitcher Raw'!$B$5:$AM$5, 0), FALSE)/VLOOKUP('All P'!$E150, 'Major League Baseball  Detailed'!$AF$2:$AG$31,2,FALSE))*162</f>
        <v>#N/A</v>
      </c>
      <c r="AL150" s="9" t="e">
        <f>(VLOOKUP($B150, 'Pitcher Raw'!$B$6:$AM$77, MATCH('All P'!AL$5, 'Pitcher Raw'!$B$5:$AM$5, 0), FALSE)/VLOOKUP('All P'!$E150, 'Major League Baseball  Detailed'!$AF$2:$AG$31,2,FALSE))*162</f>
        <v>#N/A</v>
      </c>
    </row>
    <row r="151" spans="1:38" x14ac:dyDescent="0.45">
      <c r="A151">
        <f>'Pitcher Raw'!A151</f>
        <v>0</v>
      </c>
      <c r="B151">
        <f>'Pitcher Raw'!B151</f>
        <v>0</v>
      </c>
      <c r="C151">
        <f>'Pitcher Raw'!C151</f>
        <v>0</v>
      </c>
      <c r="D151">
        <f>'Pitcher Raw'!D151</f>
        <v>0</v>
      </c>
      <c r="E151">
        <f>'Pitcher Raw'!E151</f>
        <v>0</v>
      </c>
      <c r="F151">
        <f>'Pitcher Raw'!F151</f>
        <v>0</v>
      </c>
      <c r="G151" t="e">
        <f>ROUND((VLOOKUP($B151, 'Pitcher Raw'!$B$6:$AM$77, MATCH('All P'!G$5,'Pitcher Raw'!$B$5:$AM$5, 0), FALSE)/$L151)*(162*($L151/VLOOKUP($E151, 'Major League Baseball  Detailed'!$AF$2:$AG$31, 2, FALSE))),0)</f>
        <v>#N/A</v>
      </c>
      <c r="H151" t="e">
        <f>ROUND((VLOOKUP($B151, 'Pitcher Raw'!$B$6:$AM$77, MATCH('All P'!H$5,'Pitcher Raw'!$B$5:$AM$5, 0), FALSE)/$L151)*(162*($L151/VLOOKUP($E151, 'Major League Baseball  Detailed'!$AF$2:$AG$31, 2, FALSE))),0)</f>
        <v>#N/A</v>
      </c>
      <c r="I151" t="e">
        <f>ROUND((VLOOKUP($B151, 'Pitcher Raw'!$B$6:$AM$77, MATCH('All P'!I$5,'Pitcher Raw'!$B$5:$AM$5, 0), FALSE)/$L151)*(162*($L151/VLOOKUP($E151, 'Major League Baseball  Detailed'!$AF$2:$AG$31, 2, FALSE))),0)</f>
        <v>#N/A</v>
      </c>
      <c r="J151" t="e">
        <f>ROUND((VLOOKUP($B151, 'Pitcher Raw'!$B$6:$AM$77, MATCH('All P'!J$5,'Pitcher Raw'!$B$5:$AM$5, 0), FALSE)/$L151)*(162*($L151/VLOOKUP($E151, 'Major League Baseball  Detailed'!$AF$2:$AG$31, 2, FALSE))),0)</f>
        <v>#N/A</v>
      </c>
      <c r="K151" t="e">
        <f>VLOOKUP($B151, 'Pitcher Raw'!$B$6:$AM$77, MATCH('All P'!K$5, 'Pitcher Raw'!$B$5:$AM$5, 0), FALSE)</f>
        <v>#N/A</v>
      </c>
      <c r="L151" t="e">
        <f>ROUND((VLOOKUP($B151,'Pitcher Raw'!$B$6:$AM$77,MATCH('All P'!L$5,'Pitcher Raw'!$B$5:$AM$5,0),FALSE)/VLOOKUP($E151, 'Major League Baseball  Detailed'!$AF$2:$AG$31, 2, FALSE))*162, 0)</f>
        <v>#N/A</v>
      </c>
      <c r="M151" t="e">
        <f>ROUND((VLOOKUP($B151,'Pitcher Raw'!$B$6:$AM$77,MATCH('All P'!M$5,'Pitcher Raw'!$B$5:$AM$5,0),FALSE)/VLOOKUP($E151, 'Major League Baseball  Detailed'!$AF$2:$AG$31, 2, FALSE))*162, 0)</f>
        <v>#N/A</v>
      </c>
      <c r="N151" t="e">
        <f>ROUND((VLOOKUP($B151, 'Pitcher Raw'!$B$6:$AM$77, MATCH('All P'!N$5,'Pitcher Raw'!$B$5:$AM$5, 0), FALSE)/$L151)*(162*($L151/VLOOKUP($E151, 'Major League Baseball  Detailed'!$AF$2:$AG$31, 2, FALSE))),0)</f>
        <v>#N/A</v>
      </c>
      <c r="O151" t="e">
        <f>ROUND((VLOOKUP($B151, 'Pitcher Raw'!$B$6:$AM$77, MATCH('All P'!O$5,'Pitcher Raw'!$B$5:$AM$5, 0), FALSE)/$L151)*(162*($L151/VLOOKUP($E151, 'Major League Baseball  Detailed'!$AF$2:$AG$31, 2, FALSE))),0)</f>
        <v>#N/A</v>
      </c>
      <c r="P151" t="e">
        <f>ROUND((VLOOKUP($B151, 'Pitcher Raw'!$B$6:$AM$77, MATCH('All P'!P$5,'Pitcher Raw'!$B$5:$AM$5, 0), FALSE)/$L151)*(162*($L151/VLOOKUP($E151, 'Major League Baseball  Detailed'!$AF$2:$AG$31, 2, FALSE))),0)</f>
        <v>#N/A</v>
      </c>
      <c r="Q151" t="e">
        <f>ROUND((VLOOKUP($B151, 'Pitcher Raw'!$B$6:$AM$77, MATCH('All P'!Q$5,'Pitcher Raw'!$B$5:$AM$5, 0), FALSE)/$L151)*(162*($L151/VLOOKUP($E151, 'Major League Baseball  Detailed'!$AF$2:$AG$31, 2, FALSE))),0)</f>
        <v>#N/A</v>
      </c>
      <c r="R151" t="e">
        <f>ROUND((VLOOKUP($B151, 'Pitcher Raw'!$B$6:$AM$77, MATCH('All P'!R$5,'Pitcher Raw'!$B$5:$AM$5, 0), FALSE)/$L151)*(162*($L151/VLOOKUP($E151, 'Major League Baseball  Detailed'!$AF$2:$AG$31, 2, FALSE))),0)</f>
        <v>#N/A</v>
      </c>
      <c r="S151" t="e">
        <f>ROUND((VLOOKUP($B151, 'Pitcher Raw'!$B$6:$AM$77, MATCH('All P'!S$5,'Pitcher Raw'!$B$5:$AM$5, 0), FALSE)/$L151)*(162*($L151/VLOOKUP($E151, 'Major League Baseball  Detailed'!$AF$2:$AG$31, 2, FALSE))),0)</f>
        <v>#N/A</v>
      </c>
      <c r="T151" t="e">
        <f>ROUND((VLOOKUP($B151, 'Pitcher Raw'!$B$6:$AM$77, MATCH('All P'!T$5,'Pitcher Raw'!$B$5:$AM$5, 0), FALSE)/$L151)*(162*($L151/VLOOKUP($E151, 'Major League Baseball  Detailed'!$AF$2:$AG$31, 2, FALSE))),0)</f>
        <v>#N/A</v>
      </c>
      <c r="U151" t="e">
        <f>ROUND((VLOOKUP($B151, 'Pitcher Raw'!$B$6:$AM$77, MATCH('All P'!U$5,'Pitcher Raw'!$B$5:$AM$5, 0), FALSE)/$L151)*(162*($L151/VLOOKUP($E151, 'Major League Baseball  Detailed'!$AF$2:$AG$31, 2, FALSE))),0)</f>
        <v>#N/A</v>
      </c>
      <c r="V151" t="e">
        <f>ROUND((VLOOKUP($B151, 'Pitcher Raw'!$B$6:$AM$77, MATCH('All P'!V$5,'Pitcher Raw'!$B$5:$AM$5, 0), FALSE)/$L151)*(162*($L151/VLOOKUP($E151, 'Major League Baseball  Detailed'!$AF$2:$AG$31, 2, FALSE))),0)</f>
        <v>#N/A</v>
      </c>
      <c r="W151" t="e">
        <f>ROUND((VLOOKUP($B151, 'Pitcher Raw'!$B$6:$AM$77, MATCH('All P'!W$5,'Pitcher Raw'!$B$5:$AM$5, 0), FALSE)/$L151)*(162*($L151/VLOOKUP($E151, 'Major League Baseball  Detailed'!$AF$2:$AG$31, 2, FALSE))),0)</f>
        <v>#N/A</v>
      </c>
      <c r="X151" t="e">
        <f>ROUND((VLOOKUP($B151, 'Pitcher Raw'!$B$6:$AM$77, MATCH('All P'!X$5,'Pitcher Raw'!$B$5:$AM$5, 0), FALSE)/$L151)*(162*($L151/VLOOKUP($E151, 'Major League Baseball  Detailed'!$AF$2:$AG$31, 2, FALSE))),0)</f>
        <v>#N/A</v>
      </c>
      <c r="Y151" t="e">
        <f>ROUND((VLOOKUP($B151, 'Pitcher Raw'!$B$6:$AM$77, MATCH('All P'!Y$5,'Pitcher Raw'!$B$5:$AM$5, 0), FALSE)/$L151)*(162*($L151/VLOOKUP($E151, 'Major League Baseball  Detailed'!$AF$2:$AG$31, 2, FALSE))),0)</f>
        <v>#N/A</v>
      </c>
      <c r="Z151" t="e">
        <f>ROUND((VLOOKUP($B151, 'Pitcher Raw'!$B$6:$AM$77, MATCH('All P'!Z$5,'Pitcher Raw'!$B$5:$AM$5, 0), FALSE)/$L151)*(162*($L151/VLOOKUP($E151, 'Major League Baseball  Detailed'!$AF$2:$AG$31, 2, FALSE))),0)</f>
        <v>#N/A</v>
      </c>
      <c r="AA151" t="e">
        <f>ROUND((VLOOKUP($B151, 'Pitcher Raw'!$B$6:$AM$77, MATCH('All P'!AA$5,'Pitcher Raw'!$B$5:$AM$5, 0), FALSE)/$L151)*(162*($L151/VLOOKUP($E151, 'Major League Baseball  Detailed'!$AF$2:$AG$31, 2, FALSE))),0)</f>
        <v>#N/A</v>
      </c>
      <c r="AB151" t="e">
        <f>ROUND((VLOOKUP($B151, 'Pitcher Raw'!$B$6:$AM$77, MATCH('All P'!AB$5,'Pitcher Raw'!$B$5:$AM$5, 0), FALSE)/$L151)*(162*($L151/VLOOKUP($E151, 'Major League Baseball  Detailed'!$AF$2:$AG$31, 2, FALSE))),0)</f>
        <v>#N/A</v>
      </c>
      <c r="AC151" t="e">
        <f>VLOOKUP($B151, 'Pitcher Raw'!$B$6:$AM$77, MATCH('All P'!AC$5, 'Pitcher Raw'!$B$5:$AM$5, 0), FALSE)</f>
        <v>#N/A</v>
      </c>
      <c r="AD151" s="1" t="e">
        <f>VLOOKUP($B151, 'Pitcher Raw'!$B$6:$AM$77, MATCH('All P'!AD$5, 'Pitcher Raw'!$B$5:$AM$5, 0), FALSE)</f>
        <v>#N/A</v>
      </c>
      <c r="AE151" s="1" t="e">
        <f>VLOOKUP($B151, 'Pitcher Raw'!$B$6:$AM$77, MATCH('All P'!AE$5, 'Pitcher Raw'!$B$5:$AM$5, 0), FALSE)</f>
        <v>#N/A</v>
      </c>
      <c r="AF151" s="9" t="e">
        <f>VLOOKUP($B151, 'Pitcher Raw'!$B$6:$AM$77, MATCH('All P'!AF$5, 'Pitcher Raw'!$B$5:$AM$5, 0), FALSE)</f>
        <v>#N/A</v>
      </c>
      <c r="AG151" s="9" t="e">
        <f>VLOOKUP($B151, 'Pitcher Raw'!$B$6:$AM$77, MATCH('All P'!AG$5, 'Pitcher Raw'!$B$5:$AM$5, 0), FALSE)</f>
        <v>#N/A</v>
      </c>
      <c r="AH151" s="9" t="e">
        <f>VLOOKUP($B151, 'Pitcher Raw'!$B$6:$AM$77, MATCH('All P'!AH$5, 'Pitcher Raw'!$B$5:$AM$5, 0), FALSE)</f>
        <v>#N/A</v>
      </c>
      <c r="AI151" s="9" t="e">
        <f>VLOOKUP($B151, 'Pitcher Raw'!$B$6:$AM$77, MATCH('All P'!AI$5, 'Pitcher Raw'!$B$5:$AM$5, 0), FALSE)</f>
        <v>#N/A</v>
      </c>
      <c r="AJ151" s="9" t="e">
        <f>VLOOKUP($B151, 'Pitcher Raw'!$B$6:$AM$77, MATCH('All P'!AJ$5, 'Pitcher Raw'!$B$5:$AM$5, 0), FALSE)</f>
        <v>#N/A</v>
      </c>
      <c r="AK151" s="9" t="e">
        <f>(VLOOKUP($B151, 'Pitcher Raw'!$B$6:$AM$77, MATCH('All P'!AK$5, 'Pitcher Raw'!$B$5:$AM$5, 0), FALSE)/VLOOKUP('All P'!$E151, 'Major League Baseball  Detailed'!$AF$2:$AG$31,2,FALSE))*162</f>
        <v>#N/A</v>
      </c>
      <c r="AL151" s="9" t="e">
        <f>(VLOOKUP($B151, 'Pitcher Raw'!$B$6:$AM$77, MATCH('All P'!AL$5, 'Pitcher Raw'!$B$5:$AM$5, 0), FALSE)/VLOOKUP('All P'!$E151, 'Major League Baseball  Detailed'!$AF$2:$AG$31,2,FALSE))*162</f>
        <v>#N/A</v>
      </c>
    </row>
    <row r="152" spans="1:38" x14ac:dyDescent="0.45">
      <c r="A152">
        <f>'Pitcher Raw'!A152</f>
        <v>0</v>
      </c>
      <c r="B152">
        <f>'Pitcher Raw'!B152</f>
        <v>0</v>
      </c>
      <c r="C152">
        <f>'Pitcher Raw'!C152</f>
        <v>0</v>
      </c>
      <c r="D152">
        <f>'Pitcher Raw'!D152</f>
        <v>0</v>
      </c>
      <c r="E152">
        <f>'Pitcher Raw'!E152</f>
        <v>0</v>
      </c>
      <c r="F152">
        <f>'Pitcher Raw'!F152</f>
        <v>0</v>
      </c>
      <c r="G152" t="e">
        <f>ROUND((VLOOKUP($B152, 'Pitcher Raw'!$B$6:$AM$77, MATCH('All P'!G$5,'Pitcher Raw'!$B$5:$AM$5, 0), FALSE)/$L152)*(162*($L152/VLOOKUP($E152, 'Major League Baseball  Detailed'!$AF$2:$AG$31, 2, FALSE))),0)</f>
        <v>#N/A</v>
      </c>
      <c r="H152" t="e">
        <f>ROUND((VLOOKUP($B152, 'Pitcher Raw'!$B$6:$AM$77, MATCH('All P'!H$5,'Pitcher Raw'!$B$5:$AM$5, 0), FALSE)/$L152)*(162*($L152/VLOOKUP($E152, 'Major League Baseball  Detailed'!$AF$2:$AG$31, 2, FALSE))),0)</f>
        <v>#N/A</v>
      </c>
      <c r="I152" t="e">
        <f>ROUND((VLOOKUP($B152, 'Pitcher Raw'!$B$6:$AM$77, MATCH('All P'!I$5,'Pitcher Raw'!$B$5:$AM$5, 0), FALSE)/$L152)*(162*($L152/VLOOKUP($E152, 'Major League Baseball  Detailed'!$AF$2:$AG$31, 2, FALSE))),0)</f>
        <v>#N/A</v>
      </c>
      <c r="J152" t="e">
        <f>ROUND((VLOOKUP($B152, 'Pitcher Raw'!$B$6:$AM$77, MATCH('All P'!J$5,'Pitcher Raw'!$B$5:$AM$5, 0), FALSE)/$L152)*(162*($L152/VLOOKUP($E152, 'Major League Baseball  Detailed'!$AF$2:$AG$31, 2, FALSE))),0)</f>
        <v>#N/A</v>
      </c>
      <c r="K152" t="e">
        <f>VLOOKUP($B152, 'Pitcher Raw'!$B$6:$AM$77, MATCH('All P'!K$5, 'Pitcher Raw'!$B$5:$AM$5, 0), FALSE)</f>
        <v>#N/A</v>
      </c>
      <c r="L152" t="e">
        <f>ROUND((VLOOKUP($B152,'Pitcher Raw'!$B$6:$AM$77,MATCH('All P'!L$5,'Pitcher Raw'!$B$5:$AM$5,0),FALSE)/VLOOKUP($E152, 'Major League Baseball  Detailed'!$AF$2:$AG$31, 2, FALSE))*162, 0)</f>
        <v>#N/A</v>
      </c>
      <c r="M152" t="e">
        <f>ROUND((VLOOKUP($B152,'Pitcher Raw'!$B$6:$AM$77,MATCH('All P'!M$5,'Pitcher Raw'!$B$5:$AM$5,0),FALSE)/VLOOKUP($E152, 'Major League Baseball  Detailed'!$AF$2:$AG$31, 2, FALSE))*162, 0)</f>
        <v>#N/A</v>
      </c>
      <c r="N152" t="e">
        <f>ROUND((VLOOKUP($B152, 'Pitcher Raw'!$B$6:$AM$77, MATCH('All P'!N$5,'Pitcher Raw'!$B$5:$AM$5, 0), FALSE)/$L152)*(162*($L152/VLOOKUP($E152, 'Major League Baseball  Detailed'!$AF$2:$AG$31, 2, FALSE))),0)</f>
        <v>#N/A</v>
      </c>
      <c r="O152" t="e">
        <f>ROUND((VLOOKUP($B152, 'Pitcher Raw'!$B$6:$AM$77, MATCH('All P'!O$5,'Pitcher Raw'!$B$5:$AM$5, 0), FALSE)/$L152)*(162*($L152/VLOOKUP($E152, 'Major League Baseball  Detailed'!$AF$2:$AG$31, 2, FALSE))),0)</f>
        <v>#N/A</v>
      </c>
      <c r="P152" t="e">
        <f>ROUND((VLOOKUP($B152, 'Pitcher Raw'!$B$6:$AM$77, MATCH('All P'!P$5,'Pitcher Raw'!$B$5:$AM$5, 0), FALSE)/$L152)*(162*($L152/VLOOKUP($E152, 'Major League Baseball  Detailed'!$AF$2:$AG$31, 2, FALSE))),0)</f>
        <v>#N/A</v>
      </c>
      <c r="Q152" t="e">
        <f>ROUND((VLOOKUP($B152, 'Pitcher Raw'!$B$6:$AM$77, MATCH('All P'!Q$5,'Pitcher Raw'!$B$5:$AM$5, 0), FALSE)/$L152)*(162*($L152/VLOOKUP($E152, 'Major League Baseball  Detailed'!$AF$2:$AG$31, 2, FALSE))),0)</f>
        <v>#N/A</v>
      </c>
      <c r="R152" t="e">
        <f>ROUND((VLOOKUP($B152, 'Pitcher Raw'!$B$6:$AM$77, MATCH('All P'!R$5,'Pitcher Raw'!$B$5:$AM$5, 0), FALSE)/$L152)*(162*($L152/VLOOKUP($E152, 'Major League Baseball  Detailed'!$AF$2:$AG$31, 2, FALSE))),0)</f>
        <v>#N/A</v>
      </c>
      <c r="S152" t="e">
        <f>ROUND((VLOOKUP($B152, 'Pitcher Raw'!$B$6:$AM$77, MATCH('All P'!S$5,'Pitcher Raw'!$B$5:$AM$5, 0), FALSE)/$L152)*(162*($L152/VLOOKUP($E152, 'Major League Baseball  Detailed'!$AF$2:$AG$31, 2, FALSE))),0)</f>
        <v>#N/A</v>
      </c>
      <c r="T152" t="e">
        <f>ROUND((VLOOKUP($B152, 'Pitcher Raw'!$B$6:$AM$77, MATCH('All P'!T$5,'Pitcher Raw'!$B$5:$AM$5, 0), FALSE)/$L152)*(162*($L152/VLOOKUP($E152, 'Major League Baseball  Detailed'!$AF$2:$AG$31, 2, FALSE))),0)</f>
        <v>#N/A</v>
      </c>
      <c r="U152" t="e">
        <f>ROUND((VLOOKUP($B152, 'Pitcher Raw'!$B$6:$AM$77, MATCH('All P'!U$5,'Pitcher Raw'!$B$5:$AM$5, 0), FALSE)/$L152)*(162*($L152/VLOOKUP($E152, 'Major League Baseball  Detailed'!$AF$2:$AG$31, 2, FALSE))),0)</f>
        <v>#N/A</v>
      </c>
      <c r="V152" t="e">
        <f>ROUND((VLOOKUP($B152, 'Pitcher Raw'!$B$6:$AM$77, MATCH('All P'!V$5,'Pitcher Raw'!$B$5:$AM$5, 0), FALSE)/$L152)*(162*($L152/VLOOKUP($E152, 'Major League Baseball  Detailed'!$AF$2:$AG$31, 2, FALSE))),0)</f>
        <v>#N/A</v>
      </c>
      <c r="W152" t="e">
        <f>ROUND((VLOOKUP($B152, 'Pitcher Raw'!$B$6:$AM$77, MATCH('All P'!W$5,'Pitcher Raw'!$B$5:$AM$5, 0), FALSE)/$L152)*(162*($L152/VLOOKUP($E152, 'Major League Baseball  Detailed'!$AF$2:$AG$31, 2, FALSE))),0)</f>
        <v>#N/A</v>
      </c>
      <c r="X152" t="e">
        <f>ROUND((VLOOKUP($B152, 'Pitcher Raw'!$B$6:$AM$77, MATCH('All P'!X$5,'Pitcher Raw'!$B$5:$AM$5, 0), FALSE)/$L152)*(162*($L152/VLOOKUP($E152, 'Major League Baseball  Detailed'!$AF$2:$AG$31, 2, FALSE))),0)</f>
        <v>#N/A</v>
      </c>
      <c r="Y152" t="e">
        <f>ROUND((VLOOKUP($B152, 'Pitcher Raw'!$B$6:$AM$77, MATCH('All P'!Y$5,'Pitcher Raw'!$B$5:$AM$5, 0), FALSE)/$L152)*(162*($L152/VLOOKUP($E152, 'Major League Baseball  Detailed'!$AF$2:$AG$31, 2, FALSE))),0)</f>
        <v>#N/A</v>
      </c>
      <c r="Z152" t="e">
        <f>ROUND((VLOOKUP($B152, 'Pitcher Raw'!$B$6:$AM$77, MATCH('All P'!Z$5,'Pitcher Raw'!$B$5:$AM$5, 0), FALSE)/$L152)*(162*($L152/VLOOKUP($E152, 'Major League Baseball  Detailed'!$AF$2:$AG$31, 2, FALSE))),0)</f>
        <v>#N/A</v>
      </c>
      <c r="AA152" t="e">
        <f>ROUND((VLOOKUP($B152, 'Pitcher Raw'!$B$6:$AM$77, MATCH('All P'!AA$5,'Pitcher Raw'!$B$5:$AM$5, 0), FALSE)/$L152)*(162*($L152/VLOOKUP($E152, 'Major League Baseball  Detailed'!$AF$2:$AG$31, 2, FALSE))),0)</f>
        <v>#N/A</v>
      </c>
      <c r="AB152" t="e">
        <f>ROUND((VLOOKUP($B152, 'Pitcher Raw'!$B$6:$AM$77, MATCH('All P'!AB$5,'Pitcher Raw'!$B$5:$AM$5, 0), FALSE)/$L152)*(162*($L152/VLOOKUP($E152, 'Major League Baseball  Detailed'!$AF$2:$AG$31, 2, FALSE))),0)</f>
        <v>#N/A</v>
      </c>
      <c r="AC152" t="e">
        <f>VLOOKUP($B152, 'Pitcher Raw'!$B$6:$AM$77, MATCH('All P'!AC$5, 'Pitcher Raw'!$B$5:$AM$5, 0), FALSE)</f>
        <v>#N/A</v>
      </c>
      <c r="AD152" s="1" t="e">
        <f>VLOOKUP($B152, 'Pitcher Raw'!$B$6:$AM$77, MATCH('All P'!AD$5, 'Pitcher Raw'!$B$5:$AM$5, 0), FALSE)</f>
        <v>#N/A</v>
      </c>
      <c r="AE152" s="1" t="e">
        <f>VLOOKUP($B152, 'Pitcher Raw'!$B$6:$AM$77, MATCH('All P'!AE$5, 'Pitcher Raw'!$B$5:$AM$5, 0), FALSE)</f>
        <v>#N/A</v>
      </c>
      <c r="AF152" s="9" t="e">
        <f>VLOOKUP($B152, 'Pitcher Raw'!$B$6:$AM$77, MATCH('All P'!AF$5, 'Pitcher Raw'!$B$5:$AM$5, 0), FALSE)</f>
        <v>#N/A</v>
      </c>
      <c r="AG152" s="9" t="e">
        <f>VLOOKUP($B152, 'Pitcher Raw'!$B$6:$AM$77, MATCH('All P'!AG$5, 'Pitcher Raw'!$B$5:$AM$5, 0), FALSE)</f>
        <v>#N/A</v>
      </c>
      <c r="AH152" s="9" t="e">
        <f>VLOOKUP($B152, 'Pitcher Raw'!$B$6:$AM$77, MATCH('All P'!AH$5, 'Pitcher Raw'!$B$5:$AM$5, 0), FALSE)</f>
        <v>#N/A</v>
      </c>
      <c r="AI152" s="9" t="e">
        <f>VLOOKUP($B152, 'Pitcher Raw'!$B$6:$AM$77, MATCH('All P'!AI$5, 'Pitcher Raw'!$B$5:$AM$5, 0), FALSE)</f>
        <v>#N/A</v>
      </c>
      <c r="AJ152" s="9" t="e">
        <f>VLOOKUP($B152, 'Pitcher Raw'!$B$6:$AM$77, MATCH('All P'!AJ$5, 'Pitcher Raw'!$B$5:$AM$5, 0), FALSE)</f>
        <v>#N/A</v>
      </c>
      <c r="AK152" s="9" t="e">
        <f>(VLOOKUP($B152, 'Pitcher Raw'!$B$6:$AM$77, MATCH('All P'!AK$5, 'Pitcher Raw'!$B$5:$AM$5, 0), FALSE)/VLOOKUP('All P'!$E152, 'Major League Baseball  Detailed'!$AF$2:$AG$31,2,FALSE))*162</f>
        <v>#N/A</v>
      </c>
      <c r="AL152" s="9" t="e">
        <f>(VLOOKUP($B152, 'Pitcher Raw'!$B$6:$AM$77, MATCH('All P'!AL$5, 'Pitcher Raw'!$B$5:$AM$5, 0), FALSE)/VLOOKUP('All P'!$E152, 'Major League Baseball  Detailed'!$AF$2:$AG$31,2,FALSE))*162</f>
        <v>#N/A</v>
      </c>
    </row>
    <row r="153" spans="1:38" x14ac:dyDescent="0.45">
      <c r="A153">
        <f>'Pitcher Raw'!A153</f>
        <v>0</v>
      </c>
      <c r="B153">
        <f>'Pitcher Raw'!B153</f>
        <v>0</v>
      </c>
      <c r="C153">
        <f>'Pitcher Raw'!C153</f>
        <v>0</v>
      </c>
      <c r="D153">
        <f>'Pitcher Raw'!D153</f>
        <v>0</v>
      </c>
      <c r="E153">
        <f>'Pitcher Raw'!E153</f>
        <v>0</v>
      </c>
      <c r="F153">
        <f>'Pitcher Raw'!F153</f>
        <v>0</v>
      </c>
      <c r="G153" t="e">
        <f>ROUND((VLOOKUP($B153, 'Pitcher Raw'!$B$6:$AM$77, MATCH('All P'!G$5,'Pitcher Raw'!$B$5:$AM$5, 0), FALSE)/$L153)*(162*($L153/VLOOKUP($E153, 'Major League Baseball  Detailed'!$AF$2:$AG$31, 2, FALSE))),0)</f>
        <v>#N/A</v>
      </c>
      <c r="H153" t="e">
        <f>ROUND((VLOOKUP($B153, 'Pitcher Raw'!$B$6:$AM$77, MATCH('All P'!H$5,'Pitcher Raw'!$B$5:$AM$5, 0), FALSE)/$L153)*(162*($L153/VLOOKUP($E153, 'Major League Baseball  Detailed'!$AF$2:$AG$31, 2, FALSE))),0)</f>
        <v>#N/A</v>
      </c>
      <c r="I153" t="e">
        <f>ROUND((VLOOKUP($B153, 'Pitcher Raw'!$B$6:$AM$77, MATCH('All P'!I$5,'Pitcher Raw'!$B$5:$AM$5, 0), FALSE)/$L153)*(162*($L153/VLOOKUP($E153, 'Major League Baseball  Detailed'!$AF$2:$AG$31, 2, FALSE))),0)</f>
        <v>#N/A</v>
      </c>
      <c r="J153" t="e">
        <f>ROUND((VLOOKUP($B153, 'Pitcher Raw'!$B$6:$AM$77, MATCH('All P'!J$5,'Pitcher Raw'!$B$5:$AM$5, 0), FALSE)/$L153)*(162*($L153/VLOOKUP($E153, 'Major League Baseball  Detailed'!$AF$2:$AG$31, 2, FALSE))),0)</f>
        <v>#N/A</v>
      </c>
      <c r="K153" t="e">
        <f>VLOOKUP($B153, 'Pitcher Raw'!$B$6:$AM$77, MATCH('All P'!K$5, 'Pitcher Raw'!$B$5:$AM$5, 0), FALSE)</f>
        <v>#N/A</v>
      </c>
      <c r="L153" t="e">
        <f>ROUND((VLOOKUP($B153,'Pitcher Raw'!$B$6:$AM$77,MATCH('All P'!L$5,'Pitcher Raw'!$B$5:$AM$5,0),FALSE)/VLOOKUP($E153, 'Major League Baseball  Detailed'!$AF$2:$AG$31, 2, FALSE))*162, 0)</f>
        <v>#N/A</v>
      </c>
      <c r="M153" t="e">
        <f>ROUND((VLOOKUP($B153,'Pitcher Raw'!$B$6:$AM$77,MATCH('All P'!M$5,'Pitcher Raw'!$B$5:$AM$5,0),FALSE)/VLOOKUP($E153, 'Major League Baseball  Detailed'!$AF$2:$AG$31, 2, FALSE))*162, 0)</f>
        <v>#N/A</v>
      </c>
      <c r="N153" t="e">
        <f>ROUND((VLOOKUP($B153, 'Pitcher Raw'!$B$6:$AM$77, MATCH('All P'!N$5,'Pitcher Raw'!$B$5:$AM$5, 0), FALSE)/$L153)*(162*($L153/VLOOKUP($E153, 'Major League Baseball  Detailed'!$AF$2:$AG$31, 2, FALSE))),0)</f>
        <v>#N/A</v>
      </c>
      <c r="O153" t="e">
        <f>ROUND((VLOOKUP($B153, 'Pitcher Raw'!$B$6:$AM$77, MATCH('All P'!O$5,'Pitcher Raw'!$B$5:$AM$5, 0), FALSE)/$L153)*(162*($L153/VLOOKUP($E153, 'Major League Baseball  Detailed'!$AF$2:$AG$31, 2, FALSE))),0)</f>
        <v>#N/A</v>
      </c>
      <c r="P153" t="e">
        <f>ROUND((VLOOKUP($B153, 'Pitcher Raw'!$B$6:$AM$77, MATCH('All P'!P$5,'Pitcher Raw'!$B$5:$AM$5, 0), FALSE)/$L153)*(162*($L153/VLOOKUP($E153, 'Major League Baseball  Detailed'!$AF$2:$AG$31, 2, FALSE))),0)</f>
        <v>#N/A</v>
      </c>
      <c r="Q153" t="e">
        <f>ROUND((VLOOKUP($B153, 'Pitcher Raw'!$B$6:$AM$77, MATCH('All P'!Q$5,'Pitcher Raw'!$B$5:$AM$5, 0), FALSE)/$L153)*(162*($L153/VLOOKUP($E153, 'Major League Baseball  Detailed'!$AF$2:$AG$31, 2, FALSE))),0)</f>
        <v>#N/A</v>
      </c>
      <c r="R153" t="e">
        <f>ROUND((VLOOKUP($B153, 'Pitcher Raw'!$B$6:$AM$77, MATCH('All P'!R$5,'Pitcher Raw'!$B$5:$AM$5, 0), FALSE)/$L153)*(162*($L153/VLOOKUP($E153, 'Major League Baseball  Detailed'!$AF$2:$AG$31, 2, FALSE))),0)</f>
        <v>#N/A</v>
      </c>
      <c r="S153" t="e">
        <f>ROUND((VLOOKUP($B153, 'Pitcher Raw'!$B$6:$AM$77, MATCH('All P'!S$5,'Pitcher Raw'!$B$5:$AM$5, 0), FALSE)/$L153)*(162*($L153/VLOOKUP($E153, 'Major League Baseball  Detailed'!$AF$2:$AG$31, 2, FALSE))),0)</f>
        <v>#N/A</v>
      </c>
      <c r="T153" t="e">
        <f>ROUND((VLOOKUP($B153, 'Pitcher Raw'!$B$6:$AM$77, MATCH('All P'!T$5,'Pitcher Raw'!$B$5:$AM$5, 0), FALSE)/$L153)*(162*($L153/VLOOKUP($E153, 'Major League Baseball  Detailed'!$AF$2:$AG$31, 2, FALSE))),0)</f>
        <v>#N/A</v>
      </c>
      <c r="U153" t="e">
        <f>ROUND((VLOOKUP($B153, 'Pitcher Raw'!$B$6:$AM$77, MATCH('All P'!U$5,'Pitcher Raw'!$B$5:$AM$5, 0), FALSE)/$L153)*(162*($L153/VLOOKUP($E153, 'Major League Baseball  Detailed'!$AF$2:$AG$31, 2, FALSE))),0)</f>
        <v>#N/A</v>
      </c>
      <c r="V153" t="e">
        <f>ROUND((VLOOKUP($B153, 'Pitcher Raw'!$B$6:$AM$77, MATCH('All P'!V$5,'Pitcher Raw'!$B$5:$AM$5, 0), FALSE)/$L153)*(162*($L153/VLOOKUP($E153, 'Major League Baseball  Detailed'!$AF$2:$AG$31, 2, FALSE))),0)</f>
        <v>#N/A</v>
      </c>
      <c r="W153" t="e">
        <f>ROUND((VLOOKUP($B153, 'Pitcher Raw'!$B$6:$AM$77, MATCH('All P'!W$5,'Pitcher Raw'!$B$5:$AM$5, 0), FALSE)/$L153)*(162*($L153/VLOOKUP($E153, 'Major League Baseball  Detailed'!$AF$2:$AG$31, 2, FALSE))),0)</f>
        <v>#N/A</v>
      </c>
      <c r="X153" t="e">
        <f>ROUND((VLOOKUP($B153, 'Pitcher Raw'!$B$6:$AM$77, MATCH('All P'!X$5,'Pitcher Raw'!$B$5:$AM$5, 0), FALSE)/$L153)*(162*($L153/VLOOKUP($E153, 'Major League Baseball  Detailed'!$AF$2:$AG$31, 2, FALSE))),0)</f>
        <v>#N/A</v>
      </c>
      <c r="Y153" t="e">
        <f>ROUND((VLOOKUP($B153, 'Pitcher Raw'!$B$6:$AM$77, MATCH('All P'!Y$5,'Pitcher Raw'!$B$5:$AM$5, 0), FALSE)/$L153)*(162*($L153/VLOOKUP($E153, 'Major League Baseball  Detailed'!$AF$2:$AG$31, 2, FALSE))),0)</f>
        <v>#N/A</v>
      </c>
      <c r="Z153" t="e">
        <f>ROUND((VLOOKUP($B153, 'Pitcher Raw'!$B$6:$AM$77, MATCH('All P'!Z$5,'Pitcher Raw'!$B$5:$AM$5, 0), FALSE)/$L153)*(162*($L153/VLOOKUP($E153, 'Major League Baseball  Detailed'!$AF$2:$AG$31, 2, FALSE))),0)</f>
        <v>#N/A</v>
      </c>
      <c r="AA153" t="e">
        <f>ROUND((VLOOKUP($B153, 'Pitcher Raw'!$B$6:$AM$77, MATCH('All P'!AA$5,'Pitcher Raw'!$B$5:$AM$5, 0), FALSE)/$L153)*(162*($L153/VLOOKUP($E153, 'Major League Baseball  Detailed'!$AF$2:$AG$31, 2, FALSE))),0)</f>
        <v>#N/A</v>
      </c>
      <c r="AB153" t="e">
        <f>ROUND((VLOOKUP($B153, 'Pitcher Raw'!$B$6:$AM$77, MATCH('All P'!AB$5,'Pitcher Raw'!$B$5:$AM$5, 0), FALSE)/$L153)*(162*($L153/VLOOKUP($E153, 'Major League Baseball  Detailed'!$AF$2:$AG$31, 2, FALSE))),0)</f>
        <v>#N/A</v>
      </c>
      <c r="AC153" t="e">
        <f>VLOOKUP($B153, 'Pitcher Raw'!$B$6:$AM$77, MATCH('All P'!AC$5, 'Pitcher Raw'!$B$5:$AM$5, 0), FALSE)</f>
        <v>#N/A</v>
      </c>
      <c r="AD153" s="1" t="e">
        <f>VLOOKUP($B153, 'Pitcher Raw'!$B$6:$AM$77, MATCH('All P'!AD$5, 'Pitcher Raw'!$B$5:$AM$5, 0), FALSE)</f>
        <v>#N/A</v>
      </c>
      <c r="AE153" s="1" t="e">
        <f>VLOOKUP($B153, 'Pitcher Raw'!$B$6:$AM$77, MATCH('All P'!AE$5, 'Pitcher Raw'!$B$5:$AM$5, 0), FALSE)</f>
        <v>#N/A</v>
      </c>
      <c r="AF153" s="9" t="e">
        <f>VLOOKUP($B153, 'Pitcher Raw'!$B$6:$AM$77, MATCH('All P'!AF$5, 'Pitcher Raw'!$B$5:$AM$5, 0), FALSE)</f>
        <v>#N/A</v>
      </c>
      <c r="AG153" s="9" t="e">
        <f>VLOOKUP($B153, 'Pitcher Raw'!$B$6:$AM$77, MATCH('All P'!AG$5, 'Pitcher Raw'!$B$5:$AM$5, 0), FALSE)</f>
        <v>#N/A</v>
      </c>
      <c r="AH153" s="9" t="e">
        <f>VLOOKUP($B153, 'Pitcher Raw'!$B$6:$AM$77, MATCH('All P'!AH$5, 'Pitcher Raw'!$B$5:$AM$5, 0), FALSE)</f>
        <v>#N/A</v>
      </c>
      <c r="AI153" s="9" t="e">
        <f>VLOOKUP($B153, 'Pitcher Raw'!$B$6:$AM$77, MATCH('All P'!AI$5, 'Pitcher Raw'!$B$5:$AM$5, 0), FALSE)</f>
        <v>#N/A</v>
      </c>
      <c r="AJ153" s="9" t="e">
        <f>VLOOKUP($B153, 'Pitcher Raw'!$B$6:$AM$77, MATCH('All P'!AJ$5, 'Pitcher Raw'!$B$5:$AM$5, 0), FALSE)</f>
        <v>#N/A</v>
      </c>
      <c r="AK153" s="9" t="e">
        <f>(VLOOKUP($B153, 'Pitcher Raw'!$B$6:$AM$77, MATCH('All P'!AK$5, 'Pitcher Raw'!$B$5:$AM$5, 0), FALSE)/VLOOKUP('All P'!$E153, 'Major League Baseball  Detailed'!$AF$2:$AG$31,2,FALSE))*162</f>
        <v>#N/A</v>
      </c>
      <c r="AL153" s="9" t="e">
        <f>(VLOOKUP($B153, 'Pitcher Raw'!$B$6:$AM$77, MATCH('All P'!AL$5, 'Pitcher Raw'!$B$5:$AM$5, 0), FALSE)/VLOOKUP('All P'!$E153, 'Major League Baseball  Detailed'!$AF$2:$AG$31,2,FALSE))*162</f>
        <v>#N/A</v>
      </c>
    </row>
    <row r="154" spans="1:38" x14ac:dyDescent="0.45">
      <c r="A154">
        <f>'Pitcher Raw'!A154</f>
        <v>0</v>
      </c>
      <c r="B154">
        <f>'Pitcher Raw'!B154</f>
        <v>0</v>
      </c>
      <c r="C154">
        <f>'Pitcher Raw'!C154</f>
        <v>0</v>
      </c>
      <c r="D154">
        <f>'Pitcher Raw'!D154</f>
        <v>0</v>
      </c>
      <c r="E154">
        <f>'Pitcher Raw'!E154</f>
        <v>0</v>
      </c>
      <c r="F154">
        <f>'Pitcher Raw'!F154</f>
        <v>0</v>
      </c>
      <c r="G154" t="e">
        <f>ROUND((VLOOKUP($B154, 'Pitcher Raw'!$B$6:$AM$77, MATCH('All P'!G$5,'Pitcher Raw'!$B$5:$AM$5, 0), FALSE)/$L154)*(162*($L154/VLOOKUP($E154, 'Major League Baseball  Detailed'!$AF$2:$AG$31, 2, FALSE))),0)</f>
        <v>#N/A</v>
      </c>
      <c r="H154" t="e">
        <f>ROUND((VLOOKUP($B154, 'Pitcher Raw'!$B$6:$AM$77, MATCH('All P'!H$5,'Pitcher Raw'!$B$5:$AM$5, 0), FALSE)/$L154)*(162*($L154/VLOOKUP($E154, 'Major League Baseball  Detailed'!$AF$2:$AG$31, 2, FALSE))),0)</f>
        <v>#N/A</v>
      </c>
      <c r="I154" t="e">
        <f>ROUND((VLOOKUP($B154, 'Pitcher Raw'!$B$6:$AM$77, MATCH('All P'!I$5,'Pitcher Raw'!$B$5:$AM$5, 0), FALSE)/$L154)*(162*($L154/VLOOKUP($E154, 'Major League Baseball  Detailed'!$AF$2:$AG$31, 2, FALSE))),0)</f>
        <v>#N/A</v>
      </c>
      <c r="J154" t="e">
        <f>ROUND((VLOOKUP($B154, 'Pitcher Raw'!$B$6:$AM$77, MATCH('All P'!J$5,'Pitcher Raw'!$B$5:$AM$5, 0), FALSE)/$L154)*(162*($L154/VLOOKUP($E154, 'Major League Baseball  Detailed'!$AF$2:$AG$31, 2, FALSE))),0)</f>
        <v>#N/A</v>
      </c>
      <c r="K154" t="e">
        <f>VLOOKUP($B154, 'Pitcher Raw'!$B$6:$AM$77, MATCH('All P'!K$5, 'Pitcher Raw'!$B$5:$AM$5, 0), FALSE)</f>
        <v>#N/A</v>
      </c>
      <c r="L154" t="e">
        <f>ROUND((VLOOKUP($B154,'Pitcher Raw'!$B$6:$AM$77,MATCH('All P'!L$5,'Pitcher Raw'!$B$5:$AM$5,0),FALSE)/VLOOKUP($E154, 'Major League Baseball  Detailed'!$AF$2:$AG$31, 2, FALSE))*162, 0)</f>
        <v>#N/A</v>
      </c>
      <c r="M154" t="e">
        <f>ROUND((VLOOKUP($B154,'Pitcher Raw'!$B$6:$AM$77,MATCH('All P'!M$5,'Pitcher Raw'!$B$5:$AM$5,0),FALSE)/VLOOKUP($E154, 'Major League Baseball  Detailed'!$AF$2:$AG$31, 2, FALSE))*162, 0)</f>
        <v>#N/A</v>
      </c>
      <c r="N154" t="e">
        <f>ROUND((VLOOKUP($B154, 'Pitcher Raw'!$B$6:$AM$77, MATCH('All P'!N$5,'Pitcher Raw'!$B$5:$AM$5, 0), FALSE)/$L154)*(162*($L154/VLOOKUP($E154, 'Major League Baseball  Detailed'!$AF$2:$AG$31, 2, FALSE))),0)</f>
        <v>#N/A</v>
      </c>
      <c r="O154" t="e">
        <f>ROUND((VLOOKUP($B154, 'Pitcher Raw'!$B$6:$AM$77, MATCH('All P'!O$5,'Pitcher Raw'!$B$5:$AM$5, 0), FALSE)/$L154)*(162*($L154/VLOOKUP($E154, 'Major League Baseball  Detailed'!$AF$2:$AG$31, 2, FALSE))),0)</f>
        <v>#N/A</v>
      </c>
      <c r="P154" t="e">
        <f>ROUND((VLOOKUP($B154, 'Pitcher Raw'!$B$6:$AM$77, MATCH('All P'!P$5,'Pitcher Raw'!$B$5:$AM$5, 0), FALSE)/$L154)*(162*($L154/VLOOKUP($E154, 'Major League Baseball  Detailed'!$AF$2:$AG$31, 2, FALSE))),0)</f>
        <v>#N/A</v>
      </c>
      <c r="Q154" t="e">
        <f>ROUND((VLOOKUP($B154, 'Pitcher Raw'!$B$6:$AM$77, MATCH('All P'!Q$5,'Pitcher Raw'!$B$5:$AM$5, 0), FALSE)/$L154)*(162*($L154/VLOOKUP($E154, 'Major League Baseball  Detailed'!$AF$2:$AG$31, 2, FALSE))),0)</f>
        <v>#N/A</v>
      </c>
      <c r="R154" t="e">
        <f>ROUND((VLOOKUP($B154, 'Pitcher Raw'!$B$6:$AM$77, MATCH('All P'!R$5,'Pitcher Raw'!$B$5:$AM$5, 0), FALSE)/$L154)*(162*($L154/VLOOKUP($E154, 'Major League Baseball  Detailed'!$AF$2:$AG$31, 2, FALSE))),0)</f>
        <v>#N/A</v>
      </c>
      <c r="S154" t="e">
        <f>ROUND((VLOOKUP($B154, 'Pitcher Raw'!$B$6:$AM$77, MATCH('All P'!S$5,'Pitcher Raw'!$B$5:$AM$5, 0), FALSE)/$L154)*(162*($L154/VLOOKUP($E154, 'Major League Baseball  Detailed'!$AF$2:$AG$31, 2, FALSE))),0)</f>
        <v>#N/A</v>
      </c>
      <c r="T154" t="e">
        <f>ROUND((VLOOKUP($B154, 'Pitcher Raw'!$B$6:$AM$77, MATCH('All P'!T$5,'Pitcher Raw'!$B$5:$AM$5, 0), FALSE)/$L154)*(162*($L154/VLOOKUP($E154, 'Major League Baseball  Detailed'!$AF$2:$AG$31, 2, FALSE))),0)</f>
        <v>#N/A</v>
      </c>
      <c r="U154" t="e">
        <f>ROUND((VLOOKUP($B154, 'Pitcher Raw'!$B$6:$AM$77, MATCH('All P'!U$5,'Pitcher Raw'!$B$5:$AM$5, 0), FALSE)/$L154)*(162*($L154/VLOOKUP($E154, 'Major League Baseball  Detailed'!$AF$2:$AG$31, 2, FALSE))),0)</f>
        <v>#N/A</v>
      </c>
      <c r="V154" t="e">
        <f>ROUND((VLOOKUP($B154, 'Pitcher Raw'!$B$6:$AM$77, MATCH('All P'!V$5,'Pitcher Raw'!$B$5:$AM$5, 0), FALSE)/$L154)*(162*($L154/VLOOKUP($E154, 'Major League Baseball  Detailed'!$AF$2:$AG$31, 2, FALSE))),0)</f>
        <v>#N/A</v>
      </c>
      <c r="W154" t="e">
        <f>ROUND((VLOOKUP($B154, 'Pitcher Raw'!$B$6:$AM$77, MATCH('All P'!W$5,'Pitcher Raw'!$B$5:$AM$5, 0), FALSE)/$L154)*(162*($L154/VLOOKUP($E154, 'Major League Baseball  Detailed'!$AF$2:$AG$31, 2, FALSE))),0)</f>
        <v>#N/A</v>
      </c>
      <c r="X154" t="e">
        <f>ROUND((VLOOKUP($B154, 'Pitcher Raw'!$B$6:$AM$77, MATCH('All P'!X$5,'Pitcher Raw'!$B$5:$AM$5, 0), FALSE)/$L154)*(162*($L154/VLOOKUP($E154, 'Major League Baseball  Detailed'!$AF$2:$AG$31, 2, FALSE))),0)</f>
        <v>#N/A</v>
      </c>
      <c r="Y154" t="e">
        <f>ROUND((VLOOKUP($B154, 'Pitcher Raw'!$B$6:$AM$77, MATCH('All P'!Y$5,'Pitcher Raw'!$B$5:$AM$5, 0), FALSE)/$L154)*(162*($L154/VLOOKUP($E154, 'Major League Baseball  Detailed'!$AF$2:$AG$31, 2, FALSE))),0)</f>
        <v>#N/A</v>
      </c>
      <c r="Z154" t="e">
        <f>ROUND((VLOOKUP($B154, 'Pitcher Raw'!$B$6:$AM$77, MATCH('All P'!Z$5,'Pitcher Raw'!$B$5:$AM$5, 0), FALSE)/$L154)*(162*($L154/VLOOKUP($E154, 'Major League Baseball  Detailed'!$AF$2:$AG$31, 2, FALSE))),0)</f>
        <v>#N/A</v>
      </c>
      <c r="AA154" t="e">
        <f>ROUND((VLOOKUP($B154, 'Pitcher Raw'!$B$6:$AM$77, MATCH('All P'!AA$5,'Pitcher Raw'!$B$5:$AM$5, 0), FALSE)/$L154)*(162*($L154/VLOOKUP($E154, 'Major League Baseball  Detailed'!$AF$2:$AG$31, 2, FALSE))),0)</f>
        <v>#N/A</v>
      </c>
      <c r="AB154" t="e">
        <f>ROUND((VLOOKUP($B154, 'Pitcher Raw'!$B$6:$AM$77, MATCH('All P'!AB$5,'Pitcher Raw'!$B$5:$AM$5, 0), FALSE)/$L154)*(162*($L154/VLOOKUP($E154, 'Major League Baseball  Detailed'!$AF$2:$AG$31, 2, FALSE))),0)</f>
        <v>#N/A</v>
      </c>
      <c r="AC154" t="e">
        <f>VLOOKUP($B154, 'Pitcher Raw'!$B$6:$AM$77, MATCH('All P'!AC$5, 'Pitcher Raw'!$B$5:$AM$5, 0), FALSE)</f>
        <v>#N/A</v>
      </c>
      <c r="AD154" s="1" t="e">
        <f>VLOOKUP($B154, 'Pitcher Raw'!$B$6:$AM$77, MATCH('All P'!AD$5, 'Pitcher Raw'!$B$5:$AM$5, 0), FALSE)</f>
        <v>#N/A</v>
      </c>
      <c r="AE154" s="1" t="e">
        <f>VLOOKUP($B154, 'Pitcher Raw'!$B$6:$AM$77, MATCH('All P'!AE$5, 'Pitcher Raw'!$B$5:$AM$5, 0), FALSE)</f>
        <v>#N/A</v>
      </c>
      <c r="AF154" s="9" t="e">
        <f>VLOOKUP($B154, 'Pitcher Raw'!$B$6:$AM$77, MATCH('All P'!AF$5, 'Pitcher Raw'!$B$5:$AM$5, 0), FALSE)</f>
        <v>#N/A</v>
      </c>
      <c r="AG154" s="9" t="e">
        <f>VLOOKUP($B154, 'Pitcher Raw'!$B$6:$AM$77, MATCH('All P'!AG$5, 'Pitcher Raw'!$B$5:$AM$5, 0), FALSE)</f>
        <v>#N/A</v>
      </c>
      <c r="AH154" s="9" t="e">
        <f>VLOOKUP($B154, 'Pitcher Raw'!$B$6:$AM$77, MATCH('All P'!AH$5, 'Pitcher Raw'!$B$5:$AM$5, 0), FALSE)</f>
        <v>#N/A</v>
      </c>
      <c r="AI154" s="9" t="e">
        <f>VLOOKUP($B154, 'Pitcher Raw'!$B$6:$AM$77, MATCH('All P'!AI$5, 'Pitcher Raw'!$B$5:$AM$5, 0), FALSE)</f>
        <v>#N/A</v>
      </c>
      <c r="AJ154" s="9" t="e">
        <f>VLOOKUP($B154, 'Pitcher Raw'!$B$6:$AM$77, MATCH('All P'!AJ$5, 'Pitcher Raw'!$B$5:$AM$5, 0), FALSE)</f>
        <v>#N/A</v>
      </c>
      <c r="AK154" s="9" t="e">
        <f>(VLOOKUP($B154, 'Pitcher Raw'!$B$6:$AM$77, MATCH('All P'!AK$5, 'Pitcher Raw'!$B$5:$AM$5, 0), FALSE)/VLOOKUP('All P'!$E154, 'Major League Baseball  Detailed'!$AF$2:$AG$31,2,FALSE))*162</f>
        <v>#N/A</v>
      </c>
      <c r="AL154" s="9" t="e">
        <f>(VLOOKUP($B154, 'Pitcher Raw'!$B$6:$AM$77, MATCH('All P'!AL$5, 'Pitcher Raw'!$B$5:$AM$5, 0), FALSE)/VLOOKUP('All P'!$E154, 'Major League Baseball  Detailed'!$AF$2:$AG$31,2,FALSE))*162</f>
        <v>#N/A</v>
      </c>
    </row>
    <row r="155" spans="1:38" x14ac:dyDescent="0.45">
      <c r="A155">
        <f>'Pitcher Raw'!A155</f>
        <v>0</v>
      </c>
      <c r="B155">
        <f>'Pitcher Raw'!B155</f>
        <v>0</v>
      </c>
      <c r="C155">
        <f>'Pitcher Raw'!C155</f>
        <v>0</v>
      </c>
      <c r="D155">
        <f>'Pitcher Raw'!D155</f>
        <v>0</v>
      </c>
      <c r="E155">
        <f>'Pitcher Raw'!E155</f>
        <v>0</v>
      </c>
      <c r="F155">
        <f>'Pitcher Raw'!F155</f>
        <v>0</v>
      </c>
      <c r="G155" t="e">
        <f>ROUND((VLOOKUP($B155, 'Pitcher Raw'!$B$6:$AM$77, MATCH('All P'!G$5,'Pitcher Raw'!$B$5:$AM$5, 0), FALSE)/$L155)*(162*($L155/VLOOKUP($E155, 'Major League Baseball  Detailed'!$AF$2:$AG$31, 2, FALSE))),0)</f>
        <v>#N/A</v>
      </c>
      <c r="H155" t="e">
        <f>ROUND((VLOOKUP($B155, 'Pitcher Raw'!$B$6:$AM$77, MATCH('All P'!H$5,'Pitcher Raw'!$B$5:$AM$5, 0), FALSE)/$L155)*(162*($L155/VLOOKUP($E155, 'Major League Baseball  Detailed'!$AF$2:$AG$31, 2, FALSE))),0)</f>
        <v>#N/A</v>
      </c>
      <c r="I155" t="e">
        <f>ROUND((VLOOKUP($B155, 'Pitcher Raw'!$B$6:$AM$77, MATCH('All P'!I$5,'Pitcher Raw'!$B$5:$AM$5, 0), FALSE)/$L155)*(162*($L155/VLOOKUP($E155, 'Major League Baseball  Detailed'!$AF$2:$AG$31, 2, FALSE))),0)</f>
        <v>#N/A</v>
      </c>
      <c r="J155" t="e">
        <f>ROUND((VLOOKUP($B155, 'Pitcher Raw'!$B$6:$AM$77, MATCH('All P'!J$5,'Pitcher Raw'!$B$5:$AM$5, 0), FALSE)/$L155)*(162*($L155/VLOOKUP($E155, 'Major League Baseball  Detailed'!$AF$2:$AG$31, 2, FALSE))),0)</f>
        <v>#N/A</v>
      </c>
      <c r="K155" t="e">
        <f>VLOOKUP($B155, 'Pitcher Raw'!$B$6:$AM$77, MATCH('All P'!K$5, 'Pitcher Raw'!$B$5:$AM$5, 0), FALSE)</f>
        <v>#N/A</v>
      </c>
      <c r="L155" t="e">
        <f>ROUND((VLOOKUP($B155,'Pitcher Raw'!$B$6:$AM$77,MATCH('All P'!L$5,'Pitcher Raw'!$B$5:$AM$5,0),FALSE)/VLOOKUP($E155, 'Major League Baseball  Detailed'!$AF$2:$AG$31, 2, FALSE))*162, 0)</f>
        <v>#N/A</v>
      </c>
      <c r="M155" t="e">
        <f>ROUND((VLOOKUP($B155,'Pitcher Raw'!$B$6:$AM$77,MATCH('All P'!M$5,'Pitcher Raw'!$B$5:$AM$5,0),FALSE)/VLOOKUP($E155, 'Major League Baseball  Detailed'!$AF$2:$AG$31, 2, FALSE))*162, 0)</f>
        <v>#N/A</v>
      </c>
      <c r="N155" t="e">
        <f>ROUND((VLOOKUP($B155, 'Pitcher Raw'!$B$6:$AM$77, MATCH('All P'!N$5,'Pitcher Raw'!$B$5:$AM$5, 0), FALSE)/$L155)*(162*($L155/VLOOKUP($E155, 'Major League Baseball  Detailed'!$AF$2:$AG$31, 2, FALSE))),0)</f>
        <v>#N/A</v>
      </c>
      <c r="O155" t="e">
        <f>ROUND((VLOOKUP($B155, 'Pitcher Raw'!$B$6:$AM$77, MATCH('All P'!O$5,'Pitcher Raw'!$B$5:$AM$5, 0), FALSE)/$L155)*(162*($L155/VLOOKUP($E155, 'Major League Baseball  Detailed'!$AF$2:$AG$31, 2, FALSE))),0)</f>
        <v>#N/A</v>
      </c>
      <c r="P155" t="e">
        <f>ROUND((VLOOKUP($B155, 'Pitcher Raw'!$B$6:$AM$77, MATCH('All P'!P$5,'Pitcher Raw'!$B$5:$AM$5, 0), FALSE)/$L155)*(162*($L155/VLOOKUP($E155, 'Major League Baseball  Detailed'!$AF$2:$AG$31, 2, FALSE))),0)</f>
        <v>#N/A</v>
      </c>
      <c r="Q155" t="e">
        <f>ROUND((VLOOKUP($B155, 'Pitcher Raw'!$B$6:$AM$77, MATCH('All P'!Q$5,'Pitcher Raw'!$B$5:$AM$5, 0), FALSE)/$L155)*(162*($L155/VLOOKUP($E155, 'Major League Baseball  Detailed'!$AF$2:$AG$31, 2, FALSE))),0)</f>
        <v>#N/A</v>
      </c>
      <c r="R155" t="e">
        <f>ROUND((VLOOKUP($B155, 'Pitcher Raw'!$B$6:$AM$77, MATCH('All P'!R$5,'Pitcher Raw'!$B$5:$AM$5, 0), FALSE)/$L155)*(162*($L155/VLOOKUP($E155, 'Major League Baseball  Detailed'!$AF$2:$AG$31, 2, FALSE))),0)</f>
        <v>#N/A</v>
      </c>
      <c r="S155" t="e">
        <f>ROUND((VLOOKUP($B155, 'Pitcher Raw'!$B$6:$AM$77, MATCH('All P'!S$5,'Pitcher Raw'!$B$5:$AM$5, 0), FALSE)/$L155)*(162*($L155/VLOOKUP($E155, 'Major League Baseball  Detailed'!$AF$2:$AG$31, 2, FALSE))),0)</f>
        <v>#N/A</v>
      </c>
      <c r="T155" t="e">
        <f>ROUND((VLOOKUP($B155, 'Pitcher Raw'!$B$6:$AM$77, MATCH('All P'!T$5,'Pitcher Raw'!$B$5:$AM$5, 0), FALSE)/$L155)*(162*($L155/VLOOKUP($E155, 'Major League Baseball  Detailed'!$AF$2:$AG$31, 2, FALSE))),0)</f>
        <v>#N/A</v>
      </c>
      <c r="U155" t="e">
        <f>ROUND((VLOOKUP($B155, 'Pitcher Raw'!$B$6:$AM$77, MATCH('All P'!U$5,'Pitcher Raw'!$B$5:$AM$5, 0), FALSE)/$L155)*(162*($L155/VLOOKUP($E155, 'Major League Baseball  Detailed'!$AF$2:$AG$31, 2, FALSE))),0)</f>
        <v>#N/A</v>
      </c>
      <c r="V155" t="e">
        <f>ROUND((VLOOKUP($B155, 'Pitcher Raw'!$B$6:$AM$77, MATCH('All P'!V$5,'Pitcher Raw'!$B$5:$AM$5, 0), FALSE)/$L155)*(162*($L155/VLOOKUP($E155, 'Major League Baseball  Detailed'!$AF$2:$AG$31, 2, FALSE))),0)</f>
        <v>#N/A</v>
      </c>
      <c r="W155" t="e">
        <f>ROUND((VLOOKUP($B155, 'Pitcher Raw'!$B$6:$AM$77, MATCH('All P'!W$5,'Pitcher Raw'!$B$5:$AM$5, 0), FALSE)/$L155)*(162*($L155/VLOOKUP($E155, 'Major League Baseball  Detailed'!$AF$2:$AG$31, 2, FALSE))),0)</f>
        <v>#N/A</v>
      </c>
      <c r="X155" t="e">
        <f>ROUND((VLOOKUP($B155, 'Pitcher Raw'!$B$6:$AM$77, MATCH('All P'!X$5,'Pitcher Raw'!$B$5:$AM$5, 0), FALSE)/$L155)*(162*($L155/VLOOKUP($E155, 'Major League Baseball  Detailed'!$AF$2:$AG$31, 2, FALSE))),0)</f>
        <v>#N/A</v>
      </c>
      <c r="Y155" t="e">
        <f>ROUND((VLOOKUP($B155, 'Pitcher Raw'!$B$6:$AM$77, MATCH('All P'!Y$5,'Pitcher Raw'!$B$5:$AM$5, 0), FALSE)/$L155)*(162*($L155/VLOOKUP($E155, 'Major League Baseball  Detailed'!$AF$2:$AG$31, 2, FALSE))),0)</f>
        <v>#N/A</v>
      </c>
      <c r="Z155" t="e">
        <f>ROUND((VLOOKUP($B155, 'Pitcher Raw'!$B$6:$AM$77, MATCH('All P'!Z$5,'Pitcher Raw'!$B$5:$AM$5, 0), FALSE)/$L155)*(162*($L155/VLOOKUP($E155, 'Major League Baseball  Detailed'!$AF$2:$AG$31, 2, FALSE))),0)</f>
        <v>#N/A</v>
      </c>
      <c r="AA155" t="e">
        <f>ROUND((VLOOKUP($B155, 'Pitcher Raw'!$B$6:$AM$77, MATCH('All P'!AA$5,'Pitcher Raw'!$B$5:$AM$5, 0), FALSE)/$L155)*(162*($L155/VLOOKUP($E155, 'Major League Baseball  Detailed'!$AF$2:$AG$31, 2, FALSE))),0)</f>
        <v>#N/A</v>
      </c>
      <c r="AB155" t="e">
        <f>ROUND((VLOOKUP($B155, 'Pitcher Raw'!$B$6:$AM$77, MATCH('All P'!AB$5,'Pitcher Raw'!$B$5:$AM$5, 0), FALSE)/$L155)*(162*($L155/VLOOKUP($E155, 'Major League Baseball  Detailed'!$AF$2:$AG$31, 2, FALSE))),0)</f>
        <v>#N/A</v>
      </c>
      <c r="AC155" t="e">
        <f>VLOOKUP($B155, 'Pitcher Raw'!$B$6:$AM$77, MATCH('All P'!AC$5, 'Pitcher Raw'!$B$5:$AM$5, 0), FALSE)</f>
        <v>#N/A</v>
      </c>
      <c r="AD155" s="1" t="e">
        <f>VLOOKUP($B155, 'Pitcher Raw'!$B$6:$AM$77, MATCH('All P'!AD$5, 'Pitcher Raw'!$B$5:$AM$5, 0), FALSE)</f>
        <v>#N/A</v>
      </c>
      <c r="AE155" s="1" t="e">
        <f>VLOOKUP($B155, 'Pitcher Raw'!$B$6:$AM$77, MATCH('All P'!AE$5, 'Pitcher Raw'!$B$5:$AM$5, 0), FALSE)</f>
        <v>#N/A</v>
      </c>
      <c r="AF155" s="9" t="e">
        <f>VLOOKUP($B155, 'Pitcher Raw'!$B$6:$AM$77, MATCH('All P'!AF$5, 'Pitcher Raw'!$B$5:$AM$5, 0), FALSE)</f>
        <v>#N/A</v>
      </c>
      <c r="AG155" s="9" t="e">
        <f>VLOOKUP($B155, 'Pitcher Raw'!$B$6:$AM$77, MATCH('All P'!AG$5, 'Pitcher Raw'!$B$5:$AM$5, 0), FALSE)</f>
        <v>#N/A</v>
      </c>
      <c r="AH155" s="9" t="e">
        <f>VLOOKUP($B155, 'Pitcher Raw'!$B$6:$AM$77, MATCH('All P'!AH$5, 'Pitcher Raw'!$B$5:$AM$5, 0), FALSE)</f>
        <v>#N/A</v>
      </c>
      <c r="AI155" s="9" t="e">
        <f>VLOOKUP($B155, 'Pitcher Raw'!$B$6:$AM$77, MATCH('All P'!AI$5, 'Pitcher Raw'!$B$5:$AM$5, 0), FALSE)</f>
        <v>#N/A</v>
      </c>
      <c r="AJ155" s="9" t="e">
        <f>VLOOKUP($B155, 'Pitcher Raw'!$B$6:$AM$77, MATCH('All P'!AJ$5, 'Pitcher Raw'!$B$5:$AM$5, 0), FALSE)</f>
        <v>#N/A</v>
      </c>
      <c r="AK155" s="9" t="e">
        <f>(VLOOKUP($B155, 'Pitcher Raw'!$B$6:$AM$77, MATCH('All P'!AK$5, 'Pitcher Raw'!$B$5:$AM$5, 0), FALSE)/VLOOKUP('All P'!$E155, 'Major League Baseball  Detailed'!$AF$2:$AG$31,2,FALSE))*162</f>
        <v>#N/A</v>
      </c>
      <c r="AL155" s="9" t="e">
        <f>(VLOOKUP($B155, 'Pitcher Raw'!$B$6:$AM$77, MATCH('All P'!AL$5, 'Pitcher Raw'!$B$5:$AM$5, 0), FALSE)/VLOOKUP('All P'!$E155, 'Major League Baseball  Detailed'!$AF$2:$AG$31,2,FALSE))*162</f>
        <v>#N/A</v>
      </c>
    </row>
    <row r="156" spans="1:38" x14ac:dyDescent="0.45">
      <c r="A156">
        <f>'Pitcher Raw'!A156</f>
        <v>0</v>
      </c>
      <c r="B156">
        <f>'Pitcher Raw'!B156</f>
        <v>0</v>
      </c>
      <c r="C156">
        <f>'Pitcher Raw'!C156</f>
        <v>0</v>
      </c>
      <c r="D156">
        <f>'Pitcher Raw'!D156</f>
        <v>0</v>
      </c>
      <c r="E156">
        <f>'Pitcher Raw'!E156</f>
        <v>0</v>
      </c>
      <c r="F156">
        <f>'Pitcher Raw'!F156</f>
        <v>0</v>
      </c>
      <c r="G156" t="e">
        <f>ROUND((VLOOKUP($B156, 'Pitcher Raw'!$B$6:$AM$77, MATCH('All P'!G$5,'Pitcher Raw'!$B$5:$AM$5, 0), FALSE)/$L156)*(162*($L156/VLOOKUP($E156, 'Major League Baseball  Detailed'!$AF$2:$AG$31, 2, FALSE))),0)</f>
        <v>#N/A</v>
      </c>
      <c r="H156" t="e">
        <f>ROUND((VLOOKUP($B156, 'Pitcher Raw'!$B$6:$AM$77, MATCH('All P'!H$5,'Pitcher Raw'!$B$5:$AM$5, 0), FALSE)/$L156)*(162*($L156/VLOOKUP($E156, 'Major League Baseball  Detailed'!$AF$2:$AG$31, 2, FALSE))),0)</f>
        <v>#N/A</v>
      </c>
      <c r="I156" t="e">
        <f>ROUND((VLOOKUP($B156, 'Pitcher Raw'!$B$6:$AM$77, MATCH('All P'!I$5,'Pitcher Raw'!$B$5:$AM$5, 0), FALSE)/$L156)*(162*($L156/VLOOKUP($E156, 'Major League Baseball  Detailed'!$AF$2:$AG$31, 2, FALSE))),0)</f>
        <v>#N/A</v>
      </c>
      <c r="J156" t="e">
        <f>ROUND((VLOOKUP($B156, 'Pitcher Raw'!$B$6:$AM$77, MATCH('All P'!J$5,'Pitcher Raw'!$B$5:$AM$5, 0), FALSE)/$L156)*(162*($L156/VLOOKUP($E156, 'Major League Baseball  Detailed'!$AF$2:$AG$31, 2, FALSE))),0)</f>
        <v>#N/A</v>
      </c>
      <c r="K156" t="e">
        <f>VLOOKUP($B156, 'Pitcher Raw'!$B$6:$AM$77, MATCH('All P'!K$5, 'Pitcher Raw'!$B$5:$AM$5, 0), FALSE)</f>
        <v>#N/A</v>
      </c>
      <c r="L156" t="e">
        <f>ROUND((VLOOKUP($B156,'Pitcher Raw'!$B$6:$AM$77,MATCH('All P'!L$5,'Pitcher Raw'!$B$5:$AM$5,0),FALSE)/VLOOKUP($E156, 'Major League Baseball  Detailed'!$AF$2:$AG$31, 2, FALSE))*162, 0)</f>
        <v>#N/A</v>
      </c>
      <c r="M156" t="e">
        <f>ROUND((VLOOKUP($B156,'Pitcher Raw'!$B$6:$AM$77,MATCH('All P'!M$5,'Pitcher Raw'!$B$5:$AM$5,0),FALSE)/VLOOKUP($E156, 'Major League Baseball  Detailed'!$AF$2:$AG$31, 2, FALSE))*162, 0)</f>
        <v>#N/A</v>
      </c>
      <c r="N156" t="e">
        <f>ROUND((VLOOKUP($B156, 'Pitcher Raw'!$B$6:$AM$77, MATCH('All P'!N$5,'Pitcher Raw'!$B$5:$AM$5, 0), FALSE)/$L156)*(162*($L156/VLOOKUP($E156, 'Major League Baseball  Detailed'!$AF$2:$AG$31, 2, FALSE))),0)</f>
        <v>#N/A</v>
      </c>
      <c r="O156" t="e">
        <f>ROUND((VLOOKUP($B156, 'Pitcher Raw'!$B$6:$AM$77, MATCH('All P'!O$5,'Pitcher Raw'!$B$5:$AM$5, 0), FALSE)/$L156)*(162*($L156/VLOOKUP($E156, 'Major League Baseball  Detailed'!$AF$2:$AG$31, 2, FALSE))),0)</f>
        <v>#N/A</v>
      </c>
      <c r="P156" t="e">
        <f>ROUND((VLOOKUP($B156, 'Pitcher Raw'!$B$6:$AM$77, MATCH('All P'!P$5,'Pitcher Raw'!$B$5:$AM$5, 0), FALSE)/$L156)*(162*($L156/VLOOKUP($E156, 'Major League Baseball  Detailed'!$AF$2:$AG$31, 2, FALSE))),0)</f>
        <v>#N/A</v>
      </c>
      <c r="Q156" t="e">
        <f>ROUND((VLOOKUP($B156, 'Pitcher Raw'!$B$6:$AM$77, MATCH('All P'!Q$5,'Pitcher Raw'!$B$5:$AM$5, 0), FALSE)/$L156)*(162*($L156/VLOOKUP($E156, 'Major League Baseball  Detailed'!$AF$2:$AG$31, 2, FALSE))),0)</f>
        <v>#N/A</v>
      </c>
      <c r="R156" t="e">
        <f>ROUND((VLOOKUP($B156, 'Pitcher Raw'!$B$6:$AM$77, MATCH('All P'!R$5,'Pitcher Raw'!$B$5:$AM$5, 0), FALSE)/$L156)*(162*($L156/VLOOKUP($E156, 'Major League Baseball  Detailed'!$AF$2:$AG$31, 2, FALSE))),0)</f>
        <v>#N/A</v>
      </c>
      <c r="S156" t="e">
        <f>ROUND((VLOOKUP($B156, 'Pitcher Raw'!$B$6:$AM$77, MATCH('All P'!S$5,'Pitcher Raw'!$B$5:$AM$5, 0), FALSE)/$L156)*(162*($L156/VLOOKUP($E156, 'Major League Baseball  Detailed'!$AF$2:$AG$31, 2, FALSE))),0)</f>
        <v>#N/A</v>
      </c>
      <c r="T156" t="e">
        <f>ROUND((VLOOKUP($B156, 'Pitcher Raw'!$B$6:$AM$77, MATCH('All P'!T$5,'Pitcher Raw'!$B$5:$AM$5, 0), FALSE)/$L156)*(162*($L156/VLOOKUP($E156, 'Major League Baseball  Detailed'!$AF$2:$AG$31, 2, FALSE))),0)</f>
        <v>#N/A</v>
      </c>
      <c r="U156" t="e">
        <f>ROUND((VLOOKUP($B156, 'Pitcher Raw'!$B$6:$AM$77, MATCH('All P'!U$5,'Pitcher Raw'!$B$5:$AM$5, 0), FALSE)/$L156)*(162*($L156/VLOOKUP($E156, 'Major League Baseball  Detailed'!$AF$2:$AG$31, 2, FALSE))),0)</f>
        <v>#N/A</v>
      </c>
      <c r="V156" t="e">
        <f>ROUND((VLOOKUP($B156, 'Pitcher Raw'!$B$6:$AM$77, MATCH('All P'!V$5,'Pitcher Raw'!$B$5:$AM$5, 0), FALSE)/$L156)*(162*($L156/VLOOKUP($E156, 'Major League Baseball  Detailed'!$AF$2:$AG$31, 2, FALSE))),0)</f>
        <v>#N/A</v>
      </c>
      <c r="W156" t="e">
        <f>ROUND((VLOOKUP($B156, 'Pitcher Raw'!$B$6:$AM$77, MATCH('All P'!W$5,'Pitcher Raw'!$B$5:$AM$5, 0), FALSE)/$L156)*(162*($L156/VLOOKUP($E156, 'Major League Baseball  Detailed'!$AF$2:$AG$31, 2, FALSE))),0)</f>
        <v>#N/A</v>
      </c>
      <c r="X156" t="e">
        <f>ROUND((VLOOKUP($B156, 'Pitcher Raw'!$B$6:$AM$77, MATCH('All P'!X$5,'Pitcher Raw'!$B$5:$AM$5, 0), FALSE)/$L156)*(162*($L156/VLOOKUP($E156, 'Major League Baseball  Detailed'!$AF$2:$AG$31, 2, FALSE))),0)</f>
        <v>#N/A</v>
      </c>
      <c r="Y156" t="e">
        <f>ROUND((VLOOKUP($B156, 'Pitcher Raw'!$B$6:$AM$77, MATCH('All P'!Y$5,'Pitcher Raw'!$B$5:$AM$5, 0), FALSE)/$L156)*(162*($L156/VLOOKUP($E156, 'Major League Baseball  Detailed'!$AF$2:$AG$31, 2, FALSE))),0)</f>
        <v>#N/A</v>
      </c>
      <c r="Z156" t="e">
        <f>ROUND((VLOOKUP($B156, 'Pitcher Raw'!$B$6:$AM$77, MATCH('All P'!Z$5,'Pitcher Raw'!$B$5:$AM$5, 0), FALSE)/$L156)*(162*($L156/VLOOKUP($E156, 'Major League Baseball  Detailed'!$AF$2:$AG$31, 2, FALSE))),0)</f>
        <v>#N/A</v>
      </c>
      <c r="AA156" t="e">
        <f>ROUND((VLOOKUP($B156, 'Pitcher Raw'!$B$6:$AM$77, MATCH('All P'!AA$5,'Pitcher Raw'!$B$5:$AM$5, 0), FALSE)/$L156)*(162*($L156/VLOOKUP($E156, 'Major League Baseball  Detailed'!$AF$2:$AG$31, 2, FALSE))),0)</f>
        <v>#N/A</v>
      </c>
      <c r="AB156" t="e">
        <f>ROUND((VLOOKUP($B156, 'Pitcher Raw'!$B$6:$AM$77, MATCH('All P'!AB$5,'Pitcher Raw'!$B$5:$AM$5, 0), FALSE)/$L156)*(162*($L156/VLOOKUP($E156, 'Major League Baseball  Detailed'!$AF$2:$AG$31, 2, FALSE))),0)</f>
        <v>#N/A</v>
      </c>
      <c r="AC156" t="e">
        <f>VLOOKUP($B156, 'Pitcher Raw'!$B$6:$AM$77, MATCH('All P'!AC$5, 'Pitcher Raw'!$B$5:$AM$5, 0), FALSE)</f>
        <v>#N/A</v>
      </c>
      <c r="AD156" s="1" t="e">
        <f>VLOOKUP($B156, 'Pitcher Raw'!$B$6:$AM$77, MATCH('All P'!AD$5, 'Pitcher Raw'!$B$5:$AM$5, 0), FALSE)</f>
        <v>#N/A</v>
      </c>
      <c r="AE156" s="1" t="e">
        <f>VLOOKUP($B156, 'Pitcher Raw'!$B$6:$AM$77, MATCH('All P'!AE$5, 'Pitcher Raw'!$B$5:$AM$5, 0), FALSE)</f>
        <v>#N/A</v>
      </c>
      <c r="AF156" s="9" t="e">
        <f>VLOOKUP($B156, 'Pitcher Raw'!$B$6:$AM$77, MATCH('All P'!AF$5, 'Pitcher Raw'!$B$5:$AM$5, 0), FALSE)</f>
        <v>#N/A</v>
      </c>
      <c r="AG156" s="9" t="e">
        <f>VLOOKUP($B156, 'Pitcher Raw'!$B$6:$AM$77, MATCH('All P'!AG$5, 'Pitcher Raw'!$B$5:$AM$5, 0), FALSE)</f>
        <v>#N/A</v>
      </c>
      <c r="AH156" s="9" t="e">
        <f>VLOOKUP($B156, 'Pitcher Raw'!$B$6:$AM$77, MATCH('All P'!AH$5, 'Pitcher Raw'!$B$5:$AM$5, 0), FALSE)</f>
        <v>#N/A</v>
      </c>
      <c r="AI156" s="9" t="e">
        <f>VLOOKUP($B156, 'Pitcher Raw'!$B$6:$AM$77, MATCH('All P'!AI$5, 'Pitcher Raw'!$B$5:$AM$5, 0), FALSE)</f>
        <v>#N/A</v>
      </c>
      <c r="AJ156" s="9" t="e">
        <f>VLOOKUP($B156, 'Pitcher Raw'!$B$6:$AM$77, MATCH('All P'!AJ$5, 'Pitcher Raw'!$B$5:$AM$5, 0), FALSE)</f>
        <v>#N/A</v>
      </c>
      <c r="AK156" s="9" t="e">
        <f>(VLOOKUP($B156, 'Pitcher Raw'!$B$6:$AM$77, MATCH('All P'!AK$5, 'Pitcher Raw'!$B$5:$AM$5, 0), FALSE)/VLOOKUP('All P'!$E156, 'Major League Baseball  Detailed'!$AF$2:$AG$31,2,FALSE))*162</f>
        <v>#N/A</v>
      </c>
      <c r="AL156" s="9" t="e">
        <f>(VLOOKUP($B156, 'Pitcher Raw'!$B$6:$AM$77, MATCH('All P'!AL$5, 'Pitcher Raw'!$B$5:$AM$5, 0), FALSE)/VLOOKUP('All P'!$E156, 'Major League Baseball  Detailed'!$AF$2:$AG$31,2,FALSE))*162</f>
        <v>#N/A</v>
      </c>
    </row>
    <row r="157" spans="1:38" x14ac:dyDescent="0.45">
      <c r="A157">
        <f>'Pitcher Raw'!A157</f>
        <v>0</v>
      </c>
      <c r="B157">
        <f>'Pitcher Raw'!B157</f>
        <v>0</v>
      </c>
      <c r="C157">
        <f>'Pitcher Raw'!C157</f>
        <v>0</v>
      </c>
      <c r="D157">
        <f>'Pitcher Raw'!D157</f>
        <v>0</v>
      </c>
      <c r="E157">
        <f>'Pitcher Raw'!E157</f>
        <v>0</v>
      </c>
      <c r="F157">
        <f>'Pitcher Raw'!F157</f>
        <v>0</v>
      </c>
      <c r="G157" t="e">
        <f>ROUND((VLOOKUP($B157, 'Pitcher Raw'!$B$6:$AM$77, MATCH('All P'!G$5,'Pitcher Raw'!$B$5:$AM$5, 0), FALSE)/$L157)*(162*($L157/VLOOKUP($E157, 'Major League Baseball  Detailed'!$AF$2:$AG$31, 2, FALSE))),0)</f>
        <v>#N/A</v>
      </c>
      <c r="H157" t="e">
        <f>ROUND((VLOOKUP($B157, 'Pitcher Raw'!$B$6:$AM$77, MATCH('All P'!H$5,'Pitcher Raw'!$B$5:$AM$5, 0), FALSE)/$L157)*(162*($L157/VLOOKUP($E157, 'Major League Baseball  Detailed'!$AF$2:$AG$31, 2, FALSE))),0)</f>
        <v>#N/A</v>
      </c>
      <c r="I157" t="e">
        <f>ROUND((VLOOKUP($B157, 'Pitcher Raw'!$B$6:$AM$77, MATCH('All P'!I$5,'Pitcher Raw'!$B$5:$AM$5, 0), FALSE)/$L157)*(162*($L157/VLOOKUP($E157, 'Major League Baseball  Detailed'!$AF$2:$AG$31, 2, FALSE))),0)</f>
        <v>#N/A</v>
      </c>
      <c r="J157" t="e">
        <f>ROUND((VLOOKUP($B157, 'Pitcher Raw'!$B$6:$AM$77, MATCH('All P'!J$5,'Pitcher Raw'!$B$5:$AM$5, 0), FALSE)/$L157)*(162*($L157/VLOOKUP($E157, 'Major League Baseball  Detailed'!$AF$2:$AG$31, 2, FALSE))),0)</f>
        <v>#N/A</v>
      </c>
      <c r="K157" t="e">
        <f>VLOOKUP($B157, 'Pitcher Raw'!$B$6:$AM$77, MATCH('All P'!K$5, 'Pitcher Raw'!$B$5:$AM$5, 0), FALSE)</f>
        <v>#N/A</v>
      </c>
      <c r="L157" t="e">
        <f>ROUND((VLOOKUP($B157,'Pitcher Raw'!$B$6:$AM$77,MATCH('All P'!L$5,'Pitcher Raw'!$B$5:$AM$5,0),FALSE)/VLOOKUP($E157, 'Major League Baseball  Detailed'!$AF$2:$AG$31, 2, FALSE))*162, 0)</f>
        <v>#N/A</v>
      </c>
      <c r="M157" t="e">
        <f>ROUND((VLOOKUP($B157,'Pitcher Raw'!$B$6:$AM$77,MATCH('All P'!M$5,'Pitcher Raw'!$B$5:$AM$5,0),FALSE)/VLOOKUP($E157, 'Major League Baseball  Detailed'!$AF$2:$AG$31, 2, FALSE))*162, 0)</f>
        <v>#N/A</v>
      </c>
      <c r="N157" t="e">
        <f>ROUND((VLOOKUP($B157, 'Pitcher Raw'!$B$6:$AM$77, MATCH('All P'!N$5,'Pitcher Raw'!$B$5:$AM$5, 0), FALSE)/$L157)*(162*($L157/VLOOKUP($E157, 'Major League Baseball  Detailed'!$AF$2:$AG$31, 2, FALSE))),0)</f>
        <v>#N/A</v>
      </c>
      <c r="O157" t="e">
        <f>ROUND((VLOOKUP($B157, 'Pitcher Raw'!$B$6:$AM$77, MATCH('All P'!O$5,'Pitcher Raw'!$B$5:$AM$5, 0), FALSE)/$L157)*(162*($L157/VLOOKUP($E157, 'Major League Baseball  Detailed'!$AF$2:$AG$31, 2, FALSE))),0)</f>
        <v>#N/A</v>
      </c>
      <c r="P157" t="e">
        <f>ROUND((VLOOKUP($B157, 'Pitcher Raw'!$B$6:$AM$77, MATCH('All P'!P$5,'Pitcher Raw'!$B$5:$AM$5, 0), FALSE)/$L157)*(162*($L157/VLOOKUP($E157, 'Major League Baseball  Detailed'!$AF$2:$AG$31, 2, FALSE))),0)</f>
        <v>#N/A</v>
      </c>
      <c r="Q157" t="e">
        <f>ROUND((VLOOKUP($B157, 'Pitcher Raw'!$B$6:$AM$77, MATCH('All P'!Q$5,'Pitcher Raw'!$B$5:$AM$5, 0), FALSE)/$L157)*(162*($L157/VLOOKUP($E157, 'Major League Baseball  Detailed'!$AF$2:$AG$31, 2, FALSE))),0)</f>
        <v>#N/A</v>
      </c>
      <c r="R157" t="e">
        <f>ROUND((VLOOKUP($B157, 'Pitcher Raw'!$B$6:$AM$77, MATCH('All P'!R$5,'Pitcher Raw'!$B$5:$AM$5, 0), FALSE)/$L157)*(162*($L157/VLOOKUP($E157, 'Major League Baseball  Detailed'!$AF$2:$AG$31, 2, FALSE))),0)</f>
        <v>#N/A</v>
      </c>
      <c r="S157" t="e">
        <f>ROUND((VLOOKUP($B157, 'Pitcher Raw'!$B$6:$AM$77, MATCH('All P'!S$5,'Pitcher Raw'!$B$5:$AM$5, 0), FALSE)/$L157)*(162*($L157/VLOOKUP($E157, 'Major League Baseball  Detailed'!$AF$2:$AG$31, 2, FALSE))),0)</f>
        <v>#N/A</v>
      </c>
      <c r="T157" t="e">
        <f>ROUND((VLOOKUP($B157, 'Pitcher Raw'!$B$6:$AM$77, MATCH('All P'!T$5,'Pitcher Raw'!$B$5:$AM$5, 0), FALSE)/$L157)*(162*($L157/VLOOKUP($E157, 'Major League Baseball  Detailed'!$AF$2:$AG$31, 2, FALSE))),0)</f>
        <v>#N/A</v>
      </c>
      <c r="U157" t="e">
        <f>ROUND((VLOOKUP($B157, 'Pitcher Raw'!$B$6:$AM$77, MATCH('All P'!U$5,'Pitcher Raw'!$B$5:$AM$5, 0), FALSE)/$L157)*(162*($L157/VLOOKUP($E157, 'Major League Baseball  Detailed'!$AF$2:$AG$31, 2, FALSE))),0)</f>
        <v>#N/A</v>
      </c>
      <c r="V157" t="e">
        <f>ROUND((VLOOKUP($B157, 'Pitcher Raw'!$B$6:$AM$77, MATCH('All P'!V$5,'Pitcher Raw'!$B$5:$AM$5, 0), FALSE)/$L157)*(162*($L157/VLOOKUP($E157, 'Major League Baseball  Detailed'!$AF$2:$AG$31, 2, FALSE))),0)</f>
        <v>#N/A</v>
      </c>
      <c r="W157" t="e">
        <f>ROUND((VLOOKUP($B157, 'Pitcher Raw'!$B$6:$AM$77, MATCH('All P'!W$5,'Pitcher Raw'!$B$5:$AM$5, 0), FALSE)/$L157)*(162*($L157/VLOOKUP($E157, 'Major League Baseball  Detailed'!$AF$2:$AG$31, 2, FALSE))),0)</f>
        <v>#N/A</v>
      </c>
      <c r="X157" t="e">
        <f>ROUND((VLOOKUP($B157, 'Pitcher Raw'!$B$6:$AM$77, MATCH('All P'!X$5,'Pitcher Raw'!$B$5:$AM$5, 0), FALSE)/$L157)*(162*($L157/VLOOKUP($E157, 'Major League Baseball  Detailed'!$AF$2:$AG$31, 2, FALSE))),0)</f>
        <v>#N/A</v>
      </c>
      <c r="Y157" t="e">
        <f>ROUND((VLOOKUP($B157, 'Pitcher Raw'!$B$6:$AM$77, MATCH('All P'!Y$5,'Pitcher Raw'!$B$5:$AM$5, 0), FALSE)/$L157)*(162*($L157/VLOOKUP($E157, 'Major League Baseball  Detailed'!$AF$2:$AG$31, 2, FALSE))),0)</f>
        <v>#N/A</v>
      </c>
      <c r="Z157" t="e">
        <f>ROUND((VLOOKUP($B157, 'Pitcher Raw'!$B$6:$AM$77, MATCH('All P'!Z$5,'Pitcher Raw'!$B$5:$AM$5, 0), FALSE)/$L157)*(162*($L157/VLOOKUP($E157, 'Major League Baseball  Detailed'!$AF$2:$AG$31, 2, FALSE))),0)</f>
        <v>#N/A</v>
      </c>
      <c r="AA157" t="e">
        <f>ROUND((VLOOKUP($B157, 'Pitcher Raw'!$B$6:$AM$77, MATCH('All P'!AA$5,'Pitcher Raw'!$B$5:$AM$5, 0), FALSE)/$L157)*(162*($L157/VLOOKUP($E157, 'Major League Baseball  Detailed'!$AF$2:$AG$31, 2, FALSE))),0)</f>
        <v>#N/A</v>
      </c>
      <c r="AB157" t="e">
        <f>ROUND((VLOOKUP($B157, 'Pitcher Raw'!$B$6:$AM$77, MATCH('All P'!AB$5,'Pitcher Raw'!$B$5:$AM$5, 0), FALSE)/$L157)*(162*($L157/VLOOKUP($E157, 'Major League Baseball  Detailed'!$AF$2:$AG$31, 2, FALSE))),0)</f>
        <v>#N/A</v>
      </c>
      <c r="AC157" t="e">
        <f>VLOOKUP($B157, 'Pitcher Raw'!$B$6:$AM$77, MATCH('All P'!AC$5, 'Pitcher Raw'!$B$5:$AM$5, 0), FALSE)</f>
        <v>#N/A</v>
      </c>
      <c r="AD157" s="1" t="e">
        <f>VLOOKUP($B157, 'Pitcher Raw'!$B$6:$AM$77, MATCH('All P'!AD$5, 'Pitcher Raw'!$B$5:$AM$5, 0), FALSE)</f>
        <v>#N/A</v>
      </c>
      <c r="AE157" s="1" t="e">
        <f>VLOOKUP($B157, 'Pitcher Raw'!$B$6:$AM$77, MATCH('All P'!AE$5, 'Pitcher Raw'!$B$5:$AM$5, 0), FALSE)</f>
        <v>#N/A</v>
      </c>
      <c r="AF157" s="9" t="e">
        <f>VLOOKUP($B157, 'Pitcher Raw'!$B$6:$AM$77, MATCH('All P'!AF$5, 'Pitcher Raw'!$B$5:$AM$5, 0), FALSE)</f>
        <v>#N/A</v>
      </c>
      <c r="AG157" s="9" t="e">
        <f>VLOOKUP($B157, 'Pitcher Raw'!$B$6:$AM$77, MATCH('All P'!AG$5, 'Pitcher Raw'!$B$5:$AM$5, 0), FALSE)</f>
        <v>#N/A</v>
      </c>
      <c r="AH157" s="9" t="e">
        <f>VLOOKUP($B157, 'Pitcher Raw'!$B$6:$AM$77, MATCH('All P'!AH$5, 'Pitcher Raw'!$B$5:$AM$5, 0), FALSE)</f>
        <v>#N/A</v>
      </c>
      <c r="AI157" s="9" t="e">
        <f>VLOOKUP($B157, 'Pitcher Raw'!$B$6:$AM$77, MATCH('All P'!AI$5, 'Pitcher Raw'!$B$5:$AM$5, 0), FALSE)</f>
        <v>#N/A</v>
      </c>
      <c r="AJ157" s="9" t="e">
        <f>VLOOKUP($B157, 'Pitcher Raw'!$B$6:$AM$77, MATCH('All P'!AJ$5, 'Pitcher Raw'!$B$5:$AM$5, 0), FALSE)</f>
        <v>#N/A</v>
      </c>
      <c r="AK157" s="9" t="e">
        <f>(VLOOKUP($B157, 'Pitcher Raw'!$B$6:$AM$77, MATCH('All P'!AK$5, 'Pitcher Raw'!$B$5:$AM$5, 0), FALSE)/VLOOKUP('All P'!$E157, 'Major League Baseball  Detailed'!$AF$2:$AG$31,2,FALSE))*162</f>
        <v>#N/A</v>
      </c>
      <c r="AL157" s="9" t="e">
        <f>(VLOOKUP($B157, 'Pitcher Raw'!$B$6:$AM$77, MATCH('All P'!AL$5, 'Pitcher Raw'!$B$5:$AM$5, 0), FALSE)/VLOOKUP('All P'!$E157, 'Major League Baseball  Detailed'!$AF$2:$AG$31,2,FALSE))*162</f>
        <v>#N/A</v>
      </c>
    </row>
    <row r="158" spans="1:38" x14ac:dyDescent="0.45">
      <c r="A158">
        <f>'Pitcher Raw'!A158</f>
        <v>0</v>
      </c>
      <c r="B158">
        <f>'Pitcher Raw'!B158</f>
        <v>0</v>
      </c>
      <c r="C158">
        <f>'Pitcher Raw'!C158</f>
        <v>0</v>
      </c>
      <c r="D158">
        <f>'Pitcher Raw'!D158</f>
        <v>0</v>
      </c>
      <c r="E158">
        <f>'Pitcher Raw'!E158</f>
        <v>0</v>
      </c>
      <c r="F158">
        <f>'Pitcher Raw'!F158</f>
        <v>0</v>
      </c>
      <c r="G158" t="e">
        <f>ROUND((VLOOKUP($B158, 'Pitcher Raw'!$B$6:$AM$77, MATCH('All P'!G$5,'Pitcher Raw'!$B$5:$AM$5, 0), FALSE)/$L158)*(162*($L158/VLOOKUP($E158, 'Major League Baseball  Detailed'!$AF$2:$AG$31, 2, FALSE))),0)</f>
        <v>#N/A</v>
      </c>
      <c r="H158" t="e">
        <f>ROUND((VLOOKUP($B158, 'Pitcher Raw'!$B$6:$AM$77, MATCH('All P'!H$5,'Pitcher Raw'!$B$5:$AM$5, 0), FALSE)/$L158)*(162*($L158/VLOOKUP($E158, 'Major League Baseball  Detailed'!$AF$2:$AG$31, 2, FALSE))),0)</f>
        <v>#N/A</v>
      </c>
      <c r="I158" t="e">
        <f>ROUND((VLOOKUP($B158, 'Pitcher Raw'!$B$6:$AM$77, MATCH('All P'!I$5,'Pitcher Raw'!$B$5:$AM$5, 0), FALSE)/$L158)*(162*($L158/VLOOKUP($E158, 'Major League Baseball  Detailed'!$AF$2:$AG$31, 2, FALSE))),0)</f>
        <v>#N/A</v>
      </c>
      <c r="J158" t="e">
        <f>ROUND((VLOOKUP($B158, 'Pitcher Raw'!$B$6:$AM$77, MATCH('All P'!J$5,'Pitcher Raw'!$B$5:$AM$5, 0), FALSE)/$L158)*(162*($L158/VLOOKUP($E158, 'Major League Baseball  Detailed'!$AF$2:$AG$31, 2, FALSE))),0)</f>
        <v>#N/A</v>
      </c>
      <c r="K158" t="e">
        <f>VLOOKUP($B158, 'Pitcher Raw'!$B$6:$AM$77, MATCH('All P'!K$5, 'Pitcher Raw'!$B$5:$AM$5, 0), FALSE)</f>
        <v>#N/A</v>
      </c>
      <c r="L158" t="e">
        <f>ROUND((VLOOKUP($B158,'Pitcher Raw'!$B$6:$AM$77,MATCH('All P'!L$5,'Pitcher Raw'!$B$5:$AM$5,0),FALSE)/VLOOKUP($E158, 'Major League Baseball  Detailed'!$AF$2:$AG$31, 2, FALSE))*162, 0)</f>
        <v>#N/A</v>
      </c>
      <c r="M158" t="e">
        <f>ROUND((VLOOKUP($B158,'Pitcher Raw'!$B$6:$AM$77,MATCH('All P'!M$5,'Pitcher Raw'!$B$5:$AM$5,0),FALSE)/VLOOKUP($E158, 'Major League Baseball  Detailed'!$AF$2:$AG$31, 2, FALSE))*162, 0)</f>
        <v>#N/A</v>
      </c>
      <c r="N158" t="e">
        <f>ROUND((VLOOKUP($B158, 'Pitcher Raw'!$B$6:$AM$77, MATCH('All P'!N$5,'Pitcher Raw'!$B$5:$AM$5, 0), FALSE)/$L158)*(162*($L158/VLOOKUP($E158, 'Major League Baseball  Detailed'!$AF$2:$AG$31, 2, FALSE))),0)</f>
        <v>#N/A</v>
      </c>
      <c r="O158" t="e">
        <f>ROUND((VLOOKUP($B158, 'Pitcher Raw'!$B$6:$AM$77, MATCH('All P'!O$5,'Pitcher Raw'!$B$5:$AM$5, 0), FALSE)/$L158)*(162*($L158/VLOOKUP($E158, 'Major League Baseball  Detailed'!$AF$2:$AG$31, 2, FALSE))),0)</f>
        <v>#N/A</v>
      </c>
      <c r="P158" t="e">
        <f>ROUND((VLOOKUP($B158, 'Pitcher Raw'!$B$6:$AM$77, MATCH('All P'!P$5,'Pitcher Raw'!$B$5:$AM$5, 0), FALSE)/$L158)*(162*($L158/VLOOKUP($E158, 'Major League Baseball  Detailed'!$AF$2:$AG$31, 2, FALSE))),0)</f>
        <v>#N/A</v>
      </c>
      <c r="Q158" t="e">
        <f>ROUND((VLOOKUP($B158, 'Pitcher Raw'!$B$6:$AM$77, MATCH('All P'!Q$5,'Pitcher Raw'!$B$5:$AM$5, 0), FALSE)/$L158)*(162*($L158/VLOOKUP($E158, 'Major League Baseball  Detailed'!$AF$2:$AG$31, 2, FALSE))),0)</f>
        <v>#N/A</v>
      </c>
      <c r="R158" t="e">
        <f>ROUND((VLOOKUP($B158, 'Pitcher Raw'!$B$6:$AM$77, MATCH('All P'!R$5,'Pitcher Raw'!$B$5:$AM$5, 0), FALSE)/$L158)*(162*($L158/VLOOKUP($E158, 'Major League Baseball  Detailed'!$AF$2:$AG$31, 2, FALSE))),0)</f>
        <v>#N/A</v>
      </c>
      <c r="S158" t="e">
        <f>ROUND((VLOOKUP($B158, 'Pitcher Raw'!$B$6:$AM$77, MATCH('All P'!S$5,'Pitcher Raw'!$B$5:$AM$5, 0), FALSE)/$L158)*(162*($L158/VLOOKUP($E158, 'Major League Baseball  Detailed'!$AF$2:$AG$31, 2, FALSE))),0)</f>
        <v>#N/A</v>
      </c>
      <c r="T158" t="e">
        <f>ROUND((VLOOKUP($B158, 'Pitcher Raw'!$B$6:$AM$77, MATCH('All P'!T$5,'Pitcher Raw'!$B$5:$AM$5, 0), FALSE)/$L158)*(162*($L158/VLOOKUP($E158, 'Major League Baseball  Detailed'!$AF$2:$AG$31, 2, FALSE))),0)</f>
        <v>#N/A</v>
      </c>
      <c r="U158" t="e">
        <f>ROUND((VLOOKUP($B158, 'Pitcher Raw'!$B$6:$AM$77, MATCH('All P'!U$5,'Pitcher Raw'!$B$5:$AM$5, 0), FALSE)/$L158)*(162*($L158/VLOOKUP($E158, 'Major League Baseball  Detailed'!$AF$2:$AG$31, 2, FALSE))),0)</f>
        <v>#N/A</v>
      </c>
      <c r="V158" t="e">
        <f>ROUND((VLOOKUP($B158, 'Pitcher Raw'!$B$6:$AM$77, MATCH('All P'!V$5,'Pitcher Raw'!$B$5:$AM$5, 0), FALSE)/$L158)*(162*($L158/VLOOKUP($E158, 'Major League Baseball  Detailed'!$AF$2:$AG$31, 2, FALSE))),0)</f>
        <v>#N/A</v>
      </c>
      <c r="W158" t="e">
        <f>ROUND((VLOOKUP($B158, 'Pitcher Raw'!$B$6:$AM$77, MATCH('All P'!W$5,'Pitcher Raw'!$B$5:$AM$5, 0), FALSE)/$L158)*(162*($L158/VLOOKUP($E158, 'Major League Baseball  Detailed'!$AF$2:$AG$31, 2, FALSE))),0)</f>
        <v>#N/A</v>
      </c>
      <c r="X158" t="e">
        <f>ROUND((VLOOKUP($B158, 'Pitcher Raw'!$B$6:$AM$77, MATCH('All P'!X$5,'Pitcher Raw'!$B$5:$AM$5, 0), FALSE)/$L158)*(162*($L158/VLOOKUP($E158, 'Major League Baseball  Detailed'!$AF$2:$AG$31, 2, FALSE))),0)</f>
        <v>#N/A</v>
      </c>
      <c r="Y158" t="e">
        <f>ROUND((VLOOKUP($B158, 'Pitcher Raw'!$B$6:$AM$77, MATCH('All P'!Y$5,'Pitcher Raw'!$B$5:$AM$5, 0), FALSE)/$L158)*(162*($L158/VLOOKUP($E158, 'Major League Baseball  Detailed'!$AF$2:$AG$31, 2, FALSE))),0)</f>
        <v>#N/A</v>
      </c>
      <c r="Z158" t="e">
        <f>ROUND((VLOOKUP($B158, 'Pitcher Raw'!$B$6:$AM$77, MATCH('All P'!Z$5,'Pitcher Raw'!$B$5:$AM$5, 0), FALSE)/$L158)*(162*($L158/VLOOKUP($E158, 'Major League Baseball  Detailed'!$AF$2:$AG$31, 2, FALSE))),0)</f>
        <v>#N/A</v>
      </c>
      <c r="AA158" t="e">
        <f>ROUND((VLOOKUP($B158, 'Pitcher Raw'!$B$6:$AM$77, MATCH('All P'!AA$5,'Pitcher Raw'!$B$5:$AM$5, 0), FALSE)/$L158)*(162*($L158/VLOOKUP($E158, 'Major League Baseball  Detailed'!$AF$2:$AG$31, 2, FALSE))),0)</f>
        <v>#N/A</v>
      </c>
      <c r="AB158" t="e">
        <f>ROUND((VLOOKUP($B158, 'Pitcher Raw'!$B$6:$AM$77, MATCH('All P'!AB$5,'Pitcher Raw'!$B$5:$AM$5, 0), FALSE)/$L158)*(162*($L158/VLOOKUP($E158, 'Major League Baseball  Detailed'!$AF$2:$AG$31, 2, FALSE))),0)</f>
        <v>#N/A</v>
      </c>
      <c r="AC158" t="e">
        <f>VLOOKUP($B158, 'Pitcher Raw'!$B$6:$AM$77, MATCH('All P'!AC$5, 'Pitcher Raw'!$B$5:$AM$5, 0), FALSE)</f>
        <v>#N/A</v>
      </c>
      <c r="AD158" s="1" t="e">
        <f>VLOOKUP($B158, 'Pitcher Raw'!$B$6:$AM$77, MATCH('All P'!AD$5, 'Pitcher Raw'!$B$5:$AM$5, 0), FALSE)</f>
        <v>#N/A</v>
      </c>
      <c r="AE158" s="1" t="e">
        <f>VLOOKUP($B158, 'Pitcher Raw'!$B$6:$AM$77, MATCH('All P'!AE$5, 'Pitcher Raw'!$B$5:$AM$5, 0), FALSE)</f>
        <v>#N/A</v>
      </c>
      <c r="AF158" s="9" t="e">
        <f>VLOOKUP($B158, 'Pitcher Raw'!$B$6:$AM$77, MATCH('All P'!AF$5, 'Pitcher Raw'!$B$5:$AM$5, 0), FALSE)</f>
        <v>#N/A</v>
      </c>
      <c r="AG158" s="9" t="e">
        <f>VLOOKUP($B158, 'Pitcher Raw'!$B$6:$AM$77, MATCH('All P'!AG$5, 'Pitcher Raw'!$B$5:$AM$5, 0), FALSE)</f>
        <v>#N/A</v>
      </c>
      <c r="AH158" s="9" t="e">
        <f>VLOOKUP($B158, 'Pitcher Raw'!$B$6:$AM$77, MATCH('All P'!AH$5, 'Pitcher Raw'!$B$5:$AM$5, 0), FALSE)</f>
        <v>#N/A</v>
      </c>
      <c r="AI158" s="9" t="e">
        <f>VLOOKUP($B158, 'Pitcher Raw'!$B$6:$AM$77, MATCH('All P'!AI$5, 'Pitcher Raw'!$B$5:$AM$5, 0), FALSE)</f>
        <v>#N/A</v>
      </c>
      <c r="AJ158" s="9" t="e">
        <f>VLOOKUP($B158, 'Pitcher Raw'!$B$6:$AM$77, MATCH('All P'!AJ$5, 'Pitcher Raw'!$B$5:$AM$5, 0), FALSE)</f>
        <v>#N/A</v>
      </c>
      <c r="AK158" s="9" t="e">
        <f>(VLOOKUP($B158, 'Pitcher Raw'!$B$6:$AM$77, MATCH('All P'!AK$5, 'Pitcher Raw'!$B$5:$AM$5, 0), FALSE)/VLOOKUP('All P'!$E158, 'Major League Baseball  Detailed'!$AF$2:$AG$31,2,FALSE))*162</f>
        <v>#N/A</v>
      </c>
      <c r="AL158" s="9" t="e">
        <f>(VLOOKUP($B158, 'Pitcher Raw'!$B$6:$AM$77, MATCH('All P'!AL$5, 'Pitcher Raw'!$B$5:$AM$5, 0), FALSE)/VLOOKUP('All P'!$E158, 'Major League Baseball  Detailed'!$AF$2:$AG$31,2,FALSE))*162</f>
        <v>#N/A</v>
      </c>
    </row>
    <row r="159" spans="1:38" x14ac:dyDescent="0.45">
      <c r="A159">
        <f>'Pitcher Raw'!A159</f>
        <v>0</v>
      </c>
      <c r="B159">
        <f>'Pitcher Raw'!B159</f>
        <v>0</v>
      </c>
      <c r="C159">
        <f>'Pitcher Raw'!C159</f>
        <v>0</v>
      </c>
      <c r="D159">
        <f>'Pitcher Raw'!D159</f>
        <v>0</v>
      </c>
      <c r="E159">
        <f>'Pitcher Raw'!E159</f>
        <v>0</v>
      </c>
      <c r="F159">
        <f>'Pitcher Raw'!F159</f>
        <v>0</v>
      </c>
      <c r="G159" t="e">
        <f>ROUND((VLOOKUP($B159, 'Pitcher Raw'!$B$6:$AM$77, MATCH('All P'!G$5,'Pitcher Raw'!$B$5:$AM$5, 0), FALSE)/$L159)*(162*($L159/VLOOKUP($E159, 'Major League Baseball  Detailed'!$AF$2:$AG$31, 2, FALSE))),0)</f>
        <v>#N/A</v>
      </c>
      <c r="H159" t="e">
        <f>ROUND((VLOOKUP($B159, 'Pitcher Raw'!$B$6:$AM$77, MATCH('All P'!H$5,'Pitcher Raw'!$B$5:$AM$5, 0), FALSE)/$L159)*(162*($L159/VLOOKUP($E159, 'Major League Baseball  Detailed'!$AF$2:$AG$31, 2, FALSE))),0)</f>
        <v>#N/A</v>
      </c>
      <c r="I159" t="e">
        <f>ROUND((VLOOKUP($B159, 'Pitcher Raw'!$B$6:$AM$77, MATCH('All P'!I$5,'Pitcher Raw'!$B$5:$AM$5, 0), FALSE)/$L159)*(162*($L159/VLOOKUP($E159, 'Major League Baseball  Detailed'!$AF$2:$AG$31, 2, FALSE))),0)</f>
        <v>#N/A</v>
      </c>
      <c r="J159" t="e">
        <f>ROUND((VLOOKUP($B159, 'Pitcher Raw'!$B$6:$AM$77, MATCH('All P'!J$5,'Pitcher Raw'!$B$5:$AM$5, 0), FALSE)/$L159)*(162*($L159/VLOOKUP($E159, 'Major League Baseball  Detailed'!$AF$2:$AG$31, 2, FALSE))),0)</f>
        <v>#N/A</v>
      </c>
      <c r="K159" t="e">
        <f>VLOOKUP($B159, 'Pitcher Raw'!$B$6:$AM$77, MATCH('All P'!K$5, 'Pitcher Raw'!$B$5:$AM$5, 0), FALSE)</f>
        <v>#N/A</v>
      </c>
      <c r="L159" t="e">
        <f>ROUND((VLOOKUP($B159,'Pitcher Raw'!$B$6:$AM$77,MATCH('All P'!L$5,'Pitcher Raw'!$B$5:$AM$5,0),FALSE)/VLOOKUP($E159, 'Major League Baseball  Detailed'!$AF$2:$AG$31, 2, FALSE))*162, 0)</f>
        <v>#N/A</v>
      </c>
      <c r="M159" t="e">
        <f>ROUND((VLOOKUP($B159,'Pitcher Raw'!$B$6:$AM$77,MATCH('All P'!M$5,'Pitcher Raw'!$B$5:$AM$5,0),FALSE)/VLOOKUP($E159, 'Major League Baseball  Detailed'!$AF$2:$AG$31, 2, FALSE))*162, 0)</f>
        <v>#N/A</v>
      </c>
      <c r="N159" t="e">
        <f>ROUND((VLOOKUP($B159, 'Pitcher Raw'!$B$6:$AM$77, MATCH('All P'!N$5,'Pitcher Raw'!$B$5:$AM$5, 0), FALSE)/$L159)*(162*($L159/VLOOKUP($E159, 'Major League Baseball  Detailed'!$AF$2:$AG$31, 2, FALSE))),0)</f>
        <v>#N/A</v>
      </c>
      <c r="O159" t="e">
        <f>ROUND((VLOOKUP($B159, 'Pitcher Raw'!$B$6:$AM$77, MATCH('All P'!O$5,'Pitcher Raw'!$B$5:$AM$5, 0), FALSE)/$L159)*(162*($L159/VLOOKUP($E159, 'Major League Baseball  Detailed'!$AF$2:$AG$31, 2, FALSE))),0)</f>
        <v>#N/A</v>
      </c>
      <c r="P159" t="e">
        <f>ROUND((VLOOKUP($B159, 'Pitcher Raw'!$B$6:$AM$77, MATCH('All P'!P$5,'Pitcher Raw'!$B$5:$AM$5, 0), FALSE)/$L159)*(162*($L159/VLOOKUP($E159, 'Major League Baseball  Detailed'!$AF$2:$AG$31, 2, FALSE))),0)</f>
        <v>#N/A</v>
      </c>
      <c r="Q159" t="e">
        <f>ROUND((VLOOKUP($B159, 'Pitcher Raw'!$B$6:$AM$77, MATCH('All P'!Q$5,'Pitcher Raw'!$B$5:$AM$5, 0), FALSE)/$L159)*(162*($L159/VLOOKUP($E159, 'Major League Baseball  Detailed'!$AF$2:$AG$31, 2, FALSE))),0)</f>
        <v>#N/A</v>
      </c>
      <c r="R159" t="e">
        <f>ROUND((VLOOKUP($B159, 'Pitcher Raw'!$B$6:$AM$77, MATCH('All P'!R$5,'Pitcher Raw'!$B$5:$AM$5, 0), FALSE)/$L159)*(162*($L159/VLOOKUP($E159, 'Major League Baseball  Detailed'!$AF$2:$AG$31, 2, FALSE))),0)</f>
        <v>#N/A</v>
      </c>
      <c r="S159" t="e">
        <f>ROUND((VLOOKUP($B159, 'Pitcher Raw'!$B$6:$AM$77, MATCH('All P'!S$5,'Pitcher Raw'!$B$5:$AM$5, 0), FALSE)/$L159)*(162*($L159/VLOOKUP($E159, 'Major League Baseball  Detailed'!$AF$2:$AG$31, 2, FALSE))),0)</f>
        <v>#N/A</v>
      </c>
      <c r="T159" t="e">
        <f>ROUND((VLOOKUP($B159, 'Pitcher Raw'!$B$6:$AM$77, MATCH('All P'!T$5,'Pitcher Raw'!$B$5:$AM$5, 0), FALSE)/$L159)*(162*($L159/VLOOKUP($E159, 'Major League Baseball  Detailed'!$AF$2:$AG$31, 2, FALSE))),0)</f>
        <v>#N/A</v>
      </c>
      <c r="U159" t="e">
        <f>ROUND((VLOOKUP($B159, 'Pitcher Raw'!$B$6:$AM$77, MATCH('All P'!U$5,'Pitcher Raw'!$B$5:$AM$5, 0), FALSE)/$L159)*(162*($L159/VLOOKUP($E159, 'Major League Baseball  Detailed'!$AF$2:$AG$31, 2, FALSE))),0)</f>
        <v>#N/A</v>
      </c>
      <c r="V159" t="e">
        <f>ROUND((VLOOKUP($B159, 'Pitcher Raw'!$B$6:$AM$77, MATCH('All P'!V$5,'Pitcher Raw'!$B$5:$AM$5, 0), FALSE)/$L159)*(162*($L159/VLOOKUP($E159, 'Major League Baseball  Detailed'!$AF$2:$AG$31, 2, FALSE))),0)</f>
        <v>#N/A</v>
      </c>
      <c r="W159" t="e">
        <f>ROUND((VLOOKUP($B159, 'Pitcher Raw'!$B$6:$AM$77, MATCH('All P'!W$5,'Pitcher Raw'!$B$5:$AM$5, 0), FALSE)/$L159)*(162*($L159/VLOOKUP($E159, 'Major League Baseball  Detailed'!$AF$2:$AG$31, 2, FALSE))),0)</f>
        <v>#N/A</v>
      </c>
      <c r="X159" t="e">
        <f>ROUND((VLOOKUP($B159, 'Pitcher Raw'!$B$6:$AM$77, MATCH('All P'!X$5,'Pitcher Raw'!$B$5:$AM$5, 0), FALSE)/$L159)*(162*($L159/VLOOKUP($E159, 'Major League Baseball  Detailed'!$AF$2:$AG$31, 2, FALSE))),0)</f>
        <v>#N/A</v>
      </c>
      <c r="Y159" t="e">
        <f>ROUND((VLOOKUP($B159, 'Pitcher Raw'!$B$6:$AM$77, MATCH('All P'!Y$5,'Pitcher Raw'!$B$5:$AM$5, 0), FALSE)/$L159)*(162*($L159/VLOOKUP($E159, 'Major League Baseball  Detailed'!$AF$2:$AG$31, 2, FALSE))),0)</f>
        <v>#N/A</v>
      </c>
      <c r="Z159" t="e">
        <f>ROUND((VLOOKUP($B159, 'Pitcher Raw'!$B$6:$AM$77, MATCH('All P'!Z$5,'Pitcher Raw'!$B$5:$AM$5, 0), FALSE)/$L159)*(162*($L159/VLOOKUP($E159, 'Major League Baseball  Detailed'!$AF$2:$AG$31, 2, FALSE))),0)</f>
        <v>#N/A</v>
      </c>
      <c r="AA159" t="e">
        <f>ROUND((VLOOKUP($B159, 'Pitcher Raw'!$B$6:$AM$77, MATCH('All P'!AA$5,'Pitcher Raw'!$B$5:$AM$5, 0), FALSE)/$L159)*(162*($L159/VLOOKUP($E159, 'Major League Baseball  Detailed'!$AF$2:$AG$31, 2, FALSE))),0)</f>
        <v>#N/A</v>
      </c>
      <c r="AB159" t="e">
        <f>ROUND((VLOOKUP($B159, 'Pitcher Raw'!$B$6:$AM$77, MATCH('All P'!AB$5,'Pitcher Raw'!$B$5:$AM$5, 0), FALSE)/$L159)*(162*($L159/VLOOKUP($E159, 'Major League Baseball  Detailed'!$AF$2:$AG$31, 2, FALSE))),0)</f>
        <v>#N/A</v>
      </c>
      <c r="AC159" t="e">
        <f>VLOOKUP($B159, 'Pitcher Raw'!$B$6:$AM$77, MATCH('All P'!AC$5, 'Pitcher Raw'!$B$5:$AM$5, 0), FALSE)</f>
        <v>#N/A</v>
      </c>
      <c r="AD159" s="1" t="e">
        <f>VLOOKUP($B159, 'Pitcher Raw'!$B$6:$AM$77, MATCH('All P'!AD$5, 'Pitcher Raw'!$B$5:$AM$5, 0), FALSE)</f>
        <v>#N/A</v>
      </c>
      <c r="AE159" s="1" t="e">
        <f>VLOOKUP($B159, 'Pitcher Raw'!$B$6:$AM$77, MATCH('All P'!AE$5, 'Pitcher Raw'!$B$5:$AM$5, 0), FALSE)</f>
        <v>#N/A</v>
      </c>
      <c r="AF159" s="9" t="e">
        <f>VLOOKUP($B159, 'Pitcher Raw'!$B$6:$AM$77, MATCH('All P'!AF$5, 'Pitcher Raw'!$B$5:$AM$5, 0), FALSE)</f>
        <v>#N/A</v>
      </c>
      <c r="AG159" s="9" t="e">
        <f>VLOOKUP($B159, 'Pitcher Raw'!$B$6:$AM$77, MATCH('All P'!AG$5, 'Pitcher Raw'!$B$5:$AM$5, 0), FALSE)</f>
        <v>#N/A</v>
      </c>
      <c r="AH159" s="9" t="e">
        <f>VLOOKUP($B159, 'Pitcher Raw'!$B$6:$AM$77, MATCH('All P'!AH$5, 'Pitcher Raw'!$B$5:$AM$5, 0), FALSE)</f>
        <v>#N/A</v>
      </c>
      <c r="AI159" s="9" t="e">
        <f>VLOOKUP($B159, 'Pitcher Raw'!$B$6:$AM$77, MATCH('All P'!AI$5, 'Pitcher Raw'!$B$5:$AM$5, 0), FALSE)</f>
        <v>#N/A</v>
      </c>
      <c r="AJ159" s="9" t="e">
        <f>VLOOKUP($B159, 'Pitcher Raw'!$B$6:$AM$77, MATCH('All P'!AJ$5, 'Pitcher Raw'!$B$5:$AM$5, 0), FALSE)</f>
        <v>#N/A</v>
      </c>
      <c r="AK159" s="9" t="e">
        <f>(VLOOKUP($B159, 'Pitcher Raw'!$B$6:$AM$77, MATCH('All P'!AK$5, 'Pitcher Raw'!$B$5:$AM$5, 0), FALSE)/VLOOKUP('All P'!$E159, 'Major League Baseball  Detailed'!$AF$2:$AG$31,2,FALSE))*162</f>
        <v>#N/A</v>
      </c>
      <c r="AL159" s="9" t="e">
        <f>(VLOOKUP($B159, 'Pitcher Raw'!$B$6:$AM$77, MATCH('All P'!AL$5, 'Pitcher Raw'!$B$5:$AM$5, 0), FALSE)/VLOOKUP('All P'!$E159, 'Major League Baseball  Detailed'!$AF$2:$AG$31,2,FALSE))*162</f>
        <v>#N/A</v>
      </c>
    </row>
    <row r="160" spans="1:38" x14ac:dyDescent="0.45">
      <c r="A160">
        <f>'Pitcher Raw'!A160</f>
        <v>0</v>
      </c>
      <c r="B160">
        <f>'Pitcher Raw'!B160</f>
        <v>0</v>
      </c>
      <c r="C160">
        <f>'Pitcher Raw'!C160</f>
        <v>0</v>
      </c>
      <c r="D160">
        <f>'Pitcher Raw'!D160</f>
        <v>0</v>
      </c>
      <c r="E160">
        <f>'Pitcher Raw'!E160</f>
        <v>0</v>
      </c>
      <c r="F160">
        <f>'Pitcher Raw'!F160</f>
        <v>0</v>
      </c>
      <c r="G160" t="e">
        <f>ROUND((VLOOKUP($B160, 'Pitcher Raw'!$B$6:$AM$77, MATCH('All P'!G$5,'Pitcher Raw'!$B$5:$AM$5, 0), FALSE)/$L160)*(162*($L160/VLOOKUP($E160, 'Major League Baseball  Detailed'!$AF$2:$AG$31, 2, FALSE))),0)</f>
        <v>#N/A</v>
      </c>
      <c r="H160" t="e">
        <f>ROUND((VLOOKUP($B160, 'Pitcher Raw'!$B$6:$AM$77, MATCH('All P'!H$5,'Pitcher Raw'!$B$5:$AM$5, 0), FALSE)/$L160)*(162*($L160/VLOOKUP($E160, 'Major League Baseball  Detailed'!$AF$2:$AG$31, 2, FALSE))),0)</f>
        <v>#N/A</v>
      </c>
      <c r="I160" t="e">
        <f>ROUND((VLOOKUP($B160, 'Pitcher Raw'!$B$6:$AM$77, MATCH('All P'!I$5,'Pitcher Raw'!$B$5:$AM$5, 0), FALSE)/$L160)*(162*($L160/VLOOKUP($E160, 'Major League Baseball  Detailed'!$AF$2:$AG$31, 2, FALSE))),0)</f>
        <v>#N/A</v>
      </c>
      <c r="J160" t="e">
        <f>ROUND((VLOOKUP($B160, 'Pitcher Raw'!$B$6:$AM$77, MATCH('All P'!J$5,'Pitcher Raw'!$B$5:$AM$5, 0), FALSE)/$L160)*(162*($L160/VLOOKUP($E160, 'Major League Baseball  Detailed'!$AF$2:$AG$31, 2, FALSE))),0)</f>
        <v>#N/A</v>
      </c>
      <c r="K160" t="e">
        <f>VLOOKUP($B160, 'Pitcher Raw'!$B$6:$AM$77, MATCH('All P'!K$5, 'Pitcher Raw'!$B$5:$AM$5, 0), FALSE)</f>
        <v>#N/A</v>
      </c>
      <c r="L160" t="e">
        <f>ROUND((VLOOKUP($B160,'Pitcher Raw'!$B$6:$AM$77,MATCH('All P'!L$5,'Pitcher Raw'!$B$5:$AM$5,0),FALSE)/VLOOKUP($E160, 'Major League Baseball  Detailed'!$AF$2:$AG$31, 2, FALSE))*162, 0)</f>
        <v>#N/A</v>
      </c>
      <c r="M160" t="e">
        <f>ROUND((VLOOKUP($B160,'Pitcher Raw'!$B$6:$AM$77,MATCH('All P'!M$5,'Pitcher Raw'!$B$5:$AM$5,0),FALSE)/VLOOKUP($E160, 'Major League Baseball  Detailed'!$AF$2:$AG$31, 2, FALSE))*162, 0)</f>
        <v>#N/A</v>
      </c>
      <c r="N160" t="e">
        <f>ROUND((VLOOKUP($B160, 'Pitcher Raw'!$B$6:$AM$77, MATCH('All P'!N$5,'Pitcher Raw'!$B$5:$AM$5, 0), FALSE)/$L160)*(162*($L160/VLOOKUP($E160, 'Major League Baseball  Detailed'!$AF$2:$AG$31, 2, FALSE))),0)</f>
        <v>#N/A</v>
      </c>
      <c r="O160" t="e">
        <f>ROUND((VLOOKUP($B160, 'Pitcher Raw'!$B$6:$AM$77, MATCH('All P'!O$5,'Pitcher Raw'!$B$5:$AM$5, 0), FALSE)/$L160)*(162*($L160/VLOOKUP($E160, 'Major League Baseball  Detailed'!$AF$2:$AG$31, 2, FALSE))),0)</f>
        <v>#N/A</v>
      </c>
      <c r="P160" t="e">
        <f>ROUND((VLOOKUP($B160, 'Pitcher Raw'!$B$6:$AM$77, MATCH('All P'!P$5,'Pitcher Raw'!$B$5:$AM$5, 0), FALSE)/$L160)*(162*($L160/VLOOKUP($E160, 'Major League Baseball  Detailed'!$AF$2:$AG$31, 2, FALSE))),0)</f>
        <v>#N/A</v>
      </c>
      <c r="Q160" t="e">
        <f>ROUND((VLOOKUP($B160, 'Pitcher Raw'!$B$6:$AM$77, MATCH('All P'!Q$5,'Pitcher Raw'!$B$5:$AM$5, 0), FALSE)/$L160)*(162*($L160/VLOOKUP($E160, 'Major League Baseball  Detailed'!$AF$2:$AG$31, 2, FALSE))),0)</f>
        <v>#N/A</v>
      </c>
      <c r="R160" t="e">
        <f>ROUND((VLOOKUP($B160, 'Pitcher Raw'!$B$6:$AM$77, MATCH('All P'!R$5,'Pitcher Raw'!$B$5:$AM$5, 0), FALSE)/$L160)*(162*($L160/VLOOKUP($E160, 'Major League Baseball  Detailed'!$AF$2:$AG$31, 2, FALSE))),0)</f>
        <v>#N/A</v>
      </c>
      <c r="S160" t="e">
        <f>ROUND((VLOOKUP($B160, 'Pitcher Raw'!$B$6:$AM$77, MATCH('All P'!S$5,'Pitcher Raw'!$B$5:$AM$5, 0), FALSE)/$L160)*(162*($L160/VLOOKUP($E160, 'Major League Baseball  Detailed'!$AF$2:$AG$31, 2, FALSE))),0)</f>
        <v>#N/A</v>
      </c>
      <c r="T160" t="e">
        <f>ROUND((VLOOKUP($B160, 'Pitcher Raw'!$B$6:$AM$77, MATCH('All P'!T$5,'Pitcher Raw'!$B$5:$AM$5, 0), FALSE)/$L160)*(162*($L160/VLOOKUP($E160, 'Major League Baseball  Detailed'!$AF$2:$AG$31, 2, FALSE))),0)</f>
        <v>#N/A</v>
      </c>
      <c r="U160" t="e">
        <f>ROUND((VLOOKUP($B160, 'Pitcher Raw'!$B$6:$AM$77, MATCH('All P'!U$5,'Pitcher Raw'!$B$5:$AM$5, 0), FALSE)/$L160)*(162*($L160/VLOOKUP($E160, 'Major League Baseball  Detailed'!$AF$2:$AG$31, 2, FALSE))),0)</f>
        <v>#N/A</v>
      </c>
      <c r="V160" t="e">
        <f>ROUND((VLOOKUP($B160, 'Pitcher Raw'!$B$6:$AM$77, MATCH('All P'!V$5,'Pitcher Raw'!$B$5:$AM$5, 0), FALSE)/$L160)*(162*($L160/VLOOKUP($E160, 'Major League Baseball  Detailed'!$AF$2:$AG$31, 2, FALSE))),0)</f>
        <v>#N/A</v>
      </c>
      <c r="W160" t="e">
        <f>ROUND((VLOOKUP($B160, 'Pitcher Raw'!$B$6:$AM$77, MATCH('All P'!W$5,'Pitcher Raw'!$B$5:$AM$5, 0), FALSE)/$L160)*(162*($L160/VLOOKUP($E160, 'Major League Baseball  Detailed'!$AF$2:$AG$31, 2, FALSE))),0)</f>
        <v>#N/A</v>
      </c>
      <c r="X160" t="e">
        <f>ROUND((VLOOKUP($B160, 'Pitcher Raw'!$B$6:$AM$77, MATCH('All P'!X$5,'Pitcher Raw'!$B$5:$AM$5, 0), FALSE)/$L160)*(162*($L160/VLOOKUP($E160, 'Major League Baseball  Detailed'!$AF$2:$AG$31, 2, FALSE))),0)</f>
        <v>#N/A</v>
      </c>
      <c r="Y160" t="e">
        <f>ROUND((VLOOKUP($B160, 'Pitcher Raw'!$B$6:$AM$77, MATCH('All P'!Y$5,'Pitcher Raw'!$B$5:$AM$5, 0), FALSE)/$L160)*(162*($L160/VLOOKUP($E160, 'Major League Baseball  Detailed'!$AF$2:$AG$31, 2, FALSE))),0)</f>
        <v>#N/A</v>
      </c>
      <c r="Z160" t="e">
        <f>ROUND((VLOOKUP($B160, 'Pitcher Raw'!$B$6:$AM$77, MATCH('All P'!Z$5,'Pitcher Raw'!$B$5:$AM$5, 0), FALSE)/$L160)*(162*($L160/VLOOKUP($E160, 'Major League Baseball  Detailed'!$AF$2:$AG$31, 2, FALSE))),0)</f>
        <v>#N/A</v>
      </c>
      <c r="AA160" t="e">
        <f>ROUND((VLOOKUP($B160, 'Pitcher Raw'!$B$6:$AM$77, MATCH('All P'!AA$5,'Pitcher Raw'!$B$5:$AM$5, 0), FALSE)/$L160)*(162*($L160/VLOOKUP($E160, 'Major League Baseball  Detailed'!$AF$2:$AG$31, 2, FALSE))),0)</f>
        <v>#N/A</v>
      </c>
      <c r="AB160" t="e">
        <f>ROUND((VLOOKUP($B160, 'Pitcher Raw'!$B$6:$AM$77, MATCH('All P'!AB$5,'Pitcher Raw'!$B$5:$AM$5, 0), FALSE)/$L160)*(162*($L160/VLOOKUP($E160, 'Major League Baseball  Detailed'!$AF$2:$AG$31, 2, FALSE))),0)</f>
        <v>#N/A</v>
      </c>
      <c r="AC160" t="e">
        <f>VLOOKUP($B160, 'Pitcher Raw'!$B$6:$AM$77, MATCH('All P'!AC$5, 'Pitcher Raw'!$B$5:$AM$5, 0), FALSE)</f>
        <v>#N/A</v>
      </c>
      <c r="AD160" s="1" t="e">
        <f>VLOOKUP($B160, 'Pitcher Raw'!$B$6:$AM$77, MATCH('All P'!AD$5, 'Pitcher Raw'!$B$5:$AM$5, 0), FALSE)</f>
        <v>#N/A</v>
      </c>
      <c r="AE160" s="1" t="e">
        <f>VLOOKUP($B160, 'Pitcher Raw'!$B$6:$AM$77, MATCH('All P'!AE$5, 'Pitcher Raw'!$B$5:$AM$5, 0), FALSE)</f>
        <v>#N/A</v>
      </c>
      <c r="AF160" s="9" t="e">
        <f>VLOOKUP($B160, 'Pitcher Raw'!$B$6:$AM$77, MATCH('All P'!AF$5, 'Pitcher Raw'!$B$5:$AM$5, 0), FALSE)</f>
        <v>#N/A</v>
      </c>
      <c r="AG160" s="9" t="e">
        <f>VLOOKUP($B160, 'Pitcher Raw'!$B$6:$AM$77, MATCH('All P'!AG$5, 'Pitcher Raw'!$B$5:$AM$5, 0), FALSE)</f>
        <v>#N/A</v>
      </c>
      <c r="AH160" s="9" t="e">
        <f>VLOOKUP($B160, 'Pitcher Raw'!$B$6:$AM$77, MATCH('All P'!AH$5, 'Pitcher Raw'!$B$5:$AM$5, 0), FALSE)</f>
        <v>#N/A</v>
      </c>
      <c r="AI160" s="9" t="e">
        <f>VLOOKUP($B160, 'Pitcher Raw'!$B$6:$AM$77, MATCH('All P'!AI$5, 'Pitcher Raw'!$B$5:$AM$5, 0), FALSE)</f>
        <v>#N/A</v>
      </c>
      <c r="AJ160" s="9" t="e">
        <f>VLOOKUP($B160, 'Pitcher Raw'!$B$6:$AM$77, MATCH('All P'!AJ$5, 'Pitcher Raw'!$B$5:$AM$5, 0), FALSE)</f>
        <v>#N/A</v>
      </c>
      <c r="AK160" s="9" t="e">
        <f>(VLOOKUP($B160, 'Pitcher Raw'!$B$6:$AM$77, MATCH('All P'!AK$5, 'Pitcher Raw'!$B$5:$AM$5, 0), FALSE)/VLOOKUP('All P'!$E160, 'Major League Baseball  Detailed'!$AF$2:$AG$31,2,FALSE))*162</f>
        <v>#N/A</v>
      </c>
      <c r="AL160" s="9" t="e">
        <f>(VLOOKUP($B160, 'Pitcher Raw'!$B$6:$AM$77, MATCH('All P'!AL$5, 'Pitcher Raw'!$B$5:$AM$5, 0), FALSE)/VLOOKUP('All P'!$E160, 'Major League Baseball  Detailed'!$AF$2:$AG$31,2,FALSE))*162</f>
        <v>#N/A</v>
      </c>
    </row>
    <row r="161" spans="1:38" x14ac:dyDescent="0.45">
      <c r="A161">
        <f>'Pitcher Raw'!A161</f>
        <v>0</v>
      </c>
      <c r="B161">
        <f>'Pitcher Raw'!B161</f>
        <v>0</v>
      </c>
      <c r="C161">
        <f>'Pitcher Raw'!C161</f>
        <v>0</v>
      </c>
      <c r="D161">
        <f>'Pitcher Raw'!D161</f>
        <v>0</v>
      </c>
      <c r="E161">
        <f>'Pitcher Raw'!E161</f>
        <v>0</v>
      </c>
      <c r="F161">
        <f>'Pitcher Raw'!F161</f>
        <v>0</v>
      </c>
      <c r="G161" t="e">
        <f>ROUND((VLOOKUP($B161, 'Pitcher Raw'!$B$6:$AM$77, MATCH('All P'!G$5,'Pitcher Raw'!$B$5:$AM$5, 0), FALSE)/$L161)*(162*($L161/VLOOKUP($E161, 'Major League Baseball  Detailed'!$AF$2:$AG$31, 2, FALSE))),0)</f>
        <v>#N/A</v>
      </c>
      <c r="H161" t="e">
        <f>ROUND((VLOOKUP($B161, 'Pitcher Raw'!$B$6:$AM$77, MATCH('All P'!H$5,'Pitcher Raw'!$B$5:$AM$5, 0), FALSE)/$L161)*(162*($L161/VLOOKUP($E161, 'Major League Baseball  Detailed'!$AF$2:$AG$31, 2, FALSE))),0)</f>
        <v>#N/A</v>
      </c>
      <c r="I161" t="e">
        <f>ROUND((VLOOKUP($B161, 'Pitcher Raw'!$B$6:$AM$77, MATCH('All P'!I$5,'Pitcher Raw'!$B$5:$AM$5, 0), FALSE)/$L161)*(162*($L161/VLOOKUP($E161, 'Major League Baseball  Detailed'!$AF$2:$AG$31, 2, FALSE))),0)</f>
        <v>#N/A</v>
      </c>
      <c r="J161" t="e">
        <f>ROUND((VLOOKUP($B161, 'Pitcher Raw'!$B$6:$AM$77, MATCH('All P'!J$5,'Pitcher Raw'!$B$5:$AM$5, 0), FALSE)/$L161)*(162*($L161/VLOOKUP($E161, 'Major League Baseball  Detailed'!$AF$2:$AG$31, 2, FALSE))),0)</f>
        <v>#N/A</v>
      </c>
      <c r="K161" t="e">
        <f>VLOOKUP($B161, 'Pitcher Raw'!$B$6:$AM$77, MATCH('All P'!K$5, 'Pitcher Raw'!$B$5:$AM$5, 0), FALSE)</f>
        <v>#N/A</v>
      </c>
      <c r="L161" t="e">
        <f>ROUND((VLOOKUP($B161,'Pitcher Raw'!$B$6:$AM$77,MATCH('All P'!L$5,'Pitcher Raw'!$B$5:$AM$5,0),FALSE)/VLOOKUP($E161, 'Major League Baseball  Detailed'!$AF$2:$AG$31, 2, FALSE))*162, 0)</f>
        <v>#N/A</v>
      </c>
      <c r="M161" t="e">
        <f>ROUND((VLOOKUP($B161,'Pitcher Raw'!$B$6:$AM$77,MATCH('All P'!M$5,'Pitcher Raw'!$B$5:$AM$5,0),FALSE)/VLOOKUP($E161, 'Major League Baseball  Detailed'!$AF$2:$AG$31, 2, FALSE))*162, 0)</f>
        <v>#N/A</v>
      </c>
      <c r="N161" t="e">
        <f>ROUND((VLOOKUP($B161, 'Pitcher Raw'!$B$6:$AM$77, MATCH('All P'!N$5,'Pitcher Raw'!$B$5:$AM$5, 0), FALSE)/$L161)*(162*($L161/VLOOKUP($E161, 'Major League Baseball  Detailed'!$AF$2:$AG$31, 2, FALSE))),0)</f>
        <v>#N/A</v>
      </c>
      <c r="O161" t="e">
        <f>ROUND((VLOOKUP($B161, 'Pitcher Raw'!$B$6:$AM$77, MATCH('All P'!O$5,'Pitcher Raw'!$B$5:$AM$5, 0), FALSE)/$L161)*(162*($L161/VLOOKUP($E161, 'Major League Baseball  Detailed'!$AF$2:$AG$31, 2, FALSE))),0)</f>
        <v>#N/A</v>
      </c>
      <c r="P161" t="e">
        <f>ROUND((VLOOKUP($B161, 'Pitcher Raw'!$B$6:$AM$77, MATCH('All P'!P$5,'Pitcher Raw'!$B$5:$AM$5, 0), FALSE)/$L161)*(162*($L161/VLOOKUP($E161, 'Major League Baseball  Detailed'!$AF$2:$AG$31, 2, FALSE))),0)</f>
        <v>#N/A</v>
      </c>
      <c r="Q161" t="e">
        <f>ROUND((VLOOKUP($B161, 'Pitcher Raw'!$B$6:$AM$77, MATCH('All P'!Q$5,'Pitcher Raw'!$B$5:$AM$5, 0), FALSE)/$L161)*(162*($L161/VLOOKUP($E161, 'Major League Baseball  Detailed'!$AF$2:$AG$31, 2, FALSE))),0)</f>
        <v>#N/A</v>
      </c>
      <c r="R161" t="e">
        <f>ROUND((VLOOKUP($B161, 'Pitcher Raw'!$B$6:$AM$77, MATCH('All P'!R$5,'Pitcher Raw'!$B$5:$AM$5, 0), FALSE)/$L161)*(162*($L161/VLOOKUP($E161, 'Major League Baseball  Detailed'!$AF$2:$AG$31, 2, FALSE))),0)</f>
        <v>#N/A</v>
      </c>
      <c r="S161" t="e">
        <f>ROUND((VLOOKUP($B161, 'Pitcher Raw'!$B$6:$AM$77, MATCH('All P'!S$5,'Pitcher Raw'!$B$5:$AM$5, 0), FALSE)/$L161)*(162*($L161/VLOOKUP($E161, 'Major League Baseball  Detailed'!$AF$2:$AG$31, 2, FALSE))),0)</f>
        <v>#N/A</v>
      </c>
      <c r="T161" t="e">
        <f>ROUND((VLOOKUP($B161, 'Pitcher Raw'!$B$6:$AM$77, MATCH('All P'!T$5,'Pitcher Raw'!$B$5:$AM$5, 0), FALSE)/$L161)*(162*($L161/VLOOKUP($E161, 'Major League Baseball  Detailed'!$AF$2:$AG$31, 2, FALSE))),0)</f>
        <v>#N/A</v>
      </c>
      <c r="U161" t="e">
        <f>ROUND((VLOOKUP($B161, 'Pitcher Raw'!$B$6:$AM$77, MATCH('All P'!U$5,'Pitcher Raw'!$B$5:$AM$5, 0), FALSE)/$L161)*(162*($L161/VLOOKUP($E161, 'Major League Baseball  Detailed'!$AF$2:$AG$31, 2, FALSE))),0)</f>
        <v>#N/A</v>
      </c>
      <c r="V161" t="e">
        <f>ROUND((VLOOKUP($B161, 'Pitcher Raw'!$B$6:$AM$77, MATCH('All P'!V$5,'Pitcher Raw'!$B$5:$AM$5, 0), FALSE)/$L161)*(162*($L161/VLOOKUP($E161, 'Major League Baseball  Detailed'!$AF$2:$AG$31, 2, FALSE))),0)</f>
        <v>#N/A</v>
      </c>
      <c r="W161" t="e">
        <f>ROUND((VLOOKUP($B161, 'Pitcher Raw'!$B$6:$AM$77, MATCH('All P'!W$5,'Pitcher Raw'!$B$5:$AM$5, 0), FALSE)/$L161)*(162*($L161/VLOOKUP($E161, 'Major League Baseball  Detailed'!$AF$2:$AG$31, 2, FALSE))),0)</f>
        <v>#N/A</v>
      </c>
      <c r="X161" t="e">
        <f>ROUND((VLOOKUP($B161, 'Pitcher Raw'!$B$6:$AM$77, MATCH('All P'!X$5,'Pitcher Raw'!$B$5:$AM$5, 0), FALSE)/$L161)*(162*($L161/VLOOKUP($E161, 'Major League Baseball  Detailed'!$AF$2:$AG$31, 2, FALSE))),0)</f>
        <v>#N/A</v>
      </c>
      <c r="Y161" t="e">
        <f>ROUND((VLOOKUP($B161, 'Pitcher Raw'!$B$6:$AM$77, MATCH('All P'!Y$5,'Pitcher Raw'!$B$5:$AM$5, 0), FALSE)/$L161)*(162*($L161/VLOOKUP($E161, 'Major League Baseball  Detailed'!$AF$2:$AG$31, 2, FALSE))),0)</f>
        <v>#N/A</v>
      </c>
      <c r="Z161" t="e">
        <f>ROUND((VLOOKUP($B161, 'Pitcher Raw'!$B$6:$AM$77, MATCH('All P'!Z$5,'Pitcher Raw'!$B$5:$AM$5, 0), FALSE)/$L161)*(162*($L161/VLOOKUP($E161, 'Major League Baseball  Detailed'!$AF$2:$AG$31, 2, FALSE))),0)</f>
        <v>#N/A</v>
      </c>
      <c r="AA161" t="e">
        <f>ROUND((VLOOKUP($B161, 'Pitcher Raw'!$B$6:$AM$77, MATCH('All P'!AA$5,'Pitcher Raw'!$B$5:$AM$5, 0), FALSE)/$L161)*(162*($L161/VLOOKUP($E161, 'Major League Baseball  Detailed'!$AF$2:$AG$31, 2, FALSE))),0)</f>
        <v>#N/A</v>
      </c>
      <c r="AB161" t="e">
        <f>ROUND((VLOOKUP($B161, 'Pitcher Raw'!$B$6:$AM$77, MATCH('All P'!AB$5,'Pitcher Raw'!$B$5:$AM$5, 0), FALSE)/$L161)*(162*($L161/VLOOKUP($E161, 'Major League Baseball  Detailed'!$AF$2:$AG$31, 2, FALSE))),0)</f>
        <v>#N/A</v>
      </c>
      <c r="AC161" t="e">
        <f>VLOOKUP($B161, 'Pitcher Raw'!$B$6:$AM$77, MATCH('All P'!AC$5, 'Pitcher Raw'!$B$5:$AM$5, 0), FALSE)</f>
        <v>#N/A</v>
      </c>
      <c r="AD161" s="1" t="e">
        <f>VLOOKUP($B161, 'Pitcher Raw'!$B$6:$AM$77, MATCH('All P'!AD$5, 'Pitcher Raw'!$B$5:$AM$5, 0), FALSE)</f>
        <v>#N/A</v>
      </c>
      <c r="AE161" s="1" t="e">
        <f>VLOOKUP($B161, 'Pitcher Raw'!$B$6:$AM$77, MATCH('All P'!AE$5, 'Pitcher Raw'!$B$5:$AM$5, 0), FALSE)</f>
        <v>#N/A</v>
      </c>
      <c r="AF161" s="9" t="e">
        <f>VLOOKUP($B161, 'Pitcher Raw'!$B$6:$AM$77, MATCH('All P'!AF$5, 'Pitcher Raw'!$B$5:$AM$5, 0), FALSE)</f>
        <v>#N/A</v>
      </c>
      <c r="AG161" s="9" t="e">
        <f>VLOOKUP($B161, 'Pitcher Raw'!$B$6:$AM$77, MATCH('All P'!AG$5, 'Pitcher Raw'!$B$5:$AM$5, 0), FALSE)</f>
        <v>#N/A</v>
      </c>
      <c r="AH161" s="9" t="e">
        <f>VLOOKUP($B161, 'Pitcher Raw'!$B$6:$AM$77, MATCH('All P'!AH$5, 'Pitcher Raw'!$B$5:$AM$5, 0), FALSE)</f>
        <v>#N/A</v>
      </c>
      <c r="AI161" s="9" t="e">
        <f>VLOOKUP($B161, 'Pitcher Raw'!$B$6:$AM$77, MATCH('All P'!AI$5, 'Pitcher Raw'!$B$5:$AM$5, 0), FALSE)</f>
        <v>#N/A</v>
      </c>
      <c r="AJ161" s="9" t="e">
        <f>VLOOKUP($B161, 'Pitcher Raw'!$B$6:$AM$77, MATCH('All P'!AJ$5, 'Pitcher Raw'!$B$5:$AM$5, 0), FALSE)</f>
        <v>#N/A</v>
      </c>
      <c r="AK161" s="9" t="e">
        <f>(VLOOKUP($B161, 'Pitcher Raw'!$B$6:$AM$77, MATCH('All P'!AK$5, 'Pitcher Raw'!$B$5:$AM$5, 0), FALSE)/VLOOKUP('All P'!$E161, 'Major League Baseball  Detailed'!$AF$2:$AG$31,2,FALSE))*162</f>
        <v>#N/A</v>
      </c>
      <c r="AL161" s="9" t="e">
        <f>(VLOOKUP($B161, 'Pitcher Raw'!$B$6:$AM$77, MATCH('All P'!AL$5, 'Pitcher Raw'!$B$5:$AM$5, 0), FALSE)/VLOOKUP('All P'!$E161, 'Major League Baseball  Detailed'!$AF$2:$AG$31,2,FALSE))*162</f>
        <v>#N/A</v>
      </c>
    </row>
    <row r="162" spans="1:38" x14ac:dyDescent="0.45">
      <c r="A162">
        <f>'Pitcher Raw'!A162</f>
        <v>0</v>
      </c>
      <c r="B162">
        <f>'Pitcher Raw'!B162</f>
        <v>0</v>
      </c>
      <c r="C162">
        <f>'Pitcher Raw'!C162</f>
        <v>0</v>
      </c>
      <c r="D162">
        <f>'Pitcher Raw'!D162</f>
        <v>0</v>
      </c>
      <c r="E162">
        <f>'Pitcher Raw'!E162</f>
        <v>0</v>
      </c>
      <c r="F162">
        <f>'Pitcher Raw'!F162</f>
        <v>0</v>
      </c>
      <c r="G162" t="e">
        <f>ROUND((VLOOKUP($B162, 'Pitcher Raw'!$B$6:$AM$77, MATCH('All P'!G$5,'Pitcher Raw'!$B$5:$AM$5, 0), FALSE)/$L162)*(162*($L162/VLOOKUP($E162, 'Major League Baseball  Detailed'!$AF$2:$AG$31, 2, FALSE))),0)</f>
        <v>#N/A</v>
      </c>
      <c r="H162" t="e">
        <f>ROUND((VLOOKUP($B162, 'Pitcher Raw'!$B$6:$AM$77, MATCH('All P'!H$5,'Pitcher Raw'!$B$5:$AM$5, 0), FALSE)/$L162)*(162*($L162/VLOOKUP($E162, 'Major League Baseball  Detailed'!$AF$2:$AG$31, 2, FALSE))),0)</f>
        <v>#N/A</v>
      </c>
      <c r="I162" t="e">
        <f>ROUND((VLOOKUP($B162, 'Pitcher Raw'!$B$6:$AM$77, MATCH('All P'!I$5,'Pitcher Raw'!$B$5:$AM$5, 0), FALSE)/$L162)*(162*($L162/VLOOKUP($E162, 'Major League Baseball  Detailed'!$AF$2:$AG$31, 2, FALSE))),0)</f>
        <v>#N/A</v>
      </c>
      <c r="J162" t="e">
        <f>ROUND((VLOOKUP($B162, 'Pitcher Raw'!$B$6:$AM$77, MATCH('All P'!J$5,'Pitcher Raw'!$B$5:$AM$5, 0), FALSE)/$L162)*(162*($L162/VLOOKUP($E162, 'Major League Baseball  Detailed'!$AF$2:$AG$31, 2, FALSE))),0)</f>
        <v>#N/A</v>
      </c>
      <c r="K162" t="e">
        <f>VLOOKUP($B162, 'Pitcher Raw'!$B$6:$AM$77, MATCH('All P'!K$5, 'Pitcher Raw'!$B$5:$AM$5, 0), FALSE)</f>
        <v>#N/A</v>
      </c>
      <c r="L162" t="e">
        <f>ROUND((VLOOKUP($B162,'Pitcher Raw'!$B$6:$AM$77,MATCH('All P'!L$5,'Pitcher Raw'!$B$5:$AM$5,0),FALSE)/VLOOKUP($E162, 'Major League Baseball  Detailed'!$AF$2:$AG$31, 2, FALSE))*162, 0)</f>
        <v>#N/A</v>
      </c>
      <c r="M162" t="e">
        <f>ROUND((VLOOKUP($B162,'Pitcher Raw'!$B$6:$AM$77,MATCH('All P'!M$5,'Pitcher Raw'!$B$5:$AM$5,0),FALSE)/VLOOKUP($E162, 'Major League Baseball  Detailed'!$AF$2:$AG$31, 2, FALSE))*162, 0)</f>
        <v>#N/A</v>
      </c>
      <c r="N162" t="e">
        <f>ROUND((VLOOKUP($B162, 'Pitcher Raw'!$B$6:$AM$77, MATCH('All P'!N$5,'Pitcher Raw'!$B$5:$AM$5, 0), FALSE)/$L162)*(162*($L162/VLOOKUP($E162, 'Major League Baseball  Detailed'!$AF$2:$AG$31, 2, FALSE))),0)</f>
        <v>#N/A</v>
      </c>
      <c r="O162" t="e">
        <f>ROUND((VLOOKUP($B162, 'Pitcher Raw'!$B$6:$AM$77, MATCH('All P'!O$5,'Pitcher Raw'!$B$5:$AM$5, 0), FALSE)/$L162)*(162*($L162/VLOOKUP($E162, 'Major League Baseball  Detailed'!$AF$2:$AG$31, 2, FALSE))),0)</f>
        <v>#N/A</v>
      </c>
      <c r="P162" t="e">
        <f>ROUND((VLOOKUP($B162, 'Pitcher Raw'!$B$6:$AM$77, MATCH('All P'!P$5,'Pitcher Raw'!$B$5:$AM$5, 0), FALSE)/$L162)*(162*($L162/VLOOKUP($E162, 'Major League Baseball  Detailed'!$AF$2:$AG$31, 2, FALSE))),0)</f>
        <v>#N/A</v>
      </c>
      <c r="Q162" t="e">
        <f>ROUND((VLOOKUP($B162, 'Pitcher Raw'!$B$6:$AM$77, MATCH('All P'!Q$5,'Pitcher Raw'!$B$5:$AM$5, 0), FALSE)/$L162)*(162*($L162/VLOOKUP($E162, 'Major League Baseball  Detailed'!$AF$2:$AG$31, 2, FALSE))),0)</f>
        <v>#N/A</v>
      </c>
      <c r="R162" t="e">
        <f>ROUND((VLOOKUP($B162, 'Pitcher Raw'!$B$6:$AM$77, MATCH('All P'!R$5,'Pitcher Raw'!$B$5:$AM$5, 0), FALSE)/$L162)*(162*($L162/VLOOKUP($E162, 'Major League Baseball  Detailed'!$AF$2:$AG$31, 2, FALSE))),0)</f>
        <v>#N/A</v>
      </c>
      <c r="S162" t="e">
        <f>ROUND((VLOOKUP($B162, 'Pitcher Raw'!$B$6:$AM$77, MATCH('All P'!S$5,'Pitcher Raw'!$B$5:$AM$5, 0), FALSE)/$L162)*(162*($L162/VLOOKUP($E162, 'Major League Baseball  Detailed'!$AF$2:$AG$31, 2, FALSE))),0)</f>
        <v>#N/A</v>
      </c>
      <c r="T162" t="e">
        <f>ROUND((VLOOKUP($B162, 'Pitcher Raw'!$B$6:$AM$77, MATCH('All P'!T$5,'Pitcher Raw'!$B$5:$AM$5, 0), FALSE)/$L162)*(162*($L162/VLOOKUP($E162, 'Major League Baseball  Detailed'!$AF$2:$AG$31, 2, FALSE))),0)</f>
        <v>#N/A</v>
      </c>
      <c r="U162" t="e">
        <f>ROUND((VLOOKUP($B162, 'Pitcher Raw'!$B$6:$AM$77, MATCH('All P'!U$5,'Pitcher Raw'!$B$5:$AM$5, 0), FALSE)/$L162)*(162*($L162/VLOOKUP($E162, 'Major League Baseball  Detailed'!$AF$2:$AG$31, 2, FALSE))),0)</f>
        <v>#N/A</v>
      </c>
      <c r="V162" t="e">
        <f>ROUND((VLOOKUP($B162, 'Pitcher Raw'!$B$6:$AM$77, MATCH('All P'!V$5,'Pitcher Raw'!$B$5:$AM$5, 0), FALSE)/$L162)*(162*($L162/VLOOKUP($E162, 'Major League Baseball  Detailed'!$AF$2:$AG$31, 2, FALSE))),0)</f>
        <v>#N/A</v>
      </c>
      <c r="W162" t="e">
        <f>ROUND((VLOOKUP($B162, 'Pitcher Raw'!$B$6:$AM$77, MATCH('All P'!W$5,'Pitcher Raw'!$B$5:$AM$5, 0), FALSE)/$L162)*(162*($L162/VLOOKUP($E162, 'Major League Baseball  Detailed'!$AF$2:$AG$31, 2, FALSE))),0)</f>
        <v>#N/A</v>
      </c>
      <c r="X162" t="e">
        <f>ROUND((VLOOKUP($B162, 'Pitcher Raw'!$B$6:$AM$77, MATCH('All P'!X$5,'Pitcher Raw'!$B$5:$AM$5, 0), FALSE)/$L162)*(162*($L162/VLOOKUP($E162, 'Major League Baseball  Detailed'!$AF$2:$AG$31, 2, FALSE))),0)</f>
        <v>#N/A</v>
      </c>
      <c r="Y162" t="e">
        <f>ROUND((VLOOKUP($B162, 'Pitcher Raw'!$B$6:$AM$77, MATCH('All P'!Y$5,'Pitcher Raw'!$B$5:$AM$5, 0), FALSE)/$L162)*(162*($L162/VLOOKUP($E162, 'Major League Baseball  Detailed'!$AF$2:$AG$31, 2, FALSE))),0)</f>
        <v>#N/A</v>
      </c>
      <c r="Z162" t="e">
        <f>ROUND((VLOOKUP($B162, 'Pitcher Raw'!$B$6:$AM$77, MATCH('All P'!Z$5,'Pitcher Raw'!$B$5:$AM$5, 0), FALSE)/$L162)*(162*($L162/VLOOKUP($E162, 'Major League Baseball  Detailed'!$AF$2:$AG$31, 2, FALSE))),0)</f>
        <v>#N/A</v>
      </c>
      <c r="AA162" t="e">
        <f>ROUND((VLOOKUP($B162, 'Pitcher Raw'!$B$6:$AM$77, MATCH('All P'!AA$5,'Pitcher Raw'!$B$5:$AM$5, 0), FALSE)/$L162)*(162*($L162/VLOOKUP($E162, 'Major League Baseball  Detailed'!$AF$2:$AG$31, 2, FALSE))),0)</f>
        <v>#N/A</v>
      </c>
      <c r="AB162" t="e">
        <f>ROUND((VLOOKUP($B162, 'Pitcher Raw'!$B$6:$AM$77, MATCH('All P'!AB$5,'Pitcher Raw'!$B$5:$AM$5, 0), FALSE)/$L162)*(162*($L162/VLOOKUP($E162, 'Major League Baseball  Detailed'!$AF$2:$AG$31, 2, FALSE))),0)</f>
        <v>#N/A</v>
      </c>
      <c r="AC162" t="e">
        <f>VLOOKUP($B162, 'Pitcher Raw'!$B$6:$AM$77, MATCH('All P'!AC$5, 'Pitcher Raw'!$B$5:$AM$5, 0), FALSE)</f>
        <v>#N/A</v>
      </c>
      <c r="AD162" s="1" t="e">
        <f>VLOOKUP($B162, 'Pitcher Raw'!$B$6:$AM$77, MATCH('All P'!AD$5, 'Pitcher Raw'!$B$5:$AM$5, 0), FALSE)</f>
        <v>#N/A</v>
      </c>
      <c r="AE162" s="1" t="e">
        <f>VLOOKUP($B162, 'Pitcher Raw'!$B$6:$AM$77, MATCH('All P'!AE$5, 'Pitcher Raw'!$B$5:$AM$5, 0), FALSE)</f>
        <v>#N/A</v>
      </c>
      <c r="AF162" s="9" t="e">
        <f>VLOOKUP($B162, 'Pitcher Raw'!$B$6:$AM$77, MATCH('All P'!AF$5, 'Pitcher Raw'!$B$5:$AM$5, 0), FALSE)</f>
        <v>#N/A</v>
      </c>
      <c r="AG162" s="9" t="e">
        <f>VLOOKUP($B162, 'Pitcher Raw'!$B$6:$AM$77, MATCH('All P'!AG$5, 'Pitcher Raw'!$B$5:$AM$5, 0), FALSE)</f>
        <v>#N/A</v>
      </c>
      <c r="AH162" s="9" t="e">
        <f>VLOOKUP($B162, 'Pitcher Raw'!$B$6:$AM$77, MATCH('All P'!AH$5, 'Pitcher Raw'!$B$5:$AM$5, 0), FALSE)</f>
        <v>#N/A</v>
      </c>
      <c r="AI162" s="9" t="e">
        <f>VLOOKUP($B162, 'Pitcher Raw'!$B$6:$AM$77, MATCH('All P'!AI$5, 'Pitcher Raw'!$B$5:$AM$5, 0), FALSE)</f>
        <v>#N/A</v>
      </c>
      <c r="AJ162" s="9" t="e">
        <f>VLOOKUP($B162, 'Pitcher Raw'!$B$6:$AM$77, MATCH('All P'!AJ$5, 'Pitcher Raw'!$B$5:$AM$5, 0), FALSE)</f>
        <v>#N/A</v>
      </c>
      <c r="AK162" s="9" t="e">
        <f>(VLOOKUP($B162, 'Pitcher Raw'!$B$6:$AM$77, MATCH('All P'!AK$5, 'Pitcher Raw'!$B$5:$AM$5, 0), FALSE)/VLOOKUP('All P'!$E162, 'Major League Baseball  Detailed'!$AF$2:$AG$31,2,FALSE))*162</f>
        <v>#N/A</v>
      </c>
      <c r="AL162" s="9" t="e">
        <f>(VLOOKUP($B162, 'Pitcher Raw'!$B$6:$AM$77, MATCH('All P'!AL$5, 'Pitcher Raw'!$B$5:$AM$5, 0), FALSE)/VLOOKUP('All P'!$E162, 'Major League Baseball  Detailed'!$AF$2:$AG$31,2,FALSE))*162</f>
        <v>#N/A</v>
      </c>
    </row>
    <row r="163" spans="1:38" x14ac:dyDescent="0.45">
      <c r="A163">
        <f>'Pitcher Raw'!A163</f>
        <v>0</v>
      </c>
      <c r="B163">
        <f>'Pitcher Raw'!B163</f>
        <v>0</v>
      </c>
      <c r="C163">
        <f>'Pitcher Raw'!C163</f>
        <v>0</v>
      </c>
      <c r="D163">
        <f>'Pitcher Raw'!D163</f>
        <v>0</v>
      </c>
      <c r="E163">
        <f>'Pitcher Raw'!E163</f>
        <v>0</v>
      </c>
      <c r="F163">
        <f>'Pitcher Raw'!F163</f>
        <v>0</v>
      </c>
      <c r="G163" t="e">
        <f>ROUND((VLOOKUP($B163, 'Pitcher Raw'!$B$6:$AM$77, MATCH('All P'!G$5,'Pitcher Raw'!$B$5:$AM$5, 0), FALSE)/$L163)*(162*($L163/VLOOKUP($E163, 'Major League Baseball  Detailed'!$AF$2:$AG$31, 2, FALSE))),0)</f>
        <v>#N/A</v>
      </c>
      <c r="H163" t="e">
        <f>ROUND((VLOOKUP($B163, 'Pitcher Raw'!$B$6:$AM$77, MATCH('All P'!H$5,'Pitcher Raw'!$B$5:$AM$5, 0), FALSE)/$L163)*(162*($L163/VLOOKUP($E163, 'Major League Baseball  Detailed'!$AF$2:$AG$31, 2, FALSE))),0)</f>
        <v>#N/A</v>
      </c>
      <c r="I163" t="e">
        <f>ROUND((VLOOKUP($B163, 'Pitcher Raw'!$B$6:$AM$77, MATCH('All P'!I$5,'Pitcher Raw'!$B$5:$AM$5, 0), FALSE)/$L163)*(162*($L163/VLOOKUP($E163, 'Major League Baseball  Detailed'!$AF$2:$AG$31, 2, FALSE))),0)</f>
        <v>#N/A</v>
      </c>
      <c r="J163" t="e">
        <f>ROUND((VLOOKUP($B163, 'Pitcher Raw'!$B$6:$AM$77, MATCH('All P'!J$5,'Pitcher Raw'!$B$5:$AM$5, 0), FALSE)/$L163)*(162*($L163/VLOOKUP($E163, 'Major League Baseball  Detailed'!$AF$2:$AG$31, 2, FALSE))),0)</f>
        <v>#N/A</v>
      </c>
      <c r="K163" t="e">
        <f>VLOOKUP($B163, 'Pitcher Raw'!$B$6:$AM$77, MATCH('All P'!K$5, 'Pitcher Raw'!$B$5:$AM$5, 0), FALSE)</f>
        <v>#N/A</v>
      </c>
      <c r="L163" t="e">
        <f>ROUND((VLOOKUP($B163,'Pitcher Raw'!$B$6:$AM$77,MATCH('All P'!L$5,'Pitcher Raw'!$B$5:$AM$5,0),FALSE)/VLOOKUP($E163, 'Major League Baseball  Detailed'!$AF$2:$AG$31, 2, FALSE))*162, 0)</f>
        <v>#N/A</v>
      </c>
      <c r="M163" t="e">
        <f>ROUND((VLOOKUP($B163,'Pitcher Raw'!$B$6:$AM$77,MATCH('All P'!M$5,'Pitcher Raw'!$B$5:$AM$5,0),FALSE)/VLOOKUP($E163, 'Major League Baseball  Detailed'!$AF$2:$AG$31, 2, FALSE))*162, 0)</f>
        <v>#N/A</v>
      </c>
      <c r="N163" t="e">
        <f>ROUND((VLOOKUP($B163, 'Pitcher Raw'!$B$6:$AM$77, MATCH('All P'!N$5,'Pitcher Raw'!$B$5:$AM$5, 0), FALSE)/$L163)*(162*($L163/VLOOKUP($E163, 'Major League Baseball  Detailed'!$AF$2:$AG$31, 2, FALSE))),0)</f>
        <v>#N/A</v>
      </c>
      <c r="O163" t="e">
        <f>ROUND((VLOOKUP($B163, 'Pitcher Raw'!$B$6:$AM$77, MATCH('All P'!O$5,'Pitcher Raw'!$B$5:$AM$5, 0), FALSE)/$L163)*(162*($L163/VLOOKUP($E163, 'Major League Baseball  Detailed'!$AF$2:$AG$31, 2, FALSE))),0)</f>
        <v>#N/A</v>
      </c>
      <c r="P163" t="e">
        <f>ROUND((VLOOKUP($B163, 'Pitcher Raw'!$B$6:$AM$77, MATCH('All P'!P$5,'Pitcher Raw'!$B$5:$AM$5, 0), FALSE)/$L163)*(162*($L163/VLOOKUP($E163, 'Major League Baseball  Detailed'!$AF$2:$AG$31, 2, FALSE))),0)</f>
        <v>#N/A</v>
      </c>
      <c r="Q163" t="e">
        <f>ROUND((VLOOKUP($B163, 'Pitcher Raw'!$B$6:$AM$77, MATCH('All P'!Q$5,'Pitcher Raw'!$B$5:$AM$5, 0), FALSE)/$L163)*(162*($L163/VLOOKUP($E163, 'Major League Baseball  Detailed'!$AF$2:$AG$31, 2, FALSE))),0)</f>
        <v>#N/A</v>
      </c>
      <c r="R163" t="e">
        <f>ROUND((VLOOKUP($B163, 'Pitcher Raw'!$B$6:$AM$77, MATCH('All P'!R$5,'Pitcher Raw'!$B$5:$AM$5, 0), FALSE)/$L163)*(162*($L163/VLOOKUP($E163, 'Major League Baseball  Detailed'!$AF$2:$AG$31, 2, FALSE))),0)</f>
        <v>#N/A</v>
      </c>
      <c r="S163" t="e">
        <f>ROUND((VLOOKUP($B163, 'Pitcher Raw'!$B$6:$AM$77, MATCH('All P'!S$5,'Pitcher Raw'!$B$5:$AM$5, 0), FALSE)/$L163)*(162*($L163/VLOOKUP($E163, 'Major League Baseball  Detailed'!$AF$2:$AG$31, 2, FALSE))),0)</f>
        <v>#N/A</v>
      </c>
      <c r="T163" t="e">
        <f>ROUND((VLOOKUP($B163, 'Pitcher Raw'!$B$6:$AM$77, MATCH('All P'!T$5,'Pitcher Raw'!$B$5:$AM$5, 0), FALSE)/$L163)*(162*($L163/VLOOKUP($E163, 'Major League Baseball  Detailed'!$AF$2:$AG$31, 2, FALSE))),0)</f>
        <v>#N/A</v>
      </c>
      <c r="U163" t="e">
        <f>ROUND((VLOOKUP($B163, 'Pitcher Raw'!$B$6:$AM$77, MATCH('All P'!U$5,'Pitcher Raw'!$B$5:$AM$5, 0), FALSE)/$L163)*(162*($L163/VLOOKUP($E163, 'Major League Baseball  Detailed'!$AF$2:$AG$31, 2, FALSE))),0)</f>
        <v>#N/A</v>
      </c>
      <c r="V163" t="e">
        <f>ROUND((VLOOKUP($B163, 'Pitcher Raw'!$B$6:$AM$77, MATCH('All P'!V$5,'Pitcher Raw'!$B$5:$AM$5, 0), FALSE)/$L163)*(162*($L163/VLOOKUP($E163, 'Major League Baseball  Detailed'!$AF$2:$AG$31, 2, FALSE))),0)</f>
        <v>#N/A</v>
      </c>
      <c r="W163" t="e">
        <f>ROUND((VLOOKUP($B163, 'Pitcher Raw'!$B$6:$AM$77, MATCH('All P'!W$5,'Pitcher Raw'!$B$5:$AM$5, 0), FALSE)/$L163)*(162*($L163/VLOOKUP($E163, 'Major League Baseball  Detailed'!$AF$2:$AG$31, 2, FALSE))),0)</f>
        <v>#N/A</v>
      </c>
      <c r="X163" t="e">
        <f>ROUND((VLOOKUP($B163, 'Pitcher Raw'!$B$6:$AM$77, MATCH('All P'!X$5,'Pitcher Raw'!$B$5:$AM$5, 0), FALSE)/$L163)*(162*($L163/VLOOKUP($E163, 'Major League Baseball  Detailed'!$AF$2:$AG$31, 2, FALSE))),0)</f>
        <v>#N/A</v>
      </c>
      <c r="Y163" t="e">
        <f>ROUND((VLOOKUP($B163, 'Pitcher Raw'!$B$6:$AM$77, MATCH('All P'!Y$5,'Pitcher Raw'!$B$5:$AM$5, 0), FALSE)/$L163)*(162*($L163/VLOOKUP($E163, 'Major League Baseball  Detailed'!$AF$2:$AG$31, 2, FALSE))),0)</f>
        <v>#N/A</v>
      </c>
      <c r="Z163" t="e">
        <f>ROUND((VLOOKUP($B163, 'Pitcher Raw'!$B$6:$AM$77, MATCH('All P'!Z$5,'Pitcher Raw'!$B$5:$AM$5, 0), FALSE)/$L163)*(162*($L163/VLOOKUP($E163, 'Major League Baseball  Detailed'!$AF$2:$AG$31, 2, FALSE))),0)</f>
        <v>#N/A</v>
      </c>
      <c r="AA163" t="e">
        <f>ROUND((VLOOKUP($B163, 'Pitcher Raw'!$B$6:$AM$77, MATCH('All P'!AA$5,'Pitcher Raw'!$B$5:$AM$5, 0), FALSE)/$L163)*(162*($L163/VLOOKUP($E163, 'Major League Baseball  Detailed'!$AF$2:$AG$31, 2, FALSE))),0)</f>
        <v>#N/A</v>
      </c>
      <c r="AB163" t="e">
        <f>ROUND((VLOOKUP($B163, 'Pitcher Raw'!$B$6:$AM$77, MATCH('All P'!AB$5,'Pitcher Raw'!$B$5:$AM$5, 0), FALSE)/$L163)*(162*($L163/VLOOKUP($E163, 'Major League Baseball  Detailed'!$AF$2:$AG$31, 2, FALSE))),0)</f>
        <v>#N/A</v>
      </c>
      <c r="AC163" t="e">
        <f>VLOOKUP($B163, 'Pitcher Raw'!$B$6:$AM$77, MATCH('All P'!AC$5, 'Pitcher Raw'!$B$5:$AM$5, 0), FALSE)</f>
        <v>#N/A</v>
      </c>
      <c r="AD163" s="1" t="e">
        <f>VLOOKUP($B163, 'Pitcher Raw'!$B$6:$AM$77, MATCH('All P'!AD$5, 'Pitcher Raw'!$B$5:$AM$5, 0), FALSE)</f>
        <v>#N/A</v>
      </c>
      <c r="AE163" s="1" t="e">
        <f>VLOOKUP($B163, 'Pitcher Raw'!$B$6:$AM$77, MATCH('All P'!AE$5, 'Pitcher Raw'!$B$5:$AM$5, 0), FALSE)</f>
        <v>#N/A</v>
      </c>
      <c r="AF163" s="9" t="e">
        <f>VLOOKUP($B163, 'Pitcher Raw'!$B$6:$AM$77, MATCH('All P'!AF$5, 'Pitcher Raw'!$B$5:$AM$5, 0), FALSE)</f>
        <v>#N/A</v>
      </c>
      <c r="AG163" s="9" t="e">
        <f>VLOOKUP($B163, 'Pitcher Raw'!$B$6:$AM$77, MATCH('All P'!AG$5, 'Pitcher Raw'!$B$5:$AM$5, 0), FALSE)</f>
        <v>#N/A</v>
      </c>
      <c r="AH163" s="9" t="e">
        <f>VLOOKUP($B163, 'Pitcher Raw'!$B$6:$AM$77, MATCH('All P'!AH$5, 'Pitcher Raw'!$B$5:$AM$5, 0), FALSE)</f>
        <v>#N/A</v>
      </c>
      <c r="AI163" s="9" t="e">
        <f>VLOOKUP($B163, 'Pitcher Raw'!$B$6:$AM$77, MATCH('All P'!AI$5, 'Pitcher Raw'!$B$5:$AM$5, 0), FALSE)</f>
        <v>#N/A</v>
      </c>
      <c r="AJ163" s="9" t="e">
        <f>VLOOKUP($B163, 'Pitcher Raw'!$B$6:$AM$77, MATCH('All P'!AJ$5, 'Pitcher Raw'!$B$5:$AM$5, 0), FALSE)</f>
        <v>#N/A</v>
      </c>
      <c r="AK163" s="9" t="e">
        <f>(VLOOKUP($B163, 'Pitcher Raw'!$B$6:$AM$77, MATCH('All P'!AK$5, 'Pitcher Raw'!$B$5:$AM$5, 0), FALSE)/VLOOKUP('All P'!$E163, 'Major League Baseball  Detailed'!$AF$2:$AG$31,2,FALSE))*162</f>
        <v>#N/A</v>
      </c>
      <c r="AL163" s="9" t="e">
        <f>(VLOOKUP($B163, 'Pitcher Raw'!$B$6:$AM$77, MATCH('All P'!AL$5, 'Pitcher Raw'!$B$5:$AM$5, 0), FALSE)/VLOOKUP('All P'!$E163, 'Major League Baseball  Detailed'!$AF$2:$AG$31,2,FALSE))*162</f>
        <v>#N/A</v>
      </c>
    </row>
    <row r="164" spans="1:38" x14ac:dyDescent="0.45">
      <c r="A164">
        <f>'Pitcher Raw'!A164</f>
        <v>0</v>
      </c>
      <c r="B164">
        <f>'Pitcher Raw'!B164</f>
        <v>0</v>
      </c>
      <c r="C164">
        <f>'Pitcher Raw'!C164</f>
        <v>0</v>
      </c>
      <c r="D164">
        <f>'Pitcher Raw'!D164</f>
        <v>0</v>
      </c>
      <c r="E164">
        <f>'Pitcher Raw'!E164</f>
        <v>0</v>
      </c>
      <c r="F164">
        <f>'Pitcher Raw'!F164</f>
        <v>0</v>
      </c>
      <c r="G164" t="e">
        <f>ROUND((VLOOKUP($B164, 'Pitcher Raw'!$B$6:$AM$77, MATCH('All P'!G$5,'Pitcher Raw'!$B$5:$AM$5, 0), FALSE)/$L164)*(162*($L164/VLOOKUP($E164, 'Major League Baseball  Detailed'!$AF$2:$AG$31, 2, FALSE))),0)</f>
        <v>#N/A</v>
      </c>
      <c r="H164" t="e">
        <f>ROUND((VLOOKUP($B164, 'Pitcher Raw'!$B$6:$AM$77, MATCH('All P'!H$5,'Pitcher Raw'!$B$5:$AM$5, 0), FALSE)/$L164)*(162*($L164/VLOOKUP($E164, 'Major League Baseball  Detailed'!$AF$2:$AG$31, 2, FALSE))),0)</f>
        <v>#N/A</v>
      </c>
      <c r="I164" t="e">
        <f>ROUND((VLOOKUP($B164, 'Pitcher Raw'!$B$6:$AM$77, MATCH('All P'!I$5,'Pitcher Raw'!$B$5:$AM$5, 0), FALSE)/$L164)*(162*($L164/VLOOKUP($E164, 'Major League Baseball  Detailed'!$AF$2:$AG$31, 2, FALSE))),0)</f>
        <v>#N/A</v>
      </c>
      <c r="J164" t="e">
        <f>ROUND((VLOOKUP($B164, 'Pitcher Raw'!$B$6:$AM$77, MATCH('All P'!J$5,'Pitcher Raw'!$B$5:$AM$5, 0), FALSE)/$L164)*(162*($L164/VLOOKUP($E164, 'Major League Baseball  Detailed'!$AF$2:$AG$31, 2, FALSE))),0)</f>
        <v>#N/A</v>
      </c>
      <c r="K164" t="e">
        <f>VLOOKUP($B164, 'Pitcher Raw'!$B$6:$AM$77, MATCH('All P'!K$5, 'Pitcher Raw'!$B$5:$AM$5, 0), FALSE)</f>
        <v>#N/A</v>
      </c>
      <c r="L164" t="e">
        <f>ROUND((VLOOKUP($B164,'Pitcher Raw'!$B$6:$AM$77,MATCH('All P'!L$5,'Pitcher Raw'!$B$5:$AM$5,0),FALSE)/VLOOKUP($E164, 'Major League Baseball  Detailed'!$AF$2:$AG$31, 2, FALSE))*162, 0)</f>
        <v>#N/A</v>
      </c>
      <c r="M164" t="e">
        <f>ROUND((VLOOKUP($B164,'Pitcher Raw'!$B$6:$AM$77,MATCH('All P'!M$5,'Pitcher Raw'!$B$5:$AM$5,0),FALSE)/VLOOKUP($E164, 'Major League Baseball  Detailed'!$AF$2:$AG$31, 2, FALSE))*162, 0)</f>
        <v>#N/A</v>
      </c>
      <c r="N164" t="e">
        <f>ROUND((VLOOKUP($B164, 'Pitcher Raw'!$B$6:$AM$77, MATCH('All P'!N$5,'Pitcher Raw'!$B$5:$AM$5, 0), FALSE)/$L164)*(162*($L164/VLOOKUP($E164, 'Major League Baseball  Detailed'!$AF$2:$AG$31, 2, FALSE))),0)</f>
        <v>#N/A</v>
      </c>
      <c r="O164" t="e">
        <f>ROUND((VLOOKUP($B164, 'Pitcher Raw'!$B$6:$AM$77, MATCH('All P'!O$5,'Pitcher Raw'!$B$5:$AM$5, 0), FALSE)/$L164)*(162*($L164/VLOOKUP($E164, 'Major League Baseball  Detailed'!$AF$2:$AG$31, 2, FALSE))),0)</f>
        <v>#N/A</v>
      </c>
      <c r="P164" t="e">
        <f>ROUND((VLOOKUP($B164, 'Pitcher Raw'!$B$6:$AM$77, MATCH('All P'!P$5,'Pitcher Raw'!$B$5:$AM$5, 0), FALSE)/$L164)*(162*($L164/VLOOKUP($E164, 'Major League Baseball  Detailed'!$AF$2:$AG$31, 2, FALSE))),0)</f>
        <v>#N/A</v>
      </c>
      <c r="Q164" t="e">
        <f>ROUND((VLOOKUP($B164, 'Pitcher Raw'!$B$6:$AM$77, MATCH('All P'!Q$5,'Pitcher Raw'!$B$5:$AM$5, 0), FALSE)/$L164)*(162*($L164/VLOOKUP($E164, 'Major League Baseball  Detailed'!$AF$2:$AG$31, 2, FALSE))),0)</f>
        <v>#N/A</v>
      </c>
      <c r="R164" t="e">
        <f>ROUND((VLOOKUP($B164, 'Pitcher Raw'!$B$6:$AM$77, MATCH('All P'!R$5,'Pitcher Raw'!$B$5:$AM$5, 0), FALSE)/$L164)*(162*($L164/VLOOKUP($E164, 'Major League Baseball  Detailed'!$AF$2:$AG$31, 2, FALSE))),0)</f>
        <v>#N/A</v>
      </c>
      <c r="S164" t="e">
        <f>ROUND((VLOOKUP($B164, 'Pitcher Raw'!$B$6:$AM$77, MATCH('All P'!S$5,'Pitcher Raw'!$B$5:$AM$5, 0), FALSE)/$L164)*(162*($L164/VLOOKUP($E164, 'Major League Baseball  Detailed'!$AF$2:$AG$31, 2, FALSE))),0)</f>
        <v>#N/A</v>
      </c>
      <c r="T164" t="e">
        <f>ROUND((VLOOKUP($B164, 'Pitcher Raw'!$B$6:$AM$77, MATCH('All P'!T$5,'Pitcher Raw'!$B$5:$AM$5, 0), FALSE)/$L164)*(162*($L164/VLOOKUP($E164, 'Major League Baseball  Detailed'!$AF$2:$AG$31, 2, FALSE))),0)</f>
        <v>#N/A</v>
      </c>
      <c r="U164" t="e">
        <f>ROUND((VLOOKUP($B164, 'Pitcher Raw'!$B$6:$AM$77, MATCH('All P'!U$5,'Pitcher Raw'!$B$5:$AM$5, 0), FALSE)/$L164)*(162*($L164/VLOOKUP($E164, 'Major League Baseball  Detailed'!$AF$2:$AG$31, 2, FALSE))),0)</f>
        <v>#N/A</v>
      </c>
      <c r="V164" t="e">
        <f>ROUND((VLOOKUP($B164, 'Pitcher Raw'!$B$6:$AM$77, MATCH('All P'!V$5,'Pitcher Raw'!$B$5:$AM$5, 0), FALSE)/$L164)*(162*($L164/VLOOKUP($E164, 'Major League Baseball  Detailed'!$AF$2:$AG$31, 2, FALSE))),0)</f>
        <v>#N/A</v>
      </c>
      <c r="W164" t="e">
        <f>ROUND((VLOOKUP($B164, 'Pitcher Raw'!$B$6:$AM$77, MATCH('All P'!W$5,'Pitcher Raw'!$B$5:$AM$5, 0), FALSE)/$L164)*(162*($L164/VLOOKUP($E164, 'Major League Baseball  Detailed'!$AF$2:$AG$31, 2, FALSE))),0)</f>
        <v>#N/A</v>
      </c>
      <c r="X164" t="e">
        <f>ROUND((VLOOKUP($B164, 'Pitcher Raw'!$B$6:$AM$77, MATCH('All P'!X$5,'Pitcher Raw'!$B$5:$AM$5, 0), FALSE)/$L164)*(162*($L164/VLOOKUP($E164, 'Major League Baseball  Detailed'!$AF$2:$AG$31, 2, FALSE))),0)</f>
        <v>#N/A</v>
      </c>
      <c r="Y164" t="e">
        <f>ROUND((VLOOKUP($B164, 'Pitcher Raw'!$B$6:$AM$77, MATCH('All P'!Y$5,'Pitcher Raw'!$B$5:$AM$5, 0), FALSE)/$L164)*(162*($L164/VLOOKUP($E164, 'Major League Baseball  Detailed'!$AF$2:$AG$31, 2, FALSE))),0)</f>
        <v>#N/A</v>
      </c>
      <c r="Z164" t="e">
        <f>ROUND((VLOOKUP($B164, 'Pitcher Raw'!$B$6:$AM$77, MATCH('All P'!Z$5,'Pitcher Raw'!$B$5:$AM$5, 0), FALSE)/$L164)*(162*($L164/VLOOKUP($E164, 'Major League Baseball  Detailed'!$AF$2:$AG$31, 2, FALSE))),0)</f>
        <v>#N/A</v>
      </c>
      <c r="AA164" t="e">
        <f>ROUND((VLOOKUP($B164, 'Pitcher Raw'!$B$6:$AM$77, MATCH('All P'!AA$5,'Pitcher Raw'!$B$5:$AM$5, 0), FALSE)/$L164)*(162*($L164/VLOOKUP($E164, 'Major League Baseball  Detailed'!$AF$2:$AG$31, 2, FALSE))),0)</f>
        <v>#N/A</v>
      </c>
      <c r="AB164" t="e">
        <f>ROUND((VLOOKUP($B164, 'Pitcher Raw'!$B$6:$AM$77, MATCH('All P'!AB$5,'Pitcher Raw'!$B$5:$AM$5, 0), FALSE)/$L164)*(162*($L164/VLOOKUP($E164, 'Major League Baseball  Detailed'!$AF$2:$AG$31, 2, FALSE))),0)</f>
        <v>#N/A</v>
      </c>
      <c r="AC164" t="e">
        <f>VLOOKUP($B164, 'Pitcher Raw'!$B$6:$AM$77, MATCH('All P'!AC$5, 'Pitcher Raw'!$B$5:$AM$5, 0), FALSE)</f>
        <v>#N/A</v>
      </c>
      <c r="AD164" s="1" t="e">
        <f>VLOOKUP($B164, 'Pitcher Raw'!$B$6:$AM$77, MATCH('All P'!AD$5, 'Pitcher Raw'!$B$5:$AM$5, 0), FALSE)</f>
        <v>#N/A</v>
      </c>
      <c r="AE164" s="1" t="e">
        <f>VLOOKUP($B164, 'Pitcher Raw'!$B$6:$AM$77, MATCH('All P'!AE$5, 'Pitcher Raw'!$B$5:$AM$5, 0), FALSE)</f>
        <v>#N/A</v>
      </c>
      <c r="AF164" s="9" t="e">
        <f>VLOOKUP($B164, 'Pitcher Raw'!$B$6:$AM$77, MATCH('All P'!AF$5, 'Pitcher Raw'!$B$5:$AM$5, 0), FALSE)</f>
        <v>#N/A</v>
      </c>
      <c r="AG164" s="9" t="e">
        <f>VLOOKUP($B164, 'Pitcher Raw'!$B$6:$AM$77, MATCH('All P'!AG$5, 'Pitcher Raw'!$B$5:$AM$5, 0), FALSE)</f>
        <v>#N/A</v>
      </c>
      <c r="AH164" s="9" t="e">
        <f>VLOOKUP($B164, 'Pitcher Raw'!$B$6:$AM$77, MATCH('All P'!AH$5, 'Pitcher Raw'!$B$5:$AM$5, 0), FALSE)</f>
        <v>#N/A</v>
      </c>
      <c r="AI164" s="9" t="e">
        <f>VLOOKUP($B164, 'Pitcher Raw'!$B$6:$AM$77, MATCH('All P'!AI$5, 'Pitcher Raw'!$B$5:$AM$5, 0), FALSE)</f>
        <v>#N/A</v>
      </c>
      <c r="AJ164" s="9" t="e">
        <f>VLOOKUP($B164, 'Pitcher Raw'!$B$6:$AM$77, MATCH('All P'!AJ$5, 'Pitcher Raw'!$B$5:$AM$5, 0), FALSE)</f>
        <v>#N/A</v>
      </c>
      <c r="AK164" s="9" t="e">
        <f>(VLOOKUP($B164, 'Pitcher Raw'!$B$6:$AM$77, MATCH('All P'!AK$5, 'Pitcher Raw'!$B$5:$AM$5, 0), FALSE)/VLOOKUP('All P'!$E164, 'Major League Baseball  Detailed'!$AF$2:$AG$31,2,FALSE))*162</f>
        <v>#N/A</v>
      </c>
      <c r="AL164" s="9" t="e">
        <f>(VLOOKUP($B164, 'Pitcher Raw'!$B$6:$AM$77, MATCH('All P'!AL$5, 'Pitcher Raw'!$B$5:$AM$5, 0), FALSE)/VLOOKUP('All P'!$E164, 'Major League Baseball  Detailed'!$AF$2:$AG$31,2,FALSE))*162</f>
        <v>#N/A</v>
      </c>
    </row>
    <row r="165" spans="1:38" x14ac:dyDescent="0.45">
      <c r="A165">
        <f>'Pitcher Raw'!A165</f>
        <v>0</v>
      </c>
      <c r="B165">
        <f>'Pitcher Raw'!B165</f>
        <v>0</v>
      </c>
      <c r="C165">
        <f>'Pitcher Raw'!C165</f>
        <v>0</v>
      </c>
      <c r="D165">
        <f>'Pitcher Raw'!D165</f>
        <v>0</v>
      </c>
      <c r="E165">
        <f>'Pitcher Raw'!E165</f>
        <v>0</v>
      </c>
      <c r="F165">
        <f>'Pitcher Raw'!F165</f>
        <v>0</v>
      </c>
      <c r="G165" t="e">
        <f>ROUND((VLOOKUP($B165, 'Pitcher Raw'!$B$6:$AM$77, MATCH('All P'!G$5,'Pitcher Raw'!$B$5:$AM$5, 0), FALSE)/$L165)*(162*($L165/VLOOKUP($E165, 'Major League Baseball  Detailed'!$AF$2:$AG$31, 2, FALSE))),0)</f>
        <v>#N/A</v>
      </c>
      <c r="H165" t="e">
        <f>ROUND((VLOOKUP($B165, 'Pitcher Raw'!$B$6:$AM$77, MATCH('All P'!H$5,'Pitcher Raw'!$B$5:$AM$5, 0), FALSE)/$L165)*(162*($L165/VLOOKUP($E165, 'Major League Baseball  Detailed'!$AF$2:$AG$31, 2, FALSE))),0)</f>
        <v>#N/A</v>
      </c>
      <c r="I165" t="e">
        <f>ROUND((VLOOKUP($B165, 'Pitcher Raw'!$B$6:$AM$77, MATCH('All P'!I$5,'Pitcher Raw'!$B$5:$AM$5, 0), FALSE)/$L165)*(162*($L165/VLOOKUP($E165, 'Major League Baseball  Detailed'!$AF$2:$AG$31, 2, FALSE))),0)</f>
        <v>#N/A</v>
      </c>
      <c r="J165" t="e">
        <f>ROUND((VLOOKUP($B165, 'Pitcher Raw'!$B$6:$AM$77, MATCH('All P'!J$5,'Pitcher Raw'!$B$5:$AM$5, 0), FALSE)/$L165)*(162*($L165/VLOOKUP($E165, 'Major League Baseball  Detailed'!$AF$2:$AG$31, 2, FALSE))),0)</f>
        <v>#N/A</v>
      </c>
      <c r="K165" t="e">
        <f>VLOOKUP($B165, 'Pitcher Raw'!$B$6:$AM$77, MATCH('All P'!K$5, 'Pitcher Raw'!$B$5:$AM$5, 0), FALSE)</f>
        <v>#N/A</v>
      </c>
      <c r="L165" t="e">
        <f>ROUND((VLOOKUP($B165,'Pitcher Raw'!$B$6:$AM$77,MATCH('All P'!L$5,'Pitcher Raw'!$B$5:$AM$5,0),FALSE)/VLOOKUP($E165, 'Major League Baseball  Detailed'!$AF$2:$AG$31, 2, FALSE))*162, 0)</f>
        <v>#N/A</v>
      </c>
      <c r="M165" t="e">
        <f>ROUND((VLOOKUP($B165,'Pitcher Raw'!$B$6:$AM$77,MATCH('All P'!M$5,'Pitcher Raw'!$B$5:$AM$5,0),FALSE)/VLOOKUP($E165, 'Major League Baseball  Detailed'!$AF$2:$AG$31, 2, FALSE))*162, 0)</f>
        <v>#N/A</v>
      </c>
      <c r="N165" t="e">
        <f>ROUND((VLOOKUP($B165, 'Pitcher Raw'!$B$6:$AM$77, MATCH('All P'!N$5,'Pitcher Raw'!$B$5:$AM$5, 0), FALSE)/$L165)*(162*($L165/VLOOKUP($E165, 'Major League Baseball  Detailed'!$AF$2:$AG$31, 2, FALSE))),0)</f>
        <v>#N/A</v>
      </c>
      <c r="O165" t="e">
        <f>ROUND((VLOOKUP($B165, 'Pitcher Raw'!$B$6:$AM$77, MATCH('All P'!O$5,'Pitcher Raw'!$B$5:$AM$5, 0), FALSE)/$L165)*(162*($L165/VLOOKUP($E165, 'Major League Baseball  Detailed'!$AF$2:$AG$31, 2, FALSE))),0)</f>
        <v>#N/A</v>
      </c>
      <c r="P165" t="e">
        <f>ROUND((VLOOKUP($B165, 'Pitcher Raw'!$B$6:$AM$77, MATCH('All P'!P$5,'Pitcher Raw'!$B$5:$AM$5, 0), FALSE)/$L165)*(162*($L165/VLOOKUP($E165, 'Major League Baseball  Detailed'!$AF$2:$AG$31, 2, FALSE))),0)</f>
        <v>#N/A</v>
      </c>
      <c r="Q165" t="e">
        <f>ROUND((VLOOKUP($B165, 'Pitcher Raw'!$B$6:$AM$77, MATCH('All P'!Q$5,'Pitcher Raw'!$B$5:$AM$5, 0), FALSE)/$L165)*(162*($L165/VLOOKUP($E165, 'Major League Baseball  Detailed'!$AF$2:$AG$31, 2, FALSE))),0)</f>
        <v>#N/A</v>
      </c>
      <c r="R165" t="e">
        <f>ROUND((VLOOKUP($B165, 'Pitcher Raw'!$B$6:$AM$77, MATCH('All P'!R$5,'Pitcher Raw'!$B$5:$AM$5, 0), FALSE)/$L165)*(162*($L165/VLOOKUP($E165, 'Major League Baseball  Detailed'!$AF$2:$AG$31, 2, FALSE))),0)</f>
        <v>#N/A</v>
      </c>
      <c r="S165" t="e">
        <f>ROUND((VLOOKUP($B165, 'Pitcher Raw'!$B$6:$AM$77, MATCH('All P'!S$5,'Pitcher Raw'!$B$5:$AM$5, 0), FALSE)/$L165)*(162*($L165/VLOOKUP($E165, 'Major League Baseball  Detailed'!$AF$2:$AG$31, 2, FALSE))),0)</f>
        <v>#N/A</v>
      </c>
      <c r="T165" t="e">
        <f>ROUND((VLOOKUP($B165, 'Pitcher Raw'!$B$6:$AM$77, MATCH('All P'!T$5,'Pitcher Raw'!$B$5:$AM$5, 0), FALSE)/$L165)*(162*($L165/VLOOKUP($E165, 'Major League Baseball  Detailed'!$AF$2:$AG$31, 2, FALSE))),0)</f>
        <v>#N/A</v>
      </c>
      <c r="U165" t="e">
        <f>ROUND((VLOOKUP($B165, 'Pitcher Raw'!$B$6:$AM$77, MATCH('All P'!U$5,'Pitcher Raw'!$B$5:$AM$5, 0), FALSE)/$L165)*(162*($L165/VLOOKUP($E165, 'Major League Baseball  Detailed'!$AF$2:$AG$31, 2, FALSE))),0)</f>
        <v>#N/A</v>
      </c>
      <c r="V165" t="e">
        <f>ROUND((VLOOKUP($B165, 'Pitcher Raw'!$B$6:$AM$77, MATCH('All P'!V$5,'Pitcher Raw'!$B$5:$AM$5, 0), FALSE)/$L165)*(162*($L165/VLOOKUP($E165, 'Major League Baseball  Detailed'!$AF$2:$AG$31, 2, FALSE))),0)</f>
        <v>#N/A</v>
      </c>
      <c r="W165" t="e">
        <f>ROUND((VLOOKUP($B165, 'Pitcher Raw'!$B$6:$AM$77, MATCH('All P'!W$5,'Pitcher Raw'!$B$5:$AM$5, 0), FALSE)/$L165)*(162*($L165/VLOOKUP($E165, 'Major League Baseball  Detailed'!$AF$2:$AG$31, 2, FALSE))),0)</f>
        <v>#N/A</v>
      </c>
      <c r="X165" t="e">
        <f>ROUND((VLOOKUP($B165, 'Pitcher Raw'!$B$6:$AM$77, MATCH('All P'!X$5,'Pitcher Raw'!$B$5:$AM$5, 0), FALSE)/$L165)*(162*($L165/VLOOKUP($E165, 'Major League Baseball  Detailed'!$AF$2:$AG$31, 2, FALSE))),0)</f>
        <v>#N/A</v>
      </c>
      <c r="Y165" t="e">
        <f>ROUND((VLOOKUP($B165, 'Pitcher Raw'!$B$6:$AM$77, MATCH('All P'!Y$5,'Pitcher Raw'!$B$5:$AM$5, 0), FALSE)/$L165)*(162*($L165/VLOOKUP($E165, 'Major League Baseball  Detailed'!$AF$2:$AG$31, 2, FALSE))),0)</f>
        <v>#N/A</v>
      </c>
      <c r="Z165" t="e">
        <f>ROUND((VLOOKUP($B165, 'Pitcher Raw'!$B$6:$AM$77, MATCH('All P'!Z$5,'Pitcher Raw'!$B$5:$AM$5, 0), FALSE)/$L165)*(162*($L165/VLOOKUP($E165, 'Major League Baseball  Detailed'!$AF$2:$AG$31, 2, FALSE))),0)</f>
        <v>#N/A</v>
      </c>
      <c r="AA165" t="e">
        <f>ROUND((VLOOKUP($B165, 'Pitcher Raw'!$B$6:$AM$77, MATCH('All P'!AA$5,'Pitcher Raw'!$B$5:$AM$5, 0), FALSE)/$L165)*(162*($L165/VLOOKUP($E165, 'Major League Baseball  Detailed'!$AF$2:$AG$31, 2, FALSE))),0)</f>
        <v>#N/A</v>
      </c>
      <c r="AB165" t="e">
        <f>ROUND((VLOOKUP($B165, 'Pitcher Raw'!$B$6:$AM$77, MATCH('All P'!AB$5,'Pitcher Raw'!$B$5:$AM$5, 0), FALSE)/$L165)*(162*($L165/VLOOKUP($E165, 'Major League Baseball  Detailed'!$AF$2:$AG$31, 2, FALSE))),0)</f>
        <v>#N/A</v>
      </c>
      <c r="AC165" t="e">
        <f>VLOOKUP($B165, 'Pitcher Raw'!$B$6:$AM$77, MATCH('All P'!AC$5, 'Pitcher Raw'!$B$5:$AM$5, 0), FALSE)</f>
        <v>#N/A</v>
      </c>
      <c r="AD165" s="1" t="e">
        <f>VLOOKUP($B165, 'Pitcher Raw'!$B$6:$AM$77, MATCH('All P'!AD$5, 'Pitcher Raw'!$B$5:$AM$5, 0), FALSE)</f>
        <v>#N/A</v>
      </c>
      <c r="AE165" s="1" t="e">
        <f>VLOOKUP($B165, 'Pitcher Raw'!$B$6:$AM$77, MATCH('All P'!AE$5, 'Pitcher Raw'!$B$5:$AM$5, 0), FALSE)</f>
        <v>#N/A</v>
      </c>
      <c r="AF165" s="9" t="e">
        <f>VLOOKUP($B165, 'Pitcher Raw'!$B$6:$AM$77, MATCH('All P'!AF$5, 'Pitcher Raw'!$B$5:$AM$5, 0), FALSE)</f>
        <v>#N/A</v>
      </c>
      <c r="AG165" s="9" t="e">
        <f>VLOOKUP($B165, 'Pitcher Raw'!$B$6:$AM$77, MATCH('All P'!AG$5, 'Pitcher Raw'!$B$5:$AM$5, 0), FALSE)</f>
        <v>#N/A</v>
      </c>
      <c r="AH165" s="9" t="e">
        <f>VLOOKUP($B165, 'Pitcher Raw'!$B$6:$AM$77, MATCH('All P'!AH$5, 'Pitcher Raw'!$B$5:$AM$5, 0), FALSE)</f>
        <v>#N/A</v>
      </c>
      <c r="AI165" s="9" t="e">
        <f>VLOOKUP($B165, 'Pitcher Raw'!$B$6:$AM$77, MATCH('All P'!AI$5, 'Pitcher Raw'!$B$5:$AM$5, 0), FALSE)</f>
        <v>#N/A</v>
      </c>
      <c r="AJ165" s="9" t="e">
        <f>VLOOKUP($B165, 'Pitcher Raw'!$B$6:$AM$77, MATCH('All P'!AJ$5, 'Pitcher Raw'!$B$5:$AM$5, 0), FALSE)</f>
        <v>#N/A</v>
      </c>
      <c r="AK165" s="9" t="e">
        <f>(VLOOKUP($B165, 'Pitcher Raw'!$B$6:$AM$77, MATCH('All P'!AK$5, 'Pitcher Raw'!$B$5:$AM$5, 0), FALSE)/VLOOKUP('All P'!$E165, 'Major League Baseball  Detailed'!$AF$2:$AG$31,2,FALSE))*162</f>
        <v>#N/A</v>
      </c>
      <c r="AL165" s="9" t="e">
        <f>(VLOOKUP($B165, 'Pitcher Raw'!$B$6:$AM$77, MATCH('All P'!AL$5, 'Pitcher Raw'!$B$5:$AM$5, 0), FALSE)/VLOOKUP('All P'!$E165, 'Major League Baseball  Detailed'!$AF$2:$AG$31,2,FALSE))*162</f>
        <v>#N/A</v>
      </c>
    </row>
    <row r="166" spans="1:38" x14ac:dyDescent="0.45">
      <c r="A166">
        <f>'Pitcher Raw'!A166</f>
        <v>0</v>
      </c>
      <c r="B166">
        <f>'Pitcher Raw'!B166</f>
        <v>0</v>
      </c>
      <c r="C166">
        <f>'Pitcher Raw'!C166</f>
        <v>0</v>
      </c>
      <c r="D166">
        <f>'Pitcher Raw'!D166</f>
        <v>0</v>
      </c>
      <c r="E166">
        <f>'Pitcher Raw'!E166</f>
        <v>0</v>
      </c>
      <c r="F166">
        <f>'Pitcher Raw'!F166</f>
        <v>0</v>
      </c>
      <c r="G166" t="e">
        <f>ROUND((VLOOKUP($B166, 'Pitcher Raw'!$B$6:$AM$77, MATCH('All P'!G$5,'Pitcher Raw'!$B$5:$AM$5, 0), FALSE)/$L166)*(162*($L166/VLOOKUP($E166, 'Major League Baseball  Detailed'!$AF$2:$AG$31, 2, FALSE))),0)</f>
        <v>#N/A</v>
      </c>
      <c r="H166" t="e">
        <f>ROUND((VLOOKUP($B166, 'Pitcher Raw'!$B$6:$AM$77, MATCH('All P'!H$5,'Pitcher Raw'!$B$5:$AM$5, 0), FALSE)/$L166)*(162*($L166/VLOOKUP($E166, 'Major League Baseball  Detailed'!$AF$2:$AG$31, 2, FALSE))),0)</f>
        <v>#N/A</v>
      </c>
      <c r="I166" t="e">
        <f>ROUND((VLOOKUP($B166, 'Pitcher Raw'!$B$6:$AM$77, MATCH('All P'!I$5,'Pitcher Raw'!$B$5:$AM$5, 0), FALSE)/$L166)*(162*($L166/VLOOKUP($E166, 'Major League Baseball  Detailed'!$AF$2:$AG$31, 2, FALSE))),0)</f>
        <v>#N/A</v>
      </c>
      <c r="J166" t="e">
        <f>ROUND((VLOOKUP($B166, 'Pitcher Raw'!$B$6:$AM$77, MATCH('All P'!J$5,'Pitcher Raw'!$B$5:$AM$5, 0), FALSE)/$L166)*(162*($L166/VLOOKUP($E166, 'Major League Baseball  Detailed'!$AF$2:$AG$31, 2, FALSE))),0)</f>
        <v>#N/A</v>
      </c>
      <c r="K166" t="e">
        <f>VLOOKUP($B166, 'Pitcher Raw'!$B$6:$AM$77, MATCH('All P'!K$5, 'Pitcher Raw'!$B$5:$AM$5, 0), FALSE)</f>
        <v>#N/A</v>
      </c>
      <c r="L166" t="e">
        <f>ROUND((VLOOKUP($B166,'Pitcher Raw'!$B$6:$AM$77,MATCH('All P'!L$5,'Pitcher Raw'!$B$5:$AM$5,0),FALSE)/VLOOKUP($E166, 'Major League Baseball  Detailed'!$AF$2:$AG$31, 2, FALSE))*162, 0)</f>
        <v>#N/A</v>
      </c>
      <c r="M166" t="e">
        <f>ROUND((VLOOKUP($B166,'Pitcher Raw'!$B$6:$AM$77,MATCH('All P'!M$5,'Pitcher Raw'!$B$5:$AM$5,0),FALSE)/VLOOKUP($E166, 'Major League Baseball  Detailed'!$AF$2:$AG$31, 2, FALSE))*162, 0)</f>
        <v>#N/A</v>
      </c>
      <c r="N166" t="e">
        <f>ROUND((VLOOKUP($B166, 'Pitcher Raw'!$B$6:$AM$77, MATCH('All P'!N$5,'Pitcher Raw'!$B$5:$AM$5, 0), FALSE)/$L166)*(162*($L166/VLOOKUP($E166, 'Major League Baseball  Detailed'!$AF$2:$AG$31, 2, FALSE))),0)</f>
        <v>#N/A</v>
      </c>
      <c r="O166" t="e">
        <f>ROUND((VLOOKUP($B166, 'Pitcher Raw'!$B$6:$AM$77, MATCH('All P'!O$5,'Pitcher Raw'!$B$5:$AM$5, 0), FALSE)/$L166)*(162*($L166/VLOOKUP($E166, 'Major League Baseball  Detailed'!$AF$2:$AG$31, 2, FALSE))),0)</f>
        <v>#N/A</v>
      </c>
      <c r="P166" t="e">
        <f>ROUND((VLOOKUP($B166, 'Pitcher Raw'!$B$6:$AM$77, MATCH('All P'!P$5,'Pitcher Raw'!$B$5:$AM$5, 0), FALSE)/$L166)*(162*($L166/VLOOKUP($E166, 'Major League Baseball  Detailed'!$AF$2:$AG$31, 2, FALSE))),0)</f>
        <v>#N/A</v>
      </c>
      <c r="Q166" t="e">
        <f>ROUND((VLOOKUP($B166, 'Pitcher Raw'!$B$6:$AM$77, MATCH('All P'!Q$5,'Pitcher Raw'!$B$5:$AM$5, 0), FALSE)/$L166)*(162*($L166/VLOOKUP($E166, 'Major League Baseball  Detailed'!$AF$2:$AG$31, 2, FALSE))),0)</f>
        <v>#N/A</v>
      </c>
      <c r="R166" t="e">
        <f>ROUND((VLOOKUP($B166, 'Pitcher Raw'!$B$6:$AM$77, MATCH('All P'!R$5,'Pitcher Raw'!$B$5:$AM$5, 0), FALSE)/$L166)*(162*($L166/VLOOKUP($E166, 'Major League Baseball  Detailed'!$AF$2:$AG$31, 2, FALSE))),0)</f>
        <v>#N/A</v>
      </c>
      <c r="S166" t="e">
        <f>ROUND((VLOOKUP($B166, 'Pitcher Raw'!$B$6:$AM$77, MATCH('All P'!S$5,'Pitcher Raw'!$B$5:$AM$5, 0), FALSE)/$L166)*(162*($L166/VLOOKUP($E166, 'Major League Baseball  Detailed'!$AF$2:$AG$31, 2, FALSE))),0)</f>
        <v>#N/A</v>
      </c>
      <c r="T166" t="e">
        <f>ROUND((VLOOKUP($B166, 'Pitcher Raw'!$B$6:$AM$77, MATCH('All P'!T$5,'Pitcher Raw'!$B$5:$AM$5, 0), FALSE)/$L166)*(162*($L166/VLOOKUP($E166, 'Major League Baseball  Detailed'!$AF$2:$AG$31, 2, FALSE))),0)</f>
        <v>#N/A</v>
      </c>
      <c r="U166" t="e">
        <f>ROUND((VLOOKUP($B166, 'Pitcher Raw'!$B$6:$AM$77, MATCH('All P'!U$5,'Pitcher Raw'!$B$5:$AM$5, 0), FALSE)/$L166)*(162*($L166/VLOOKUP($E166, 'Major League Baseball  Detailed'!$AF$2:$AG$31, 2, FALSE))),0)</f>
        <v>#N/A</v>
      </c>
      <c r="V166" t="e">
        <f>ROUND((VLOOKUP($B166, 'Pitcher Raw'!$B$6:$AM$77, MATCH('All P'!V$5,'Pitcher Raw'!$B$5:$AM$5, 0), FALSE)/$L166)*(162*($L166/VLOOKUP($E166, 'Major League Baseball  Detailed'!$AF$2:$AG$31, 2, FALSE))),0)</f>
        <v>#N/A</v>
      </c>
      <c r="W166" t="e">
        <f>ROUND((VLOOKUP($B166, 'Pitcher Raw'!$B$6:$AM$77, MATCH('All P'!W$5,'Pitcher Raw'!$B$5:$AM$5, 0), FALSE)/$L166)*(162*($L166/VLOOKUP($E166, 'Major League Baseball  Detailed'!$AF$2:$AG$31, 2, FALSE))),0)</f>
        <v>#N/A</v>
      </c>
      <c r="X166" t="e">
        <f>ROUND((VLOOKUP($B166, 'Pitcher Raw'!$B$6:$AM$77, MATCH('All P'!X$5,'Pitcher Raw'!$B$5:$AM$5, 0), FALSE)/$L166)*(162*($L166/VLOOKUP($E166, 'Major League Baseball  Detailed'!$AF$2:$AG$31, 2, FALSE))),0)</f>
        <v>#N/A</v>
      </c>
      <c r="Y166" t="e">
        <f>ROUND((VLOOKUP($B166, 'Pitcher Raw'!$B$6:$AM$77, MATCH('All P'!Y$5,'Pitcher Raw'!$B$5:$AM$5, 0), FALSE)/$L166)*(162*($L166/VLOOKUP($E166, 'Major League Baseball  Detailed'!$AF$2:$AG$31, 2, FALSE))),0)</f>
        <v>#N/A</v>
      </c>
      <c r="Z166" t="e">
        <f>ROUND((VLOOKUP($B166, 'Pitcher Raw'!$B$6:$AM$77, MATCH('All P'!Z$5,'Pitcher Raw'!$B$5:$AM$5, 0), FALSE)/$L166)*(162*($L166/VLOOKUP($E166, 'Major League Baseball  Detailed'!$AF$2:$AG$31, 2, FALSE))),0)</f>
        <v>#N/A</v>
      </c>
      <c r="AA166" t="e">
        <f>ROUND((VLOOKUP($B166, 'Pitcher Raw'!$B$6:$AM$77, MATCH('All P'!AA$5,'Pitcher Raw'!$B$5:$AM$5, 0), FALSE)/$L166)*(162*($L166/VLOOKUP($E166, 'Major League Baseball  Detailed'!$AF$2:$AG$31, 2, FALSE))),0)</f>
        <v>#N/A</v>
      </c>
      <c r="AB166" t="e">
        <f>ROUND((VLOOKUP($B166, 'Pitcher Raw'!$B$6:$AM$77, MATCH('All P'!AB$5,'Pitcher Raw'!$B$5:$AM$5, 0), FALSE)/$L166)*(162*($L166/VLOOKUP($E166, 'Major League Baseball  Detailed'!$AF$2:$AG$31, 2, FALSE))),0)</f>
        <v>#N/A</v>
      </c>
      <c r="AC166" t="e">
        <f>VLOOKUP($B166, 'Pitcher Raw'!$B$6:$AM$77, MATCH('All P'!AC$5, 'Pitcher Raw'!$B$5:$AM$5, 0), FALSE)</f>
        <v>#N/A</v>
      </c>
      <c r="AD166" s="1" t="e">
        <f>VLOOKUP($B166, 'Pitcher Raw'!$B$6:$AM$77, MATCH('All P'!AD$5, 'Pitcher Raw'!$B$5:$AM$5, 0), FALSE)</f>
        <v>#N/A</v>
      </c>
      <c r="AE166" s="1" t="e">
        <f>VLOOKUP($B166, 'Pitcher Raw'!$B$6:$AM$77, MATCH('All P'!AE$5, 'Pitcher Raw'!$B$5:$AM$5, 0), FALSE)</f>
        <v>#N/A</v>
      </c>
      <c r="AF166" s="9" t="e">
        <f>VLOOKUP($B166, 'Pitcher Raw'!$B$6:$AM$77, MATCH('All P'!AF$5, 'Pitcher Raw'!$B$5:$AM$5, 0), FALSE)</f>
        <v>#N/A</v>
      </c>
      <c r="AG166" s="9" t="e">
        <f>VLOOKUP($B166, 'Pitcher Raw'!$B$6:$AM$77, MATCH('All P'!AG$5, 'Pitcher Raw'!$B$5:$AM$5, 0), FALSE)</f>
        <v>#N/A</v>
      </c>
      <c r="AH166" s="9" t="e">
        <f>VLOOKUP($B166, 'Pitcher Raw'!$B$6:$AM$77, MATCH('All P'!AH$5, 'Pitcher Raw'!$B$5:$AM$5, 0), FALSE)</f>
        <v>#N/A</v>
      </c>
      <c r="AI166" s="9" t="e">
        <f>VLOOKUP($B166, 'Pitcher Raw'!$B$6:$AM$77, MATCH('All P'!AI$5, 'Pitcher Raw'!$B$5:$AM$5, 0), FALSE)</f>
        <v>#N/A</v>
      </c>
      <c r="AJ166" s="9" t="e">
        <f>VLOOKUP($B166, 'Pitcher Raw'!$B$6:$AM$77, MATCH('All P'!AJ$5, 'Pitcher Raw'!$B$5:$AM$5, 0), FALSE)</f>
        <v>#N/A</v>
      </c>
      <c r="AK166" s="9" t="e">
        <f>(VLOOKUP($B166, 'Pitcher Raw'!$B$6:$AM$77, MATCH('All P'!AK$5, 'Pitcher Raw'!$B$5:$AM$5, 0), FALSE)/VLOOKUP('All P'!$E166, 'Major League Baseball  Detailed'!$AF$2:$AG$31,2,FALSE))*162</f>
        <v>#N/A</v>
      </c>
      <c r="AL166" s="9" t="e">
        <f>(VLOOKUP($B166, 'Pitcher Raw'!$B$6:$AM$77, MATCH('All P'!AL$5, 'Pitcher Raw'!$B$5:$AM$5, 0), FALSE)/VLOOKUP('All P'!$E166, 'Major League Baseball  Detailed'!$AF$2:$AG$31,2,FALSE))*162</f>
        <v>#N/A</v>
      </c>
    </row>
    <row r="167" spans="1:38" x14ac:dyDescent="0.45">
      <c r="A167">
        <f>'Pitcher Raw'!A167</f>
        <v>0</v>
      </c>
      <c r="B167">
        <f>'Pitcher Raw'!B167</f>
        <v>0</v>
      </c>
      <c r="C167">
        <f>'Pitcher Raw'!C167</f>
        <v>0</v>
      </c>
      <c r="D167">
        <f>'Pitcher Raw'!D167</f>
        <v>0</v>
      </c>
      <c r="E167">
        <f>'Pitcher Raw'!E167</f>
        <v>0</v>
      </c>
      <c r="F167">
        <f>'Pitcher Raw'!F167</f>
        <v>0</v>
      </c>
      <c r="G167" t="e">
        <f>ROUND((VLOOKUP($B167, 'Pitcher Raw'!$B$6:$AM$77, MATCH('All P'!G$5,'Pitcher Raw'!$B$5:$AM$5, 0), FALSE)/$L167)*(162*($L167/VLOOKUP($E167, 'Major League Baseball  Detailed'!$AF$2:$AG$31, 2, FALSE))),0)</f>
        <v>#N/A</v>
      </c>
      <c r="H167" t="e">
        <f>ROUND((VLOOKUP($B167, 'Pitcher Raw'!$B$6:$AM$77, MATCH('All P'!H$5,'Pitcher Raw'!$B$5:$AM$5, 0), FALSE)/$L167)*(162*($L167/VLOOKUP($E167, 'Major League Baseball  Detailed'!$AF$2:$AG$31, 2, FALSE))),0)</f>
        <v>#N/A</v>
      </c>
      <c r="I167" t="e">
        <f>ROUND((VLOOKUP($B167, 'Pitcher Raw'!$B$6:$AM$77, MATCH('All P'!I$5,'Pitcher Raw'!$B$5:$AM$5, 0), FALSE)/$L167)*(162*($L167/VLOOKUP($E167, 'Major League Baseball  Detailed'!$AF$2:$AG$31, 2, FALSE))),0)</f>
        <v>#N/A</v>
      </c>
      <c r="J167" t="e">
        <f>ROUND((VLOOKUP($B167, 'Pitcher Raw'!$B$6:$AM$77, MATCH('All P'!J$5,'Pitcher Raw'!$B$5:$AM$5, 0), FALSE)/$L167)*(162*($L167/VLOOKUP($E167, 'Major League Baseball  Detailed'!$AF$2:$AG$31, 2, FALSE))),0)</f>
        <v>#N/A</v>
      </c>
      <c r="K167" t="e">
        <f>VLOOKUP($B167, 'Pitcher Raw'!$B$6:$AM$77, MATCH('All P'!K$5, 'Pitcher Raw'!$B$5:$AM$5, 0), FALSE)</f>
        <v>#N/A</v>
      </c>
      <c r="L167" t="e">
        <f>ROUND((VLOOKUP($B167,'Pitcher Raw'!$B$6:$AM$77,MATCH('All P'!L$5,'Pitcher Raw'!$B$5:$AM$5,0),FALSE)/VLOOKUP($E167, 'Major League Baseball  Detailed'!$AF$2:$AG$31, 2, FALSE))*162, 0)</f>
        <v>#N/A</v>
      </c>
      <c r="M167" t="e">
        <f>ROUND((VLOOKUP($B167,'Pitcher Raw'!$B$6:$AM$77,MATCH('All P'!M$5,'Pitcher Raw'!$B$5:$AM$5,0),FALSE)/VLOOKUP($E167, 'Major League Baseball  Detailed'!$AF$2:$AG$31, 2, FALSE))*162, 0)</f>
        <v>#N/A</v>
      </c>
      <c r="N167" t="e">
        <f>ROUND((VLOOKUP($B167, 'Pitcher Raw'!$B$6:$AM$77, MATCH('All P'!N$5,'Pitcher Raw'!$B$5:$AM$5, 0), FALSE)/$L167)*(162*($L167/VLOOKUP($E167, 'Major League Baseball  Detailed'!$AF$2:$AG$31, 2, FALSE))),0)</f>
        <v>#N/A</v>
      </c>
      <c r="O167" t="e">
        <f>ROUND((VLOOKUP($B167, 'Pitcher Raw'!$B$6:$AM$77, MATCH('All P'!O$5,'Pitcher Raw'!$B$5:$AM$5, 0), FALSE)/$L167)*(162*($L167/VLOOKUP($E167, 'Major League Baseball  Detailed'!$AF$2:$AG$31, 2, FALSE))),0)</f>
        <v>#N/A</v>
      </c>
      <c r="P167" t="e">
        <f>ROUND((VLOOKUP($B167, 'Pitcher Raw'!$B$6:$AM$77, MATCH('All P'!P$5,'Pitcher Raw'!$B$5:$AM$5, 0), FALSE)/$L167)*(162*($L167/VLOOKUP($E167, 'Major League Baseball  Detailed'!$AF$2:$AG$31, 2, FALSE))),0)</f>
        <v>#N/A</v>
      </c>
      <c r="Q167" t="e">
        <f>ROUND((VLOOKUP($B167, 'Pitcher Raw'!$B$6:$AM$77, MATCH('All P'!Q$5,'Pitcher Raw'!$B$5:$AM$5, 0), FALSE)/$L167)*(162*($L167/VLOOKUP($E167, 'Major League Baseball  Detailed'!$AF$2:$AG$31, 2, FALSE))),0)</f>
        <v>#N/A</v>
      </c>
      <c r="R167" t="e">
        <f>ROUND((VLOOKUP($B167, 'Pitcher Raw'!$B$6:$AM$77, MATCH('All P'!R$5,'Pitcher Raw'!$B$5:$AM$5, 0), FALSE)/$L167)*(162*($L167/VLOOKUP($E167, 'Major League Baseball  Detailed'!$AF$2:$AG$31, 2, FALSE))),0)</f>
        <v>#N/A</v>
      </c>
      <c r="S167" t="e">
        <f>ROUND((VLOOKUP($B167, 'Pitcher Raw'!$B$6:$AM$77, MATCH('All P'!S$5,'Pitcher Raw'!$B$5:$AM$5, 0), FALSE)/$L167)*(162*($L167/VLOOKUP($E167, 'Major League Baseball  Detailed'!$AF$2:$AG$31, 2, FALSE))),0)</f>
        <v>#N/A</v>
      </c>
      <c r="T167" t="e">
        <f>ROUND((VLOOKUP($B167, 'Pitcher Raw'!$B$6:$AM$77, MATCH('All P'!T$5,'Pitcher Raw'!$B$5:$AM$5, 0), FALSE)/$L167)*(162*($L167/VLOOKUP($E167, 'Major League Baseball  Detailed'!$AF$2:$AG$31, 2, FALSE))),0)</f>
        <v>#N/A</v>
      </c>
      <c r="U167" t="e">
        <f>ROUND((VLOOKUP($B167, 'Pitcher Raw'!$B$6:$AM$77, MATCH('All P'!U$5,'Pitcher Raw'!$B$5:$AM$5, 0), FALSE)/$L167)*(162*($L167/VLOOKUP($E167, 'Major League Baseball  Detailed'!$AF$2:$AG$31, 2, FALSE))),0)</f>
        <v>#N/A</v>
      </c>
      <c r="V167" t="e">
        <f>ROUND((VLOOKUP($B167, 'Pitcher Raw'!$B$6:$AM$77, MATCH('All P'!V$5,'Pitcher Raw'!$B$5:$AM$5, 0), FALSE)/$L167)*(162*($L167/VLOOKUP($E167, 'Major League Baseball  Detailed'!$AF$2:$AG$31, 2, FALSE))),0)</f>
        <v>#N/A</v>
      </c>
      <c r="W167" t="e">
        <f>ROUND((VLOOKUP($B167, 'Pitcher Raw'!$B$6:$AM$77, MATCH('All P'!W$5,'Pitcher Raw'!$B$5:$AM$5, 0), FALSE)/$L167)*(162*($L167/VLOOKUP($E167, 'Major League Baseball  Detailed'!$AF$2:$AG$31, 2, FALSE))),0)</f>
        <v>#N/A</v>
      </c>
      <c r="X167" t="e">
        <f>ROUND((VLOOKUP($B167, 'Pitcher Raw'!$B$6:$AM$77, MATCH('All P'!X$5,'Pitcher Raw'!$B$5:$AM$5, 0), FALSE)/$L167)*(162*($L167/VLOOKUP($E167, 'Major League Baseball  Detailed'!$AF$2:$AG$31, 2, FALSE))),0)</f>
        <v>#N/A</v>
      </c>
      <c r="Y167" t="e">
        <f>ROUND((VLOOKUP($B167, 'Pitcher Raw'!$B$6:$AM$77, MATCH('All P'!Y$5,'Pitcher Raw'!$B$5:$AM$5, 0), FALSE)/$L167)*(162*($L167/VLOOKUP($E167, 'Major League Baseball  Detailed'!$AF$2:$AG$31, 2, FALSE))),0)</f>
        <v>#N/A</v>
      </c>
      <c r="Z167" t="e">
        <f>ROUND((VLOOKUP($B167, 'Pitcher Raw'!$B$6:$AM$77, MATCH('All P'!Z$5,'Pitcher Raw'!$B$5:$AM$5, 0), FALSE)/$L167)*(162*($L167/VLOOKUP($E167, 'Major League Baseball  Detailed'!$AF$2:$AG$31, 2, FALSE))),0)</f>
        <v>#N/A</v>
      </c>
      <c r="AA167" t="e">
        <f>ROUND((VLOOKUP($B167, 'Pitcher Raw'!$B$6:$AM$77, MATCH('All P'!AA$5,'Pitcher Raw'!$B$5:$AM$5, 0), FALSE)/$L167)*(162*($L167/VLOOKUP($E167, 'Major League Baseball  Detailed'!$AF$2:$AG$31, 2, FALSE))),0)</f>
        <v>#N/A</v>
      </c>
      <c r="AB167" t="e">
        <f>ROUND((VLOOKUP($B167, 'Pitcher Raw'!$B$6:$AM$77, MATCH('All P'!AB$5,'Pitcher Raw'!$B$5:$AM$5, 0), FALSE)/$L167)*(162*($L167/VLOOKUP($E167, 'Major League Baseball  Detailed'!$AF$2:$AG$31, 2, FALSE))),0)</f>
        <v>#N/A</v>
      </c>
      <c r="AC167" t="e">
        <f>VLOOKUP($B167, 'Pitcher Raw'!$B$6:$AM$77, MATCH('All P'!AC$5, 'Pitcher Raw'!$B$5:$AM$5, 0), FALSE)</f>
        <v>#N/A</v>
      </c>
      <c r="AD167" s="1" t="e">
        <f>VLOOKUP($B167, 'Pitcher Raw'!$B$6:$AM$77, MATCH('All P'!AD$5, 'Pitcher Raw'!$B$5:$AM$5, 0), FALSE)</f>
        <v>#N/A</v>
      </c>
      <c r="AE167" s="1" t="e">
        <f>VLOOKUP($B167, 'Pitcher Raw'!$B$6:$AM$77, MATCH('All P'!AE$5, 'Pitcher Raw'!$B$5:$AM$5, 0), FALSE)</f>
        <v>#N/A</v>
      </c>
      <c r="AF167" s="9" t="e">
        <f>VLOOKUP($B167, 'Pitcher Raw'!$B$6:$AM$77, MATCH('All P'!AF$5, 'Pitcher Raw'!$B$5:$AM$5, 0), FALSE)</f>
        <v>#N/A</v>
      </c>
      <c r="AG167" s="9" t="e">
        <f>VLOOKUP($B167, 'Pitcher Raw'!$B$6:$AM$77, MATCH('All P'!AG$5, 'Pitcher Raw'!$B$5:$AM$5, 0), FALSE)</f>
        <v>#N/A</v>
      </c>
      <c r="AH167" s="9" t="e">
        <f>VLOOKUP($B167, 'Pitcher Raw'!$B$6:$AM$77, MATCH('All P'!AH$5, 'Pitcher Raw'!$B$5:$AM$5, 0), FALSE)</f>
        <v>#N/A</v>
      </c>
      <c r="AI167" s="9" t="e">
        <f>VLOOKUP($B167, 'Pitcher Raw'!$B$6:$AM$77, MATCH('All P'!AI$5, 'Pitcher Raw'!$B$5:$AM$5, 0), FALSE)</f>
        <v>#N/A</v>
      </c>
      <c r="AJ167" s="9" t="e">
        <f>VLOOKUP($B167, 'Pitcher Raw'!$B$6:$AM$77, MATCH('All P'!AJ$5, 'Pitcher Raw'!$B$5:$AM$5, 0), FALSE)</f>
        <v>#N/A</v>
      </c>
      <c r="AK167" s="9" t="e">
        <f>(VLOOKUP($B167, 'Pitcher Raw'!$B$6:$AM$77, MATCH('All P'!AK$5, 'Pitcher Raw'!$B$5:$AM$5, 0), FALSE)/VLOOKUP('All P'!$E167, 'Major League Baseball  Detailed'!$AF$2:$AG$31,2,FALSE))*162</f>
        <v>#N/A</v>
      </c>
      <c r="AL167" s="9" t="e">
        <f>(VLOOKUP($B167, 'Pitcher Raw'!$B$6:$AM$77, MATCH('All P'!AL$5, 'Pitcher Raw'!$B$5:$AM$5, 0), FALSE)/VLOOKUP('All P'!$E167, 'Major League Baseball  Detailed'!$AF$2:$AG$31,2,FALSE))*162</f>
        <v>#N/A</v>
      </c>
    </row>
    <row r="168" spans="1:38" x14ac:dyDescent="0.45">
      <c r="A168">
        <f>'Pitcher Raw'!A168</f>
        <v>0</v>
      </c>
      <c r="B168">
        <f>'Pitcher Raw'!B168</f>
        <v>0</v>
      </c>
      <c r="C168">
        <f>'Pitcher Raw'!C168</f>
        <v>0</v>
      </c>
      <c r="D168">
        <f>'Pitcher Raw'!D168</f>
        <v>0</v>
      </c>
      <c r="E168">
        <f>'Pitcher Raw'!E168</f>
        <v>0</v>
      </c>
      <c r="F168">
        <f>'Pitcher Raw'!F168</f>
        <v>0</v>
      </c>
      <c r="G168" t="e">
        <f>ROUND((VLOOKUP($B168, 'Pitcher Raw'!$B$6:$AM$77, MATCH('All P'!G$5,'Pitcher Raw'!$B$5:$AM$5, 0), FALSE)/$L168)*(162*($L168/VLOOKUP($E168, 'Major League Baseball  Detailed'!$AF$2:$AG$31, 2, FALSE))),0)</f>
        <v>#N/A</v>
      </c>
      <c r="H168" t="e">
        <f>ROUND((VLOOKUP($B168, 'Pitcher Raw'!$B$6:$AM$77, MATCH('All P'!H$5,'Pitcher Raw'!$B$5:$AM$5, 0), FALSE)/$L168)*(162*($L168/VLOOKUP($E168, 'Major League Baseball  Detailed'!$AF$2:$AG$31, 2, FALSE))),0)</f>
        <v>#N/A</v>
      </c>
      <c r="I168" t="e">
        <f>ROUND((VLOOKUP($B168, 'Pitcher Raw'!$B$6:$AM$77, MATCH('All P'!I$5,'Pitcher Raw'!$B$5:$AM$5, 0), FALSE)/$L168)*(162*($L168/VLOOKUP($E168, 'Major League Baseball  Detailed'!$AF$2:$AG$31, 2, FALSE))),0)</f>
        <v>#N/A</v>
      </c>
      <c r="J168" t="e">
        <f>ROUND((VLOOKUP($B168, 'Pitcher Raw'!$B$6:$AM$77, MATCH('All P'!J$5,'Pitcher Raw'!$B$5:$AM$5, 0), FALSE)/$L168)*(162*($L168/VLOOKUP($E168, 'Major League Baseball  Detailed'!$AF$2:$AG$31, 2, FALSE))),0)</f>
        <v>#N/A</v>
      </c>
      <c r="K168" t="e">
        <f>VLOOKUP($B168, 'Pitcher Raw'!$B$6:$AM$77, MATCH('All P'!K$5, 'Pitcher Raw'!$B$5:$AM$5, 0), FALSE)</f>
        <v>#N/A</v>
      </c>
      <c r="L168" t="e">
        <f>ROUND((VLOOKUP($B168,'Pitcher Raw'!$B$6:$AM$77,MATCH('All P'!L$5,'Pitcher Raw'!$B$5:$AM$5,0),FALSE)/VLOOKUP($E168, 'Major League Baseball  Detailed'!$AF$2:$AG$31, 2, FALSE))*162, 0)</f>
        <v>#N/A</v>
      </c>
      <c r="M168" t="e">
        <f>ROUND((VLOOKUP($B168,'Pitcher Raw'!$B$6:$AM$77,MATCH('All P'!M$5,'Pitcher Raw'!$B$5:$AM$5,0),FALSE)/VLOOKUP($E168, 'Major League Baseball  Detailed'!$AF$2:$AG$31, 2, FALSE))*162, 0)</f>
        <v>#N/A</v>
      </c>
      <c r="N168" t="e">
        <f>ROUND((VLOOKUP($B168, 'Pitcher Raw'!$B$6:$AM$77, MATCH('All P'!N$5,'Pitcher Raw'!$B$5:$AM$5, 0), FALSE)/$L168)*(162*($L168/VLOOKUP($E168, 'Major League Baseball  Detailed'!$AF$2:$AG$31, 2, FALSE))),0)</f>
        <v>#N/A</v>
      </c>
      <c r="O168" t="e">
        <f>ROUND((VLOOKUP($B168, 'Pitcher Raw'!$B$6:$AM$77, MATCH('All P'!O$5,'Pitcher Raw'!$B$5:$AM$5, 0), FALSE)/$L168)*(162*($L168/VLOOKUP($E168, 'Major League Baseball  Detailed'!$AF$2:$AG$31, 2, FALSE))),0)</f>
        <v>#N/A</v>
      </c>
      <c r="P168" t="e">
        <f>ROUND((VLOOKUP($B168, 'Pitcher Raw'!$B$6:$AM$77, MATCH('All P'!P$5,'Pitcher Raw'!$B$5:$AM$5, 0), FALSE)/$L168)*(162*($L168/VLOOKUP($E168, 'Major League Baseball  Detailed'!$AF$2:$AG$31, 2, FALSE))),0)</f>
        <v>#N/A</v>
      </c>
      <c r="Q168" t="e">
        <f>ROUND((VLOOKUP($B168, 'Pitcher Raw'!$B$6:$AM$77, MATCH('All P'!Q$5,'Pitcher Raw'!$B$5:$AM$5, 0), FALSE)/$L168)*(162*($L168/VLOOKUP($E168, 'Major League Baseball  Detailed'!$AF$2:$AG$31, 2, FALSE))),0)</f>
        <v>#N/A</v>
      </c>
      <c r="R168" t="e">
        <f>ROUND((VLOOKUP($B168, 'Pitcher Raw'!$B$6:$AM$77, MATCH('All P'!R$5,'Pitcher Raw'!$B$5:$AM$5, 0), FALSE)/$L168)*(162*($L168/VLOOKUP($E168, 'Major League Baseball  Detailed'!$AF$2:$AG$31, 2, FALSE))),0)</f>
        <v>#N/A</v>
      </c>
      <c r="S168" t="e">
        <f>ROUND((VLOOKUP($B168, 'Pitcher Raw'!$B$6:$AM$77, MATCH('All P'!S$5,'Pitcher Raw'!$B$5:$AM$5, 0), FALSE)/$L168)*(162*($L168/VLOOKUP($E168, 'Major League Baseball  Detailed'!$AF$2:$AG$31, 2, FALSE))),0)</f>
        <v>#N/A</v>
      </c>
      <c r="T168" t="e">
        <f>ROUND((VLOOKUP($B168, 'Pitcher Raw'!$B$6:$AM$77, MATCH('All P'!T$5,'Pitcher Raw'!$B$5:$AM$5, 0), FALSE)/$L168)*(162*($L168/VLOOKUP($E168, 'Major League Baseball  Detailed'!$AF$2:$AG$31, 2, FALSE))),0)</f>
        <v>#N/A</v>
      </c>
      <c r="U168" t="e">
        <f>ROUND((VLOOKUP($B168, 'Pitcher Raw'!$B$6:$AM$77, MATCH('All P'!U$5,'Pitcher Raw'!$B$5:$AM$5, 0), FALSE)/$L168)*(162*($L168/VLOOKUP($E168, 'Major League Baseball  Detailed'!$AF$2:$AG$31, 2, FALSE))),0)</f>
        <v>#N/A</v>
      </c>
      <c r="V168" t="e">
        <f>ROUND((VLOOKUP($B168, 'Pitcher Raw'!$B$6:$AM$77, MATCH('All P'!V$5,'Pitcher Raw'!$B$5:$AM$5, 0), FALSE)/$L168)*(162*($L168/VLOOKUP($E168, 'Major League Baseball  Detailed'!$AF$2:$AG$31, 2, FALSE))),0)</f>
        <v>#N/A</v>
      </c>
      <c r="W168" t="e">
        <f>ROUND((VLOOKUP($B168, 'Pitcher Raw'!$B$6:$AM$77, MATCH('All P'!W$5,'Pitcher Raw'!$B$5:$AM$5, 0), FALSE)/$L168)*(162*($L168/VLOOKUP($E168, 'Major League Baseball  Detailed'!$AF$2:$AG$31, 2, FALSE))),0)</f>
        <v>#N/A</v>
      </c>
      <c r="X168" t="e">
        <f>ROUND((VLOOKUP($B168, 'Pitcher Raw'!$B$6:$AM$77, MATCH('All P'!X$5,'Pitcher Raw'!$B$5:$AM$5, 0), FALSE)/$L168)*(162*($L168/VLOOKUP($E168, 'Major League Baseball  Detailed'!$AF$2:$AG$31, 2, FALSE))),0)</f>
        <v>#N/A</v>
      </c>
      <c r="Y168" t="e">
        <f>ROUND((VLOOKUP($B168, 'Pitcher Raw'!$B$6:$AM$77, MATCH('All P'!Y$5,'Pitcher Raw'!$B$5:$AM$5, 0), FALSE)/$L168)*(162*($L168/VLOOKUP($E168, 'Major League Baseball  Detailed'!$AF$2:$AG$31, 2, FALSE))),0)</f>
        <v>#N/A</v>
      </c>
      <c r="Z168" t="e">
        <f>ROUND((VLOOKUP($B168, 'Pitcher Raw'!$B$6:$AM$77, MATCH('All P'!Z$5,'Pitcher Raw'!$B$5:$AM$5, 0), FALSE)/$L168)*(162*($L168/VLOOKUP($E168, 'Major League Baseball  Detailed'!$AF$2:$AG$31, 2, FALSE))),0)</f>
        <v>#N/A</v>
      </c>
      <c r="AA168" t="e">
        <f>ROUND((VLOOKUP($B168, 'Pitcher Raw'!$B$6:$AM$77, MATCH('All P'!AA$5,'Pitcher Raw'!$B$5:$AM$5, 0), FALSE)/$L168)*(162*($L168/VLOOKUP($E168, 'Major League Baseball  Detailed'!$AF$2:$AG$31, 2, FALSE))),0)</f>
        <v>#N/A</v>
      </c>
      <c r="AB168" t="e">
        <f>ROUND((VLOOKUP($B168, 'Pitcher Raw'!$B$6:$AM$77, MATCH('All P'!AB$5,'Pitcher Raw'!$B$5:$AM$5, 0), FALSE)/$L168)*(162*($L168/VLOOKUP($E168, 'Major League Baseball  Detailed'!$AF$2:$AG$31, 2, FALSE))),0)</f>
        <v>#N/A</v>
      </c>
      <c r="AC168" t="e">
        <f>VLOOKUP($B168, 'Pitcher Raw'!$B$6:$AM$77, MATCH('All P'!AC$5, 'Pitcher Raw'!$B$5:$AM$5, 0), FALSE)</f>
        <v>#N/A</v>
      </c>
      <c r="AD168" s="1" t="e">
        <f>VLOOKUP($B168, 'Pitcher Raw'!$B$6:$AM$77, MATCH('All P'!AD$5, 'Pitcher Raw'!$B$5:$AM$5, 0), FALSE)</f>
        <v>#N/A</v>
      </c>
      <c r="AE168" s="1" t="e">
        <f>VLOOKUP($B168, 'Pitcher Raw'!$B$6:$AM$77, MATCH('All P'!AE$5, 'Pitcher Raw'!$B$5:$AM$5, 0), FALSE)</f>
        <v>#N/A</v>
      </c>
      <c r="AF168" s="9" t="e">
        <f>VLOOKUP($B168, 'Pitcher Raw'!$B$6:$AM$77, MATCH('All P'!AF$5, 'Pitcher Raw'!$B$5:$AM$5, 0), FALSE)</f>
        <v>#N/A</v>
      </c>
      <c r="AG168" s="9" t="e">
        <f>VLOOKUP($B168, 'Pitcher Raw'!$B$6:$AM$77, MATCH('All P'!AG$5, 'Pitcher Raw'!$B$5:$AM$5, 0), FALSE)</f>
        <v>#N/A</v>
      </c>
      <c r="AH168" s="9" t="e">
        <f>VLOOKUP($B168, 'Pitcher Raw'!$B$6:$AM$77, MATCH('All P'!AH$5, 'Pitcher Raw'!$B$5:$AM$5, 0), FALSE)</f>
        <v>#N/A</v>
      </c>
      <c r="AI168" s="9" t="e">
        <f>VLOOKUP($B168, 'Pitcher Raw'!$B$6:$AM$77, MATCH('All P'!AI$5, 'Pitcher Raw'!$B$5:$AM$5, 0), FALSE)</f>
        <v>#N/A</v>
      </c>
      <c r="AJ168" s="9" t="e">
        <f>VLOOKUP($B168, 'Pitcher Raw'!$B$6:$AM$77, MATCH('All P'!AJ$5, 'Pitcher Raw'!$B$5:$AM$5, 0), FALSE)</f>
        <v>#N/A</v>
      </c>
      <c r="AK168" s="9" t="e">
        <f>(VLOOKUP($B168, 'Pitcher Raw'!$B$6:$AM$77, MATCH('All P'!AK$5, 'Pitcher Raw'!$B$5:$AM$5, 0), FALSE)/VLOOKUP('All P'!$E168, 'Major League Baseball  Detailed'!$AF$2:$AG$31,2,FALSE))*162</f>
        <v>#N/A</v>
      </c>
      <c r="AL168" s="9" t="e">
        <f>(VLOOKUP($B168, 'Pitcher Raw'!$B$6:$AM$77, MATCH('All P'!AL$5, 'Pitcher Raw'!$B$5:$AM$5, 0), FALSE)/VLOOKUP('All P'!$E168, 'Major League Baseball  Detailed'!$AF$2:$AG$31,2,FALSE))*162</f>
        <v>#N/A</v>
      </c>
    </row>
    <row r="169" spans="1:38" x14ac:dyDescent="0.45">
      <c r="A169">
        <f>'Pitcher Raw'!A169</f>
        <v>0</v>
      </c>
      <c r="B169">
        <f>'Pitcher Raw'!B169</f>
        <v>0</v>
      </c>
      <c r="C169">
        <f>'Pitcher Raw'!C169</f>
        <v>0</v>
      </c>
      <c r="D169">
        <f>'Pitcher Raw'!D169</f>
        <v>0</v>
      </c>
      <c r="E169">
        <f>'Pitcher Raw'!E169</f>
        <v>0</v>
      </c>
      <c r="F169">
        <f>'Pitcher Raw'!F169</f>
        <v>0</v>
      </c>
      <c r="G169" t="e">
        <f>ROUND((VLOOKUP($B169, 'Pitcher Raw'!$B$6:$AM$77, MATCH('All P'!G$5,'Pitcher Raw'!$B$5:$AM$5, 0), FALSE)/$L169)*(162*($L169/VLOOKUP($E169, 'Major League Baseball  Detailed'!$AF$2:$AG$31, 2, FALSE))),0)</f>
        <v>#N/A</v>
      </c>
      <c r="H169" t="e">
        <f>ROUND((VLOOKUP($B169, 'Pitcher Raw'!$B$6:$AM$77, MATCH('All P'!H$5,'Pitcher Raw'!$B$5:$AM$5, 0), FALSE)/$L169)*(162*($L169/VLOOKUP($E169, 'Major League Baseball  Detailed'!$AF$2:$AG$31, 2, FALSE))),0)</f>
        <v>#N/A</v>
      </c>
      <c r="I169" t="e">
        <f>ROUND((VLOOKUP($B169, 'Pitcher Raw'!$B$6:$AM$77, MATCH('All P'!I$5,'Pitcher Raw'!$B$5:$AM$5, 0), FALSE)/$L169)*(162*($L169/VLOOKUP($E169, 'Major League Baseball  Detailed'!$AF$2:$AG$31, 2, FALSE))),0)</f>
        <v>#N/A</v>
      </c>
      <c r="J169" t="e">
        <f>ROUND((VLOOKUP($B169, 'Pitcher Raw'!$B$6:$AM$77, MATCH('All P'!J$5,'Pitcher Raw'!$B$5:$AM$5, 0), FALSE)/$L169)*(162*($L169/VLOOKUP($E169, 'Major League Baseball  Detailed'!$AF$2:$AG$31, 2, FALSE))),0)</f>
        <v>#N/A</v>
      </c>
      <c r="K169" t="e">
        <f>VLOOKUP($B169, 'Pitcher Raw'!$B$6:$AM$77, MATCH('All P'!K$5, 'Pitcher Raw'!$B$5:$AM$5, 0), FALSE)</f>
        <v>#N/A</v>
      </c>
      <c r="L169" t="e">
        <f>ROUND((VLOOKUP($B169,'Pitcher Raw'!$B$6:$AM$77,MATCH('All P'!L$5,'Pitcher Raw'!$B$5:$AM$5,0),FALSE)/VLOOKUP($E169, 'Major League Baseball  Detailed'!$AF$2:$AG$31, 2, FALSE))*162, 0)</f>
        <v>#N/A</v>
      </c>
      <c r="M169" t="e">
        <f>ROUND((VLOOKUP($B169,'Pitcher Raw'!$B$6:$AM$77,MATCH('All P'!M$5,'Pitcher Raw'!$B$5:$AM$5,0),FALSE)/VLOOKUP($E169, 'Major League Baseball  Detailed'!$AF$2:$AG$31, 2, FALSE))*162, 0)</f>
        <v>#N/A</v>
      </c>
      <c r="N169" t="e">
        <f>ROUND((VLOOKUP($B169, 'Pitcher Raw'!$B$6:$AM$77, MATCH('All P'!N$5,'Pitcher Raw'!$B$5:$AM$5, 0), FALSE)/$L169)*(162*($L169/VLOOKUP($E169, 'Major League Baseball  Detailed'!$AF$2:$AG$31, 2, FALSE))),0)</f>
        <v>#N/A</v>
      </c>
      <c r="O169" t="e">
        <f>ROUND((VLOOKUP($B169, 'Pitcher Raw'!$B$6:$AM$77, MATCH('All P'!O$5,'Pitcher Raw'!$B$5:$AM$5, 0), FALSE)/$L169)*(162*($L169/VLOOKUP($E169, 'Major League Baseball  Detailed'!$AF$2:$AG$31, 2, FALSE))),0)</f>
        <v>#N/A</v>
      </c>
      <c r="P169" t="e">
        <f>ROUND((VLOOKUP($B169, 'Pitcher Raw'!$B$6:$AM$77, MATCH('All P'!P$5,'Pitcher Raw'!$B$5:$AM$5, 0), FALSE)/$L169)*(162*($L169/VLOOKUP($E169, 'Major League Baseball  Detailed'!$AF$2:$AG$31, 2, FALSE))),0)</f>
        <v>#N/A</v>
      </c>
      <c r="Q169" t="e">
        <f>ROUND((VLOOKUP($B169, 'Pitcher Raw'!$B$6:$AM$77, MATCH('All P'!Q$5,'Pitcher Raw'!$B$5:$AM$5, 0), FALSE)/$L169)*(162*($L169/VLOOKUP($E169, 'Major League Baseball  Detailed'!$AF$2:$AG$31, 2, FALSE))),0)</f>
        <v>#N/A</v>
      </c>
      <c r="R169" t="e">
        <f>ROUND((VLOOKUP($B169, 'Pitcher Raw'!$B$6:$AM$77, MATCH('All P'!R$5,'Pitcher Raw'!$B$5:$AM$5, 0), FALSE)/$L169)*(162*($L169/VLOOKUP($E169, 'Major League Baseball  Detailed'!$AF$2:$AG$31, 2, FALSE))),0)</f>
        <v>#N/A</v>
      </c>
      <c r="S169" t="e">
        <f>ROUND((VLOOKUP($B169, 'Pitcher Raw'!$B$6:$AM$77, MATCH('All P'!S$5,'Pitcher Raw'!$B$5:$AM$5, 0), FALSE)/$L169)*(162*($L169/VLOOKUP($E169, 'Major League Baseball  Detailed'!$AF$2:$AG$31, 2, FALSE))),0)</f>
        <v>#N/A</v>
      </c>
      <c r="T169" t="e">
        <f>ROUND((VLOOKUP($B169, 'Pitcher Raw'!$B$6:$AM$77, MATCH('All P'!T$5,'Pitcher Raw'!$B$5:$AM$5, 0), FALSE)/$L169)*(162*($L169/VLOOKUP($E169, 'Major League Baseball  Detailed'!$AF$2:$AG$31, 2, FALSE))),0)</f>
        <v>#N/A</v>
      </c>
      <c r="U169" t="e">
        <f>ROUND((VLOOKUP($B169, 'Pitcher Raw'!$B$6:$AM$77, MATCH('All P'!U$5,'Pitcher Raw'!$B$5:$AM$5, 0), FALSE)/$L169)*(162*($L169/VLOOKUP($E169, 'Major League Baseball  Detailed'!$AF$2:$AG$31, 2, FALSE))),0)</f>
        <v>#N/A</v>
      </c>
      <c r="V169" t="e">
        <f>ROUND((VLOOKUP($B169, 'Pitcher Raw'!$B$6:$AM$77, MATCH('All P'!V$5,'Pitcher Raw'!$B$5:$AM$5, 0), FALSE)/$L169)*(162*($L169/VLOOKUP($E169, 'Major League Baseball  Detailed'!$AF$2:$AG$31, 2, FALSE))),0)</f>
        <v>#N/A</v>
      </c>
      <c r="W169" t="e">
        <f>ROUND((VLOOKUP($B169, 'Pitcher Raw'!$B$6:$AM$77, MATCH('All P'!W$5,'Pitcher Raw'!$B$5:$AM$5, 0), FALSE)/$L169)*(162*($L169/VLOOKUP($E169, 'Major League Baseball  Detailed'!$AF$2:$AG$31, 2, FALSE))),0)</f>
        <v>#N/A</v>
      </c>
      <c r="X169" t="e">
        <f>ROUND((VLOOKUP($B169, 'Pitcher Raw'!$B$6:$AM$77, MATCH('All P'!X$5,'Pitcher Raw'!$B$5:$AM$5, 0), FALSE)/$L169)*(162*($L169/VLOOKUP($E169, 'Major League Baseball  Detailed'!$AF$2:$AG$31, 2, FALSE))),0)</f>
        <v>#N/A</v>
      </c>
      <c r="Y169" t="e">
        <f>ROUND((VLOOKUP($B169, 'Pitcher Raw'!$B$6:$AM$77, MATCH('All P'!Y$5,'Pitcher Raw'!$B$5:$AM$5, 0), FALSE)/$L169)*(162*($L169/VLOOKUP($E169, 'Major League Baseball  Detailed'!$AF$2:$AG$31, 2, FALSE))),0)</f>
        <v>#N/A</v>
      </c>
      <c r="Z169" t="e">
        <f>ROUND((VLOOKUP($B169, 'Pitcher Raw'!$B$6:$AM$77, MATCH('All P'!Z$5,'Pitcher Raw'!$B$5:$AM$5, 0), FALSE)/$L169)*(162*($L169/VLOOKUP($E169, 'Major League Baseball  Detailed'!$AF$2:$AG$31, 2, FALSE))),0)</f>
        <v>#N/A</v>
      </c>
      <c r="AA169" t="e">
        <f>ROUND((VLOOKUP($B169, 'Pitcher Raw'!$B$6:$AM$77, MATCH('All P'!AA$5,'Pitcher Raw'!$B$5:$AM$5, 0), FALSE)/$L169)*(162*($L169/VLOOKUP($E169, 'Major League Baseball  Detailed'!$AF$2:$AG$31, 2, FALSE))),0)</f>
        <v>#N/A</v>
      </c>
      <c r="AB169" t="e">
        <f>ROUND((VLOOKUP($B169, 'Pitcher Raw'!$B$6:$AM$77, MATCH('All P'!AB$5,'Pitcher Raw'!$B$5:$AM$5, 0), FALSE)/$L169)*(162*($L169/VLOOKUP($E169, 'Major League Baseball  Detailed'!$AF$2:$AG$31, 2, FALSE))),0)</f>
        <v>#N/A</v>
      </c>
      <c r="AC169" t="e">
        <f>VLOOKUP($B169, 'Pitcher Raw'!$B$6:$AM$77, MATCH('All P'!AC$5, 'Pitcher Raw'!$B$5:$AM$5, 0), FALSE)</f>
        <v>#N/A</v>
      </c>
      <c r="AD169" s="1" t="e">
        <f>VLOOKUP($B169, 'Pitcher Raw'!$B$6:$AM$77, MATCH('All P'!AD$5, 'Pitcher Raw'!$B$5:$AM$5, 0), FALSE)</f>
        <v>#N/A</v>
      </c>
      <c r="AE169" s="1" t="e">
        <f>VLOOKUP($B169, 'Pitcher Raw'!$B$6:$AM$77, MATCH('All P'!AE$5, 'Pitcher Raw'!$B$5:$AM$5, 0), FALSE)</f>
        <v>#N/A</v>
      </c>
      <c r="AF169" s="9" t="e">
        <f>VLOOKUP($B169, 'Pitcher Raw'!$B$6:$AM$77, MATCH('All P'!AF$5, 'Pitcher Raw'!$B$5:$AM$5, 0), FALSE)</f>
        <v>#N/A</v>
      </c>
      <c r="AG169" s="9" t="e">
        <f>VLOOKUP($B169, 'Pitcher Raw'!$B$6:$AM$77, MATCH('All P'!AG$5, 'Pitcher Raw'!$B$5:$AM$5, 0), FALSE)</f>
        <v>#N/A</v>
      </c>
      <c r="AH169" s="9" t="e">
        <f>VLOOKUP($B169, 'Pitcher Raw'!$B$6:$AM$77, MATCH('All P'!AH$5, 'Pitcher Raw'!$B$5:$AM$5, 0), FALSE)</f>
        <v>#N/A</v>
      </c>
      <c r="AI169" s="9" t="e">
        <f>VLOOKUP($B169, 'Pitcher Raw'!$B$6:$AM$77, MATCH('All P'!AI$5, 'Pitcher Raw'!$B$5:$AM$5, 0), FALSE)</f>
        <v>#N/A</v>
      </c>
      <c r="AJ169" s="9" t="e">
        <f>VLOOKUP($B169, 'Pitcher Raw'!$B$6:$AM$77, MATCH('All P'!AJ$5, 'Pitcher Raw'!$B$5:$AM$5, 0), FALSE)</f>
        <v>#N/A</v>
      </c>
      <c r="AK169" s="9" t="e">
        <f>(VLOOKUP($B169, 'Pitcher Raw'!$B$6:$AM$77, MATCH('All P'!AK$5, 'Pitcher Raw'!$B$5:$AM$5, 0), FALSE)/VLOOKUP('All P'!$E169, 'Major League Baseball  Detailed'!$AF$2:$AG$31,2,FALSE))*162</f>
        <v>#N/A</v>
      </c>
      <c r="AL169" s="9" t="e">
        <f>(VLOOKUP($B169, 'Pitcher Raw'!$B$6:$AM$77, MATCH('All P'!AL$5, 'Pitcher Raw'!$B$5:$AM$5, 0), FALSE)/VLOOKUP('All P'!$E169, 'Major League Baseball  Detailed'!$AF$2:$AG$31,2,FALSE))*162</f>
        <v>#N/A</v>
      </c>
    </row>
    <row r="170" spans="1:38" x14ac:dyDescent="0.45">
      <c r="A170">
        <f>'Pitcher Raw'!A170</f>
        <v>0</v>
      </c>
      <c r="B170">
        <f>'Pitcher Raw'!B170</f>
        <v>0</v>
      </c>
      <c r="C170">
        <f>'Pitcher Raw'!C170</f>
        <v>0</v>
      </c>
      <c r="D170">
        <f>'Pitcher Raw'!D170</f>
        <v>0</v>
      </c>
      <c r="E170">
        <f>'Pitcher Raw'!E170</f>
        <v>0</v>
      </c>
      <c r="F170">
        <f>'Pitcher Raw'!F170</f>
        <v>0</v>
      </c>
      <c r="G170" t="e">
        <f>ROUND((VLOOKUP($B170, 'Pitcher Raw'!$B$6:$AM$77, MATCH('All P'!G$5,'Pitcher Raw'!$B$5:$AM$5, 0), FALSE)/$L170)*(162*($L170/VLOOKUP($E170, 'Major League Baseball  Detailed'!$AF$2:$AG$31, 2, FALSE))),0)</f>
        <v>#N/A</v>
      </c>
      <c r="H170" t="e">
        <f>ROUND((VLOOKUP($B170, 'Pitcher Raw'!$B$6:$AM$77, MATCH('All P'!H$5,'Pitcher Raw'!$B$5:$AM$5, 0), FALSE)/$L170)*(162*($L170/VLOOKUP($E170, 'Major League Baseball  Detailed'!$AF$2:$AG$31, 2, FALSE))),0)</f>
        <v>#N/A</v>
      </c>
      <c r="I170" t="e">
        <f>ROUND((VLOOKUP($B170, 'Pitcher Raw'!$B$6:$AM$77, MATCH('All P'!I$5,'Pitcher Raw'!$B$5:$AM$5, 0), FALSE)/$L170)*(162*($L170/VLOOKUP($E170, 'Major League Baseball  Detailed'!$AF$2:$AG$31, 2, FALSE))),0)</f>
        <v>#N/A</v>
      </c>
      <c r="J170" t="e">
        <f>ROUND((VLOOKUP($B170, 'Pitcher Raw'!$B$6:$AM$77, MATCH('All P'!J$5,'Pitcher Raw'!$B$5:$AM$5, 0), FALSE)/$L170)*(162*($L170/VLOOKUP($E170, 'Major League Baseball  Detailed'!$AF$2:$AG$31, 2, FALSE))),0)</f>
        <v>#N/A</v>
      </c>
      <c r="K170" t="e">
        <f>VLOOKUP($B170, 'Pitcher Raw'!$B$6:$AM$77, MATCH('All P'!K$5, 'Pitcher Raw'!$B$5:$AM$5, 0), FALSE)</f>
        <v>#N/A</v>
      </c>
      <c r="L170" t="e">
        <f>ROUND((VLOOKUP($B170,'Pitcher Raw'!$B$6:$AM$77,MATCH('All P'!L$5,'Pitcher Raw'!$B$5:$AM$5,0),FALSE)/VLOOKUP($E170, 'Major League Baseball  Detailed'!$AF$2:$AG$31, 2, FALSE))*162, 0)</f>
        <v>#N/A</v>
      </c>
      <c r="M170" t="e">
        <f>ROUND((VLOOKUP($B170,'Pitcher Raw'!$B$6:$AM$77,MATCH('All P'!M$5,'Pitcher Raw'!$B$5:$AM$5,0),FALSE)/VLOOKUP($E170, 'Major League Baseball  Detailed'!$AF$2:$AG$31, 2, FALSE))*162, 0)</f>
        <v>#N/A</v>
      </c>
      <c r="N170" t="e">
        <f>ROUND((VLOOKUP($B170, 'Pitcher Raw'!$B$6:$AM$77, MATCH('All P'!N$5,'Pitcher Raw'!$B$5:$AM$5, 0), FALSE)/$L170)*(162*($L170/VLOOKUP($E170, 'Major League Baseball  Detailed'!$AF$2:$AG$31, 2, FALSE))),0)</f>
        <v>#N/A</v>
      </c>
      <c r="O170" t="e">
        <f>ROUND((VLOOKUP($B170, 'Pitcher Raw'!$B$6:$AM$77, MATCH('All P'!O$5,'Pitcher Raw'!$B$5:$AM$5, 0), FALSE)/$L170)*(162*($L170/VLOOKUP($E170, 'Major League Baseball  Detailed'!$AF$2:$AG$31, 2, FALSE))),0)</f>
        <v>#N/A</v>
      </c>
      <c r="P170" t="e">
        <f>ROUND((VLOOKUP($B170, 'Pitcher Raw'!$B$6:$AM$77, MATCH('All P'!P$5,'Pitcher Raw'!$B$5:$AM$5, 0), FALSE)/$L170)*(162*($L170/VLOOKUP($E170, 'Major League Baseball  Detailed'!$AF$2:$AG$31, 2, FALSE))),0)</f>
        <v>#N/A</v>
      </c>
      <c r="Q170" t="e">
        <f>ROUND((VLOOKUP($B170, 'Pitcher Raw'!$B$6:$AM$77, MATCH('All P'!Q$5,'Pitcher Raw'!$B$5:$AM$5, 0), FALSE)/$L170)*(162*($L170/VLOOKUP($E170, 'Major League Baseball  Detailed'!$AF$2:$AG$31, 2, FALSE))),0)</f>
        <v>#N/A</v>
      </c>
      <c r="R170" t="e">
        <f>ROUND((VLOOKUP($B170, 'Pitcher Raw'!$B$6:$AM$77, MATCH('All P'!R$5,'Pitcher Raw'!$B$5:$AM$5, 0), FALSE)/$L170)*(162*($L170/VLOOKUP($E170, 'Major League Baseball  Detailed'!$AF$2:$AG$31, 2, FALSE))),0)</f>
        <v>#N/A</v>
      </c>
      <c r="S170" t="e">
        <f>ROUND((VLOOKUP($B170, 'Pitcher Raw'!$B$6:$AM$77, MATCH('All P'!S$5,'Pitcher Raw'!$B$5:$AM$5, 0), FALSE)/$L170)*(162*($L170/VLOOKUP($E170, 'Major League Baseball  Detailed'!$AF$2:$AG$31, 2, FALSE))),0)</f>
        <v>#N/A</v>
      </c>
      <c r="T170" t="e">
        <f>ROUND((VLOOKUP($B170, 'Pitcher Raw'!$B$6:$AM$77, MATCH('All P'!T$5,'Pitcher Raw'!$B$5:$AM$5, 0), FALSE)/$L170)*(162*($L170/VLOOKUP($E170, 'Major League Baseball  Detailed'!$AF$2:$AG$31, 2, FALSE))),0)</f>
        <v>#N/A</v>
      </c>
      <c r="U170" t="e">
        <f>ROUND((VLOOKUP($B170, 'Pitcher Raw'!$B$6:$AM$77, MATCH('All P'!U$5,'Pitcher Raw'!$B$5:$AM$5, 0), FALSE)/$L170)*(162*($L170/VLOOKUP($E170, 'Major League Baseball  Detailed'!$AF$2:$AG$31, 2, FALSE))),0)</f>
        <v>#N/A</v>
      </c>
      <c r="V170" t="e">
        <f>ROUND((VLOOKUP($B170, 'Pitcher Raw'!$B$6:$AM$77, MATCH('All P'!V$5,'Pitcher Raw'!$B$5:$AM$5, 0), FALSE)/$L170)*(162*($L170/VLOOKUP($E170, 'Major League Baseball  Detailed'!$AF$2:$AG$31, 2, FALSE))),0)</f>
        <v>#N/A</v>
      </c>
      <c r="W170" t="e">
        <f>ROUND((VLOOKUP($B170, 'Pitcher Raw'!$B$6:$AM$77, MATCH('All P'!W$5,'Pitcher Raw'!$B$5:$AM$5, 0), FALSE)/$L170)*(162*($L170/VLOOKUP($E170, 'Major League Baseball  Detailed'!$AF$2:$AG$31, 2, FALSE))),0)</f>
        <v>#N/A</v>
      </c>
      <c r="X170" t="e">
        <f>ROUND((VLOOKUP($B170, 'Pitcher Raw'!$B$6:$AM$77, MATCH('All P'!X$5,'Pitcher Raw'!$B$5:$AM$5, 0), FALSE)/$L170)*(162*($L170/VLOOKUP($E170, 'Major League Baseball  Detailed'!$AF$2:$AG$31, 2, FALSE))),0)</f>
        <v>#N/A</v>
      </c>
      <c r="Y170" t="e">
        <f>ROUND((VLOOKUP($B170, 'Pitcher Raw'!$B$6:$AM$77, MATCH('All P'!Y$5,'Pitcher Raw'!$B$5:$AM$5, 0), FALSE)/$L170)*(162*($L170/VLOOKUP($E170, 'Major League Baseball  Detailed'!$AF$2:$AG$31, 2, FALSE))),0)</f>
        <v>#N/A</v>
      </c>
      <c r="Z170" t="e">
        <f>ROUND((VLOOKUP($B170, 'Pitcher Raw'!$B$6:$AM$77, MATCH('All P'!Z$5,'Pitcher Raw'!$B$5:$AM$5, 0), FALSE)/$L170)*(162*($L170/VLOOKUP($E170, 'Major League Baseball  Detailed'!$AF$2:$AG$31, 2, FALSE))),0)</f>
        <v>#N/A</v>
      </c>
      <c r="AA170" t="e">
        <f>ROUND((VLOOKUP($B170, 'Pitcher Raw'!$B$6:$AM$77, MATCH('All P'!AA$5,'Pitcher Raw'!$B$5:$AM$5, 0), FALSE)/$L170)*(162*($L170/VLOOKUP($E170, 'Major League Baseball  Detailed'!$AF$2:$AG$31, 2, FALSE))),0)</f>
        <v>#N/A</v>
      </c>
      <c r="AB170" t="e">
        <f>ROUND((VLOOKUP($B170, 'Pitcher Raw'!$B$6:$AM$77, MATCH('All P'!AB$5,'Pitcher Raw'!$B$5:$AM$5, 0), FALSE)/$L170)*(162*($L170/VLOOKUP($E170, 'Major League Baseball  Detailed'!$AF$2:$AG$31, 2, FALSE))),0)</f>
        <v>#N/A</v>
      </c>
      <c r="AC170" t="e">
        <f>VLOOKUP($B170, 'Pitcher Raw'!$B$6:$AM$77, MATCH('All P'!AC$5, 'Pitcher Raw'!$B$5:$AM$5, 0), FALSE)</f>
        <v>#N/A</v>
      </c>
      <c r="AD170" s="1" t="e">
        <f>VLOOKUP($B170, 'Pitcher Raw'!$B$6:$AM$77, MATCH('All P'!AD$5, 'Pitcher Raw'!$B$5:$AM$5, 0), FALSE)</f>
        <v>#N/A</v>
      </c>
      <c r="AE170" s="1" t="e">
        <f>VLOOKUP($B170, 'Pitcher Raw'!$B$6:$AM$77, MATCH('All P'!AE$5, 'Pitcher Raw'!$B$5:$AM$5, 0), FALSE)</f>
        <v>#N/A</v>
      </c>
      <c r="AF170" s="9" t="e">
        <f>VLOOKUP($B170, 'Pitcher Raw'!$B$6:$AM$77, MATCH('All P'!AF$5, 'Pitcher Raw'!$B$5:$AM$5, 0), FALSE)</f>
        <v>#N/A</v>
      </c>
      <c r="AG170" s="9" t="e">
        <f>VLOOKUP($B170, 'Pitcher Raw'!$B$6:$AM$77, MATCH('All P'!AG$5, 'Pitcher Raw'!$B$5:$AM$5, 0), FALSE)</f>
        <v>#N/A</v>
      </c>
      <c r="AH170" s="9" t="e">
        <f>VLOOKUP($B170, 'Pitcher Raw'!$B$6:$AM$77, MATCH('All P'!AH$5, 'Pitcher Raw'!$B$5:$AM$5, 0), FALSE)</f>
        <v>#N/A</v>
      </c>
      <c r="AI170" s="9" t="e">
        <f>VLOOKUP($B170, 'Pitcher Raw'!$B$6:$AM$77, MATCH('All P'!AI$5, 'Pitcher Raw'!$B$5:$AM$5, 0), FALSE)</f>
        <v>#N/A</v>
      </c>
      <c r="AJ170" s="9" t="e">
        <f>VLOOKUP($B170, 'Pitcher Raw'!$B$6:$AM$77, MATCH('All P'!AJ$5, 'Pitcher Raw'!$B$5:$AM$5, 0), FALSE)</f>
        <v>#N/A</v>
      </c>
      <c r="AK170" s="9" t="e">
        <f>(VLOOKUP($B170, 'Pitcher Raw'!$B$6:$AM$77, MATCH('All P'!AK$5, 'Pitcher Raw'!$B$5:$AM$5, 0), FALSE)/VLOOKUP('All P'!$E170, 'Major League Baseball  Detailed'!$AF$2:$AG$31,2,FALSE))*162</f>
        <v>#N/A</v>
      </c>
      <c r="AL170" s="9" t="e">
        <f>(VLOOKUP($B170, 'Pitcher Raw'!$B$6:$AM$77, MATCH('All P'!AL$5, 'Pitcher Raw'!$B$5:$AM$5, 0), FALSE)/VLOOKUP('All P'!$E170, 'Major League Baseball  Detailed'!$AF$2:$AG$31,2,FALSE))*162</f>
        <v>#N/A</v>
      </c>
    </row>
    <row r="171" spans="1:38" x14ac:dyDescent="0.45">
      <c r="A171">
        <f>'Pitcher Raw'!A171</f>
        <v>0</v>
      </c>
      <c r="B171">
        <f>'Pitcher Raw'!B171</f>
        <v>0</v>
      </c>
      <c r="C171">
        <f>'Pitcher Raw'!C171</f>
        <v>0</v>
      </c>
      <c r="D171">
        <f>'Pitcher Raw'!D171</f>
        <v>0</v>
      </c>
      <c r="E171">
        <f>'Pitcher Raw'!E171</f>
        <v>0</v>
      </c>
      <c r="F171">
        <f>'Pitcher Raw'!F171</f>
        <v>0</v>
      </c>
      <c r="G171" t="e">
        <f>ROUND((VLOOKUP($B171, 'Pitcher Raw'!$B$6:$AM$77, MATCH('All P'!G$5,'Pitcher Raw'!$B$5:$AM$5, 0), FALSE)/$L171)*(162*($L171/VLOOKUP($E171, 'Major League Baseball  Detailed'!$AF$2:$AG$31, 2, FALSE))),0)</f>
        <v>#N/A</v>
      </c>
      <c r="H171" t="e">
        <f>ROUND((VLOOKUP($B171, 'Pitcher Raw'!$B$6:$AM$77, MATCH('All P'!H$5,'Pitcher Raw'!$B$5:$AM$5, 0), FALSE)/$L171)*(162*($L171/VLOOKUP($E171, 'Major League Baseball  Detailed'!$AF$2:$AG$31, 2, FALSE))),0)</f>
        <v>#N/A</v>
      </c>
      <c r="I171" t="e">
        <f>ROUND((VLOOKUP($B171, 'Pitcher Raw'!$B$6:$AM$77, MATCH('All P'!I$5,'Pitcher Raw'!$B$5:$AM$5, 0), FALSE)/$L171)*(162*($L171/VLOOKUP($E171, 'Major League Baseball  Detailed'!$AF$2:$AG$31, 2, FALSE))),0)</f>
        <v>#N/A</v>
      </c>
      <c r="J171" t="e">
        <f>ROUND((VLOOKUP($B171, 'Pitcher Raw'!$B$6:$AM$77, MATCH('All P'!J$5,'Pitcher Raw'!$B$5:$AM$5, 0), FALSE)/$L171)*(162*($L171/VLOOKUP($E171, 'Major League Baseball  Detailed'!$AF$2:$AG$31, 2, FALSE))),0)</f>
        <v>#N/A</v>
      </c>
      <c r="K171" t="e">
        <f>VLOOKUP($B171, 'Pitcher Raw'!$B$6:$AM$77, MATCH('All P'!K$5, 'Pitcher Raw'!$B$5:$AM$5, 0), FALSE)</f>
        <v>#N/A</v>
      </c>
      <c r="L171" t="e">
        <f>ROUND((VLOOKUP($B171,'Pitcher Raw'!$B$6:$AM$77,MATCH('All P'!L$5,'Pitcher Raw'!$B$5:$AM$5,0),FALSE)/VLOOKUP($E171, 'Major League Baseball  Detailed'!$AF$2:$AG$31, 2, FALSE))*162, 0)</f>
        <v>#N/A</v>
      </c>
      <c r="M171" t="e">
        <f>ROUND((VLOOKUP($B171,'Pitcher Raw'!$B$6:$AM$77,MATCH('All P'!M$5,'Pitcher Raw'!$B$5:$AM$5,0),FALSE)/VLOOKUP($E171, 'Major League Baseball  Detailed'!$AF$2:$AG$31, 2, FALSE))*162, 0)</f>
        <v>#N/A</v>
      </c>
      <c r="N171" t="e">
        <f>ROUND((VLOOKUP($B171, 'Pitcher Raw'!$B$6:$AM$77, MATCH('All P'!N$5,'Pitcher Raw'!$B$5:$AM$5, 0), FALSE)/$L171)*(162*($L171/VLOOKUP($E171, 'Major League Baseball  Detailed'!$AF$2:$AG$31, 2, FALSE))),0)</f>
        <v>#N/A</v>
      </c>
      <c r="O171" t="e">
        <f>ROUND((VLOOKUP($B171, 'Pitcher Raw'!$B$6:$AM$77, MATCH('All P'!O$5,'Pitcher Raw'!$B$5:$AM$5, 0), FALSE)/$L171)*(162*($L171/VLOOKUP($E171, 'Major League Baseball  Detailed'!$AF$2:$AG$31, 2, FALSE))),0)</f>
        <v>#N/A</v>
      </c>
      <c r="P171" t="e">
        <f>ROUND((VLOOKUP($B171, 'Pitcher Raw'!$B$6:$AM$77, MATCH('All P'!P$5,'Pitcher Raw'!$B$5:$AM$5, 0), FALSE)/$L171)*(162*($L171/VLOOKUP($E171, 'Major League Baseball  Detailed'!$AF$2:$AG$31, 2, FALSE))),0)</f>
        <v>#N/A</v>
      </c>
      <c r="Q171" t="e">
        <f>ROUND((VLOOKUP($B171, 'Pitcher Raw'!$B$6:$AM$77, MATCH('All P'!Q$5,'Pitcher Raw'!$B$5:$AM$5, 0), FALSE)/$L171)*(162*($L171/VLOOKUP($E171, 'Major League Baseball  Detailed'!$AF$2:$AG$31, 2, FALSE))),0)</f>
        <v>#N/A</v>
      </c>
      <c r="R171" t="e">
        <f>ROUND((VLOOKUP($B171, 'Pitcher Raw'!$B$6:$AM$77, MATCH('All P'!R$5,'Pitcher Raw'!$B$5:$AM$5, 0), FALSE)/$L171)*(162*($L171/VLOOKUP($E171, 'Major League Baseball  Detailed'!$AF$2:$AG$31, 2, FALSE))),0)</f>
        <v>#N/A</v>
      </c>
      <c r="S171" t="e">
        <f>ROUND((VLOOKUP($B171, 'Pitcher Raw'!$B$6:$AM$77, MATCH('All P'!S$5,'Pitcher Raw'!$B$5:$AM$5, 0), FALSE)/$L171)*(162*($L171/VLOOKUP($E171, 'Major League Baseball  Detailed'!$AF$2:$AG$31, 2, FALSE))),0)</f>
        <v>#N/A</v>
      </c>
      <c r="T171" t="e">
        <f>ROUND((VLOOKUP($B171, 'Pitcher Raw'!$B$6:$AM$77, MATCH('All P'!T$5,'Pitcher Raw'!$B$5:$AM$5, 0), FALSE)/$L171)*(162*($L171/VLOOKUP($E171, 'Major League Baseball  Detailed'!$AF$2:$AG$31, 2, FALSE))),0)</f>
        <v>#N/A</v>
      </c>
      <c r="U171" t="e">
        <f>ROUND((VLOOKUP($B171, 'Pitcher Raw'!$B$6:$AM$77, MATCH('All P'!U$5,'Pitcher Raw'!$B$5:$AM$5, 0), FALSE)/$L171)*(162*($L171/VLOOKUP($E171, 'Major League Baseball  Detailed'!$AF$2:$AG$31, 2, FALSE))),0)</f>
        <v>#N/A</v>
      </c>
      <c r="V171" t="e">
        <f>ROUND((VLOOKUP($B171, 'Pitcher Raw'!$B$6:$AM$77, MATCH('All P'!V$5,'Pitcher Raw'!$B$5:$AM$5, 0), FALSE)/$L171)*(162*($L171/VLOOKUP($E171, 'Major League Baseball  Detailed'!$AF$2:$AG$31, 2, FALSE))),0)</f>
        <v>#N/A</v>
      </c>
      <c r="W171" t="e">
        <f>ROUND((VLOOKUP($B171, 'Pitcher Raw'!$B$6:$AM$77, MATCH('All P'!W$5,'Pitcher Raw'!$B$5:$AM$5, 0), FALSE)/$L171)*(162*($L171/VLOOKUP($E171, 'Major League Baseball  Detailed'!$AF$2:$AG$31, 2, FALSE))),0)</f>
        <v>#N/A</v>
      </c>
      <c r="X171" t="e">
        <f>ROUND((VLOOKUP($B171, 'Pitcher Raw'!$B$6:$AM$77, MATCH('All P'!X$5,'Pitcher Raw'!$B$5:$AM$5, 0), FALSE)/$L171)*(162*($L171/VLOOKUP($E171, 'Major League Baseball  Detailed'!$AF$2:$AG$31, 2, FALSE))),0)</f>
        <v>#N/A</v>
      </c>
      <c r="Y171" t="e">
        <f>ROUND((VLOOKUP($B171, 'Pitcher Raw'!$B$6:$AM$77, MATCH('All P'!Y$5,'Pitcher Raw'!$B$5:$AM$5, 0), FALSE)/$L171)*(162*($L171/VLOOKUP($E171, 'Major League Baseball  Detailed'!$AF$2:$AG$31, 2, FALSE))),0)</f>
        <v>#N/A</v>
      </c>
      <c r="Z171" t="e">
        <f>ROUND((VLOOKUP($B171, 'Pitcher Raw'!$B$6:$AM$77, MATCH('All P'!Z$5,'Pitcher Raw'!$B$5:$AM$5, 0), FALSE)/$L171)*(162*($L171/VLOOKUP($E171, 'Major League Baseball  Detailed'!$AF$2:$AG$31, 2, FALSE))),0)</f>
        <v>#N/A</v>
      </c>
      <c r="AA171" t="e">
        <f>ROUND((VLOOKUP($B171, 'Pitcher Raw'!$B$6:$AM$77, MATCH('All P'!AA$5,'Pitcher Raw'!$B$5:$AM$5, 0), FALSE)/$L171)*(162*($L171/VLOOKUP($E171, 'Major League Baseball  Detailed'!$AF$2:$AG$31, 2, FALSE))),0)</f>
        <v>#N/A</v>
      </c>
      <c r="AB171" t="e">
        <f>ROUND((VLOOKUP($B171, 'Pitcher Raw'!$B$6:$AM$77, MATCH('All P'!AB$5,'Pitcher Raw'!$B$5:$AM$5, 0), FALSE)/$L171)*(162*($L171/VLOOKUP($E171, 'Major League Baseball  Detailed'!$AF$2:$AG$31, 2, FALSE))),0)</f>
        <v>#N/A</v>
      </c>
      <c r="AC171" t="e">
        <f>VLOOKUP($B171, 'Pitcher Raw'!$B$6:$AM$77, MATCH('All P'!AC$5, 'Pitcher Raw'!$B$5:$AM$5, 0), FALSE)</f>
        <v>#N/A</v>
      </c>
      <c r="AD171" s="1" t="e">
        <f>VLOOKUP($B171, 'Pitcher Raw'!$B$6:$AM$77, MATCH('All P'!AD$5, 'Pitcher Raw'!$B$5:$AM$5, 0), FALSE)</f>
        <v>#N/A</v>
      </c>
      <c r="AE171" s="1" t="e">
        <f>VLOOKUP($B171, 'Pitcher Raw'!$B$6:$AM$77, MATCH('All P'!AE$5, 'Pitcher Raw'!$B$5:$AM$5, 0), FALSE)</f>
        <v>#N/A</v>
      </c>
      <c r="AF171" s="9" t="e">
        <f>VLOOKUP($B171, 'Pitcher Raw'!$B$6:$AM$77, MATCH('All P'!AF$5, 'Pitcher Raw'!$B$5:$AM$5, 0), FALSE)</f>
        <v>#N/A</v>
      </c>
      <c r="AG171" s="9" t="e">
        <f>VLOOKUP($B171, 'Pitcher Raw'!$B$6:$AM$77, MATCH('All P'!AG$5, 'Pitcher Raw'!$B$5:$AM$5, 0), FALSE)</f>
        <v>#N/A</v>
      </c>
      <c r="AH171" s="9" t="e">
        <f>VLOOKUP($B171, 'Pitcher Raw'!$B$6:$AM$77, MATCH('All P'!AH$5, 'Pitcher Raw'!$B$5:$AM$5, 0), FALSE)</f>
        <v>#N/A</v>
      </c>
      <c r="AI171" s="9" t="e">
        <f>VLOOKUP($B171, 'Pitcher Raw'!$B$6:$AM$77, MATCH('All P'!AI$5, 'Pitcher Raw'!$B$5:$AM$5, 0), FALSE)</f>
        <v>#N/A</v>
      </c>
      <c r="AJ171" s="9" t="e">
        <f>VLOOKUP($B171, 'Pitcher Raw'!$B$6:$AM$77, MATCH('All P'!AJ$5, 'Pitcher Raw'!$B$5:$AM$5, 0), FALSE)</f>
        <v>#N/A</v>
      </c>
      <c r="AK171" s="9" t="e">
        <f>(VLOOKUP($B171, 'Pitcher Raw'!$B$6:$AM$77, MATCH('All P'!AK$5, 'Pitcher Raw'!$B$5:$AM$5, 0), FALSE)/VLOOKUP('All P'!$E171, 'Major League Baseball  Detailed'!$AF$2:$AG$31,2,FALSE))*162</f>
        <v>#N/A</v>
      </c>
      <c r="AL171" s="9" t="e">
        <f>(VLOOKUP($B171, 'Pitcher Raw'!$B$6:$AM$77, MATCH('All P'!AL$5, 'Pitcher Raw'!$B$5:$AM$5, 0), FALSE)/VLOOKUP('All P'!$E171, 'Major League Baseball  Detailed'!$AF$2:$AG$31,2,FALSE))*162</f>
        <v>#N/A</v>
      </c>
    </row>
    <row r="172" spans="1:38" x14ac:dyDescent="0.45">
      <c r="A172">
        <f>'Pitcher Raw'!A172</f>
        <v>0</v>
      </c>
      <c r="B172">
        <f>'Pitcher Raw'!B172</f>
        <v>0</v>
      </c>
      <c r="C172">
        <f>'Pitcher Raw'!C172</f>
        <v>0</v>
      </c>
      <c r="D172">
        <f>'Pitcher Raw'!D172</f>
        <v>0</v>
      </c>
      <c r="E172">
        <f>'Pitcher Raw'!E172</f>
        <v>0</v>
      </c>
      <c r="F172">
        <f>'Pitcher Raw'!F172</f>
        <v>0</v>
      </c>
      <c r="G172" t="e">
        <f>ROUND((VLOOKUP($B172, 'Pitcher Raw'!$B$6:$AM$77, MATCH('All P'!G$5,'Pitcher Raw'!$B$5:$AM$5, 0), FALSE)/$L172)*(162*($L172/VLOOKUP($E172, 'Major League Baseball  Detailed'!$AF$2:$AG$31, 2, FALSE))),0)</f>
        <v>#N/A</v>
      </c>
      <c r="H172" t="e">
        <f>ROUND((VLOOKUP($B172, 'Pitcher Raw'!$B$6:$AM$77, MATCH('All P'!H$5,'Pitcher Raw'!$B$5:$AM$5, 0), FALSE)/$L172)*(162*($L172/VLOOKUP($E172, 'Major League Baseball  Detailed'!$AF$2:$AG$31, 2, FALSE))),0)</f>
        <v>#N/A</v>
      </c>
      <c r="I172" t="e">
        <f>ROUND((VLOOKUP($B172, 'Pitcher Raw'!$B$6:$AM$77, MATCH('All P'!I$5,'Pitcher Raw'!$B$5:$AM$5, 0), FALSE)/$L172)*(162*($L172/VLOOKUP($E172, 'Major League Baseball  Detailed'!$AF$2:$AG$31, 2, FALSE))),0)</f>
        <v>#N/A</v>
      </c>
      <c r="J172" t="e">
        <f>ROUND((VLOOKUP($B172, 'Pitcher Raw'!$B$6:$AM$77, MATCH('All P'!J$5,'Pitcher Raw'!$B$5:$AM$5, 0), FALSE)/$L172)*(162*($L172/VLOOKUP($E172, 'Major League Baseball  Detailed'!$AF$2:$AG$31, 2, FALSE))),0)</f>
        <v>#N/A</v>
      </c>
      <c r="K172" t="e">
        <f>VLOOKUP($B172, 'Pitcher Raw'!$B$6:$AM$77, MATCH('All P'!K$5, 'Pitcher Raw'!$B$5:$AM$5, 0), FALSE)</f>
        <v>#N/A</v>
      </c>
      <c r="L172" t="e">
        <f>ROUND((VLOOKUP($B172,'Pitcher Raw'!$B$6:$AM$77,MATCH('All P'!L$5,'Pitcher Raw'!$B$5:$AM$5,0),FALSE)/VLOOKUP($E172, 'Major League Baseball  Detailed'!$AF$2:$AG$31, 2, FALSE))*162, 0)</f>
        <v>#N/A</v>
      </c>
      <c r="M172" t="e">
        <f>ROUND((VLOOKUP($B172,'Pitcher Raw'!$B$6:$AM$77,MATCH('All P'!M$5,'Pitcher Raw'!$B$5:$AM$5,0),FALSE)/VLOOKUP($E172, 'Major League Baseball  Detailed'!$AF$2:$AG$31, 2, FALSE))*162, 0)</f>
        <v>#N/A</v>
      </c>
      <c r="N172" t="e">
        <f>ROUND((VLOOKUP($B172, 'Pitcher Raw'!$B$6:$AM$77, MATCH('All P'!N$5,'Pitcher Raw'!$B$5:$AM$5, 0), FALSE)/$L172)*(162*($L172/VLOOKUP($E172, 'Major League Baseball  Detailed'!$AF$2:$AG$31, 2, FALSE))),0)</f>
        <v>#N/A</v>
      </c>
      <c r="O172" t="e">
        <f>ROUND((VLOOKUP($B172, 'Pitcher Raw'!$B$6:$AM$77, MATCH('All P'!O$5,'Pitcher Raw'!$B$5:$AM$5, 0), FALSE)/$L172)*(162*($L172/VLOOKUP($E172, 'Major League Baseball  Detailed'!$AF$2:$AG$31, 2, FALSE))),0)</f>
        <v>#N/A</v>
      </c>
      <c r="P172" t="e">
        <f>ROUND((VLOOKUP($B172, 'Pitcher Raw'!$B$6:$AM$77, MATCH('All P'!P$5,'Pitcher Raw'!$B$5:$AM$5, 0), FALSE)/$L172)*(162*($L172/VLOOKUP($E172, 'Major League Baseball  Detailed'!$AF$2:$AG$31, 2, FALSE))),0)</f>
        <v>#N/A</v>
      </c>
      <c r="Q172" t="e">
        <f>ROUND((VLOOKUP($B172, 'Pitcher Raw'!$B$6:$AM$77, MATCH('All P'!Q$5,'Pitcher Raw'!$B$5:$AM$5, 0), FALSE)/$L172)*(162*($L172/VLOOKUP($E172, 'Major League Baseball  Detailed'!$AF$2:$AG$31, 2, FALSE))),0)</f>
        <v>#N/A</v>
      </c>
      <c r="R172" t="e">
        <f>ROUND((VLOOKUP($B172, 'Pitcher Raw'!$B$6:$AM$77, MATCH('All P'!R$5,'Pitcher Raw'!$B$5:$AM$5, 0), FALSE)/$L172)*(162*($L172/VLOOKUP($E172, 'Major League Baseball  Detailed'!$AF$2:$AG$31, 2, FALSE))),0)</f>
        <v>#N/A</v>
      </c>
      <c r="S172" t="e">
        <f>ROUND((VLOOKUP($B172, 'Pitcher Raw'!$B$6:$AM$77, MATCH('All P'!S$5,'Pitcher Raw'!$B$5:$AM$5, 0), FALSE)/$L172)*(162*($L172/VLOOKUP($E172, 'Major League Baseball  Detailed'!$AF$2:$AG$31, 2, FALSE))),0)</f>
        <v>#N/A</v>
      </c>
      <c r="T172" t="e">
        <f>ROUND((VLOOKUP($B172, 'Pitcher Raw'!$B$6:$AM$77, MATCH('All P'!T$5,'Pitcher Raw'!$B$5:$AM$5, 0), FALSE)/$L172)*(162*($L172/VLOOKUP($E172, 'Major League Baseball  Detailed'!$AF$2:$AG$31, 2, FALSE))),0)</f>
        <v>#N/A</v>
      </c>
      <c r="U172" t="e">
        <f>ROUND((VLOOKUP($B172, 'Pitcher Raw'!$B$6:$AM$77, MATCH('All P'!U$5,'Pitcher Raw'!$B$5:$AM$5, 0), FALSE)/$L172)*(162*($L172/VLOOKUP($E172, 'Major League Baseball  Detailed'!$AF$2:$AG$31, 2, FALSE))),0)</f>
        <v>#N/A</v>
      </c>
      <c r="V172" t="e">
        <f>ROUND((VLOOKUP($B172, 'Pitcher Raw'!$B$6:$AM$77, MATCH('All P'!V$5,'Pitcher Raw'!$B$5:$AM$5, 0), FALSE)/$L172)*(162*($L172/VLOOKUP($E172, 'Major League Baseball  Detailed'!$AF$2:$AG$31, 2, FALSE))),0)</f>
        <v>#N/A</v>
      </c>
      <c r="W172" t="e">
        <f>ROUND((VLOOKUP($B172, 'Pitcher Raw'!$B$6:$AM$77, MATCH('All P'!W$5,'Pitcher Raw'!$B$5:$AM$5, 0), FALSE)/$L172)*(162*($L172/VLOOKUP($E172, 'Major League Baseball  Detailed'!$AF$2:$AG$31, 2, FALSE))),0)</f>
        <v>#N/A</v>
      </c>
      <c r="X172" t="e">
        <f>ROUND((VLOOKUP($B172, 'Pitcher Raw'!$B$6:$AM$77, MATCH('All P'!X$5,'Pitcher Raw'!$B$5:$AM$5, 0), FALSE)/$L172)*(162*($L172/VLOOKUP($E172, 'Major League Baseball  Detailed'!$AF$2:$AG$31, 2, FALSE))),0)</f>
        <v>#N/A</v>
      </c>
      <c r="Y172" t="e">
        <f>ROUND((VLOOKUP($B172, 'Pitcher Raw'!$B$6:$AM$77, MATCH('All P'!Y$5,'Pitcher Raw'!$B$5:$AM$5, 0), FALSE)/$L172)*(162*($L172/VLOOKUP($E172, 'Major League Baseball  Detailed'!$AF$2:$AG$31, 2, FALSE))),0)</f>
        <v>#N/A</v>
      </c>
      <c r="Z172" t="e">
        <f>ROUND((VLOOKUP($B172, 'Pitcher Raw'!$B$6:$AM$77, MATCH('All P'!Z$5,'Pitcher Raw'!$B$5:$AM$5, 0), FALSE)/$L172)*(162*($L172/VLOOKUP($E172, 'Major League Baseball  Detailed'!$AF$2:$AG$31, 2, FALSE))),0)</f>
        <v>#N/A</v>
      </c>
      <c r="AA172" t="e">
        <f>ROUND((VLOOKUP($B172, 'Pitcher Raw'!$B$6:$AM$77, MATCH('All P'!AA$5,'Pitcher Raw'!$B$5:$AM$5, 0), FALSE)/$L172)*(162*($L172/VLOOKUP($E172, 'Major League Baseball  Detailed'!$AF$2:$AG$31, 2, FALSE))),0)</f>
        <v>#N/A</v>
      </c>
      <c r="AB172" t="e">
        <f>ROUND((VLOOKUP($B172, 'Pitcher Raw'!$B$6:$AM$77, MATCH('All P'!AB$5,'Pitcher Raw'!$B$5:$AM$5, 0), FALSE)/$L172)*(162*($L172/VLOOKUP($E172, 'Major League Baseball  Detailed'!$AF$2:$AG$31, 2, FALSE))),0)</f>
        <v>#N/A</v>
      </c>
      <c r="AC172" t="e">
        <f>VLOOKUP($B172, 'Pitcher Raw'!$B$6:$AM$77, MATCH('All P'!AC$5, 'Pitcher Raw'!$B$5:$AM$5, 0), FALSE)</f>
        <v>#N/A</v>
      </c>
      <c r="AD172" s="1" t="e">
        <f>VLOOKUP($B172, 'Pitcher Raw'!$B$6:$AM$77, MATCH('All P'!AD$5, 'Pitcher Raw'!$B$5:$AM$5, 0), FALSE)</f>
        <v>#N/A</v>
      </c>
      <c r="AE172" s="1" t="e">
        <f>VLOOKUP($B172, 'Pitcher Raw'!$B$6:$AM$77, MATCH('All P'!AE$5, 'Pitcher Raw'!$B$5:$AM$5, 0), FALSE)</f>
        <v>#N/A</v>
      </c>
      <c r="AF172" s="9" t="e">
        <f>VLOOKUP($B172, 'Pitcher Raw'!$B$6:$AM$77, MATCH('All P'!AF$5, 'Pitcher Raw'!$B$5:$AM$5, 0), FALSE)</f>
        <v>#N/A</v>
      </c>
      <c r="AG172" s="9" t="e">
        <f>VLOOKUP($B172, 'Pitcher Raw'!$B$6:$AM$77, MATCH('All P'!AG$5, 'Pitcher Raw'!$B$5:$AM$5, 0), FALSE)</f>
        <v>#N/A</v>
      </c>
      <c r="AH172" s="9" t="e">
        <f>VLOOKUP($B172, 'Pitcher Raw'!$B$6:$AM$77, MATCH('All P'!AH$5, 'Pitcher Raw'!$B$5:$AM$5, 0), FALSE)</f>
        <v>#N/A</v>
      </c>
      <c r="AI172" s="9" t="e">
        <f>VLOOKUP($B172, 'Pitcher Raw'!$B$6:$AM$77, MATCH('All P'!AI$5, 'Pitcher Raw'!$B$5:$AM$5, 0), FALSE)</f>
        <v>#N/A</v>
      </c>
      <c r="AJ172" s="9" t="e">
        <f>VLOOKUP($B172, 'Pitcher Raw'!$B$6:$AM$77, MATCH('All P'!AJ$5, 'Pitcher Raw'!$B$5:$AM$5, 0), FALSE)</f>
        <v>#N/A</v>
      </c>
      <c r="AK172" s="9" t="e">
        <f>(VLOOKUP($B172, 'Pitcher Raw'!$B$6:$AM$77, MATCH('All P'!AK$5, 'Pitcher Raw'!$B$5:$AM$5, 0), FALSE)/VLOOKUP('All P'!$E172, 'Major League Baseball  Detailed'!$AF$2:$AG$31,2,FALSE))*162</f>
        <v>#N/A</v>
      </c>
      <c r="AL172" s="9" t="e">
        <f>(VLOOKUP($B172, 'Pitcher Raw'!$B$6:$AM$77, MATCH('All P'!AL$5, 'Pitcher Raw'!$B$5:$AM$5, 0), FALSE)/VLOOKUP('All P'!$E172, 'Major League Baseball  Detailed'!$AF$2:$AG$31,2,FALSE))*162</f>
        <v>#N/A</v>
      </c>
    </row>
    <row r="173" spans="1:38" x14ac:dyDescent="0.45">
      <c r="A173">
        <f>'Pitcher Raw'!A173</f>
        <v>0</v>
      </c>
      <c r="B173">
        <f>'Pitcher Raw'!B173</f>
        <v>0</v>
      </c>
      <c r="C173">
        <f>'Pitcher Raw'!C173</f>
        <v>0</v>
      </c>
      <c r="D173">
        <f>'Pitcher Raw'!D173</f>
        <v>0</v>
      </c>
      <c r="E173">
        <f>'Pitcher Raw'!E173</f>
        <v>0</v>
      </c>
      <c r="F173">
        <f>'Pitcher Raw'!F173</f>
        <v>0</v>
      </c>
      <c r="G173" t="e">
        <f>ROUND((VLOOKUP($B173, 'Pitcher Raw'!$B$6:$AM$77, MATCH('All P'!G$5,'Pitcher Raw'!$B$5:$AM$5, 0), FALSE)/$L173)*(162*($L173/VLOOKUP($E173, 'Major League Baseball  Detailed'!$AF$2:$AG$31, 2, FALSE))),0)</f>
        <v>#N/A</v>
      </c>
      <c r="H173" t="e">
        <f>ROUND((VLOOKUP($B173, 'Pitcher Raw'!$B$6:$AM$77, MATCH('All P'!H$5,'Pitcher Raw'!$B$5:$AM$5, 0), FALSE)/$L173)*(162*($L173/VLOOKUP($E173, 'Major League Baseball  Detailed'!$AF$2:$AG$31, 2, FALSE))),0)</f>
        <v>#N/A</v>
      </c>
      <c r="I173" t="e">
        <f>ROUND((VLOOKUP($B173, 'Pitcher Raw'!$B$6:$AM$77, MATCH('All P'!I$5,'Pitcher Raw'!$B$5:$AM$5, 0), FALSE)/$L173)*(162*($L173/VLOOKUP($E173, 'Major League Baseball  Detailed'!$AF$2:$AG$31, 2, FALSE))),0)</f>
        <v>#N/A</v>
      </c>
      <c r="J173" t="e">
        <f>ROUND((VLOOKUP($B173, 'Pitcher Raw'!$B$6:$AM$77, MATCH('All P'!J$5,'Pitcher Raw'!$B$5:$AM$5, 0), FALSE)/$L173)*(162*($L173/VLOOKUP($E173, 'Major League Baseball  Detailed'!$AF$2:$AG$31, 2, FALSE))),0)</f>
        <v>#N/A</v>
      </c>
      <c r="K173" t="e">
        <f>VLOOKUP($B173, 'Pitcher Raw'!$B$6:$AM$77, MATCH('All P'!K$5, 'Pitcher Raw'!$B$5:$AM$5, 0), FALSE)</f>
        <v>#N/A</v>
      </c>
      <c r="L173" t="e">
        <f>ROUND((VLOOKUP($B173,'Pitcher Raw'!$B$6:$AM$77,MATCH('All P'!L$5,'Pitcher Raw'!$B$5:$AM$5,0),FALSE)/VLOOKUP($E173, 'Major League Baseball  Detailed'!$AF$2:$AG$31, 2, FALSE))*162, 0)</f>
        <v>#N/A</v>
      </c>
      <c r="M173" t="e">
        <f>ROUND((VLOOKUP($B173,'Pitcher Raw'!$B$6:$AM$77,MATCH('All P'!M$5,'Pitcher Raw'!$B$5:$AM$5,0),FALSE)/VLOOKUP($E173, 'Major League Baseball  Detailed'!$AF$2:$AG$31, 2, FALSE))*162, 0)</f>
        <v>#N/A</v>
      </c>
      <c r="N173" t="e">
        <f>ROUND((VLOOKUP($B173, 'Pitcher Raw'!$B$6:$AM$77, MATCH('All P'!N$5,'Pitcher Raw'!$B$5:$AM$5, 0), FALSE)/$L173)*(162*($L173/VLOOKUP($E173, 'Major League Baseball  Detailed'!$AF$2:$AG$31, 2, FALSE))),0)</f>
        <v>#N/A</v>
      </c>
      <c r="O173" t="e">
        <f>ROUND((VLOOKUP($B173, 'Pitcher Raw'!$B$6:$AM$77, MATCH('All P'!O$5,'Pitcher Raw'!$B$5:$AM$5, 0), FALSE)/$L173)*(162*($L173/VLOOKUP($E173, 'Major League Baseball  Detailed'!$AF$2:$AG$31, 2, FALSE))),0)</f>
        <v>#N/A</v>
      </c>
      <c r="P173" t="e">
        <f>ROUND((VLOOKUP($B173, 'Pitcher Raw'!$B$6:$AM$77, MATCH('All P'!P$5,'Pitcher Raw'!$B$5:$AM$5, 0), FALSE)/$L173)*(162*($L173/VLOOKUP($E173, 'Major League Baseball  Detailed'!$AF$2:$AG$31, 2, FALSE))),0)</f>
        <v>#N/A</v>
      </c>
      <c r="Q173" t="e">
        <f>ROUND((VLOOKUP($B173, 'Pitcher Raw'!$B$6:$AM$77, MATCH('All P'!Q$5,'Pitcher Raw'!$B$5:$AM$5, 0), FALSE)/$L173)*(162*($L173/VLOOKUP($E173, 'Major League Baseball  Detailed'!$AF$2:$AG$31, 2, FALSE))),0)</f>
        <v>#N/A</v>
      </c>
      <c r="R173" t="e">
        <f>ROUND((VLOOKUP($B173, 'Pitcher Raw'!$B$6:$AM$77, MATCH('All P'!R$5,'Pitcher Raw'!$B$5:$AM$5, 0), FALSE)/$L173)*(162*($L173/VLOOKUP($E173, 'Major League Baseball  Detailed'!$AF$2:$AG$31, 2, FALSE))),0)</f>
        <v>#N/A</v>
      </c>
      <c r="S173" t="e">
        <f>ROUND((VLOOKUP($B173, 'Pitcher Raw'!$B$6:$AM$77, MATCH('All P'!S$5,'Pitcher Raw'!$B$5:$AM$5, 0), FALSE)/$L173)*(162*($L173/VLOOKUP($E173, 'Major League Baseball  Detailed'!$AF$2:$AG$31, 2, FALSE))),0)</f>
        <v>#N/A</v>
      </c>
      <c r="T173" t="e">
        <f>ROUND((VLOOKUP($B173, 'Pitcher Raw'!$B$6:$AM$77, MATCH('All P'!T$5,'Pitcher Raw'!$B$5:$AM$5, 0), FALSE)/$L173)*(162*($L173/VLOOKUP($E173, 'Major League Baseball  Detailed'!$AF$2:$AG$31, 2, FALSE))),0)</f>
        <v>#N/A</v>
      </c>
      <c r="U173" t="e">
        <f>ROUND((VLOOKUP($B173, 'Pitcher Raw'!$B$6:$AM$77, MATCH('All P'!U$5,'Pitcher Raw'!$B$5:$AM$5, 0), FALSE)/$L173)*(162*($L173/VLOOKUP($E173, 'Major League Baseball  Detailed'!$AF$2:$AG$31, 2, FALSE))),0)</f>
        <v>#N/A</v>
      </c>
      <c r="V173" t="e">
        <f>ROUND((VLOOKUP($B173, 'Pitcher Raw'!$B$6:$AM$77, MATCH('All P'!V$5,'Pitcher Raw'!$B$5:$AM$5, 0), FALSE)/$L173)*(162*($L173/VLOOKUP($E173, 'Major League Baseball  Detailed'!$AF$2:$AG$31, 2, FALSE))),0)</f>
        <v>#N/A</v>
      </c>
      <c r="W173" t="e">
        <f>ROUND((VLOOKUP($B173, 'Pitcher Raw'!$B$6:$AM$77, MATCH('All P'!W$5,'Pitcher Raw'!$B$5:$AM$5, 0), FALSE)/$L173)*(162*($L173/VLOOKUP($E173, 'Major League Baseball  Detailed'!$AF$2:$AG$31, 2, FALSE))),0)</f>
        <v>#N/A</v>
      </c>
      <c r="X173" t="e">
        <f>ROUND((VLOOKUP($B173, 'Pitcher Raw'!$B$6:$AM$77, MATCH('All P'!X$5,'Pitcher Raw'!$B$5:$AM$5, 0), FALSE)/$L173)*(162*($L173/VLOOKUP($E173, 'Major League Baseball  Detailed'!$AF$2:$AG$31, 2, FALSE))),0)</f>
        <v>#N/A</v>
      </c>
      <c r="Y173" t="e">
        <f>ROUND((VLOOKUP($B173, 'Pitcher Raw'!$B$6:$AM$77, MATCH('All P'!Y$5,'Pitcher Raw'!$B$5:$AM$5, 0), FALSE)/$L173)*(162*($L173/VLOOKUP($E173, 'Major League Baseball  Detailed'!$AF$2:$AG$31, 2, FALSE))),0)</f>
        <v>#N/A</v>
      </c>
      <c r="Z173" t="e">
        <f>ROUND((VLOOKUP($B173, 'Pitcher Raw'!$B$6:$AM$77, MATCH('All P'!Z$5,'Pitcher Raw'!$B$5:$AM$5, 0), FALSE)/$L173)*(162*($L173/VLOOKUP($E173, 'Major League Baseball  Detailed'!$AF$2:$AG$31, 2, FALSE))),0)</f>
        <v>#N/A</v>
      </c>
      <c r="AA173" t="e">
        <f>ROUND((VLOOKUP($B173, 'Pitcher Raw'!$B$6:$AM$77, MATCH('All P'!AA$5,'Pitcher Raw'!$B$5:$AM$5, 0), FALSE)/$L173)*(162*($L173/VLOOKUP($E173, 'Major League Baseball  Detailed'!$AF$2:$AG$31, 2, FALSE))),0)</f>
        <v>#N/A</v>
      </c>
      <c r="AB173" t="e">
        <f>ROUND((VLOOKUP($B173, 'Pitcher Raw'!$B$6:$AM$77, MATCH('All P'!AB$5,'Pitcher Raw'!$B$5:$AM$5, 0), FALSE)/$L173)*(162*($L173/VLOOKUP($E173, 'Major League Baseball  Detailed'!$AF$2:$AG$31, 2, FALSE))),0)</f>
        <v>#N/A</v>
      </c>
      <c r="AC173" t="e">
        <f>VLOOKUP($B173, 'Pitcher Raw'!$B$6:$AM$77, MATCH('All P'!AC$5, 'Pitcher Raw'!$B$5:$AM$5, 0), FALSE)</f>
        <v>#N/A</v>
      </c>
      <c r="AD173" s="1" t="e">
        <f>VLOOKUP($B173, 'Pitcher Raw'!$B$6:$AM$77, MATCH('All P'!AD$5, 'Pitcher Raw'!$B$5:$AM$5, 0), FALSE)</f>
        <v>#N/A</v>
      </c>
      <c r="AE173" s="1" t="e">
        <f>VLOOKUP($B173, 'Pitcher Raw'!$B$6:$AM$77, MATCH('All P'!AE$5, 'Pitcher Raw'!$B$5:$AM$5, 0), FALSE)</f>
        <v>#N/A</v>
      </c>
      <c r="AF173" s="9" t="e">
        <f>VLOOKUP($B173, 'Pitcher Raw'!$B$6:$AM$77, MATCH('All P'!AF$5, 'Pitcher Raw'!$B$5:$AM$5, 0), FALSE)</f>
        <v>#N/A</v>
      </c>
      <c r="AG173" s="9" t="e">
        <f>VLOOKUP($B173, 'Pitcher Raw'!$B$6:$AM$77, MATCH('All P'!AG$5, 'Pitcher Raw'!$B$5:$AM$5, 0), FALSE)</f>
        <v>#N/A</v>
      </c>
      <c r="AH173" s="9" t="e">
        <f>VLOOKUP($B173, 'Pitcher Raw'!$B$6:$AM$77, MATCH('All P'!AH$5, 'Pitcher Raw'!$B$5:$AM$5, 0), FALSE)</f>
        <v>#N/A</v>
      </c>
      <c r="AI173" s="9" t="e">
        <f>VLOOKUP($B173, 'Pitcher Raw'!$B$6:$AM$77, MATCH('All P'!AI$5, 'Pitcher Raw'!$B$5:$AM$5, 0), FALSE)</f>
        <v>#N/A</v>
      </c>
      <c r="AJ173" s="9" t="e">
        <f>VLOOKUP($B173, 'Pitcher Raw'!$B$6:$AM$77, MATCH('All P'!AJ$5, 'Pitcher Raw'!$B$5:$AM$5, 0), FALSE)</f>
        <v>#N/A</v>
      </c>
      <c r="AK173" s="9" t="e">
        <f>(VLOOKUP($B173, 'Pitcher Raw'!$B$6:$AM$77, MATCH('All P'!AK$5, 'Pitcher Raw'!$B$5:$AM$5, 0), FALSE)/VLOOKUP('All P'!$E173, 'Major League Baseball  Detailed'!$AF$2:$AG$31,2,FALSE))*162</f>
        <v>#N/A</v>
      </c>
      <c r="AL173" s="9" t="e">
        <f>(VLOOKUP($B173, 'Pitcher Raw'!$B$6:$AM$77, MATCH('All P'!AL$5, 'Pitcher Raw'!$B$5:$AM$5, 0), FALSE)/VLOOKUP('All P'!$E173, 'Major League Baseball  Detailed'!$AF$2:$AG$31,2,FALSE))*162</f>
        <v>#N/A</v>
      </c>
    </row>
    <row r="174" spans="1:38" x14ac:dyDescent="0.45">
      <c r="A174">
        <f>'Pitcher Raw'!A174</f>
        <v>0</v>
      </c>
      <c r="B174">
        <f>'Pitcher Raw'!B174</f>
        <v>0</v>
      </c>
      <c r="C174">
        <f>'Pitcher Raw'!C174</f>
        <v>0</v>
      </c>
      <c r="D174">
        <f>'Pitcher Raw'!D174</f>
        <v>0</v>
      </c>
      <c r="E174">
        <f>'Pitcher Raw'!E174</f>
        <v>0</v>
      </c>
      <c r="F174">
        <f>'Pitcher Raw'!F174</f>
        <v>0</v>
      </c>
      <c r="G174" t="e">
        <f>ROUND((VLOOKUP($B174, 'Pitcher Raw'!$B$6:$AM$77, MATCH('All P'!G$5,'Pitcher Raw'!$B$5:$AM$5, 0), FALSE)/$L174)*(162*($L174/VLOOKUP($E174, 'Major League Baseball  Detailed'!$AF$2:$AG$31, 2, FALSE))),0)</f>
        <v>#N/A</v>
      </c>
      <c r="H174" t="e">
        <f>ROUND((VLOOKUP($B174, 'Pitcher Raw'!$B$6:$AM$77, MATCH('All P'!H$5,'Pitcher Raw'!$B$5:$AM$5, 0), FALSE)/$L174)*(162*($L174/VLOOKUP($E174, 'Major League Baseball  Detailed'!$AF$2:$AG$31, 2, FALSE))),0)</f>
        <v>#N/A</v>
      </c>
      <c r="I174" t="e">
        <f>ROUND((VLOOKUP($B174, 'Pitcher Raw'!$B$6:$AM$77, MATCH('All P'!I$5,'Pitcher Raw'!$B$5:$AM$5, 0), FALSE)/$L174)*(162*($L174/VLOOKUP($E174, 'Major League Baseball  Detailed'!$AF$2:$AG$31, 2, FALSE))),0)</f>
        <v>#N/A</v>
      </c>
      <c r="J174" t="e">
        <f>ROUND((VLOOKUP($B174, 'Pitcher Raw'!$B$6:$AM$77, MATCH('All P'!J$5,'Pitcher Raw'!$B$5:$AM$5, 0), FALSE)/$L174)*(162*($L174/VLOOKUP($E174, 'Major League Baseball  Detailed'!$AF$2:$AG$31, 2, FALSE))),0)</f>
        <v>#N/A</v>
      </c>
      <c r="K174" t="e">
        <f>VLOOKUP($B174, 'Pitcher Raw'!$B$6:$AM$77, MATCH('All P'!K$5, 'Pitcher Raw'!$B$5:$AM$5, 0), FALSE)</f>
        <v>#N/A</v>
      </c>
      <c r="L174" t="e">
        <f>ROUND((VLOOKUP($B174,'Pitcher Raw'!$B$6:$AM$77,MATCH('All P'!L$5,'Pitcher Raw'!$B$5:$AM$5,0),FALSE)/VLOOKUP($E174, 'Major League Baseball  Detailed'!$AF$2:$AG$31, 2, FALSE))*162, 0)</f>
        <v>#N/A</v>
      </c>
      <c r="M174" t="e">
        <f>ROUND((VLOOKUP($B174,'Pitcher Raw'!$B$6:$AM$77,MATCH('All P'!M$5,'Pitcher Raw'!$B$5:$AM$5,0),FALSE)/VLOOKUP($E174, 'Major League Baseball  Detailed'!$AF$2:$AG$31, 2, FALSE))*162, 0)</f>
        <v>#N/A</v>
      </c>
      <c r="N174" t="e">
        <f>ROUND((VLOOKUP($B174, 'Pitcher Raw'!$B$6:$AM$77, MATCH('All P'!N$5,'Pitcher Raw'!$B$5:$AM$5, 0), FALSE)/$L174)*(162*($L174/VLOOKUP($E174, 'Major League Baseball  Detailed'!$AF$2:$AG$31, 2, FALSE))),0)</f>
        <v>#N/A</v>
      </c>
      <c r="O174" t="e">
        <f>ROUND((VLOOKUP($B174, 'Pitcher Raw'!$B$6:$AM$77, MATCH('All P'!O$5,'Pitcher Raw'!$B$5:$AM$5, 0), FALSE)/$L174)*(162*($L174/VLOOKUP($E174, 'Major League Baseball  Detailed'!$AF$2:$AG$31, 2, FALSE))),0)</f>
        <v>#N/A</v>
      </c>
      <c r="P174" t="e">
        <f>ROUND((VLOOKUP($B174, 'Pitcher Raw'!$B$6:$AM$77, MATCH('All P'!P$5,'Pitcher Raw'!$B$5:$AM$5, 0), FALSE)/$L174)*(162*($L174/VLOOKUP($E174, 'Major League Baseball  Detailed'!$AF$2:$AG$31, 2, FALSE))),0)</f>
        <v>#N/A</v>
      </c>
      <c r="Q174" t="e">
        <f>ROUND((VLOOKUP($B174, 'Pitcher Raw'!$B$6:$AM$77, MATCH('All P'!Q$5,'Pitcher Raw'!$B$5:$AM$5, 0), FALSE)/$L174)*(162*($L174/VLOOKUP($E174, 'Major League Baseball  Detailed'!$AF$2:$AG$31, 2, FALSE))),0)</f>
        <v>#N/A</v>
      </c>
      <c r="R174" t="e">
        <f>ROUND((VLOOKUP($B174, 'Pitcher Raw'!$B$6:$AM$77, MATCH('All P'!R$5,'Pitcher Raw'!$B$5:$AM$5, 0), FALSE)/$L174)*(162*($L174/VLOOKUP($E174, 'Major League Baseball  Detailed'!$AF$2:$AG$31, 2, FALSE))),0)</f>
        <v>#N/A</v>
      </c>
      <c r="S174" t="e">
        <f>ROUND((VLOOKUP($B174, 'Pitcher Raw'!$B$6:$AM$77, MATCH('All P'!S$5,'Pitcher Raw'!$B$5:$AM$5, 0), FALSE)/$L174)*(162*($L174/VLOOKUP($E174, 'Major League Baseball  Detailed'!$AF$2:$AG$31, 2, FALSE))),0)</f>
        <v>#N/A</v>
      </c>
      <c r="T174" t="e">
        <f>ROUND((VLOOKUP($B174, 'Pitcher Raw'!$B$6:$AM$77, MATCH('All P'!T$5,'Pitcher Raw'!$B$5:$AM$5, 0), FALSE)/$L174)*(162*($L174/VLOOKUP($E174, 'Major League Baseball  Detailed'!$AF$2:$AG$31, 2, FALSE))),0)</f>
        <v>#N/A</v>
      </c>
      <c r="U174" t="e">
        <f>ROUND((VLOOKUP($B174, 'Pitcher Raw'!$B$6:$AM$77, MATCH('All P'!U$5,'Pitcher Raw'!$B$5:$AM$5, 0), FALSE)/$L174)*(162*($L174/VLOOKUP($E174, 'Major League Baseball  Detailed'!$AF$2:$AG$31, 2, FALSE))),0)</f>
        <v>#N/A</v>
      </c>
      <c r="V174" t="e">
        <f>ROUND((VLOOKUP($B174, 'Pitcher Raw'!$B$6:$AM$77, MATCH('All P'!V$5,'Pitcher Raw'!$B$5:$AM$5, 0), FALSE)/$L174)*(162*($L174/VLOOKUP($E174, 'Major League Baseball  Detailed'!$AF$2:$AG$31, 2, FALSE))),0)</f>
        <v>#N/A</v>
      </c>
      <c r="W174" t="e">
        <f>ROUND((VLOOKUP($B174, 'Pitcher Raw'!$B$6:$AM$77, MATCH('All P'!W$5,'Pitcher Raw'!$B$5:$AM$5, 0), FALSE)/$L174)*(162*($L174/VLOOKUP($E174, 'Major League Baseball  Detailed'!$AF$2:$AG$31, 2, FALSE))),0)</f>
        <v>#N/A</v>
      </c>
      <c r="X174" t="e">
        <f>ROUND((VLOOKUP($B174, 'Pitcher Raw'!$B$6:$AM$77, MATCH('All P'!X$5,'Pitcher Raw'!$B$5:$AM$5, 0), FALSE)/$L174)*(162*($L174/VLOOKUP($E174, 'Major League Baseball  Detailed'!$AF$2:$AG$31, 2, FALSE))),0)</f>
        <v>#N/A</v>
      </c>
      <c r="Y174" t="e">
        <f>ROUND((VLOOKUP($B174, 'Pitcher Raw'!$B$6:$AM$77, MATCH('All P'!Y$5,'Pitcher Raw'!$B$5:$AM$5, 0), FALSE)/$L174)*(162*($L174/VLOOKUP($E174, 'Major League Baseball  Detailed'!$AF$2:$AG$31, 2, FALSE))),0)</f>
        <v>#N/A</v>
      </c>
      <c r="Z174" t="e">
        <f>ROUND((VLOOKUP($B174, 'Pitcher Raw'!$B$6:$AM$77, MATCH('All P'!Z$5,'Pitcher Raw'!$B$5:$AM$5, 0), FALSE)/$L174)*(162*($L174/VLOOKUP($E174, 'Major League Baseball  Detailed'!$AF$2:$AG$31, 2, FALSE))),0)</f>
        <v>#N/A</v>
      </c>
      <c r="AA174" t="e">
        <f>ROUND((VLOOKUP($B174, 'Pitcher Raw'!$B$6:$AM$77, MATCH('All P'!AA$5,'Pitcher Raw'!$B$5:$AM$5, 0), FALSE)/$L174)*(162*($L174/VLOOKUP($E174, 'Major League Baseball  Detailed'!$AF$2:$AG$31, 2, FALSE))),0)</f>
        <v>#N/A</v>
      </c>
      <c r="AB174" t="e">
        <f>ROUND((VLOOKUP($B174, 'Pitcher Raw'!$B$6:$AM$77, MATCH('All P'!AB$5,'Pitcher Raw'!$B$5:$AM$5, 0), FALSE)/$L174)*(162*($L174/VLOOKUP($E174, 'Major League Baseball  Detailed'!$AF$2:$AG$31, 2, FALSE))),0)</f>
        <v>#N/A</v>
      </c>
      <c r="AC174" t="e">
        <f>VLOOKUP($B174, 'Pitcher Raw'!$B$6:$AM$77, MATCH('All P'!AC$5, 'Pitcher Raw'!$B$5:$AM$5, 0), FALSE)</f>
        <v>#N/A</v>
      </c>
      <c r="AD174" s="1" t="e">
        <f>VLOOKUP($B174, 'Pitcher Raw'!$B$6:$AM$77, MATCH('All P'!AD$5, 'Pitcher Raw'!$B$5:$AM$5, 0), FALSE)</f>
        <v>#N/A</v>
      </c>
      <c r="AE174" s="1" t="e">
        <f>VLOOKUP($B174, 'Pitcher Raw'!$B$6:$AM$77, MATCH('All P'!AE$5, 'Pitcher Raw'!$B$5:$AM$5, 0), FALSE)</f>
        <v>#N/A</v>
      </c>
      <c r="AF174" s="9" t="e">
        <f>VLOOKUP($B174, 'Pitcher Raw'!$B$6:$AM$77, MATCH('All P'!AF$5, 'Pitcher Raw'!$B$5:$AM$5, 0), FALSE)</f>
        <v>#N/A</v>
      </c>
      <c r="AG174" s="9" t="e">
        <f>VLOOKUP($B174, 'Pitcher Raw'!$B$6:$AM$77, MATCH('All P'!AG$5, 'Pitcher Raw'!$B$5:$AM$5, 0), FALSE)</f>
        <v>#N/A</v>
      </c>
      <c r="AH174" s="9" t="e">
        <f>VLOOKUP($B174, 'Pitcher Raw'!$B$6:$AM$77, MATCH('All P'!AH$5, 'Pitcher Raw'!$B$5:$AM$5, 0), FALSE)</f>
        <v>#N/A</v>
      </c>
      <c r="AI174" s="9" t="e">
        <f>VLOOKUP($B174, 'Pitcher Raw'!$B$6:$AM$77, MATCH('All P'!AI$5, 'Pitcher Raw'!$B$5:$AM$5, 0), FALSE)</f>
        <v>#N/A</v>
      </c>
      <c r="AJ174" s="9" t="e">
        <f>VLOOKUP($B174, 'Pitcher Raw'!$B$6:$AM$77, MATCH('All P'!AJ$5, 'Pitcher Raw'!$B$5:$AM$5, 0), FALSE)</f>
        <v>#N/A</v>
      </c>
      <c r="AK174" s="9" t="e">
        <f>(VLOOKUP($B174, 'Pitcher Raw'!$B$6:$AM$77, MATCH('All P'!AK$5, 'Pitcher Raw'!$B$5:$AM$5, 0), FALSE)/VLOOKUP('All P'!$E174, 'Major League Baseball  Detailed'!$AF$2:$AG$31,2,FALSE))*162</f>
        <v>#N/A</v>
      </c>
      <c r="AL174" s="9" t="e">
        <f>(VLOOKUP($B174, 'Pitcher Raw'!$B$6:$AM$77, MATCH('All P'!AL$5, 'Pitcher Raw'!$B$5:$AM$5, 0), FALSE)/VLOOKUP('All P'!$E174, 'Major League Baseball  Detailed'!$AF$2:$AG$31,2,FALSE))*162</f>
        <v>#N/A</v>
      </c>
    </row>
    <row r="175" spans="1:38" x14ac:dyDescent="0.45">
      <c r="A175">
        <f>'Pitcher Raw'!A175</f>
        <v>0</v>
      </c>
      <c r="B175">
        <f>'Pitcher Raw'!B175</f>
        <v>0</v>
      </c>
      <c r="C175">
        <f>'Pitcher Raw'!C175</f>
        <v>0</v>
      </c>
      <c r="D175">
        <f>'Pitcher Raw'!D175</f>
        <v>0</v>
      </c>
      <c r="E175">
        <f>'Pitcher Raw'!E175</f>
        <v>0</v>
      </c>
      <c r="F175">
        <f>'Pitcher Raw'!F175</f>
        <v>0</v>
      </c>
      <c r="G175" t="e">
        <f>ROUND((VLOOKUP($B175, 'Pitcher Raw'!$B$6:$AM$77, MATCH('All P'!G$5,'Pitcher Raw'!$B$5:$AM$5, 0), FALSE)/$L175)*(162*($L175/VLOOKUP($E175, 'Major League Baseball  Detailed'!$AF$2:$AG$31, 2, FALSE))),0)</f>
        <v>#N/A</v>
      </c>
      <c r="H175" t="e">
        <f>ROUND((VLOOKUP($B175, 'Pitcher Raw'!$B$6:$AM$77, MATCH('All P'!H$5,'Pitcher Raw'!$B$5:$AM$5, 0), FALSE)/$L175)*(162*($L175/VLOOKUP($E175, 'Major League Baseball  Detailed'!$AF$2:$AG$31, 2, FALSE))),0)</f>
        <v>#N/A</v>
      </c>
      <c r="I175" t="e">
        <f>ROUND((VLOOKUP($B175, 'Pitcher Raw'!$B$6:$AM$77, MATCH('All P'!I$5,'Pitcher Raw'!$B$5:$AM$5, 0), FALSE)/$L175)*(162*($L175/VLOOKUP($E175, 'Major League Baseball  Detailed'!$AF$2:$AG$31, 2, FALSE))),0)</f>
        <v>#N/A</v>
      </c>
      <c r="J175" t="e">
        <f>ROUND((VLOOKUP($B175, 'Pitcher Raw'!$B$6:$AM$77, MATCH('All P'!J$5,'Pitcher Raw'!$B$5:$AM$5, 0), FALSE)/$L175)*(162*($L175/VLOOKUP($E175, 'Major League Baseball  Detailed'!$AF$2:$AG$31, 2, FALSE))),0)</f>
        <v>#N/A</v>
      </c>
      <c r="K175" t="e">
        <f>VLOOKUP($B175, 'Pitcher Raw'!$B$6:$AM$77, MATCH('All P'!K$5, 'Pitcher Raw'!$B$5:$AM$5, 0), FALSE)</f>
        <v>#N/A</v>
      </c>
      <c r="L175" t="e">
        <f>ROUND((VLOOKUP($B175,'Pitcher Raw'!$B$6:$AM$77,MATCH('All P'!L$5,'Pitcher Raw'!$B$5:$AM$5,0),FALSE)/VLOOKUP($E175, 'Major League Baseball  Detailed'!$AF$2:$AG$31, 2, FALSE))*162, 0)</f>
        <v>#N/A</v>
      </c>
      <c r="M175" t="e">
        <f>ROUND((VLOOKUP($B175,'Pitcher Raw'!$B$6:$AM$77,MATCH('All P'!M$5,'Pitcher Raw'!$B$5:$AM$5,0),FALSE)/VLOOKUP($E175, 'Major League Baseball  Detailed'!$AF$2:$AG$31, 2, FALSE))*162, 0)</f>
        <v>#N/A</v>
      </c>
      <c r="N175" t="e">
        <f>ROUND((VLOOKUP($B175, 'Pitcher Raw'!$B$6:$AM$77, MATCH('All P'!N$5,'Pitcher Raw'!$B$5:$AM$5, 0), FALSE)/$L175)*(162*($L175/VLOOKUP($E175, 'Major League Baseball  Detailed'!$AF$2:$AG$31, 2, FALSE))),0)</f>
        <v>#N/A</v>
      </c>
      <c r="O175" t="e">
        <f>ROUND((VLOOKUP($B175, 'Pitcher Raw'!$B$6:$AM$77, MATCH('All P'!O$5,'Pitcher Raw'!$B$5:$AM$5, 0), FALSE)/$L175)*(162*($L175/VLOOKUP($E175, 'Major League Baseball  Detailed'!$AF$2:$AG$31, 2, FALSE))),0)</f>
        <v>#N/A</v>
      </c>
      <c r="P175" t="e">
        <f>ROUND((VLOOKUP($B175, 'Pitcher Raw'!$B$6:$AM$77, MATCH('All P'!P$5,'Pitcher Raw'!$B$5:$AM$5, 0), FALSE)/$L175)*(162*($L175/VLOOKUP($E175, 'Major League Baseball  Detailed'!$AF$2:$AG$31, 2, FALSE))),0)</f>
        <v>#N/A</v>
      </c>
      <c r="Q175" t="e">
        <f>ROUND((VLOOKUP($B175, 'Pitcher Raw'!$B$6:$AM$77, MATCH('All P'!Q$5,'Pitcher Raw'!$B$5:$AM$5, 0), FALSE)/$L175)*(162*($L175/VLOOKUP($E175, 'Major League Baseball  Detailed'!$AF$2:$AG$31, 2, FALSE))),0)</f>
        <v>#N/A</v>
      </c>
      <c r="R175" t="e">
        <f>ROUND((VLOOKUP($B175, 'Pitcher Raw'!$B$6:$AM$77, MATCH('All P'!R$5,'Pitcher Raw'!$B$5:$AM$5, 0), FALSE)/$L175)*(162*($L175/VLOOKUP($E175, 'Major League Baseball  Detailed'!$AF$2:$AG$31, 2, FALSE))),0)</f>
        <v>#N/A</v>
      </c>
      <c r="S175" t="e">
        <f>ROUND((VLOOKUP($B175, 'Pitcher Raw'!$B$6:$AM$77, MATCH('All P'!S$5,'Pitcher Raw'!$B$5:$AM$5, 0), FALSE)/$L175)*(162*($L175/VLOOKUP($E175, 'Major League Baseball  Detailed'!$AF$2:$AG$31, 2, FALSE))),0)</f>
        <v>#N/A</v>
      </c>
      <c r="T175" t="e">
        <f>ROUND((VLOOKUP($B175, 'Pitcher Raw'!$B$6:$AM$77, MATCH('All P'!T$5,'Pitcher Raw'!$B$5:$AM$5, 0), FALSE)/$L175)*(162*($L175/VLOOKUP($E175, 'Major League Baseball  Detailed'!$AF$2:$AG$31, 2, FALSE))),0)</f>
        <v>#N/A</v>
      </c>
      <c r="U175" t="e">
        <f>ROUND((VLOOKUP($B175, 'Pitcher Raw'!$B$6:$AM$77, MATCH('All P'!U$5,'Pitcher Raw'!$B$5:$AM$5, 0), FALSE)/$L175)*(162*($L175/VLOOKUP($E175, 'Major League Baseball  Detailed'!$AF$2:$AG$31, 2, FALSE))),0)</f>
        <v>#N/A</v>
      </c>
      <c r="V175" t="e">
        <f>ROUND((VLOOKUP($B175, 'Pitcher Raw'!$B$6:$AM$77, MATCH('All P'!V$5,'Pitcher Raw'!$B$5:$AM$5, 0), FALSE)/$L175)*(162*($L175/VLOOKUP($E175, 'Major League Baseball  Detailed'!$AF$2:$AG$31, 2, FALSE))),0)</f>
        <v>#N/A</v>
      </c>
      <c r="W175" t="e">
        <f>ROUND((VLOOKUP($B175, 'Pitcher Raw'!$B$6:$AM$77, MATCH('All P'!W$5,'Pitcher Raw'!$B$5:$AM$5, 0), FALSE)/$L175)*(162*($L175/VLOOKUP($E175, 'Major League Baseball  Detailed'!$AF$2:$AG$31, 2, FALSE))),0)</f>
        <v>#N/A</v>
      </c>
      <c r="X175" t="e">
        <f>ROUND((VLOOKUP($B175, 'Pitcher Raw'!$B$6:$AM$77, MATCH('All P'!X$5,'Pitcher Raw'!$B$5:$AM$5, 0), FALSE)/$L175)*(162*($L175/VLOOKUP($E175, 'Major League Baseball  Detailed'!$AF$2:$AG$31, 2, FALSE))),0)</f>
        <v>#N/A</v>
      </c>
      <c r="Y175" t="e">
        <f>ROUND((VLOOKUP($B175, 'Pitcher Raw'!$B$6:$AM$77, MATCH('All P'!Y$5,'Pitcher Raw'!$B$5:$AM$5, 0), FALSE)/$L175)*(162*($L175/VLOOKUP($E175, 'Major League Baseball  Detailed'!$AF$2:$AG$31, 2, FALSE))),0)</f>
        <v>#N/A</v>
      </c>
      <c r="Z175" t="e">
        <f>ROUND((VLOOKUP($B175, 'Pitcher Raw'!$B$6:$AM$77, MATCH('All P'!Z$5,'Pitcher Raw'!$B$5:$AM$5, 0), FALSE)/$L175)*(162*($L175/VLOOKUP($E175, 'Major League Baseball  Detailed'!$AF$2:$AG$31, 2, FALSE))),0)</f>
        <v>#N/A</v>
      </c>
      <c r="AA175" t="e">
        <f>ROUND((VLOOKUP($B175, 'Pitcher Raw'!$B$6:$AM$77, MATCH('All P'!AA$5,'Pitcher Raw'!$B$5:$AM$5, 0), FALSE)/$L175)*(162*($L175/VLOOKUP($E175, 'Major League Baseball  Detailed'!$AF$2:$AG$31, 2, FALSE))),0)</f>
        <v>#N/A</v>
      </c>
      <c r="AB175" t="e">
        <f>ROUND((VLOOKUP($B175, 'Pitcher Raw'!$B$6:$AM$77, MATCH('All P'!AB$5,'Pitcher Raw'!$B$5:$AM$5, 0), FALSE)/$L175)*(162*($L175/VLOOKUP($E175, 'Major League Baseball  Detailed'!$AF$2:$AG$31, 2, FALSE))),0)</f>
        <v>#N/A</v>
      </c>
      <c r="AC175" t="e">
        <f>VLOOKUP($B175, 'Pitcher Raw'!$B$6:$AM$77, MATCH('All P'!AC$5, 'Pitcher Raw'!$B$5:$AM$5, 0), FALSE)</f>
        <v>#N/A</v>
      </c>
      <c r="AD175" s="1" t="e">
        <f>VLOOKUP($B175, 'Pitcher Raw'!$B$6:$AM$77, MATCH('All P'!AD$5, 'Pitcher Raw'!$B$5:$AM$5, 0), FALSE)</f>
        <v>#N/A</v>
      </c>
      <c r="AE175" s="1" t="e">
        <f>VLOOKUP($B175, 'Pitcher Raw'!$B$6:$AM$77, MATCH('All P'!AE$5, 'Pitcher Raw'!$B$5:$AM$5, 0), FALSE)</f>
        <v>#N/A</v>
      </c>
      <c r="AF175" s="9" t="e">
        <f>VLOOKUP($B175, 'Pitcher Raw'!$B$6:$AM$77, MATCH('All P'!AF$5, 'Pitcher Raw'!$B$5:$AM$5, 0), FALSE)</f>
        <v>#N/A</v>
      </c>
      <c r="AG175" s="9" t="e">
        <f>VLOOKUP($B175, 'Pitcher Raw'!$B$6:$AM$77, MATCH('All P'!AG$5, 'Pitcher Raw'!$B$5:$AM$5, 0), FALSE)</f>
        <v>#N/A</v>
      </c>
      <c r="AH175" s="9" t="e">
        <f>VLOOKUP($B175, 'Pitcher Raw'!$B$6:$AM$77, MATCH('All P'!AH$5, 'Pitcher Raw'!$B$5:$AM$5, 0), FALSE)</f>
        <v>#N/A</v>
      </c>
      <c r="AI175" s="9" t="e">
        <f>VLOOKUP($B175, 'Pitcher Raw'!$B$6:$AM$77, MATCH('All P'!AI$5, 'Pitcher Raw'!$B$5:$AM$5, 0), FALSE)</f>
        <v>#N/A</v>
      </c>
      <c r="AJ175" s="9" t="e">
        <f>VLOOKUP($B175, 'Pitcher Raw'!$B$6:$AM$77, MATCH('All P'!AJ$5, 'Pitcher Raw'!$B$5:$AM$5, 0), FALSE)</f>
        <v>#N/A</v>
      </c>
      <c r="AK175" s="9" t="e">
        <f>(VLOOKUP($B175, 'Pitcher Raw'!$B$6:$AM$77, MATCH('All P'!AK$5, 'Pitcher Raw'!$B$5:$AM$5, 0), FALSE)/VLOOKUP('All P'!$E175, 'Major League Baseball  Detailed'!$AF$2:$AG$31,2,FALSE))*162</f>
        <v>#N/A</v>
      </c>
      <c r="AL175" s="9" t="e">
        <f>(VLOOKUP($B175, 'Pitcher Raw'!$B$6:$AM$77, MATCH('All P'!AL$5, 'Pitcher Raw'!$B$5:$AM$5, 0), FALSE)/VLOOKUP('All P'!$E175, 'Major League Baseball  Detailed'!$AF$2:$AG$31,2,FALSE))*162</f>
        <v>#N/A</v>
      </c>
    </row>
    <row r="176" spans="1:38" x14ac:dyDescent="0.45">
      <c r="A176">
        <f>'Pitcher Raw'!A176</f>
        <v>0</v>
      </c>
      <c r="B176">
        <f>'Pitcher Raw'!B176</f>
        <v>0</v>
      </c>
      <c r="C176">
        <f>'Pitcher Raw'!C176</f>
        <v>0</v>
      </c>
      <c r="D176">
        <f>'Pitcher Raw'!D176</f>
        <v>0</v>
      </c>
      <c r="E176">
        <f>'Pitcher Raw'!E176</f>
        <v>0</v>
      </c>
      <c r="F176">
        <f>'Pitcher Raw'!F176</f>
        <v>0</v>
      </c>
      <c r="G176" t="e">
        <f>ROUND((VLOOKUP($B176, 'Pitcher Raw'!$B$6:$AM$77, MATCH('All P'!G$5,'Pitcher Raw'!$B$5:$AM$5, 0), FALSE)/$L176)*(162*($L176/VLOOKUP($E176, 'Major League Baseball  Detailed'!$AF$2:$AG$31, 2, FALSE))),0)</f>
        <v>#N/A</v>
      </c>
      <c r="H176" t="e">
        <f>ROUND((VLOOKUP($B176, 'Pitcher Raw'!$B$6:$AM$77, MATCH('All P'!H$5,'Pitcher Raw'!$B$5:$AM$5, 0), FALSE)/$L176)*(162*($L176/VLOOKUP($E176, 'Major League Baseball  Detailed'!$AF$2:$AG$31, 2, FALSE))),0)</f>
        <v>#N/A</v>
      </c>
      <c r="I176" t="e">
        <f>ROUND((VLOOKUP($B176, 'Pitcher Raw'!$B$6:$AM$77, MATCH('All P'!I$5,'Pitcher Raw'!$B$5:$AM$5, 0), FALSE)/$L176)*(162*($L176/VLOOKUP($E176, 'Major League Baseball  Detailed'!$AF$2:$AG$31, 2, FALSE))),0)</f>
        <v>#N/A</v>
      </c>
      <c r="J176" t="e">
        <f>ROUND((VLOOKUP($B176, 'Pitcher Raw'!$B$6:$AM$77, MATCH('All P'!J$5,'Pitcher Raw'!$B$5:$AM$5, 0), FALSE)/$L176)*(162*($L176/VLOOKUP($E176, 'Major League Baseball  Detailed'!$AF$2:$AG$31, 2, FALSE))),0)</f>
        <v>#N/A</v>
      </c>
      <c r="K176" t="e">
        <f>VLOOKUP($B176, 'Pitcher Raw'!$B$6:$AM$77, MATCH('All P'!K$5, 'Pitcher Raw'!$B$5:$AM$5, 0), FALSE)</f>
        <v>#N/A</v>
      </c>
      <c r="L176" t="e">
        <f>ROUND((VLOOKUP($B176,'Pitcher Raw'!$B$6:$AM$77,MATCH('All P'!L$5,'Pitcher Raw'!$B$5:$AM$5,0),FALSE)/VLOOKUP($E176, 'Major League Baseball  Detailed'!$AF$2:$AG$31, 2, FALSE))*162, 0)</f>
        <v>#N/A</v>
      </c>
      <c r="M176" t="e">
        <f>ROUND((VLOOKUP($B176,'Pitcher Raw'!$B$6:$AM$77,MATCH('All P'!M$5,'Pitcher Raw'!$B$5:$AM$5,0),FALSE)/VLOOKUP($E176, 'Major League Baseball  Detailed'!$AF$2:$AG$31, 2, FALSE))*162, 0)</f>
        <v>#N/A</v>
      </c>
      <c r="N176" t="e">
        <f>ROUND((VLOOKUP($B176, 'Pitcher Raw'!$B$6:$AM$77, MATCH('All P'!N$5,'Pitcher Raw'!$B$5:$AM$5, 0), FALSE)/$L176)*(162*($L176/VLOOKUP($E176, 'Major League Baseball  Detailed'!$AF$2:$AG$31, 2, FALSE))),0)</f>
        <v>#N/A</v>
      </c>
      <c r="O176" t="e">
        <f>ROUND((VLOOKUP($B176, 'Pitcher Raw'!$B$6:$AM$77, MATCH('All P'!O$5,'Pitcher Raw'!$B$5:$AM$5, 0), FALSE)/$L176)*(162*($L176/VLOOKUP($E176, 'Major League Baseball  Detailed'!$AF$2:$AG$31, 2, FALSE))),0)</f>
        <v>#N/A</v>
      </c>
      <c r="P176" t="e">
        <f>ROUND((VLOOKUP($B176, 'Pitcher Raw'!$B$6:$AM$77, MATCH('All P'!P$5,'Pitcher Raw'!$B$5:$AM$5, 0), FALSE)/$L176)*(162*($L176/VLOOKUP($E176, 'Major League Baseball  Detailed'!$AF$2:$AG$31, 2, FALSE))),0)</f>
        <v>#N/A</v>
      </c>
      <c r="Q176" t="e">
        <f>ROUND((VLOOKUP($B176, 'Pitcher Raw'!$B$6:$AM$77, MATCH('All P'!Q$5,'Pitcher Raw'!$B$5:$AM$5, 0), FALSE)/$L176)*(162*($L176/VLOOKUP($E176, 'Major League Baseball  Detailed'!$AF$2:$AG$31, 2, FALSE))),0)</f>
        <v>#N/A</v>
      </c>
      <c r="R176" t="e">
        <f>ROUND((VLOOKUP($B176, 'Pitcher Raw'!$B$6:$AM$77, MATCH('All P'!R$5,'Pitcher Raw'!$B$5:$AM$5, 0), FALSE)/$L176)*(162*($L176/VLOOKUP($E176, 'Major League Baseball  Detailed'!$AF$2:$AG$31, 2, FALSE))),0)</f>
        <v>#N/A</v>
      </c>
      <c r="S176" t="e">
        <f>ROUND((VLOOKUP($B176, 'Pitcher Raw'!$B$6:$AM$77, MATCH('All P'!S$5,'Pitcher Raw'!$B$5:$AM$5, 0), FALSE)/$L176)*(162*($L176/VLOOKUP($E176, 'Major League Baseball  Detailed'!$AF$2:$AG$31, 2, FALSE))),0)</f>
        <v>#N/A</v>
      </c>
      <c r="T176" t="e">
        <f>ROUND((VLOOKUP($B176, 'Pitcher Raw'!$B$6:$AM$77, MATCH('All P'!T$5,'Pitcher Raw'!$B$5:$AM$5, 0), FALSE)/$L176)*(162*($L176/VLOOKUP($E176, 'Major League Baseball  Detailed'!$AF$2:$AG$31, 2, FALSE))),0)</f>
        <v>#N/A</v>
      </c>
      <c r="U176" t="e">
        <f>ROUND((VLOOKUP($B176, 'Pitcher Raw'!$B$6:$AM$77, MATCH('All P'!U$5,'Pitcher Raw'!$B$5:$AM$5, 0), FALSE)/$L176)*(162*($L176/VLOOKUP($E176, 'Major League Baseball  Detailed'!$AF$2:$AG$31, 2, FALSE))),0)</f>
        <v>#N/A</v>
      </c>
      <c r="V176" t="e">
        <f>ROUND((VLOOKUP($B176, 'Pitcher Raw'!$B$6:$AM$77, MATCH('All P'!V$5,'Pitcher Raw'!$B$5:$AM$5, 0), FALSE)/$L176)*(162*($L176/VLOOKUP($E176, 'Major League Baseball  Detailed'!$AF$2:$AG$31, 2, FALSE))),0)</f>
        <v>#N/A</v>
      </c>
      <c r="W176" t="e">
        <f>ROUND((VLOOKUP($B176, 'Pitcher Raw'!$B$6:$AM$77, MATCH('All P'!W$5,'Pitcher Raw'!$B$5:$AM$5, 0), FALSE)/$L176)*(162*($L176/VLOOKUP($E176, 'Major League Baseball  Detailed'!$AF$2:$AG$31, 2, FALSE))),0)</f>
        <v>#N/A</v>
      </c>
      <c r="X176" t="e">
        <f>ROUND((VLOOKUP($B176, 'Pitcher Raw'!$B$6:$AM$77, MATCH('All P'!X$5,'Pitcher Raw'!$B$5:$AM$5, 0), FALSE)/$L176)*(162*($L176/VLOOKUP($E176, 'Major League Baseball  Detailed'!$AF$2:$AG$31, 2, FALSE))),0)</f>
        <v>#N/A</v>
      </c>
      <c r="Y176" t="e">
        <f>ROUND((VLOOKUP($B176, 'Pitcher Raw'!$B$6:$AM$77, MATCH('All P'!Y$5,'Pitcher Raw'!$B$5:$AM$5, 0), FALSE)/$L176)*(162*($L176/VLOOKUP($E176, 'Major League Baseball  Detailed'!$AF$2:$AG$31, 2, FALSE))),0)</f>
        <v>#N/A</v>
      </c>
      <c r="Z176" t="e">
        <f>ROUND((VLOOKUP($B176, 'Pitcher Raw'!$B$6:$AM$77, MATCH('All P'!Z$5,'Pitcher Raw'!$B$5:$AM$5, 0), FALSE)/$L176)*(162*($L176/VLOOKUP($E176, 'Major League Baseball  Detailed'!$AF$2:$AG$31, 2, FALSE))),0)</f>
        <v>#N/A</v>
      </c>
      <c r="AA176" t="e">
        <f>ROUND((VLOOKUP($B176, 'Pitcher Raw'!$B$6:$AM$77, MATCH('All P'!AA$5,'Pitcher Raw'!$B$5:$AM$5, 0), FALSE)/$L176)*(162*($L176/VLOOKUP($E176, 'Major League Baseball  Detailed'!$AF$2:$AG$31, 2, FALSE))),0)</f>
        <v>#N/A</v>
      </c>
      <c r="AB176" t="e">
        <f>ROUND((VLOOKUP($B176, 'Pitcher Raw'!$B$6:$AM$77, MATCH('All P'!AB$5,'Pitcher Raw'!$B$5:$AM$5, 0), FALSE)/$L176)*(162*($L176/VLOOKUP($E176, 'Major League Baseball  Detailed'!$AF$2:$AG$31, 2, FALSE))),0)</f>
        <v>#N/A</v>
      </c>
      <c r="AC176" t="e">
        <f>VLOOKUP($B176, 'Pitcher Raw'!$B$6:$AM$77, MATCH('All P'!AC$5, 'Pitcher Raw'!$B$5:$AM$5, 0), FALSE)</f>
        <v>#N/A</v>
      </c>
      <c r="AD176" s="1" t="e">
        <f>VLOOKUP($B176, 'Pitcher Raw'!$B$6:$AM$77, MATCH('All P'!AD$5, 'Pitcher Raw'!$B$5:$AM$5, 0), FALSE)</f>
        <v>#N/A</v>
      </c>
      <c r="AE176" s="1" t="e">
        <f>VLOOKUP($B176, 'Pitcher Raw'!$B$6:$AM$77, MATCH('All P'!AE$5, 'Pitcher Raw'!$B$5:$AM$5, 0), FALSE)</f>
        <v>#N/A</v>
      </c>
      <c r="AF176" s="9" t="e">
        <f>VLOOKUP($B176, 'Pitcher Raw'!$B$6:$AM$77, MATCH('All P'!AF$5, 'Pitcher Raw'!$B$5:$AM$5, 0), FALSE)</f>
        <v>#N/A</v>
      </c>
      <c r="AG176" s="9" t="e">
        <f>VLOOKUP($B176, 'Pitcher Raw'!$B$6:$AM$77, MATCH('All P'!AG$5, 'Pitcher Raw'!$B$5:$AM$5, 0), FALSE)</f>
        <v>#N/A</v>
      </c>
      <c r="AH176" s="9" t="e">
        <f>VLOOKUP($B176, 'Pitcher Raw'!$B$6:$AM$77, MATCH('All P'!AH$5, 'Pitcher Raw'!$B$5:$AM$5, 0), FALSE)</f>
        <v>#N/A</v>
      </c>
      <c r="AI176" s="9" t="e">
        <f>VLOOKUP($B176, 'Pitcher Raw'!$B$6:$AM$77, MATCH('All P'!AI$5, 'Pitcher Raw'!$B$5:$AM$5, 0), FALSE)</f>
        <v>#N/A</v>
      </c>
      <c r="AJ176" s="9" t="e">
        <f>VLOOKUP($B176, 'Pitcher Raw'!$B$6:$AM$77, MATCH('All P'!AJ$5, 'Pitcher Raw'!$B$5:$AM$5, 0), FALSE)</f>
        <v>#N/A</v>
      </c>
      <c r="AK176" s="9" t="e">
        <f>(VLOOKUP($B176, 'Pitcher Raw'!$B$6:$AM$77, MATCH('All P'!AK$5, 'Pitcher Raw'!$B$5:$AM$5, 0), FALSE)/VLOOKUP('All P'!$E176, 'Major League Baseball  Detailed'!$AF$2:$AG$31,2,FALSE))*162</f>
        <v>#N/A</v>
      </c>
      <c r="AL176" s="9" t="e">
        <f>(VLOOKUP($B176, 'Pitcher Raw'!$B$6:$AM$77, MATCH('All P'!AL$5, 'Pitcher Raw'!$B$5:$AM$5, 0), FALSE)/VLOOKUP('All P'!$E176, 'Major League Baseball  Detailed'!$AF$2:$AG$31,2,FALSE))*162</f>
        <v>#N/A</v>
      </c>
    </row>
    <row r="177" spans="1:38" x14ac:dyDescent="0.45">
      <c r="A177">
        <f>'Pitcher Raw'!A177</f>
        <v>0</v>
      </c>
      <c r="B177">
        <f>'Pitcher Raw'!B177</f>
        <v>0</v>
      </c>
      <c r="C177">
        <f>'Pitcher Raw'!C177</f>
        <v>0</v>
      </c>
      <c r="D177">
        <f>'Pitcher Raw'!D177</f>
        <v>0</v>
      </c>
      <c r="E177">
        <f>'Pitcher Raw'!E177</f>
        <v>0</v>
      </c>
      <c r="F177">
        <f>'Pitcher Raw'!F177</f>
        <v>0</v>
      </c>
      <c r="G177" t="e">
        <f>ROUND((VLOOKUP($B177, 'Pitcher Raw'!$B$6:$AM$77, MATCH('All P'!G$5,'Pitcher Raw'!$B$5:$AM$5, 0), FALSE)/$L177)*(162*($L177/VLOOKUP($E177, 'Major League Baseball  Detailed'!$AF$2:$AG$31, 2, FALSE))),0)</f>
        <v>#N/A</v>
      </c>
      <c r="H177" t="e">
        <f>ROUND((VLOOKUP($B177, 'Pitcher Raw'!$B$6:$AM$77, MATCH('All P'!H$5,'Pitcher Raw'!$B$5:$AM$5, 0), FALSE)/$L177)*(162*($L177/VLOOKUP($E177, 'Major League Baseball  Detailed'!$AF$2:$AG$31, 2, FALSE))),0)</f>
        <v>#N/A</v>
      </c>
      <c r="I177" t="e">
        <f>ROUND((VLOOKUP($B177, 'Pitcher Raw'!$B$6:$AM$77, MATCH('All P'!I$5,'Pitcher Raw'!$B$5:$AM$5, 0), FALSE)/$L177)*(162*($L177/VLOOKUP($E177, 'Major League Baseball  Detailed'!$AF$2:$AG$31, 2, FALSE))),0)</f>
        <v>#N/A</v>
      </c>
      <c r="J177" t="e">
        <f>ROUND((VLOOKUP($B177, 'Pitcher Raw'!$B$6:$AM$77, MATCH('All P'!J$5,'Pitcher Raw'!$B$5:$AM$5, 0), FALSE)/$L177)*(162*($L177/VLOOKUP($E177, 'Major League Baseball  Detailed'!$AF$2:$AG$31, 2, FALSE))),0)</f>
        <v>#N/A</v>
      </c>
      <c r="K177" t="e">
        <f>VLOOKUP($B177, 'Pitcher Raw'!$B$6:$AM$77, MATCH('All P'!K$5, 'Pitcher Raw'!$B$5:$AM$5, 0), FALSE)</f>
        <v>#N/A</v>
      </c>
      <c r="L177" t="e">
        <f>ROUND((VLOOKUP($B177,'Pitcher Raw'!$B$6:$AM$77,MATCH('All P'!L$5,'Pitcher Raw'!$B$5:$AM$5,0),FALSE)/VLOOKUP($E177, 'Major League Baseball  Detailed'!$AF$2:$AG$31, 2, FALSE))*162, 0)</f>
        <v>#N/A</v>
      </c>
      <c r="M177" t="e">
        <f>ROUND((VLOOKUP($B177,'Pitcher Raw'!$B$6:$AM$77,MATCH('All P'!M$5,'Pitcher Raw'!$B$5:$AM$5,0),FALSE)/VLOOKUP($E177, 'Major League Baseball  Detailed'!$AF$2:$AG$31, 2, FALSE))*162, 0)</f>
        <v>#N/A</v>
      </c>
      <c r="N177" t="e">
        <f>ROUND((VLOOKUP($B177, 'Pitcher Raw'!$B$6:$AM$77, MATCH('All P'!N$5,'Pitcher Raw'!$B$5:$AM$5, 0), FALSE)/$L177)*(162*($L177/VLOOKUP($E177, 'Major League Baseball  Detailed'!$AF$2:$AG$31, 2, FALSE))),0)</f>
        <v>#N/A</v>
      </c>
      <c r="O177" t="e">
        <f>ROUND((VLOOKUP($B177, 'Pitcher Raw'!$B$6:$AM$77, MATCH('All P'!O$5,'Pitcher Raw'!$B$5:$AM$5, 0), FALSE)/$L177)*(162*($L177/VLOOKUP($E177, 'Major League Baseball  Detailed'!$AF$2:$AG$31, 2, FALSE))),0)</f>
        <v>#N/A</v>
      </c>
      <c r="P177" t="e">
        <f>ROUND((VLOOKUP($B177, 'Pitcher Raw'!$B$6:$AM$77, MATCH('All P'!P$5,'Pitcher Raw'!$B$5:$AM$5, 0), FALSE)/$L177)*(162*($L177/VLOOKUP($E177, 'Major League Baseball  Detailed'!$AF$2:$AG$31, 2, FALSE))),0)</f>
        <v>#N/A</v>
      </c>
      <c r="Q177" t="e">
        <f>ROUND((VLOOKUP($B177, 'Pitcher Raw'!$B$6:$AM$77, MATCH('All P'!Q$5,'Pitcher Raw'!$B$5:$AM$5, 0), FALSE)/$L177)*(162*($L177/VLOOKUP($E177, 'Major League Baseball  Detailed'!$AF$2:$AG$31, 2, FALSE))),0)</f>
        <v>#N/A</v>
      </c>
      <c r="R177" t="e">
        <f>ROUND((VLOOKUP($B177, 'Pitcher Raw'!$B$6:$AM$77, MATCH('All P'!R$5,'Pitcher Raw'!$B$5:$AM$5, 0), FALSE)/$L177)*(162*($L177/VLOOKUP($E177, 'Major League Baseball  Detailed'!$AF$2:$AG$31, 2, FALSE))),0)</f>
        <v>#N/A</v>
      </c>
      <c r="S177" t="e">
        <f>ROUND((VLOOKUP($B177, 'Pitcher Raw'!$B$6:$AM$77, MATCH('All P'!S$5,'Pitcher Raw'!$B$5:$AM$5, 0), FALSE)/$L177)*(162*($L177/VLOOKUP($E177, 'Major League Baseball  Detailed'!$AF$2:$AG$31, 2, FALSE))),0)</f>
        <v>#N/A</v>
      </c>
      <c r="T177" t="e">
        <f>ROUND((VLOOKUP($B177, 'Pitcher Raw'!$B$6:$AM$77, MATCH('All P'!T$5,'Pitcher Raw'!$B$5:$AM$5, 0), FALSE)/$L177)*(162*($L177/VLOOKUP($E177, 'Major League Baseball  Detailed'!$AF$2:$AG$31, 2, FALSE))),0)</f>
        <v>#N/A</v>
      </c>
      <c r="U177" t="e">
        <f>ROUND((VLOOKUP($B177, 'Pitcher Raw'!$B$6:$AM$77, MATCH('All P'!U$5,'Pitcher Raw'!$B$5:$AM$5, 0), FALSE)/$L177)*(162*($L177/VLOOKUP($E177, 'Major League Baseball  Detailed'!$AF$2:$AG$31, 2, FALSE))),0)</f>
        <v>#N/A</v>
      </c>
      <c r="V177" t="e">
        <f>ROUND((VLOOKUP($B177, 'Pitcher Raw'!$B$6:$AM$77, MATCH('All P'!V$5,'Pitcher Raw'!$B$5:$AM$5, 0), FALSE)/$L177)*(162*($L177/VLOOKUP($E177, 'Major League Baseball  Detailed'!$AF$2:$AG$31, 2, FALSE))),0)</f>
        <v>#N/A</v>
      </c>
      <c r="W177" t="e">
        <f>ROUND((VLOOKUP($B177, 'Pitcher Raw'!$B$6:$AM$77, MATCH('All P'!W$5,'Pitcher Raw'!$B$5:$AM$5, 0), FALSE)/$L177)*(162*($L177/VLOOKUP($E177, 'Major League Baseball  Detailed'!$AF$2:$AG$31, 2, FALSE))),0)</f>
        <v>#N/A</v>
      </c>
      <c r="X177" t="e">
        <f>ROUND((VLOOKUP($B177, 'Pitcher Raw'!$B$6:$AM$77, MATCH('All P'!X$5,'Pitcher Raw'!$B$5:$AM$5, 0), FALSE)/$L177)*(162*($L177/VLOOKUP($E177, 'Major League Baseball  Detailed'!$AF$2:$AG$31, 2, FALSE))),0)</f>
        <v>#N/A</v>
      </c>
      <c r="Y177" t="e">
        <f>ROUND((VLOOKUP($B177, 'Pitcher Raw'!$B$6:$AM$77, MATCH('All P'!Y$5,'Pitcher Raw'!$B$5:$AM$5, 0), FALSE)/$L177)*(162*($L177/VLOOKUP($E177, 'Major League Baseball  Detailed'!$AF$2:$AG$31, 2, FALSE))),0)</f>
        <v>#N/A</v>
      </c>
      <c r="Z177" t="e">
        <f>ROUND((VLOOKUP($B177, 'Pitcher Raw'!$B$6:$AM$77, MATCH('All P'!Z$5,'Pitcher Raw'!$B$5:$AM$5, 0), FALSE)/$L177)*(162*($L177/VLOOKUP($E177, 'Major League Baseball  Detailed'!$AF$2:$AG$31, 2, FALSE))),0)</f>
        <v>#N/A</v>
      </c>
      <c r="AA177" t="e">
        <f>ROUND((VLOOKUP($B177, 'Pitcher Raw'!$B$6:$AM$77, MATCH('All P'!AA$5,'Pitcher Raw'!$B$5:$AM$5, 0), FALSE)/$L177)*(162*($L177/VLOOKUP($E177, 'Major League Baseball  Detailed'!$AF$2:$AG$31, 2, FALSE))),0)</f>
        <v>#N/A</v>
      </c>
      <c r="AB177" t="e">
        <f>ROUND((VLOOKUP($B177, 'Pitcher Raw'!$B$6:$AM$77, MATCH('All P'!AB$5,'Pitcher Raw'!$B$5:$AM$5, 0), FALSE)/$L177)*(162*($L177/VLOOKUP($E177, 'Major League Baseball  Detailed'!$AF$2:$AG$31, 2, FALSE))),0)</f>
        <v>#N/A</v>
      </c>
      <c r="AC177" t="e">
        <f>VLOOKUP($B177, 'Pitcher Raw'!$B$6:$AM$77, MATCH('All P'!AC$5, 'Pitcher Raw'!$B$5:$AM$5, 0), FALSE)</f>
        <v>#N/A</v>
      </c>
      <c r="AD177" s="1" t="e">
        <f>VLOOKUP($B177, 'Pitcher Raw'!$B$6:$AM$77, MATCH('All P'!AD$5, 'Pitcher Raw'!$B$5:$AM$5, 0), FALSE)</f>
        <v>#N/A</v>
      </c>
      <c r="AE177" s="1" t="e">
        <f>VLOOKUP($B177, 'Pitcher Raw'!$B$6:$AM$77, MATCH('All P'!AE$5, 'Pitcher Raw'!$B$5:$AM$5, 0), FALSE)</f>
        <v>#N/A</v>
      </c>
      <c r="AF177" s="9" t="e">
        <f>VLOOKUP($B177, 'Pitcher Raw'!$B$6:$AM$77, MATCH('All P'!AF$5, 'Pitcher Raw'!$B$5:$AM$5, 0), FALSE)</f>
        <v>#N/A</v>
      </c>
      <c r="AG177" s="9" t="e">
        <f>VLOOKUP($B177, 'Pitcher Raw'!$B$6:$AM$77, MATCH('All P'!AG$5, 'Pitcher Raw'!$B$5:$AM$5, 0), FALSE)</f>
        <v>#N/A</v>
      </c>
      <c r="AH177" s="9" t="e">
        <f>VLOOKUP($B177, 'Pitcher Raw'!$B$6:$AM$77, MATCH('All P'!AH$5, 'Pitcher Raw'!$B$5:$AM$5, 0), FALSE)</f>
        <v>#N/A</v>
      </c>
      <c r="AI177" s="9" t="e">
        <f>VLOOKUP($B177, 'Pitcher Raw'!$B$6:$AM$77, MATCH('All P'!AI$5, 'Pitcher Raw'!$B$5:$AM$5, 0), FALSE)</f>
        <v>#N/A</v>
      </c>
      <c r="AJ177" s="9" t="e">
        <f>VLOOKUP($B177, 'Pitcher Raw'!$B$6:$AM$77, MATCH('All P'!AJ$5, 'Pitcher Raw'!$B$5:$AM$5, 0), FALSE)</f>
        <v>#N/A</v>
      </c>
      <c r="AK177" s="9" t="e">
        <f>(VLOOKUP($B177, 'Pitcher Raw'!$B$6:$AM$77, MATCH('All P'!AK$5, 'Pitcher Raw'!$B$5:$AM$5, 0), FALSE)/VLOOKUP('All P'!$E177, 'Major League Baseball  Detailed'!$AF$2:$AG$31,2,FALSE))*162</f>
        <v>#N/A</v>
      </c>
      <c r="AL177" s="9" t="e">
        <f>(VLOOKUP($B177, 'Pitcher Raw'!$B$6:$AM$77, MATCH('All P'!AL$5, 'Pitcher Raw'!$B$5:$AM$5, 0), FALSE)/VLOOKUP('All P'!$E177, 'Major League Baseball  Detailed'!$AF$2:$AG$31,2,FALSE))*162</f>
        <v>#N/A</v>
      </c>
    </row>
    <row r="178" spans="1:38" x14ac:dyDescent="0.45">
      <c r="A178">
        <f>'Pitcher Raw'!A178</f>
        <v>0</v>
      </c>
      <c r="B178">
        <f>'Pitcher Raw'!B178</f>
        <v>0</v>
      </c>
      <c r="C178">
        <f>'Pitcher Raw'!C178</f>
        <v>0</v>
      </c>
      <c r="D178">
        <f>'Pitcher Raw'!D178</f>
        <v>0</v>
      </c>
      <c r="E178">
        <f>'Pitcher Raw'!E178</f>
        <v>0</v>
      </c>
      <c r="F178">
        <f>'Pitcher Raw'!F178</f>
        <v>0</v>
      </c>
      <c r="G178" t="e">
        <f>ROUND((VLOOKUP($B178, 'Pitcher Raw'!$B$6:$AM$77, MATCH('All P'!G$5,'Pitcher Raw'!$B$5:$AM$5, 0), FALSE)/$L178)*(162*($L178/VLOOKUP($E178, 'Major League Baseball  Detailed'!$AF$2:$AG$31, 2, FALSE))),0)</f>
        <v>#N/A</v>
      </c>
      <c r="H178" t="e">
        <f>ROUND((VLOOKUP($B178, 'Pitcher Raw'!$B$6:$AM$77, MATCH('All P'!H$5,'Pitcher Raw'!$B$5:$AM$5, 0), FALSE)/$L178)*(162*($L178/VLOOKUP($E178, 'Major League Baseball  Detailed'!$AF$2:$AG$31, 2, FALSE))),0)</f>
        <v>#N/A</v>
      </c>
      <c r="I178" t="e">
        <f>ROUND((VLOOKUP($B178, 'Pitcher Raw'!$B$6:$AM$77, MATCH('All P'!I$5,'Pitcher Raw'!$B$5:$AM$5, 0), FALSE)/$L178)*(162*($L178/VLOOKUP($E178, 'Major League Baseball  Detailed'!$AF$2:$AG$31, 2, FALSE))),0)</f>
        <v>#N/A</v>
      </c>
      <c r="J178" t="e">
        <f>ROUND((VLOOKUP($B178, 'Pitcher Raw'!$B$6:$AM$77, MATCH('All P'!J$5,'Pitcher Raw'!$B$5:$AM$5, 0), FALSE)/$L178)*(162*($L178/VLOOKUP($E178, 'Major League Baseball  Detailed'!$AF$2:$AG$31, 2, FALSE))),0)</f>
        <v>#N/A</v>
      </c>
      <c r="K178" t="e">
        <f>VLOOKUP($B178, 'Pitcher Raw'!$B$6:$AM$77, MATCH('All P'!K$5, 'Pitcher Raw'!$B$5:$AM$5, 0), FALSE)</f>
        <v>#N/A</v>
      </c>
      <c r="L178" t="e">
        <f>ROUND((VLOOKUP($B178,'Pitcher Raw'!$B$6:$AM$77,MATCH('All P'!L$5,'Pitcher Raw'!$B$5:$AM$5,0),FALSE)/VLOOKUP($E178, 'Major League Baseball  Detailed'!$AF$2:$AG$31, 2, FALSE))*162, 0)</f>
        <v>#N/A</v>
      </c>
      <c r="M178" t="e">
        <f>ROUND((VLOOKUP($B178,'Pitcher Raw'!$B$6:$AM$77,MATCH('All P'!M$5,'Pitcher Raw'!$B$5:$AM$5,0),FALSE)/VLOOKUP($E178, 'Major League Baseball  Detailed'!$AF$2:$AG$31, 2, FALSE))*162, 0)</f>
        <v>#N/A</v>
      </c>
      <c r="N178" t="e">
        <f>ROUND((VLOOKUP($B178, 'Pitcher Raw'!$B$6:$AM$77, MATCH('All P'!N$5,'Pitcher Raw'!$B$5:$AM$5, 0), FALSE)/$L178)*(162*($L178/VLOOKUP($E178, 'Major League Baseball  Detailed'!$AF$2:$AG$31, 2, FALSE))),0)</f>
        <v>#N/A</v>
      </c>
      <c r="O178" t="e">
        <f>ROUND((VLOOKUP($B178, 'Pitcher Raw'!$B$6:$AM$77, MATCH('All P'!O$5,'Pitcher Raw'!$B$5:$AM$5, 0), FALSE)/$L178)*(162*($L178/VLOOKUP($E178, 'Major League Baseball  Detailed'!$AF$2:$AG$31, 2, FALSE))),0)</f>
        <v>#N/A</v>
      </c>
      <c r="P178" t="e">
        <f>ROUND((VLOOKUP($B178, 'Pitcher Raw'!$B$6:$AM$77, MATCH('All P'!P$5,'Pitcher Raw'!$B$5:$AM$5, 0), FALSE)/$L178)*(162*($L178/VLOOKUP($E178, 'Major League Baseball  Detailed'!$AF$2:$AG$31, 2, FALSE))),0)</f>
        <v>#N/A</v>
      </c>
      <c r="Q178" t="e">
        <f>ROUND((VLOOKUP($B178, 'Pitcher Raw'!$B$6:$AM$77, MATCH('All P'!Q$5,'Pitcher Raw'!$B$5:$AM$5, 0), FALSE)/$L178)*(162*($L178/VLOOKUP($E178, 'Major League Baseball  Detailed'!$AF$2:$AG$31, 2, FALSE))),0)</f>
        <v>#N/A</v>
      </c>
      <c r="R178" t="e">
        <f>ROUND((VLOOKUP($B178, 'Pitcher Raw'!$B$6:$AM$77, MATCH('All P'!R$5,'Pitcher Raw'!$B$5:$AM$5, 0), FALSE)/$L178)*(162*($L178/VLOOKUP($E178, 'Major League Baseball  Detailed'!$AF$2:$AG$31, 2, FALSE))),0)</f>
        <v>#N/A</v>
      </c>
      <c r="S178" t="e">
        <f>ROUND((VLOOKUP($B178, 'Pitcher Raw'!$B$6:$AM$77, MATCH('All P'!S$5,'Pitcher Raw'!$B$5:$AM$5, 0), FALSE)/$L178)*(162*($L178/VLOOKUP($E178, 'Major League Baseball  Detailed'!$AF$2:$AG$31, 2, FALSE))),0)</f>
        <v>#N/A</v>
      </c>
      <c r="T178" t="e">
        <f>ROUND((VLOOKUP($B178, 'Pitcher Raw'!$B$6:$AM$77, MATCH('All P'!T$5,'Pitcher Raw'!$B$5:$AM$5, 0), FALSE)/$L178)*(162*($L178/VLOOKUP($E178, 'Major League Baseball  Detailed'!$AF$2:$AG$31, 2, FALSE))),0)</f>
        <v>#N/A</v>
      </c>
      <c r="U178" t="e">
        <f>ROUND((VLOOKUP($B178, 'Pitcher Raw'!$B$6:$AM$77, MATCH('All P'!U$5,'Pitcher Raw'!$B$5:$AM$5, 0), FALSE)/$L178)*(162*($L178/VLOOKUP($E178, 'Major League Baseball  Detailed'!$AF$2:$AG$31, 2, FALSE))),0)</f>
        <v>#N/A</v>
      </c>
      <c r="V178" t="e">
        <f>ROUND((VLOOKUP($B178, 'Pitcher Raw'!$B$6:$AM$77, MATCH('All P'!V$5,'Pitcher Raw'!$B$5:$AM$5, 0), FALSE)/$L178)*(162*($L178/VLOOKUP($E178, 'Major League Baseball  Detailed'!$AF$2:$AG$31, 2, FALSE))),0)</f>
        <v>#N/A</v>
      </c>
      <c r="W178" t="e">
        <f>ROUND((VLOOKUP($B178, 'Pitcher Raw'!$B$6:$AM$77, MATCH('All P'!W$5,'Pitcher Raw'!$B$5:$AM$5, 0), FALSE)/$L178)*(162*($L178/VLOOKUP($E178, 'Major League Baseball  Detailed'!$AF$2:$AG$31, 2, FALSE))),0)</f>
        <v>#N/A</v>
      </c>
      <c r="X178" t="e">
        <f>ROUND((VLOOKUP($B178, 'Pitcher Raw'!$B$6:$AM$77, MATCH('All P'!X$5,'Pitcher Raw'!$B$5:$AM$5, 0), FALSE)/$L178)*(162*($L178/VLOOKUP($E178, 'Major League Baseball  Detailed'!$AF$2:$AG$31, 2, FALSE))),0)</f>
        <v>#N/A</v>
      </c>
      <c r="Y178" t="e">
        <f>ROUND((VLOOKUP($B178, 'Pitcher Raw'!$B$6:$AM$77, MATCH('All P'!Y$5,'Pitcher Raw'!$B$5:$AM$5, 0), FALSE)/$L178)*(162*($L178/VLOOKUP($E178, 'Major League Baseball  Detailed'!$AF$2:$AG$31, 2, FALSE))),0)</f>
        <v>#N/A</v>
      </c>
      <c r="Z178" t="e">
        <f>ROUND((VLOOKUP($B178, 'Pitcher Raw'!$B$6:$AM$77, MATCH('All P'!Z$5,'Pitcher Raw'!$B$5:$AM$5, 0), FALSE)/$L178)*(162*($L178/VLOOKUP($E178, 'Major League Baseball  Detailed'!$AF$2:$AG$31, 2, FALSE))),0)</f>
        <v>#N/A</v>
      </c>
      <c r="AA178" t="e">
        <f>ROUND((VLOOKUP($B178, 'Pitcher Raw'!$B$6:$AM$77, MATCH('All P'!AA$5,'Pitcher Raw'!$B$5:$AM$5, 0), FALSE)/$L178)*(162*($L178/VLOOKUP($E178, 'Major League Baseball  Detailed'!$AF$2:$AG$31, 2, FALSE))),0)</f>
        <v>#N/A</v>
      </c>
      <c r="AB178" t="e">
        <f>ROUND((VLOOKUP($B178, 'Pitcher Raw'!$B$6:$AM$77, MATCH('All P'!AB$5,'Pitcher Raw'!$B$5:$AM$5, 0), FALSE)/$L178)*(162*($L178/VLOOKUP($E178, 'Major League Baseball  Detailed'!$AF$2:$AG$31, 2, FALSE))),0)</f>
        <v>#N/A</v>
      </c>
      <c r="AC178" t="e">
        <f>VLOOKUP($B178, 'Pitcher Raw'!$B$6:$AM$77, MATCH('All P'!AC$5, 'Pitcher Raw'!$B$5:$AM$5, 0), FALSE)</f>
        <v>#N/A</v>
      </c>
      <c r="AD178" s="1" t="e">
        <f>VLOOKUP($B178, 'Pitcher Raw'!$B$6:$AM$77, MATCH('All P'!AD$5, 'Pitcher Raw'!$B$5:$AM$5, 0), FALSE)</f>
        <v>#N/A</v>
      </c>
      <c r="AE178" s="1" t="e">
        <f>VLOOKUP($B178, 'Pitcher Raw'!$B$6:$AM$77, MATCH('All P'!AE$5, 'Pitcher Raw'!$B$5:$AM$5, 0), FALSE)</f>
        <v>#N/A</v>
      </c>
      <c r="AF178" s="9" t="e">
        <f>VLOOKUP($B178, 'Pitcher Raw'!$B$6:$AM$77, MATCH('All P'!AF$5, 'Pitcher Raw'!$B$5:$AM$5, 0), FALSE)</f>
        <v>#N/A</v>
      </c>
      <c r="AG178" s="9" t="e">
        <f>VLOOKUP($B178, 'Pitcher Raw'!$B$6:$AM$77, MATCH('All P'!AG$5, 'Pitcher Raw'!$B$5:$AM$5, 0), FALSE)</f>
        <v>#N/A</v>
      </c>
      <c r="AH178" s="9" t="e">
        <f>VLOOKUP($B178, 'Pitcher Raw'!$B$6:$AM$77, MATCH('All P'!AH$5, 'Pitcher Raw'!$B$5:$AM$5, 0), FALSE)</f>
        <v>#N/A</v>
      </c>
      <c r="AI178" s="9" t="e">
        <f>VLOOKUP($B178, 'Pitcher Raw'!$B$6:$AM$77, MATCH('All P'!AI$5, 'Pitcher Raw'!$B$5:$AM$5, 0), FALSE)</f>
        <v>#N/A</v>
      </c>
      <c r="AJ178" s="9" t="e">
        <f>VLOOKUP($B178, 'Pitcher Raw'!$B$6:$AM$77, MATCH('All P'!AJ$5, 'Pitcher Raw'!$B$5:$AM$5, 0), FALSE)</f>
        <v>#N/A</v>
      </c>
      <c r="AK178" s="9" t="e">
        <f>(VLOOKUP($B178, 'Pitcher Raw'!$B$6:$AM$77, MATCH('All P'!AK$5, 'Pitcher Raw'!$B$5:$AM$5, 0), FALSE)/VLOOKUP('All P'!$E178, 'Major League Baseball  Detailed'!$AF$2:$AG$31,2,FALSE))*162</f>
        <v>#N/A</v>
      </c>
      <c r="AL178" s="9" t="e">
        <f>(VLOOKUP($B178, 'Pitcher Raw'!$B$6:$AM$77, MATCH('All P'!AL$5, 'Pitcher Raw'!$B$5:$AM$5, 0), FALSE)/VLOOKUP('All P'!$E178, 'Major League Baseball  Detailed'!$AF$2:$AG$31,2,FALSE))*162</f>
        <v>#N/A</v>
      </c>
    </row>
    <row r="179" spans="1:38" x14ac:dyDescent="0.45">
      <c r="A179">
        <f>'Pitcher Raw'!A179</f>
        <v>0</v>
      </c>
      <c r="B179">
        <f>'Pitcher Raw'!B179</f>
        <v>0</v>
      </c>
      <c r="C179">
        <f>'Pitcher Raw'!C179</f>
        <v>0</v>
      </c>
      <c r="D179">
        <f>'Pitcher Raw'!D179</f>
        <v>0</v>
      </c>
      <c r="E179">
        <f>'Pitcher Raw'!E179</f>
        <v>0</v>
      </c>
      <c r="F179">
        <f>'Pitcher Raw'!F179</f>
        <v>0</v>
      </c>
      <c r="G179" t="e">
        <f>ROUND((VLOOKUP($B179, 'Pitcher Raw'!$B$6:$AM$77, MATCH('All P'!G$5,'Pitcher Raw'!$B$5:$AM$5, 0), FALSE)/$L179)*(162*($L179/VLOOKUP($E179, 'Major League Baseball  Detailed'!$AF$2:$AG$31, 2, FALSE))),0)</f>
        <v>#N/A</v>
      </c>
      <c r="H179" t="e">
        <f>ROUND((VLOOKUP($B179, 'Pitcher Raw'!$B$6:$AM$77, MATCH('All P'!H$5,'Pitcher Raw'!$B$5:$AM$5, 0), FALSE)/$L179)*(162*($L179/VLOOKUP($E179, 'Major League Baseball  Detailed'!$AF$2:$AG$31, 2, FALSE))),0)</f>
        <v>#N/A</v>
      </c>
      <c r="I179" t="e">
        <f>ROUND((VLOOKUP($B179, 'Pitcher Raw'!$B$6:$AM$77, MATCH('All P'!I$5,'Pitcher Raw'!$B$5:$AM$5, 0), FALSE)/$L179)*(162*($L179/VLOOKUP($E179, 'Major League Baseball  Detailed'!$AF$2:$AG$31, 2, FALSE))),0)</f>
        <v>#N/A</v>
      </c>
      <c r="J179" t="e">
        <f>ROUND((VLOOKUP($B179, 'Pitcher Raw'!$B$6:$AM$77, MATCH('All P'!J$5,'Pitcher Raw'!$B$5:$AM$5, 0), FALSE)/$L179)*(162*($L179/VLOOKUP($E179, 'Major League Baseball  Detailed'!$AF$2:$AG$31, 2, FALSE))),0)</f>
        <v>#N/A</v>
      </c>
      <c r="K179" t="e">
        <f>VLOOKUP($B179, 'Pitcher Raw'!$B$6:$AM$77, MATCH('All P'!K$5, 'Pitcher Raw'!$B$5:$AM$5, 0), FALSE)</f>
        <v>#N/A</v>
      </c>
      <c r="L179" t="e">
        <f>ROUND((VLOOKUP($B179,'Pitcher Raw'!$B$6:$AM$77,MATCH('All P'!L$5,'Pitcher Raw'!$B$5:$AM$5,0),FALSE)/VLOOKUP($E179, 'Major League Baseball  Detailed'!$AF$2:$AG$31, 2, FALSE))*162, 0)</f>
        <v>#N/A</v>
      </c>
      <c r="M179" t="e">
        <f>ROUND((VLOOKUP($B179,'Pitcher Raw'!$B$6:$AM$77,MATCH('All P'!M$5,'Pitcher Raw'!$B$5:$AM$5,0),FALSE)/VLOOKUP($E179, 'Major League Baseball  Detailed'!$AF$2:$AG$31, 2, FALSE))*162, 0)</f>
        <v>#N/A</v>
      </c>
      <c r="N179" t="e">
        <f>ROUND((VLOOKUP($B179, 'Pitcher Raw'!$B$6:$AM$77, MATCH('All P'!N$5,'Pitcher Raw'!$B$5:$AM$5, 0), FALSE)/$L179)*(162*($L179/VLOOKUP($E179, 'Major League Baseball  Detailed'!$AF$2:$AG$31, 2, FALSE))),0)</f>
        <v>#N/A</v>
      </c>
      <c r="O179" t="e">
        <f>ROUND((VLOOKUP($B179, 'Pitcher Raw'!$B$6:$AM$77, MATCH('All P'!O$5,'Pitcher Raw'!$B$5:$AM$5, 0), FALSE)/$L179)*(162*($L179/VLOOKUP($E179, 'Major League Baseball  Detailed'!$AF$2:$AG$31, 2, FALSE))),0)</f>
        <v>#N/A</v>
      </c>
      <c r="P179" t="e">
        <f>ROUND((VLOOKUP($B179, 'Pitcher Raw'!$B$6:$AM$77, MATCH('All P'!P$5,'Pitcher Raw'!$B$5:$AM$5, 0), FALSE)/$L179)*(162*($L179/VLOOKUP($E179, 'Major League Baseball  Detailed'!$AF$2:$AG$31, 2, FALSE))),0)</f>
        <v>#N/A</v>
      </c>
      <c r="Q179" t="e">
        <f>ROUND((VLOOKUP($B179, 'Pitcher Raw'!$B$6:$AM$77, MATCH('All P'!Q$5,'Pitcher Raw'!$B$5:$AM$5, 0), FALSE)/$L179)*(162*($L179/VLOOKUP($E179, 'Major League Baseball  Detailed'!$AF$2:$AG$31, 2, FALSE))),0)</f>
        <v>#N/A</v>
      </c>
      <c r="R179" t="e">
        <f>ROUND((VLOOKUP($B179, 'Pitcher Raw'!$B$6:$AM$77, MATCH('All P'!R$5,'Pitcher Raw'!$B$5:$AM$5, 0), FALSE)/$L179)*(162*($L179/VLOOKUP($E179, 'Major League Baseball  Detailed'!$AF$2:$AG$31, 2, FALSE))),0)</f>
        <v>#N/A</v>
      </c>
      <c r="S179" t="e">
        <f>ROUND((VLOOKUP($B179, 'Pitcher Raw'!$B$6:$AM$77, MATCH('All P'!S$5,'Pitcher Raw'!$B$5:$AM$5, 0), FALSE)/$L179)*(162*($L179/VLOOKUP($E179, 'Major League Baseball  Detailed'!$AF$2:$AG$31, 2, FALSE))),0)</f>
        <v>#N/A</v>
      </c>
      <c r="T179" t="e">
        <f>ROUND((VLOOKUP($B179, 'Pitcher Raw'!$B$6:$AM$77, MATCH('All P'!T$5,'Pitcher Raw'!$B$5:$AM$5, 0), FALSE)/$L179)*(162*($L179/VLOOKUP($E179, 'Major League Baseball  Detailed'!$AF$2:$AG$31, 2, FALSE))),0)</f>
        <v>#N/A</v>
      </c>
      <c r="U179" t="e">
        <f>ROUND((VLOOKUP($B179, 'Pitcher Raw'!$B$6:$AM$77, MATCH('All P'!U$5,'Pitcher Raw'!$B$5:$AM$5, 0), FALSE)/$L179)*(162*($L179/VLOOKUP($E179, 'Major League Baseball  Detailed'!$AF$2:$AG$31, 2, FALSE))),0)</f>
        <v>#N/A</v>
      </c>
      <c r="V179" t="e">
        <f>ROUND((VLOOKUP($B179, 'Pitcher Raw'!$B$6:$AM$77, MATCH('All P'!V$5,'Pitcher Raw'!$B$5:$AM$5, 0), FALSE)/$L179)*(162*($L179/VLOOKUP($E179, 'Major League Baseball  Detailed'!$AF$2:$AG$31, 2, FALSE))),0)</f>
        <v>#N/A</v>
      </c>
      <c r="W179" t="e">
        <f>ROUND((VLOOKUP($B179, 'Pitcher Raw'!$B$6:$AM$77, MATCH('All P'!W$5,'Pitcher Raw'!$B$5:$AM$5, 0), FALSE)/$L179)*(162*($L179/VLOOKUP($E179, 'Major League Baseball  Detailed'!$AF$2:$AG$31, 2, FALSE))),0)</f>
        <v>#N/A</v>
      </c>
      <c r="X179" t="e">
        <f>ROUND((VLOOKUP($B179, 'Pitcher Raw'!$B$6:$AM$77, MATCH('All P'!X$5,'Pitcher Raw'!$B$5:$AM$5, 0), FALSE)/$L179)*(162*($L179/VLOOKUP($E179, 'Major League Baseball  Detailed'!$AF$2:$AG$31, 2, FALSE))),0)</f>
        <v>#N/A</v>
      </c>
      <c r="Y179" t="e">
        <f>ROUND((VLOOKUP($B179, 'Pitcher Raw'!$B$6:$AM$77, MATCH('All P'!Y$5,'Pitcher Raw'!$B$5:$AM$5, 0), FALSE)/$L179)*(162*($L179/VLOOKUP($E179, 'Major League Baseball  Detailed'!$AF$2:$AG$31, 2, FALSE))),0)</f>
        <v>#N/A</v>
      </c>
      <c r="Z179" t="e">
        <f>ROUND((VLOOKUP($B179, 'Pitcher Raw'!$B$6:$AM$77, MATCH('All P'!Z$5,'Pitcher Raw'!$B$5:$AM$5, 0), FALSE)/$L179)*(162*($L179/VLOOKUP($E179, 'Major League Baseball  Detailed'!$AF$2:$AG$31, 2, FALSE))),0)</f>
        <v>#N/A</v>
      </c>
      <c r="AA179" t="e">
        <f>ROUND((VLOOKUP($B179, 'Pitcher Raw'!$B$6:$AM$77, MATCH('All P'!AA$5,'Pitcher Raw'!$B$5:$AM$5, 0), FALSE)/$L179)*(162*($L179/VLOOKUP($E179, 'Major League Baseball  Detailed'!$AF$2:$AG$31, 2, FALSE))),0)</f>
        <v>#N/A</v>
      </c>
      <c r="AB179" t="e">
        <f>ROUND((VLOOKUP($B179, 'Pitcher Raw'!$B$6:$AM$77, MATCH('All P'!AB$5,'Pitcher Raw'!$B$5:$AM$5, 0), FALSE)/$L179)*(162*($L179/VLOOKUP($E179, 'Major League Baseball  Detailed'!$AF$2:$AG$31, 2, FALSE))),0)</f>
        <v>#N/A</v>
      </c>
      <c r="AC179" t="e">
        <f>VLOOKUP($B179, 'Pitcher Raw'!$B$6:$AM$77, MATCH('All P'!AC$5, 'Pitcher Raw'!$B$5:$AM$5, 0), FALSE)</f>
        <v>#N/A</v>
      </c>
      <c r="AD179" s="1" t="e">
        <f>VLOOKUP($B179, 'Pitcher Raw'!$B$6:$AM$77, MATCH('All P'!AD$5, 'Pitcher Raw'!$B$5:$AM$5, 0), FALSE)</f>
        <v>#N/A</v>
      </c>
      <c r="AE179" s="1" t="e">
        <f>VLOOKUP($B179, 'Pitcher Raw'!$B$6:$AM$77, MATCH('All P'!AE$5, 'Pitcher Raw'!$B$5:$AM$5, 0), FALSE)</f>
        <v>#N/A</v>
      </c>
      <c r="AF179" s="9" t="e">
        <f>VLOOKUP($B179, 'Pitcher Raw'!$B$6:$AM$77, MATCH('All P'!AF$5, 'Pitcher Raw'!$B$5:$AM$5, 0), FALSE)</f>
        <v>#N/A</v>
      </c>
      <c r="AG179" s="9" t="e">
        <f>VLOOKUP($B179, 'Pitcher Raw'!$B$6:$AM$77, MATCH('All P'!AG$5, 'Pitcher Raw'!$B$5:$AM$5, 0), FALSE)</f>
        <v>#N/A</v>
      </c>
      <c r="AH179" s="9" t="e">
        <f>VLOOKUP($B179, 'Pitcher Raw'!$B$6:$AM$77, MATCH('All P'!AH$5, 'Pitcher Raw'!$B$5:$AM$5, 0), FALSE)</f>
        <v>#N/A</v>
      </c>
      <c r="AI179" s="9" t="e">
        <f>VLOOKUP($B179, 'Pitcher Raw'!$B$6:$AM$77, MATCH('All P'!AI$5, 'Pitcher Raw'!$B$5:$AM$5, 0), FALSE)</f>
        <v>#N/A</v>
      </c>
      <c r="AJ179" s="9" t="e">
        <f>VLOOKUP($B179, 'Pitcher Raw'!$B$6:$AM$77, MATCH('All P'!AJ$5, 'Pitcher Raw'!$B$5:$AM$5, 0), FALSE)</f>
        <v>#N/A</v>
      </c>
      <c r="AK179" s="9" t="e">
        <f>(VLOOKUP($B179, 'Pitcher Raw'!$B$6:$AM$77, MATCH('All P'!AK$5, 'Pitcher Raw'!$B$5:$AM$5, 0), FALSE)/VLOOKUP('All P'!$E179, 'Major League Baseball  Detailed'!$AF$2:$AG$31,2,FALSE))*162</f>
        <v>#N/A</v>
      </c>
      <c r="AL179" s="9" t="e">
        <f>(VLOOKUP($B179, 'Pitcher Raw'!$B$6:$AM$77, MATCH('All P'!AL$5, 'Pitcher Raw'!$B$5:$AM$5, 0), FALSE)/VLOOKUP('All P'!$E179, 'Major League Baseball  Detailed'!$AF$2:$AG$31,2,FALSE))*162</f>
        <v>#N/A</v>
      </c>
    </row>
    <row r="180" spans="1:38" x14ac:dyDescent="0.45">
      <c r="A180">
        <f>'Pitcher Raw'!A180</f>
        <v>0</v>
      </c>
      <c r="B180">
        <f>'Pitcher Raw'!B180</f>
        <v>0</v>
      </c>
      <c r="C180">
        <f>'Pitcher Raw'!C180</f>
        <v>0</v>
      </c>
      <c r="D180">
        <f>'Pitcher Raw'!D180</f>
        <v>0</v>
      </c>
      <c r="E180">
        <f>'Pitcher Raw'!E180</f>
        <v>0</v>
      </c>
      <c r="F180">
        <f>'Pitcher Raw'!F180</f>
        <v>0</v>
      </c>
      <c r="G180" t="e">
        <f>ROUND((VLOOKUP($B180, 'Pitcher Raw'!$B$6:$AM$77, MATCH('All P'!G$5,'Pitcher Raw'!$B$5:$AM$5, 0), FALSE)/$L180)*(162*($L180/VLOOKUP($E180, 'Major League Baseball  Detailed'!$AF$2:$AG$31, 2, FALSE))),0)</f>
        <v>#N/A</v>
      </c>
      <c r="H180" t="e">
        <f>ROUND((VLOOKUP($B180, 'Pitcher Raw'!$B$6:$AM$77, MATCH('All P'!H$5,'Pitcher Raw'!$B$5:$AM$5, 0), FALSE)/$L180)*(162*($L180/VLOOKUP($E180, 'Major League Baseball  Detailed'!$AF$2:$AG$31, 2, FALSE))),0)</f>
        <v>#N/A</v>
      </c>
      <c r="I180" t="e">
        <f>ROUND((VLOOKUP($B180, 'Pitcher Raw'!$B$6:$AM$77, MATCH('All P'!I$5,'Pitcher Raw'!$B$5:$AM$5, 0), FALSE)/$L180)*(162*($L180/VLOOKUP($E180, 'Major League Baseball  Detailed'!$AF$2:$AG$31, 2, FALSE))),0)</f>
        <v>#N/A</v>
      </c>
      <c r="J180" t="e">
        <f>ROUND((VLOOKUP($B180, 'Pitcher Raw'!$B$6:$AM$77, MATCH('All P'!J$5,'Pitcher Raw'!$B$5:$AM$5, 0), FALSE)/$L180)*(162*($L180/VLOOKUP($E180, 'Major League Baseball  Detailed'!$AF$2:$AG$31, 2, FALSE))),0)</f>
        <v>#N/A</v>
      </c>
      <c r="K180" t="e">
        <f>VLOOKUP($B180, 'Pitcher Raw'!$B$6:$AM$77, MATCH('All P'!K$5, 'Pitcher Raw'!$B$5:$AM$5, 0), FALSE)</f>
        <v>#N/A</v>
      </c>
      <c r="L180" t="e">
        <f>ROUND((VLOOKUP($B180,'Pitcher Raw'!$B$6:$AM$77,MATCH('All P'!L$5,'Pitcher Raw'!$B$5:$AM$5,0),FALSE)/VLOOKUP($E180, 'Major League Baseball  Detailed'!$AF$2:$AG$31, 2, FALSE))*162, 0)</f>
        <v>#N/A</v>
      </c>
      <c r="M180" t="e">
        <f>ROUND((VLOOKUP($B180,'Pitcher Raw'!$B$6:$AM$77,MATCH('All P'!M$5,'Pitcher Raw'!$B$5:$AM$5,0),FALSE)/VLOOKUP($E180, 'Major League Baseball  Detailed'!$AF$2:$AG$31, 2, FALSE))*162, 0)</f>
        <v>#N/A</v>
      </c>
      <c r="N180" t="e">
        <f>ROUND((VLOOKUP($B180, 'Pitcher Raw'!$B$6:$AM$77, MATCH('All P'!N$5,'Pitcher Raw'!$B$5:$AM$5, 0), FALSE)/$L180)*(162*($L180/VLOOKUP($E180, 'Major League Baseball  Detailed'!$AF$2:$AG$31, 2, FALSE))),0)</f>
        <v>#N/A</v>
      </c>
      <c r="O180" t="e">
        <f>ROUND((VLOOKUP($B180, 'Pitcher Raw'!$B$6:$AM$77, MATCH('All P'!O$5,'Pitcher Raw'!$B$5:$AM$5, 0), FALSE)/$L180)*(162*($L180/VLOOKUP($E180, 'Major League Baseball  Detailed'!$AF$2:$AG$31, 2, FALSE))),0)</f>
        <v>#N/A</v>
      </c>
      <c r="P180" t="e">
        <f>ROUND((VLOOKUP($B180, 'Pitcher Raw'!$B$6:$AM$77, MATCH('All P'!P$5,'Pitcher Raw'!$B$5:$AM$5, 0), FALSE)/$L180)*(162*($L180/VLOOKUP($E180, 'Major League Baseball  Detailed'!$AF$2:$AG$31, 2, FALSE))),0)</f>
        <v>#N/A</v>
      </c>
      <c r="Q180" t="e">
        <f>ROUND((VLOOKUP($B180, 'Pitcher Raw'!$B$6:$AM$77, MATCH('All P'!Q$5,'Pitcher Raw'!$B$5:$AM$5, 0), FALSE)/$L180)*(162*($L180/VLOOKUP($E180, 'Major League Baseball  Detailed'!$AF$2:$AG$31, 2, FALSE))),0)</f>
        <v>#N/A</v>
      </c>
      <c r="R180" t="e">
        <f>ROUND((VLOOKUP($B180, 'Pitcher Raw'!$B$6:$AM$77, MATCH('All P'!R$5,'Pitcher Raw'!$B$5:$AM$5, 0), FALSE)/$L180)*(162*($L180/VLOOKUP($E180, 'Major League Baseball  Detailed'!$AF$2:$AG$31, 2, FALSE))),0)</f>
        <v>#N/A</v>
      </c>
      <c r="S180" t="e">
        <f>ROUND((VLOOKUP($B180, 'Pitcher Raw'!$B$6:$AM$77, MATCH('All P'!S$5,'Pitcher Raw'!$B$5:$AM$5, 0), FALSE)/$L180)*(162*($L180/VLOOKUP($E180, 'Major League Baseball  Detailed'!$AF$2:$AG$31, 2, FALSE))),0)</f>
        <v>#N/A</v>
      </c>
      <c r="T180" t="e">
        <f>ROUND((VLOOKUP($B180, 'Pitcher Raw'!$B$6:$AM$77, MATCH('All P'!T$5,'Pitcher Raw'!$B$5:$AM$5, 0), FALSE)/$L180)*(162*($L180/VLOOKUP($E180, 'Major League Baseball  Detailed'!$AF$2:$AG$31, 2, FALSE))),0)</f>
        <v>#N/A</v>
      </c>
      <c r="U180" t="e">
        <f>ROUND((VLOOKUP($B180, 'Pitcher Raw'!$B$6:$AM$77, MATCH('All P'!U$5,'Pitcher Raw'!$B$5:$AM$5, 0), FALSE)/$L180)*(162*($L180/VLOOKUP($E180, 'Major League Baseball  Detailed'!$AF$2:$AG$31, 2, FALSE))),0)</f>
        <v>#N/A</v>
      </c>
      <c r="V180" t="e">
        <f>ROUND((VLOOKUP($B180, 'Pitcher Raw'!$B$6:$AM$77, MATCH('All P'!V$5,'Pitcher Raw'!$B$5:$AM$5, 0), FALSE)/$L180)*(162*($L180/VLOOKUP($E180, 'Major League Baseball  Detailed'!$AF$2:$AG$31, 2, FALSE))),0)</f>
        <v>#N/A</v>
      </c>
      <c r="W180" t="e">
        <f>ROUND((VLOOKUP($B180, 'Pitcher Raw'!$B$6:$AM$77, MATCH('All P'!W$5,'Pitcher Raw'!$B$5:$AM$5, 0), FALSE)/$L180)*(162*($L180/VLOOKUP($E180, 'Major League Baseball  Detailed'!$AF$2:$AG$31, 2, FALSE))),0)</f>
        <v>#N/A</v>
      </c>
      <c r="X180" t="e">
        <f>ROUND((VLOOKUP($B180, 'Pitcher Raw'!$B$6:$AM$77, MATCH('All P'!X$5,'Pitcher Raw'!$B$5:$AM$5, 0), FALSE)/$L180)*(162*($L180/VLOOKUP($E180, 'Major League Baseball  Detailed'!$AF$2:$AG$31, 2, FALSE))),0)</f>
        <v>#N/A</v>
      </c>
      <c r="Y180" t="e">
        <f>ROUND((VLOOKUP($B180, 'Pitcher Raw'!$B$6:$AM$77, MATCH('All P'!Y$5,'Pitcher Raw'!$B$5:$AM$5, 0), FALSE)/$L180)*(162*($L180/VLOOKUP($E180, 'Major League Baseball  Detailed'!$AF$2:$AG$31, 2, FALSE))),0)</f>
        <v>#N/A</v>
      </c>
      <c r="Z180" t="e">
        <f>ROUND((VLOOKUP($B180, 'Pitcher Raw'!$B$6:$AM$77, MATCH('All P'!Z$5,'Pitcher Raw'!$B$5:$AM$5, 0), FALSE)/$L180)*(162*($L180/VLOOKUP($E180, 'Major League Baseball  Detailed'!$AF$2:$AG$31, 2, FALSE))),0)</f>
        <v>#N/A</v>
      </c>
      <c r="AA180" t="e">
        <f>ROUND((VLOOKUP($B180, 'Pitcher Raw'!$B$6:$AM$77, MATCH('All P'!AA$5,'Pitcher Raw'!$B$5:$AM$5, 0), FALSE)/$L180)*(162*($L180/VLOOKUP($E180, 'Major League Baseball  Detailed'!$AF$2:$AG$31, 2, FALSE))),0)</f>
        <v>#N/A</v>
      </c>
      <c r="AB180" t="e">
        <f>ROUND((VLOOKUP($B180, 'Pitcher Raw'!$B$6:$AM$77, MATCH('All P'!AB$5,'Pitcher Raw'!$B$5:$AM$5, 0), FALSE)/$L180)*(162*($L180/VLOOKUP($E180, 'Major League Baseball  Detailed'!$AF$2:$AG$31, 2, FALSE))),0)</f>
        <v>#N/A</v>
      </c>
      <c r="AC180" t="e">
        <f>VLOOKUP($B180, 'Pitcher Raw'!$B$6:$AM$77, MATCH('All P'!AC$5, 'Pitcher Raw'!$B$5:$AM$5, 0), FALSE)</f>
        <v>#N/A</v>
      </c>
      <c r="AD180" s="1" t="e">
        <f>VLOOKUP($B180, 'Pitcher Raw'!$B$6:$AM$77, MATCH('All P'!AD$5, 'Pitcher Raw'!$B$5:$AM$5, 0), FALSE)</f>
        <v>#N/A</v>
      </c>
      <c r="AE180" s="1" t="e">
        <f>VLOOKUP($B180, 'Pitcher Raw'!$B$6:$AM$77, MATCH('All P'!AE$5, 'Pitcher Raw'!$B$5:$AM$5, 0), FALSE)</f>
        <v>#N/A</v>
      </c>
      <c r="AF180" s="9" t="e">
        <f>VLOOKUP($B180, 'Pitcher Raw'!$B$6:$AM$77, MATCH('All P'!AF$5, 'Pitcher Raw'!$B$5:$AM$5, 0), FALSE)</f>
        <v>#N/A</v>
      </c>
      <c r="AG180" s="9" t="e">
        <f>VLOOKUP($B180, 'Pitcher Raw'!$B$6:$AM$77, MATCH('All P'!AG$5, 'Pitcher Raw'!$B$5:$AM$5, 0), FALSE)</f>
        <v>#N/A</v>
      </c>
      <c r="AH180" s="9" t="e">
        <f>VLOOKUP($B180, 'Pitcher Raw'!$B$6:$AM$77, MATCH('All P'!AH$5, 'Pitcher Raw'!$B$5:$AM$5, 0), FALSE)</f>
        <v>#N/A</v>
      </c>
      <c r="AI180" s="9" t="e">
        <f>VLOOKUP($B180, 'Pitcher Raw'!$B$6:$AM$77, MATCH('All P'!AI$5, 'Pitcher Raw'!$B$5:$AM$5, 0), FALSE)</f>
        <v>#N/A</v>
      </c>
      <c r="AJ180" s="9" t="e">
        <f>VLOOKUP($B180, 'Pitcher Raw'!$B$6:$AM$77, MATCH('All P'!AJ$5, 'Pitcher Raw'!$B$5:$AM$5, 0), FALSE)</f>
        <v>#N/A</v>
      </c>
      <c r="AK180" s="9" t="e">
        <f>(VLOOKUP($B180, 'Pitcher Raw'!$B$6:$AM$77, MATCH('All P'!AK$5, 'Pitcher Raw'!$B$5:$AM$5, 0), FALSE)/VLOOKUP('All P'!$E180, 'Major League Baseball  Detailed'!$AF$2:$AG$31,2,FALSE))*162</f>
        <v>#N/A</v>
      </c>
      <c r="AL180" s="9" t="e">
        <f>(VLOOKUP($B180, 'Pitcher Raw'!$B$6:$AM$77, MATCH('All P'!AL$5, 'Pitcher Raw'!$B$5:$AM$5, 0), FALSE)/VLOOKUP('All P'!$E180, 'Major League Baseball  Detailed'!$AF$2:$AG$31,2,FALSE))*162</f>
        <v>#N/A</v>
      </c>
    </row>
    <row r="181" spans="1:38" x14ac:dyDescent="0.45">
      <c r="A181">
        <f>'Pitcher Raw'!A181</f>
        <v>0</v>
      </c>
      <c r="B181">
        <f>'Pitcher Raw'!B181</f>
        <v>0</v>
      </c>
      <c r="C181">
        <f>'Pitcher Raw'!C181</f>
        <v>0</v>
      </c>
      <c r="D181">
        <f>'Pitcher Raw'!D181</f>
        <v>0</v>
      </c>
      <c r="E181">
        <f>'Pitcher Raw'!E181</f>
        <v>0</v>
      </c>
      <c r="F181">
        <f>'Pitcher Raw'!F181</f>
        <v>0</v>
      </c>
      <c r="G181" t="e">
        <f>ROUND((VLOOKUP($B181, 'Pitcher Raw'!$B$6:$AM$77, MATCH('All P'!G$5,'Pitcher Raw'!$B$5:$AM$5, 0), FALSE)/$L181)*(162*($L181/VLOOKUP($E181, 'Major League Baseball  Detailed'!$AF$2:$AG$31, 2, FALSE))),0)</f>
        <v>#N/A</v>
      </c>
      <c r="H181" t="e">
        <f>ROUND((VLOOKUP($B181, 'Pitcher Raw'!$B$6:$AM$77, MATCH('All P'!H$5,'Pitcher Raw'!$B$5:$AM$5, 0), FALSE)/$L181)*(162*($L181/VLOOKUP($E181, 'Major League Baseball  Detailed'!$AF$2:$AG$31, 2, FALSE))),0)</f>
        <v>#N/A</v>
      </c>
      <c r="I181" t="e">
        <f>ROUND((VLOOKUP($B181, 'Pitcher Raw'!$B$6:$AM$77, MATCH('All P'!I$5,'Pitcher Raw'!$B$5:$AM$5, 0), FALSE)/$L181)*(162*($L181/VLOOKUP($E181, 'Major League Baseball  Detailed'!$AF$2:$AG$31, 2, FALSE))),0)</f>
        <v>#N/A</v>
      </c>
      <c r="J181" t="e">
        <f>ROUND((VLOOKUP($B181, 'Pitcher Raw'!$B$6:$AM$77, MATCH('All P'!J$5,'Pitcher Raw'!$B$5:$AM$5, 0), FALSE)/$L181)*(162*($L181/VLOOKUP($E181, 'Major League Baseball  Detailed'!$AF$2:$AG$31, 2, FALSE))),0)</f>
        <v>#N/A</v>
      </c>
      <c r="K181" t="e">
        <f>VLOOKUP($B181, 'Pitcher Raw'!$B$6:$AM$77, MATCH('All P'!K$5, 'Pitcher Raw'!$B$5:$AM$5, 0), FALSE)</f>
        <v>#N/A</v>
      </c>
      <c r="L181" t="e">
        <f>ROUND((VLOOKUP($B181,'Pitcher Raw'!$B$6:$AM$77,MATCH('All P'!L$5,'Pitcher Raw'!$B$5:$AM$5,0),FALSE)/VLOOKUP($E181, 'Major League Baseball  Detailed'!$AF$2:$AG$31, 2, FALSE))*162, 0)</f>
        <v>#N/A</v>
      </c>
      <c r="M181" t="e">
        <f>ROUND((VLOOKUP($B181,'Pitcher Raw'!$B$6:$AM$77,MATCH('All P'!M$5,'Pitcher Raw'!$B$5:$AM$5,0),FALSE)/VLOOKUP($E181, 'Major League Baseball  Detailed'!$AF$2:$AG$31, 2, FALSE))*162, 0)</f>
        <v>#N/A</v>
      </c>
      <c r="N181" t="e">
        <f>ROUND((VLOOKUP($B181, 'Pitcher Raw'!$B$6:$AM$77, MATCH('All P'!N$5,'Pitcher Raw'!$B$5:$AM$5, 0), FALSE)/$L181)*(162*($L181/VLOOKUP($E181, 'Major League Baseball  Detailed'!$AF$2:$AG$31, 2, FALSE))),0)</f>
        <v>#N/A</v>
      </c>
      <c r="O181" t="e">
        <f>ROUND((VLOOKUP($B181, 'Pitcher Raw'!$B$6:$AM$77, MATCH('All P'!O$5,'Pitcher Raw'!$B$5:$AM$5, 0), FALSE)/$L181)*(162*($L181/VLOOKUP($E181, 'Major League Baseball  Detailed'!$AF$2:$AG$31, 2, FALSE))),0)</f>
        <v>#N/A</v>
      </c>
      <c r="P181" t="e">
        <f>ROUND((VLOOKUP($B181, 'Pitcher Raw'!$B$6:$AM$77, MATCH('All P'!P$5,'Pitcher Raw'!$B$5:$AM$5, 0), FALSE)/$L181)*(162*($L181/VLOOKUP($E181, 'Major League Baseball  Detailed'!$AF$2:$AG$31, 2, FALSE))),0)</f>
        <v>#N/A</v>
      </c>
      <c r="Q181" t="e">
        <f>ROUND((VLOOKUP($B181, 'Pitcher Raw'!$B$6:$AM$77, MATCH('All P'!Q$5,'Pitcher Raw'!$B$5:$AM$5, 0), FALSE)/$L181)*(162*($L181/VLOOKUP($E181, 'Major League Baseball  Detailed'!$AF$2:$AG$31, 2, FALSE))),0)</f>
        <v>#N/A</v>
      </c>
      <c r="R181" t="e">
        <f>ROUND((VLOOKUP($B181, 'Pitcher Raw'!$B$6:$AM$77, MATCH('All P'!R$5,'Pitcher Raw'!$B$5:$AM$5, 0), FALSE)/$L181)*(162*($L181/VLOOKUP($E181, 'Major League Baseball  Detailed'!$AF$2:$AG$31, 2, FALSE))),0)</f>
        <v>#N/A</v>
      </c>
      <c r="S181" t="e">
        <f>ROUND((VLOOKUP($B181, 'Pitcher Raw'!$B$6:$AM$77, MATCH('All P'!S$5,'Pitcher Raw'!$B$5:$AM$5, 0), FALSE)/$L181)*(162*($L181/VLOOKUP($E181, 'Major League Baseball  Detailed'!$AF$2:$AG$31, 2, FALSE))),0)</f>
        <v>#N/A</v>
      </c>
      <c r="T181" t="e">
        <f>ROUND((VLOOKUP($B181, 'Pitcher Raw'!$B$6:$AM$77, MATCH('All P'!T$5,'Pitcher Raw'!$B$5:$AM$5, 0), FALSE)/$L181)*(162*($L181/VLOOKUP($E181, 'Major League Baseball  Detailed'!$AF$2:$AG$31, 2, FALSE))),0)</f>
        <v>#N/A</v>
      </c>
      <c r="U181" t="e">
        <f>ROUND((VLOOKUP($B181, 'Pitcher Raw'!$B$6:$AM$77, MATCH('All P'!U$5,'Pitcher Raw'!$B$5:$AM$5, 0), FALSE)/$L181)*(162*($L181/VLOOKUP($E181, 'Major League Baseball  Detailed'!$AF$2:$AG$31, 2, FALSE))),0)</f>
        <v>#N/A</v>
      </c>
      <c r="V181" t="e">
        <f>ROUND((VLOOKUP($B181, 'Pitcher Raw'!$B$6:$AM$77, MATCH('All P'!V$5,'Pitcher Raw'!$B$5:$AM$5, 0), FALSE)/$L181)*(162*($L181/VLOOKUP($E181, 'Major League Baseball  Detailed'!$AF$2:$AG$31, 2, FALSE))),0)</f>
        <v>#N/A</v>
      </c>
      <c r="W181" t="e">
        <f>ROUND((VLOOKUP($B181, 'Pitcher Raw'!$B$6:$AM$77, MATCH('All P'!W$5,'Pitcher Raw'!$B$5:$AM$5, 0), FALSE)/$L181)*(162*($L181/VLOOKUP($E181, 'Major League Baseball  Detailed'!$AF$2:$AG$31, 2, FALSE))),0)</f>
        <v>#N/A</v>
      </c>
      <c r="X181" t="e">
        <f>ROUND((VLOOKUP($B181, 'Pitcher Raw'!$B$6:$AM$77, MATCH('All P'!X$5,'Pitcher Raw'!$B$5:$AM$5, 0), FALSE)/$L181)*(162*($L181/VLOOKUP($E181, 'Major League Baseball  Detailed'!$AF$2:$AG$31, 2, FALSE))),0)</f>
        <v>#N/A</v>
      </c>
      <c r="Y181" t="e">
        <f>ROUND((VLOOKUP($B181, 'Pitcher Raw'!$B$6:$AM$77, MATCH('All P'!Y$5,'Pitcher Raw'!$B$5:$AM$5, 0), FALSE)/$L181)*(162*($L181/VLOOKUP($E181, 'Major League Baseball  Detailed'!$AF$2:$AG$31, 2, FALSE))),0)</f>
        <v>#N/A</v>
      </c>
      <c r="Z181" t="e">
        <f>ROUND((VLOOKUP($B181, 'Pitcher Raw'!$B$6:$AM$77, MATCH('All P'!Z$5,'Pitcher Raw'!$B$5:$AM$5, 0), FALSE)/$L181)*(162*($L181/VLOOKUP($E181, 'Major League Baseball  Detailed'!$AF$2:$AG$31, 2, FALSE))),0)</f>
        <v>#N/A</v>
      </c>
      <c r="AA181" t="e">
        <f>ROUND((VLOOKUP($B181, 'Pitcher Raw'!$B$6:$AM$77, MATCH('All P'!AA$5,'Pitcher Raw'!$B$5:$AM$5, 0), FALSE)/$L181)*(162*($L181/VLOOKUP($E181, 'Major League Baseball  Detailed'!$AF$2:$AG$31, 2, FALSE))),0)</f>
        <v>#N/A</v>
      </c>
      <c r="AB181" t="e">
        <f>ROUND((VLOOKUP($B181, 'Pitcher Raw'!$B$6:$AM$77, MATCH('All P'!AB$5,'Pitcher Raw'!$B$5:$AM$5, 0), FALSE)/$L181)*(162*($L181/VLOOKUP($E181, 'Major League Baseball  Detailed'!$AF$2:$AG$31, 2, FALSE))),0)</f>
        <v>#N/A</v>
      </c>
      <c r="AC181" t="e">
        <f>VLOOKUP($B181, 'Pitcher Raw'!$B$6:$AM$77, MATCH('All P'!AC$5, 'Pitcher Raw'!$B$5:$AM$5, 0), FALSE)</f>
        <v>#N/A</v>
      </c>
      <c r="AD181" s="1" t="e">
        <f>VLOOKUP($B181, 'Pitcher Raw'!$B$6:$AM$77, MATCH('All P'!AD$5, 'Pitcher Raw'!$B$5:$AM$5, 0), FALSE)</f>
        <v>#N/A</v>
      </c>
      <c r="AE181" s="1" t="e">
        <f>VLOOKUP($B181, 'Pitcher Raw'!$B$6:$AM$77, MATCH('All P'!AE$5, 'Pitcher Raw'!$B$5:$AM$5, 0), FALSE)</f>
        <v>#N/A</v>
      </c>
      <c r="AF181" s="9" t="e">
        <f>VLOOKUP($B181, 'Pitcher Raw'!$B$6:$AM$77, MATCH('All P'!AF$5, 'Pitcher Raw'!$B$5:$AM$5, 0), FALSE)</f>
        <v>#N/A</v>
      </c>
      <c r="AG181" s="9" t="e">
        <f>VLOOKUP($B181, 'Pitcher Raw'!$B$6:$AM$77, MATCH('All P'!AG$5, 'Pitcher Raw'!$B$5:$AM$5, 0), FALSE)</f>
        <v>#N/A</v>
      </c>
      <c r="AH181" s="9" t="e">
        <f>VLOOKUP($B181, 'Pitcher Raw'!$B$6:$AM$77, MATCH('All P'!AH$5, 'Pitcher Raw'!$B$5:$AM$5, 0), FALSE)</f>
        <v>#N/A</v>
      </c>
      <c r="AI181" s="9" t="e">
        <f>VLOOKUP($B181, 'Pitcher Raw'!$B$6:$AM$77, MATCH('All P'!AI$5, 'Pitcher Raw'!$B$5:$AM$5, 0), FALSE)</f>
        <v>#N/A</v>
      </c>
      <c r="AJ181" s="9" t="e">
        <f>VLOOKUP($B181, 'Pitcher Raw'!$B$6:$AM$77, MATCH('All P'!AJ$5, 'Pitcher Raw'!$B$5:$AM$5, 0), FALSE)</f>
        <v>#N/A</v>
      </c>
      <c r="AK181" s="9" t="e">
        <f>(VLOOKUP($B181, 'Pitcher Raw'!$B$6:$AM$77, MATCH('All P'!AK$5, 'Pitcher Raw'!$B$5:$AM$5, 0), FALSE)/VLOOKUP('All P'!$E181, 'Major League Baseball  Detailed'!$AF$2:$AG$31,2,FALSE))*162</f>
        <v>#N/A</v>
      </c>
      <c r="AL181" s="9" t="e">
        <f>(VLOOKUP($B181, 'Pitcher Raw'!$B$6:$AM$77, MATCH('All P'!AL$5, 'Pitcher Raw'!$B$5:$AM$5, 0), FALSE)/VLOOKUP('All P'!$E181, 'Major League Baseball  Detailed'!$AF$2:$AG$31,2,FALSE))*162</f>
        <v>#N/A</v>
      </c>
    </row>
    <row r="182" spans="1:38" x14ac:dyDescent="0.45">
      <c r="A182">
        <f>'Pitcher Raw'!A182</f>
        <v>0</v>
      </c>
      <c r="B182">
        <f>'Pitcher Raw'!B182</f>
        <v>0</v>
      </c>
      <c r="C182">
        <f>'Pitcher Raw'!C182</f>
        <v>0</v>
      </c>
      <c r="D182">
        <f>'Pitcher Raw'!D182</f>
        <v>0</v>
      </c>
      <c r="E182">
        <f>'Pitcher Raw'!E182</f>
        <v>0</v>
      </c>
      <c r="F182">
        <f>'Pitcher Raw'!F182</f>
        <v>0</v>
      </c>
      <c r="G182" t="e">
        <f>ROUND((VLOOKUP($B182, 'Pitcher Raw'!$B$6:$AM$77, MATCH('All P'!G$5,'Pitcher Raw'!$B$5:$AM$5, 0), FALSE)/$L182)*(162*($L182/VLOOKUP($E182, 'Major League Baseball  Detailed'!$AF$2:$AG$31, 2, FALSE))),0)</f>
        <v>#N/A</v>
      </c>
      <c r="H182" t="e">
        <f>ROUND((VLOOKUP($B182, 'Pitcher Raw'!$B$6:$AM$77, MATCH('All P'!H$5,'Pitcher Raw'!$B$5:$AM$5, 0), FALSE)/$L182)*(162*($L182/VLOOKUP($E182, 'Major League Baseball  Detailed'!$AF$2:$AG$31, 2, FALSE))),0)</f>
        <v>#N/A</v>
      </c>
      <c r="I182" t="e">
        <f>ROUND((VLOOKUP($B182, 'Pitcher Raw'!$B$6:$AM$77, MATCH('All P'!I$5,'Pitcher Raw'!$B$5:$AM$5, 0), FALSE)/$L182)*(162*($L182/VLOOKUP($E182, 'Major League Baseball  Detailed'!$AF$2:$AG$31, 2, FALSE))),0)</f>
        <v>#N/A</v>
      </c>
      <c r="J182" t="e">
        <f>ROUND((VLOOKUP($B182, 'Pitcher Raw'!$B$6:$AM$77, MATCH('All P'!J$5,'Pitcher Raw'!$B$5:$AM$5, 0), FALSE)/$L182)*(162*($L182/VLOOKUP($E182, 'Major League Baseball  Detailed'!$AF$2:$AG$31, 2, FALSE))),0)</f>
        <v>#N/A</v>
      </c>
      <c r="K182" t="e">
        <f>VLOOKUP($B182, 'Pitcher Raw'!$B$6:$AM$77, MATCH('All P'!K$5, 'Pitcher Raw'!$B$5:$AM$5, 0), FALSE)</f>
        <v>#N/A</v>
      </c>
      <c r="L182" t="e">
        <f>ROUND((VLOOKUP($B182,'Pitcher Raw'!$B$6:$AM$77,MATCH('All P'!L$5,'Pitcher Raw'!$B$5:$AM$5,0),FALSE)/VLOOKUP($E182, 'Major League Baseball  Detailed'!$AF$2:$AG$31, 2, FALSE))*162, 0)</f>
        <v>#N/A</v>
      </c>
      <c r="M182" t="e">
        <f>ROUND((VLOOKUP($B182,'Pitcher Raw'!$B$6:$AM$77,MATCH('All P'!M$5,'Pitcher Raw'!$B$5:$AM$5,0),FALSE)/VLOOKUP($E182, 'Major League Baseball  Detailed'!$AF$2:$AG$31, 2, FALSE))*162, 0)</f>
        <v>#N/A</v>
      </c>
      <c r="N182" t="e">
        <f>ROUND((VLOOKUP($B182, 'Pitcher Raw'!$B$6:$AM$77, MATCH('All P'!N$5,'Pitcher Raw'!$B$5:$AM$5, 0), FALSE)/$L182)*(162*($L182/VLOOKUP($E182, 'Major League Baseball  Detailed'!$AF$2:$AG$31, 2, FALSE))),0)</f>
        <v>#N/A</v>
      </c>
      <c r="O182" t="e">
        <f>ROUND((VLOOKUP($B182, 'Pitcher Raw'!$B$6:$AM$77, MATCH('All P'!O$5,'Pitcher Raw'!$B$5:$AM$5, 0), FALSE)/$L182)*(162*($L182/VLOOKUP($E182, 'Major League Baseball  Detailed'!$AF$2:$AG$31, 2, FALSE))),0)</f>
        <v>#N/A</v>
      </c>
      <c r="P182" t="e">
        <f>ROUND((VLOOKUP($B182, 'Pitcher Raw'!$B$6:$AM$77, MATCH('All P'!P$5,'Pitcher Raw'!$B$5:$AM$5, 0), FALSE)/$L182)*(162*($L182/VLOOKUP($E182, 'Major League Baseball  Detailed'!$AF$2:$AG$31, 2, FALSE))),0)</f>
        <v>#N/A</v>
      </c>
      <c r="Q182" t="e">
        <f>ROUND((VLOOKUP($B182, 'Pitcher Raw'!$B$6:$AM$77, MATCH('All P'!Q$5,'Pitcher Raw'!$B$5:$AM$5, 0), FALSE)/$L182)*(162*($L182/VLOOKUP($E182, 'Major League Baseball  Detailed'!$AF$2:$AG$31, 2, FALSE))),0)</f>
        <v>#N/A</v>
      </c>
      <c r="R182" t="e">
        <f>ROUND((VLOOKUP($B182, 'Pitcher Raw'!$B$6:$AM$77, MATCH('All P'!R$5,'Pitcher Raw'!$B$5:$AM$5, 0), FALSE)/$L182)*(162*($L182/VLOOKUP($E182, 'Major League Baseball  Detailed'!$AF$2:$AG$31, 2, FALSE))),0)</f>
        <v>#N/A</v>
      </c>
      <c r="S182" t="e">
        <f>ROUND((VLOOKUP($B182, 'Pitcher Raw'!$B$6:$AM$77, MATCH('All P'!S$5,'Pitcher Raw'!$B$5:$AM$5, 0), FALSE)/$L182)*(162*($L182/VLOOKUP($E182, 'Major League Baseball  Detailed'!$AF$2:$AG$31, 2, FALSE))),0)</f>
        <v>#N/A</v>
      </c>
      <c r="T182" t="e">
        <f>ROUND((VLOOKUP($B182, 'Pitcher Raw'!$B$6:$AM$77, MATCH('All P'!T$5,'Pitcher Raw'!$B$5:$AM$5, 0), FALSE)/$L182)*(162*($L182/VLOOKUP($E182, 'Major League Baseball  Detailed'!$AF$2:$AG$31, 2, FALSE))),0)</f>
        <v>#N/A</v>
      </c>
      <c r="U182" t="e">
        <f>ROUND((VLOOKUP($B182, 'Pitcher Raw'!$B$6:$AM$77, MATCH('All P'!U$5,'Pitcher Raw'!$B$5:$AM$5, 0), FALSE)/$L182)*(162*($L182/VLOOKUP($E182, 'Major League Baseball  Detailed'!$AF$2:$AG$31, 2, FALSE))),0)</f>
        <v>#N/A</v>
      </c>
      <c r="V182" t="e">
        <f>ROUND((VLOOKUP($B182, 'Pitcher Raw'!$B$6:$AM$77, MATCH('All P'!V$5,'Pitcher Raw'!$B$5:$AM$5, 0), FALSE)/$L182)*(162*($L182/VLOOKUP($E182, 'Major League Baseball  Detailed'!$AF$2:$AG$31, 2, FALSE))),0)</f>
        <v>#N/A</v>
      </c>
      <c r="W182" t="e">
        <f>ROUND((VLOOKUP($B182, 'Pitcher Raw'!$B$6:$AM$77, MATCH('All P'!W$5,'Pitcher Raw'!$B$5:$AM$5, 0), FALSE)/$L182)*(162*($L182/VLOOKUP($E182, 'Major League Baseball  Detailed'!$AF$2:$AG$31, 2, FALSE))),0)</f>
        <v>#N/A</v>
      </c>
      <c r="X182" t="e">
        <f>ROUND((VLOOKUP($B182, 'Pitcher Raw'!$B$6:$AM$77, MATCH('All P'!X$5,'Pitcher Raw'!$B$5:$AM$5, 0), FALSE)/$L182)*(162*($L182/VLOOKUP($E182, 'Major League Baseball  Detailed'!$AF$2:$AG$31, 2, FALSE))),0)</f>
        <v>#N/A</v>
      </c>
      <c r="Y182" t="e">
        <f>ROUND((VLOOKUP($B182, 'Pitcher Raw'!$B$6:$AM$77, MATCH('All P'!Y$5,'Pitcher Raw'!$B$5:$AM$5, 0), FALSE)/$L182)*(162*($L182/VLOOKUP($E182, 'Major League Baseball  Detailed'!$AF$2:$AG$31, 2, FALSE))),0)</f>
        <v>#N/A</v>
      </c>
      <c r="Z182" t="e">
        <f>ROUND((VLOOKUP($B182, 'Pitcher Raw'!$B$6:$AM$77, MATCH('All P'!Z$5,'Pitcher Raw'!$B$5:$AM$5, 0), FALSE)/$L182)*(162*($L182/VLOOKUP($E182, 'Major League Baseball  Detailed'!$AF$2:$AG$31, 2, FALSE))),0)</f>
        <v>#N/A</v>
      </c>
      <c r="AA182" t="e">
        <f>ROUND((VLOOKUP($B182, 'Pitcher Raw'!$B$6:$AM$77, MATCH('All P'!AA$5,'Pitcher Raw'!$B$5:$AM$5, 0), FALSE)/$L182)*(162*($L182/VLOOKUP($E182, 'Major League Baseball  Detailed'!$AF$2:$AG$31, 2, FALSE))),0)</f>
        <v>#N/A</v>
      </c>
      <c r="AB182" t="e">
        <f>ROUND((VLOOKUP($B182, 'Pitcher Raw'!$B$6:$AM$77, MATCH('All P'!AB$5,'Pitcher Raw'!$B$5:$AM$5, 0), FALSE)/$L182)*(162*($L182/VLOOKUP($E182, 'Major League Baseball  Detailed'!$AF$2:$AG$31, 2, FALSE))),0)</f>
        <v>#N/A</v>
      </c>
      <c r="AC182" t="e">
        <f>VLOOKUP($B182, 'Pitcher Raw'!$B$6:$AM$77, MATCH('All P'!AC$5, 'Pitcher Raw'!$B$5:$AM$5, 0), FALSE)</f>
        <v>#N/A</v>
      </c>
      <c r="AD182" s="1" t="e">
        <f>VLOOKUP($B182, 'Pitcher Raw'!$B$6:$AM$77, MATCH('All P'!AD$5, 'Pitcher Raw'!$B$5:$AM$5, 0), FALSE)</f>
        <v>#N/A</v>
      </c>
      <c r="AE182" s="1" t="e">
        <f>VLOOKUP($B182, 'Pitcher Raw'!$B$6:$AM$77, MATCH('All P'!AE$5, 'Pitcher Raw'!$B$5:$AM$5, 0), FALSE)</f>
        <v>#N/A</v>
      </c>
      <c r="AF182" s="9" t="e">
        <f>VLOOKUP($B182, 'Pitcher Raw'!$B$6:$AM$77, MATCH('All P'!AF$5, 'Pitcher Raw'!$B$5:$AM$5, 0), FALSE)</f>
        <v>#N/A</v>
      </c>
      <c r="AG182" s="9" t="e">
        <f>VLOOKUP($B182, 'Pitcher Raw'!$B$6:$AM$77, MATCH('All P'!AG$5, 'Pitcher Raw'!$B$5:$AM$5, 0), FALSE)</f>
        <v>#N/A</v>
      </c>
      <c r="AH182" s="9" t="e">
        <f>VLOOKUP($B182, 'Pitcher Raw'!$B$6:$AM$77, MATCH('All P'!AH$5, 'Pitcher Raw'!$B$5:$AM$5, 0), FALSE)</f>
        <v>#N/A</v>
      </c>
      <c r="AI182" s="9" t="e">
        <f>VLOOKUP($B182, 'Pitcher Raw'!$B$6:$AM$77, MATCH('All P'!AI$5, 'Pitcher Raw'!$B$5:$AM$5, 0), FALSE)</f>
        <v>#N/A</v>
      </c>
      <c r="AJ182" s="9" t="e">
        <f>VLOOKUP($B182, 'Pitcher Raw'!$B$6:$AM$77, MATCH('All P'!AJ$5, 'Pitcher Raw'!$B$5:$AM$5, 0), FALSE)</f>
        <v>#N/A</v>
      </c>
      <c r="AK182" s="9" t="e">
        <f>(VLOOKUP($B182, 'Pitcher Raw'!$B$6:$AM$77, MATCH('All P'!AK$5, 'Pitcher Raw'!$B$5:$AM$5, 0), FALSE)/VLOOKUP('All P'!$E182, 'Major League Baseball  Detailed'!$AF$2:$AG$31,2,FALSE))*162</f>
        <v>#N/A</v>
      </c>
      <c r="AL182" s="9" t="e">
        <f>(VLOOKUP($B182, 'Pitcher Raw'!$B$6:$AM$77, MATCH('All P'!AL$5, 'Pitcher Raw'!$B$5:$AM$5, 0), FALSE)/VLOOKUP('All P'!$E182, 'Major League Baseball  Detailed'!$AF$2:$AG$31,2,FALSE))*162</f>
        <v>#N/A</v>
      </c>
    </row>
    <row r="183" spans="1:38" x14ac:dyDescent="0.45">
      <c r="A183">
        <f>'Pitcher Raw'!A183</f>
        <v>0</v>
      </c>
      <c r="B183">
        <f>'Pitcher Raw'!B183</f>
        <v>0</v>
      </c>
      <c r="C183">
        <f>'Pitcher Raw'!C183</f>
        <v>0</v>
      </c>
      <c r="D183">
        <f>'Pitcher Raw'!D183</f>
        <v>0</v>
      </c>
      <c r="E183">
        <f>'Pitcher Raw'!E183</f>
        <v>0</v>
      </c>
      <c r="F183">
        <f>'Pitcher Raw'!F183</f>
        <v>0</v>
      </c>
      <c r="G183" t="e">
        <f>ROUND((VLOOKUP($B183, 'Pitcher Raw'!$B$6:$AM$77, MATCH('All P'!G$5,'Pitcher Raw'!$B$5:$AM$5, 0), FALSE)/$L183)*(162*($L183/VLOOKUP($E183, 'Major League Baseball  Detailed'!$AF$2:$AG$31, 2, FALSE))),0)</f>
        <v>#N/A</v>
      </c>
      <c r="H183" t="e">
        <f>ROUND((VLOOKUP($B183, 'Pitcher Raw'!$B$6:$AM$77, MATCH('All P'!H$5,'Pitcher Raw'!$B$5:$AM$5, 0), FALSE)/$L183)*(162*($L183/VLOOKUP($E183, 'Major League Baseball  Detailed'!$AF$2:$AG$31, 2, FALSE))),0)</f>
        <v>#N/A</v>
      </c>
      <c r="I183" t="e">
        <f>ROUND((VLOOKUP($B183, 'Pitcher Raw'!$B$6:$AM$77, MATCH('All P'!I$5,'Pitcher Raw'!$B$5:$AM$5, 0), FALSE)/$L183)*(162*($L183/VLOOKUP($E183, 'Major League Baseball  Detailed'!$AF$2:$AG$31, 2, FALSE))),0)</f>
        <v>#N/A</v>
      </c>
      <c r="J183" t="e">
        <f>ROUND((VLOOKUP($B183, 'Pitcher Raw'!$B$6:$AM$77, MATCH('All P'!J$5,'Pitcher Raw'!$B$5:$AM$5, 0), FALSE)/$L183)*(162*($L183/VLOOKUP($E183, 'Major League Baseball  Detailed'!$AF$2:$AG$31, 2, FALSE))),0)</f>
        <v>#N/A</v>
      </c>
      <c r="K183" t="e">
        <f>VLOOKUP($B183, 'Pitcher Raw'!$B$6:$AM$77, MATCH('All P'!K$5, 'Pitcher Raw'!$B$5:$AM$5, 0), FALSE)</f>
        <v>#N/A</v>
      </c>
      <c r="L183" t="e">
        <f>ROUND((VLOOKUP($B183,'Pitcher Raw'!$B$6:$AM$77,MATCH('All P'!L$5,'Pitcher Raw'!$B$5:$AM$5,0),FALSE)/VLOOKUP($E183, 'Major League Baseball  Detailed'!$AF$2:$AG$31, 2, FALSE))*162, 0)</f>
        <v>#N/A</v>
      </c>
      <c r="M183" t="e">
        <f>ROUND((VLOOKUP($B183,'Pitcher Raw'!$B$6:$AM$77,MATCH('All P'!M$5,'Pitcher Raw'!$B$5:$AM$5,0),FALSE)/VLOOKUP($E183, 'Major League Baseball  Detailed'!$AF$2:$AG$31, 2, FALSE))*162, 0)</f>
        <v>#N/A</v>
      </c>
      <c r="N183" t="e">
        <f>ROUND((VLOOKUP($B183, 'Pitcher Raw'!$B$6:$AM$77, MATCH('All P'!N$5,'Pitcher Raw'!$B$5:$AM$5, 0), FALSE)/$L183)*(162*($L183/VLOOKUP($E183, 'Major League Baseball  Detailed'!$AF$2:$AG$31, 2, FALSE))),0)</f>
        <v>#N/A</v>
      </c>
      <c r="O183" t="e">
        <f>ROUND((VLOOKUP($B183, 'Pitcher Raw'!$B$6:$AM$77, MATCH('All P'!O$5,'Pitcher Raw'!$B$5:$AM$5, 0), FALSE)/$L183)*(162*($L183/VLOOKUP($E183, 'Major League Baseball  Detailed'!$AF$2:$AG$31, 2, FALSE))),0)</f>
        <v>#N/A</v>
      </c>
      <c r="P183" t="e">
        <f>ROUND((VLOOKUP($B183, 'Pitcher Raw'!$B$6:$AM$77, MATCH('All P'!P$5,'Pitcher Raw'!$B$5:$AM$5, 0), FALSE)/$L183)*(162*($L183/VLOOKUP($E183, 'Major League Baseball  Detailed'!$AF$2:$AG$31, 2, FALSE))),0)</f>
        <v>#N/A</v>
      </c>
      <c r="Q183" t="e">
        <f>ROUND((VLOOKUP($B183, 'Pitcher Raw'!$B$6:$AM$77, MATCH('All P'!Q$5,'Pitcher Raw'!$B$5:$AM$5, 0), FALSE)/$L183)*(162*($L183/VLOOKUP($E183, 'Major League Baseball  Detailed'!$AF$2:$AG$31, 2, FALSE))),0)</f>
        <v>#N/A</v>
      </c>
      <c r="R183" t="e">
        <f>ROUND((VLOOKUP($B183, 'Pitcher Raw'!$B$6:$AM$77, MATCH('All P'!R$5,'Pitcher Raw'!$B$5:$AM$5, 0), FALSE)/$L183)*(162*($L183/VLOOKUP($E183, 'Major League Baseball  Detailed'!$AF$2:$AG$31, 2, FALSE))),0)</f>
        <v>#N/A</v>
      </c>
      <c r="S183" t="e">
        <f>ROUND((VLOOKUP($B183, 'Pitcher Raw'!$B$6:$AM$77, MATCH('All P'!S$5,'Pitcher Raw'!$B$5:$AM$5, 0), FALSE)/$L183)*(162*($L183/VLOOKUP($E183, 'Major League Baseball  Detailed'!$AF$2:$AG$31, 2, FALSE))),0)</f>
        <v>#N/A</v>
      </c>
      <c r="T183" t="e">
        <f>ROUND((VLOOKUP($B183, 'Pitcher Raw'!$B$6:$AM$77, MATCH('All P'!T$5,'Pitcher Raw'!$B$5:$AM$5, 0), FALSE)/$L183)*(162*($L183/VLOOKUP($E183, 'Major League Baseball  Detailed'!$AF$2:$AG$31, 2, FALSE))),0)</f>
        <v>#N/A</v>
      </c>
      <c r="U183" t="e">
        <f>ROUND((VLOOKUP($B183, 'Pitcher Raw'!$B$6:$AM$77, MATCH('All P'!U$5,'Pitcher Raw'!$B$5:$AM$5, 0), FALSE)/$L183)*(162*($L183/VLOOKUP($E183, 'Major League Baseball  Detailed'!$AF$2:$AG$31, 2, FALSE))),0)</f>
        <v>#N/A</v>
      </c>
      <c r="V183" t="e">
        <f>ROUND((VLOOKUP($B183, 'Pitcher Raw'!$B$6:$AM$77, MATCH('All P'!V$5,'Pitcher Raw'!$B$5:$AM$5, 0), FALSE)/$L183)*(162*($L183/VLOOKUP($E183, 'Major League Baseball  Detailed'!$AF$2:$AG$31, 2, FALSE))),0)</f>
        <v>#N/A</v>
      </c>
      <c r="W183" t="e">
        <f>ROUND((VLOOKUP($B183, 'Pitcher Raw'!$B$6:$AM$77, MATCH('All P'!W$5,'Pitcher Raw'!$B$5:$AM$5, 0), FALSE)/$L183)*(162*($L183/VLOOKUP($E183, 'Major League Baseball  Detailed'!$AF$2:$AG$31, 2, FALSE))),0)</f>
        <v>#N/A</v>
      </c>
      <c r="X183" t="e">
        <f>ROUND((VLOOKUP($B183, 'Pitcher Raw'!$B$6:$AM$77, MATCH('All P'!X$5,'Pitcher Raw'!$B$5:$AM$5, 0), FALSE)/$L183)*(162*($L183/VLOOKUP($E183, 'Major League Baseball  Detailed'!$AF$2:$AG$31, 2, FALSE))),0)</f>
        <v>#N/A</v>
      </c>
      <c r="Y183" t="e">
        <f>ROUND((VLOOKUP($B183, 'Pitcher Raw'!$B$6:$AM$77, MATCH('All P'!Y$5,'Pitcher Raw'!$B$5:$AM$5, 0), FALSE)/$L183)*(162*($L183/VLOOKUP($E183, 'Major League Baseball  Detailed'!$AF$2:$AG$31, 2, FALSE))),0)</f>
        <v>#N/A</v>
      </c>
      <c r="Z183" t="e">
        <f>ROUND((VLOOKUP($B183, 'Pitcher Raw'!$B$6:$AM$77, MATCH('All P'!Z$5,'Pitcher Raw'!$B$5:$AM$5, 0), FALSE)/$L183)*(162*($L183/VLOOKUP($E183, 'Major League Baseball  Detailed'!$AF$2:$AG$31, 2, FALSE))),0)</f>
        <v>#N/A</v>
      </c>
      <c r="AA183" t="e">
        <f>ROUND((VLOOKUP($B183, 'Pitcher Raw'!$B$6:$AM$77, MATCH('All P'!AA$5,'Pitcher Raw'!$B$5:$AM$5, 0), FALSE)/$L183)*(162*($L183/VLOOKUP($E183, 'Major League Baseball  Detailed'!$AF$2:$AG$31, 2, FALSE))),0)</f>
        <v>#N/A</v>
      </c>
      <c r="AB183" t="e">
        <f>ROUND((VLOOKUP($B183, 'Pitcher Raw'!$B$6:$AM$77, MATCH('All P'!AB$5,'Pitcher Raw'!$B$5:$AM$5, 0), FALSE)/$L183)*(162*($L183/VLOOKUP($E183, 'Major League Baseball  Detailed'!$AF$2:$AG$31, 2, FALSE))),0)</f>
        <v>#N/A</v>
      </c>
      <c r="AC183" t="e">
        <f>VLOOKUP($B183, 'Pitcher Raw'!$B$6:$AM$77, MATCH('All P'!AC$5, 'Pitcher Raw'!$B$5:$AM$5, 0), FALSE)</f>
        <v>#N/A</v>
      </c>
      <c r="AD183" s="1" t="e">
        <f>VLOOKUP($B183, 'Pitcher Raw'!$B$6:$AM$77, MATCH('All P'!AD$5, 'Pitcher Raw'!$B$5:$AM$5, 0), FALSE)</f>
        <v>#N/A</v>
      </c>
      <c r="AE183" s="1" t="e">
        <f>VLOOKUP($B183, 'Pitcher Raw'!$B$6:$AM$77, MATCH('All P'!AE$5, 'Pitcher Raw'!$B$5:$AM$5, 0), FALSE)</f>
        <v>#N/A</v>
      </c>
      <c r="AF183" s="9" t="e">
        <f>VLOOKUP($B183, 'Pitcher Raw'!$B$6:$AM$77, MATCH('All P'!AF$5, 'Pitcher Raw'!$B$5:$AM$5, 0), FALSE)</f>
        <v>#N/A</v>
      </c>
      <c r="AG183" s="9" t="e">
        <f>VLOOKUP($B183, 'Pitcher Raw'!$B$6:$AM$77, MATCH('All P'!AG$5, 'Pitcher Raw'!$B$5:$AM$5, 0), FALSE)</f>
        <v>#N/A</v>
      </c>
      <c r="AH183" s="9" t="e">
        <f>VLOOKUP($B183, 'Pitcher Raw'!$B$6:$AM$77, MATCH('All P'!AH$5, 'Pitcher Raw'!$B$5:$AM$5, 0), FALSE)</f>
        <v>#N/A</v>
      </c>
      <c r="AI183" s="9" t="e">
        <f>VLOOKUP($B183, 'Pitcher Raw'!$B$6:$AM$77, MATCH('All P'!AI$5, 'Pitcher Raw'!$B$5:$AM$5, 0), FALSE)</f>
        <v>#N/A</v>
      </c>
      <c r="AJ183" s="9" t="e">
        <f>VLOOKUP($B183, 'Pitcher Raw'!$B$6:$AM$77, MATCH('All P'!AJ$5, 'Pitcher Raw'!$B$5:$AM$5, 0), FALSE)</f>
        <v>#N/A</v>
      </c>
      <c r="AK183" s="9" t="e">
        <f>(VLOOKUP($B183, 'Pitcher Raw'!$B$6:$AM$77, MATCH('All P'!AK$5, 'Pitcher Raw'!$B$5:$AM$5, 0), FALSE)/VLOOKUP('All P'!$E183, 'Major League Baseball  Detailed'!$AF$2:$AG$31,2,FALSE))*162</f>
        <v>#N/A</v>
      </c>
      <c r="AL183" s="9" t="e">
        <f>(VLOOKUP($B183, 'Pitcher Raw'!$B$6:$AM$77, MATCH('All P'!AL$5, 'Pitcher Raw'!$B$5:$AM$5, 0), FALSE)/VLOOKUP('All P'!$E183, 'Major League Baseball  Detailed'!$AF$2:$AG$31,2,FALSE))*162</f>
        <v>#N/A</v>
      </c>
    </row>
    <row r="184" spans="1:38" x14ac:dyDescent="0.45">
      <c r="A184">
        <f>'Pitcher Raw'!A184</f>
        <v>0</v>
      </c>
      <c r="B184">
        <f>'Pitcher Raw'!B184</f>
        <v>0</v>
      </c>
      <c r="C184">
        <f>'Pitcher Raw'!C184</f>
        <v>0</v>
      </c>
      <c r="D184">
        <f>'Pitcher Raw'!D184</f>
        <v>0</v>
      </c>
      <c r="E184">
        <f>'Pitcher Raw'!E184</f>
        <v>0</v>
      </c>
      <c r="F184">
        <f>'Pitcher Raw'!F184</f>
        <v>0</v>
      </c>
      <c r="G184" t="e">
        <f>ROUND((VLOOKUP($B184, 'Pitcher Raw'!$B$6:$AM$77, MATCH('All P'!G$5,'Pitcher Raw'!$B$5:$AM$5, 0), FALSE)/$L184)*(162*($L184/VLOOKUP($E184, 'Major League Baseball  Detailed'!$AF$2:$AG$31, 2, FALSE))),0)</f>
        <v>#N/A</v>
      </c>
      <c r="H184" t="e">
        <f>ROUND((VLOOKUP($B184, 'Pitcher Raw'!$B$6:$AM$77, MATCH('All P'!H$5,'Pitcher Raw'!$B$5:$AM$5, 0), FALSE)/$L184)*(162*($L184/VLOOKUP($E184, 'Major League Baseball  Detailed'!$AF$2:$AG$31, 2, FALSE))),0)</f>
        <v>#N/A</v>
      </c>
      <c r="I184" t="e">
        <f>ROUND((VLOOKUP($B184, 'Pitcher Raw'!$B$6:$AM$77, MATCH('All P'!I$5,'Pitcher Raw'!$B$5:$AM$5, 0), FALSE)/$L184)*(162*($L184/VLOOKUP($E184, 'Major League Baseball  Detailed'!$AF$2:$AG$31, 2, FALSE))),0)</f>
        <v>#N/A</v>
      </c>
      <c r="J184" t="e">
        <f>ROUND((VLOOKUP($B184, 'Pitcher Raw'!$B$6:$AM$77, MATCH('All P'!J$5,'Pitcher Raw'!$B$5:$AM$5, 0), FALSE)/$L184)*(162*($L184/VLOOKUP($E184, 'Major League Baseball  Detailed'!$AF$2:$AG$31, 2, FALSE))),0)</f>
        <v>#N/A</v>
      </c>
      <c r="K184" t="e">
        <f>VLOOKUP($B184, 'Pitcher Raw'!$B$6:$AM$77, MATCH('All P'!K$5, 'Pitcher Raw'!$B$5:$AM$5, 0), FALSE)</f>
        <v>#N/A</v>
      </c>
      <c r="L184" t="e">
        <f>ROUND((VLOOKUP($B184,'Pitcher Raw'!$B$6:$AM$77,MATCH('All P'!L$5,'Pitcher Raw'!$B$5:$AM$5,0),FALSE)/VLOOKUP($E184, 'Major League Baseball  Detailed'!$AF$2:$AG$31, 2, FALSE))*162, 0)</f>
        <v>#N/A</v>
      </c>
      <c r="M184" t="e">
        <f>ROUND((VLOOKUP($B184,'Pitcher Raw'!$B$6:$AM$77,MATCH('All P'!M$5,'Pitcher Raw'!$B$5:$AM$5,0),FALSE)/VLOOKUP($E184, 'Major League Baseball  Detailed'!$AF$2:$AG$31, 2, FALSE))*162, 0)</f>
        <v>#N/A</v>
      </c>
      <c r="N184" t="e">
        <f>ROUND((VLOOKUP($B184, 'Pitcher Raw'!$B$6:$AM$77, MATCH('All P'!N$5,'Pitcher Raw'!$B$5:$AM$5, 0), FALSE)/$L184)*(162*($L184/VLOOKUP($E184, 'Major League Baseball  Detailed'!$AF$2:$AG$31, 2, FALSE))),0)</f>
        <v>#N/A</v>
      </c>
      <c r="O184" t="e">
        <f>ROUND((VLOOKUP($B184, 'Pitcher Raw'!$B$6:$AM$77, MATCH('All P'!O$5,'Pitcher Raw'!$B$5:$AM$5, 0), FALSE)/$L184)*(162*($L184/VLOOKUP($E184, 'Major League Baseball  Detailed'!$AF$2:$AG$31, 2, FALSE))),0)</f>
        <v>#N/A</v>
      </c>
      <c r="P184" t="e">
        <f>ROUND((VLOOKUP($B184, 'Pitcher Raw'!$B$6:$AM$77, MATCH('All P'!P$5,'Pitcher Raw'!$B$5:$AM$5, 0), FALSE)/$L184)*(162*($L184/VLOOKUP($E184, 'Major League Baseball  Detailed'!$AF$2:$AG$31, 2, FALSE))),0)</f>
        <v>#N/A</v>
      </c>
      <c r="Q184" t="e">
        <f>ROUND((VLOOKUP($B184, 'Pitcher Raw'!$B$6:$AM$77, MATCH('All P'!Q$5,'Pitcher Raw'!$B$5:$AM$5, 0), FALSE)/$L184)*(162*($L184/VLOOKUP($E184, 'Major League Baseball  Detailed'!$AF$2:$AG$31, 2, FALSE))),0)</f>
        <v>#N/A</v>
      </c>
      <c r="R184" t="e">
        <f>ROUND((VLOOKUP($B184, 'Pitcher Raw'!$B$6:$AM$77, MATCH('All P'!R$5,'Pitcher Raw'!$B$5:$AM$5, 0), FALSE)/$L184)*(162*($L184/VLOOKUP($E184, 'Major League Baseball  Detailed'!$AF$2:$AG$31, 2, FALSE))),0)</f>
        <v>#N/A</v>
      </c>
      <c r="S184" t="e">
        <f>ROUND((VLOOKUP($B184, 'Pitcher Raw'!$B$6:$AM$77, MATCH('All P'!S$5,'Pitcher Raw'!$B$5:$AM$5, 0), FALSE)/$L184)*(162*($L184/VLOOKUP($E184, 'Major League Baseball  Detailed'!$AF$2:$AG$31, 2, FALSE))),0)</f>
        <v>#N/A</v>
      </c>
      <c r="T184" t="e">
        <f>ROUND((VLOOKUP($B184, 'Pitcher Raw'!$B$6:$AM$77, MATCH('All P'!T$5,'Pitcher Raw'!$B$5:$AM$5, 0), FALSE)/$L184)*(162*($L184/VLOOKUP($E184, 'Major League Baseball  Detailed'!$AF$2:$AG$31, 2, FALSE))),0)</f>
        <v>#N/A</v>
      </c>
      <c r="U184" t="e">
        <f>ROUND((VLOOKUP($B184, 'Pitcher Raw'!$B$6:$AM$77, MATCH('All P'!U$5,'Pitcher Raw'!$B$5:$AM$5, 0), FALSE)/$L184)*(162*($L184/VLOOKUP($E184, 'Major League Baseball  Detailed'!$AF$2:$AG$31, 2, FALSE))),0)</f>
        <v>#N/A</v>
      </c>
      <c r="V184" t="e">
        <f>ROUND((VLOOKUP($B184, 'Pitcher Raw'!$B$6:$AM$77, MATCH('All P'!V$5,'Pitcher Raw'!$B$5:$AM$5, 0), FALSE)/$L184)*(162*($L184/VLOOKUP($E184, 'Major League Baseball  Detailed'!$AF$2:$AG$31, 2, FALSE))),0)</f>
        <v>#N/A</v>
      </c>
      <c r="W184" t="e">
        <f>ROUND((VLOOKUP($B184, 'Pitcher Raw'!$B$6:$AM$77, MATCH('All P'!W$5,'Pitcher Raw'!$B$5:$AM$5, 0), FALSE)/$L184)*(162*($L184/VLOOKUP($E184, 'Major League Baseball  Detailed'!$AF$2:$AG$31, 2, FALSE))),0)</f>
        <v>#N/A</v>
      </c>
      <c r="X184" t="e">
        <f>ROUND((VLOOKUP($B184, 'Pitcher Raw'!$B$6:$AM$77, MATCH('All P'!X$5,'Pitcher Raw'!$B$5:$AM$5, 0), FALSE)/$L184)*(162*($L184/VLOOKUP($E184, 'Major League Baseball  Detailed'!$AF$2:$AG$31, 2, FALSE))),0)</f>
        <v>#N/A</v>
      </c>
      <c r="Y184" t="e">
        <f>ROUND((VLOOKUP($B184, 'Pitcher Raw'!$B$6:$AM$77, MATCH('All P'!Y$5,'Pitcher Raw'!$B$5:$AM$5, 0), FALSE)/$L184)*(162*($L184/VLOOKUP($E184, 'Major League Baseball  Detailed'!$AF$2:$AG$31, 2, FALSE))),0)</f>
        <v>#N/A</v>
      </c>
      <c r="Z184" t="e">
        <f>ROUND((VLOOKUP($B184, 'Pitcher Raw'!$B$6:$AM$77, MATCH('All P'!Z$5,'Pitcher Raw'!$B$5:$AM$5, 0), FALSE)/$L184)*(162*($L184/VLOOKUP($E184, 'Major League Baseball  Detailed'!$AF$2:$AG$31, 2, FALSE))),0)</f>
        <v>#N/A</v>
      </c>
      <c r="AA184" t="e">
        <f>ROUND((VLOOKUP($B184, 'Pitcher Raw'!$B$6:$AM$77, MATCH('All P'!AA$5,'Pitcher Raw'!$B$5:$AM$5, 0), FALSE)/$L184)*(162*($L184/VLOOKUP($E184, 'Major League Baseball  Detailed'!$AF$2:$AG$31, 2, FALSE))),0)</f>
        <v>#N/A</v>
      </c>
      <c r="AB184" t="e">
        <f>ROUND((VLOOKUP($B184, 'Pitcher Raw'!$B$6:$AM$77, MATCH('All P'!AB$5,'Pitcher Raw'!$B$5:$AM$5, 0), FALSE)/$L184)*(162*($L184/VLOOKUP($E184, 'Major League Baseball  Detailed'!$AF$2:$AG$31, 2, FALSE))),0)</f>
        <v>#N/A</v>
      </c>
      <c r="AC184" t="e">
        <f>VLOOKUP($B184, 'Pitcher Raw'!$B$6:$AM$77, MATCH('All P'!AC$5, 'Pitcher Raw'!$B$5:$AM$5, 0), FALSE)</f>
        <v>#N/A</v>
      </c>
      <c r="AD184" s="1" t="e">
        <f>VLOOKUP($B184, 'Pitcher Raw'!$B$6:$AM$77, MATCH('All P'!AD$5, 'Pitcher Raw'!$B$5:$AM$5, 0), FALSE)</f>
        <v>#N/A</v>
      </c>
      <c r="AE184" s="1" t="e">
        <f>VLOOKUP($B184, 'Pitcher Raw'!$B$6:$AM$77, MATCH('All P'!AE$5, 'Pitcher Raw'!$B$5:$AM$5, 0), FALSE)</f>
        <v>#N/A</v>
      </c>
      <c r="AF184" s="9" t="e">
        <f>VLOOKUP($B184, 'Pitcher Raw'!$B$6:$AM$77, MATCH('All P'!AF$5, 'Pitcher Raw'!$B$5:$AM$5, 0), FALSE)</f>
        <v>#N/A</v>
      </c>
      <c r="AG184" s="9" t="e">
        <f>VLOOKUP($B184, 'Pitcher Raw'!$B$6:$AM$77, MATCH('All P'!AG$5, 'Pitcher Raw'!$B$5:$AM$5, 0), FALSE)</f>
        <v>#N/A</v>
      </c>
      <c r="AH184" s="9" t="e">
        <f>VLOOKUP($B184, 'Pitcher Raw'!$B$6:$AM$77, MATCH('All P'!AH$5, 'Pitcher Raw'!$B$5:$AM$5, 0), FALSE)</f>
        <v>#N/A</v>
      </c>
      <c r="AI184" s="9" t="e">
        <f>VLOOKUP($B184, 'Pitcher Raw'!$B$6:$AM$77, MATCH('All P'!AI$5, 'Pitcher Raw'!$B$5:$AM$5, 0), FALSE)</f>
        <v>#N/A</v>
      </c>
      <c r="AJ184" s="9" t="e">
        <f>VLOOKUP($B184, 'Pitcher Raw'!$B$6:$AM$77, MATCH('All P'!AJ$5, 'Pitcher Raw'!$B$5:$AM$5, 0), FALSE)</f>
        <v>#N/A</v>
      </c>
      <c r="AK184" s="9" t="e">
        <f>(VLOOKUP($B184, 'Pitcher Raw'!$B$6:$AM$77, MATCH('All P'!AK$5, 'Pitcher Raw'!$B$5:$AM$5, 0), FALSE)/VLOOKUP('All P'!$E184, 'Major League Baseball  Detailed'!$AF$2:$AG$31,2,FALSE))*162</f>
        <v>#N/A</v>
      </c>
      <c r="AL184" s="9" t="e">
        <f>(VLOOKUP($B184, 'Pitcher Raw'!$B$6:$AM$77, MATCH('All P'!AL$5, 'Pitcher Raw'!$B$5:$AM$5, 0), FALSE)/VLOOKUP('All P'!$E184, 'Major League Baseball  Detailed'!$AF$2:$AG$31,2,FALSE))*162</f>
        <v>#N/A</v>
      </c>
    </row>
    <row r="185" spans="1:38" x14ac:dyDescent="0.45">
      <c r="A185">
        <f>'Pitcher Raw'!A185</f>
        <v>0</v>
      </c>
      <c r="B185">
        <f>'Pitcher Raw'!B185</f>
        <v>0</v>
      </c>
      <c r="C185">
        <f>'Pitcher Raw'!C185</f>
        <v>0</v>
      </c>
      <c r="D185">
        <f>'Pitcher Raw'!D185</f>
        <v>0</v>
      </c>
      <c r="E185">
        <f>'Pitcher Raw'!E185</f>
        <v>0</v>
      </c>
      <c r="F185">
        <f>'Pitcher Raw'!F185</f>
        <v>0</v>
      </c>
      <c r="G185" t="e">
        <f>ROUND((VLOOKUP($B185, 'Pitcher Raw'!$B$6:$AM$77, MATCH('All P'!G$5,'Pitcher Raw'!$B$5:$AM$5, 0), FALSE)/$L185)*(162*($L185/VLOOKUP($E185, 'Major League Baseball  Detailed'!$AF$2:$AG$31, 2, FALSE))),0)</f>
        <v>#N/A</v>
      </c>
      <c r="H185" t="e">
        <f>ROUND((VLOOKUP($B185, 'Pitcher Raw'!$B$6:$AM$77, MATCH('All P'!H$5,'Pitcher Raw'!$B$5:$AM$5, 0), FALSE)/$L185)*(162*($L185/VLOOKUP($E185, 'Major League Baseball  Detailed'!$AF$2:$AG$31, 2, FALSE))),0)</f>
        <v>#N/A</v>
      </c>
      <c r="I185" t="e">
        <f>ROUND((VLOOKUP($B185, 'Pitcher Raw'!$B$6:$AM$77, MATCH('All P'!I$5,'Pitcher Raw'!$B$5:$AM$5, 0), FALSE)/$L185)*(162*($L185/VLOOKUP($E185, 'Major League Baseball  Detailed'!$AF$2:$AG$31, 2, FALSE))),0)</f>
        <v>#N/A</v>
      </c>
      <c r="J185" t="e">
        <f>ROUND((VLOOKUP($B185, 'Pitcher Raw'!$B$6:$AM$77, MATCH('All P'!J$5,'Pitcher Raw'!$B$5:$AM$5, 0), FALSE)/$L185)*(162*($L185/VLOOKUP($E185, 'Major League Baseball  Detailed'!$AF$2:$AG$31, 2, FALSE))),0)</f>
        <v>#N/A</v>
      </c>
      <c r="K185" t="e">
        <f>VLOOKUP($B185, 'Pitcher Raw'!$B$6:$AM$77, MATCH('All P'!K$5, 'Pitcher Raw'!$B$5:$AM$5, 0), FALSE)</f>
        <v>#N/A</v>
      </c>
      <c r="L185" t="e">
        <f>ROUND((VLOOKUP($B185,'Pitcher Raw'!$B$6:$AM$77,MATCH('All P'!L$5,'Pitcher Raw'!$B$5:$AM$5,0),FALSE)/VLOOKUP($E185, 'Major League Baseball  Detailed'!$AF$2:$AG$31, 2, FALSE))*162, 0)</f>
        <v>#N/A</v>
      </c>
      <c r="M185" t="e">
        <f>ROUND((VLOOKUP($B185,'Pitcher Raw'!$B$6:$AM$77,MATCH('All P'!M$5,'Pitcher Raw'!$B$5:$AM$5,0),FALSE)/VLOOKUP($E185, 'Major League Baseball  Detailed'!$AF$2:$AG$31, 2, FALSE))*162, 0)</f>
        <v>#N/A</v>
      </c>
      <c r="N185" t="e">
        <f>ROUND((VLOOKUP($B185, 'Pitcher Raw'!$B$6:$AM$77, MATCH('All P'!N$5,'Pitcher Raw'!$B$5:$AM$5, 0), FALSE)/$L185)*(162*($L185/VLOOKUP($E185, 'Major League Baseball  Detailed'!$AF$2:$AG$31, 2, FALSE))),0)</f>
        <v>#N/A</v>
      </c>
      <c r="O185" t="e">
        <f>ROUND((VLOOKUP($B185, 'Pitcher Raw'!$B$6:$AM$77, MATCH('All P'!O$5,'Pitcher Raw'!$B$5:$AM$5, 0), FALSE)/$L185)*(162*($L185/VLOOKUP($E185, 'Major League Baseball  Detailed'!$AF$2:$AG$31, 2, FALSE))),0)</f>
        <v>#N/A</v>
      </c>
      <c r="P185" t="e">
        <f>ROUND((VLOOKUP($B185, 'Pitcher Raw'!$B$6:$AM$77, MATCH('All P'!P$5,'Pitcher Raw'!$B$5:$AM$5, 0), FALSE)/$L185)*(162*($L185/VLOOKUP($E185, 'Major League Baseball  Detailed'!$AF$2:$AG$31, 2, FALSE))),0)</f>
        <v>#N/A</v>
      </c>
      <c r="Q185" t="e">
        <f>ROUND((VLOOKUP($B185, 'Pitcher Raw'!$B$6:$AM$77, MATCH('All P'!Q$5,'Pitcher Raw'!$B$5:$AM$5, 0), FALSE)/$L185)*(162*($L185/VLOOKUP($E185, 'Major League Baseball  Detailed'!$AF$2:$AG$31, 2, FALSE))),0)</f>
        <v>#N/A</v>
      </c>
      <c r="R185" t="e">
        <f>ROUND((VLOOKUP($B185, 'Pitcher Raw'!$B$6:$AM$77, MATCH('All P'!R$5,'Pitcher Raw'!$B$5:$AM$5, 0), FALSE)/$L185)*(162*($L185/VLOOKUP($E185, 'Major League Baseball  Detailed'!$AF$2:$AG$31, 2, FALSE))),0)</f>
        <v>#N/A</v>
      </c>
      <c r="S185" t="e">
        <f>ROUND((VLOOKUP($B185, 'Pitcher Raw'!$B$6:$AM$77, MATCH('All P'!S$5,'Pitcher Raw'!$B$5:$AM$5, 0), FALSE)/$L185)*(162*($L185/VLOOKUP($E185, 'Major League Baseball  Detailed'!$AF$2:$AG$31, 2, FALSE))),0)</f>
        <v>#N/A</v>
      </c>
      <c r="T185" t="e">
        <f>ROUND((VLOOKUP($B185, 'Pitcher Raw'!$B$6:$AM$77, MATCH('All P'!T$5,'Pitcher Raw'!$B$5:$AM$5, 0), FALSE)/$L185)*(162*($L185/VLOOKUP($E185, 'Major League Baseball  Detailed'!$AF$2:$AG$31, 2, FALSE))),0)</f>
        <v>#N/A</v>
      </c>
      <c r="U185" t="e">
        <f>ROUND((VLOOKUP($B185, 'Pitcher Raw'!$B$6:$AM$77, MATCH('All P'!U$5,'Pitcher Raw'!$B$5:$AM$5, 0), FALSE)/$L185)*(162*($L185/VLOOKUP($E185, 'Major League Baseball  Detailed'!$AF$2:$AG$31, 2, FALSE))),0)</f>
        <v>#N/A</v>
      </c>
      <c r="V185" t="e">
        <f>ROUND((VLOOKUP($B185, 'Pitcher Raw'!$B$6:$AM$77, MATCH('All P'!V$5,'Pitcher Raw'!$B$5:$AM$5, 0), FALSE)/$L185)*(162*($L185/VLOOKUP($E185, 'Major League Baseball  Detailed'!$AF$2:$AG$31, 2, FALSE))),0)</f>
        <v>#N/A</v>
      </c>
      <c r="W185" t="e">
        <f>ROUND((VLOOKUP($B185, 'Pitcher Raw'!$B$6:$AM$77, MATCH('All P'!W$5,'Pitcher Raw'!$B$5:$AM$5, 0), FALSE)/$L185)*(162*($L185/VLOOKUP($E185, 'Major League Baseball  Detailed'!$AF$2:$AG$31, 2, FALSE))),0)</f>
        <v>#N/A</v>
      </c>
      <c r="X185" t="e">
        <f>ROUND((VLOOKUP($B185, 'Pitcher Raw'!$B$6:$AM$77, MATCH('All P'!X$5,'Pitcher Raw'!$B$5:$AM$5, 0), FALSE)/$L185)*(162*($L185/VLOOKUP($E185, 'Major League Baseball  Detailed'!$AF$2:$AG$31, 2, FALSE))),0)</f>
        <v>#N/A</v>
      </c>
      <c r="Y185" t="e">
        <f>ROUND((VLOOKUP($B185, 'Pitcher Raw'!$B$6:$AM$77, MATCH('All P'!Y$5,'Pitcher Raw'!$B$5:$AM$5, 0), FALSE)/$L185)*(162*($L185/VLOOKUP($E185, 'Major League Baseball  Detailed'!$AF$2:$AG$31, 2, FALSE))),0)</f>
        <v>#N/A</v>
      </c>
      <c r="Z185" t="e">
        <f>ROUND((VLOOKUP($B185, 'Pitcher Raw'!$B$6:$AM$77, MATCH('All P'!Z$5,'Pitcher Raw'!$B$5:$AM$5, 0), FALSE)/$L185)*(162*($L185/VLOOKUP($E185, 'Major League Baseball  Detailed'!$AF$2:$AG$31, 2, FALSE))),0)</f>
        <v>#N/A</v>
      </c>
      <c r="AA185" t="e">
        <f>ROUND((VLOOKUP($B185, 'Pitcher Raw'!$B$6:$AM$77, MATCH('All P'!AA$5,'Pitcher Raw'!$B$5:$AM$5, 0), FALSE)/$L185)*(162*($L185/VLOOKUP($E185, 'Major League Baseball  Detailed'!$AF$2:$AG$31, 2, FALSE))),0)</f>
        <v>#N/A</v>
      </c>
      <c r="AB185" t="e">
        <f>ROUND((VLOOKUP($B185, 'Pitcher Raw'!$B$6:$AM$77, MATCH('All P'!AB$5,'Pitcher Raw'!$B$5:$AM$5, 0), FALSE)/$L185)*(162*($L185/VLOOKUP($E185, 'Major League Baseball  Detailed'!$AF$2:$AG$31, 2, FALSE))),0)</f>
        <v>#N/A</v>
      </c>
      <c r="AC185" t="e">
        <f>VLOOKUP($B185, 'Pitcher Raw'!$B$6:$AM$77, MATCH('All P'!AC$5, 'Pitcher Raw'!$B$5:$AM$5, 0), FALSE)</f>
        <v>#N/A</v>
      </c>
      <c r="AD185" s="1" t="e">
        <f>VLOOKUP($B185, 'Pitcher Raw'!$B$6:$AM$77, MATCH('All P'!AD$5, 'Pitcher Raw'!$B$5:$AM$5, 0), FALSE)</f>
        <v>#N/A</v>
      </c>
      <c r="AE185" s="1" t="e">
        <f>VLOOKUP($B185, 'Pitcher Raw'!$B$6:$AM$77, MATCH('All P'!AE$5, 'Pitcher Raw'!$B$5:$AM$5, 0), FALSE)</f>
        <v>#N/A</v>
      </c>
      <c r="AF185" s="9" t="e">
        <f>VLOOKUP($B185, 'Pitcher Raw'!$B$6:$AM$77, MATCH('All P'!AF$5, 'Pitcher Raw'!$B$5:$AM$5, 0), FALSE)</f>
        <v>#N/A</v>
      </c>
      <c r="AG185" s="9" t="e">
        <f>VLOOKUP($B185, 'Pitcher Raw'!$B$6:$AM$77, MATCH('All P'!AG$5, 'Pitcher Raw'!$B$5:$AM$5, 0), FALSE)</f>
        <v>#N/A</v>
      </c>
      <c r="AH185" s="9" t="e">
        <f>VLOOKUP($B185, 'Pitcher Raw'!$B$6:$AM$77, MATCH('All P'!AH$5, 'Pitcher Raw'!$B$5:$AM$5, 0), FALSE)</f>
        <v>#N/A</v>
      </c>
      <c r="AI185" s="9" t="e">
        <f>VLOOKUP($B185, 'Pitcher Raw'!$B$6:$AM$77, MATCH('All P'!AI$5, 'Pitcher Raw'!$B$5:$AM$5, 0), FALSE)</f>
        <v>#N/A</v>
      </c>
      <c r="AJ185" s="9" t="e">
        <f>VLOOKUP($B185, 'Pitcher Raw'!$B$6:$AM$77, MATCH('All P'!AJ$5, 'Pitcher Raw'!$B$5:$AM$5, 0), FALSE)</f>
        <v>#N/A</v>
      </c>
      <c r="AK185" s="9" t="e">
        <f>(VLOOKUP($B185, 'Pitcher Raw'!$B$6:$AM$77, MATCH('All P'!AK$5, 'Pitcher Raw'!$B$5:$AM$5, 0), FALSE)/VLOOKUP('All P'!$E185, 'Major League Baseball  Detailed'!$AF$2:$AG$31,2,FALSE))*162</f>
        <v>#N/A</v>
      </c>
      <c r="AL185" s="9" t="e">
        <f>(VLOOKUP($B185, 'Pitcher Raw'!$B$6:$AM$77, MATCH('All P'!AL$5, 'Pitcher Raw'!$B$5:$AM$5, 0), FALSE)/VLOOKUP('All P'!$E185, 'Major League Baseball  Detailed'!$AF$2:$AG$31,2,FALSE))*162</f>
        <v>#N/A</v>
      </c>
    </row>
    <row r="186" spans="1:38" x14ac:dyDescent="0.45">
      <c r="A186">
        <f>'Pitcher Raw'!A186</f>
        <v>0</v>
      </c>
      <c r="B186">
        <f>'Pitcher Raw'!B186</f>
        <v>0</v>
      </c>
      <c r="C186">
        <f>'Pitcher Raw'!C186</f>
        <v>0</v>
      </c>
      <c r="D186">
        <f>'Pitcher Raw'!D186</f>
        <v>0</v>
      </c>
      <c r="E186">
        <f>'Pitcher Raw'!E186</f>
        <v>0</v>
      </c>
      <c r="F186">
        <f>'Pitcher Raw'!F186</f>
        <v>0</v>
      </c>
      <c r="G186" t="e">
        <f>ROUND((VLOOKUP($B186, 'Pitcher Raw'!$B$6:$AM$77, MATCH('All P'!G$5,'Pitcher Raw'!$B$5:$AM$5, 0), FALSE)/$L186)*(162*($L186/VLOOKUP($E186, 'Major League Baseball  Detailed'!$AF$2:$AG$31, 2, FALSE))),0)</f>
        <v>#N/A</v>
      </c>
      <c r="H186" t="e">
        <f>ROUND((VLOOKUP($B186, 'Pitcher Raw'!$B$6:$AM$77, MATCH('All P'!H$5,'Pitcher Raw'!$B$5:$AM$5, 0), FALSE)/$L186)*(162*($L186/VLOOKUP($E186, 'Major League Baseball  Detailed'!$AF$2:$AG$31, 2, FALSE))),0)</f>
        <v>#N/A</v>
      </c>
      <c r="I186" t="e">
        <f>ROUND((VLOOKUP($B186, 'Pitcher Raw'!$B$6:$AM$77, MATCH('All P'!I$5,'Pitcher Raw'!$B$5:$AM$5, 0), FALSE)/$L186)*(162*($L186/VLOOKUP($E186, 'Major League Baseball  Detailed'!$AF$2:$AG$31, 2, FALSE))),0)</f>
        <v>#N/A</v>
      </c>
      <c r="J186" t="e">
        <f>ROUND((VLOOKUP($B186, 'Pitcher Raw'!$B$6:$AM$77, MATCH('All P'!J$5,'Pitcher Raw'!$B$5:$AM$5, 0), FALSE)/$L186)*(162*($L186/VLOOKUP($E186, 'Major League Baseball  Detailed'!$AF$2:$AG$31, 2, FALSE))),0)</f>
        <v>#N/A</v>
      </c>
      <c r="K186" t="e">
        <f>VLOOKUP($B186, 'Pitcher Raw'!$B$6:$AM$77, MATCH('All P'!K$5, 'Pitcher Raw'!$B$5:$AM$5, 0), FALSE)</f>
        <v>#N/A</v>
      </c>
      <c r="L186" t="e">
        <f>ROUND((VLOOKUP($B186,'Pitcher Raw'!$B$6:$AM$77,MATCH('All P'!L$5,'Pitcher Raw'!$B$5:$AM$5,0),FALSE)/VLOOKUP($E186, 'Major League Baseball  Detailed'!$AF$2:$AG$31, 2, FALSE))*162, 0)</f>
        <v>#N/A</v>
      </c>
      <c r="M186" t="e">
        <f>ROUND((VLOOKUP($B186,'Pitcher Raw'!$B$6:$AM$77,MATCH('All P'!M$5,'Pitcher Raw'!$B$5:$AM$5,0),FALSE)/VLOOKUP($E186, 'Major League Baseball  Detailed'!$AF$2:$AG$31, 2, FALSE))*162, 0)</f>
        <v>#N/A</v>
      </c>
      <c r="N186" t="e">
        <f>ROUND((VLOOKUP($B186, 'Pitcher Raw'!$B$6:$AM$77, MATCH('All P'!N$5,'Pitcher Raw'!$B$5:$AM$5, 0), FALSE)/$L186)*(162*($L186/VLOOKUP($E186, 'Major League Baseball  Detailed'!$AF$2:$AG$31, 2, FALSE))),0)</f>
        <v>#N/A</v>
      </c>
      <c r="O186" t="e">
        <f>ROUND((VLOOKUP($B186, 'Pitcher Raw'!$B$6:$AM$77, MATCH('All P'!O$5,'Pitcher Raw'!$B$5:$AM$5, 0), FALSE)/$L186)*(162*($L186/VLOOKUP($E186, 'Major League Baseball  Detailed'!$AF$2:$AG$31, 2, FALSE))),0)</f>
        <v>#N/A</v>
      </c>
      <c r="P186" t="e">
        <f>ROUND((VLOOKUP($B186, 'Pitcher Raw'!$B$6:$AM$77, MATCH('All P'!P$5,'Pitcher Raw'!$B$5:$AM$5, 0), FALSE)/$L186)*(162*($L186/VLOOKUP($E186, 'Major League Baseball  Detailed'!$AF$2:$AG$31, 2, FALSE))),0)</f>
        <v>#N/A</v>
      </c>
      <c r="Q186" t="e">
        <f>ROUND((VLOOKUP($B186, 'Pitcher Raw'!$B$6:$AM$77, MATCH('All P'!Q$5,'Pitcher Raw'!$B$5:$AM$5, 0), FALSE)/$L186)*(162*($L186/VLOOKUP($E186, 'Major League Baseball  Detailed'!$AF$2:$AG$31, 2, FALSE))),0)</f>
        <v>#N/A</v>
      </c>
      <c r="R186" t="e">
        <f>ROUND((VLOOKUP($B186, 'Pitcher Raw'!$B$6:$AM$77, MATCH('All P'!R$5,'Pitcher Raw'!$B$5:$AM$5, 0), FALSE)/$L186)*(162*($L186/VLOOKUP($E186, 'Major League Baseball  Detailed'!$AF$2:$AG$31, 2, FALSE))),0)</f>
        <v>#N/A</v>
      </c>
      <c r="S186" t="e">
        <f>ROUND((VLOOKUP($B186, 'Pitcher Raw'!$B$6:$AM$77, MATCH('All P'!S$5,'Pitcher Raw'!$B$5:$AM$5, 0), FALSE)/$L186)*(162*($L186/VLOOKUP($E186, 'Major League Baseball  Detailed'!$AF$2:$AG$31, 2, FALSE))),0)</f>
        <v>#N/A</v>
      </c>
      <c r="T186" t="e">
        <f>ROUND((VLOOKUP($B186, 'Pitcher Raw'!$B$6:$AM$77, MATCH('All P'!T$5,'Pitcher Raw'!$B$5:$AM$5, 0), FALSE)/$L186)*(162*($L186/VLOOKUP($E186, 'Major League Baseball  Detailed'!$AF$2:$AG$31, 2, FALSE))),0)</f>
        <v>#N/A</v>
      </c>
      <c r="U186" t="e">
        <f>ROUND((VLOOKUP($B186, 'Pitcher Raw'!$B$6:$AM$77, MATCH('All P'!U$5,'Pitcher Raw'!$B$5:$AM$5, 0), FALSE)/$L186)*(162*($L186/VLOOKUP($E186, 'Major League Baseball  Detailed'!$AF$2:$AG$31, 2, FALSE))),0)</f>
        <v>#N/A</v>
      </c>
      <c r="V186" t="e">
        <f>ROUND((VLOOKUP($B186, 'Pitcher Raw'!$B$6:$AM$77, MATCH('All P'!V$5,'Pitcher Raw'!$B$5:$AM$5, 0), FALSE)/$L186)*(162*($L186/VLOOKUP($E186, 'Major League Baseball  Detailed'!$AF$2:$AG$31, 2, FALSE))),0)</f>
        <v>#N/A</v>
      </c>
      <c r="W186" t="e">
        <f>ROUND((VLOOKUP($B186, 'Pitcher Raw'!$B$6:$AM$77, MATCH('All P'!W$5,'Pitcher Raw'!$B$5:$AM$5, 0), FALSE)/$L186)*(162*($L186/VLOOKUP($E186, 'Major League Baseball  Detailed'!$AF$2:$AG$31, 2, FALSE))),0)</f>
        <v>#N/A</v>
      </c>
      <c r="X186" t="e">
        <f>ROUND((VLOOKUP($B186, 'Pitcher Raw'!$B$6:$AM$77, MATCH('All P'!X$5,'Pitcher Raw'!$B$5:$AM$5, 0), FALSE)/$L186)*(162*($L186/VLOOKUP($E186, 'Major League Baseball  Detailed'!$AF$2:$AG$31, 2, FALSE))),0)</f>
        <v>#N/A</v>
      </c>
      <c r="Y186" t="e">
        <f>ROUND((VLOOKUP($B186, 'Pitcher Raw'!$B$6:$AM$77, MATCH('All P'!Y$5,'Pitcher Raw'!$B$5:$AM$5, 0), FALSE)/$L186)*(162*($L186/VLOOKUP($E186, 'Major League Baseball  Detailed'!$AF$2:$AG$31, 2, FALSE))),0)</f>
        <v>#N/A</v>
      </c>
      <c r="Z186" t="e">
        <f>ROUND((VLOOKUP($B186, 'Pitcher Raw'!$B$6:$AM$77, MATCH('All P'!Z$5,'Pitcher Raw'!$B$5:$AM$5, 0), FALSE)/$L186)*(162*($L186/VLOOKUP($E186, 'Major League Baseball  Detailed'!$AF$2:$AG$31, 2, FALSE))),0)</f>
        <v>#N/A</v>
      </c>
      <c r="AA186" t="e">
        <f>ROUND((VLOOKUP($B186, 'Pitcher Raw'!$B$6:$AM$77, MATCH('All P'!AA$5,'Pitcher Raw'!$B$5:$AM$5, 0), FALSE)/$L186)*(162*($L186/VLOOKUP($E186, 'Major League Baseball  Detailed'!$AF$2:$AG$31, 2, FALSE))),0)</f>
        <v>#N/A</v>
      </c>
      <c r="AB186" t="e">
        <f>ROUND((VLOOKUP($B186, 'Pitcher Raw'!$B$6:$AM$77, MATCH('All P'!AB$5,'Pitcher Raw'!$B$5:$AM$5, 0), FALSE)/$L186)*(162*($L186/VLOOKUP($E186, 'Major League Baseball  Detailed'!$AF$2:$AG$31, 2, FALSE))),0)</f>
        <v>#N/A</v>
      </c>
      <c r="AC186" t="e">
        <f>VLOOKUP($B186, 'Pitcher Raw'!$B$6:$AM$77, MATCH('All P'!AC$5, 'Pitcher Raw'!$B$5:$AM$5, 0), FALSE)</f>
        <v>#N/A</v>
      </c>
      <c r="AD186" s="1" t="e">
        <f>VLOOKUP($B186, 'Pitcher Raw'!$B$6:$AM$77, MATCH('All P'!AD$5, 'Pitcher Raw'!$B$5:$AM$5, 0), FALSE)</f>
        <v>#N/A</v>
      </c>
      <c r="AE186" s="1" t="e">
        <f>VLOOKUP($B186, 'Pitcher Raw'!$B$6:$AM$77, MATCH('All P'!AE$5, 'Pitcher Raw'!$B$5:$AM$5, 0), FALSE)</f>
        <v>#N/A</v>
      </c>
      <c r="AF186" s="9" t="e">
        <f>VLOOKUP($B186, 'Pitcher Raw'!$B$6:$AM$77, MATCH('All P'!AF$5, 'Pitcher Raw'!$B$5:$AM$5, 0), FALSE)</f>
        <v>#N/A</v>
      </c>
      <c r="AG186" s="9" t="e">
        <f>VLOOKUP($B186, 'Pitcher Raw'!$B$6:$AM$77, MATCH('All P'!AG$5, 'Pitcher Raw'!$B$5:$AM$5, 0), FALSE)</f>
        <v>#N/A</v>
      </c>
      <c r="AH186" s="9" t="e">
        <f>VLOOKUP($B186, 'Pitcher Raw'!$B$6:$AM$77, MATCH('All P'!AH$5, 'Pitcher Raw'!$B$5:$AM$5, 0), FALSE)</f>
        <v>#N/A</v>
      </c>
      <c r="AI186" s="9" t="e">
        <f>VLOOKUP($B186, 'Pitcher Raw'!$B$6:$AM$77, MATCH('All P'!AI$5, 'Pitcher Raw'!$B$5:$AM$5, 0), FALSE)</f>
        <v>#N/A</v>
      </c>
      <c r="AJ186" s="9" t="e">
        <f>VLOOKUP($B186, 'Pitcher Raw'!$B$6:$AM$77, MATCH('All P'!AJ$5, 'Pitcher Raw'!$B$5:$AM$5, 0), FALSE)</f>
        <v>#N/A</v>
      </c>
      <c r="AK186" s="9" t="e">
        <f>(VLOOKUP($B186, 'Pitcher Raw'!$B$6:$AM$77, MATCH('All P'!AK$5, 'Pitcher Raw'!$B$5:$AM$5, 0), FALSE)/VLOOKUP('All P'!$E186, 'Major League Baseball  Detailed'!$AF$2:$AG$31,2,FALSE))*162</f>
        <v>#N/A</v>
      </c>
      <c r="AL186" s="9" t="e">
        <f>(VLOOKUP($B186, 'Pitcher Raw'!$B$6:$AM$77, MATCH('All P'!AL$5, 'Pitcher Raw'!$B$5:$AM$5, 0), FALSE)/VLOOKUP('All P'!$E186, 'Major League Baseball  Detailed'!$AF$2:$AG$31,2,FALSE))*162</f>
        <v>#N/A</v>
      </c>
    </row>
    <row r="187" spans="1:38" x14ac:dyDescent="0.45">
      <c r="A187">
        <f>'Pitcher Raw'!A187</f>
        <v>0</v>
      </c>
      <c r="B187">
        <f>'Pitcher Raw'!B187</f>
        <v>0</v>
      </c>
      <c r="C187">
        <f>'Pitcher Raw'!C187</f>
        <v>0</v>
      </c>
      <c r="D187">
        <f>'Pitcher Raw'!D187</f>
        <v>0</v>
      </c>
      <c r="E187">
        <f>'Pitcher Raw'!E187</f>
        <v>0</v>
      </c>
      <c r="F187">
        <f>'Pitcher Raw'!F187</f>
        <v>0</v>
      </c>
      <c r="G187" t="e">
        <f>ROUND((VLOOKUP($B187, 'Pitcher Raw'!$B$6:$AM$77, MATCH('All P'!G$5,'Pitcher Raw'!$B$5:$AM$5, 0), FALSE)/$L187)*(162*($L187/VLOOKUP($E187, 'Major League Baseball  Detailed'!$AF$2:$AG$31, 2, FALSE))),0)</f>
        <v>#N/A</v>
      </c>
      <c r="H187" t="e">
        <f>ROUND((VLOOKUP($B187, 'Pitcher Raw'!$B$6:$AM$77, MATCH('All P'!H$5,'Pitcher Raw'!$B$5:$AM$5, 0), FALSE)/$L187)*(162*($L187/VLOOKUP($E187, 'Major League Baseball  Detailed'!$AF$2:$AG$31, 2, FALSE))),0)</f>
        <v>#N/A</v>
      </c>
      <c r="I187" t="e">
        <f>ROUND((VLOOKUP($B187, 'Pitcher Raw'!$B$6:$AM$77, MATCH('All P'!I$5,'Pitcher Raw'!$B$5:$AM$5, 0), FALSE)/$L187)*(162*($L187/VLOOKUP($E187, 'Major League Baseball  Detailed'!$AF$2:$AG$31, 2, FALSE))),0)</f>
        <v>#N/A</v>
      </c>
      <c r="J187" t="e">
        <f>ROUND((VLOOKUP($B187, 'Pitcher Raw'!$B$6:$AM$77, MATCH('All P'!J$5,'Pitcher Raw'!$B$5:$AM$5, 0), FALSE)/$L187)*(162*($L187/VLOOKUP($E187, 'Major League Baseball  Detailed'!$AF$2:$AG$31, 2, FALSE))),0)</f>
        <v>#N/A</v>
      </c>
      <c r="K187" t="e">
        <f>VLOOKUP($B187, 'Pitcher Raw'!$B$6:$AM$77, MATCH('All P'!K$5, 'Pitcher Raw'!$B$5:$AM$5, 0), FALSE)</f>
        <v>#N/A</v>
      </c>
      <c r="L187" t="e">
        <f>ROUND((VLOOKUP($B187,'Pitcher Raw'!$B$6:$AM$77,MATCH('All P'!L$5,'Pitcher Raw'!$B$5:$AM$5,0),FALSE)/VLOOKUP($E187, 'Major League Baseball  Detailed'!$AF$2:$AG$31, 2, FALSE))*162, 0)</f>
        <v>#N/A</v>
      </c>
      <c r="M187" t="e">
        <f>ROUND((VLOOKUP($B187,'Pitcher Raw'!$B$6:$AM$77,MATCH('All P'!M$5,'Pitcher Raw'!$B$5:$AM$5,0),FALSE)/VLOOKUP($E187, 'Major League Baseball  Detailed'!$AF$2:$AG$31, 2, FALSE))*162, 0)</f>
        <v>#N/A</v>
      </c>
      <c r="N187" t="e">
        <f>ROUND((VLOOKUP($B187, 'Pitcher Raw'!$B$6:$AM$77, MATCH('All P'!N$5,'Pitcher Raw'!$B$5:$AM$5, 0), FALSE)/$L187)*(162*($L187/VLOOKUP($E187, 'Major League Baseball  Detailed'!$AF$2:$AG$31, 2, FALSE))),0)</f>
        <v>#N/A</v>
      </c>
      <c r="O187" t="e">
        <f>ROUND((VLOOKUP($B187, 'Pitcher Raw'!$B$6:$AM$77, MATCH('All P'!O$5,'Pitcher Raw'!$B$5:$AM$5, 0), FALSE)/$L187)*(162*($L187/VLOOKUP($E187, 'Major League Baseball  Detailed'!$AF$2:$AG$31, 2, FALSE))),0)</f>
        <v>#N/A</v>
      </c>
      <c r="P187" t="e">
        <f>ROUND((VLOOKUP($B187, 'Pitcher Raw'!$B$6:$AM$77, MATCH('All P'!P$5,'Pitcher Raw'!$B$5:$AM$5, 0), FALSE)/$L187)*(162*($L187/VLOOKUP($E187, 'Major League Baseball  Detailed'!$AF$2:$AG$31, 2, FALSE))),0)</f>
        <v>#N/A</v>
      </c>
      <c r="Q187" t="e">
        <f>ROUND((VLOOKUP($B187, 'Pitcher Raw'!$B$6:$AM$77, MATCH('All P'!Q$5,'Pitcher Raw'!$B$5:$AM$5, 0), FALSE)/$L187)*(162*($L187/VLOOKUP($E187, 'Major League Baseball  Detailed'!$AF$2:$AG$31, 2, FALSE))),0)</f>
        <v>#N/A</v>
      </c>
      <c r="R187" t="e">
        <f>ROUND((VLOOKUP($B187, 'Pitcher Raw'!$B$6:$AM$77, MATCH('All P'!R$5,'Pitcher Raw'!$B$5:$AM$5, 0), FALSE)/$L187)*(162*($L187/VLOOKUP($E187, 'Major League Baseball  Detailed'!$AF$2:$AG$31, 2, FALSE))),0)</f>
        <v>#N/A</v>
      </c>
      <c r="S187" t="e">
        <f>ROUND((VLOOKUP($B187, 'Pitcher Raw'!$B$6:$AM$77, MATCH('All P'!S$5,'Pitcher Raw'!$B$5:$AM$5, 0), FALSE)/$L187)*(162*($L187/VLOOKUP($E187, 'Major League Baseball  Detailed'!$AF$2:$AG$31, 2, FALSE))),0)</f>
        <v>#N/A</v>
      </c>
      <c r="T187" t="e">
        <f>ROUND((VLOOKUP($B187, 'Pitcher Raw'!$B$6:$AM$77, MATCH('All P'!T$5,'Pitcher Raw'!$B$5:$AM$5, 0), FALSE)/$L187)*(162*($L187/VLOOKUP($E187, 'Major League Baseball  Detailed'!$AF$2:$AG$31, 2, FALSE))),0)</f>
        <v>#N/A</v>
      </c>
      <c r="U187" t="e">
        <f>ROUND((VLOOKUP($B187, 'Pitcher Raw'!$B$6:$AM$77, MATCH('All P'!U$5,'Pitcher Raw'!$B$5:$AM$5, 0), FALSE)/$L187)*(162*($L187/VLOOKUP($E187, 'Major League Baseball  Detailed'!$AF$2:$AG$31, 2, FALSE))),0)</f>
        <v>#N/A</v>
      </c>
      <c r="V187" t="e">
        <f>ROUND((VLOOKUP($B187, 'Pitcher Raw'!$B$6:$AM$77, MATCH('All P'!V$5,'Pitcher Raw'!$B$5:$AM$5, 0), FALSE)/$L187)*(162*($L187/VLOOKUP($E187, 'Major League Baseball  Detailed'!$AF$2:$AG$31, 2, FALSE))),0)</f>
        <v>#N/A</v>
      </c>
      <c r="W187" t="e">
        <f>ROUND((VLOOKUP($B187, 'Pitcher Raw'!$B$6:$AM$77, MATCH('All P'!W$5,'Pitcher Raw'!$B$5:$AM$5, 0), FALSE)/$L187)*(162*($L187/VLOOKUP($E187, 'Major League Baseball  Detailed'!$AF$2:$AG$31, 2, FALSE))),0)</f>
        <v>#N/A</v>
      </c>
      <c r="X187" t="e">
        <f>ROUND((VLOOKUP($B187, 'Pitcher Raw'!$B$6:$AM$77, MATCH('All P'!X$5,'Pitcher Raw'!$B$5:$AM$5, 0), FALSE)/$L187)*(162*($L187/VLOOKUP($E187, 'Major League Baseball  Detailed'!$AF$2:$AG$31, 2, FALSE))),0)</f>
        <v>#N/A</v>
      </c>
      <c r="Y187" t="e">
        <f>ROUND((VLOOKUP($B187, 'Pitcher Raw'!$B$6:$AM$77, MATCH('All P'!Y$5,'Pitcher Raw'!$B$5:$AM$5, 0), FALSE)/$L187)*(162*($L187/VLOOKUP($E187, 'Major League Baseball  Detailed'!$AF$2:$AG$31, 2, FALSE))),0)</f>
        <v>#N/A</v>
      </c>
      <c r="Z187" t="e">
        <f>ROUND((VLOOKUP($B187, 'Pitcher Raw'!$B$6:$AM$77, MATCH('All P'!Z$5,'Pitcher Raw'!$B$5:$AM$5, 0), FALSE)/$L187)*(162*($L187/VLOOKUP($E187, 'Major League Baseball  Detailed'!$AF$2:$AG$31, 2, FALSE))),0)</f>
        <v>#N/A</v>
      </c>
      <c r="AA187" t="e">
        <f>ROUND((VLOOKUP($B187, 'Pitcher Raw'!$B$6:$AM$77, MATCH('All P'!AA$5,'Pitcher Raw'!$B$5:$AM$5, 0), FALSE)/$L187)*(162*($L187/VLOOKUP($E187, 'Major League Baseball  Detailed'!$AF$2:$AG$31, 2, FALSE))),0)</f>
        <v>#N/A</v>
      </c>
      <c r="AB187" t="e">
        <f>ROUND((VLOOKUP($B187, 'Pitcher Raw'!$B$6:$AM$77, MATCH('All P'!AB$5,'Pitcher Raw'!$B$5:$AM$5, 0), FALSE)/$L187)*(162*($L187/VLOOKUP($E187, 'Major League Baseball  Detailed'!$AF$2:$AG$31, 2, FALSE))),0)</f>
        <v>#N/A</v>
      </c>
      <c r="AC187" t="e">
        <f>VLOOKUP($B187, 'Pitcher Raw'!$B$6:$AM$77, MATCH('All P'!AC$5, 'Pitcher Raw'!$B$5:$AM$5, 0), FALSE)</f>
        <v>#N/A</v>
      </c>
      <c r="AD187" s="1" t="e">
        <f>VLOOKUP($B187, 'Pitcher Raw'!$B$6:$AM$77, MATCH('All P'!AD$5, 'Pitcher Raw'!$B$5:$AM$5, 0), FALSE)</f>
        <v>#N/A</v>
      </c>
      <c r="AE187" s="1" t="e">
        <f>VLOOKUP($B187, 'Pitcher Raw'!$B$6:$AM$77, MATCH('All P'!AE$5, 'Pitcher Raw'!$B$5:$AM$5, 0), FALSE)</f>
        <v>#N/A</v>
      </c>
      <c r="AF187" s="9" t="e">
        <f>VLOOKUP($B187, 'Pitcher Raw'!$B$6:$AM$77, MATCH('All P'!AF$5, 'Pitcher Raw'!$B$5:$AM$5, 0), FALSE)</f>
        <v>#N/A</v>
      </c>
      <c r="AG187" s="9" t="e">
        <f>VLOOKUP($B187, 'Pitcher Raw'!$B$6:$AM$77, MATCH('All P'!AG$5, 'Pitcher Raw'!$B$5:$AM$5, 0), FALSE)</f>
        <v>#N/A</v>
      </c>
      <c r="AH187" s="9" t="e">
        <f>VLOOKUP($B187, 'Pitcher Raw'!$B$6:$AM$77, MATCH('All P'!AH$5, 'Pitcher Raw'!$B$5:$AM$5, 0), FALSE)</f>
        <v>#N/A</v>
      </c>
      <c r="AI187" s="9" t="e">
        <f>VLOOKUP($B187, 'Pitcher Raw'!$B$6:$AM$77, MATCH('All P'!AI$5, 'Pitcher Raw'!$B$5:$AM$5, 0), FALSE)</f>
        <v>#N/A</v>
      </c>
      <c r="AJ187" s="9" t="e">
        <f>VLOOKUP($B187, 'Pitcher Raw'!$B$6:$AM$77, MATCH('All P'!AJ$5, 'Pitcher Raw'!$B$5:$AM$5, 0), FALSE)</f>
        <v>#N/A</v>
      </c>
      <c r="AK187" s="9" t="e">
        <f>(VLOOKUP($B187, 'Pitcher Raw'!$B$6:$AM$77, MATCH('All P'!AK$5, 'Pitcher Raw'!$B$5:$AM$5, 0), FALSE)/VLOOKUP('All P'!$E187, 'Major League Baseball  Detailed'!$AF$2:$AG$31,2,FALSE))*162</f>
        <v>#N/A</v>
      </c>
      <c r="AL187" s="9" t="e">
        <f>(VLOOKUP($B187, 'Pitcher Raw'!$B$6:$AM$77, MATCH('All P'!AL$5, 'Pitcher Raw'!$B$5:$AM$5, 0), FALSE)/VLOOKUP('All P'!$E187, 'Major League Baseball  Detailed'!$AF$2:$AG$31,2,FALSE))*162</f>
        <v>#N/A</v>
      </c>
    </row>
    <row r="188" spans="1:38" x14ac:dyDescent="0.45">
      <c r="A188">
        <f>'Pitcher Raw'!A188</f>
        <v>0</v>
      </c>
      <c r="B188">
        <f>'Pitcher Raw'!B188</f>
        <v>0</v>
      </c>
      <c r="C188">
        <f>'Pitcher Raw'!C188</f>
        <v>0</v>
      </c>
      <c r="D188">
        <f>'Pitcher Raw'!D188</f>
        <v>0</v>
      </c>
      <c r="E188">
        <f>'Pitcher Raw'!E188</f>
        <v>0</v>
      </c>
      <c r="F188">
        <f>'Pitcher Raw'!F188</f>
        <v>0</v>
      </c>
      <c r="G188" t="e">
        <f>ROUND((VLOOKUP($B188, 'Pitcher Raw'!$B$6:$AM$77, MATCH('All P'!G$5,'Pitcher Raw'!$B$5:$AM$5, 0), FALSE)/$L188)*(162*($L188/VLOOKUP($E188, 'Major League Baseball  Detailed'!$AF$2:$AG$31, 2, FALSE))),0)</f>
        <v>#N/A</v>
      </c>
      <c r="H188" t="e">
        <f>ROUND((VLOOKUP($B188, 'Pitcher Raw'!$B$6:$AM$77, MATCH('All P'!H$5,'Pitcher Raw'!$B$5:$AM$5, 0), FALSE)/$L188)*(162*($L188/VLOOKUP($E188, 'Major League Baseball  Detailed'!$AF$2:$AG$31, 2, FALSE))),0)</f>
        <v>#N/A</v>
      </c>
      <c r="I188" t="e">
        <f>ROUND((VLOOKUP($B188, 'Pitcher Raw'!$B$6:$AM$77, MATCH('All P'!I$5,'Pitcher Raw'!$B$5:$AM$5, 0), FALSE)/$L188)*(162*($L188/VLOOKUP($E188, 'Major League Baseball  Detailed'!$AF$2:$AG$31, 2, FALSE))),0)</f>
        <v>#N/A</v>
      </c>
      <c r="J188" t="e">
        <f>ROUND((VLOOKUP($B188, 'Pitcher Raw'!$B$6:$AM$77, MATCH('All P'!J$5,'Pitcher Raw'!$B$5:$AM$5, 0), FALSE)/$L188)*(162*($L188/VLOOKUP($E188, 'Major League Baseball  Detailed'!$AF$2:$AG$31, 2, FALSE))),0)</f>
        <v>#N/A</v>
      </c>
      <c r="K188" t="e">
        <f>VLOOKUP($B188, 'Pitcher Raw'!$B$6:$AM$77, MATCH('All P'!K$5, 'Pitcher Raw'!$B$5:$AM$5, 0), FALSE)</f>
        <v>#N/A</v>
      </c>
      <c r="L188" t="e">
        <f>ROUND((VLOOKUP($B188,'Pitcher Raw'!$B$6:$AM$77,MATCH('All P'!L$5,'Pitcher Raw'!$B$5:$AM$5,0),FALSE)/VLOOKUP($E188, 'Major League Baseball  Detailed'!$AF$2:$AG$31, 2, FALSE))*162, 0)</f>
        <v>#N/A</v>
      </c>
      <c r="M188" t="e">
        <f>ROUND((VLOOKUP($B188,'Pitcher Raw'!$B$6:$AM$77,MATCH('All P'!M$5,'Pitcher Raw'!$B$5:$AM$5,0),FALSE)/VLOOKUP($E188, 'Major League Baseball  Detailed'!$AF$2:$AG$31, 2, FALSE))*162, 0)</f>
        <v>#N/A</v>
      </c>
      <c r="N188" t="e">
        <f>ROUND((VLOOKUP($B188, 'Pitcher Raw'!$B$6:$AM$77, MATCH('All P'!N$5,'Pitcher Raw'!$B$5:$AM$5, 0), FALSE)/$L188)*(162*($L188/VLOOKUP($E188, 'Major League Baseball  Detailed'!$AF$2:$AG$31, 2, FALSE))),0)</f>
        <v>#N/A</v>
      </c>
      <c r="O188" t="e">
        <f>ROUND((VLOOKUP($B188, 'Pitcher Raw'!$B$6:$AM$77, MATCH('All P'!O$5,'Pitcher Raw'!$B$5:$AM$5, 0), FALSE)/$L188)*(162*($L188/VLOOKUP($E188, 'Major League Baseball  Detailed'!$AF$2:$AG$31, 2, FALSE))),0)</f>
        <v>#N/A</v>
      </c>
      <c r="P188" t="e">
        <f>ROUND((VLOOKUP($B188, 'Pitcher Raw'!$B$6:$AM$77, MATCH('All P'!P$5,'Pitcher Raw'!$B$5:$AM$5, 0), FALSE)/$L188)*(162*($L188/VLOOKUP($E188, 'Major League Baseball  Detailed'!$AF$2:$AG$31, 2, FALSE))),0)</f>
        <v>#N/A</v>
      </c>
      <c r="Q188" t="e">
        <f>ROUND((VLOOKUP($B188, 'Pitcher Raw'!$B$6:$AM$77, MATCH('All P'!Q$5,'Pitcher Raw'!$B$5:$AM$5, 0), FALSE)/$L188)*(162*($L188/VLOOKUP($E188, 'Major League Baseball  Detailed'!$AF$2:$AG$31, 2, FALSE))),0)</f>
        <v>#N/A</v>
      </c>
      <c r="R188" t="e">
        <f>ROUND((VLOOKUP($B188, 'Pitcher Raw'!$B$6:$AM$77, MATCH('All P'!R$5,'Pitcher Raw'!$B$5:$AM$5, 0), FALSE)/$L188)*(162*($L188/VLOOKUP($E188, 'Major League Baseball  Detailed'!$AF$2:$AG$31, 2, FALSE))),0)</f>
        <v>#N/A</v>
      </c>
      <c r="S188" t="e">
        <f>ROUND((VLOOKUP($B188, 'Pitcher Raw'!$B$6:$AM$77, MATCH('All P'!S$5,'Pitcher Raw'!$B$5:$AM$5, 0), FALSE)/$L188)*(162*($L188/VLOOKUP($E188, 'Major League Baseball  Detailed'!$AF$2:$AG$31, 2, FALSE))),0)</f>
        <v>#N/A</v>
      </c>
      <c r="T188" t="e">
        <f>ROUND((VLOOKUP($B188, 'Pitcher Raw'!$B$6:$AM$77, MATCH('All P'!T$5,'Pitcher Raw'!$B$5:$AM$5, 0), FALSE)/$L188)*(162*($L188/VLOOKUP($E188, 'Major League Baseball  Detailed'!$AF$2:$AG$31, 2, FALSE))),0)</f>
        <v>#N/A</v>
      </c>
      <c r="U188" t="e">
        <f>ROUND((VLOOKUP($B188, 'Pitcher Raw'!$B$6:$AM$77, MATCH('All P'!U$5,'Pitcher Raw'!$B$5:$AM$5, 0), FALSE)/$L188)*(162*($L188/VLOOKUP($E188, 'Major League Baseball  Detailed'!$AF$2:$AG$31, 2, FALSE))),0)</f>
        <v>#N/A</v>
      </c>
      <c r="V188" t="e">
        <f>ROUND((VLOOKUP($B188, 'Pitcher Raw'!$B$6:$AM$77, MATCH('All P'!V$5,'Pitcher Raw'!$B$5:$AM$5, 0), FALSE)/$L188)*(162*($L188/VLOOKUP($E188, 'Major League Baseball  Detailed'!$AF$2:$AG$31, 2, FALSE))),0)</f>
        <v>#N/A</v>
      </c>
      <c r="W188" t="e">
        <f>ROUND((VLOOKUP($B188, 'Pitcher Raw'!$B$6:$AM$77, MATCH('All P'!W$5,'Pitcher Raw'!$B$5:$AM$5, 0), FALSE)/$L188)*(162*($L188/VLOOKUP($E188, 'Major League Baseball  Detailed'!$AF$2:$AG$31, 2, FALSE))),0)</f>
        <v>#N/A</v>
      </c>
      <c r="X188" t="e">
        <f>ROUND((VLOOKUP($B188, 'Pitcher Raw'!$B$6:$AM$77, MATCH('All P'!X$5,'Pitcher Raw'!$B$5:$AM$5, 0), FALSE)/$L188)*(162*($L188/VLOOKUP($E188, 'Major League Baseball  Detailed'!$AF$2:$AG$31, 2, FALSE))),0)</f>
        <v>#N/A</v>
      </c>
      <c r="Y188" t="e">
        <f>ROUND((VLOOKUP($B188, 'Pitcher Raw'!$B$6:$AM$77, MATCH('All P'!Y$5,'Pitcher Raw'!$B$5:$AM$5, 0), FALSE)/$L188)*(162*($L188/VLOOKUP($E188, 'Major League Baseball  Detailed'!$AF$2:$AG$31, 2, FALSE))),0)</f>
        <v>#N/A</v>
      </c>
      <c r="Z188" t="e">
        <f>ROUND((VLOOKUP($B188, 'Pitcher Raw'!$B$6:$AM$77, MATCH('All P'!Z$5,'Pitcher Raw'!$B$5:$AM$5, 0), FALSE)/$L188)*(162*($L188/VLOOKUP($E188, 'Major League Baseball  Detailed'!$AF$2:$AG$31, 2, FALSE))),0)</f>
        <v>#N/A</v>
      </c>
      <c r="AA188" t="e">
        <f>ROUND((VLOOKUP($B188, 'Pitcher Raw'!$B$6:$AM$77, MATCH('All P'!AA$5,'Pitcher Raw'!$B$5:$AM$5, 0), FALSE)/$L188)*(162*($L188/VLOOKUP($E188, 'Major League Baseball  Detailed'!$AF$2:$AG$31, 2, FALSE))),0)</f>
        <v>#N/A</v>
      </c>
      <c r="AB188" t="e">
        <f>ROUND((VLOOKUP($B188, 'Pitcher Raw'!$B$6:$AM$77, MATCH('All P'!AB$5,'Pitcher Raw'!$B$5:$AM$5, 0), FALSE)/$L188)*(162*($L188/VLOOKUP($E188, 'Major League Baseball  Detailed'!$AF$2:$AG$31, 2, FALSE))),0)</f>
        <v>#N/A</v>
      </c>
      <c r="AC188" t="e">
        <f>VLOOKUP($B188, 'Pitcher Raw'!$B$6:$AM$77, MATCH('All P'!AC$5, 'Pitcher Raw'!$B$5:$AM$5, 0), FALSE)</f>
        <v>#N/A</v>
      </c>
      <c r="AD188" s="1" t="e">
        <f>VLOOKUP($B188, 'Pitcher Raw'!$B$6:$AM$77, MATCH('All P'!AD$5, 'Pitcher Raw'!$B$5:$AM$5, 0), FALSE)</f>
        <v>#N/A</v>
      </c>
      <c r="AE188" s="1" t="e">
        <f>VLOOKUP($B188, 'Pitcher Raw'!$B$6:$AM$77, MATCH('All P'!AE$5, 'Pitcher Raw'!$B$5:$AM$5, 0), FALSE)</f>
        <v>#N/A</v>
      </c>
      <c r="AF188" s="9" t="e">
        <f>VLOOKUP($B188, 'Pitcher Raw'!$B$6:$AM$77, MATCH('All P'!AF$5, 'Pitcher Raw'!$B$5:$AM$5, 0), FALSE)</f>
        <v>#N/A</v>
      </c>
      <c r="AG188" s="9" t="e">
        <f>VLOOKUP($B188, 'Pitcher Raw'!$B$6:$AM$77, MATCH('All P'!AG$5, 'Pitcher Raw'!$B$5:$AM$5, 0), FALSE)</f>
        <v>#N/A</v>
      </c>
      <c r="AH188" s="9" t="e">
        <f>VLOOKUP($B188, 'Pitcher Raw'!$B$6:$AM$77, MATCH('All P'!AH$5, 'Pitcher Raw'!$B$5:$AM$5, 0), FALSE)</f>
        <v>#N/A</v>
      </c>
      <c r="AI188" s="9" t="e">
        <f>VLOOKUP($B188, 'Pitcher Raw'!$B$6:$AM$77, MATCH('All P'!AI$5, 'Pitcher Raw'!$B$5:$AM$5, 0), FALSE)</f>
        <v>#N/A</v>
      </c>
      <c r="AJ188" s="9" t="e">
        <f>VLOOKUP($B188, 'Pitcher Raw'!$B$6:$AM$77, MATCH('All P'!AJ$5, 'Pitcher Raw'!$B$5:$AM$5, 0), FALSE)</f>
        <v>#N/A</v>
      </c>
      <c r="AK188" s="9" t="e">
        <f>(VLOOKUP($B188, 'Pitcher Raw'!$B$6:$AM$77, MATCH('All P'!AK$5, 'Pitcher Raw'!$B$5:$AM$5, 0), FALSE)/VLOOKUP('All P'!$E188, 'Major League Baseball  Detailed'!$AF$2:$AG$31,2,FALSE))*162</f>
        <v>#N/A</v>
      </c>
      <c r="AL188" s="9" t="e">
        <f>(VLOOKUP($B188, 'Pitcher Raw'!$B$6:$AM$77, MATCH('All P'!AL$5, 'Pitcher Raw'!$B$5:$AM$5, 0), FALSE)/VLOOKUP('All P'!$E188, 'Major League Baseball  Detailed'!$AF$2:$AG$31,2,FALSE))*162</f>
        <v>#N/A</v>
      </c>
    </row>
    <row r="189" spans="1:38" x14ac:dyDescent="0.45">
      <c r="A189">
        <f>'Pitcher Raw'!A189</f>
        <v>0</v>
      </c>
      <c r="B189">
        <f>'Pitcher Raw'!B189</f>
        <v>0</v>
      </c>
      <c r="C189">
        <f>'Pitcher Raw'!C189</f>
        <v>0</v>
      </c>
      <c r="D189">
        <f>'Pitcher Raw'!D189</f>
        <v>0</v>
      </c>
      <c r="E189">
        <f>'Pitcher Raw'!E189</f>
        <v>0</v>
      </c>
      <c r="F189">
        <f>'Pitcher Raw'!F189</f>
        <v>0</v>
      </c>
      <c r="G189" t="e">
        <f>ROUND((VLOOKUP($B189, 'Pitcher Raw'!$B$6:$AM$77, MATCH('All P'!G$5,'Pitcher Raw'!$B$5:$AM$5, 0), FALSE)/$L189)*(162*($L189/VLOOKUP($E189, 'Major League Baseball  Detailed'!$AF$2:$AG$31, 2, FALSE))),0)</f>
        <v>#N/A</v>
      </c>
      <c r="H189" t="e">
        <f>ROUND((VLOOKUP($B189, 'Pitcher Raw'!$B$6:$AM$77, MATCH('All P'!H$5,'Pitcher Raw'!$B$5:$AM$5, 0), FALSE)/$L189)*(162*($L189/VLOOKUP($E189, 'Major League Baseball  Detailed'!$AF$2:$AG$31, 2, FALSE))),0)</f>
        <v>#N/A</v>
      </c>
      <c r="I189" t="e">
        <f>ROUND((VLOOKUP($B189, 'Pitcher Raw'!$B$6:$AM$77, MATCH('All P'!I$5,'Pitcher Raw'!$B$5:$AM$5, 0), FALSE)/$L189)*(162*($L189/VLOOKUP($E189, 'Major League Baseball  Detailed'!$AF$2:$AG$31, 2, FALSE))),0)</f>
        <v>#N/A</v>
      </c>
      <c r="J189" t="e">
        <f>ROUND((VLOOKUP($B189, 'Pitcher Raw'!$B$6:$AM$77, MATCH('All P'!J$5,'Pitcher Raw'!$B$5:$AM$5, 0), FALSE)/$L189)*(162*($L189/VLOOKUP($E189, 'Major League Baseball  Detailed'!$AF$2:$AG$31, 2, FALSE))),0)</f>
        <v>#N/A</v>
      </c>
      <c r="K189" t="e">
        <f>VLOOKUP($B189, 'Pitcher Raw'!$B$6:$AM$77, MATCH('All P'!K$5, 'Pitcher Raw'!$B$5:$AM$5, 0), FALSE)</f>
        <v>#N/A</v>
      </c>
      <c r="L189" t="e">
        <f>ROUND((VLOOKUP($B189,'Pitcher Raw'!$B$6:$AM$77,MATCH('All P'!L$5,'Pitcher Raw'!$B$5:$AM$5,0),FALSE)/VLOOKUP($E189, 'Major League Baseball  Detailed'!$AF$2:$AG$31, 2, FALSE))*162, 0)</f>
        <v>#N/A</v>
      </c>
      <c r="M189" t="e">
        <f>ROUND((VLOOKUP($B189,'Pitcher Raw'!$B$6:$AM$77,MATCH('All P'!M$5,'Pitcher Raw'!$B$5:$AM$5,0),FALSE)/VLOOKUP($E189, 'Major League Baseball  Detailed'!$AF$2:$AG$31, 2, FALSE))*162, 0)</f>
        <v>#N/A</v>
      </c>
      <c r="N189" t="e">
        <f>ROUND((VLOOKUP($B189, 'Pitcher Raw'!$B$6:$AM$77, MATCH('All P'!N$5,'Pitcher Raw'!$B$5:$AM$5, 0), FALSE)/$L189)*(162*($L189/VLOOKUP($E189, 'Major League Baseball  Detailed'!$AF$2:$AG$31, 2, FALSE))),0)</f>
        <v>#N/A</v>
      </c>
      <c r="O189" t="e">
        <f>ROUND((VLOOKUP($B189, 'Pitcher Raw'!$B$6:$AM$77, MATCH('All P'!O$5,'Pitcher Raw'!$B$5:$AM$5, 0), FALSE)/$L189)*(162*($L189/VLOOKUP($E189, 'Major League Baseball  Detailed'!$AF$2:$AG$31, 2, FALSE))),0)</f>
        <v>#N/A</v>
      </c>
      <c r="P189" t="e">
        <f>ROUND((VLOOKUP($B189, 'Pitcher Raw'!$B$6:$AM$77, MATCH('All P'!P$5,'Pitcher Raw'!$B$5:$AM$5, 0), FALSE)/$L189)*(162*($L189/VLOOKUP($E189, 'Major League Baseball  Detailed'!$AF$2:$AG$31, 2, FALSE))),0)</f>
        <v>#N/A</v>
      </c>
      <c r="Q189" t="e">
        <f>ROUND((VLOOKUP($B189, 'Pitcher Raw'!$B$6:$AM$77, MATCH('All P'!Q$5,'Pitcher Raw'!$B$5:$AM$5, 0), FALSE)/$L189)*(162*($L189/VLOOKUP($E189, 'Major League Baseball  Detailed'!$AF$2:$AG$31, 2, FALSE))),0)</f>
        <v>#N/A</v>
      </c>
      <c r="R189" t="e">
        <f>ROUND((VLOOKUP($B189, 'Pitcher Raw'!$B$6:$AM$77, MATCH('All P'!R$5,'Pitcher Raw'!$B$5:$AM$5, 0), FALSE)/$L189)*(162*($L189/VLOOKUP($E189, 'Major League Baseball  Detailed'!$AF$2:$AG$31, 2, FALSE))),0)</f>
        <v>#N/A</v>
      </c>
      <c r="S189" t="e">
        <f>ROUND((VLOOKUP($B189, 'Pitcher Raw'!$B$6:$AM$77, MATCH('All P'!S$5,'Pitcher Raw'!$B$5:$AM$5, 0), FALSE)/$L189)*(162*($L189/VLOOKUP($E189, 'Major League Baseball  Detailed'!$AF$2:$AG$31, 2, FALSE))),0)</f>
        <v>#N/A</v>
      </c>
      <c r="T189" t="e">
        <f>ROUND((VLOOKUP($B189, 'Pitcher Raw'!$B$6:$AM$77, MATCH('All P'!T$5,'Pitcher Raw'!$B$5:$AM$5, 0), FALSE)/$L189)*(162*($L189/VLOOKUP($E189, 'Major League Baseball  Detailed'!$AF$2:$AG$31, 2, FALSE))),0)</f>
        <v>#N/A</v>
      </c>
      <c r="U189" t="e">
        <f>ROUND((VLOOKUP($B189, 'Pitcher Raw'!$B$6:$AM$77, MATCH('All P'!U$5,'Pitcher Raw'!$B$5:$AM$5, 0), FALSE)/$L189)*(162*($L189/VLOOKUP($E189, 'Major League Baseball  Detailed'!$AF$2:$AG$31, 2, FALSE))),0)</f>
        <v>#N/A</v>
      </c>
      <c r="V189" t="e">
        <f>ROUND((VLOOKUP($B189, 'Pitcher Raw'!$B$6:$AM$77, MATCH('All P'!V$5,'Pitcher Raw'!$B$5:$AM$5, 0), FALSE)/$L189)*(162*($L189/VLOOKUP($E189, 'Major League Baseball  Detailed'!$AF$2:$AG$31, 2, FALSE))),0)</f>
        <v>#N/A</v>
      </c>
      <c r="W189" t="e">
        <f>ROUND((VLOOKUP($B189, 'Pitcher Raw'!$B$6:$AM$77, MATCH('All P'!W$5,'Pitcher Raw'!$B$5:$AM$5, 0), FALSE)/$L189)*(162*($L189/VLOOKUP($E189, 'Major League Baseball  Detailed'!$AF$2:$AG$31, 2, FALSE))),0)</f>
        <v>#N/A</v>
      </c>
      <c r="X189" t="e">
        <f>ROUND((VLOOKUP($B189, 'Pitcher Raw'!$B$6:$AM$77, MATCH('All P'!X$5,'Pitcher Raw'!$B$5:$AM$5, 0), FALSE)/$L189)*(162*($L189/VLOOKUP($E189, 'Major League Baseball  Detailed'!$AF$2:$AG$31, 2, FALSE))),0)</f>
        <v>#N/A</v>
      </c>
      <c r="Y189" t="e">
        <f>ROUND((VLOOKUP($B189, 'Pitcher Raw'!$B$6:$AM$77, MATCH('All P'!Y$5,'Pitcher Raw'!$B$5:$AM$5, 0), FALSE)/$L189)*(162*($L189/VLOOKUP($E189, 'Major League Baseball  Detailed'!$AF$2:$AG$31, 2, FALSE))),0)</f>
        <v>#N/A</v>
      </c>
      <c r="Z189" t="e">
        <f>ROUND((VLOOKUP($B189, 'Pitcher Raw'!$B$6:$AM$77, MATCH('All P'!Z$5,'Pitcher Raw'!$B$5:$AM$5, 0), FALSE)/$L189)*(162*($L189/VLOOKUP($E189, 'Major League Baseball  Detailed'!$AF$2:$AG$31, 2, FALSE))),0)</f>
        <v>#N/A</v>
      </c>
      <c r="AA189" t="e">
        <f>ROUND((VLOOKUP($B189, 'Pitcher Raw'!$B$6:$AM$77, MATCH('All P'!AA$5,'Pitcher Raw'!$B$5:$AM$5, 0), FALSE)/$L189)*(162*($L189/VLOOKUP($E189, 'Major League Baseball  Detailed'!$AF$2:$AG$31, 2, FALSE))),0)</f>
        <v>#N/A</v>
      </c>
      <c r="AB189" t="e">
        <f>ROUND((VLOOKUP($B189, 'Pitcher Raw'!$B$6:$AM$77, MATCH('All P'!AB$5,'Pitcher Raw'!$B$5:$AM$5, 0), FALSE)/$L189)*(162*($L189/VLOOKUP($E189, 'Major League Baseball  Detailed'!$AF$2:$AG$31, 2, FALSE))),0)</f>
        <v>#N/A</v>
      </c>
      <c r="AC189" t="e">
        <f>VLOOKUP($B189, 'Pitcher Raw'!$B$6:$AM$77, MATCH('All P'!AC$5, 'Pitcher Raw'!$B$5:$AM$5, 0), FALSE)</f>
        <v>#N/A</v>
      </c>
      <c r="AD189" s="1" t="e">
        <f>VLOOKUP($B189, 'Pitcher Raw'!$B$6:$AM$77, MATCH('All P'!AD$5, 'Pitcher Raw'!$B$5:$AM$5, 0), FALSE)</f>
        <v>#N/A</v>
      </c>
      <c r="AE189" s="1" t="e">
        <f>VLOOKUP($B189, 'Pitcher Raw'!$B$6:$AM$77, MATCH('All P'!AE$5, 'Pitcher Raw'!$B$5:$AM$5, 0), FALSE)</f>
        <v>#N/A</v>
      </c>
      <c r="AF189" s="9" t="e">
        <f>VLOOKUP($B189, 'Pitcher Raw'!$B$6:$AM$77, MATCH('All P'!AF$5, 'Pitcher Raw'!$B$5:$AM$5, 0), FALSE)</f>
        <v>#N/A</v>
      </c>
      <c r="AG189" s="9" t="e">
        <f>VLOOKUP($B189, 'Pitcher Raw'!$B$6:$AM$77, MATCH('All P'!AG$5, 'Pitcher Raw'!$B$5:$AM$5, 0), FALSE)</f>
        <v>#N/A</v>
      </c>
      <c r="AH189" s="9" t="e">
        <f>VLOOKUP($B189, 'Pitcher Raw'!$B$6:$AM$77, MATCH('All P'!AH$5, 'Pitcher Raw'!$B$5:$AM$5, 0), FALSE)</f>
        <v>#N/A</v>
      </c>
      <c r="AI189" s="9" t="e">
        <f>VLOOKUP($B189, 'Pitcher Raw'!$B$6:$AM$77, MATCH('All P'!AI$5, 'Pitcher Raw'!$B$5:$AM$5, 0), FALSE)</f>
        <v>#N/A</v>
      </c>
      <c r="AJ189" s="9" t="e">
        <f>VLOOKUP($B189, 'Pitcher Raw'!$B$6:$AM$77, MATCH('All P'!AJ$5, 'Pitcher Raw'!$B$5:$AM$5, 0), FALSE)</f>
        <v>#N/A</v>
      </c>
      <c r="AK189" s="9" t="e">
        <f>(VLOOKUP($B189, 'Pitcher Raw'!$B$6:$AM$77, MATCH('All P'!AK$5, 'Pitcher Raw'!$B$5:$AM$5, 0), FALSE)/VLOOKUP('All P'!$E189, 'Major League Baseball  Detailed'!$AF$2:$AG$31,2,FALSE))*162</f>
        <v>#N/A</v>
      </c>
      <c r="AL189" s="9" t="e">
        <f>(VLOOKUP($B189, 'Pitcher Raw'!$B$6:$AM$77, MATCH('All P'!AL$5, 'Pitcher Raw'!$B$5:$AM$5, 0), FALSE)/VLOOKUP('All P'!$E189, 'Major League Baseball  Detailed'!$AF$2:$AG$31,2,FALSE))*162</f>
        <v>#N/A</v>
      </c>
    </row>
    <row r="190" spans="1:38" x14ac:dyDescent="0.45">
      <c r="A190">
        <f>'Pitcher Raw'!A190</f>
        <v>0</v>
      </c>
      <c r="B190">
        <f>'Pitcher Raw'!B190</f>
        <v>0</v>
      </c>
      <c r="C190">
        <f>'Pitcher Raw'!C190</f>
        <v>0</v>
      </c>
      <c r="D190">
        <f>'Pitcher Raw'!D190</f>
        <v>0</v>
      </c>
      <c r="E190">
        <f>'Pitcher Raw'!E190</f>
        <v>0</v>
      </c>
      <c r="F190">
        <f>'Pitcher Raw'!F190</f>
        <v>0</v>
      </c>
      <c r="G190" t="e">
        <f>ROUND((VLOOKUP($B190, 'Pitcher Raw'!$B$6:$AM$77, MATCH('All P'!G$5,'Pitcher Raw'!$B$5:$AM$5, 0), FALSE)/$L190)*(162*($L190/VLOOKUP($E190, 'Major League Baseball  Detailed'!$AF$2:$AG$31, 2, FALSE))),0)</f>
        <v>#N/A</v>
      </c>
      <c r="H190" t="e">
        <f>ROUND((VLOOKUP($B190, 'Pitcher Raw'!$B$6:$AM$77, MATCH('All P'!H$5,'Pitcher Raw'!$B$5:$AM$5, 0), FALSE)/$L190)*(162*($L190/VLOOKUP($E190, 'Major League Baseball  Detailed'!$AF$2:$AG$31, 2, FALSE))),0)</f>
        <v>#N/A</v>
      </c>
      <c r="I190" t="e">
        <f>ROUND((VLOOKUP($B190, 'Pitcher Raw'!$B$6:$AM$77, MATCH('All P'!I$5,'Pitcher Raw'!$B$5:$AM$5, 0), FALSE)/$L190)*(162*($L190/VLOOKUP($E190, 'Major League Baseball  Detailed'!$AF$2:$AG$31, 2, FALSE))),0)</f>
        <v>#N/A</v>
      </c>
      <c r="J190" t="e">
        <f>ROUND((VLOOKUP($B190, 'Pitcher Raw'!$B$6:$AM$77, MATCH('All P'!J$5,'Pitcher Raw'!$B$5:$AM$5, 0), FALSE)/$L190)*(162*($L190/VLOOKUP($E190, 'Major League Baseball  Detailed'!$AF$2:$AG$31, 2, FALSE))),0)</f>
        <v>#N/A</v>
      </c>
      <c r="K190" t="e">
        <f>VLOOKUP($B190, 'Pitcher Raw'!$B$6:$AM$77, MATCH('All P'!K$5, 'Pitcher Raw'!$B$5:$AM$5, 0), FALSE)</f>
        <v>#N/A</v>
      </c>
      <c r="L190" t="e">
        <f>ROUND((VLOOKUP($B190,'Pitcher Raw'!$B$6:$AM$77,MATCH('All P'!L$5,'Pitcher Raw'!$B$5:$AM$5,0),FALSE)/VLOOKUP($E190, 'Major League Baseball  Detailed'!$AF$2:$AG$31, 2, FALSE))*162, 0)</f>
        <v>#N/A</v>
      </c>
      <c r="M190" t="e">
        <f>ROUND((VLOOKUP($B190,'Pitcher Raw'!$B$6:$AM$77,MATCH('All P'!M$5,'Pitcher Raw'!$B$5:$AM$5,0),FALSE)/VLOOKUP($E190, 'Major League Baseball  Detailed'!$AF$2:$AG$31, 2, FALSE))*162, 0)</f>
        <v>#N/A</v>
      </c>
      <c r="N190" t="e">
        <f>ROUND((VLOOKUP($B190, 'Pitcher Raw'!$B$6:$AM$77, MATCH('All P'!N$5,'Pitcher Raw'!$B$5:$AM$5, 0), FALSE)/$L190)*(162*($L190/VLOOKUP($E190, 'Major League Baseball  Detailed'!$AF$2:$AG$31, 2, FALSE))),0)</f>
        <v>#N/A</v>
      </c>
      <c r="O190" t="e">
        <f>ROUND((VLOOKUP($B190, 'Pitcher Raw'!$B$6:$AM$77, MATCH('All P'!O$5,'Pitcher Raw'!$B$5:$AM$5, 0), FALSE)/$L190)*(162*($L190/VLOOKUP($E190, 'Major League Baseball  Detailed'!$AF$2:$AG$31, 2, FALSE))),0)</f>
        <v>#N/A</v>
      </c>
      <c r="P190" t="e">
        <f>ROUND((VLOOKUP($B190, 'Pitcher Raw'!$B$6:$AM$77, MATCH('All P'!P$5,'Pitcher Raw'!$B$5:$AM$5, 0), FALSE)/$L190)*(162*($L190/VLOOKUP($E190, 'Major League Baseball  Detailed'!$AF$2:$AG$31, 2, FALSE))),0)</f>
        <v>#N/A</v>
      </c>
      <c r="Q190" t="e">
        <f>ROUND((VLOOKUP($B190, 'Pitcher Raw'!$B$6:$AM$77, MATCH('All P'!Q$5,'Pitcher Raw'!$B$5:$AM$5, 0), FALSE)/$L190)*(162*($L190/VLOOKUP($E190, 'Major League Baseball  Detailed'!$AF$2:$AG$31, 2, FALSE))),0)</f>
        <v>#N/A</v>
      </c>
      <c r="R190" t="e">
        <f>ROUND((VLOOKUP($B190, 'Pitcher Raw'!$B$6:$AM$77, MATCH('All P'!R$5,'Pitcher Raw'!$B$5:$AM$5, 0), FALSE)/$L190)*(162*($L190/VLOOKUP($E190, 'Major League Baseball  Detailed'!$AF$2:$AG$31, 2, FALSE))),0)</f>
        <v>#N/A</v>
      </c>
      <c r="S190" t="e">
        <f>ROUND((VLOOKUP($B190, 'Pitcher Raw'!$B$6:$AM$77, MATCH('All P'!S$5,'Pitcher Raw'!$B$5:$AM$5, 0), FALSE)/$L190)*(162*($L190/VLOOKUP($E190, 'Major League Baseball  Detailed'!$AF$2:$AG$31, 2, FALSE))),0)</f>
        <v>#N/A</v>
      </c>
      <c r="T190" t="e">
        <f>ROUND((VLOOKUP($B190, 'Pitcher Raw'!$B$6:$AM$77, MATCH('All P'!T$5,'Pitcher Raw'!$B$5:$AM$5, 0), FALSE)/$L190)*(162*($L190/VLOOKUP($E190, 'Major League Baseball  Detailed'!$AF$2:$AG$31, 2, FALSE))),0)</f>
        <v>#N/A</v>
      </c>
      <c r="U190" t="e">
        <f>ROUND((VLOOKUP($B190, 'Pitcher Raw'!$B$6:$AM$77, MATCH('All P'!U$5,'Pitcher Raw'!$B$5:$AM$5, 0), FALSE)/$L190)*(162*($L190/VLOOKUP($E190, 'Major League Baseball  Detailed'!$AF$2:$AG$31, 2, FALSE))),0)</f>
        <v>#N/A</v>
      </c>
      <c r="V190" t="e">
        <f>ROUND((VLOOKUP($B190, 'Pitcher Raw'!$B$6:$AM$77, MATCH('All P'!V$5,'Pitcher Raw'!$B$5:$AM$5, 0), FALSE)/$L190)*(162*($L190/VLOOKUP($E190, 'Major League Baseball  Detailed'!$AF$2:$AG$31, 2, FALSE))),0)</f>
        <v>#N/A</v>
      </c>
      <c r="W190" t="e">
        <f>ROUND((VLOOKUP($B190, 'Pitcher Raw'!$B$6:$AM$77, MATCH('All P'!W$5,'Pitcher Raw'!$B$5:$AM$5, 0), FALSE)/$L190)*(162*($L190/VLOOKUP($E190, 'Major League Baseball  Detailed'!$AF$2:$AG$31, 2, FALSE))),0)</f>
        <v>#N/A</v>
      </c>
      <c r="X190" t="e">
        <f>ROUND((VLOOKUP($B190, 'Pitcher Raw'!$B$6:$AM$77, MATCH('All P'!X$5,'Pitcher Raw'!$B$5:$AM$5, 0), FALSE)/$L190)*(162*($L190/VLOOKUP($E190, 'Major League Baseball  Detailed'!$AF$2:$AG$31, 2, FALSE))),0)</f>
        <v>#N/A</v>
      </c>
      <c r="Y190" t="e">
        <f>ROUND((VLOOKUP($B190, 'Pitcher Raw'!$B$6:$AM$77, MATCH('All P'!Y$5,'Pitcher Raw'!$B$5:$AM$5, 0), FALSE)/$L190)*(162*($L190/VLOOKUP($E190, 'Major League Baseball  Detailed'!$AF$2:$AG$31, 2, FALSE))),0)</f>
        <v>#N/A</v>
      </c>
      <c r="Z190" t="e">
        <f>ROUND((VLOOKUP($B190, 'Pitcher Raw'!$B$6:$AM$77, MATCH('All P'!Z$5,'Pitcher Raw'!$B$5:$AM$5, 0), FALSE)/$L190)*(162*($L190/VLOOKUP($E190, 'Major League Baseball  Detailed'!$AF$2:$AG$31, 2, FALSE))),0)</f>
        <v>#N/A</v>
      </c>
      <c r="AA190" t="e">
        <f>ROUND((VLOOKUP($B190, 'Pitcher Raw'!$B$6:$AM$77, MATCH('All P'!AA$5,'Pitcher Raw'!$B$5:$AM$5, 0), FALSE)/$L190)*(162*($L190/VLOOKUP($E190, 'Major League Baseball  Detailed'!$AF$2:$AG$31, 2, FALSE))),0)</f>
        <v>#N/A</v>
      </c>
      <c r="AB190" t="e">
        <f>ROUND((VLOOKUP($B190, 'Pitcher Raw'!$B$6:$AM$77, MATCH('All P'!AB$5,'Pitcher Raw'!$B$5:$AM$5, 0), FALSE)/$L190)*(162*($L190/VLOOKUP($E190, 'Major League Baseball  Detailed'!$AF$2:$AG$31, 2, FALSE))),0)</f>
        <v>#N/A</v>
      </c>
      <c r="AC190" t="e">
        <f>VLOOKUP($B190, 'Pitcher Raw'!$B$6:$AM$77, MATCH('All P'!AC$5, 'Pitcher Raw'!$B$5:$AM$5, 0), FALSE)</f>
        <v>#N/A</v>
      </c>
      <c r="AD190" s="1" t="e">
        <f>VLOOKUP($B190, 'Pitcher Raw'!$B$6:$AM$77, MATCH('All P'!AD$5, 'Pitcher Raw'!$B$5:$AM$5, 0), FALSE)</f>
        <v>#N/A</v>
      </c>
      <c r="AE190" s="1" t="e">
        <f>VLOOKUP($B190, 'Pitcher Raw'!$B$6:$AM$77, MATCH('All P'!AE$5, 'Pitcher Raw'!$B$5:$AM$5, 0), FALSE)</f>
        <v>#N/A</v>
      </c>
      <c r="AF190" s="9" t="e">
        <f>VLOOKUP($B190, 'Pitcher Raw'!$B$6:$AM$77, MATCH('All P'!AF$5, 'Pitcher Raw'!$B$5:$AM$5, 0), FALSE)</f>
        <v>#N/A</v>
      </c>
      <c r="AG190" s="9" t="e">
        <f>VLOOKUP($B190, 'Pitcher Raw'!$B$6:$AM$77, MATCH('All P'!AG$5, 'Pitcher Raw'!$B$5:$AM$5, 0), FALSE)</f>
        <v>#N/A</v>
      </c>
      <c r="AH190" s="9" t="e">
        <f>VLOOKUP($B190, 'Pitcher Raw'!$B$6:$AM$77, MATCH('All P'!AH$5, 'Pitcher Raw'!$B$5:$AM$5, 0), FALSE)</f>
        <v>#N/A</v>
      </c>
      <c r="AI190" s="9" t="e">
        <f>VLOOKUP($B190, 'Pitcher Raw'!$B$6:$AM$77, MATCH('All P'!AI$5, 'Pitcher Raw'!$B$5:$AM$5, 0), FALSE)</f>
        <v>#N/A</v>
      </c>
      <c r="AJ190" s="9" t="e">
        <f>VLOOKUP($B190, 'Pitcher Raw'!$B$6:$AM$77, MATCH('All P'!AJ$5, 'Pitcher Raw'!$B$5:$AM$5, 0), FALSE)</f>
        <v>#N/A</v>
      </c>
      <c r="AK190" s="9" t="e">
        <f>(VLOOKUP($B190, 'Pitcher Raw'!$B$6:$AM$77, MATCH('All P'!AK$5, 'Pitcher Raw'!$B$5:$AM$5, 0), FALSE)/VLOOKUP('All P'!$E190, 'Major League Baseball  Detailed'!$AF$2:$AG$31,2,FALSE))*162</f>
        <v>#N/A</v>
      </c>
      <c r="AL190" s="9" t="e">
        <f>(VLOOKUP($B190, 'Pitcher Raw'!$B$6:$AM$77, MATCH('All P'!AL$5, 'Pitcher Raw'!$B$5:$AM$5, 0), FALSE)/VLOOKUP('All P'!$E190, 'Major League Baseball  Detailed'!$AF$2:$AG$31,2,FALSE))*162</f>
        <v>#N/A</v>
      </c>
    </row>
    <row r="191" spans="1:38" x14ac:dyDescent="0.45">
      <c r="A191">
        <f>'Pitcher Raw'!A191</f>
        <v>0</v>
      </c>
      <c r="B191">
        <f>'Pitcher Raw'!B191</f>
        <v>0</v>
      </c>
      <c r="C191">
        <f>'Pitcher Raw'!C191</f>
        <v>0</v>
      </c>
      <c r="D191">
        <f>'Pitcher Raw'!D191</f>
        <v>0</v>
      </c>
      <c r="E191">
        <f>'Pitcher Raw'!E191</f>
        <v>0</v>
      </c>
      <c r="F191">
        <f>'Pitcher Raw'!F191</f>
        <v>0</v>
      </c>
      <c r="G191" t="e">
        <f>ROUND((VLOOKUP($B191, 'Pitcher Raw'!$B$6:$AM$77, MATCH('All P'!G$5,'Pitcher Raw'!$B$5:$AM$5, 0), FALSE)/$L191)*(162*($L191/VLOOKUP($E191, 'Major League Baseball  Detailed'!$AF$2:$AG$31, 2, FALSE))),0)</f>
        <v>#N/A</v>
      </c>
      <c r="H191" t="e">
        <f>ROUND((VLOOKUP($B191, 'Pitcher Raw'!$B$6:$AM$77, MATCH('All P'!H$5,'Pitcher Raw'!$B$5:$AM$5, 0), FALSE)/$L191)*(162*($L191/VLOOKUP($E191, 'Major League Baseball  Detailed'!$AF$2:$AG$31, 2, FALSE))),0)</f>
        <v>#N/A</v>
      </c>
      <c r="I191" t="e">
        <f>ROUND((VLOOKUP($B191, 'Pitcher Raw'!$B$6:$AM$77, MATCH('All P'!I$5,'Pitcher Raw'!$B$5:$AM$5, 0), FALSE)/$L191)*(162*($L191/VLOOKUP($E191, 'Major League Baseball  Detailed'!$AF$2:$AG$31, 2, FALSE))),0)</f>
        <v>#N/A</v>
      </c>
      <c r="J191" t="e">
        <f>ROUND((VLOOKUP($B191, 'Pitcher Raw'!$B$6:$AM$77, MATCH('All P'!J$5,'Pitcher Raw'!$B$5:$AM$5, 0), FALSE)/$L191)*(162*($L191/VLOOKUP($E191, 'Major League Baseball  Detailed'!$AF$2:$AG$31, 2, FALSE))),0)</f>
        <v>#N/A</v>
      </c>
      <c r="K191" t="e">
        <f>VLOOKUP($B191, 'Pitcher Raw'!$B$6:$AM$77, MATCH('All P'!K$5, 'Pitcher Raw'!$B$5:$AM$5, 0), FALSE)</f>
        <v>#N/A</v>
      </c>
      <c r="L191" t="e">
        <f>ROUND((VLOOKUP($B191,'Pitcher Raw'!$B$6:$AM$77,MATCH('All P'!L$5,'Pitcher Raw'!$B$5:$AM$5,0),FALSE)/VLOOKUP($E191, 'Major League Baseball  Detailed'!$AF$2:$AG$31, 2, FALSE))*162, 0)</f>
        <v>#N/A</v>
      </c>
      <c r="M191" t="e">
        <f>ROUND((VLOOKUP($B191,'Pitcher Raw'!$B$6:$AM$77,MATCH('All P'!M$5,'Pitcher Raw'!$B$5:$AM$5,0),FALSE)/VLOOKUP($E191, 'Major League Baseball  Detailed'!$AF$2:$AG$31, 2, FALSE))*162, 0)</f>
        <v>#N/A</v>
      </c>
      <c r="N191" t="e">
        <f>ROUND((VLOOKUP($B191, 'Pitcher Raw'!$B$6:$AM$77, MATCH('All P'!N$5,'Pitcher Raw'!$B$5:$AM$5, 0), FALSE)/$L191)*(162*($L191/VLOOKUP($E191, 'Major League Baseball  Detailed'!$AF$2:$AG$31, 2, FALSE))),0)</f>
        <v>#N/A</v>
      </c>
      <c r="O191" t="e">
        <f>ROUND((VLOOKUP($B191, 'Pitcher Raw'!$B$6:$AM$77, MATCH('All P'!O$5,'Pitcher Raw'!$B$5:$AM$5, 0), FALSE)/$L191)*(162*($L191/VLOOKUP($E191, 'Major League Baseball  Detailed'!$AF$2:$AG$31, 2, FALSE))),0)</f>
        <v>#N/A</v>
      </c>
      <c r="P191" t="e">
        <f>ROUND((VLOOKUP($B191, 'Pitcher Raw'!$B$6:$AM$77, MATCH('All P'!P$5,'Pitcher Raw'!$B$5:$AM$5, 0), FALSE)/$L191)*(162*($L191/VLOOKUP($E191, 'Major League Baseball  Detailed'!$AF$2:$AG$31, 2, FALSE))),0)</f>
        <v>#N/A</v>
      </c>
      <c r="Q191" t="e">
        <f>ROUND((VLOOKUP($B191, 'Pitcher Raw'!$B$6:$AM$77, MATCH('All P'!Q$5,'Pitcher Raw'!$B$5:$AM$5, 0), FALSE)/$L191)*(162*($L191/VLOOKUP($E191, 'Major League Baseball  Detailed'!$AF$2:$AG$31, 2, FALSE))),0)</f>
        <v>#N/A</v>
      </c>
      <c r="R191" t="e">
        <f>ROUND((VLOOKUP($B191, 'Pitcher Raw'!$B$6:$AM$77, MATCH('All P'!R$5,'Pitcher Raw'!$B$5:$AM$5, 0), FALSE)/$L191)*(162*($L191/VLOOKUP($E191, 'Major League Baseball  Detailed'!$AF$2:$AG$31, 2, FALSE))),0)</f>
        <v>#N/A</v>
      </c>
      <c r="S191" t="e">
        <f>ROUND((VLOOKUP($B191, 'Pitcher Raw'!$B$6:$AM$77, MATCH('All P'!S$5,'Pitcher Raw'!$B$5:$AM$5, 0), FALSE)/$L191)*(162*($L191/VLOOKUP($E191, 'Major League Baseball  Detailed'!$AF$2:$AG$31, 2, FALSE))),0)</f>
        <v>#N/A</v>
      </c>
      <c r="T191" t="e">
        <f>ROUND((VLOOKUP($B191, 'Pitcher Raw'!$B$6:$AM$77, MATCH('All P'!T$5,'Pitcher Raw'!$B$5:$AM$5, 0), FALSE)/$L191)*(162*($L191/VLOOKUP($E191, 'Major League Baseball  Detailed'!$AF$2:$AG$31, 2, FALSE))),0)</f>
        <v>#N/A</v>
      </c>
      <c r="U191" t="e">
        <f>ROUND((VLOOKUP($B191, 'Pitcher Raw'!$B$6:$AM$77, MATCH('All P'!U$5,'Pitcher Raw'!$B$5:$AM$5, 0), FALSE)/$L191)*(162*($L191/VLOOKUP($E191, 'Major League Baseball  Detailed'!$AF$2:$AG$31, 2, FALSE))),0)</f>
        <v>#N/A</v>
      </c>
      <c r="V191" t="e">
        <f>ROUND((VLOOKUP($B191, 'Pitcher Raw'!$B$6:$AM$77, MATCH('All P'!V$5,'Pitcher Raw'!$B$5:$AM$5, 0), FALSE)/$L191)*(162*($L191/VLOOKUP($E191, 'Major League Baseball  Detailed'!$AF$2:$AG$31, 2, FALSE))),0)</f>
        <v>#N/A</v>
      </c>
      <c r="W191" t="e">
        <f>ROUND((VLOOKUP($B191, 'Pitcher Raw'!$B$6:$AM$77, MATCH('All P'!W$5,'Pitcher Raw'!$B$5:$AM$5, 0), FALSE)/$L191)*(162*($L191/VLOOKUP($E191, 'Major League Baseball  Detailed'!$AF$2:$AG$31, 2, FALSE))),0)</f>
        <v>#N/A</v>
      </c>
      <c r="X191" t="e">
        <f>ROUND((VLOOKUP($B191, 'Pitcher Raw'!$B$6:$AM$77, MATCH('All P'!X$5,'Pitcher Raw'!$B$5:$AM$5, 0), FALSE)/$L191)*(162*($L191/VLOOKUP($E191, 'Major League Baseball  Detailed'!$AF$2:$AG$31, 2, FALSE))),0)</f>
        <v>#N/A</v>
      </c>
      <c r="Y191" t="e">
        <f>ROUND((VLOOKUP($B191, 'Pitcher Raw'!$B$6:$AM$77, MATCH('All P'!Y$5,'Pitcher Raw'!$B$5:$AM$5, 0), FALSE)/$L191)*(162*($L191/VLOOKUP($E191, 'Major League Baseball  Detailed'!$AF$2:$AG$31, 2, FALSE))),0)</f>
        <v>#N/A</v>
      </c>
      <c r="Z191" t="e">
        <f>ROUND((VLOOKUP($B191, 'Pitcher Raw'!$B$6:$AM$77, MATCH('All P'!Z$5,'Pitcher Raw'!$B$5:$AM$5, 0), FALSE)/$L191)*(162*($L191/VLOOKUP($E191, 'Major League Baseball  Detailed'!$AF$2:$AG$31, 2, FALSE))),0)</f>
        <v>#N/A</v>
      </c>
      <c r="AA191" t="e">
        <f>ROUND((VLOOKUP($B191, 'Pitcher Raw'!$B$6:$AM$77, MATCH('All P'!AA$5,'Pitcher Raw'!$B$5:$AM$5, 0), FALSE)/$L191)*(162*($L191/VLOOKUP($E191, 'Major League Baseball  Detailed'!$AF$2:$AG$31, 2, FALSE))),0)</f>
        <v>#N/A</v>
      </c>
      <c r="AB191" t="e">
        <f>ROUND((VLOOKUP($B191, 'Pitcher Raw'!$B$6:$AM$77, MATCH('All P'!AB$5,'Pitcher Raw'!$B$5:$AM$5, 0), FALSE)/$L191)*(162*($L191/VLOOKUP($E191, 'Major League Baseball  Detailed'!$AF$2:$AG$31, 2, FALSE))),0)</f>
        <v>#N/A</v>
      </c>
      <c r="AC191" t="e">
        <f>VLOOKUP($B191, 'Pitcher Raw'!$B$6:$AM$77, MATCH('All P'!AC$5, 'Pitcher Raw'!$B$5:$AM$5, 0), FALSE)</f>
        <v>#N/A</v>
      </c>
      <c r="AD191" s="1" t="e">
        <f>VLOOKUP($B191, 'Pitcher Raw'!$B$6:$AM$77, MATCH('All P'!AD$5, 'Pitcher Raw'!$B$5:$AM$5, 0), FALSE)</f>
        <v>#N/A</v>
      </c>
      <c r="AE191" s="1" t="e">
        <f>VLOOKUP($B191, 'Pitcher Raw'!$B$6:$AM$77, MATCH('All P'!AE$5, 'Pitcher Raw'!$B$5:$AM$5, 0), FALSE)</f>
        <v>#N/A</v>
      </c>
      <c r="AF191" s="9" t="e">
        <f>VLOOKUP($B191, 'Pitcher Raw'!$B$6:$AM$77, MATCH('All P'!AF$5, 'Pitcher Raw'!$B$5:$AM$5, 0), FALSE)</f>
        <v>#N/A</v>
      </c>
      <c r="AG191" s="9" t="e">
        <f>VLOOKUP($B191, 'Pitcher Raw'!$B$6:$AM$77, MATCH('All P'!AG$5, 'Pitcher Raw'!$B$5:$AM$5, 0), FALSE)</f>
        <v>#N/A</v>
      </c>
      <c r="AH191" s="9" t="e">
        <f>VLOOKUP($B191, 'Pitcher Raw'!$B$6:$AM$77, MATCH('All P'!AH$5, 'Pitcher Raw'!$B$5:$AM$5, 0), FALSE)</f>
        <v>#N/A</v>
      </c>
      <c r="AI191" s="9" t="e">
        <f>VLOOKUP($B191, 'Pitcher Raw'!$B$6:$AM$77, MATCH('All P'!AI$5, 'Pitcher Raw'!$B$5:$AM$5, 0), FALSE)</f>
        <v>#N/A</v>
      </c>
      <c r="AJ191" s="9" t="e">
        <f>VLOOKUP($B191, 'Pitcher Raw'!$B$6:$AM$77, MATCH('All P'!AJ$5, 'Pitcher Raw'!$B$5:$AM$5, 0), FALSE)</f>
        <v>#N/A</v>
      </c>
      <c r="AK191" s="9" t="e">
        <f>(VLOOKUP($B191, 'Pitcher Raw'!$B$6:$AM$77, MATCH('All P'!AK$5, 'Pitcher Raw'!$B$5:$AM$5, 0), FALSE)/VLOOKUP('All P'!$E191, 'Major League Baseball  Detailed'!$AF$2:$AG$31,2,FALSE))*162</f>
        <v>#N/A</v>
      </c>
      <c r="AL191" s="9" t="e">
        <f>(VLOOKUP($B191, 'Pitcher Raw'!$B$6:$AM$77, MATCH('All P'!AL$5, 'Pitcher Raw'!$B$5:$AM$5, 0), FALSE)/VLOOKUP('All P'!$E191, 'Major League Baseball  Detailed'!$AF$2:$AG$31,2,FALSE))*162</f>
        <v>#N/A</v>
      </c>
    </row>
    <row r="192" spans="1:38" x14ac:dyDescent="0.45">
      <c r="A192">
        <f>'Pitcher Raw'!A192</f>
        <v>0</v>
      </c>
      <c r="B192">
        <f>'Pitcher Raw'!B192</f>
        <v>0</v>
      </c>
      <c r="C192">
        <f>'Pitcher Raw'!C192</f>
        <v>0</v>
      </c>
      <c r="D192">
        <f>'Pitcher Raw'!D192</f>
        <v>0</v>
      </c>
      <c r="E192">
        <f>'Pitcher Raw'!E192</f>
        <v>0</v>
      </c>
      <c r="F192">
        <f>'Pitcher Raw'!F192</f>
        <v>0</v>
      </c>
      <c r="G192" t="e">
        <f>ROUND((VLOOKUP($B192, 'Pitcher Raw'!$B$6:$AM$77, MATCH('All P'!G$5,'Pitcher Raw'!$B$5:$AM$5, 0), FALSE)/$L192)*(162*($L192/VLOOKUP($E192, 'Major League Baseball  Detailed'!$AF$2:$AG$31, 2, FALSE))),0)</f>
        <v>#N/A</v>
      </c>
      <c r="H192" t="e">
        <f>ROUND((VLOOKUP($B192, 'Pitcher Raw'!$B$6:$AM$77, MATCH('All P'!H$5,'Pitcher Raw'!$B$5:$AM$5, 0), FALSE)/$L192)*(162*($L192/VLOOKUP($E192, 'Major League Baseball  Detailed'!$AF$2:$AG$31, 2, FALSE))),0)</f>
        <v>#N/A</v>
      </c>
      <c r="I192" t="e">
        <f>ROUND((VLOOKUP($B192, 'Pitcher Raw'!$B$6:$AM$77, MATCH('All P'!I$5,'Pitcher Raw'!$B$5:$AM$5, 0), FALSE)/$L192)*(162*($L192/VLOOKUP($E192, 'Major League Baseball  Detailed'!$AF$2:$AG$31, 2, FALSE))),0)</f>
        <v>#N/A</v>
      </c>
      <c r="J192" t="e">
        <f>ROUND((VLOOKUP($B192, 'Pitcher Raw'!$B$6:$AM$77, MATCH('All P'!J$5,'Pitcher Raw'!$B$5:$AM$5, 0), FALSE)/$L192)*(162*($L192/VLOOKUP($E192, 'Major League Baseball  Detailed'!$AF$2:$AG$31, 2, FALSE))),0)</f>
        <v>#N/A</v>
      </c>
      <c r="K192" t="e">
        <f>VLOOKUP($B192, 'Pitcher Raw'!$B$6:$AM$77, MATCH('All P'!K$5, 'Pitcher Raw'!$B$5:$AM$5, 0), FALSE)</f>
        <v>#N/A</v>
      </c>
      <c r="L192" t="e">
        <f>ROUND((VLOOKUP($B192,'Pitcher Raw'!$B$6:$AM$77,MATCH('All P'!L$5,'Pitcher Raw'!$B$5:$AM$5,0),FALSE)/VLOOKUP($E192, 'Major League Baseball  Detailed'!$AF$2:$AG$31, 2, FALSE))*162, 0)</f>
        <v>#N/A</v>
      </c>
      <c r="M192" t="e">
        <f>ROUND((VLOOKUP($B192,'Pitcher Raw'!$B$6:$AM$77,MATCH('All P'!M$5,'Pitcher Raw'!$B$5:$AM$5,0),FALSE)/VLOOKUP($E192, 'Major League Baseball  Detailed'!$AF$2:$AG$31, 2, FALSE))*162, 0)</f>
        <v>#N/A</v>
      </c>
      <c r="N192" t="e">
        <f>ROUND((VLOOKUP($B192, 'Pitcher Raw'!$B$6:$AM$77, MATCH('All P'!N$5,'Pitcher Raw'!$B$5:$AM$5, 0), FALSE)/$L192)*(162*($L192/VLOOKUP($E192, 'Major League Baseball  Detailed'!$AF$2:$AG$31, 2, FALSE))),0)</f>
        <v>#N/A</v>
      </c>
      <c r="O192" t="e">
        <f>ROUND((VLOOKUP($B192, 'Pitcher Raw'!$B$6:$AM$77, MATCH('All P'!O$5,'Pitcher Raw'!$B$5:$AM$5, 0), FALSE)/$L192)*(162*($L192/VLOOKUP($E192, 'Major League Baseball  Detailed'!$AF$2:$AG$31, 2, FALSE))),0)</f>
        <v>#N/A</v>
      </c>
      <c r="P192" t="e">
        <f>ROUND((VLOOKUP($B192, 'Pitcher Raw'!$B$6:$AM$77, MATCH('All P'!P$5,'Pitcher Raw'!$B$5:$AM$5, 0), FALSE)/$L192)*(162*($L192/VLOOKUP($E192, 'Major League Baseball  Detailed'!$AF$2:$AG$31, 2, FALSE))),0)</f>
        <v>#N/A</v>
      </c>
      <c r="Q192" t="e">
        <f>ROUND((VLOOKUP($B192, 'Pitcher Raw'!$B$6:$AM$77, MATCH('All P'!Q$5,'Pitcher Raw'!$B$5:$AM$5, 0), FALSE)/$L192)*(162*($L192/VLOOKUP($E192, 'Major League Baseball  Detailed'!$AF$2:$AG$31, 2, FALSE))),0)</f>
        <v>#N/A</v>
      </c>
      <c r="R192" t="e">
        <f>ROUND((VLOOKUP($B192, 'Pitcher Raw'!$B$6:$AM$77, MATCH('All P'!R$5,'Pitcher Raw'!$B$5:$AM$5, 0), FALSE)/$L192)*(162*($L192/VLOOKUP($E192, 'Major League Baseball  Detailed'!$AF$2:$AG$31, 2, FALSE))),0)</f>
        <v>#N/A</v>
      </c>
      <c r="S192" t="e">
        <f>ROUND((VLOOKUP($B192, 'Pitcher Raw'!$B$6:$AM$77, MATCH('All P'!S$5,'Pitcher Raw'!$B$5:$AM$5, 0), FALSE)/$L192)*(162*($L192/VLOOKUP($E192, 'Major League Baseball  Detailed'!$AF$2:$AG$31, 2, FALSE))),0)</f>
        <v>#N/A</v>
      </c>
      <c r="T192" t="e">
        <f>ROUND((VLOOKUP($B192, 'Pitcher Raw'!$B$6:$AM$77, MATCH('All P'!T$5,'Pitcher Raw'!$B$5:$AM$5, 0), FALSE)/$L192)*(162*($L192/VLOOKUP($E192, 'Major League Baseball  Detailed'!$AF$2:$AG$31, 2, FALSE))),0)</f>
        <v>#N/A</v>
      </c>
      <c r="U192" t="e">
        <f>ROUND((VLOOKUP($B192, 'Pitcher Raw'!$B$6:$AM$77, MATCH('All P'!U$5,'Pitcher Raw'!$B$5:$AM$5, 0), FALSE)/$L192)*(162*($L192/VLOOKUP($E192, 'Major League Baseball  Detailed'!$AF$2:$AG$31, 2, FALSE))),0)</f>
        <v>#N/A</v>
      </c>
      <c r="V192" t="e">
        <f>ROUND((VLOOKUP($B192, 'Pitcher Raw'!$B$6:$AM$77, MATCH('All P'!V$5,'Pitcher Raw'!$B$5:$AM$5, 0), FALSE)/$L192)*(162*($L192/VLOOKUP($E192, 'Major League Baseball  Detailed'!$AF$2:$AG$31, 2, FALSE))),0)</f>
        <v>#N/A</v>
      </c>
      <c r="W192" t="e">
        <f>ROUND((VLOOKUP($B192, 'Pitcher Raw'!$B$6:$AM$77, MATCH('All P'!W$5,'Pitcher Raw'!$B$5:$AM$5, 0), FALSE)/$L192)*(162*($L192/VLOOKUP($E192, 'Major League Baseball  Detailed'!$AF$2:$AG$31, 2, FALSE))),0)</f>
        <v>#N/A</v>
      </c>
      <c r="X192" t="e">
        <f>ROUND((VLOOKUP($B192, 'Pitcher Raw'!$B$6:$AM$77, MATCH('All P'!X$5,'Pitcher Raw'!$B$5:$AM$5, 0), FALSE)/$L192)*(162*($L192/VLOOKUP($E192, 'Major League Baseball  Detailed'!$AF$2:$AG$31, 2, FALSE))),0)</f>
        <v>#N/A</v>
      </c>
      <c r="Y192" t="e">
        <f>ROUND((VLOOKUP($B192, 'Pitcher Raw'!$B$6:$AM$77, MATCH('All P'!Y$5,'Pitcher Raw'!$B$5:$AM$5, 0), FALSE)/$L192)*(162*($L192/VLOOKUP($E192, 'Major League Baseball  Detailed'!$AF$2:$AG$31, 2, FALSE))),0)</f>
        <v>#N/A</v>
      </c>
      <c r="Z192" t="e">
        <f>ROUND((VLOOKUP($B192, 'Pitcher Raw'!$B$6:$AM$77, MATCH('All P'!Z$5,'Pitcher Raw'!$B$5:$AM$5, 0), FALSE)/$L192)*(162*($L192/VLOOKUP($E192, 'Major League Baseball  Detailed'!$AF$2:$AG$31, 2, FALSE))),0)</f>
        <v>#N/A</v>
      </c>
      <c r="AA192" t="e">
        <f>ROUND((VLOOKUP($B192, 'Pitcher Raw'!$B$6:$AM$77, MATCH('All P'!AA$5,'Pitcher Raw'!$B$5:$AM$5, 0), FALSE)/$L192)*(162*($L192/VLOOKUP($E192, 'Major League Baseball  Detailed'!$AF$2:$AG$31, 2, FALSE))),0)</f>
        <v>#N/A</v>
      </c>
      <c r="AB192" t="e">
        <f>ROUND((VLOOKUP($B192, 'Pitcher Raw'!$B$6:$AM$77, MATCH('All P'!AB$5,'Pitcher Raw'!$B$5:$AM$5, 0), FALSE)/$L192)*(162*($L192/VLOOKUP($E192, 'Major League Baseball  Detailed'!$AF$2:$AG$31, 2, FALSE))),0)</f>
        <v>#N/A</v>
      </c>
      <c r="AC192" t="e">
        <f>VLOOKUP($B192, 'Pitcher Raw'!$B$6:$AM$77, MATCH('All P'!AC$5, 'Pitcher Raw'!$B$5:$AM$5, 0), FALSE)</f>
        <v>#N/A</v>
      </c>
      <c r="AD192" s="1" t="e">
        <f>VLOOKUP($B192, 'Pitcher Raw'!$B$6:$AM$77, MATCH('All P'!AD$5, 'Pitcher Raw'!$B$5:$AM$5, 0), FALSE)</f>
        <v>#N/A</v>
      </c>
      <c r="AE192" s="1" t="e">
        <f>VLOOKUP($B192, 'Pitcher Raw'!$B$6:$AM$77, MATCH('All P'!AE$5, 'Pitcher Raw'!$B$5:$AM$5, 0), FALSE)</f>
        <v>#N/A</v>
      </c>
      <c r="AF192" s="9" t="e">
        <f>VLOOKUP($B192, 'Pitcher Raw'!$B$6:$AM$77, MATCH('All P'!AF$5, 'Pitcher Raw'!$B$5:$AM$5, 0), FALSE)</f>
        <v>#N/A</v>
      </c>
      <c r="AG192" s="9" t="e">
        <f>VLOOKUP($B192, 'Pitcher Raw'!$B$6:$AM$77, MATCH('All P'!AG$5, 'Pitcher Raw'!$B$5:$AM$5, 0), FALSE)</f>
        <v>#N/A</v>
      </c>
      <c r="AH192" s="9" t="e">
        <f>VLOOKUP($B192, 'Pitcher Raw'!$B$6:$AM$77, MATCH('All P'!AH$5, 'Pitcher Raw'!$B$5:$AM$5, 0), FALSE)</f>
        <v>#N/A</v>
      </c>
      <c r="AI192" s="9" t="e">
        <f>VLOOKUP($B192, 'Pitcher Raw'!$B$6:$AM$77, MATCH('All P'!AI$5, 'Pitcher Raw'!$B$5:$AM$5, 0), FALSE)</f>
        <v>#N/A</v>
      </c>
      <c r="AJ192" s="9" t="e">
        <f>VLOOKUP($B192, 'Pitcher Raw'!$B$6:$AM$77, MATCH('All P'!AJ$5, 'Pitcher Raw'!$B$5:$AM$5, 0), FALSE)</f>
        <v>#N/A</v>
      </c>
      <c r="AK192" s="9" t="e">
        <f>(VLOOKUP($B192, 'Pitcher Raw'!$B$6:$AM$77, MATCH('All P'!AK$5, 'Pitcher Raw'!$B$5:$AM$5, 0), FALSE)/VLOOKUP('All P'!$E192, 'Major League Baseball  Detailed'!$AF$2:$AG$31,2,FALSE))*162</f>
        <v>#N/A</v>
      </c>
      <c r="AL192" s="9" t="e">
        <f>(VLOOKUP($B192, 'Pitcher Raw'!$B$6:$AM$77, MATCH('All P'!AL$5, 'Pitcher Raw'!$B$5:$AM$5, 0), FALSE)/VLOOKUP('All P'!$E192, 'Major League Baseball  Detailed'!$AF$2:$AG$31,2,FALSE))*162</f>
        <v>#N/A</v>
      </c>
    </row>
    <row r="193" spans="1:38" x14ac:dyDescent="0.45">
      <c r="A193">
        <f>'Pitcher Raw'!A193</f>
        <v>0</v>
      </c>
      <c r="B193">
        <f>'Pitcher Raw'!B193</f>
        <v>0</v>
      </c>
      <c r="C193">
        <f>'Pitcher Raw'!C193</f>
        <v>0</v>
      </c>
      <c r="D193">
        <f>'Pitcher Raw'!D193</f>
        <v>0</v>
      </c>
      <c r="E193">
        <f>'Pitcher Raw'!E193</f>
        <v>0</v>
      </c>
      <c r="F193">
        <f>'Pitcher Raw'!F193</f>
        <v>0</v>
      </c>
      <c r="G193" t="e">
        <f>ROUND((VLOOKUP($B193, 'Pitcher Raw'!$B$6:$AM$77, MATCH('All P'!G$5,'Pitcher Raw'!$B$5:$AM$5, 0), FALSE)/$L193)*(162*($L193/VLOOKUP($E193, 'Major League Baseball  Detailed'!$AF$2:$AG$31, 2, FALSE))),0)</f>
        <v>#N/A</v>
      </c>
      <c r="H193" t="e">
        <f>ROUND((VLOOKUP($B193, 'Pitcher Raw'!$B$6:$AM$77, MATCH('All P'!H$5,'Pitcher Raw'!$B$5:$AM$5, 0), FALSE)/$L193)*(162*($L193/VLOOKUP($E193, 'Major League Baseball  Detailed'!$AF$2:$AG$31, 2, FALSE))),0)</f>
        <v>#N/A</v>
      </c>
      <c r="I193" t="e">
        <f>ROUND((VLOOKUP($B193, 'Pitcher Raw'!$B$6:$AM$77, MATCH('All P'!I$5,'Pitcher Raw'!$B$5:$AM$5, 0), FALSE)/$L193)*(162*($L193/VLOOKUP($E193, 'Major League Baseball  Detailed'!$AF$2:$AG$31, 2, FALSE))),0)</f>
        <v>#N/A</v>
      </c>
      <c r="J193" t="e">
        <f>ROUND((VLOOKUP($B193, 'Pitcher Raw'!$B$6:$AM$77, MATCH('All P'!J$5,'Pitcher Raw'!$B$5:$AM$5, 0), FALSE)/$L193)*(162*($L193/VLOOKUP($E193, 'Major League Baseball  Detailed'!$AF$2:$AG$31, 2, FALSE))),0)</f>
        <v>#N/A</v>
      </c>
      <c r="K193" t="e">
        <f>VLOOKUP($B193, 'Pitcher Raw'!$B$6:$AM$77, MATCH('All P'!K$5, 'Pitcher Raw'!$B$5:$AM$5, 0), FALSE)</f>
        <v>#N/A</v>
      </c>
      <c r="L193" t="e">
        <f>ROUND((VLOOKUP($B193,'Pitcher Raw'!$B$6:$AM$77,MATCH('All P'!L$5,'Pitcher Raw'!$B$5:$AM$5,0),FALSE)/VLOOKUP($E193, 'Major League Baseball  Detailed'!$AF$2:$AG$31, 2, FALSE))*162, 0)</f>
        <v>#N/A</v>
      </c>
      <c r="M193" t="e">
        <f>ROUND((VLOOKUP($B193,'Pitcher Raw'!$B$6:$AM$77,MATCH('All P'!M$5,'Pitcher Raw'!$B$5:$AM$5,0),FALSE)/VLOOKUP($E193, 'Major League Baseball  Detailed'!$AF$2:$AG$31, 2, FALSE))*162, 0)</f>
        <v>#N/A</v>
      </c>
      <c r="N193" t="e">
        <f>ROUND((VLOOKUP($B193, 'Pitcher Raw'!$B$6:$AM$77, MATCH('All P'!N$5,'Pitcher Raw'!$B$5:$AM$5, 0), FALSE)/$L193)*(162*($L193/VLOOKUP($E193, 'Major League Baseball  Detailed'!$AF$2:$AG$31, 2, FALSE))),0)</f>
        <v>#N/A</v>
      </c>
      <c r="O193" t="e">
        <f>ROUND((VLOOKUP($B193, 'Pitcher Raw'!$B$6:$AM$77, MATCH('All P'!O$5,'Pitcher Raw'!$B$5:$AM$5, 0), FALSE)/$L193)*(162*($L193/VLOOKUP($E193, 'Major League Baseball  Detailed'!$AF$2:$AG$31, 2, FALSE))),0)</f>
        <v>#N/A</v>
      </c>
      <c r="P193" t="e">
        <f>ROUND((VLOOKUP($B193, 'Pitcher Raw'!$B$6:$AM$77, MATCH('All P'!P$5,'Pitcher Raw'!$B$5:$AM$5, 0), FALSE)/$L193)*(162*($L193/VLOOKUP($E193, 'Major League Baseball  Detailed'!$AF$2:$AG$31, 2, FALSE))),0)</f>
        <v>#N/A</v>
      </c>
      <c r="Q193" t="e">
        <f>ROUND((VLOOKUP($B193, 'Pitcher Raw'!$B$6:$AM$77, MATCH('All P'!Q$5,'Pitcher Raw'!$B$5:$AM$5, 0), FALSE)/$L193)*(162*($L193/VLOOKUP($E193, 'Major League Baseball  Detailed'!$AF$2:$AG$31, 2, FALSE))),0)</f>
        <v>#N/A</v>
      </c>
      <c r="R193" t="e">
        <f>ROUND((VLOOKUP($B193, 'Pitcher Raw'!$B$6:$AM$77, MATCH('All P'!R$5,'Pitcher Raw'!$B$5:$AM$5, 0), FALSE)/$L193)*(162*($L193/VLOOKUP($E193, 'Major League Baseball  Detailed'!$AF$2:$AG$31, 2, FALSE))),0)</f>
        <v>#N/A</v>
      </c>
      <c r="S193" t="e">
        <f>ROUND((VLOOKUP($B193, 'Pitcher Raw'!$B$6:$AM$77, MATCH('All P'!S$5,'Pitcher Raw'!$B$5:$AM$5, 0), FALSE)/$L193)*(162*($L193/VLOOKUP($E193, 'Major League Baseball  Detailed'!$AF$2:$AG$31, 2, FALSE))),0)</f>
        <v>#N/A</v>
      </c>
      <c r="T193" t="e">
        <f>ROUND((VLOOKUP($B193, 'Pitcher Raw'!$B$6:$AM$77, MATCH('All P'!T$5,'Pitcher Raw'!$B$5:$AM$5, 0), FALSE)/$L193)*(162*($L193/VLOOKUP($E193, 'Major League Baseball  Detailed'!$AF$2:$AG$31, 2, FALSE))),0)</f>
        <v>#N/A</v>
      </c>
      <c r="U193" t="e">
        <f>ROUND((VLOOKUP($B193, 'Pitcher Raw'!$B$6:$AM$77, MATCH('All P'!U$5,'Pitcher Raw'!$B$5:$AM$5, 0), FALSE)/$L193)*(162*($L193/VLOOKUP($E193, 'Major League Baseball  Detailed'!$AF$2:$AG$31, 2, FALSE))),0)</f>
        <v>#N/A</v>
      </c>
      <c r="V193" t="e">
        <f>ROUND((VLOOKUP($B193, 'Pitcher Raw'!$B$6:$AM$77, MATCH('All P'!V$5,'Pitcher Raw'!$B$5:$AM$5, 0), FALSE)/$L193)*(162*($L193/VLOOKUP($E193, 'Major League Baseball  Detailed'!$AF$2:$AG$31, 2, FALSE))),0)</f>
        <v>#N/A</v>
      </c>
      <c r="W193" t="e">
        <f>ROUND((VLOOKUP($B193, 'Pitcher Raw'!$B$6:$AM$77, MATCH('All P'!W$5,'Pitcher Raw'!$B$5:$AM$5, 0), FALSE)/$L193)*(162*($L193/VLOOKUP($E193, 'Major League Baseball  Detailed'!$AF$2:$AG$31, 2, FALSE))),0)</f>
        <v>#N/A</v>
      </c>
      <c r="X193" t="e">
        <f>ROUND((VLOOKUP($B193, 'Pitcher Raw'!$B$6:$AM$77, MATCH('All P'!X$5,'Pitcher Raw'!$B$5:$AM$5, 0), FALSE)/$L193)*(162*($L193/VLOOKUP($E193, 'Major League Baseball  Detailed'!$AF$2:$AG$31, 2, FALSE))),0)</f>
        <v>#N/A</v>
      </c>
      <c r="Y193" t="e">
        <f>ROUND((VLOOKUP($B193, 'Pitcher Raw'!$B$6:$AM$77, MATCH('All P'!Y$5,'Pitcher Raw'!$B$5:$AM$5, 0), FALSE)/$L193)*(162*($L193/VLOOKUP($E193, 'Major League Baseball  Detailed'!$AF$2:$AG$31, 2, FALSE))),0)</f>
        <v>#N/A</v>
      </c>
      <c r="Z193" t="e">
        <f>ROUND((VLOOKUP($B193, 'Pitcher Raw'!$B$6:$AM$77, MATCH('All P'!Z$5,'Pitcher Raw'!$B$5:$AM$5, 0), FALSE)/$L193)*(162*($L193/VLOOKUP($E193, 'Major League Baseball  Detailed'!$AF$2:$AG$31, 2, FALSE))),0)</f>
        <v>#N/A</v>
      </c>
      <c r="AA193" t="e">
        <f>ROUND((VLOOKUP($B193, 'Pitcher Raw'!$B$6:$AM$77, MATCH('All P'!AA$5,'Pitcher Raw'!$B$5:$AM$5, 0), FALSE)/$L193)*(162*($L193/VLOOKUP($E193, 'Major League Baseball  Detailed'!$AF$2:$AG$31, 2, FALSE))),0)</f>
        <v>#N/A</v>
      </c>
      <c r="AB193" t="e">
        <f>ROUND((VLOOKUP($B193, 'Pitcher Raw'!$B$6:$AM$77, MATCH('All P'!AB$5,'Pitcher Raw'!$B$5:$AM$5, 0), FALSE)/$L193)*(162*($L193/VLOOKUP($E193, 'Major League Baseball  Detailed'!$AF$2:$AG$31, 2, FALSE))),0)</f>
        <v>#N/A</v>
      </c>
      <c r="AC193" t="e">
        <f>VLOOKUP($B193, 'Pitcher Raw'!$B$6:$AM$77, MATCH('All P'!AC$5, 'Pitcher Raw'!$B$5:$AM$5, 0), FALSE)</f>
        <v>#N/A</v>
      </c>
      <c r="AD193" s="1" t="e">
        <f>VLOOKUP($B193, 'Pitcher Raw'!$B$6:$AM$77, MATCH('All P'!AD$5, 'Pitcher Raw'!$B$5:$AM$5, 0), FALSE)</f>
        <v>#N/A</v>
      </c>
      <c r="AE193" s="1" t="e">
        <f>VLOOKUP($B193, 'Pitcher Raw'!$B$6:$AM$77, MATCH('All P'!AE$5, 'Pitcher Raw'!$B$5:$AM$5, 0), FALSE)</f>
        <v>#N/A</v>
      </c>
      <c r="AF193" s="9" t="e">
        <f>VLOOKUP($B193, 'Pitcher Raw'!$B$6:$AM$77, MATCH('All P'!AF$5, 'Pitcher Raw'!$B$5:$AM$5, 0), FALSE)</f>
        <v>#N/A</v>
      </c>
      <c r="AG193" s="9" t="e">
        <f>VLOOKUP($B193, 'Pitcher Raw'!$B$6:$AM$77, MATCH('All P'!AG$5, 'Pitcher Raw'!$B$5:$AM$5, 0), FALSE)</f>
        <v>#N/A</v>
      </c>
      <c r="AH193" s="9" t="e">
        <f>VLOOKUP($B193, 'Pitcher Raw'!$B$6:$AM$77, MATCH('All P'!AH$5, 'Pitcher Raw'!$B$5:$AM$5, 0), FALSE)</f>
        <v>#N/A</v>
      </c>
      <c r="AI193" s="9" t="e">
        <f>VLOOKUP($B193, 'Pitcher Raw'!$B$6:$AM$77, MATCH('All P'!AI$5, 'Pitcher Raw'!$B$5:$AM$5, 0), FALSE)</f>
        <v>#N/A</v>
      </c>
      <c r="AJ193" s="9" t="e">
        <f>VLOOKUP($B193, 'Pitcher Raw'!$B$6:$AM$77, MATCH('All P'!AJ$5, 'Pitcher Raw'!$B$5:$AM$5, 0), FALSE)</f>
        <v>#N/A</v>
      </c>
      <c r="AK193" s="9" t="e">
        <f>(VLOOKUP($B193, 'Pitcher Raw'!$B$6:$AM$77, MATCH('All P'!AK$5, 'Pitcher Raw'!$B$5:$AM$5, 0), FALSE)/VLOOKUP('All P'!$E193, 'Major League Baseball  Detailed'!$AF$2:$AG$31,2,FALSE))*162</f>
        <v>#N/A</v>
      </c>
      <c r="AL193" s="9" t="e">
        <f>(VLOOKUP($B193, 'Pitcher Raw'!$B$6:$AM$77, MATCH('All P'!AL$5, 'Pitcher Raw'!$B$5:$AM$5, 0), FALSE)/VLOOKUP('All P'!$E193, 'Major League Baseball  Detailed'!$AF$2:$AG$31,2,FALSE))*162</f>
        <v>#N/A</v>
      </c>
    </row>
    <row r="194" spans="1:38" x14ac:dyDescent="0.45">
      <c r="A194">
        <f>'Pitcher Raw'!A194</f>
        <v>0</v>
      </c>
      <c r="B194">
        <f>'Pitcher Raw'!B194</f>
        <v>0</v>
      </c>
      <c r="C194">
        <f>'Pitcher Raw'!C194</f>
        <v>0</v>
      </c>
      <c r="D194">
        <f>'Pitcher Raw'!D194</f>
        <v>0</v>
      </c>
      <c r="E194">
        <f>'Pitcher Raw'!E194</f>
        <v>0</v>
      </c>
      <c r="F194">
        <f>'Pitcher Raw'!F194</f>
        <v>0</v>
      </c>
      <c r="G194" t="e">
        <f>ROUND((VLOOKUP($B194, 'Pitcher Raw'!$B$6:$AM$77, MATCH('All P'!G$5,'Pitcher Raw'!$B$5:$AM$5, 0), FALSE)/$L194)*(162*($L194/VLOOKUP($E194, 'Major League Baseball  Detailed'!$AF$2:$AG$31, 2, FALSE))),0)</f>
        <v>#N/A</v>
      </c>
      <c r="H194" t="e">
        <f>ROUND((VLOOKUP($B194, 'Pitcher Raw'!$B$6:$AM$77, MATCH('All P'!H$5,'Pitcher Raw'!$B$5:$AM$5, 0), FALSE)/$L194)*(162*($L194/VLOOKUP($E194, 'Major League Baseball  Detailed'!$AF$2:$AG$31, 2, FALSE))),0)</f>
        <v>#N/A</v>
      </c>
      <c r="I194" t="e">
        <f>ROUND((VLOOKUP($B194, 'Pitcher Raw'!$B$6:$AM$77, MATCH('All P'!I$5,'Pitcher Raw'!$B$5:$AM$5, 0), FALSE)/$L194)*(162*($L194/VLOOKUP($E194, 'Major League Baseball  Detailed'!$AF$2:$AG$31, 2, FALSE))),0)</f>
        <v>#N/A</v>
      </c>
      <c r="J194" t="e">
        <f>ROUND((VLOOKUP($B194, 'Pitcher Raw'!$B$6:$AM$77, MATCH('All P'!J$5,'Pitcher Raw'!$B$5:$AM$5, 0), FALSE)/$L194)*(162*($L194/VLOOKUP($E194, 'Major League Baseball  Detailed'!$AF$2:$AG$31, 2, FALSE))),0)</f>
        <v>#N/A</v>
      </c>
      <c r="K194" t="e">
        <f>VLOOKUP($B194, 'Pitcher Raw'!$B$6:$AM$77, MATCH('All P'!K$5, 'Pitcher Raw'!$B$5:$AM$5, 0), FALSE)</f>
        <v>#N/A</v>
      </c>
      <c r="L194" t="e">
        <f>ROUND((VLOOKUP($B194,'Pitcher Raw'!$B$6:$AM$77,MATCH('All P'!L$5,'Pitcher Raw'!$B$5:$AM$5,0),FALSE)/VLOOKUP($E194, 'Major League Baseball  Detailed'!$AF$2:$AG$31, 2, FALSE))*162, 0)</f>
        <v>#N/A</v>
      </c>
      <c r="M194" t="e">
        <f>ROUND((VLOOKUP($B194,'Pitcher Raw'!$B$6:$AM$77,MATCH('All P'!M$5,'Pitcher Raw'!$B$5:$AM$5,0),FALSE)/VLOOKUP($E194, 'Major League Baseball  Detailed'!$AF$2:$AG$31, 2, FALSE))*162, 0)</f>
        <v>#N/A</v>
      </c>
      <c r="N194" t="e">
        <f>ROUND((VLOOKUP($B194, 'Pitcher Raw'!$B$6:$AM$77, MATCH('All P'!N$5,'Pitcher Raw'!$B$5:$AM$5, 0), FALSE)/$L194)*(162*($L194/VLOOKUP($E194, 'Major League Baseball  Detailed'!$AF$2:$AG$31, 2, FALSE))),0)</f>
        <v>#N/A</v>
      </c>
      <c r="O194" t="e">
        <f>ROUND((VLOOKUP($B194, 'Pitcher Raw'!$B$6:$AM$77, MATCH('All P'!O$5,'Pitcher Raw'!$B$5:$AM$5, 0), FALSE)/$L194)*(162*($L194/VLOOKUP($E194, 'Major League Baseball  Detailed'!$AF$2:$AG$31, 2, FALSE))),0)</f>
        <v>#N/A</v>
      </c>
      <c r="P194" t="e">
        <f>ROUND((VLOOKUP($B194, 'Pitcher Raw'!$B$6:$AM$77, MATCH('All P'!P$5,'Pitcher Raw'!$B$5:$AM$5, 0), FALSE)/$L194)*(162*($L194/VLOOKUP($E194, 'Major League Baseball  Detailed'!$AF$2:$AG$31, 2, FALSE))),0)</f>
        <v>#N/A</v>
      </c>
      <c r="Q194" t="e">
        <f>ROUND((VLOOKUP($B194, 'Pitcher Raw'!$B$6:$AM$77, MATCH('All P'!Q$5,'Pitcher Raw'!$B$5:$AM$5, 0), FALSE)/$L194)*(162*($L194/VLOOKUP($E194, 'Major League Baseball  Detailed'!$AF$2:$AG$31, 2, FALSE))),0)</f>
        <v>#N/A</v>
      </c>
      <c r="R194" t="e">
        <f>ROUND((VLOOKUP($B194, 'Pitcher Raw'!$B$6:$AM$77, MATCH('All P'!R$5,'Pitcher Raw'!$B$5:$AM$5, 0), FALSE)/$L194)*(162*($L194/VLOOKUP($E194, 'Major League Baseball  Detailed'!$AF$2:$AG$31, 2, FALSE))),0)</f>
        <v>#N/A</v>
      </c>
      <c r="S194" t="e">
        <f>ROUND((VLOOKUP($B194, 'Pitcher Raw'!$B$6:$AM$77, MATCH('All P'!S$5,'Pitcher Raw'!$B$5:$AM$5, 0), FALSE)/$L194)*(162*($L194/VLOOKUP($E194, 'Major League Baseball  Detailed'!$AF$2:$AG$31, 2, FALSE))),0)</f>
        <v>#N/A</v>
      </c>
      <c r="T194" t="e">
        <f>ROUND((VLOOKUP($B194, 'Pitcher Raw'!$B$6:$AM$77, MATCH('All P'!T$5,'Pitcher Raw'!$B$5:$AM$5, 0), FALSE)/$L194)*(162*($L194/VLOOKUP($E194, 'Major League Baseball  Detailed'!$AF$2:$AG$31, 2, FALSE))),0)</f>
        <v>#N/A</v>
      </c>
      <c r="U194" t="e">
        <f>ROUND((VLOOKUP($B194, 'Pitcher Raw'!$B$6:$AM$77, MATCH('All P'!U$5,'Pitcher Raw'!$B$5:$AM$5, 0), FALSE)/$L194)*(162*($L194/VLOOKUP($E194, 'Major League Baseball  Detailed'!$AF$2:$AG$31, 2, FALSE))),0)</f>
        <v>#N/A</v>
      </c>
      <c r="V194" t="e">
        <f>ROUND((VLOOKUP($B194, 'Pitcher Raw'!$B$6:$AM$77, MATCH('All P'!V$5,'Pitcher Raw'!$B$5:$AM$5, 0), FALSE)/$L194)*(162*($L194/VLOOKUP($E194, 'Major League Baseball  Detailed'!$AF$2:$AG$31, 2, FALSE))),0)</f>
        <v>#N/A</v>
      </c>
      <c r="W194" t="e">
        <f>ROUND((VLOOKUP($B194, 'Pitcher Raw'!$B$6:$AM$77, MATCH('All P'!W$5,'Pitcher Raw'!$B$5:$AM$5, 0), FALSE)/$L194)*(162*($L194/VLOOKUP($E194, 'Major League Baseball  Detailed'!$AF$2:$AG$31, 2, FALSE))),0)</f>
        <v>#N/A</v>
      </c>
      <c r="X194" t="e">
        <f>ROUND((VLOOKUP($B194, 'Pitcher Raw'!$B$6:$AM$77, MATCH('All P'!X$5,'Pitcher Raw'!$B$5:$AM$5, 0), FALSE)/$L194)*(162*($L194/VLOOKUP($E194, 'Major League Baseball  Detailed'!$AF$2:$AG$31, 2, FALSE))),0)</f>
        <v>#N/A</v>
      </c>
      <c r="Y194" t="e">
        <f>ROUND((VLOOKUP($B194, 'Pitcher Raw'!$B$6:$AM$77, MATCH('All P'!Y$5,'Pitcher Raw'!$B$5:$AM$5, 0), FALSE)/$L194)*(162*($L194/VLOOKUP($E194, 'Major League Baseball  Detailed'!$AF$2:$AG$31, 2, FALSE))),0)</f>
        <v>#N/A</v>
      </c>
      <c r="Z194" t="e">
        <f>ROUND((VLOOKUP($B194, 'Pitcher Raw'!$B$6:$AM$77, MATCH('All P'!Z$5,'Pitcher Raw'!$B$5:$AM$5, 0), FALSE)/$L194)*(162*($L194/VLOOKUP($E194, 'Major League Baseball  Detailed'!$AF$2:$AG$31, 2, FALSE))),0)</f>
        <v>#N/A</v>
      </c>
      <c r="AA194" t="e">
        <f>ROUND((VLOOKUP($B194, 'Pitcher Raw'!$B$6:$AM$77, MATCH('All P'!AA$5,'Pitcher Raw'!$B$5:$AM$5, 0), FALSE)/$L194)*(162*($L194/VLOOKUP($E194, 'Major League Baseball  Detailed'!$AF$2:$AG$31, 2, FALSE))),0)</f>
        <v>#N/A</v>
      </c>
      <c r="AB194" t="e">
        <f>ROUND((VLOOKUP($B194, 'Pitcher Raw'!$B$6:$AM$77, MATCH('All P'!AB$5,'Pitcher Raw'!$B$5:$AM$5, 0), FALSE)/$L194)*(162*($L194/VLOOKUP($E194, 'Major League Baseball  Detailed'!$AF$2:$AG$31, 2, FALSE))),0)</f>
        <v>#N/A</v>
      </c>
      <c r="AC194" t="e">
        <f>VLOOKUP($B194, 'Pitcher Raw'!$B$6:$AM$77, MATCH('All P'!AC$5, 'Pitcher Raw'!$B$5:$AM$5, 0), FALSE)</f>
        <v>#N/A</v>
      </c>
      <c r="AD194" s="1" t="e">
        <f>VLOOKUP($B194, 'Pitcher Raw'!$B$6:$AM$77, MATCH('All P'!AD$5, 'Pitcher Raw'!$B$5:$AM$5, 0), FALSE)</f>
        <v>#N/A</v>
      </c>
      <c r="AE194" s="1" t="e">
        <f>VLOOKUP($B194, 'Pitcher Raw'!$B$6:$AM$77, MATCH('All P'!AE$5, 'Pitcher Raw'!$B$5:$AM$5, 0), FALSE)</f>
        <v>#N/A</v>
      </c>
      <c r="AF194" s="9" t="e">
        <f>VLOOKUP($B194, 'Pitcher Raw'!$B$6:$AM$77, MATCH('All P'!AF$5, 'Pitcher Raw'!$B$5:$AM$5, 0), FALSE)</f>
        <v>#N/A</v>
      </c>
      <c r="AG194" s="9" t="e">
        <f>VLOOKUP($B194, 'Pitcher Raw'!$B$6:$AM$77, MATCH('All P'!AG$5, 'Pitcher Raw'!$B$5:$AM$5, 0), FALSE)</f>
        <v>#N/A</v>
      </c>
      <c r="AH194" s="9" t="e">
        <f>VLOOKUP($B194, 'Pitcher Raw'!$B$6:$AM$77, MATCH('All P'!AH$5, 'Pitcher Raw'!$B$5:$AM$5, 0), FALSE)</f>
        <v>#N/A</v>
      </c>
      <c r="AI194" s="9" t="e">
        <f>VLOOKUP($B194, 'Pitcher Raw'!$B$6:$AM$77, MATCH('All P'!AI$5, 'Pitcher Raw'!$B$5:$AM$5, 0), FALSE)</f>
        <v>#N/A</v>
      </c>
      <c r="AJ194" s="9" t="e">
        <f>VLOOKUP($B194, 'Pitcher Raw'!$B$6:$AM$77, MATCH('All P'!AJ$5, 'Pitcher Raw'!$B$5:$AM$5, 0), FALSE)</f>
        <v>#N/A</v>
      </c>
      <c r="AK194" s="9" t="e">
        <f>(VLOOKUP($B194, 'Pitcher Raw'!$B$6:$AM$77, MATCH('All P'!AK$5, 'Pitcher Raw'!$B$5:$AM$5, 0), FALSE)/VLOOKUP('All P'!$E194, 'Major League Baseball  Detailed'!$AF$2:$AG$31,2,FALSE))*162</f>
        <v>#N/A</v>
      </c>
      <c r="AL194" s="9" t="e">
        <f>(VLOOKUP($B194, 'Pitcher Raw'!$B$6:$AM$77, MATCH('All P'!AL$5, 'Pitcher Raw'!$B$5:$AM$5, 0), FALSE)/VLOOKUP('All P'!$E194, 'Major League Baseball  Detailed'!$AF$2:$AG$31,2,FALSE))*162</f>
        <v>#N/A</v>
      </c>
    </row>
    <row r="195" spans="1:38" x14ac:dyDescent="0.45">
      <c r="A195">
        <f>'Pitcher Raw'!A195</f>
        <v>0</v>
      </c>
      <c r="B195">
        <f>'Pitcher Raw'!B195</f>
        <v>0</v>
      </c>
      <c r="C195">
        <f>'Pitcher Raw'!C195</f>
        <v>0</v>
      </c>
      <c r="D195">
        <f>'Pitcher Raw'!D195</f>
        <v>0</v>
      </c>
      <c r="E195">
        <f>'Pitcher Raw'!E195</f>
        <v>0</v>
      </c>
      <c r="F195">
        <f>'Pitcher Raw'!F195</f>
        <v>0</v>
      </c>
      <c r="G195" t="e">
        <f>ROUND((VLOOKUP($B195, 'Pitcher Raw'!$B$6:$AM$77, MATCH('All P'!G$5,'Pitcher Raw'!$B$5:$AM$5, 0), FALSE)/$L195)*(162*($L195/VLOOKUP($E195, 'Major League Baseball  Detailed'!$AF$2:$AG$31, 2, FALSE))),0)</f>
        <v>#N/A</v>
      </c>
      <c r="H195" t="e">
        <f>ROUND((VLOOKUP($B195, 'Pitcher Raw'!$B$6:$AM$77, MATCH('All P'!H$5,'Pitcher Raw'!$B$5:$AM$5, 0), FALSE)/$L195)*(162*($L195/VLOOKUP($E195, 'Major League Baseball  Detailed'!$AF$2:$AG$31, 2, FALSE))),0)</f>
        <v>#N/A</v>
      </c>
      <c r="I195" t="e">
        <f>ROUND((VLOOKUP($B195, 'Pitcher Raw'!$B$6:$AM$77, MATCH('All P'!I$5,'Pitcher Raw'!$B$5:$AM$5, 0), FALSE)/$L195)*(162*($L195/VLOOKUP($E195, 'Major League Baseball  Detailed'!$AF$2:$AG$31, 2, FALSE))),0)</f>
        <v>#N/A</v>
      </c>
      <c r="J195" t="e">
        <f>ROUND((VLOOKUP($B195, 'Pitcher Raw'!$B$6:$AM$77, MATCH('All P'!J$5,'Pitcher Raw'!$B$5:$AM$5, 0), FALSE)/$L195)*(162*($L195/VLOOKUP($E195, 'Major League Baseball  Detailed'!$AF$2:$AG$31, 2, FALSE))),0)</f>
        <v>#N/A</v>
      </c>
      <c r="K195" t="e">
        <f>VLOOKUP($B195, 'Pitcher Raw'!$B$6:$AM$77, MATCH('All P'!K$5, 'Pitcher Raw'!$B$5:$AM$5, 0), FALSE)</f>
        <v>#N/A</v>
      </c>
      <c r="L195" t="e">
        <f>ROUND((VLOOKUP($B195,'Pitcher Raw'!$B$6:$AM$77,MATCH('All P'!L$5,'Pitcher Raw'!$B$5:$AM$5,0),FALSE)/VLOOKUP($E195, 'Major League Baseball  Detailed'!$AF$2:$AG$31, 2, FALSE))*162, 0)</f>
        <v>#N/A</v>
      </c>
      <c r="M195" t="e">
        <f>ROUND((VLOOKUP($B195,'Pitcher Raw'!$B$6:$AM$77,MATCH('All P'!M$5,'Pitcher Raw'!$B$5:$AM$5,0),FALSE)/VLOOKUP($E195, 'Major League Baseball  Detailed'!$AF$2:$AG$31, 2, FALSE))*162, 0)</f>
        <v>#N/A</v>
      </c>
      <c r="N195" t="e">
        <f>ROUND((VLOOKUP($B195, 'Pitcher Raw'!$B$6:$AM$77, MATCH('All P'!N$5,'Pitcher Raw'!$B$5:$AM$5, 0), FALSE)/$L195)*(162*($L195/VLOOKUP($E195, 'Major League Baseball  Detailed'!$AF$2:$AG$31, 2, FALSE))),0)</f>
        <v>#N/A</v>
      </c>
      <c r="O195" t="e">
        <f>ROUND((VLOOKUP($B195, 'Pitcher Raw'!$B$6:$AM$77, MATCH('All P'!O$5,'Pitcher Raw'!$B$5:$AM$5, 0), FALSE)/$L195)*(162*($L195/VLOOKUP($E195, 'Major League Baseball  Detailed'!$AF$2:$AG$31, 2, FALSE))),0)</f>
        <v>#N/A</v>
      </c>
      <c r="P195" t="e">
        <f>ROUND((VLOOKUP($B195, 'Pitcher Raw'!$B$6:$AM$77, MATCH('All P'!P$5,'Pitcher Raw'!$B$5:$AM$5, 0), FALSE)/$L195)*(162*($L195/VLOOKUP($E195, 'Major League Baseball  Detailed'!$AF$2:$AG$31, 2, FALSE))),0)</f>
        <v>#N/A</v>
      </c>
      <c r="Q195" t="e">
        <f>ROUND((VLOOKUP($B195, 'Pitcher Raw'!$B$6:$AM$77, MATCH('All P'!Q$5,'Pitcher Raw'!$B$5:$AM$5, 0), FALSE)/$L195)*(162*($L195/VLOOKUP($E195, 'Major League Baseball  Detailed'!$AF$2:$AG$31, 2, FALSE))),0)</f>
        <v>#N/A</v>
      </c>
      <c r="R195" t="e">
        <f>ROUND((VLOOKUP($B195, 'Pitcher Raw'!$B$6:$AM$77, MATCH('All P'!R$5,'Pitcher Raw'!$B$5:$AM$5, 0), FALSE)/$L195)*(162*($L195/VLOOKUP($E195, 'Major League Baseball  Detailed'!$AF$2:$AG$31, 2, FALSE))),0)</f>
        <v>#N/A</v>
      </c>
      <c r="S195" t="e">
        <f>ROUND((VLOOKUP($B195, 'Pitcher Raw'!$B$6:$AM$77, MATCH('All P'!S$5,'Pitcher Raw'!$B$5:$AM$5, 0), FALSE)/$L195)*(162*($L195/VLOOKUP($E195, 'Major League Baseball  Detailed'!$AF$2:$AG$31, 2, FALSE))),0)</f>
        <v>#N/A</v>
      </c>
      <c r="T195" t="e">
        <f>ROUND((VLOOKUP($B195, 'Pitcher Raw'!$B$6:$AM$77, MATCH('All P'!T$5,'Pitcher Raw'!$B$5:$AM$5, 0), FALSE)/$L195)*(162*($L195/VLOOKUP($E195, 'Major League Baseball  Detailed'!$AF$2:$AG$31, 2, FALSE))),0)</f>
        <v>#N/A</v>
      </c>
      <c r="U195" t="e">
        <f>ROUND((VLOOKUP($B195, 'Pitcher Raw'!$B$6:$AM$77, MATCH('All P'!U$5,'Pitcher Raw'!$B$5:$AM$5, 0), FALSE)/$L195)*(162*($L195/VLOOKUP($E195, 'Major League Baseball  Detailed'!$AF$2:$AG$31, 2, FALSE))),0)</f>
        <v>#N/A</v>
      </c>
      <c r="V195" t="e">
        <f>ROUND((VLOOKUP($B195, 'Pitcher Raw'!$B$6:$AM$77, MATCH('All P'!V$5,'Pitcher Raw'!$B$5:$AM$5, 0), FALSE)/$L195)*(162*($L195/VLOOKUP($E195, 'Major League Baseball  Detailed'!$AF$2:$AG$31, 2, FALSE))),0)</f>
        <v>#N/A</v>
      </c>
      <c r="W195" t="e">
        <f>ROUND((VLOOKUP($B195, 'Pitcher Raw'!$B$6:$AM$77, MATCH('All P'!W$5,'Pitcher Raw'!$B$5:$AM$5, 0), FALSE)/$L195)*(162*($L195/VLOOKUP($E195, 'Major League Baseball  Detailed'!$AF$2:$AG$31, 2, FALSE))),0)</f>
        <v>#N/A</v>
      </c>
      <c r="X195" t="e">
        <f>ROUND((VLOOKUP($B195, 'Pitcher Raw'!$B$6:$AM$77, MATCH('All P'!X$5,'Pitcher Raw'!$B$5:$AM$5, 0), FALSE)/$L195)*(162*($L195/VLOOKUP($E195, 'Major League Baseball  Detailed'!$AF$2:$AG$31, 2, FALSE))),0)</f>
        <v>#N/A</v>
      </c>
      <c r="Y195" t="e">
        <f>ROUND((VLOOKUP($B195, 'Pitcher Raw'!$B$6:$AM$77, MATCH('All P'!Y$5,'Pitcher Raw'!$B$5:$AM$5, 0), FALSE)/$L195)*(162*($L195/VLOOKUP($E195, 'Major League Baseball  Detailed'!$AF$2:$AG$31, 2, FALSE))),0)</f>
        <v>#N/A</v>
      </c>
      <c r="Z195" t="e">
        <f>ROUND((VLOOKUP($B195, 'Pitcher Raw'!$B$6:$AM$77, MATCH('All P'!Z$5,'Pitcher Raw'!$B$5:$AM$5, 0), FALSE)/$L195)*(162*($L195/VLOOKUP($E195, 'Major League Baseball  Detailed'!$AF$2:$AG$31, 2, FALSE))),0)</f>
        <v>#N/A</v>
      </c>
      <c r="AA195" t="e">
        <f>ROUND((VLOOKUP($B195, 'Pitcher Raw'!$B$6:$AM$77, MATCH('All P'!AA$5,'Pitcher Raw'!$B$5:$AM$5, 0), FALSE)/$L195)*(162*($L195/VLOOKUP($E195, 'Major League Baseball  Detailed'!$AF$2:$AG$31, 2, FALSE))),0)</f>
        <v>#N/A</v>
      </c>
      <c r="AB195" t="e">
        <f>ROUND((VLOOKUP($B195, 'Pitcher Raw'!$B$6:$AM$77, MATCH('All P'!AB$5,'Pitcher Raw'!$B$5:$AM$5, 0), FALSE)/$L195)*(162*($L195/VLOOKUP($E195, 'Major League Baseball  Detailed'!$AF$2:$AG$31, 2, FALSE))),0)</f>
        <v>#N/A</v>
      </c>
      <c r="AC195" t="e">
        <f>VLOOKUP($B195, 'Pitcher Raw'!$B$6:$AM$77, MATCH('All P'!AC$5, 'Pitcher Raw'!$B$5:$AM$5, 0), FALSE)</f>
        <v>#N/A</v>
      </c>
      <c r="AD195" s="1" t="e">
        <f>VLOOKUP($B195, 'Pitcher Raw'!$B$6:$AM$77, MATCH('All P'!AD$5, 'Pitcher Raw'!$B$5:$AM$5, 0), FALSE)</f>
        <v>#N/A</v>
      </c>
      <c r="AE195" s="1" t="e">
        <f>VLOOKUP($B195, 'Pitcher Raw'!$B$6:$AM$77, MATCH('All P'!AE$5, 'Pitcher Raw'!$B$5:$AM$5, 0), FALSE)</f>
        <v>#N/A</v>
      </c>
      <c r="AF195" s="9" t="e">
        <f>VLOOKUP($B195, 'Pitcher Raw'!$B$6:$AM$77, MATCH('All P'!AF$5, 'Pitcher Raw'!$B$5:$AM$5, 0), FALSE)</f>
        <v>#N/A</v>
      </c>
      <c r="AG195" s="9" t="e">
        <f>VLOOKUP($B195, 'Pitcher Raw'!$B$6:$AM$77, MATCH('All P'!AG$5, 'Pitcher Raw'!$B$5:$AM$5, 0), FALSE)</f>
        <v>#N/A</v>
      </c>
      <c r="AH195" s="9" t="e">
        <f>VLOOKUP($B195, 'Pitcher Raw'!$B$6:$AM$77, MATCH('All P'!AH$5, 'Pitcher Raw'!$B$5:$AM$5, 0), FALSE)</f>
        <v>#N/A</v>
      </c>
      <c r="AI195" s="9" t="e">
        <f>VLOOKUP($B195, 'Pitcher Raw'!$B$6:$AM$77, MATCH('All P'!AI$5, 'Pitcher Raw'!$B$5:$AM$5, 0), FALSE)</f>
        <v>#N/A</v>
      </c>
      <c r="AJ195" s="9" t="e">
        <f>VLOOKUP($B195, 'Pitcher Raw'!$B$6:$AM$77, MATCH('All P'!AJ$5, 'Pitcher Raw'!$B$5:$AM$5, 0), FALSE)</f>
        <v>#N/A</v>
      </c>
      <c r="AK195" s="9" t="e">
        <f>(VLOOKUP($B195, 'Pitcher Raw'!$B$6:$AM$77, MATCH('All P'!AK$5, 'Pitcher Raw'!$B$5:$AM$5, 0), FALSE)/VLOOKUP('All P'!$E195, 'Major League Baseball  Detailed'!$AF$2:$AG$31,2,FALSE))*162</f>
        <v>#N/A</v>
      </c>
      <c r="AL195" s="9" t="e">
        <f>(VLOOKUP($B195, 'Pitcher Raw'!$B$6:$AM$77, MATCH('All P'!AL$5, 'Pitcher Raw'!$B$5:$AM$5, 0), FALSE)/VLOOKUP('All P'!$E195, 'Major League Baseball  Detailed'!$AF$2:$AG$31,2,FALSE))*162</f>
        <v>#N/A</v>
      </c>
    </row>
    <row r="196" spans="1:38" x14ac:dyDescent="0.45">
      <c r="A196">
        <f>'Pitcher Raw'!A196</f>
        <v>0</v>
      </c>
      <c r="B196">
        <f>'Pitcher Raw'!B196</f>
        <v>0</v>
      </c>
      <c r="C196">
        <f>'Pitcher Raw'!C196</f>
        <v>0</v>
      </c>
      <c r="D196">
        <f>'Pitcher Raw'!D196</f>
        <v>0</v>
      </c>
      <c r="E196">
        <f>'Pitcher Raw'!E196</f>
        <v>0</v>
      </c>
      <c r="F196">
        <f>'Pitcher Raw'!F196</f>
        <v>0</v>
      </c>
      <c r="G196" t="e">
        <f>ROUND((VLOOKUP($B196, 'Pitcher Raw'!$B$6:$AM$77, MATCH('All P'!G$5,'Pitcher Raw'!$B$5:$AM$5, 0), FALSE)/$L196)*(162*($L196/VLOOKUP($E196, 'Major League Baseball  Detailed'!$AF$2:$AG$31, 2, FALSE))),0)</f>
        <v>#N/A</v>
      </c>
      <c r="H196" t="e">
        <f>ROUND((VLOOKUP($B196, 'Pitcher Raw'!$B$6:$AM$77, MATCH('All P'!H$5,'Pitcher Raw'!$B$5:$AM$5, 0), FALSE)/$L196)*(162*($L196/VLOOKUP($E196, 'Major League Baseball  Detailed'!$AF$2:$AG$31, 2, FALSE))),0)</f>
        <v>#N/A</v>
      </c>
      <c r="I196" t="e">
        <f>ROUND((VLOOKUP($B196, 'Pitcher Raw'!$B$6:$AM$77, MATCH('All P'!I$5,'Pitcher Raw'!$B$5:$AM$5, 0), FALSE)/$L196)*(162*($L196/VLOOKUP($E196, 'Major League Baseball  Detailed'!$AF$2:$AG$31, 2, FALSE))),0)</f>
        <v>#N/A</v>
      </c>
      <c r="J196" t="e">
        <f>ROUND((VLOOKUP($B196, 'Pitcher Raw'!$B$6:$AM$77, MATCH('All P'!J$5,'Pitcher Raw'!$B$5:$AM$5, 0), FALSE)/$L196)*(162*($L196/VLOOKUP($E196, 'Major League Baseball  Detailed'!$AF$2:$AG$31, 2, FALSE))),0)</f>
        <v>#N/A</v>
      </c>
      <c r="K196" t="e">
        <f>VLOOKUP($B196, 'Pitcher Raw'!$B$6:$AM$77, MATCH('All P'!K$5, 'Pitcher Raw'!$B$5:$AM$5, 0), FALSE)</f>
        <v>#N/A</v>
      </c>
      <c r="L196" t="e">
        <f>ROUND((VLOOKUP($B196,'Pitcher Raw'!$B$6:$AM$77,MATCH('All P'!L$5,'Pitcher Raw'!$B$5:$AM$5,0),FALSE)/VLOOKUP($E196, 'Major League Baseball  Detailed'!$AF$2:$AG$31, 2, FALSE))*162, 0)</f>
        <v>#N/A</v>
      </c>
      <c r="M196" t="e">
        <f>ROUND((VLOOKUP($B196,'Pitcher Raw'!$B$6:$AM$77,MATCH('All P'!M$5,'Pitcher Raw'!$B$5:$AM$5,0),FALSE)/VLOOKUP($E196, 'Major League Baseball  Detailed'!$AF$2:$AG$31, 2, FALSE))*162, 0)</f>
        <v>#N/A</v>
      </c>
      <c r="N196" t="e">
        <f>ROUND((VLOOKUP($B196, 'Pitcher Raw'!$B$6:$AM$77, MATCH('All P'!N$5,'Pitcher Raw'!$B$5:$AM$5, 0), FALSE)/$L196)*(162*($L196/VLOOKUP($E196, 'Major League Baseball  Detailed'!$AF$2:$AG$31, 2, FALSE))),0)</f>
        <v>#N/A</v>
      </c>
      <c r="O196" t="e">
        <f>ROUND((VLOOKUP($B196, 'Pitcher Raw'!$B$6:$AM$77, MATCH('All P'!O$5,'Pitcher Raw'!$B$5:$AM$5, 0), FALSE)/$L196)*(162*($L196/VLOOKUP($E196, 'Major League Baseball  Detailed'!$AF$2:$AG$31, 2, FALSE))),0)</f>
        <v>#N/A</v>
      </c>
      <c r="P196" t="e">
        <f>ROUND((VLOOKUP($B196, 'Pitcher Raw'!$B$6:$AM$77, MATCH('All P'!P$5,'Pitcher Raw'!$B$5:$AM$5, 0), FALSE)/$L196)*(162*($L196/VLOOKUP($E196, 'Major League Baseball  Detailed'!$AF$2:$AG$31, 2, FALSE))),0)</f>
        <v>#N/A</v>
      </c>
      <c r="Q196" t="e">
        <f>ROUND((VLOOKUP($B196, 'Pitcher Raw'!$B$6:$AM$77, MATCH('All P'!Q$5,'Pitcher Raw'!$B$5:$AM$5, 0), FALSE)/$L196)*(162*($L196/VLOOKUP($E196, 'Major League Baseball  Detailed'!$AF$2:$AG$31, 2, FALSE))),0)</f>
        <v>#N/A</v>
      </c>
      <c r="R196" t="e">
        <f>ROUND((VLOOKUP($B196, 'Pitcher Raw'!$B$6:$AM$77, MATCH('All P'!R$5,'Pitcher Raw'!$B$5:$AM$5, 0), FALSE)/$L196)*(162*($L196/VLOOKUP($E196, 'Major League Baseball  Detailed'!$AF$2:$AG$31, 2, FALSE))),0)</f>
        <v>#N/A</v>
      </c>
      <c r="S196" t="e">
        <f>ROUND((VLOOKUP($B196, 'Pitcher Raw'!$B$6:$AM$77, MATCH('All P'!S$5,'Pitcher Raw'!$B$5:$AM$5, 0), FALSE)/$L196)*(162*($L196/VLOOKUP($E196, 'Major League Baseball  Detailed'!$AF$2:$AG$31, 2, FALSE))),0)</f>
        <v>#N/A</v>
      </c>
      <c r="T196" t="e">
        <f>ROUND((VLOOKUP($B196, 'Pitcher Raw'!$B$6:$AM$77, MATCH('All P'!T$5,'Pitcher Raw'!$B$5:$AM$5, 0), FALSE)/$L196)*(162*($L196/VLOOKUP($E196, 'Major League Baseball  Detailed'!$AF$2:$AG$31, 2, FALSE))),0)</f>
        <v>#N/A</v>
      </c>
      <c r="U196" t="e">
        <f>ROUND((VLOOKUP($B196, 'Pitcher Raw'!$B$6:$AM$77, MATCH('All P'!U$5,'Pitcher Raw'!$B$5:$AM$5, 0), FALSE)/$L196)*(162*($L196/VLOOKUP($E196, 'Major League Baseball  Detailed'!$AF$2:$AG$31, 2, FALSE))),0)</f>
        <v>#N/A</v>
      </c>
      <c r="V196" t="e">
        <f>ROUND((VLOOKUP($B196, 'Pitcher Raw'!$B$6:$AM$77, MATCH('All P'!V$5,'Pitcher Raw'!$B$5:$AM$5, 0), FALSE)/$L196)*(162*($L196/VLOOKUP($E196, 'Major League Baseball  Detailed'!$AF$2:$AG$31, 2, FALSE))),0)</f>
        <v>#N/A</v>
      </c>
      <c r="W196" t="e">
        <f>ROUND((VLOOKUP($B196, 'Pitcher Raw'!$B$6:$AM$77, MATCH('All P'!W$5,'Pitcher Raw'!$B$5:$AM$5, 0), FALSE)/$L196)*(162*($L196/VLOOKUP($E196, 'Major League Baseball  Detailed'!$AF$2:$AG$31, 2, FALSE))),0)</f>
        <v>#N/A</v>
      </c>
      <c r="X196" t="e">
        <f>ROUND((VLOOKUP($B196, 'Pitcher Raw'!$B$6:$AM$77, MATCH('All P'!X$5,'Pitcher Raw'!$B$5:$AM$5, 0), FALSE)/$L196)*(162*($L196/VLOOKUP($E196, 'Major League Baseball  Detailed'!$AF$2:$AG$31, 2, FALSE))),0)</f>
        <v>#N/A</v>
      </c>
      <c r="Y196" t="e">
        <f>ROUND((VLOOKUP($B196, 'Pitcher Raw'!$B$6:$AM$77, MATCH('All P'!Y$5,'Pitcher Raw'!$B$5:$AM$5, 0), FALSE)/$L196)*(162*($L196/VLOOKUP($E196, 'Major League Baseball  Detailed'!$AF$2:$AG$31, 2, FALSE))),0)</f>
        <v>#N/A</v>
      </c>
      <c r="Z196" t="e">
        <f>ROUND((VLOOKUP($B196, 'Pitcher Raw'!$B$6:$AM$77, MATCH('All P'!Z$5,'Pitcher Raw'!$B$5:$AM$5, 0), FALSE)/$L196)*(162*($L196/VLOOKUP($E196, 'Major League Baseball  Detailed'!$AF$2:$AG$31, 2, FALSE))),0)</f>
        <v>#N/A</v>
      </c>
      <c r="AA196" t="e">
        <f>ROUND((VLOOKUP($B196, 'Pitcher Raw'!$B$6:$AM$77, MATCH('All P'!AA$5,'Pitcher Raw'!$B$5:$AM$5, 0), FALSE)/$L196)*(162*($L196/VLOOKUP($E196, 'Major League Baseball  Detailed'!$AF$2:$AG$31, 2, FALSE))),0)</f>
        <v>#N/A</v>
      </c>
      <c r="AB196" t="e">
        <f>ROUND((VLOOKUP($B196, 'Pitcher Raw'!$B$6:$AM$77, MATCH('All P'!AB$5,'Pitcher Raw'!$B$5:$AM$5, 0), FALSE)/$L196)*(162*($L196/VLOOKUP($E196, 'Major League Baseball  Detailed'!$AF$2:$AG$31, 2, FALSE))),0)</f>
        <v>#N/A</v>
      </c>
      <c r="AC196" t="e">
        <f>VLOOKUP($B196, 'Pitcher Raw'!$B$6:$AM$77, MATCH('All P'!AC$5, 'Pitcher Raw'!$B$5:$AM$5, 0), FALSE)</f>
        <v>#N/A</v>
      </c>
      <c r="AD196" s="1" t="e">
        <f>VLOOKUP($B196, 'Pitcher Raw'!$B$6:$AM$77, MATCH('All P'!AD$5, 'Pitcher Raw'!$B$5:$AM$5, 0), FALSE)</f>
        <v>#N/A</v>
      </c>
      <c r="AE196" s="1" t="e">
        <f>VLOOKUP($B196, 'Pitcher Raw'!$B$6:$AM$77, MATCH('All P'!AE$5, 'Pitcher Raw'!$B$5:$AM$5, 0), FALSE)</f>
        <v>#N/A</v>
      </c>
      <c r="AF196" s="9" t="e">
        <f>VLOOKUP($B196, 'Pitcher Raw'!$B$6:$AM$77, MATCH('All P'!AF$5, 'Pitcher Raw'!$B$5:$AM$5, 0), FALSE)</f>
        <v>#N/A</v>
      </c>
      <c r="AG196" s="9" t="e">
        <f>VLOOKUP($B196, 'Pitcher Raw'!$B$6:$AM$77, MATCH('All P'!AG$5, 'Pitcher Raw'!$B$5:$AM$5, 0), FALSE)</f>
        <v>#N/A</v>
      </c>
      <c r="AH196" s="9" t="e">
        <f>VLOOKUP($B196, 'Pitcher Raw'!$B$6:$AM$77, MATCH('All P'!AH$5, 'Pitcher Raw'!$B$5:$AM$5, 0), FALSE)</f>
        <v>#N/A</v>
      </c>
      <c r="AI196" s="9" t="e">
        <f>VLOOKUP($B196, 'Pitcher Raw'!$B$6:$AM$77, MATCH('All P'!AI$5, 'Pitcher Raw'!$B$5:$AM$5, 0), FALSE)</f>
        <v>#N/A</v>
      </c>
      <c r="AJ196" s="9" t="e">
        <f>VLOOKUP($B196, 'Pitcher Raw'!$B$6:$AM$77, MATCH('All P'!AJ$5, 'Pitcher Raw'!$B$5:$AM$5, 0), FALSE)</f>
        <v>#N/A</v>
      </c>
      <c r="AK196" s="9" t="e">
        <f>(VLOOKUP($B196, 'Pitcher Raw'!$B$6:$AM$77, MATCH('All P'!AK$5, 'Pitcher Raw'!$B$5:$AM$5, 0), FALSE)/VLOOKUP('All P'!$E196, 'Major League Baseball  Detailed'!$AF$2:$AG$31,2,FALSE))*162</f>
        <v>#N/A</v>
      </c>
      <c r="AL196" s="9" t="e">
        <f>(VLOOKUP($B196, 'Pitcher Raw'!$B$6:$AM$77, MATCH('All P'!AL$5, 'Pitcher Raw'!$B$5:$AM$5, 0), FALSE)/VLOOKUP('All P'!$E196, 'Major League Baseball  Detailed'!$AF$2:$AG$31,2,FALSE))*162</f>
        <v>#N/A</v>
      </c>
    </row>
    <row r="197" spans="1:38" x14ac:dyDescent="0.45">
      <c r="A197">
        <f>'Pitcher Raw'!A197</f>
        <v>0</v>
      </c>
      <c r="B197">
        <f>'Pitcher Raw'!B197</f>
        <v>0</v>
      </c>
      <c r="C197">
        <f>'Pitcher Raw'!C197</f>
        <v>0</v>
      </c>
      <c r="D197">
        <f>'Pitcher Raw'!D197</f>
        <v>0</v>
      </c>
      <c r="E197">
        <f>'Pitcher Raw'!E197</f>
        <v>0</v>
      </c>
      <c r="F197">
        <f>'Pitcher Raw'!F197</f>
        <v>0</v>
      </c>
      <c r="G197" t="e">
        <f>ROUND((VLOOKUP($B197, 'Pitcher Raw'!$B$6:$AM$77, MATCH('All P'!G$5,'Pitcher Raw'!$B$5:$AM$5, 0), FALSE)/$L197)*(162*($L197/VLOOKUP($E197, 'Major League Baseball  Detailed'!$AF$2:$AG$31, 2, FALSE))),0)</f>
        <v>#N/A</v>
      </c>
      <c r="H197" t="e">
        <f>ROUND((VLOOKUP($B197, 'Pitcher Raw'!$B$6:$AM$77, MATCH('All P'!H$5,'Pitcher Raw'!$B$5:$AM$5, 0), FALSE)/$L197)*(162*($L197/VLOOKUP($E197, 'Major League Baseball  Detailed'!$AF$2:$AG$31, 2, FALSE))),0)</f>
        <v>#N/A</v>
      </c>
      <c r="I197" t="e">
        <f>ROUND((VLOOKUP($B197, 'Pitcher Raw'!$B$6:$AM$77, MATCH('All P'!I$5,'Pitcher Raw'!$B$5:$AM$5, 0), FALSE)/$L197)*(162*($L197/VLOOKUP($E197, 'Major League Baseball  Detailed'!$AF$2:$AG$31, 2, FALSE))),0)</f>
        <v>#N/A</v>
      </c>
      <c r="J197" t="e">
        <f>ROUND((VLOOKUP($B197, 'Pitcher Raw'!$B$6:$AM$77, MATCH('All P'!J$5,'Pitcher Raw'!$B$5:$AM$5, 0), FALSE)/$L197)*(162*($L197/VLOOKUP($E197, 'Major League Baseball  Detailed'!$AF$2:$AG$31, 2, FALSE))),0)</f>
        <v>#N/A</v>
      </c>
      <c r="K197" t="e">
        <f>VLOOKUP($B197, 'Pitcher Raw'!$B$6:$AM$77, MATCH('All P'!K$5, 'Pitcher Raw'!$B$5:$AM$5, 0), FALSE)</f>
        <v>#N/A</v>
      </c>
      <c r="L197" t="e">
        <f>ROUND((VLOOKUP($B197,'Pitcher Raw'!$B$6:$AM$77,MATCH('All P'!L$5,'Pitcher Raw'!$B$5:$AM$5,0),FALSE)/VLOOKUP($E197, 'Major League Baseball  Detailed'!$AF$2:$AG$31, 2, FALSE))*162, 0)</f>
        <v>#N/A</v>
      </c>
      <c r="M197" t="e">
        <f>ROUND((VLOOKUP($B197,'Pitcher Raw'!$B$6:$AM$77,MATCH('All P'!M$5,'Pitcher Raw'!$B$5:$AM$5,0),FALSE)/VLOOKUP($E197, 'Major League Baseball  Detailed'!$AF$2:$AG$31, 2, FALSE))*162, 0)</f>
        <v>#N/A</v>
      </c>
      <c r="N197" t="e">
        <f>ROUND((VLOOKUP($B197, 'Pitcher Raw'!$B$6:$AM$77, MATCH('All P'!N$5,'Pitcher Raw'!$B$5:$AM$5, 0), FALSE)/$L197)*(162*($L197/VLOOKUP($E197, 'Major League Baseball  Detailed'!$AF$2:$AG$31, 2, FALSE))),0)</f>
        <v>#N/A</v>
      </c>
      <c r="O197" t="e">
        <f>ROUND((VLOOKUP($B197, 'Pitcher Raw'!$B$6:$AM$77, MATCH('All P'!O$5,'Pitcher Raw'!$B$5:$AM$5, 0), FALSE)/$L197)*(162*($L197/VLOOKUP($E197, 'Major League Baseball  Detailed'!$AF$2:$AG$31, 2, FALSE))),0)</f>
        <v>#N/A</v>
      </c>
      <c r="P197" t="e">
        <f>ROUND((VLOOKUP($B197, 'Pitcher Raw'!$B$6:$AM$77, MATCH('All P'!P$5,'Pitcher Raw'!$B$5:$AM$5, 0), FALSE)/$L197)*(162*($L197/VLOOKUP($E197, 'Major League Baseball  Detailed'!$AF$2:$AG$31, 2, FALSE))),0)</f>
        <v>#N/A</v>
      </c>
      <c r="Q197" t="e">
        <f>ROUND((VLOOKUP($B197, 'Pitcher Raw'!$B$6:$AM$77, MATCH('All P'!Q$5,'Pitcher Raw'!$B$5:$AM$5, 0), FALSE)/$L197)*(162*($L197/VLOOKUP($E197, 'Major League Baseball  Detailed'!$AF$2:$AG$31, 2, FALSE))),0)</f>
        <v>#N/A</v>
      </c>
      <c r="R197" t="e">
        <f>ROUND((VLOOKUP($B197, 'Pitcher Raw'!$B$6:$AM$77, MATCH('All P'!R$5,'Pitcher Raw'!$B$5:$AM$5, 0), FALSE)/$L197)*(162*($L197/VLOOKUP($E197, 'Major League Baseball  Detailed'!$AF$2:$AG$31, 2, FALSE))),0)</f>
        <v>#N/A</v>
      </c>
      <c r="S197" t="e">
        <f>ROUND((VLOOKUP($B197, 'Pitcher Raw'!$B$6:$AM$77, MATCH('All P'!S$5,'Pitcher Raw'!$B$5:$AM$5, 0), FALSE)/$L197)*(162*($L197/VLOOKUP($E197, 'Major League Baseball  Detailed'!$AF$2:$AG$31, 2, FALSE))),0)</f>
        <v>#N/A</v>
      </c>
      <c r="T197" t="e">
        <f>ROUND((VLOOKUP($B197, 'Pitcher Raw'!$B$6:$AM$77, MATCH('All P'!T$5,'Pitcher Raw'!$B$5:$AM$5, 0), FALSE)/$L197)*(162*($L197/VLOOKUP($E197, 'Major League Baseball  Detailed'!$AF$2:$AG$31, 2, FALSE))),0)</f>
        <v>#N/A</v>
      </c>
      <c r="U197" t="e">
        <f>ROUND((VLOOKUP($B197, 'Pitcher Raw'!$B$6:$AM$77, MATCH('All P'!U$5,'Pitcher Raw'!$B$5:$AM$5, 0), FALSE)/$L197)*(162*($L197/VLOOKUP($E197, 'Major League Baseball  Detailed'!$AF$2:$AG$31, 2, FALSE))),0)</f>
        <v>#N/A</v>
      </c>
      <c r="V197" t="e">
        <f>ROUND((VLOOKUP($B197, 'Pitcher Raw'!$B$6:$AM$77, MATCH('All P'!V$5,'Pitcher Raw'!$B$5:$AM$5, 0), FALSE)/$L197)*(162*($L197/VLOOKUP($E197, 'Major League Baseball  Detailed'!$AF$2:$AG$31, 2, FALSE))),0)</f>
        <v>#N/A</v>
      </c>
      <c r="W197" t="e">
        <f>ROUND((VLOOKUP($B197, 'Pitcher Raw'!$B$6:$AM$77, MATCH('All P'!W$5,'Pitcher Raw'!$B$5:$AM$5, 0), FALSE)/$L197)*(162*($L197/VLOOKUP($E197, 'Major League Baseball  Detailed'!$AF$2:$AG$31, 2, FALSE))),0)</f>
        <v>#N/A</v>
      </c>
      <c r="X197" t="e">
        <f>ROUND((VLOOKUP($B197, 'Pitcher Raw'!$B$6:$AM$77, MATCH('All P'!X$5,'Pitcher Raw'!$B$5:$AM$5, 0), FALSE)/$L197)*(162*($L197/VLOOKUP($E197, 'Major League Baseball  Detailed'!$AF$2:$AG$31, 2, FALSE))),0)</f>
        <v>#N/A</v>
      </c>
      <c r="Y197" t="e">
        <f>ROUND((VLOOKUP($B197, 'Pitcher Raw'!$B$6:$AM$77, MATCH('All P'!Y$5,'Pitcher Raw'!$B$5:$AM$5, 0), FALSE)/$L197)*(162*($L197/VLOOKUP($E197, 'Major League Baseball  Detailed'!$AF$2:$AG$31, 2, FALSE))),0)</f>
        <v>#N/A</v>
      </c>
      <c r="Z197" t="e">
        <f>ROUND((VLOOKUP($B197, 'Pitcher Raw'!$B$6:$AM$77, MATCH('All P'!Z$5,'Pitcher Raw'!$B$5:$AM$5, 0), FALSE)/$L197)*(162*($L197/VLOOKUP($E197, 'Major League Baseball  Detailed'!$AF$2:$AG$31, 2, FALSE))),0)</f>
        <v>#N/A</v>
      </c>
      <c r="AA197" t="e">
        <f>ROUND((VLOOKUP($B197, 'Pitcher Raw'!$B$6:$AM$77, MATCH('All P'!AA$5,'Pitcher Raw'!$B$5:$AM$5, 0), FALSE)/$L197)*(162*($L197/VLOOKUP($E197, 'Major League Baseball  Detailed'!$AF$2:$AG$31, 2, FALSE))),0)</f>
        <v>#N/A</v>
      </c>
      <c r="AB197" t="e">
        <f>ROUND((VLOOKUP($B197, 'Pitcher Raw'!$B$6:$AM$77, MATCH('All P'!AB$5,'Pitcher Raw'!$B$5:$AM$5, 0), FALSE)/$L197)*(162*($L197/VLOOKUP($E197, 'Major League Baseball  Detailed'!$AF$2:$AG$31, 2, FALSE))),0)</f>
        <v>#N/A</v>
      </c>
      <c r="AC197" t="e">
        <f>VLOOKUP($B197, 'Pitcher Raw'!$B$6:$AM$77, MATCH('All P'!AC$5, 'Pitcher Raw'!$B$5:$AM$5, 0), FALSE)</f>
        <v>#N/A</v>
      </c>
      <c r="AD197" s="1" t="e">
        <f>VLOOKUP($B197, 'Pitcher Raw'!$B$6:$AM$77, MATCH('All P'!AD$5, 'Pitcher Raw'!$B$5:$AM$5, 0), FALSE)</f>
        <v>#N/A</v>
      </c>
      <c r="AE197" s="1" t="e">
        <f>VLOOKUP($B197, 'Pitcher Raw'!$B$6:$AM$77, MATCH('All P'!AE$5, 'Pitcher Raw'!$B$5:$AM$5, 0), FALSE)</f>
        <v>#N/A</v>
      </c>
      <c r="AF197" s="9" t="e">
        <f>VLOOKUP($B197, 'Pitcher Raw'!$B$6:$AM$77, MATCH('All P'!AF$5, 'Pitcher Raw'!$B$5:$AM$5, 0), FALSE)</f>
        <v>#N/A</v>
      </c>
      <c r="AG197" s="9" t="e">
        <f>VLOOKUP($B197, 'Pitcher Raw'!$B$6:$AM$77, MATCH('All P'!AG$5, 'Pitcher Raw'!$B$5:$AM$5, 0), FALSE)</f>
        <v>#N/A</v>
      </c>
      <c r="AH197" s="9" t="e">
        <f>VLOOKUP($B197, 'Pitcher Raw'!$B$6:$AM$77, MATCH('All P'!AH$5, 'Pitcher Raw'!$B$5:$AM$5, 0), FALSE)</f>
        <v>#N/A</v>
      </c>
      <c r="AI197" s="9" t="e">
        <f>VLOOKUP($B197, 'Pitcher Raw'!$B$6:$AM$77, MATCH('All P'!AI$5, 'Pitcher Raw'!$B$5:$AM$5, 0), FALSE)</f>
        <v>#N/A</v>
      </c>
      <c r="AJ197" s="9" t="e">
        <f>VLOOKUP($B197, 'Pitcher Raw'!$B$6:$AM$77, MATCH('All P'!AJ$5, 'Pitcher Raw'!$B$5:$AM$5, 0), FALSE)</f>
        <v>#N/A</v>
      </c>
      <c r="AK197" s="9" t="e">
        <f>(VLOOKUP($B197, 'Pitcher Raw'!$B$6:$AM$77, MATCH('All P'!AK$5, 'Pitcher Raw'!$B$5:$AM$5, 0), FALSE)/VLOOKUP('All P'!$E197, 'Major League Baseball  Detailed'!$AF$2:$AG$31,2,FALSE))*162</f>
        <v>#N/A</v>
      </c>
      <c r="AL197" s="9" t="e">
        <f>(VLOOKUP($B197, 'Pitcher Raw'!$B$6:$AM$77, MATCH('All P'!AL$5, 'Pitcher Raw'!$B$5:$AM$5, 0), FALSE)/VLOOKUP('All P'!$E197, 'Major League Baseball  Detailed'!$AF$2:$AG$31,2,FALSE))*162</f>
        <v>#N/A</v>
      </c>
    </row>
    <row r="198" spans="1:38" x14ac:dyDescent="0.45">
      <c r="A198">
        <f>'Pitcher Raw'!A198</f>
        <v>0</v>
      </c>
      <c r="B198">
        <f>'Pitcher Raw'!B198</f>
        <v>0</v>
      </c>
      <c r="C198">
        <f>'Pitcher Raw'!C198</f>
        <v>0</v>
      </c>
      <c r="D198">
        <f>'Pitcher Raw'!D198</f>
        <v>0</v>
      </c>
      <c r="E198">
        <f>'Pitcher Raw'!E198</f>
        <v>0</v>
      </c>
      <c r="F198">
        <f>'Pitcher Raw'!F198</f>
        <v>0</v>
      </c>
      <c r="G198" t="e">
        <f>ROUND((VLOOKUP($B198, 'Pitcher Raw'!$B$6:$AM$77, MATCH('All P'!G$5,'Pitcher Raw'!$B$5:$AM$5, 0), FALSE)/$L198)*(162*($L198/VLOOKUP($E198, 'Major League Baseball  Detailed'!$AF$2:$AG$31, 2, FALSE))),0)</f>
        <v>#N/A</v>
      </c>
      <c r="H198" t="e">
        <f>ROUND((VLOOKUP($B198, 'Pitcher Raw'!$B$6:$AM$77, MATCH('All P'!H$5,'Pitcher Raw'!$B$5:$AM$5, 0), FALSE)/$L198)*(162*($L198/VLOOKUP($E198, 'Major League Baseball  Detailed'!$AF$2:$AG$31, 2, FALSE))),0)</f>
        <v>#N/A</v>
      </c>
      <c r="I198" t="e">
        <f>ROUND((VLOOKUP($B198, 'Pitcher Raw'!$B$6:$AM$77, MATCH('All P'!I$5,'Pitcher Raw'!$B$5:$AM$5, 0), FALSE)/$L198)*(162*($L198/VLOOKUP($E198, 'Major League Baseball  Detailed'!$AF$2:$AG$31, 2, FALSE))),0)</f>
        <v>#N/A</v>
      </c>
      <c r="J198" t="e">
        <f>ROUND((VLOOKUP($B198, 'Pitcher Raw'!$B$6:$AM$77, MATCH('All P'!J$5,'Pitcher Raw'!$B$5:$AM$5, 0), FALSE)/$L198)*(162*($L198/VLOOKUP($E198, 'Major League Baseball  Detailed'!$AF$2:$AG$31, 2, FALSE))),0)</f>
        <v>#N/A</v>
      </c>
      <c r="K198" t="e">
        <f>VLOOKUP($B198, 'Pitcher Raw'!$B$6:$AM$77, MATCH('All P'!K$5, 'Pitcher Raw'!$B$5:$AM$5, 0), FALSE)</f>
        <v>#N/A</v>
      </c>
      <c r="L198" t="e">
        <f>ROUND((VLOOKUP($B198,'Pitcher Raw'!$B$6:$AM$77,MATCH('All P'!L$5,'Pitcher Raw'!$B$5:$AM$5,0),FALSE)/VLOOKUP($E198, 'Major League Baseball  Detailed'!$AF$2:$AG$31, 2, FALSE))*162, 0)</f>
        <v>#N/A</v>
      </c>
      <c r="M198" t="e">
        <f>ROUND((VLOOKUP($B198,'Pitcher Raw'!$B$6:$AM$77,MATCH('All P'!M$5,'Pitcher Raw'!$B$5:$AM$5,0),FALSE)/VLOOKUP($E198, 'Major League Baseball  Detailed'!$AF$2:$AG$31, 2, FALSE))*162, 0)</f>
        <v>#N/A</v>
      </c>
      <c r="N198" t="e">
        <f>ROUND((VLOOKUP($B198, 'Pitcher Raw'!$B$6:$AM$77, MATCH('All P'!N$5,'Pitcher Raw'!$B$5:$AM$5, 0), FALSE)/$L198)*(162*($L198/VLOOKUP($E198, 'Major League Baseball  Detailed'!$AF$2:$AG$31, 2, FALSE))),0)</f>
        <v>#N/A</v>
      </c>
      <c r="O198" t="e">
        <f>ROUND((VLOOKUP($B198, 'Pitcher Raw'!$B$6:$AM$77, MATCH('All P'!O$5,'Pitcher Raw'!$B$5:$AM$5, 0), FALSE)/$L198)*(162*($L198/VLOOKUP($E198, 'Major League Baseball  Detailed'!$AF$2:$AG$31, 2, FALSE))),0)</f>
        <v>#N/A</v>
      </c>
      <c r="P198" t="e">
        <f>ROUND((VLOOKUP($B198, 'Pitcher Raw'!$B$6:$AM$77, MATCH('All P'!P$5,'Pitcher Raw'!$B$5:$AM$5, 0), FALSE)/$L198)*(162*($L198/VLOOKUP($E198, 'Major League Baseball  Detailed'!$AF$2:$AG$31, 2, FALSE))),0)</f>
        <v>#N/A</v>
      </c>
      <c r="Q198" t="e">
        <f>ROUND((VLOOKUP($B198, 'Pitcher Raw'!$B$6:$AM$77, MATCH('All P'!Q$5,'Pitcher Raw'!$B$5:$AM$5, 0), FALSE)/$L198)*(162*($L198/VLOOKUP($E198, 'Major League Baseball  Detailed'!$AF$2:$AG$31, 2, FALSE))),0)</f>
        <v>#N/A</v>
      </c>
      <c r="R198" t="e">
        <f>ROUND((VLOOKUP($B198, 'Pitcher Raw'!$B$6:$AM$77, MATCH('All P'!R$5,'Pitcher Raw'!$B$5:$AM$5, 0), FALSE)/$L198)*(162*($L198/VLOOKUP($E198, 'Major League Baseball  Detailed'!$AF$2:$AG$31, 2, FALSE))),0)</f>
        <v>#N/A</v>
      </c>
      <c r="S198" t="e">
        <f>ROUND((VLOOKUP($B198, 'Pitcher Raw'!$B$6:$AM$77, MATCH('All P'!S$5,'Pitcher Raw'!$B$5:$AM$5, 0), FALSE)/$L198)*(162*($L198/VLOOKUP($E198, 'Major League Baseball  Detailed'!$AF$2:$AG$31, 2, FALSE))),0)</f>
        <v>#N/A</v>
      </c>
      <c r="T198" t="e">
        <f>ROUND((VLOOKUP($B198, 'Pitcher Raw'!$B$6:$AM$77, MATCH('All P'!T$5,'Pitcher Raw'!$B$5:$AM$5, 0), FALSE)/$L198)*(162*($L198/VLOOKUP($E198, 'Major League Baseball  Detailed'!$AF$2:$AG$31, 2, FALSE))),0)</f>
        <v>#N/A</v>
      </c>
      <c r="U198" t="e">
        <f>ROUND((VLOOKUP($B198, 'Pitcher Raw'!$B$6:$AM$77, MATCH('All P'!U$5,'Pitcher Raw'!$B$5:$AM$5, 0), FALSE)/$L198)*(162*($L198/VLOOKUP($E198, 'Major League Baseball  Detailed'!$AF$2:$AG$31, 2, FALSE))),0)</f>
        <v>#N/A</v>
      </c>
      <c r="V198" t="e">
        <f>ROUND((VLOOKUP($B198, 'Pitcher Raw'!$B$6:$AM$77, MATCH('All P'!V$5,'Pitcher Raw'!$B$5:$AM$5, 0), FALSE)/$L198)*(162*($L198/VLOOKUP($E198, 'Major League Baseball  Detailed'!$AF$2:$AG$31, 2, FALSE))),0)</f>
        <v>#N/A</v>
      </c>
      <c r="W198" t="e">
        <f>ROUND((VLOOKUP($B198, 'Pitcher Raw'!$B$6:$AM$77, MATCH('All P'!W$5,'Pitcher Raw'!$B$5:$AM$5, 0), FALSE)/$L198)*(162*($L198/VLOOKUP($E198, 'Major League Baseball  Detailed'!$AF$2:$AG$31, 2, FALSE))),0)</f>
        <v>#N/A</v>
      </c>
      <c r="X198" t="e">
        <f>ROUND((VLOOKUP($B198, 'Pitcher Raw'!$B$6:$AM$77, MATCH('All P'!X$5,'Pitcher Raw'!$B$5:$AM$5, 0), FALSE)/$L198)*(162*($L198/VLOOKUP($E198, 'Major League Baseball  Detailed'!$AF$2:$AG$31, 2, FALSE))),0)</f>
        <v>#N/A</v>
      </c>
      <c r="Y198" t="e">
        <f>ROUND((VLOOKUP($B198, 'Pitcher Raw'!$B$6:$AM$77, MATCH('All P'!Y$5,'Pitcher Raw'!$B$5:$AM$5, 0), FALSE)/$L198)*(162*($L198/VLOOKUP($E198, 'Major League Baseball  Detailed'!$AF$2:$AG$31, 2, FALSE))),0)</f>
        <v>#N/A</v>
      </c>
      <c r="Z198" t="e">
        <f>ROUND((VLOOKUP($B198, 'Pitcher Raw'!$B$6:$AM$77, MATCH('All P'!Z$5,'Pitcher Raw'!$B$5:$AM$5, 0), FALSE)/$L198)*(162*($L198/VLOOKUP($E198, 'Major League Baseball  Detailed'!$AF$2:$AG$31, 2, FALSE))),0)</f>
        <v>#N/A</v>
      </c>
      <c r="AA198" t="e">
        <f>ROUND((VLOOKUP($B198, 'Pitcher Raw'!$B$6:$AM$77, MATCH('All P'!AA$5,'Pitcher Raw'!$B$5:$AM$5, 0), FALSE)/$L198)*(162*($L198/VLOOKUP($E198, 'Major League Baseball  Detailed'!$AF$2:$AG$31, 2, FALSE))),0)</f>
        <v>#N/A</v>
      </c>
      <c r="AB198" t="e">
        <f>ROUND((VLOOKUP($B198, 'Pitcher Raw'!$B$6:$AM$77, MATCH('All P'!AB$5,'Pitcher Raw'!$B$5:$AM$5, 0), FALSE)/$L198)*(162*($L198/VLOOKUP($E198, 'Major League Baseball  Detailed'!$AF$2:$AG$31, 2, FALSE))),0)</f>
        <v>#N/A</v>
      </c>
      <c r="AC198" t="e">
        <f>VLOOKUP($B198, 'Pitcher Raw'!$B$6:$AM$77, MATCH('All P'!AC$5, 'Pitcher Raw'!$B$5:$AM$5, 0), FALSE)</f>
        <v>#N/A</v>
      </c>
      <c r="AD198" s="1" t="e">
        <f>VLOOKUP($B198, 'Pitcher Raw'!$B$6:$AM$77, MATCH('All P'!AD$5, 'Pitcher Raw'!$B$5:$AM$5, 0), FALSE)</f>
        <v>#N/A</v>
      </c>
      <c r="AE198" s="1" t="e">
        <f>VLOOKUP($B198, 'Pitcher Raw'!$B$6:$AM$77, MATCH('All P'!AE$5, 'Pitcher Raw'!$B$5:$AM$5, 0), FALSE)</f>
        <v>#N/A</v>
      </c>
      <c r="AF198" s="9" t="e">
        <f>VLOOKUP($B198, 'Pitcher Raw'!$B$6:$AM$77, MATCH('All P'!AF$5, 'Pitcher Raw'!$B$5:$AM$5, 0), FALSE)</f>
        <v>#N/A</v>
      </c>
      <c r="AG198" s="9" t="e">
        <f>VLOOKUP($B198, 'Pitcher Raw'!$B$6:$AM$77, MATCH('All P'!AG$5, 'Pitcher Raw'!$B$5:$AM$5, 0), FALSE)</f>
        <v>#N/A</v>
      </c>
      <c r="AH198" s="9" t="e">
        <f>VLOOKUP($B198, 'Pitcher Raw'!$B$6:$AM$77, MATCH('All P'!AH$5, 'Pitcher Raw'!$B$5:$AM$5, 0), FALSE)</f>
        <v>#N/A</v>
      </c>
      <c r="AI198" s="9" t="e">
        <f>VLOOKUP($B198, 'Pitcher Raw'!$B$6:$AM$77, MATCH('All P'!AI$5, 'Pitcher Raw'!$B$5:$AM$5, 0), FALSE)</f>
        <v>#N/A</v>
      </c>
      <c r="AJ198" s="9" t="e">
        <f>VLOOKUP($B198, 'Pitcher Raw'!$B$6:$AM$77, MATCH('All P'!AJ$5, 'Pitcher Raw'!$B$5:$AM$5, 0), FALSE)</f>
        <v>#N/A</v>
      </c>
      <c r="AK198" s="9" t="e">
        <f>(VLOOKUP($B198, 'Pitcher Raw'!$B$6:$AM$77, MATCH('All P'!AK$5, 'Pitcher Raw'!$B$5:$AM$5, 0), FALSE)/VLOOKUP('All P'!$E198, 'Major League Baseball  Detailed'!$AF$2:$AG$31,2,FALSE))*162</f>
        <v>#N/A</v>
      </c>
      <c r="AL198" s="9" t="e">
        <f>(VLOOKUP($B198, 'Pitcher Raw'!$B$6:$AM$77, MATCH('All P'!AL$5, 'Pitcher Raw'!$B$5:$AM$5, 0), FALSE)/VLOOKUP('All P'!$E198, 'Major League Baseball  Detailed'!$AF$2:$AG$31,2,FALSE))*162</f>
        <v>#N/A</v>
      </c>
    </row>
    <row r="199" spans="1:38" x14ac:dyDescent="0.45">
      <c r="A199">
        <f>'Pitcher Raw'!A199</f>
        <v>0</v>
      </c>
      <c r="B199">
        <f>'Pitcher Raw'!B199</f>
        <v>0</v>
      </c>
      <c r="C199">
        <f>'Pitcher Raw'!C199</f>
        <v>0</v>
      </c>
      <c r="D199">
        <f>'Pitcher Raw'!D199</f>
        <v>0</v>
      </c>
      <c r="E199">
        <f>'Pitcher Raw'!E199</f>
        <v>0</v>
      </c>
      <c r="F199">
        <f>'Pitcher Raw'!F199</f>
        <v>0</v>
      </c>
      <c r="G199" t="e">
        <f>ROUND((VLOOKUP($B199, 'Pitcher Raw'!$B$6:$AM$77, MATCH('All P'!G$5,'Pitcher Raw'!$B$5:$AM$5, 0), FALSE)/$L199)*(162*($L199/VLOOKUP($E199, 'Major League Baseball  Detailed'!$AF$2:$AG$31, 2, FALSE))),0)</f>
        <v>#N/A</v>
      </c>
      <c r="H199" t="e">
        <f>ROUND((VLOOKUP($B199, 'Pitcher Raw'!$B$6:$AM$77, MATCH('All P'!H$5,'Pitcher Raw'!$B$5:$AM$5, 0), FALSE)/$L199)*(162*($L199/VLOOKUP($E199, 'Major League Baseball  Detailed'!$AF$2:$AG$31, 2, FALSE))),0)</f>
        <v>#N/A</v>
      </c>
      <c r="I199" t="e">
        <f>ROUND((VLOOKUP($B199, 'Pitcher Raw'!$B$6:$AM$77, MATCH('All P'!I$5,'Pitcher Raw'!$B$5:$AM$5, 0), FALSE)/$L199)*(162*($L199/VLOOKUP($E199, 'Major League Baseball  Detailed'!$AF$2:$AG$31, 2, FALSE))),0)</f>
        <v>#N/A</v>
      </c>
      <c r="J199" t="e">
        <f>ROUND((VLOOKUP($B199, 'Pitcher Raw'!$B$6:$AM$77, MATCH('All P'!J$5,'Pitcher Raw'!$B$5:$AM$5, 0), FALSE)/$L199)*(162*($L199/VLOOKUP($E199, 'Major League Baseball  Detailed'!$AF$2:$AG$31, 2, FALSE))),0)</f>
        <v>#N/A</v>
      </c>
      <c r="K199" t="e">
        <f>VLOOKUP($B199, 'Pitcher Raw'!$B$6:$AM$77, MATCH('All P'!K$5, 'Pitcher Raw'!$B$5:$AM$5, 0), FALSE)</f>
        <v>#N/A</v>
      </c>
      <c r="L199" t="e">
        <f>ROUND((VLOOKUP($B199,'Pitcher Raw'!$B$6:$AM$77,MATCH('All P'!L$5,'Pitcher Raw'!$B$5:$AM$5,0),FALSE)/VLOOKUP($E199, 'Major League Baseball  Detailed'!$AF$2:$AG$31, 2, FALSE))*162, 0)</f>
        <v>#N/A</v>
      </c>
      <c r="M199" t="e">
        <f>ROUND((VLOOKUP($B199,'Pitcher Raw'!$B$6:$AM$77,MATCH('All P'!M$5,'Pitcher Raw'!$B$5:$AM$5,0),FALSE)/VLOOKUP($E199, 'Major League Baseball  Detailed'!$AF$2:$AG$31, 2, FALSE))*162, 0)</f>
        <v>#N/A</v>
      </c>
      <c r="N199" t="e">
        <f>ROUND((VLOOKUP($B199, 'Pitcher Raw'!$B$6:$AM$77, MATCH('All P'!N$5,'Pitcher Raw'!$B$5:$AM$5, 0), FALSE)/$L199)*(162*($L199/VLOOKUP($E199, 'Major League Baseball  Detailed'!$AF$2:$AG$31, 2, FALSE))),0)</f>
        <v>#N/A</v>
      </c>
      <c r="O199" t="e">
        <f>ROUND((VLOOKUP($B199, 'Pitcher Raw'!$B$6:$AM$77, MATCH('All P'!O$5,'Pitcher Raw'!$B$5:$AM$5, 0), FALSE)/$L199)*(162*($L199/VLOOKUP($E199, 'Major League Baseball  Detailed'!$AF$2:$AG$31, 2, FALSE))),0)</f>
        <v>#N/A</v>
      </c>
      <c r="P199" t="e">
        <f>ROUND((VLOOKUP($B199, 'Pitcher Raw'!$B$6:$AM$77, MATCH('All P'!P$5,'Pitcher Raw'!$B$5:$AM$5, 0), FALSE)/$L199)*(162*($L199/VLOOKUP($E199, 'Major League Baseball  Detailed'!$AF$2:$AG$31, 2, FALSE))),0)</f>
        <v>#N/A</v>
      </c>
      <c r="Q199" t="e">
        <f>ROUND((VLOOKUP($B199, 'Pitcher Raw'!$B$6:$AM$77, MATCH('All P'!Q$5,'Pitcher Raw'!$B$5:$AM$5, 0), FALSE)/$L199)*(162*($L199/VLOOKUP($E199, 'Major League Baseball  Detailed'!$AF$2:$AG$31, 2, FALSE))),0)</f>
        <v>#N/A</v>
      </c>
      <c r="R199" t="e">
        <f>ROUND((VLOOKUP($B199, 'Pitcher Raw'!$B$6:$AM$77, MATCH('All P'!R$5,'Pitcher Raw'!$B$5:$AM$5, 0), FALSE)/$L199)*(162*($L199/VLOOKUP($E199, 'Major League Baseball  Detailed'!$AF$2:$AG$31, 2, FALSE))),0)</f>
        <v>#N/A</v>
      </c>
      <c r="S199" t="e">
        <f>ROUND((VLOOKUP($B199, 'Pitcher Raw'!$B$6:$AM$77, MATCH('All P'!S$5,'Pitcher Raw'!$B$5:$AM$5, 0), FALSE)/$L199)*(162*($L199/VLOOKUP($E199, 'Major League Baseball  Detailed'!$AF$2:$AG$31, 2, FALSE))),0)</f>
        <v>#N/A</v>
      </c>
      <c r="T199" t="e">
        <f>ROUND((VLOOKUP($B199, 'Pitcher Raw'!$B$6:$AM$77, MATCH('All P'!T$5,'Pitcher Raw'!$B$5:$AM$5, 0), FALSE)/$L199)*(162*($L199/VLOOKUP($E199, 'Major League Baseball  Detailed'!$AF$2:$AG$31, 2, FALSE))),0)</f>
        <v>#N/A</v>
      </c>
      <c r="U199" t="e">
        <f>ROUND((VLOOKUP($B199, 'Pitcher Raw'!$B$6:$AM$77, MATCH('All P'!U$5,'Pitcher Raw'!$B$5:$AM$5, 0), FALSE)/$L199)*(162*($L199/VLOOKUP($E199, 'Major League Baseball  Detailed'!$AF$2:$AG$31, 2, FALSE))),0)</f>
        <v>#N/A</v>
      </c>
      <c r="V199" t="e">
        <f>ROUND((VLOOKUP($B199, 'Pitcher Raw'!$B$6:$AM$77, MATCH('All P'!V$5,'Pitcher Raw'!$B$5:$AM$5, 0), FALSE)/$L199)*(162*($L199/VLOOKUP($E199, 'Major League Baseball  Detailed'!$AF$2:$AG$31, 2, FALSE))),0)</f>
        <v>#N/A</v>
      </c>
      <c r="W199" t="e">
        <f>ROUND((VLOOKUP($B199, 'Pitcher Raw'!$B$6:$AM$77, MATCH('All P'!W$5,'Pitcher Raw'!$B$5:$AM$5, 0), FALSE)/$L199)*(162*($L199/VLOOKUP($E199, 'Major League Baseball  Detailed'!$AF$2:$AG$31, 2, FALSE))),0)</f>
        <v>#N/A</v>
      </c>
      <c r="X199" t="e">
        <f>ROUND((VLOOKUP($B199, 'Pitcher Raw'!$B$6:$AM$77, MATCH('All P'!X$5,'Pitcher Raw'!$B$5:$AM$5, 0), FALSE)/$L199)*(162*($L199/VLOOKUP($E199, 'Major League Baseball  Detailed'!$AF$2:$AG$31, 2, FALSE))),0)</f>
        <v>#N/A</v>
      </c>
      <c r="Y199" t="e">
        <f>ROUND((VLOOKUP($B199, 'Pitcher Raw'!$B$6:$AM$77, MATCH('All P'!Y$5,'Pitcher Raw'!$B$5:$AM$5, 0), FALSE)/$L199)*(162*($L199/VLOOKUP($E199, 'Major League Baseball  Detailed'!$AF$2:$AG$31, 2, FALSE))),0)</f>
        <v>#N/A</v>
      </c>
      <c r="Z199" t="e">
        <f>ROUND((VLOOKUP($B199, 'Pitcher Raw'!$B$6:$AM$77, MATCH('All P'!Z$5,'Pitcher Raw'!$B$5:$AM$5, 0), FALSE)/$L199)*(162*($L199/VLOOKUP($E199, 'Major League Baseball  Detailed'!$AF$2:$AG$31, 2, FALSE))),0)</f>
        <v>#N/A</v>
      </c>
      <c r="AA199" t="e">
        <f>ROUND((VLOOKUP($B199, 'Pitcher Raw'!$B$6:$AM$77, MATCH('All P'!AA$5,'Pitcher Raw'!$B$5:$AM$5, 0), FALSE)/$L199)*(162*($L199/VLOOKUP($E199, 'Major League Baseball  Detailed'!$AF$2:$AG$31, 2, FALSE))),0)</f>
        <v>#N/A</v>
      </c>
      <c r="AB199" t="e">
        <f>ROUND((VLOOKUP($B199, 'Pitcher Raw'!$B$6:$AM$77, MATCH('All P'!AB$5,'Pitcher Raw'!$B$5:$AM$5, 0), FALSE)/$L199)*(162*($L199/VLOOKUP($E199, 'Major League Baseball  Detailed'!$AF$2:$AG$31, 2, FALSE))),0)</f>
        <v>#N/A</v>
      </c>
      <c r="AC199" t="e">
        <f>VLOOKUP($B199, 'Pitcher Raw'!$B$6:$AM$77, MATCH('All P'!AC$5, 'Pitcher Raw'!$B$5:$AM$5, 0), FALSE)</f>
        <v>#N/A</v>
      </c>
      <c r="AD199" s="1" t="e">
        <f>VLOOKUP($B199, 'Pitcher Raw'!$B$6:$AM$77, MATCH('All P'!AD$5, 'Pitcher Raw'!$B$5:$AM$5, 0), FALSE)</f>
        <v>#N/A</v>
      </c>
      <c r="AE199" s="1" t="e">
        <f>VLOOKUP($B199, 'Pitcher Raw'!$B$6:$AM$77, MATCH('All P'!AE$5, 'Pitcher Raw'!$B$5:$AM$5, 0), FALSE)</f>
        <v>#N/A</v>
      </c>
      <c r="AF199" s="9" t="e">
        <f>VLOOKUP($B199, 'Pitcher Raw'!$B$6:$AM$77, MATCH('All P'!AF$5, 'Pitcher Raw'!$B$5:$AM$5, 0), FALSE)</f>
        <v>#N/A</v>
      </c>
      <c r="AG199" s="9" t="e">
        <f>VLOOKUP($B199, 'Pitcher Raw'!$B$6:$AM$77, MATCH('All P'!AG$5, 'Pitcher Raw'!$B$5:$AM$5, 0), FALSE)</f>
        <v>#N/A</v>
      </c>
      <c r="AH199" s="9" t="e">
        <f>VLOOKUP($B199, 'Pitcher Raw'!$B$6:$AM$77, MATCH('All P'!AH$5, 'Pitcher Raw'!$B$5:$AM$5, 0), FALSE)</f>
        <v>#N/A</v>
      </c>
      <c r="AI199" s="9" t="e">
        <f>VLOOKUP($B199, 'Pitcher Raw'!$B$6:$AM$77, MATCH('All P'!AI$5, 'Pitcher Raw'!$B$5:$AM$5, 0), FALSE)</f>
        <v>#N/A</v>
      </c>
      <c r="AJ199" s="9" t="e">
        <f>VLOOKUP($B199, 'Pitcher Raw'!$B$6:$AM$77, MATCH('All P'!AJ$5, 'Pitcher Raw'!$B$5:$AM$5, 0), FALSE)</f>
        <v>#N/A</v>
      </c>
      <c r="AK199" s="9" t="e">
        <f>(VLOOKUP($B199, 'Pitcher Raw'!$B$6:$AM$77, MATCH('All P'!AK$5, 'Pitcher Raw'!$B$5:$AM$5, 0), FALSE)/VLOOKUP('All P'!$E199, 'Major League Baseball  Detailed'!$AF$2:$AG$31,2,FALSE))*162</f>
        <v>#N/A</v>
      </c>
      <c r="AL199" s="9" t="e">
        <f>(VLOOKUP($B199, 'Pitcher Raw'!$B$6:$AM$77, MATCH('All P'!AL$5, 'Pitcher Raw'!$B$5:$AM$5, 0), FALSE)/VLOOKUP('All P'!$E199, 'Major League Baseball  Detailed'!$AF$2:$AG$31,2,FALSE))*162</f>
        <v>#N/A</v>
      </c>
    </row>
    <row r="200" spans="1:38" x14ac:dyDescent="0.45">
      <c r="A200">
        <f>'Pitcher Raw'!A200</f>
        <v>0</v>
      </c>
      <c r="B200">
        <f>'Pitcher Raw'!B200</f>
        <v>0</v>
      </c>
      <c r="C200">
        <f>'Pitcher Raw'!C200</f>
        <v>0</v>
      </c>
      <c r="D200">
        <f>'Pitcher Raw'!D200</f>
        <v>0</v>
      </c>
      <c r="E200">
        <f>'Pitcher Raw'!E200</f>
        <v>0</v>
      </c>
      <c r="F200">
        <f>'Pitcher Raw'!F200</f>
        <v>0</v>
      </c>
      <c r="G200" t="e">
        <f>ROUND((VLOOKUP($B200, 'Pitcher Raw'!$B$6:$AM$77, MATCH('All P'!G$5,'Pitcher Raw'!$B$5:$AM$5, 0), FALSE)/$L200)*(162*($L200/VLOOKUP($E200, 'Major League Baseball  Detailed'!$AF$2:$AG$31, 2, FALSE))),0)</f>
        <v>#N/A</v>
      </c>
      <c r="H200" t="e">
        <f>ROUND((VLOOKUP($B200, 'Pitcher Raw'!$B$6:$AM$77, MATCH('All P'!H$5,'Pitcher Raw'!$B$5:$AM$5, 0), FALSE)/$L200)*(162*($L200/VLOOKUP($E200, 'Major League Baseball  Detailed'!$AF$2:$AG$31, 2, FALSE))),0)</f>
        <v>#N/A</v>
      </c>
      <c r="I200" t="e">
        <f>ROUND((VLOOKUP($B200, 'Pitcher Raw'!$B$6:$AM$77, MATCH('All P'!I$5,'Pitcher Raw'!$B$5:$AM$5, 0), FALSE)/$L200)*(162*($L200/VLOOKUP($E200, 'Major League Baseball  Detailed'!$AF$2:$AG$31, 2, FALSE))),0)</f>
        <v>#N/A</v>
      </c>
      <c r="J200" t="e">
        <f>ROUND((VLOOKUP($B200, 'Pitcher Raw'!$B$6:$AM$77, MATCH('All P'!J$5,'Pitcher Raw'!$B$5:$AM$5, 0), FALSE)/$L200)*(162*($L200/VLOOKUP($E200, 'Major League Baseball  Detailed'!$AF$2:$AG$31, 2, FALSE))),0)</f>
        <v>#N/A</v>
      </c>
      <c r="K200" t="e">
        <f>VLOOKUP($B200, 'Pitcher Raw'!$B$6:$AM$77, MATCH('All P'!K$5, 'Pitcher Raw'!$B$5:$AM$5, 0), FALSE)</f>
        <v>#N/A</v>
      </c>
      <c r="L200" t="e">
        <f>ROUND((VLOOKUP($B200,'Pitcher Raw'!$B$6:$AM$77,MATCH('All P'!L$5,'Pitcher Raw'!$B$5:$AM$5,0),FALSE)/VLOOKUP($E200, 'Major League Baseball  Detailed'!$AF$2:$AG$31, 2, FALSE))*162, 0)</f>
        <v>#N/A</v>
      </c>
      <c r="M200" t="e">
        <f>ROUND((VLOOKUP($B200,'Pitcher Raw'!$B$6:$AM$77,MATCH('All P'!M$5,'Pitcher Raw'!$B$5:$AM$5,0),FALSE)/VLOOKUP($E200, 'Major League Baseball  Detailed'!$AF$2:$AG$31, 2, FALSE))*162, 0)</f>
        <v>#N/A</v>
      </c>
      <c r="N200" t="e">
        <f>ROUND((VLOOKUP($B200, 'Pitcher Raw'!$B$6:$AM$77, MATCH('All P'!N$5,'Pitcher Raw'!$B$5:$AM$5, 0), FALSE)/$L200)*(162*($L200/VLOOKUP($E200, 'Major League Baseball  Detailed'!$AF$2:$AG$31, 2, FALSE))),0)</f>
        <v>#N/A</v>
      </c>
      <c r="O200" t="e">
        <f>ROUND((VLOOKUP($B200, 'Pitcher Raw'!$B$6:$AM$77, MATCH('All P'!O$5,'Pitcher Raw'!$B$5:$AM$5, 0), FALSE)/$L200)*(162*($L200/VLOOKUP($E200, 'Major League Baseball  Detailed'!$AF$2:$AG$31, 2, FALSE))),0)</f>
        <v>#N/A</v>
      </c>
      <c r="P200" t="e">
        <f>ROUND((VLOOKUP($B200, 'Pitcher Raw'!$B$6:$AM$77, MATCH('All P'!P$5,'Pitcher Raw'!$B$5:$AM$5, 0), FALSE)/$L200)*(162*($L200/VLOOKUP($E200, 'Major League Baseball  Detailed'!$AF$2:$AG$31, 2, FALSE))),0)</f>
        <v>#N/A</v>
      </c>
      <c r="Q200" t="e">
        <f>ROUND((VLOOKUP($B200, 'Pitcher Raw'!$B$6:$AM$77, MATCH('All P'!Q$5,'Pitcher Raw'!$B$5:$AM$5, 0), FALSE)/$L200)*(162*($L200/VLOOKUP($E200, 'Major League Baseball  Detailed'!$AF$2:$AG$31, 2, FALSE))),0)</f>
        <v>#N/A</v>
      </c>
      <c r="R200" t="e">
        <f>ROUND((VLOOKUP($B200, 'Pitcher Raw'!$B$6:$AM$77, MATCH('All P'!R$5,'Pitcher Raw'!$B$5:$AM$5, 0), FALSE)/$L200)*(162*($L200/VLOOKUP($E200, 'Major League Baseball  Detailed'!$AF$2:$AG$31, 2, FALSE))),0)</f>
        <v>#N/A</v>
      </c>
      <c r="S200" t="e">
        <f>ROUND((VLOOKUP($B200, 'Pitcher Raw'!$B$6:$AM$77, MATCH('All P'!S$5,'Pitcher Raw'!$B$5:$AM$5, 0), FALSE)/$L200)*(162*($L200/VLOOKUP($E200, 'Major League Baseball  Detailed'!$AF$2:$AG$31, 2, FALSE))),0)</f>
        <v>#N/A</v>
      </c>
      <c r="T200" t="e">
        <f>ROUND((VLOOKUP($B200, 'Pitcher Raw'!$B$6:$AM$77, MATCH('All P'!T$5,'Pitcher Raw'!$B$5:$AM$5, 0), FALSE)/$L200)*(162*($L200/VLOOKUP($E200, 'Major League Baseball  Detailed'!$AF$2:$AG$31, 2, FALSE))),0)</f>
        <v>#N/A</v>
      </c>
      <c r="U200" t="e">
        <f>ROUND((VLOOKUP($B200, 'Pitcher Raw'!$B$6:$AM$77, MATCH('All P'!U$5,'Pitcher Raw'!$B$5:$AM$5, 0), FALSE)/$L200)*(162*($L200/VLOOKUP($E200, 'Major League Baseball  Detailed'!$AF$2:$AG$31, 2, FALSE))),0)</f>
        <v>#N/A</v>
      </c>
      <c r="V200" t="e">
        <f>ROUND((VLOOKUP($B200, 'Pitcher Raw'!$B$6:$AM$77, MATCH('All P'!V$5,'Pitcher Raw'!$B$5:$AM$5, 0), FALSE)/$L200)*(162*($L200/VLOOKUP($E200, 'Major League Baseball  Detailed'!$AF$2:$AG$31, 2, FALSE))),0)</f>
        <v>#N/A</v>
      </c>
      <c r="W200" t="e">
        <f>ROUND((VLOOKUP($B200, 'Pitcher Raw'!$B$6:$AM$77, MATCH('All P'!W$5,'Pitcher Raw'!$B$5:$AM$5, 0), FALSE)/$L200)*(162*($L200/VLOOKUP($E200, 'Major League Baseball  Detailed'!$AF$2:$AG$31, 2, FALSE))),0)</f>
        <v>#N/A</v>
      </c>
      <c r="X200" t="e">
        <f>ROUND((VLOOKUP($B200, 'Pitcher Raw'!$B$6:$AM$77, MATCH('All P'!X$5,'Pitcher Raw'!$B$5:$AM$5, 0), FALSE)/$L200)*(162*($L200/VLOOKUP($E200, 'Major League Baseball  Detailed'!$AF$2:$AG$31, 2, FALSE))),0)</f>
        <v>#N/A</v>
      </c>
      <c r="Y200" t="e">
        <f>ROUND((VLOOKUP($B200, 'Pitcher Raw'!$B$6:$AM$77, MATCH('All P'!Y$5,'Pitcher Raw'!$B$5:$AM$5, 0), FALSE)/$L200)*(162*($L200/VLOOKUP($E200, 'Major League Baseball  Detailed'!$AF$2:$AG$31, 2, FALSE))),0)</f>
        <v>#N/A</v>
      </c>
      <c r="Z200" t="e">
        <f>ROUND((VLOOKUP($B200, 'Pitcher Raw'!$B$6:$AM$77, MATCH('All P'!Z$5,'Pitcher Raw'!$B$5:$AM$5, 0), FALSE)/$L200)*(162*($L200/VLOOKUP($E200, 'Major League Baseball  Detailed'!$AF$2:$AG$31, 2, FALSE))),0)</f>
        <v>#N/A</v>
      </c>
      <c r="AA200" t="e">
        <f>ROUND((VLOOKUP($B200, 'Pitcher Raw'!$B$6:$AM$77, MATCH('All P'!AA$5,'Pitcher Raw'!$B$5:$AM$5, 0), FALSE)/$L200)*(162*($L200/VLOOKUP($E200, 'Major League Baseball  Detailed'!$AF$2:$AG$31, 2, FALSE))),0)</f>
        <v>#N/A</v>
      </c>
      <c r="AB200" t="e">
        <f>ROUND((VLOOKUP($B200, 'Pitcher Raw'!$B$6:$AM$77, MATCH('All P'!AB$5,'Pitcher Raw'!$B$5:$AM$5, 0), FALSE)/$L200)*(162*($L200/VLOOKUP($E200, 'Major League Baseball  Detailed'!$AF$2:$AG$31, 2, FALSE))),0)</f>
        <v>#N/A</v>
      </c>
      <c r="AC200" t="e">
        <f>VLOOKUP($B200, 'Pitcher Raw'!$B$6:$AM$77, MATCH('All P'!AC$5, 'Pitcher Raw'!$B$5:$AM$5, 0), FALSE)</f>
        <v>#N/A</v>
      </c>
      <c r="AD200" s="1" t="e">
        <f>VLOOKUP($B200, 'Pitcher Raw'!$B$6:$AM$77, MATCH('All P'!AD$5, 'Pitcher Raw'!$B$5:$AM$5, 0), FALSE)</f>
        <v>#N/A</v>
      </c>
      <c r="AE200" s="1" t="e">
        <f>VLOOKUP($B200, 'Pitcher Raw'!$B$6:$AM$77, MATCH('All P'!AE$5, 'Pitcher Raw'!$B$5:$AM$5, 0), FALSE)</f>
        <v>#N/A</v>
      </c>
      <c r="AF200" s="9" t="e">
        <f>VLOOKUP($B200, 'Pitcher Raw'!$B$6:$AM$77, MATCH('All P'!AF$5, 'Pitcher Raw'!$B$5:$AM$5, 0), FALSE)</f>
        <v>#N/A</v>
      </c>
      <c r="AG200" s="9" t="e">
        <f>VLOOKUP($B200, 'Pitcher Raw'!$B$6:$AM$77, MATCH('All P'!AG$5, 'Pitcher Raw'!$B$5:$AM$5, 0), FALSE)</f>
        <v>#N/A</v>
      </c>
      <c r="AH200" s="9" t="e">
        <f>VLOOKUP($B200, 'Pitcher Raw'!$B$6:$AM$77, MATCH('All P'!AH$5, 'Pitcher Raw'!$B$5:$AM$5, 0), FALSE)</f>
        <v>#N/A</v>
      </c>
      <c r="AI200" s="9" t="e">
        <f>VLOOKUP($B200, 'Pitcher Raw'!$B$6:$AM$77, MATCH('All P'!AI$5, 'Pitcher Raw'!$B$5:$AM$5, 0), FALSE)</f>
        <v>#N/A</v>
      </c>
      <c r="AJ200" s="9" t="e">
        <f>VLOOKUP($B200, 'Pitcher Raw'!$B$6:$AM$77, MATCH('All P'!AJ$5, 'Pitcher Raw'!$B$5:$AM$5, 0), FALSE)</f>
        <v>#N/A</v>
      </c>
      <c r="AK200" s="9" t="e">
        <f>(VLOOKUP($B200, 'Pitcher Raw'!$B$6:$AM$77, MATCH('All P'!AK$5, 'Pitcher Raw'!$B$5:$AM$5, 0), FALSE)/VLOOKUP('All P'!$E200, 'Major League Baseball  Detailed'!$AF$2:$AG$31,2,FALSE))*162</f>
        <v>#N/A</v>
      </c>
      <c r="AL200" s="9" t="e">
        <f>(VLOOKUP($B200, 'Pitcher Raw'!$B$6:$AM$77, MATCH('All P'!AL$5, 'Pitcher Raw'!$B$5:$AM$5, 0), FALSE)/VLOOKUP('All P'!$E200, 'Major League Baseball  Detailed'!$AF$2:$AG$31,2,FALSE))*162</f>
        <v>#N/A</v>
      </c>
    </row>
    <row r="201" spans="1:38" x14ac:dyDescent="0.45">
      <c r="A201">
        <f>'Pitcher Raw'!A201</f>
        <v>0</v>
      </c>
      <c r="B201">
        <f>'Pitcher Raw'!B201</f>
        <v>0</v>
      </c>
      <c r="C201">
        <f>'Pitcher Raw'!C201</f>
        <v>0</v>
      </c>
      <c r="D201">
        <f>'Pitcher Raw'!D201</f>
        <v>0</v>
      </c>
      <c r="E201">
        <f>'Pitcher Raw'!E201</f>
        <v>0</v>
      </c>
      <c r="F201">
        <f>'Pitcher Raw'!F201</f>
        <v>0</v>
      </c>
      <c r="G201" t="e">
        <f>ROUND((VLOOKUP($B201, 'Pitcher Raw'!$B$6:$AM$77, MATCH('All P'!G$5,'Pitcher Raw'!$B$5:$AM$5, 0), FALSE)/$L201)*(162*($L201/VLOOKUP($E201, 'Major League Baseball  Detailed'!$AF$2:$AG$31, 2, FALSE))),0)</f>
        <v>#N/A</v>
      </c>
      <c r="H201" t="e">
        <f>ROUND((VLOOKUP($B201, 'Pitcher Raw'!$B$6:$AM$77, MATCH('All P'!H$5,'Pitcher Raw'!$B$5:$AM$5, 0), FALSE)/$L201)*(162*($L201/VLOOKUP($E201, 'Major League Baseball  Detailed'!$AF$2:$AG$31, 2, FALSE))),0)</f>
        <v>#N/A</v>
      </c>
      <c r="I201" t="e">
        <f>ROUND((VLOOKUP($B201, 'Pitcher Raw'!$B$6:$AM$77, MATCH('All P'!I$5,'Pitcher Raw'!$B$5:$AM$5, 0), FALSE)/$L201)*(162*($L201/VLOOKUP($E201, 'Major League Baseball  Detailed'!$AF$2:$AG$31, 2, FALSE))),0)</f>
        <v>#N/A</v>
      </c>
      <c r="J201" t="e">
        <f>ROUND((VLOOKUP($B201, 'Pitcher Raw'!$B$6:$AM$77, MATCH('All P'!J$5,'Pitcher Raw'!$B$5:$AM$5, 0), FALSE)/$L201)*(162*($L201/VLOOKUP($E201, 'Major League Baseball  Detailed'!$AF$2:$AG$31, 2, FALSE))),0)</f>
        <v>#N/A</v>
      </c>
      <c r="K201" t="e">
        <f>VLOOKUP($B201, 'Pitcher Raw'!$B$6:$AM$77, MATCH('All P'!K$5, 'Pitcher Raw'!$B$5:$AM$5, 0), FALSE)</f>
        <v>#N/A</v>
      </c>
      <c r="L201" t="e">
        <f>ROUND((VLOOKUP($B201,'Pitcher Raw'!$B$6:$AM$77,MATCH('All P'!L$5,'Pitcher Raw'!$B$5:$AM$5,0),FALSE)/VLOOKUP($E201, 'Major League Baseball  Detailed'!$AF$2:$AG$31, 2, FALSE))*162, 0)</f>
        <v>#N/A</v>
      </c>
      <c r="M201" t="e">
        <f>ROUND((VLOOKUP($B201,'Pitcher Raw'!$B$6:$AM$77,MATCH('All P'!M$5,'Pitcher Raw'!$B$5:$AM$5,0),FALSE)/VLOOKUP($E201, 'Major League Baseball  Detailed'!$AF$2:$AG$31, 2, FALSE))*162, 0)</f>
        <v>#N/A</v>
      </c>
      <c r="N201" t="e">
        <f>ROUND((VLOOKUP($B201, 'Pitcher Raw'!$B$6:$AM$77, MATCH('All P'!N$5,'Pitcher Raw'!$B$5:$AM$5, 0), FALSE)/$L201)*(162*($L201/VLOOKUP($E201, 'Major League Baseball  Detailed'!$AF$2:$AG$31, 2, FALSE))),0)</f>
        <v>#N/A</v>
      </c>
      <c r="O201" t="e">
        <f>ROUND((VLOOKUP($B201, 'Pitcher Raw'!$B$6:$AM$77, MATCH('All P'!O$5,'Pitcher Raw'!$B$5:$AM$5, 0), FALSE)/$L201)*(162*($L201/VLOOKUP($E201, 'Major League Baseball  Detailed'!$AF$2:$AG$31, 2, FALSE))),0)</f>
        <v>#N/A</v>
      </c>
      <c r="P201" t="e">
        <f>ROUND((VLOOKUP($B201, 'Pitcher Raw'!$B$6:$AM$77, MATCH('All P'!P$5,'Pitcher Raw'!$B$5:$AM$5, 0), FALSE)/$L201)*(162*($L201/VLOOKUP($E201, 'Major League Baseball  Detailed'!$AF$2:$AG$31, 2, FALSE))),0)</f>
        <v>#N/A</v>
      </c>
      <c r="Q201" t="e">
        <f>ROUND((VLOOKUP($B201, 'Pitcher Raw'!$B$6:$AM$77, MATCH('All P'!Q$5,'Pitcher Raw'!$B$5:$AM$5, 0), FALSE)/$L201)*(162*($L201/VLOOKUP($E201, 'Major League Baseball  Detailed'!$AF$2:$AG$31, 2, FALSE))),0)</f>
        <v>#N/A</v>
      </c>
      <c r="R201" t="e">
        <f>ROUND((VLOOKUP($B201, 'Pitcher Raw'!$B$6:$AM$77, MATCH('All P'!R$5,'Pitcher Raw'!$B$5:$AM$5, 0), FALSE)/$L201)*(162*($L201/VLOOKUP($E201, 'Major League Baseball  Detailed'!$AF$2:$AG$31, 2, FALSE))),0)</f>
        <v>#N/A</v>
      </c>
      <c r="S201" t="e">
        <f>ROUND((VLOOKUP($B201, 'Pitcher Raw'!$B$6:$AM$77, MATCH('All P'!S$5,'Pitcher Raw'!$B$5:$AM$5, 0), FALSE)/$L201)*(162*($L201/VLOOKUP($E201, 'Major League Baseball  Detailed'!$AF$2:$AG$31, 2, FALSE))),0)</f>
        <v>#N/A</v>
      </c>
      <c r="T201" t="e">
        <f>ROUND((VLOOKUP($B201, 'Pitcher Raw'!$B$6:$AM$77, MATCH('All P'!T$5,'Pitcher Raw'!$B$5:$AM$5, 0), FALSE)/$L201)*(162*($L201/VLOOKUP($E201, 'Major League Baseball  Detailed'!$AF$2:$AG$31, 2, FALSE))),0)</f>
        <v>#N/A</v>
      </c>
      <c r="U201" t="e">
        <f>ROUND((VLOOKUP($B201, 'Pitcher Raw'!$B$6:$AM$77, MATCH('All P'!U$5,'Pitcher Raw'!$B$5:$AM$5, 0), FALSE)/$L201)*(162*($L201/VLOOKUP($E201, 'Major League Baseball  Detailed'!$AF$2:$AG$31, 2, FALSE))),0)</f>
        <v>#N/A</v>
      </c>
      <c r="V201" t="e">
        <f>ROUND((VLOOKUP($B201, 'Pitcher Raw'!$B$6:$AM$77, MATCH('All P'!V$5,'Pitcher Raw'!$B$5:$AM$5, 0), FALSE)/$L201)*(162*($L201/VLOOKUP($E201, 'Major League Baseball  Detailed'!$AF$2:$AG$31, 2, FALSE))),0)</f>
        <v>#N/A</v>
      </c>
      <c r="W201" t="e">
        <f>ROUND((VLOOKUP($B201, 'Pitcher Raw'!$B$6:$AM$77, MATCH('All P'!W$5,'Pitcher Raw'!$B$5:$AM$5, 0), FALSE)/$L201)*(162*($L201/VLOOKUP($E201, 'Major League Baseball  Detailed'!$AF$2:$AG$31, 2, FALSE))),0)</f>
        <v>#N/A</v>
      </c>
      <c r="X201" t="e">
        <f>ROUND((VLOOKUP($B201, 'Pitcher Raw'!$B$6:$AM$77, MATCH('All P'!X$5,'Pitcher Raw'!$B$5:$AM$5, 0), FALSE)/$L201)*(162*($L201/VLOOKUP($E201, 'Major League Baseball  Detailed'!$AF$2:$AG$31, 2, FALSE))),0)</f>
        <v>#N/A</v>
      </c>
      <c r="Y201" t="e">
        <f>ROUND((VLOOKUP($B201, 'Pitcher Raw'!$B$6:$AM$77, MATCH('All P'!Y$5,'Pitcher Raw'!$B$5:$AM$5, 0), FALSE)/$L201)*(162*($L201/VLOOKUP($E201, 'Major League Baseball  Detailed'!$AF$2:$AG$31, 2, FALSE))),0)</f>
        <v>#N/A</v>
      </c>
      <c r="Z201" t="e">
        <f>ROUND((VLOOKUP($B201, 'Pitcher Raw'!$B$6:$AM$77, MATCH('All P'!Z$5,'Pitcher Raw'!$B$5:$AM$5, 0), FALSE)/$L201)*(162*($L201/VLOOKUP($E201, 'Major League Baseball  Detailed'!$AF$2:$AG$31, 2, FALSE))),0)</f>
        <v>#N/A</v>
      </c>
      <c r="AA201" t="e">
        <f>ROUND((VLOOKUP($B201, 'Pitcher Raw'!$B$6:$AM$77, MATCH('All P'!AA$5,'Pitcher Raw'!$B$5:$AM$5, 0), FALSE)/$L201)*(162*($L201/VLOOKUP($E201, 'Major League Baseball  Detailed'!$AF$2:$AG$31, 2, FALSE))),0)</f>
        <v>#N/A</v>
      </c>
      <c r="AB201" t="e">
        <f>ROUND((VLOOKUP($B201, 'Pitcher Raw'!$B$6:$AM$77, MATCH('All P'!AB$5,'Pitcher Raw'!$B$5:$AM$5, 0), FALSE)/$L201)*(162*($L201/VLOOKUP($E201, 'Major League Baseball  Detailed'!$AF$2:$AG$31, 2, FALSE))),0)</f>
        <v>#N/A</v>
      </c>
      <c r="AC201" t="e">
        <f>VLOOKUP($B201, 'Pitcher Raw'!$B$6:$AM$77, MATCH('All P'!AC$5, 'Pitcher Raw'!$B$5:$AM$5, 0), FALSE)</f>
        <v>#N/A</v>
      </c>
      <c r="AD201" s="1" t="e">
        <f>VLOOKUP($B201, 'Pitcher Raw'!$B$6:$AM$77, MATCH('All P'!AD$5, 'Pitcher Raw'!$B$5:$AM$5, 0), FALSE)</f>
        <v>#N/A</v>
      </c>
      <c r="AE201" s="1" t="e">
        <f>VLOOKUP($B201, 'Pitcher Raw'!$B$6:$AM$77, MATCH('All P'!AE$5, 'Pitcher Raw'!$B$5:$AM$5, 0), FALSE)</f>
        <v>#N/A</v>
      </c>
      <c r="AF201" s="9" t="e">
        <f>VLOOKUP($B201, 'Pitcher Raw'!$B$6:$AM$77, MATCH('All P'!AF$5, 'Pitcher Raw'!$B$5:$AM$5, 0), FALSE)</f>
        <v>#N/A</v>
      </c>
      <c r="AG201" s="9" t="e">
        <f>VLOOKUP($B201, 'Pitcher Raw'!$B$6:$AM$77, MATCH('All P'!AG$5, 'Pitcher Raw'!$B$5:$AM$5, 0), FALSE)</f>
        <v>#N/A</v>
      </c>
      <c r="AH201" s="9" t="e">
        <f>VLOOKUP($B201, 'Pitcher Raw'!$B$6:$AM$77, MATCH('All P'!AH$5, 'Pitcher Raw'!$B$5:$AM$5, 0), FALSE)</f>
        <v>#N/A</v>
      </c>
      <c r="AI201" s="9" t="e">
        <f>VLOOKUP($B201, 'Pitcher Raw'!$B$6:$AM$77, MATCH('All P'!AI$5, 'Pitcher Raw'!$B$5:$AM$5, 0), FALSE)</f>
        <v>#N/A</v>
      </c>
      <c r="AJ201" s="9" t="e">
        <f>VLOOKUP($B201, 'Pitcher Raw'!$B$6:$AM$77, MATCH('All P'!AJ$5, 'Pitcher Raw'!$B$5:$AM$5, 0), FALSE)</f>
        <v>#N/A</v>
      </c>
      <c r="AK201" s="9" t="e">
        <f>(VLOOKUP($B201, 'Pitcher Raw'!$B$6:$AM$77, MATCH('All P'!AK$5, 'Pitcher Raw'!$B$5:$AM$5, 0), FALSE)/VLOOKUP('All P'!$E201, 'Major League Baseball  Detailed'!$AF$2:$AG$31,2,FALSE))*162</f>
        <v>#N/A</v>
      </c>
      <c r="AL201" s="9" t="e">
        <f>(VLOOKUP($B201, 'Pitcher Raw'!$B$6:$AM$77, MATCH('All P'!AL$5, 'Pitcher Raw'!$B$5:$AM$5, 0), FALSE)/VLOOKUP('All P'!$E201, 'Major League Baseball  Detailed'!$AF$2:$AG$31,2,FALSE))*162</f>
        <v>#N/A</v>
      </c>
    </row>
    <row r="202" spans="1:38" x14ac:dyDescent="0.45">
      <c r="A202">
        <f>'Pitcher Raw'!A202</f>
        <v>0</v>
      </c>
      <c r="B202">
        <f>'Pitcher Raw'!B202</f>
        <v>0</v>
      </c>
      <c r="C202">
        <f>'Pitcher Raw'!C202</f>
        <v>0</v>
      </c>
      <c r="D202">
        <f>'Pitcher Raw'!D202</f>
        <v>0</v>
      </c>
      <c r="E202">
        <f>'Pitcher Raw'!E202</f>
        <v>0</v>
      </c>
      <c r="F202">
        <f>'Pitcher Raw'!F202</f>
        <v>0</v>
      </c>
      <c r="G202" t="e">
        <f>ROUND((VLOOKUP($B202, 'Pitcher Raw'!$B$6:$AM$77, MATCH('All P'!G$5,'Pitcher Raw'!$B$5:$AM$5, 0), FALSE)/$L202)*(162*($L202/VLOOKUP($E202, 'Major League Baseball  Detailed'!$AF$2:$AG$31, 2, FALSE))),0)</f>
        <v>#N/A</v>
      </c>
      <c r="H202" t="e">
        <f>ROUND((VLOOKUP($B202, 'Pitcher Raw'!$B$6:$AM$77, MATCH('All P'!H$5,'Pitcher Raw'!$B$5:$AM$5, 0), FALSE)/$L202)*(162*($L202/VLOOKUP($E202, 'Major League Baseball  Detailed'!$AF$2:$AG$31, 2, FALSE))),0)</f>
        <v>#N/A</v>
      </c>
      <c r="I202" t="e">
        <f>ROUND((VLOOKUP($B202, 'Pitcher Raw'!$B$6:$AM$77, MATCH('All P'!I$5,'Pitcher Raw'!$B$5:$AM$5, 0), FALSE)/$L202)*(162*($L202/VLOOKUP($E202, 'Major League Baseball  Detailed'!$AF$2:$AG$31, 2, FALSE))),0)</f>
        <v>#N/A</v>
      </c>
      <c r="J202" t="e">
        <f>ROUND((VLOOKUP($B202, 'Pitcher Raw'!$B$6:$AM$77, MATCH('All P'!J$5,'Pitcher Raw'!$B$5:$AM$5, 0), FALSE)/$L202)*(162*($L202/VLOOKUP($E202, 'Major League Baseball  Detailed'!$AF$2:$AG$31, 2, FALSE))),0)</f>
        <v>#N/A</v>
      </c>
      <c r="K202" t="e">
        <f>VLOOKUP($B202, 'Pitcher Raw'!$B$6:$AM$77, MATCH('All P'!K$5, 'Pitcher Raw'!$B$5:$AM$5, 0), FALSE)</f>
        <v>#N/A</v>
      </c>
      <c r="L202" t="e">
        <f>ROUND((VLOOKUP($B202,'Pitcher Raw'!$B$6:$AM$77,MATCH('All P'!L$5,'Pitcher Raw'!$B$5:$AM$5,0),FALSE)/VLOOKUP($E202, 'Major League Baseball  Detailed'!$AF$2:$AG$31, 2, FALSE))*162, 0)</f>
        <v>#N/A</v>
      </c>
      <c r="M202" t="e">
        <f>ROUND((VLOOKUP($B202,'Pitcher Raw'!$B$6:$AM$77,MATCH('All P'!M$5,'Pitcher Raw'!$B$5:$AM$5,0),FALSE)/VLOOKUP($E202, 'Major League Baseball  Detailed'!$AF$2:$AG$31, 2, FALSE))*162, 0)</f>
        <v>#N/A</v>
      </c>
      <c r="N202" t="e">
        <f>ROUND((VLOOKUP($B202, 'Pitcher Raw'!$B$6:$AM$77, MATCH('All P'!N$5,'Pitcher Raw'!$B$5:$AM$5, 0), FALSE)/$L202)*(162*($L202/VLOOKUP($E202, 'Major League Baseball  Detailed'!$AF$2:$AG$31, 2, FALSE))),0)</f>
        <v>#N/A</v>
      </c>
      <c r="O202" t="e">
        <f>ROUND((VLOOKUP($B202, 'Pitcher Raw'!$B$6:$AM$77, MATCH('All P'!O$5,'Pitcher Raw'!$B$5:$AM$5, 0), FALSE)/$L202)*(162*($L202/VLOOKUP($E202, 'Major League Baseball  Detailed'!$AF$2:$AG$31, 2, FALSE))),0)</f>
        <v>#N/A</v>
      </c>
      <c r="P202" t="e">
        <f>ROUND((VLOOKUP($B202, 'Pitcher Raw'!$B$6:$AM$77, MATCH('All P'!P$5,'Pitcher Raw'!$B$5:$AM$5, 0), FALSE)/$L202)*(162*($L202/VLOOKUP($E202, 'Major League Baseball  Detailed'!$AF$2:$AG$31, 2, FALSE))),0)</f>
        <v>#N/A</v>
      </c>
      <c r="Q202" t="e">
        <f>ROUND((VLOOKUP($B202, 'Pitcher Raw'!$B$6:$AM$77, MATCH('All P'!Q$5,'Pitcher Raw'!$B$5:$AM$5, 0), FALSE)/$L202)*(162*($L202/VLOOKUP($E202, 'Major League Baseball  Detailed'!$AF$2:$AG$31, 2, FALSE))),0)</f>
        <v>#N/A</v>
      </c>
      <c r="R202" t="e">
        <f>ROUND((VLOOKUP($B202, 'Pitcher Raw'!$B$6:$AM$77, MATCH('All P'!R$5,'Pitcher Raw'!$B$5:$AM$5, 0), FALSE)/$L202)*(162*($L202/VLOOKUP($E202, 'Major League Baseball  Detailed'!$AF$2:$AG$31, 2, FALSE))),0)</f>
        <v>#N/A</v>
      </c>
      <c r="S202" t="e">
        <f>ROUND((VLOOKUP($B202, 'Pitcher Raw'!$B$6:$AM$77, MATCH('All P'!S$5,'Pitcher Raw'!$B$5:$AM$5, 0), FALSE)/$L202)*(162*($L202/VLOOKUP($E202, 'Major League Baseball  Detailed'!$AF$2:$AG$31, 2, FALSE))),0)</f>
        <v>#N/A</v>
      </c>
      <c r="T202" t="e">
        <f>ROUND((VLOOKUP($B202, 'Pitcher Raw'!$B$6:$AM$77, MATCH('All P'!T$5,'Pitcher Raw'!$B$5:$AM$5, 0), FALSE)/$L202)*(162*($L202/VLOOKUP($E202, 'Major League Baseball  Detailed'!$AF$2:$AG$31, 2, FALSE))),0)</f>
        <v>#N/A</v>
      </c>
      <c r="U202" t="e">
        <f>ROUND((VLOOKUP($B202, 'Pitcher Raw'!$B$6:$AM$77, MATCH('All P'!U$5,'Pitcher Raw'!$B$5:$AM$5, 0), FALSE)/$L202)*(162*($L202/VLOOKUP($E202, 'Major League Baseball  Detailed'!$AF$2:$AG$31, 2, FALSE))),0)</f>
        <v>#N/A</v>
      </c>
      <c r="V202" t="e">
        <f>ROUND((VLOOKUP($B202, 'Pitcher Raw'!$B$6:$AM$77, MATCH('All P'!V$5,'Pitcher Raw'!$B$5:$AM$5, 0), FALSE)/$L202)*(162*($L202/VLOOKUP($E202, 'Major League Baseball  Detailed'!$AF$2:$AG$31, 2, FALSE))),0)</f>
        <v>#N/A</v>
      </c>
      <c r="W202" t="e">
        <f>ROUND((VLOOKUP($B202, 'Pitcher Raw'!$B$6:$AM$77, MATCH('All P'!W$5,'Pitcher Raw'!$B$5:$AM$5, 0), FALSE)/$L202)*(162*($L202/VLOOKUP($E202, 'Major League Baseball  Detailed'!$AF$2:$AG$31, 2, FALSE))),0)</f>
        <v>#N/A</v>
      </c>
      <c r="X202" t="e">
        <f>ROUND((VLOOKUP($B202, 'Pitcher Raw'!$B$6:$AM$77, MATCH('All P'!X$5,'Pitcher Raw'!$B$5:$AM$5, 0), FALSE)/$L202)*(162*($L202/VLOOKUP($E202, 'Major League Baseball  Detailed'!$AF$2:$AG$31, 2, FALSE))),0)</f>
        <v>#N/A</v>
      </c>
      <c r="Y202" t="e">
        <f>ROUND((VLOOKUP($B202, 'Pitcher Raw'!$B$6:$AM$77, MATCH('All P'!Y$5,'Pitcher Raw'!$B$5:$AM$5, 0), FALSE)/$L202)*(162*($L202/VLOOKUP($E202, 'Major League Baseball  Detailed'!$AF$2:$AG$31, 2, FALSE))),0)</f>
        <v>#N/A</v>
      </c>
      <c r="Z202" t="e">
        <f>ROUND((VLOOKUP($B202, 'Pitcher Raw'!$B$6:$AM$77, MATCH('All P'!Z$5,'Pitcher Raw'!$B$5:$AM$5, 0), FALSE)/$L202)*(162*($L202/VLOOKUP($E202, 'Major League Baseball  Detailed'!$AF$2:$AG$31, 2, FALSE))),0)</f>
        <v>#N/A</v>
      </c>
      <c r="AA202" t="e">
        <f>ROUND((VLOOKUP($B202, 'Pitcher Raw'!$B$6:$AM$77, MATCH('All P'!AA$5,'Pitcher Raw'!$B$5:$AM$5, 0), FALSE)/$L202)*(162*($L202/VLOOKUP($E202, 'Major League Baseball  Detailed'!$AF$2:$AG$31, 2, FALSE))),0)</f>
        <v>#N/A</v>
      </c>
      <c r="AB202" t="e">
        <f>ROUND((VLOOKUP($B202, 'Pitcher Raw'!$B$6:$AM$77, MATCH('All P'!AB$5,'Pitcher Raw'!$B$5:$AM$5, 0), FALSE)/$L202)*(162*($L202/VLOOKUP($E202, 'Major League Baseball  Detailed'!$AF$2:$AG$31, 2, FALSE))),0)</f>
        <v>#N/A</v>
      </c>
      <c r="AC202" t="e">
        <f>VLOOKUP($B202, 'Pitcher Raw'!$B$6:$AM$77, MATCH('All P'!AC$5, 'Pitcher Raw'!$B$5:$AM$5, 0), FALSE)</f>
        <v>#N/A</v>
      </c>
      <c r="AD202" s="1" t="e">
        <f>VLOOKUP($B202, 'Pitcher Raw'!$B$6:$AM$77, MATCH('All P'!AD$5, 'Pitcher Raw'!$B$5:$AM$5, 0), FALSE)</f>
        <v>#N/A</v>
      </c>
      <c r="AE202" s="1" t="e">
        <f>VLOOKUP($B202, 'Pitcher Raw'!$B$6:$AM$77, MATCH('All P'!AE$5, 'Pitcher Raw'!$B$5:$AM$5, 0), FALSE)</f>
        <v>#N/A</v>
      </c>
      <c r="AF202" s="9" t="e">
        <f>VLOOKUP($B202, 'Pitcher Raw'!$B$6:$AM$77, MATCH('All P'!AF$5, 'Pitcher Raw'!$B$5:$AM$5, 0), FALSE)</f>
        <v>#N/A</v>
      </c>
      <c r="AG202" s="9" t="e">
        <f>VLOOKUP($B202, 'Pitcher Raw'!$B$6:$AM$77, MATCH('All P'!AG$5, 'Pitcher Raw'!$B$5:$AM$5, 0), FALSE)</f>
        <v>#N/A</v>
      </c>
      <c r="AH202" s="9" t="e">
        <f>VLOOKUP($B202, 'Pitcher Raw'!$B$6:$AM$77, MATCH('All P'!AH$5, 'Pitcher Raw'!$B$5:$AM$5, 0), FALSE)</f>
        <v>#N/A</v>
      </c>
      <c r="AI202" s="9" t="e">
        <f>VLOOKUP($B202, 'Pitcher Raw'!$B$6:$AM$77, MATCH('All P'!AI$5, 'Pitcher Raw'!$B$5:$AM$5, 0), FALSE)</f>
        <v>#N/A</v>
      </c>
      <c r="AJ202" s="9" t="e">
        <f>VLOOKUP($B202, 'Pitcher Raw'!$B$6:$AM$77, MATCH('All P'!AJ$5, 'Pitcher Raw'!$B$5:$AM$5, 0), FALSE)</f>
        <v>#N/A</v>
      </c>
      <c r="AK202" s="9" t="e">
        <f>(VLOOKUP($B202, 'Pitcher Raw'!$B$6:$AM$77, MATCH('All P'!AK$5, 'Pitcher Raw'!$B$5:$AM$5, 0), FALSE)/VLOOKUP('All P'!$E202, 'Major League Baseball  Detailed'!$AF$2:$AG$31,2,FALSE))*162</f>
        <v>#N/A</v>
      </c>
      <c r="AL202" s="9" t="e">
        <f>(VLOOKUP($B202, 'Pitcher Raw'!$B$6:$AM$77, MATCH('All P'!AL$5, 'Pitcher Raw'!$B$5:$AM$5, 0), FALSE)/VLOOKUP('All P'!$E202, 'Major League Baseball  Detailed'!$AF$2:$AG$31,2,FALSE))*162</f>
        <v>#N/A</v>
      </c>
    </row>
    <row r="203" spans="1:38" x14ac:dyDescent="0.45">
      <c r="A203">
        <f>'Pitcher Raw'!A203</f>
        <v>0</v>
      </c>
      <c r="B203">
        <f>'Pitcher Raw'!B203</f>
        <v>0</v>
      </c>
      <c r="C203">
        <f>'Pitcher Raw'!C203</f>
        <v>0</v>
      </c>
      <c r="D203">
        <f>'Pitcher Raw'!D203</f>
        <v>0</v>
      </c>
      <c r="E203">
        <f>'Pitcher Raw'!E203</f>
        <v>0</v>
      </c>
      <c r="F203">
        <f>'Pitcher Raw'!F203</f>
        <v>0</v>
      </c>
      <c r="G203" t="e">
        <f>ROUND((VLOOKUP($B203, 'Pitcher Raw'!$B$6:$AM$77, MATCH('All P'!G$5,'Pitcher Raw'!$B$5:$AM$5, 0), FALSE)/$L203)*(162*($L203/VLOOKUP($E203, 'Major League Baseball  Detailed'!$AF$2:$AG$31, 2, FALSE))),0)</f>
        <v>#N/A</v>
      </c>
      <c r="H203" t="e">
        <f>ROUND((VLOOKUP($B203, 'Pitcher Raw'!$B$6:$AM$77, MATCH('All P'!H$5,'Pitcher Raw'!$B$5:$AM$5, 0), FALSE)/$L203)*(162*($L203/VLOOKUP($E203, 'Major League Baseball  Detailed'!$AF$2:$AG$31, 2, FALSE))),0)</f>
        <v>#N/A</v>
      </c>
      <c r="I203" t="e">
        <f>ROUND((VLOOKUP($B203, 'Pitcher Raw'!$B$6:$AM$77, MATCH('All P'!I$5,'Pitcher Raw'!$B$5:$AM$5, 0), FALSE)/$L203)*(162*($L203/VLOOKUP($E203, 'Major League Baseball  Detailed'!$AF$2:$AG$31, 2, FALSE))),0)</f>
        <v>#N/A</v>
      </c>
      <c r="J203" t="e">
        <f>ROUND((VLOOKUP($B203, 'Pitcher Raw'!$B$6:$AM$77, MATCH('All P'!J$5,'Pitcher Raw'!$B$5:$AM$5, 0), FALSE)/$L203)*(162*($L203/VLOOKUP($E203, 'Major League Baseball  Detailed'!$AF$2:$AG$31, 2, FALSE))),0)</f>
        <v>#N/A</v>
      </c>
      <c r="K203" t="e">
        <f>VLOOKUP($B203, 'Pitcher Raw'!$B$6:$AM$77, MATCH('All P'!K$5, 'Pitcher Raw'!$B$5:$AM$5, 0), FALSE)</f>
        <v>#N/A</v>
      </c>
      <c r="L203" t="e">
        <f>ROUND((VLOOKUP($B203,'Pitcher Raw'!$B$6:$AM$77,MATCH('All P'!L$5,'Pitcher Raw'!$B$5:$AM$5,0),FALSE)/VLOOKUP($E203, 'Major League Baseball  Detailed'!$AF$2:$AG$31, 2, FALSE))*162, 0)</f>
        <v>#N/A</v>
      </c>
      <c r="M203" t="e">
        <f>ROUND((VLOOKUP($B203,'Pitcher Raw'!$B$6:$AM$77,MATCH('All P'!M$5,'Pitcher Raw'!$B$5:$AM$5,0),FALSE)/VLOOKUP($E203, 'Major League Baseball  Detailed'!$AF$2:$AG$31, 2, FALSE))*162, 0)</f>
        <v>#N/A</v>
      </c>
      <c r="N203" t="e">
        <f>ROUND((VLOOKUP($B203, 'Pitcher Raw'!$B$6:$AM$77, MATCH('All P'!N$5,'Pitcher Raw'!$B$5:$AM$5, 0), FALSE)/$L203)*(162*($L203/VLOOKUP($E203, 'Major League Baseball  Detailed'!$AF$2:$AG$31, 2, FALSE))),0)</f>
        <v>#N/A</v>
      </c>
      <c r="O203" t="e">
        <f>ROUND((VLOOKUP($B203, 'Pitcher Raw'!$B$6:$AM$77, MATCH('All P'!O$5,'Pitcher Raw'!$B$5:$AM$5, 0), FALSE)/$L203)*(162*($L203/VLOOKUP($E203, 'Major League Baseball  Detailed'!$AF$2:$AG$31, 2, FALSE))),0)</f>
        <v>#N/A</v>
      </c>
      <c r="P203" t="e">
        <f>ROUND((VLOOKUP($B203, 'Pitcher Raw'!$B$6:$AM$77, MATCH('All P'!P$5,'Pitcher Raw'!$B$5:$AM$5, 0), FALSE)/$L203)*(162*($L203/VLOOKUP($E203, 'Major League Baseball  Detailed'!$AF$2:$AG$31, 2, FALSE))),0)</f>
        <v>#N/A</v>
      </c>
      <c r="Q203" t="e">
        <f>ROUND((VLOOKUP($B203, 'Pitcher Raw'!$B$6:$AM$77, MATCH('All P'!Q$5,'Pitcher Raw'!$B$5:$AM$5, 0), FALSE)/$L203)*(162*($L203/VLOOKUP($E203, 'Major League Baseball  Detailed'!$AF$2:$AG$31, 2, FALSE))),0)</f>
        <v>#N/A</v>
      </c>
      <c r="R203" t="e">
        <f>ROUND((VLOOKUP($B203, 'Pitcher Raw'!$B$6:$AM$77, MATCH('All P'!R$5,'Pitcher Raw'!$B$5:$AM$5, 0), FALSE)/$L203)*(162*($L203/VLOOKUP($E203, 'Major League Baseball  Detailed'!$AF$2:$AG$31, 2, FALSE))),0)</f>
        <v>#N/A</v>
      </c>
      <c r="S203" t="e">
        <f>ROUND((VLOOKUP($B203, 'Pitcher Raw'!$B$6:$AM$77, MATCH('All P'!S$5,'Pitcher Raw'!$B$5:$AM$5, 0), FALSE)/$L203)*(162*($L203/VLOOKUP($E203, 'Major League Baseball  Detailed'!$AF$2:$AG$31, 2, FALSE))),0)</f>
        <v>#N/A</v>
      </c>
      <c r="T203" t="e">
        <f>ROUND((VLOOKUP($B203, 'Pitcher Raw'!$B$6:$AM$77, MATCH('All P'!T$5,'Pitcher Raw'!$B$5:$AM$5, 0), FALSE)/$L203)*(162*($L203/VLOOKUP($E203, 'Major League Baseball  Detailed'!$AF$2:$AG$31, 2, FALSE))),0)</f>
        <v>#N/A</v>
      </c>
      <c r="U203" t="e">
        <f>ROUND((VLOOKUP($B203, 'Pitcher Raw'!$B$6:$AM$77, MATCH('All P'!U$5,'Pitcher Raw'!$B$5:$AM$5, 0), FALSE)/$L203)*(162*($L203/VLOOKUP($E203, 'Major League Baseball  Detailed'!$AF$2:$AG$31, 2, FALSE))),0)</f>
        <v>#N/A</v>
      </c>
      <c r="V203" t="e">
        <f>ROUND((VLOOKUP($B203, 'Pitcher Raw'!$B$6:$AM$77, MATCH('All P'!V$5,'Pitcher Raw'!$B$5:$AM$5, 0), FALSE)/$L203)*(162*($L203/VLOOKUP($E203, 'Major League Baseball  Detailed'!$AF$2:$AG$31, 2, FALSE))),0)</f>
        <v>#N/A</v>
      </c>
      <c r="W203" t="e">
        <f>ROUND((VLOOKUP($B203, 'Pitcher Raw'!$B$6:$AM$77, MATCH('All P'!W$5,'Pitcher Raw'!$B$5:$AM$5, 0), FALSE)/$L203)*(162*($L203/VLOOKUP($E203, 'Major League Baseball  Detailed'!$AF$2:$AG$31, 2, FALSE))),0)</f>
        <v>#N/A</v>
      </c>
      <c r="X203" t="e">
        <f>ROUND((VLOOKUP($B203, 'Pitcher Raw'!$B$6:$AM$77, MATCH('All P'!X$5,'Pitcher Raw'!$B$5:$AM$5, 0), FALSE)/$L203)*(162*($L203/VLOOKUP($E203, 'Major League Baseball  Detailed'!$AF$2:$AG$31, 2, FALSE))),0)</f>
        <v>#N/A</v>
      </c>
      <c r="Y203" t="e">
        <f>ROUND((VLOOKUP($B203, 'Pitcher Raw'!$B$6:$AM$77, MATCH('All P'!Y$5,'Pitcher Raw'!$B$5:$AM$5, 0), FALSE)/$L203)*(162*($L203/VLOOKUP($E203, 'Major League Baseball  Detailed'!$AF$2:$AG$31, 2, FALSE))),0)</f>
        <v>#N/A</v>
      </c>
      <c r="Z203" t="e">
        <f>ROUND((VLOOKUP($B203, 'Pitcher Raw'!$B$6:$AM$77, MATCH('All P'!Z$5,'Pitcher Raw'!$B$5:$AM$5, 0), FALSE)/$L203)*(162*($L203/VLOOKUP($E203, 'Major League Baseball  Detailed'!$AF$2:$AG$31, 2, FALSE))),0)</f>
        <v>#N/A</v>
      </c>
      <c r="AA203" t="e">
        <f>ROUND((VLOOKUP($B203, 'Pitcher Raw'!$B$6:$AM$77, MATCH('All P'!AA$5,'Pitcher Raw'!$B$5:$AM$5, 0), FALSE)/$L203)*(162*($L203/VLOOKUP($E203, 'Major League Baseball  Detailed'!$AF$2:$AG$31, 2, FALSE))),0)</f>
        <v>#N/A</v>
      </c>
      <c r="AB203" t="e">
        <f>ROUND((VLOOKUP($B203, 'Pitcher Raw'!$B$6:$AM$77, MATCH('All P'!AB$5,'Pitcher Raw'!$B$5:$AM$5, 0), FALSE)/$L203)*(162*($L203/VLOOKUP($E203, 'Major League Baseball  Detailed'!$AF$2:$AG$31, 2, FALSE))),0)</f>
        <v>#N/A</v>
      </c>
      <c r="AC203" t="e">
        <f>VLOOKUP($B203, 'Pitcher Raw'!$B$6:$AM$77, MATCH('All P'!AC$5, 'Pitcher Raw'!$B$5:$AM$5, 0), FALSE)</f>
        <v>#N/A</v>
      </c>
      <c r="AD203" s="1" t="e">
        <f>VLOOKUP($B203, 'Pitcher Raw'!$B$6:$AM$77, MATCH('All P'!AD$5, 'Pitcher Raw'!$B$5:$AM$5, 0), FALSE)</f>
        <v>#N/A</v>
      </c>
      <c r="AE203" s="1" t="e">
        <f>VLOOKUP($B203, 'Pitcher Raw'!$B$6:$AM$77, MATCH('All P'!AE$5, 'Pitcher Raw'!$B$5:$AM$5, 0), FALSE)</f>
        <v>#N/A</v>
      </c>
      <c r="AF203" s="9" t="e">
        <f>VLOOKUP($B203, 'Pitcher Raw'!$B$6:$AM$77, MATCH('All P'!AF$5, 'Pitcher Raw'!$B$5:$AM$5, 0), FALSE)</f>
        <v>#N/A</v>
      </c>
      <c r="AG203" s="9" t="e">
        <f>VLOOKUP($B203, 'Pitcher Raw'!$B$6:$AM$77, MATCH('All P'!AG$5, 'Pitcher Raw'!$B$5:$AM$5, 0), FALSE)</f>
        <v>#N/A</v>
      </c>
      <c r="AH203" s="9" t="e">
        <f>VLOOKUP($B203, 'Pitcher Raw'!$B$6:$AM$77, MATCH('All P'!AH$5, 'Pitcher Raw'!$B$5:$AM$5, 0), FALSE)</f>
        <v>#N/A</v>
      </c>
      <c r="AI203" s="9" t="e">
        <f>VLOOKUP($B203, 'Pitcher Raw'!$B$6:$AM$77, MATCH('All P'!AI$5, 'Pitcher Raw'!$B$5:$AM$5, 0), FALSE)</f>
        <v>#N/A</v>
      </c>
      <c r="AJ203" s="9" t="e">
        <f>VLOOKUP($B203, 'Pitcher Raw'!$B$6:$AM$77, MATCH('All P'!AJ$5, 'Pitcher Raw'!$B$5:$AM$5, 0), FALSE)</f>
        <v>#N/A</v>
      </c>
      <c r="AK203" s="9" t="e">
        <f>(VLOOKUP($B203, 'Pitcher Raw'!$B$6:$AM$77, MATCH('All P'!AK$5, 'Pitcher Raw'!$B$5:$AM$5, 0), FALSE)/VLOOKUP('All P'!$E203, 'Major League Baseball  Detailed'!$AF$2:$AG$31,2,FALSE))*162</f>
        <v>#N/A</v>
      </c>
      <c r="AL203" s="9" t="e">
        <f>(VLOOKUP($B203, 'Pitcher Raw'!$B$6:$AM$77, MATCH('All P'!AL$5, 'Pitcher Raw'!$B$5:$AM$5, 0), FALSE)/VLOOKUP('All P'!$E203, 'Major League Baseball  Detailed'!$AF$2:$AG$31,2,FALSE))*162</f>
        <v>#N/A</v>
      </c>
    </row>
    <row r="204" spans="1:38" x14ac:dyDescent="0.45">
      <c r="A204">
        <f>'Pitcher Raw'!A204</f>
        <v>0</v>
      </c>
      <c r="B204">
        <f>'Pitcher Raw'!B204</f>
        <v>0</v>
      </c>
      <c r="C204">
        <f>'Pitcher Raw'!C204</f>
        <v>0</v>
      </c>
      <c r="D204">
        <f>'Pitcher Raw'!D204</f>
        <v>0</v>
      </c>
      <c r="E204">
        <f>'Pitcher Raw'!E204</f>
        <v>0</v>
      </c>
      <c r="F204">
        <f>'Pitcher Raw'!F204</f>
        <v>0</v>
      </c>
      <c r="G204" t="e">
        <f>ROUND((VLOOKUP($B204, 'Pitcher Raw'!$B$6:$AM$77, MATCH('All P'!G$5,'Pitcher Raw'!$B$5:$AM$5, 0), FALSE)/$L204)*(162*($L204/VLOOKUP($E204, 'Major League Baseball  Detailed'!$AF$2:$AG$31, 2, FALSE))),0)</f>
        <v>#N/A</v>
      </c>
      <c r="H204" t="e">
        <f>ROUND((VLOOKUP($B204, 'Pitcher Raw'!$B$6:$AM$77, MATCH('All P'!H$5,'Pitcher Raw'!$B$5:$AM$5, 0), FALSE)/$L204)*(162*($L204/VLOOKUP($E204, 'Major League Baseball  Detailed'!$AF$2:$AG$31, 2, FALSE))),0)</f>
        <v>#N/A</v>
      </c>
      <c r="I204" t="e">
        <f>ROUND((VLOOKUP($B204, 'Pitcher Raw'!$B$6:$AM$77, MATCH('All P'!I$5,'Pitcher Raw'!$B$5:$AM$5, 0), FALSE)/$L204)*(162*($L204/VLOOKUP($E204, 'Major League Baseball  Detailed'!$AF$2:$AG$31, 2, FALSE))),0)</f>
        <v>#N/A</v>
      </c>
      <c r="J204" t="e">
        <f>ROUND((VLOOKUP($B204, 'Pitcher Raw'!$B$6:$AM$77, MATCH('All P'!J$5,'Pitcher Raw'!$B$5:$AM$5, 0), FALSE)/$L204)*(162*($L204/VLOOKUP($E204, 'Major League Baseball  Detailed'!$AF$2:$AG$31, 2, FALSE))),0)</f>
        <v>#N/A</v>
      </c>
      <c r="K204" t="e">
        <f>VLOOKUP($B204, 'Pitcher Raw'!$B$6:$AM$77, MATCH('All P'!K$5, 'Pitcher Raw'!$B$5:$AM$5, 0), FALSE)</f>
        <v>#N/A</v>
      </c>
      <c r="L204" t="e">
        <f>ROUND((VLOOKUP($B204,'Pitcher Raw'!$B$6:$AM$77,MATCH('All P'!L$5,'Pitcher Raw'!$B$5:$AM$5,0),FALSE)/VLOOKUP($E204, 'Major League Baseball  Detailed'!$AF$2:$AG$31, 2, FALSE))*162, 0)</f>
        <v>#N/A</v>
      </c>
      <c r="M204" t="e">
        <f>ROUND((VLOOKUP($B204,'Pitcher Raw'!$B$6:$AM$77,MATCH('All P'!M$5,'Pitcher Raw'!$B$5:$AM$5,0),FALSE)/VLOOKUP($E204, 'Major League Baseball  Detailed'!$AF$2:$AG$31, 2, FALSE))*162, 0)</f>
        <v>#N/A</v>
      </c>
      <c r="N204" t="e">
        <f>ROUND((VLOOKUP($B204, 'Pitcher Raw'!$B$6:$AM$77, MATCH('All P'!N$5,'Pitcher Raw'!$B$5:$AM$5, 0), FALSE)/$L204)*(162*($L204/VLOOKUP($E204, 'Major League Baseball  Detailed'!$AF$2:$AG$31, 2, FALSE))),0)</f>
        <v>#N/A</v>
      </c>
      <c r="O204" t="e">
        <f>ROUND((VLOOKUP($B204, 'Pitcher Raw'!$B$6:$AM$77, MATCH('All P'!O$5,'Pitcher Raw'!$B$5:$AM$5, 0), FALSE)/$L204)*(162*($L204/VLOOKUP($E204, 'Major League Baseball  Detailed'!$AF$2:$AG$31, 2, FALSE))),0)</f>
        <v>#N/A</v>
      </c>
      <c r="P204" t="e">
        <f>ROUND((VLOOKUP($B204, 'Pitcher Raw'!$B$6:$AM$77, MATCH('All P'!P$5,'Pitcher Raw'!$B$5:$AM$5, 0), FALSE)/$L204)*(162*($L204/VLOOKUP($E204, 'Major League Baseball  Detailed'!$AF$2:$AG$31, 2, FALSE))),0)</f>
        <v>#N/A</v>
      </c>
      <c r="Q204" t="e">
        <f>ROUND((VLOOKUP($B204, 'Pitcher Raw'!$B$6:$AM$77, MATCH('All P'!Q$5,'Pitcher Raw'!$B$5:$AM$5, 0), FALSE)/$L204)*(162*($L204/VLOOKUP($E204, 'Major League Baseball  Detailed'!$AF$2:$AG$31, 2, FALSE))),0)</f>
        <v>#N/A</v>
      </c>
      <c r="R204" t="e">
        <f>ROUND((VLOOKUP($B204, 'Pitcher Raw'!$B$6:$AM$77, MATCH('All P'!R$5,'Pitcher Raw'!$B$5:$AM$5, 0), FALSE)/$L204)*(162*($L204/VLOOKUP($E204, 'Major League Baseball  Detailed'!$AF$2:$AG$31, 2, FALSE))),0)</f>
        <v>#N/A</v>
      </c>
      <c r="S204" t="e">
        <f>ROUND((VLOOKUP($B204, 'Pitcher Raw'!$B$6:$AM$77, MATCH('All P'!S$5,'Pitcher Raw'!$B$5:$AM$5, 0), FALSE)/$L204)*(162*($L204/VLOOKUP($E204, 'Major League Baseball  Detailed'!$AF$2:$AG$31, 2, FALSE))),0)</f>
        <v>#N/A</v>
      </c>
      <c r="T204" t="e">
        <f>ROUND((VLOOKUP($B204, 'Pitcher Raw'!$B$6:$AM$77, MATCH('All P'!T$5,'Pitcher Raw'!$B$5:$AM$5, 0), FALSE)/$L204)*(162*($L204/VLOOKUP($E204, 'Major League Baseball  Detailed'!$AF$2:$AG$31, 2, FALSE))),0)</f>
        <v>#N/A</v>
      </c>
      <c r="U204" t="e">
        <f>ROUND((VLOOKUP($B204, 'Pitcher Raw'!$B$6:$AM$77, MATCH('All P'!U$5,'Pitcher Raw'!$B$5:$AM$5, 0), FALSE)/$L204)*(162*($L204/VLOOKUP($E204, 'Major League Baseball  Detailed'!$AF$2:$AG$31, 2, FALSE))),0)</f>
        <v>#N/A</v>
      </c>
      <c r="V204" t="e">
        <f>ROUND((VLOOKUP($B204, 'Pitcher Raw'!$B$6:$AM$77, MATCH('All P'!V$5,'Pitcher Raw'!$B$5:$AM$5, 0), FALSE)/$L204)*(162*($L204/VLOOKUP($E204, 'Major League Baseball  Detailed'!$AF$2:$AG$31, 2, FALSE))),0)</f>
        <v>#N/A</v>
      </c>
      <c r="W204" t="e">
        <f>ROUND((VLOOKUP($B204, 'Pitcher Raw'!$B$6:$AM$77, MATCH('All P'!W$5,'Pitcher Raw'!$B$5:$AM$5, 0), FALSE)/$L204)*(162*($L204/VLOOKUP($E204, 'Major League Baseball  Detailed'!$AF$2:$AG$31, 2, FALSE))),0)</f>
        <v>#N/A</v>
      </c>
      <c r="X204" t="e">
        <f>ROUND((VLOOKUP($B204, 'Pitcher Raw'!$B$6:$AM$77, MATCH('All P'!X$5,'Pitcher Raw'!$B$5:$AM$5, 0), FALSE)/$L204)*(162*($L204/VLOOKUP($E204, 'Major League Baseball  Detailed'!$AF$2:$AG$31, 2, FALSE))),0)</f>
        <v>#N/A</v>
      </c>
      <c r="Y204" t="e">
        <f>ROUND((VLOOKUP($B204, 'Pitcher Raw'!$B$6:$AM$77, MATCH('All P'!Y$5,'Pitcher Raw'!$B$5:$AM$5, 0), FALSE)/$L204)*(162*($L204/VLOOKUP($E204, 'Major League Baseball  Detailed'!$AF$2:$AG$31, 2, FALSE))),0)</f>
        <v>#N/A</v>
      </c>
      <c r="Z204" t="e">
        <f>ROUND((VLOOKUP($B204, 'Pitcher Raw'!$B$6:$AM$77, MATCH('All P'!Z$5,'Pitcher Raw'!$B$5:$AM$5, 0), FALSE)/$L204)*(162*($L204/VLOOKUP($E204, 'Major League Baseball  Detailed'!$AF$2:$AG$31, 2, FALSE))),0)</f>
        <v>#N/A</v>
      </c>
      <c r="AA204" t="e">
        <f>ROUND((VLOOKUP($B204, 'Pitcher Raw'!$B$6:$AM$77, MATCH('All P'!AA$5,'Pitcher Raw'!$B$5:$AM$5, 0), FALSE)/$L204)*(162*($L204/VLOOKUP($E204, 'Major League Baseball  Detailed'!$AF$2:$AG$31, 2, FALSE))),0)</f>
        <v>#N/A</v>
      </c>
      <c r="AB204" t="e">
        <f>ROUND((VLOOKUP($B204, 'Pitcher Raw'!$B$6:$AM$77, MATCH('All P'!AB$5,'Pitcher Raw'!$B$5:$AM$5, 0), FALSE)/$L204)*(162*($L204/VLOOKUP($E204, 'Major League Baseball  Detailed'!$AF$2:$AG$31, 2, FALSE))),0)</f>
        <v>#N/A</v>
      </c>
      <c r="AC204" t="e">
        <f>VLOOKUP($B204, 'Pitcher Raw'!$B$6:$AM$77, MATCH('All P'!AC$5, 'Pitcher Raw'!$B$5:$AM$5, 0), FALSE)</f>
        <v>#N/A</v>
      </c>
      <c r="AD204" s="1" t="e">
        <f>VLOOKUP($B204, 'Pitcher Raw'!$B$6:$AM$77, MATCH('All P'!AD$5, 'Pitcher Raw'!$B$5:$AM$5, 0), FALSE)</f>
        <v>#N/A</v>
      </c>
      <c r="AE204" s="1" t="e">
        <f>VLOOKUP($B204, 'Pitcher Raw'!$B$6:$AM$77, MATCH('All P'!AE$5, 'Pitcher Raw'!$B$5:$AM$5, 0), FALSE)</f>
        <v>#N/A</v>
      </c>
      <c r="AF204" s="9" t="e">
        <f>VLOOKUP($B204, 'Pitcher Raw'!$B$6:$AM$77, MATCH('All P'!AF$5, 'Pitcher Raw'!$B$5:$AM$5, 0), FALSE)</f>
        <v>#N/A</v>
      </c>
      <c r="AG204" s="9" t="e">
        <f>VLOOKUP($B204, 'Pitcher Raw'!$B$6:$AM$77, MATCH('All P'!AG$5, 'Pitcher Raw'!$B$5:$AM$5, 0), FALSE)</f>
        <v>#N/A</v>
      </c>
      <c r="AH204" s="9" t="e">
        <f>VLOOKUP($B204, 'Pitcher Raw'!$B$6:$AM$77, MATCH('All P'!AH$5, 'Pitcher Raw'!$B$5:$AM$5, 0), FALSE)</f>
        <v>#N/A</v>
      </c>
      <c r="AI204" s="9" t="e">
        <f>VLOOKUP($B204, 'Pitcher Raw'!$B$6:$AM$77, MATCH('All P'!AI$5, 'Pitcher Raw'!$B$5:$AM$5, 0), FALSE)</f>
        <v>#N/A</v>
      </c>
      <c r="AJ204" s="9" t="e">
        <f>VLOOKUP($B204, 'Pitcher Raw'!$B$6:$AM$77, MATCH('All P'!AJ$5, 'Pitcher Raw'!$B$5:$AM$5, 0), FALSE)</f>
        <v>#N/A</v>
      </c>
      <c r="AK204" s="9" t="e">
        <f>(VLOOKUP($B204, 'Pitcher Raw'!$B$6:$AM$77, MATCH('All P'!AK$5, 'Pitcher Raw'!$B$5:$AM$5, 0), FALSE)/VLOOKUP('All P'!$E204, 'Major League Baseball  Detailed'!$AF$2:$AG$31,2,FALSE))*162</f>
        <v>#N/A</v>
      </c>
      <c r="AL204" s="9" t="e">
        <f>(VLOOKUP($B204, 'Pitcher Raw'!$B$6:$AM$77, MATCH('All P'!AL$5, 'Pitcher Raw'!$B$5:$AM$5, 0), FALSE)/VLOOKUP('All P'!$E204, 'Major League Baseball  Detailed'!$AF$2:$AG$31,2,FALSE))*162</f>
        <v>#N/A</v>
      </c>
    </row>
    <row r="205" spans="1:38" x14ac:dyDescent="0.45">
      <c r="A205">
        <f>'Pitcher Raw'!A205</f>
        <v>0</v>
      </c>
      <c r="B205">
        <f>'Pitcher Raw'!B205</f>
        <v>0</v>
      </c>
      <c r="C205">
        <f>'Pitcher Raw'!C205</f>
        <v>0</v>
      </c>
      <c r="D205">
        <f>'Pitcher Raw'!D205</f>
        <v>0</v>
      </c>
      <c r="E205">
        <f>'Pitcher Raw'!E205</f>
        <v>0</v>
      </c>
      <c r="F205">
        <f>'Pitcher Raw'!F205</f>
        <v>0</v>
      </c>
      <c r="G205" t="e">
        <f>ROUND((VLOOKUP($B205, 'Pitcher Raw'!$B$6:$AM$77, MATCH('All P'!G$5,'Pitcher Raw'!$B$5:$AM$5, 0), FALSE)/$L205)*(162*($L205/VLOOKUP($E205, 'Major League Baseball  Detailed'!$AF$2:$AG$31, 2, FALSE))),0)</f>
        <v>#N/A</v>
      </c>
      <c r="H205" t="e">
        <f>ROUND((VLOOKUP($B205, 'Pitcher Raw'!$B$6:$AM$77, MATCH('All P'!H$5,'Pitcher Raw'!$B$5:$AM$5, 0), FALSE)/$L205)*(162*($L205/VLOOKUP($E205, 'Major League Baseball  Detailed'!$AF$2:$AG$31, 2, FALSE))),0)</f>
        <v>#N/A</v>
      </c>
      <c r="I205" t="e">
        <f>ROUND((VLOOKUP($B205, 'Pitcher Raw'!$B$6:$AM$77, MATCH('All P'!I$5,'Pitcher Raw'!$B$5:$AM$5, 0), FALSE)/$L205)*(162*($L205/VLOOKUP($E205, 'Major League Baseball  Detailed'!$AF$2:$AG$31, 2, FALSE))),0)</f>
        <v>#N/A</v>
      </c>
      <c r="J205" t="e">
        <f>ROUND((VLOOKUP($B205, 'Pitcher Raw'!$B$6:$AM$77, MATCH('All P'!J$5,'Pitcher Raw'!$B$5:$AM$5, 0), FALSE)/$L205)*(162*($L205/VLOOKUP($E205, 'Major League Baseball  Detailed'!$AF$2:$AG$31, 2, FALSE))),0)</f>
        <v>#N/A</v>
      </c>
      <c r="K205" t="e">
        <f>VLOOKUP($B205, 'Pitcher Raw'!$B$6:$AM$77, MATCH('All P'!K$5, 'Pitcher Raw'!$B$5:$AM$5, 0), FALSE)</f>
        <v>#N/A</v>
      </c>
      <c r="L205" t="e">
        <f>ROUND((VLOOKUP($B205,'Pitcher Raw'!$B$6:$AM$77,MATCH('All P'!L$5,'Pitcher Raw'!$B$5:$AM$5,0),FALSE)/VLOOKUP($E205, 'Major League Baseball  Detailed'!$AF$2:$AG$31, 2, FALSE))*162, 0)</f>
        <v>#N/A</v>
      </c>
      <c r="M205" t="e">
        <f>ROUND((VLOOKUP($B205,'Pitcher Raw'!$B$6:$AM$77,MATCH('All P'!M$5,'Pitcher Raw'!$B$5:$AM$5,0),FALSE)/VLOOKUP($E205, 'Major League Baseball  Detailed'!$AF$2:$AG$31, 2, FALSE))*162, 0)</f>
        <v>#N/A</v>
      </c>
      <c r="N205" t="e">
        <f>ROUND((VLOOKUP($B205, 'Pitcher Raw'!$B$6:$AM$77, MATCH('All P'!N$5,'Pitcher Raw'!$B$5:$AM$5, 0), FALSE)/$L205)*(162*($L205/VLOOKUP($E205, 'Major League Baseball  Detailed'!$AF$2:$AG$31, 2, FALSE))),0)</f>
        <v>#N/A</v>
      </c>
      <c r="O205" t="e">
        <f>ROUND((VLOOKUP($B205, 'Pitcher Raw'!$B$6:$AM$77, MATCH('All P'!O$5,'Pitcher Raw'!$B$5:$AM$5, 0), FALSE)/$L205)*(162*($L205/VLOOKUP($E205, 'Major League Baseball  Detailed'!$AF$2:$AG$31, 2, FALSE))),0)</f>
        <v>#N/A</v>
      </c>
      <c r="P205" t="e">
        <f>ROUND((VLOOKUP($B205, 'Pitcher Raw'!$B$6:$AM$77, MATCH('All P'!P$5,'Pitcher Raw'!$B$5:$AM$5, 0), FALSE)/$L205)*(162*($L205/VLOOKUP($E205, 'Major League Baseball  Detailed'!$AF$2:$AG$31, 2, FALSE))),0)</f>
        <v>#N/A</v>
      </c>
      <c r="Q205" t="e">
        <f>ROUND((VLOOKUP($B205, 'Pitcher Raw'!$B$6:$AM$77, MATCH('All P'!Q$5,'Pitcher Raw'!$B$5:$AM$5, 0), FALSE)/$L205)*(162*($L205/VLOOKUP($E205, 'Major League Baseball  Detailed'!$AF$2:$AG$31, 2, FALSE))),0)</f>
        <v>#N/A</v>
      </c>
      <c r="R205" t="e">
        <f>ROUND((VLOOKUP($B205, 'Pitcher Raw'!$B$6:$AM$77, MATCH('All P'!R$5,'Pitcher Raw'!$B$5:$AM$5, 0), FALSE)/$L205)*(162*($L205/VLOOKUP($E205, 'Major League Baseball  Detailed'!$AF$2:$AG$31, 2, FALSE))),0)</f>
        <v>#N/A</v>
      </c>
      <c r="S205" t="e">
        <f>ROUND((VLOOKUP($B205, 'Pitcher Raw'!$B$6:$AM$77, MATCH('All P'!S$5,'Pitcher Raw'!$B$5:$AM$5, 0), FALSE)/$L205)*(162*($L205/VLOOKUP($E205, 'Major League Baseball  Detailed'!$AF$2:$AG$31, 2, FALSE))),0)</f>
        <v>#N/A</v>
      </c>
      <c r="T205" t="e">
        <f>ROUND((VLOOKUP($B205, 'Pitcher Raw'!$B$6:$AM$77, MATCH('All P'!T$5,'Pitcher Raw'!$B$5:$AM$5, 0), FALSE)/$L205)*(162*($L205/VLOOKUP($E205, 'Major League Baseball  Detailed'!$AF$2:$AG$31, 2, FALSE))),0)</f>
        <v>#N/A</v>
      </c>
      <c r="U205" t="e">
        <f>ROUND((VLOOKUP($B205, 'Pitcher Raw'!$B$6:$AM$77, MATCH('All P'!U$5,'Pitcher Raw'!$B$5:$AM$5, 0), FALSE)/$L205)*(162*($L205/VLOOKUP($E205, 'Major League Baseball  Detailed'!$AF$2:$AG$31, 2, FALSE))),0)</f>
        <v>#N/A</v>
      </c>
      <c r="V205" t="e">
        <f>ROUND((VLOOKUP($B205, 'Pitcher Raw'!$B$6:$AM$77, MATCH('All P'!V$5,'Pitcher Raw'!$B$5:$AM$5, 0), FALSE)/$L205)*(162*($L205/VLOOKUP($E205, 'Major League Baseball  Detailed'!$AF$2:$AG$31, 2, FALSE))),0)</f>
        <v>#N/A</v>
      </c>
      <c r="W205" t="e">
        <f>ROUND((VLOOKUP($B205, 'Pitcher Raw'!$B$6:$AM$77, MATCH('All P'!W$5,'Pitcher Raw'!$B$5:$AM$5, 0), FALSE)/$L205)*(162*($L205/VLOOKUP($E205, 'Major League Baseball  Detailed'!$AF$2:$AG$31, 2, FALSE))),0)</f>
        <v>#N/A</v>
      </c>
      <c r="X205" t="e">
        <f>ROUND((VLOOKUP($B205, 'Pitcher Raw'!$B$6:$AM$77, MATCH('All P'!X$5,'Pitcher Raw'!$B$5:$AM$5, 0), FALSE)/$L205)*(162*($L205/VLOOKUP($E205, 'Major League Baseball  Detailed'!$AF$2:$AG$31, 2, FALSE))),0)</f>
        <v>#N/A</v>
      </c>
      <c r="Y205" t="e">
        <f>ROUND((VLOOKUP($B205, 'Pitcher Raw'!$B$6:$AM$77, MATCH('All P'!Y$5,'Pitcher Raw'!$B$5:$AM$5, 0), FALSE)/$L205)*(162*($L205/VLOOKUP($E205, 'Major League Baseball  Detailed'!$AF$2:$AG$31, 2, FALSE))),0)</f>
        <v>#N/A</v>
      </c>
      <c r="Z205" t="e">
        <f>ROUND((VLOOKUP($B205, 'Pitcher Raw'!$B$6:$AM$77, MATCH('All P'!Z$5,'Pitcher Raw'!$B$5:$AM$5, 0), FALSE)/$L205)*(162*($L205/VLOOKUP($E205, 'Major League Baseball  Detailed'!$AF$2:$AG$31, 2, FALSE))),0)</f>
        <v>#N/A</v>
      </c>
      <c r="AA205" t="e">
        <f>ROUND((VLOOKUP($B205, 'Pitcher Raw'!$B$6:$AM$77, MATCH('All P'!AA$5,'Pitcher Raw'!$B$5:$AM$5, 0), FALSE)/$L205)*(162*($L205/VLOOKUP($E205, 'Major League Baseball  Detailed'!$AF$2:$AG$31, 2, FALSE))),0)</f>
        <v>#N/A</v>
      </c>
      <c r="AB205" t="e">
        <f>ROUND((VLOOKUP($B205, 'Pitcher Raw'!$B$6:$AM$77, MATCH('All P'!AB$5,'Pitcher Raw'!$B$5:$AM$5, 0), FALSE)/$L205)*(162*($L205/VLOOKUP($E205, 'Major League Baseball  Detailed'!$AF$2:$AG$31, 2, FALSE))),0)</f>
        <v>#N/A</v>
      </c>
      <c r="AC205" t="e">
        <f>VLOOKUP($B205, 'Pitcher Raw'!$B$6:$AM$77, MATCH('All P'!AC$5, 'Pitcher Raw'!$B$5:$AM$5, 0), FALSE)</f>
        <v>#N/A</v>
      </c>
      <c r="AD205" s="1" t="e">
        <f>VLOOKUP($B205, 'Pitcher Raw'!$B$6:$AM$77, MATCH('All P'!AD$5, 'Pitcher Raw'!$B$5:$AM$5, 0), FALSE)</f>
        <v>#N/A</v>
      </c>
      <c r="AE205" s="1" t="e">
        <f>VLOOKUP($B205, 'Pitcher Raw'!$B$6:$AM$77, MATCH('All P'!AE$5, 'Pitcher Raw'!$B$5:$AM$5, 0), FALSE)</f>
        <v>#N/A</v>
      </c>
      <c r="AF205" s="9" t="e">
        <f>VLOOKUP($B205, 'Pitcher Raw'!$B$6:$AM$77, MATCH('All P'!AF$5, 'Pitcher Raw'!$B$5:$AM$5, 0), FALSE)</f>
        <v>#N/A</v>
      </c>
      <c r="AG205" s="9" t="e">
        <f>VLOOKUP($B205, 'Pitcher Raw'!$B$6:$AM$77, MATCH('All P'!AG$5, 'Pitcher Raw'!$B$5:$AM$5, 0), FALSE)</f>
        <v>#N/A</v>
      </c>
      <c r="AH205" s="9" t="e">
        <f>VLOOKUP($B205, 'Pitcher Raw'!$B$6:$AM$77, MATCH('All P'!AH$5, 'Pitcher Raw'!$B$5:$AM$5, 0), FALSE)</f>
        <v>#N/A</v>
      </c>
      <c r="AI205" s="9" t="e">
        <f>VLOOKUP($B205, 'Pitcher Raw'!$B$6:$AM$77, MATCH('All P'!AI$5, 'Pitcher Raw'!$B$5:$AM$5, 0), FALSE)</f>
        <v>#N/A</v>
      </c>
      <c r="AJ205" s="9" t="e">
        <f>VLOOKUP($B205, 'Pitcher Raw'!$B$6:$AM$77, MATCH('All P'!AJ$5, 'Pitcher Raw'!$B$5:$AM$5, 0), FALSE)</f>
        <v>#N/A</v>
      </c>
      <c r="AK205" s="9" t="e">
        <f>(VLOOKUP($B205, 'Pitcher Raw'!$B$6:$AM$77, MATCH('All P'!AK$5, 'Pitcher Raw'!$B$5:$AM$5, 0), FALSE)/VLOOKUP('All P'!$E205, 'Major League Baseball  Detailed'!$AF$2:$AG$31,2,FALSE))*162</f>
        <v>#N/A</v>
      </c>
      <c r="AL205" s="9" t="e">
        <f>(VLOOKUP($B205, 'Pitcher Raw'!$B$6:$AM$77, MATCH('All P'!AL$5, 'Pitcher Raw'!$B$5:$AM$5, 0), FALSE)/VLOOKUP('All P'!$E205, 'Major League Baseball  Detailed'!$AF$2:$AG$31,2,FALSE))*162</f>
        <v>#N/A</v>
      </c>
    </row>
    <row r="206" spans="1:38" x14ac:dyDescent="0.45">
      <c r="A206">
        <f>'Pitcher Raw'!A206</f>
        <v>0</v>
      </c>
      <c r="B206">
        <f>'Pitcher Raw'!B206</f>
        <v>0</v>
      </c>
      <c r="C206">
        <f>'Pitcher Raw'!C206</f>
        <v>0</v>
      </c>
      <c r="D206">
        <f>'Pitcher Raw'!D206</f>
        <v>0</v>
      </c>
      <c r="E206">
        <f>'Pitcher Raw'!E206</f>
        <v>0</v>
      </c>
      <c r="F206">
        <f>'Pitcher Raw'!F206</f>
        <v>0</v>
      </c>
      <c r="G206" t="e">
        <f>ROUND((VLOOKUP($B206, 'Pitcher Raw'!$B$6:$AM$77, MATCH('All P'!G$5,'Pitcher Raw'!$B$5:$AM$5, 0), FALSE)/$L206)*(162*($L206/VLOOKUP($E206, 'Major League Baseball  Detailed'!$AF$2:$AG$31, 2, FALSE))),0)</f>
        <v>#N/A</v>
      </c>
      <c r="H206" t="e">
        <f>ROUND((VLOOKUP($B206, 'Pitcher Raw'!$B$6:$AM$77, MATCH('All P'!H$5,'Pitcher Raw'!$B$5:$AM$5, 0), FALSE)/$L206)*(162*($L206/VLOOKUP($E206, 'Major League Baseball  Detailed'!$AF$2:$AG$31, 2, FALSE))),0)</f>
        <v>#N/A</v>
      </c>
      <c r="I206" t="e">
        <f>ROUND((VLOOKUP($B206, 'Pitcher Raw'!$B$6:$AM$77, MATCH('All P'!I$5,'Pitcher Raw'!$B$5:$AM$5, 0), FALSE)/$L206)*(162*($L206/VLOOKUP($E206, 'Major League Baseball  Detailed'!$AF$2:$AG$31, 2, FALSE))),0)</f>
        <v>#N/A</v>
      </c>
      <c r="J206" t="e">
        <f>ROUND((VLOOKUP($B206, 'Pitcher Raw'!$B$6:$AM$77, MATCH('All P'!J$5,'Pitcher Raw'!$B$5:$AM$5, 0), FALSE)/$L206)*(162*($L206/VLOOKUP($E206, 'Major League Baseball  Detailed'!$AF$2:$AG$31, 2, FALSE))),0)</f>
        <v>#N/A</v>
      </c>
      <c r="K206" t="e">
        <f>VLOOKUP($B206, 'Pitcher Raw'!$B$6:$AM$77, MATCH('All P'!K$5, 'Pitcher Raw'!$B$5:$AM$5, 0), FALSE)</f>
        <v>#N/A</v>
      </c>
      <c r="L206" t="e">
        <f>ROUND((VLOOKUP($B206,'Pitcher Raw'!$B$6:$AM$77,MATCH('All P'!L$5,'Pitcher Raw'!$B$5:$AM$5,0),FALSE)/VLOOKUP($E206, 'Major League Baseball  Detailed'!$AF$2:$AG$31, 2, FALSE))*162, 0)</f>
        <v>#N/A</v>
      </c>
      <c r="M206" t="e">
        <f>ROUND((VLOOKUP($B206,'Pitcher Raw'!$B$6:$AM$77,MATCH('All P'!M$5,'Pitcher Raw'!$B$5:$AM$5,0),FALSE)/VLOOKUP($E206, 'Major League Baseball  Detailed'!$AF$2:$AG$31, 2, FALSE))*162, 0)</f>
        <v>#N/A</v>
      </c>
      <c r="N206" t="e">
        <f>ROUND((VLOOKUP($B206, 'Pitcher Raw'!$B$6:$AM$77, MATCH('All P'!N$5,'Pitcher Raw'!$B$5:$AM$5, 0), FALSE)/$L206)*(162*($L206/VLOOKUP($E206, 'Major League Baseball  Detailed'!$AF$2:$AG$31, 2, FALSE))),0)</f>
        <v>#N/A</v>
      </c>
      <c r="O206" t="e">
        <f>ROUND((VLOOKUP($B206, 'Pitcher Raw'!$B$6:$AM$77, MATCH('All P'!O$5,'Pitcher Raw'!$B$5:$AM$5, 0), FALSE)/$L206)*(162*($L206/VLOOKUP($E206, 'Major League Baseball  Detailed'!$AF$2:$AG$31, 2, FALSE))),0)</f>
        <v>#N/A</v>
      </c>
      <c r="P206" t="e">
        <f>ROUND((VLOOKUP($B206, 'Pitcher Raw'!$B$6:$AM$77, MATCH('All P'!P$5,'Pitcher Raw'!$B$5:$AM$5, 0), FALSE)/$L206)*(162*($L206/VLOOKUP($E206, 'Major League Baseball  Detailed'!$AF$2:$AG$31, 2, FALSE))),0)</f>
        <v>#N/A</v>
      </c>
      <c r="Q206" t="e">
        <f>ROUND((VLOOKUP($B206, 'Pitcher Raw'!$B$6:$AM$77, MATCH('All P'!Q$5,'Pitcher Raw'!$B$5:$AM$5, 0), FALSE)/$L206)*(162*($L206/VLOOKUP($E206, 'Major League Baseball  Detailed'!$AF$2:$AG$31, 2, FALSE))),0)</f>
        <v>#N/A</v>
      </c>
      <c r="R206" t="e">
        <f>ROUND((VLOOKUP($B206, 'Pitcher Raw'!$B$6:$AM$77, MATCH('All P'!R$5,'Pitcher Raw'!$B$5:$AM$5, 0), FALSE)/$L206)*(162*($L206/VLOOKUP($E206, 'Major League Baseball  Detailed'!$AF$2:$AG$31, 2, FALSE))),0)</f>
        <v>#N/A</v>
      </c>
      <c r="S206" t="e">
        <f>ROUND((VLOOKUP($B206, 'Pitcher Raw'!$B$6:$AM$77, MATCH('All P'!S$5,'Pitcher Raw'!$B$5:$AM$5, 0), FALSE)/$L206)*(162*($L206/VLOOKUP($E206, 'Major League Baseball  Detailed'!$AF$2:$AG$31, 2, FALSE))),0)</f>
        <v>#N/A</v>
      </c>
      <c r="T206" t="e">
        <f>ROUND((VLOOKUP($B206, 'Pitcher Raw'!$B$6:$AM$77, MATCH('All P'!T$5,'Pitcher Raw'!$B$5:$AM$5, 0), FALSE)/$L206)*(162*($L206/VLOOKUP($E206, 'Major League Baseball  Detailed'!$AF$2:$AG$31, 2, FALSE))),0)</f>
        <v>#N/A</v>
      </c>
      <c r="U206" t="e">
        <f>ROUND((VLOOKUP($B206, 'Pitcher Raw'!$B$6:$AM$77, MATCH('All P'!U$5,'Pitcher Raw'!$B$5:$AM$5, 0), FALSE)/$L206)*(162*($L206/VLOOKUP($E206, 'Major League Baseball  Detailed'!$AF$2:$AG$31, 2, FALSE))),0)</f>
        <v>#N/A</v>
      </c>
      <c r="V206" t="e">
        <f>ROUND((VLOOKUP($B206, 'Pitcher Raw'!$B$6:$AM$77, MATCH('All P'!V$5,'Pitcher Raw'!$B$5:$AM$5, 0), FALSE)/$L206)*(162*($L206/VLOOKUP($E206, 'Major League Baseball  Detailed'!$AF$2:$AG$31, 2, FALSE))),0)</f>
        <v>#N/A</v>
      </c>
      <c r="W206" t="e">
        <f>ROUND((VLOOKUP($B206, 'Pitcher Raw'!$B$6:$AM$77, MATCH('All P'!W$5,'Pitcher Raw'!$B$5:$AM$5, 0), FALSE)/$L206)*(162*($L206/VLOOKUP($E206, 'Major League Baseball  Detailed'!$AF$2:$AG$31, 2, FALSE))),0)</f>
        <v>#N/A</v>
      </c>
      <c r="X206" t="e">
        <f>ROUND((VLOOKUP($B206, 'Pitcher Raw'!$B$6:$AM$77, MATCH('All P'!X$5,'Pitcher Raw'!$B$5:$AM$5, 0), FALSE)/$L206)*(162*($L206/VLOOKUP($E206, 'Major League Baseball  Detailed'!$AF$2:$AG$31, 2, FALSE))),0)</f>
        <v>#N/A</v>
      </c>
      <c r="Y206" t="e">
        <f>ROUND((VLOOKUP($B206, 'Pitcher Raw'!$B$6:$AM$77, MATCH('All P'!Y$5,'Pitcher Raw'!$B$5:$AM$5, 0), FALSE)/$L206)*(162*($L206/VLOOKUP($E206, 'Major League Baseball  Detailed'!$AF$2:$AG$31, 2, FALSE))),0)</f>
        <v>#N/A</v>
      </c>
      <c r="Z206" t="e">
        <f>ROUND((VLOOKUP($B206, 'Pitcher Raw'!$B$6:$AM$77, MATCH('All P'!Z$5,'Pitcher Raw'!$B$5:$AM$5, 0), FALSE)/$L206)*(162*($L206/VLOOKUP($E206, 'Major League Baseball  Detailed'!$AF$2:$AG$31, 2, FALSE))),0)</f>
        <v>#N/A</v>
      </c>
      <c r="AA206" t="e">
        <f>ROUND((VLOOKUP($B206, 'Pitcher Raw'!$B$6:$AM$77, MATCH('All P'!AA$5,'Pitcher Raw'!$B$5:$AM$5, 0), FALSE)/$L206)*(162*($L206/VLOOKUP($E206, 'Major League Baseball  Detailed'!$AF$2:$AG$31, 2, FALSE))),0)</f>
        <v>#N/A</v>
      </c>
      <c r="AB206" t="e">
        <f>ROUND((VLOOKUP($B206, 'Pitcher Raw'!$B$6:$AM$77, MATCH('All P'!AB$5,'Pitcher Raw'!$B$5:$AM$5, 0), FALSE)/$L206)*(162*($L206/VLOOKUP($E206, 'Major League Baseball  Detailed'!$AF$2:$AG$31, 2, FALSE))),0)</f>
        <v>#N/A</v>
      </c>
      <c r="AC206" t="e">
        <f>VLOOKUP($B206, 'Pitcher Raw'!$B$6:$AM$77, MATCH('All P'!AC$5, 'Pitcher Raw'!$B$5:$AM$5, 0), FALSE)</f>
        <v>#N/A</v>
      </c>
      <c r="AD206" s="1" t="e">
        <f>VLOOKUP($B206, 'Pitcher Raw'!$B$6:$AM$77, MATCH('All P'!AD$5, 'Pitcher Raw'!$B$5:$AM$5, 0), FALSE)</f>
        <v>#N/A</v>
      </c>
      <c r="AE206" s="1" t="e">
        <f>VLOOKUP($B206, 'Pitcher Raw'!$B$6:$AM$77, MATCH('All P'!AE$5, 'Pitcher Raw'!$B$5:$AM$5, 0), FALSE)</f>
        <v>#N/A</v>
      </c>
      <c r="AF206" s="9" t="e">
        <f>VLOOKUP($B206, 'Pitcher Raw'!$B$6:$AM$77, MATCH('All P'!AF$5, 'Pitcher Raw'!$B$5:$AM$5, 0), FALSE)</f>
        <v>#N/A</v>
      </c>
      <c r="AG206" s="9" t="e">
        <f>VLOOKUP($B206, 'Pitcher Raw'!$B$6:$AM$77, MATCH('All P'!AG$5, 'Pitcher Raw'!$B$5:$AM$5, 0), FALSE)</f>
        <v>#N/A</v>
      </c>
      <c r="AH206" s="9" t="e">
        <f>VLOOKUP($B206, 'Pitcher Raw'!$B$6:$AM$77, MATCH('All P'!AH$5, 'Pitcher Raw'!$B$5:$AM$5, 0), FALSE)</f>
        <v>#N/A</v>
      </c>
      <c r="AI206" s="9" t="e">
        <f>VLOOKUP($B206, 'Pitcher Raw'!$B$6:$AM$77, MATCH('All P'!AI$5, 'Pitcher Raw'!$B$5:$AM$5, 0), FALSE)</f>
        <v>#N/A</v>
      </c>
      <c r="AJ206" s="9" t="e">
        <f>VLOOKUP($B206, 'Pitcher Raw'!$B$6:$AM$77, MATCH('All P'!AJ$5, 'Pitcher Raw'!$B$5:$AM$5, 0), FALSE)</f>
        <v>#N/A</v>
      </c>
      <c r="AK206" s="9" t="e">
        <f>(VLOOKUP($B206, 'Pitcher Raw'!$B$6:$AM$77, MATCH('All P'!AK$5, 'Pitcher Raw'!$B$5:$AM$5, 0), FALSE)/VLOOKUP('All P'!$E206, 'Major League Baseball  Detailed'!$AF$2:$AG$31,2,FALSE))*162</f>
        <v>#N/A</v>
      </c>
      <c r="AL206" s="9" t="e">
        <f>(VLOOKUP($B206, 'Pitcher Raw'!$B$6:$AM$77, MATCH('All P'!AL$5, 'Pitcher Raw'!$B$5:$AM$5, 0), FALSE)/VLOOKUP('All P'!$E206, 'Major League Baseball  Detailed'!$AF$2:$AG$31,2,FALSE))*162</f>
        <v>#N/A</v>
      </c>
    </row>
    <row r="207" spans="1:38" x14ac:dyDescent="0.45">
      <c r="A207">
        <f>'Pitcher Raw'!A207</f>
        <v>0</v>
      </c>
      <c r="B207">
        <f>'Pitcher Raw'!B207</f>
        <v>0</v>
      </c>
      <c r="C207">
        <f>'Pitcher Raw'!C207</f>
        <v>0</v>
      </c>
      <c r="D207">
        <f>'Pitcher Raw'!D207</f>
        <v>0</v>
      </c>
      <c r="E207">
        <f>'Pitcher Raw'!E207</f>
        <v>0</v>
      </c>
      <c r="F207">
        <f>'Pitcher Raw'!F207</f>
        <v>0</v>
      </c>
      <c r="G207" t="e">
        <f>ROUND((VLOOKUP($B207, 'Pitcher Raw'!$B$6:$AM$77, MATCH('All P'!G$5,'Pitcher Raw'!$B$5:$AM$5, 0), FALSE)/$L207)*(162*($L207/VLOOKUP($E207, 'Major League Baseball  Detailed'!$AF$2:$AG$31, 2, FALSE))),0)</f>
        <v>#N/A</v>
      </c>
      <c r="H207" t="e">
        <f>ROUND((VLOOKUP($B207, 'Pitcher Raw'!$B$6:$AM$77, MATCH('All P'!H$5,'Pitcher Raw'!$B$5:$AM$5, 0), FALSE)/$L207)*(162*($L207/VLOOKUP($E207, 'Major League Baseball  Detailed'!$AF$2:$AG$31, 2, FALSE))),0)</f>
        <v>#N/A</v>
      </c>
      <c r="I207" t="e">
        <f>ROUND((VLOOKUP($B207, 'Pitcher Raw'!$B$6:$AM$77, MATCH('All P'!I$5,'Pitcher Raw'!$B$5:$AM$5, 0), FALSE)/$L207)*(162*($L207/VLOOKUP($E207, 'Major League Baseball  Detailed'!$AF$2:$AG$31, 2, FALSE))),0)</f>
        <v>#N/A</v>
      </c>
      <c r="J207" t="e">
        <f>ROUND((VLOOKUP($B207, 'Pitcher Raw'!$B$6:$AM$77, MATCH('All P'!J$5,'Pitcher Raw'!$B$5:$AM$5, 0), FALSE)/$L207)*(162*($L207/VLOOKUP($E207, 'Major League Baseball  Detailed'!$AF$2:$AG$31, 2, FALSE))),0)</f>
        <v>#N/A</v>
      </c>
      <c r="K207" t="e">
        <f>VLOOKUP($B207, 'Pitcher Raw'!$B$6:$AM$77, MATCH('All P'!K$5, 'Pitcher Raw'!$B$5:$AM$5, 0), FALSE)</f>
        <v>#N/A</v>
      </c>
      <c r="L207" t="e">
        <f>ROUND((VLOOKUP($B207,'Pitcher Raw'!$B$6:$AM$77,MATCH('All P'!L$5,'Pitcher Raw'!$B$5:$AM$5,0),FALSE)/VLOOKUP($E207, 'Major League Baseball  Detailed'!$AF$2:$AG$31, 2, FALSE))*162, 0)</f>
        <v>#N/A</v>
      </c>
      <c r="M207" t="e">
        <f>ROUND((VLOOKUP($B207,'Pitcher Raw'!$B$6:$AM$77,MATCH('All P'!M$5,'Pitcher Raw'!$B$5:$AM$5,0),FALSE)/VLOOKUP($E207, 'Major League Baseball  Detailed'!$AF$2:$AG$31, 2, FALSE))*162, 0)</f>
        <v>#N/A</v>
      </c>
      <c r="N207" t="e">
        <f>ROUND((VLOOKUP($B207, 'Pitcher Raw'!$B$6:$AM$77, MATCH('All P'!N$5,'Pitcher Raw'!$B$5:$AM$5, 0), FALSE)/$L207)*(162*($L207/VLOOKUP($E207, 'Major League Baseball  Detailed'!$AF$2:$AG$31, 2, FALSE))),0)</f>
        <v>#N/A</v>
      </c>
      <c r="O207" t="e">
        <f>ROUND((VLOOKUP($B207, 'Pitcher Raw'!$B$6:$AM$77, MATCH('All P'!O$5,'Pitcher Raw'!$B$5:$AM$5, 0), FALSE)/$L207)*(162*($L207/VLOOKUP($E207, 'Major League Baseball  Detailed'!$AF$2:$AG$31, 2, FALSE))),0)</f>
        <v>#N/A</v>
      </c>
      <c r="P207" t="e">
        <f>ROUND((VLOOKUP($B207, 'Pitcher Raw'!$B$6:$AM$77, MATCH('All P'!P$5,'Pitcher Raw'!$B$5:$AM$5, 0), FALSE)/$L207)*(162*($L207/VLOOKUP($E207, 'Major League Baseball  Detailed'!$AF$2:$AG$31, 2, FALSE))),0)</f>
        <v>#N/A</v>
      </c>
      <c r="Q207" t="e">
        <f>ROUND((VLOOKUP($B207, 'Pitcher Raw'!$B$6:$AM$77, MATCH('All P'!Q$5,'Pitcher Raw'!$B$5:$AM$5, 0), FALSE)/$L207)*(162*($L207/VLOOKUP($E207, 'Major League Baseball  Detailed'!$AF$2:$AG$31, 2, FALSE))),0)</f>
        <v>#N/A</v>
      </c>
      <c r="R207" t="e">
        <f>ROUND((VLOOKUP($B207, 'Pitcher Raw'!$B$6:$AM$77, MATCH('All P'!R$5,'Pitcher Raw'!$B$5:$AM$5, 0), FALSE)/$L207)*(162*($L207/VLOOKUP($E207, 'Major League Baseball  Detailed'!$AF$2:$AG$31, 2, FALSE))),0)</f>
        <v>#N/A</v>
      </c>
      <c r="S207" t="e">
        <f>ROUND((VLOOKUP($B207, 'Pitcher Raw'!$B$6:$AM$77, MATCH('All P'!S$5,'Pitcher Raw'!$B$5:$AM$5, 0), FALSE)/$L207)*(162*($L207/VLOOKUP($E207, 'Major League Baseball  Detailed'!$AF$2:$AG$31, 2, FALSE))),0)</f>
        <v>#N/A</v>
      </c>
      <c r="T207" t="e">
        <f>ROUND((VLOOKUP($B207, 'Pitcher Raw'!$B$6:$AM$77, MATCH('All P'!T$5,'Pitcher Raw'!$B$5:$AM$5, 0), FALSE)/$L207)*(162*($L207/VLOOKUP($E207, 'Major League Baseball  Detailed'!$AF$2:$AG$31, 2, FALSE))),0)</f>
        <v>#N/A</v>
      </c>
      <c r="U207" t="e">
        <f>ROUND((VLOOKUP($B207, 'Pitcher Raw'!$B$6:$AM$77, MATCH('All P'!U$5,'Pitcher Raw'!$B$5:$AM$5, 0), FALSE)/$L207)*(162*($L207/VLOOKUP($E207, 'Major League Baseball  Detailed'!$AF$2:$AG$31, 2, FALSE))),0)</f>
        <v>#N/A</v>
      </c>
      <c r="V207" t="e">
        <f>ROUND((VLOOKUP($B207, 'Pitcher Raw'!$B$6:$AM$77, MATCH('All P'!V$5,'Pitcher Raw'!$B$5:$AM$5, 0), FALSE)/$L207)*(162*($L207/VLOOKUP($E207, 'Major League Baseball  Detailed'!$AF$2:$AG$31, 2, FALSE))),0)</f>
        <v>#N/A</v>
      </c>
      <c r="W207" t="e">
        <f>ROUND((VLOOKUP($B207, 'Pitcher Raw'!$B$6:$AM$77, MATCH('All P'!W$5,'Pitcher Raw'!$B$5:$AM$5, 0), FALSE)/$L207)*(162*($L207/VLOOKUP($E207, 'Major League Baseball  Detailed'!$AF$2:$AG$31, 2, FALSE))),0)</f>
        <v>#N/A</v>
      </c>
      <c r="X207" t="e">
        <f>ROUND((VLOOKUP($B207, 'Pitcher Raw'!$B$6:$AM$77, MATCH('All P'!X$5,'Pitcher Raw'!$B$5:$AM$5, 0), FALSE)/$L207)*(162*($L207/VLOOKUP($E207, 'Major League Baseball  Detailed'!$AF$2:$AG$31, 2, FALSE))),0)</f>
        <v>#N/A</v>
      </c>
      <c r="Y207" t="e">
        <f>ROUND((VLOOKUP($B207, 'Pitcher Raw'!$B$6:$AM$77, MATCH('All P'!Y$5,'Pitcher Raw'!$B$5:$AM$5, 0), FALSE)/$L207)*(162*($L207/VLOOKUP($E207, 'Major League Baseball  Detailed'!$AF$2:$AG$31, 2, FALSE))),0)</f>
        <v>#N/A</v>
      </c>
      <c r="Z207" t="e">
        <f>ROUND((VLOOKUP($B207, 'Pitcher Raw'!$B$6:$AM$77, MATCH('All P'!Z$5,'Pitcher Raw'!$B$5:$AM$5, 0), FALSE)/$L207)*(162*($L207/VLOOKUP($E207, 'Major League Baseball  Detailed'!$AF$2:$AG$31, 2, FALSE))),0)</f>
        <v>#N/A</v>
      </c>
      <c r="AA207" t="e">
        <f>ROUND((VLOOKUP($B207, 'Pitcher Raw'!$B$6:$AM$77, MATCH('All P'!AA$5,'Pitcher Raw'!$B$5:$AM$5, 0), FALSE)/$L207)*(162*($L207/VLOOKUP($E207, 'Major League Baseball  Detailed'!$AF$2:$AG$31, 2, FALSE))),0)</f>
        <v>#N/A</v>
      </c>
      <c r="AB207" t="e">
        <f>ROUND((VLOOKUP($B207, 'Pitcher Raw'!$B$6:$AM$77, MATCH('All P'!AB$5,'Pitcher Raw'!$B$5:$AM$5, 0), FALSE)/$L207)*(162*($L207/VLOOKUP($E207, 'Major League Baseball  Detailed'!$AF$2:$AG$31, 2, FALSE))),0)</f>
        <v>#N/A</v>
      </c>
      <c r="AC207" t="e">
        <f>VLOOKUP($B207, 'Pitcher Raw'!$B$6:$AM$77, MATCH('All P'!AC$5, 'Pitcher Raw'!$B$5:$AM$5, 0), FALSE)</f>
        <v>#N/A</v>
      </c>
      <c r="AD207" s="1" t="e">
        <f>VLOOKUP($B207, 'Pitcher Raw'!$B$6:$AM$77, MATCH('All P'!AD$5, 'Pitcher Raw'!$B$5:$AM$5, 0), FALSE)</f>
        <v>#N/A</v>
      </c>
      <c r="AE207" s="1" t="e">
        <f>VLOOKUP($B207, 'Pitcher Raw'!$B$6:$AM$77, MATCH('All P'!AE$5, 'Pitcher Raw'!$B$5:$AM$5, 0), FALSE)</f>
        <v>#N/A</v>
      </c>
      <c r="AF207" s="9" t="e">
        <f>VLOOKUP($B207, 'Pitcher Raw'!$B$6:$AM$77, MATCH('All P'!AF$5, 'Pitcher Raw'!$B$5:$AM$5, 0), FALSE)</f>
        <v>#N/A</v>
      </c>
      <c r="AG207" s="9" t="e">
        <f>VLOOKUP($B207, 'Pitcher Raw'!$B$6:$AM$77, MATCH('All P'!AG$5, 'Pitcher Raw'!$B$5:$AM$5, 0), FALSE)</f>
        <v>#N/A</v>
      </c>
      <c r="AH207" s="9" t="e">
        <f>VLOOKUP($B207, 'Pitcher Raw'!$B$6:$AM$77, MATCH('All P'!AH$5, 'Pitcher Raw'!$B$5:$AM$5, 0), FALSE)</f>
        <v>#N/A</v>
      </c>
      <c r="AI207" s="9" t="e">
        <f>VLOOKUP($B207, 'Pitcher Raw'!$B$6:$AM$77, MATCH('All P'!AI$5, 'Pitcher Raw'!$B$5:$AM$5, 0), FALSE)</f>
        <v>#N/A</v>
      </c>
      <c r="AJ207" s="9" t="e">
        <f>VLOOKUP($B207, 'Pitcher Raw'!$B$6:$AM$77, MATCH('All P'!AJ$5, 'Pitcher Raw'!$B$5:$AM$5, 0), FALSE)</f>
        <v>#N/A</v>
      </c>
      <c r="AK207" s="9" t="e">
        <f>(VLOOKUP($B207, 'Pitcher Raw'!$B$6:$AM$77, MATCH('All P'!AK$5, 'Pitcher Raw'!$B$5:$AM$5, 0), FALSE)/VLOOKUP('All P'!$E207, 'Major League Baseball  Detailed'!$AF$2:$AG$31,2,FALSE))*162</f>
        <v>#N/A</v>
      </c>
      <c r="AL207" s="9" t="e">
        <f>(VLOOKUP($B207, 'Pitcher Raw'!$B$6:$AM$77, MATCH('All P'!AL$5, 'Pitcher Raw'!$B$5:$AM$5, 0), FALSE)/VLOOKUP('All P'!$E207, 'Major League Baseball  Detailed'!$AF$2:$AG$31,2,FALSE))*162</f>
        <v>#N/A</v>
      </c>
    </row>
    <row r="208" spans="1:38" x14ac:dyDescent="0.45">
      <c r="A208">
        <f>'Pitcher Raw'!A208</f>
        <v>0</v>
      </c>
      <c r="B208">
        <f>'Pitcher Raw'!B208</f>
        <v>0</v>
      </c>
      <c r="C208">
        <f>'Pitcher Raw'!C208</f>
        <v>0</v>
      </c>
      <c r="D208">
        <f>'Pitcher Raw'!D208</f>
        <v>0</v>
      </c>
      <c r="E208">
        <f>'Pitcher Raw'!E208</f>
        <v>0</v>
      </c>
      <c r="F208">
        <f>'Pitcher Raw'!F208</f>
        <v>0</v>
      </c>
      <c r="G208" t="e">
        <f>ROUND((VLOOKUP($B208, 'Pitcher Raw'!$B$6:$AM$77, MATCH('All P'!G$5,'Pitcher Raw'!$B$5:$AM$5, 0), FALSE)/$L208)*(162*($L208/VLOOKUP($E208, 'Major League Baseball  Detailed'!$AF$2:$AG$31, 2, FALSE))),0)</f>
        <v>#N/A</v>
      </c>
      <c r="H208" t="e">
        <f>ROUND((VLOOKUP($B208, 'Pitcher Raw'!$B$6:$AM$77, MATCH('All P'!H$5,'Pitcher Raw'!$B$5:$AM$5, 0), FALSE)/$L208)*(162*($L208/VLOOKUP($E208, 'Major League Baseball  Detailed'!$AF$2:$AG$31, 2, FALSE))),0)</f>
        <v>#N/A</v>
      </c>
      <c r="I208" t="e">
        <f>ROUND((VLOOKUP($B208, 'Pitcher Raw'!$B$6:$AM$77, MATCH('All P'!I$5,'Pitcher Raw'!$B$5:$AM$5, 0), FALSE)/$L208)*(162*($L208/VLOOKUP($E208, 'Major League Baseball  Detailed'!$AF$2:$AG$31, 2, FALSE))),0)</f>
        <v>#N/A</v>
      </c>
      <c r="J208" t="e">
        <f>ROUND((VLOOKUP($B208, 'Pitcher Raw'!$B$6:$AM$77, MATCH('All P'!J$5,'Pitcher Raw'!$B$5:$AM$5, 0), FALSE)/$L208)*(162*($L208/VLOOKUP($E208, 'Major League Baseball  Detailed'!$AF$2:$AG$31, 2, FALSE))),0)</f>
        <v>#N/A</v>
      </c>
      <c r="K208" t="e">
        <f>VLOOKUP($B208, 'Pitcher Raw'!$B$6:$AM$77, MATCH('All P'!K$5, 'Pitcher Raw'!$B$5:$AM$5, 0), FALSE)</f>
        <v>#N/A</v>
      </c>
      <c r="L208" t="e">
        <f>ROUND((VLOOKUP($B208,'Pitcher Raw'!$B$6:$AM$77,MATCH('All P'!L$5,'Pitcher Raw'!$B$5:$AM$5,0),FALSE)/VLOOKUP($E208, 'Major League Baseball  Detailed'!$AF$2:$AG$31, 2, FALSE))*162, 0)</f>
        <v>#N/A</v>
      </c>
      <c r="M208" t="e">
        <f>ROUND((VLOOKUP($B208,'Pitcher Raw'!$B$6:$AM$77,MATCH('All P'!M$5,'Pitcher Raw'!$B$5:$AM$5,0),FALSE)/VLOOKUP($E208, 'Major League Baseball  Detailed'!$AF$2:$AG$31, 2, FALSE))*162, 0)</f>
        <v>#N/A</v>
      </c>
      <c r="N208" t="e">
        <f>ROUND((VLOOKUP($B208, 'Pitcher Raw'!$B$6:$AM$77, MATCH('All P'!N$5,'Pitcher Raw'!$B$5:$AM$5, 0), FALSE)/$L208)*(162*($L208/VLOOKUP($E208, 'Major League Baseball  Detailed'!$AF$2:$AG$31, 2, FALSE))),0)</f>
        <v>#N/A</v>
      </c>
      <c r="O208" t="e">
        <f>ROUND((VLOOKUP($B208, 'Pitcher Raw'!$B$6:$AM$77, MATCH('All P'!O$5,'Pitcher Raw'!$B$5:$AM$5, 0), FALSE)/$L208)*(162*($L208/VLOOKUP($E208, 'Major League Baseball  Detailed'!$AF$2:$AG$31, 2, FALSE))),0)</f>
        <v>#N/A</v>
      </c>
      <c r="P208" t="e">
        <f>ROUND((VLOOKUP($B208, 'Pitcher Raw'!$B$6:$AM$77, MATCH('All P'!P$5,'Pitcher Raw'!$B$5:$AM$5, 0), FALSE)/$L208)*(162*($L208/VLOOKUP($E208, 'Major League Baseball  Detailed'!$AF$2:$AG$31, 2, FALSE))),0)</f>
        <v>#N/A</v>
      </c>
      <c r="Q208" t="e">
        <f>ROUND((VLOOKUP($B208, 'Pitcher Raw'!$B$6:$AM$77, MATCH('All P'!Q$5,'Pitcher Raw'!$B$5:$AM$5, 0), FALSE)/$L208)*(162*($L208/VLOOKUP($E208, 'Major League Baseball  Detailed'!$AF$2:$AG$31, 2, FALSE))),0)</f>
        <v>#N/A</v>
      </c>
      <c r="R208" t="e">
        <f>ROUND((VLOOKUP($B208, 'Pitcher Raw'!$B$6:$AM$77, MATCH('All P'!R$5,'Pitcher Raw'!$B$5:$AM$5, 0), FALSE)/$L208)*(162*($L208/VLOOKUP($E208, 'Major League Baseball  Detailed'!$AF$2:$AG$31, 2, FALSE))),0)</f>
        <v>#N/A</v>
      </c>
      <c r="S208" t="e">
        <f>ROUND((VLOOKUP($B208, 'Pitcher Raw'!$B$6:$AM$77, MATCH('All P'!S$5,'Pitcher Raw'!$B$5:$AM$5, 0), FALSE)/$L208)*(162*($L208/VLOOKUP($E208, 'Major League Baseball  Detailed'!$AF$2:$AG$31, 2, FALSE))),0)</f>
        <v>#N/A</v>
      </c>
      <c r="T208" t="e">
        <f>ROUND((VLOOKUP($B208, 'Pitcher Raw'!$B$6:$AM$77, MATCH('All P'!T$5,'Pitcher Raw'!$B$5:$AM$5, 0), FALSE)/$L208)*(162*($L208/VLOOKUP($E208, 'Major League Baseball  Detailed'!$AF$2:$AG$31, 2, FALSE))),0)</f>
        <v>#N/A</v>
      </c>
      <c r="U208" t="e">
        <f>ROUND((VLOOKUP($B208, 'Pitcher Raw'!$B$6:$AM$77, MATCH('All P'!U$5,'Pitcher Raw'!$B$5:$AM$5, 0), FALSE)/$L208)*(162*($L208/VLOOKUP($E208, 'Major League Baseball  Detailed'!$AF$2:$AG$31, 2, FALSE))),0)</f>
        <v>#N/A</v>
      </c>
      <c r="V208" t="e">
        <f>ROUND((VLOOKUP($B208, 'Pitcher Raw'!$B$6:$AM$77, MATCH('All P'!V$5,'Pitcher Raw'!$B$5:$AM$5, 0), FALSE)/$L208)*(162*($L208/VLOOKUP($E208, 'Major League Baseball  Detailed'!$AF$2:$AG$31, 2, FALSE))),0)</f>
        <v>#N/A</v>
      </c>
      <c r="W208" t="e">
        <f>ROUND((VLOOKUP($B208, 'Pitcher Raw'!$B$6:$AM$77, MATCH('All P'!W$5,'Pitcher Raw'!$B$5:$AM$5, 0), FALSE)/$L208)*(162*($L208/VLOOKUP($E208, 'Major League Baseball  Detailed'!$AF$2:$AG$31, 2, FALSE))),0)</f>
        <v>#N/A</v>
      </c>
      <c r="X208" t="e">
        <f>ROUND((VLOOKUP($B208, 'Pitcher Raw'!$B$6:$AM$77, MATCH('All P'!X$5,'Pitcher Raw'!$B$5:$AM$5, 0), FALSE)/$L208)*(162*($L208/VLOOKUP($E208, 'Major League Baseball  Detailed'!$AF$2:$AG$31, 2, FALSE))),0)</f>
        <v>#N/A</v>
      </c>
      <c r="Y208" t="e">
        <f>ROUND((VLOOKUP($B208, 'Pitcher Raw'!$B$6:$AM$77, MATCH('All P'!Y$5,'Pitcher Raw'!$B$5:$AM$5, 0), FALSE)/$L208)*(162*($L208/VLOOKUP($E208, 'Major League Baseball  Detailed'!$AF$2:$AG$31, 2, FALSE))),0)</f>
        <v>#N/A</v>
      </c>
      <c r="Z208" t="e">
        <f>ROUND((VLOOKUP($B208, 'Pitcher Raw'!$B$6:$AM$77, MATCH('All P'!Z$5,'Pitcher Raw'!$B$5:$AM$5, 0), FALSE)/$L208)*(162*($L208/VLOOKUP($E208, 'Major League Baseball  Detailed'!$AF$2:$AG$31, 2, FALSE))),0)</f>
        <v>#N/A</v>
      </c>
      <c r="AA208" t="e">
        <f>ROUND((VLOOKUP($B208, 'Pitcher Raw'!$B$6:$AM$77, MATCH('All P'!AA$5,'Pitcher Raw'!$B$5:$AM$5, 0), FALSE)/$L208)*(162*($L208/VLOOKUP($E208, 'Major League Baseball  Detailed'!$AF$2:$AG$31, 2, FALSE))),0)</f>
        <v>#N/A</v>
      </c>
      <c r="AB208" t="e">
        <f>ROUND((VLOOKUP($B208, 'Pitcher Raw'!$B$6:$AM$77, MATCH('All P'!AB$5,'Pitcher Raw'!$B$5:$AM$5, 0), FALSE)/$L208)*(162*($L208/VLOOKUP($E208, 'Major League Baseball  Detailed'!$AF$2:$AG$31, 2, FALSE))),0)</f>
        <v>#N/A</v>
      </c>
      <c r="AC208" t="e">
        <f>VLOOKUP($B208, 'Pitcher Raw'!$B$6:$AM$77, MATCH('All P'!AC$5, 'Pitcher Raw'!$B$5:$AM$5, 0), FALSE)</f>
        <v>#N/A</v>
      </c>
      <c r="AD208" s="1" t="e">
        <f>VLOOKUP($B208, 'Pitcher Raw'!$B$6:$AM$77, MATCH('All P'!AD$5, 'Pitcher Raw'!$B$5:$AM$5, 0), FALSE)</f>
        <v>#N/A</v>
      </c>
      <c r="AE208" s="1" t="e">
        <f>VLOOKUP($B208, 'Pitcher Raw'!$B$6:$AM$77, MATCH('All P'!AE$5, 'Pitcher Raw'!$B$5:$AM$5, 0), FALSE)</f>
        <v>#N/A</v>
      </c>
      <c r="AF208" s="9" t="e">
        <f>VLOOKUP($B208, 'Pitcher Raw'!$B$6:$AM$77, MATCH('All P'!AF$5, 'Pitcher Raw'!$B$5:$AM$5, 0), FALSE)</f>
        <v>#N/A</v>
      </c>
      <c r="AG208" s="9" t="e">
        <f>VLOOKUP($B208, 'Pitcher Raw'!$B$6:$AM$77, MATCH('All P'!AG$5, 'Pitcher Raw'!$B$5:$AM$5, 0), FALSE)</f>
        <v>#N/A</v>
      </c>
      <c r="AH208" s="9" t="e">
        <f>VLOOKUP($B208, 'Pitcher Raw'!$B$6:$AM$77, MATCH('All P'!AH$5, 'Pitcher Raw'!$B$5:$AM$5, 0), FALSE)</f>
        <v>#N/A</v>
      </c>
      <c r="AI208" s="9" t="e">
        <f>VLOOKUP($B208, 'Pitcher Raw'!$B$6:$AM$77, MATCH('All P'!AI$5, 'Pitcher Raw'!$B$5:$AM$5, 0), FALSE)</f>
        <v>#N/A</v>
      </c>
      <c r="AJ208" s="9" t="e">
        <f>VLOOKUP($B208, 'Pitcher Raw'!$B$6:$AM$77, MATCH('All P'!AJ$5, 'Pitcher Raw'!$B$5:$AM$5, 0), FALSE)</f>
        <v>#N/A</v>
      </c>
      <c r="AK208" s="9" t="e">
        <f>(VLOOKUP($B208, 'Pitcher Raw'!$B$6:$AM$77, MATCH('All P'!AK$5, 'Pitcher Raw'!$B$5:$AM$5, 0), FALSE)/VLOOKUP('All P'!$E208, 'Major League Baseball  Detailed'!$AF$2:$AG$31,2,FALSE))*162</f>
        <v>#N/A</v>
      </c>
      <c r="AL208" s="9" t="e">
        <f>(VLOOKUP($B208, 'Pitcher Raw'!$B$6:$AM$77, MATCH('All P'!AL$5, 'Pitcher Raw'!$B$5:$AM$5, 0), FALSE)/VLOOKUP('All P'!$E208, 'Major League Baseball  Detailed'!$AF$2:$AG$31,2,FALSE))*162</f>
        <v>#N/A</v>
      </c>
    </row>
    <row r="209" spans="1:38" x14ac:dyDescent="0.45">
      <c r="A209">
        <f>'Pitcher Raw'!A209</f>
        <v>0</v>
      </c>
      <c r="B209">
        <f>'Pitcher Raw'!B209</f>
        <v>0</v>
      </c>
      <c r="C209">
        <f>'Pitcher Raw'!C209</f>
        <v>0</v>
      </c>
      <c r="D209">
        <f>'Pitcher Raw'!D209</f>
        <v>0</v>
      </c>
      <c r="E209">
        <f>'Pitcher Raw'!E209</f>
        <v>0</v>
      </c>
      <c r="F209">
        <f>'Pitcher Raw'!F209</f>
        <v>0</v>
      </c>
      <c r="G209" t="e">
        <f>ROUND((VLOOKUP($B209, 'Pitcher Raw'!$B$6:$AM$77, MATCH('All P'!G$5,'Pitcher Raw'!$B$5:$AM$5, 0), FALSE)/$L209)*(162*($L209/VLOOKUP($E209, 'Major League Baseball  Detailed'!$AF$2:$AG$31, 2, FALSE))),0)</f>
        <v>#N/A</v>
      </c>
      <c r="H209" t="e">
        <f>ROUND((VLOOKUP($B209, 'Pitcher Raw'!$B$6:$AM$77, MATCH('All P'!H$5,'Pitcher Raw'!$B$5:$AM$5, 0), FALSE)/$L209)*(162*($L209/VLOOKUP($E209, 'Major League Baseball  Detailed'!$AF$2:$AG$31, 2, FALSE))),0)</f>
        <v>#N/A</v>
      </c>
      <c r="I209" t="e">
        <f>ROUND((VLOOKUP($B209, 'Pitcher Raw'!$B$6:$AM$77, MATCH('All P'!I$5,'Pitcher Raw'!$B$5:$AM$5, 0), FALSE)/$L209)*(162*($L209/VLOOKUP($E209, 'Major League Baseball  Detailed'!$AF$2:$AG$31, 2, FALSE))),0)</f>
        <v>#N/A</v>
      </c>
      <c r="J209" t="e">
        <f>ROUND((VLOOKUP($B209, 'Pitcher Raw'!$B$6:$AM$77, MATCH('All P'!J$5,'Pitcher Raw'!$B$5:$AM$5, 0), FALSE)/$L209)*(162*($L209/VLOOKUP($E209, 'Major League Baseball  Detailed'!$AF$2:$AG$31, 2, FALSE))),0)</f>
        <v>#N/A</v>
      </c>
      <c r="K209" t="e">
        <f>VLOOKUP($B209, 'Pitcher Raw'!$B$6:$AM$77, MATCH('All P'!K$5, 'Pitcher Raw'!$B$5:$AM$5, 0), FALSE)</f>
        <v>#N/A</v>
      </c>
      <c r="L209" t="e">
        <f>ROUND((VLOOKUP($B209,'Pitcher Raw'!$B$6:$AM$77,MATCH('All P'!L$5,'Pitcher Raw'!$B$5:$AM$5,0),FALSE)/VLOOKUP($E209, 'Major League Baseball  Detailed'!$AF$2:$AG$31, 2, FALSE))*162, 0)</f>
        <v>#N/A</v>
      </c>
      <c r="M209" t="e">
        <f>ROUND((VLOOKUP($B209,'Pitcher Raw'!$B$6:$AM$77,MATCH('All P'!M$5,'Pitcher Raw'!$B$5:$AM$5,0),FALSE)/VLOOKUP($E209, 'Major League Baseball  Detailed'!$AF$2:$AG$31, 2, FALSE))*162, 0)</f>
        <v>#N/A</v>
      </c>
      <c r="N209" t="e">
        <f>ROUND((VLOOKUP($B209, 'Pitcher Raw'!$B$6:$AM$77, MATCH('All P'!N$5,'Pitcher Raw'!$B$5:$AM$5, 0), FALSE)/$L209)*(162*($L209/VLOOKUP($E209, 'Major League Baseball  Detailed'!$AF$2:$AG$31, 2, FALSE))),0)</f>
        <v>#N/A</v>
      </c>
      <c r="O209" t="e">
        <f>ROUND((VLOOKUP($B209, 'Pitcher Raw'!$B$6:$AM$77, MATCH('All P'!O$5,'Pitcher Raw'!$B$5:$AM$5, 0), FALSE)/$L209)*(162*($L209/VLOOKUP($E209, 'Major League Baseball  Detailed'!$AF$2:$AG$31, 2, FALSE))),0)</f>
        <v>#N/A</v>
      </c>
      <c r="P209" t="e">
        <f>ROUND((VLOOKUP($B209, 'Pitcher Raw'!$B$6:$AM$77, MATCH('All P'!P$5,'Pitcher Raw'!$B$5:$AM$5, 0), FALSE)/$L209)*(162*($L209/VLOOKUP($E209, 'Major League Baseball  Detailed'!$AF$2:$AG$31, 2, FALSE))),0)</f>
        <v>#N/A</v>
      </c>
      <c r="Q209" t="e">
        <f>ROUND((VLOOKUP($B209, 'Pitcher Raw'!$B$6:$AM$77, MATCH('All P'!Q$5,'Pitcher Raw'!$B$5:$AM$5, 0), FALSE)/$L209)*(162*($L209/VLOOKUP($E209, 'Major League Baseball  Detailed'!$AF$2:$AG$31, 2, FALSE))),0)</f>
        <v>#N/A</v>
      </c>
      <c r="R209" t="e">
        <f>ROUND((VLOOKUP($B209, 'Pitcher Raw'!$B$6:$AM$77, MATCH('All P'!R$5,'Pitcher Raw'!$B$5:$AM$5, 0), FALSE)/$L209)*(162*($L209/VLOOKUP($E209, 'Major League Baseball  Detailed'!$AF$2:$AG$31, 2, FALSE))),0)</f>
        <v>#N/A</v>
      </c>
      <c r="S209" t="e">
        <f>ROUND((VLOOKUP($B209, 'Pitcher Raw'!$B$6:$AM$77, MATCH('All P'!S$5,'Pitcher Raw'!$B$5:$AM$5, 0), FALSE)/$L209)*(162*($L209/VLOOKUP($E209, 'Major League Baseball  Detailed'!$AF$2:$AG$31, 2, FALSE))),0)</f>
        <v>#N/A</v>
      </c>
      <c r="T209" t="e">
        <f>ROUND((VLOOKUP($B209, 'Pitcher Raw'!$B$6:$AM$77, MATCH('All P'!T$5,'Pitcher Raw'!$B$5:$AM$5, 0), FALSE)/$L209)*(162*($L209/VLOOKUP($E209, 'Major League Baseball  Detailed'!$AF$2:$AG$31, 2, FALSE))),0)</f>
        <v>#N/A</v>
      </c>
      <c r="U209" t="e">
        <f>ROUND((VLOOKUP($B209, 'Pitcher Raw'!$B$6:$AM$77, MATCH('All P'!U$5,'Pitcher Raw'!$B$5:$AM$5, 0), FALSE)/$L209)*(162*($L209/VLOOKUP($E209, 'Major League Baseball  Detailed'!$AF$2:$AG$31, 2, FALSE))),0)</f>
        <v>#N/A</v>
      </c>
      <c r="V209" t="e">
        <f>ROUND((VLOOKUP($B209, 'Pitcher Raw'!$B$6:$AM$77, MATCH('All P'!V$5,'Pitcher Raw'!$B$5:$AM$5, 0), FALSE)/$L209)*(162*($L209/VLOOKUP($E209, 'Major League Baseball  Detailed'!$AF$2:$AG$31, 2, FALSE))),0)</f>
        <v>#N/A</v>
      </c>
      <c r="W209" t="e">
        <f>ROUND((VLOOKUP($B209, 'Pitcher Raw'!$B$6:$AM$77, MATCH('All P'!W$5,'Pitcher Raw'!$B$5:$AM$5, 0), FALSE)/$L209)*(162*($L209/VLOOKUP($E209, 'Major League Baseball  Detailed'!$AF$2:$AG$31, 2, FALSE))),0)</f>
        <v>#N/A</v>
      </c>
      <c r="X209" t="e">
        <f>ROUND((VLOOKUP($B209, 'Pitcher Raw'!$B$6:$AM$77, MATCH('All P'!X$5,'Pitcher Raw'!$B$5:$AM$5, 0), FALSE)/$L209)*(162*($L209/VLOOKUP($E209, 'Major League Baseball  Detailed'!$AF$2:$AG$31, 2, FALSE))),0)</f>
        <v>#N/A</v>
      </c>
      <c r="Y209" t="e">
        <f>ROUND((VLOOKUP($B209, 'Pitcher Raw'!$B$6:$AM$77, MATCH('All P'!Y$5,'Pitcher Raw'!$B$5:$AM$5, 0), FALSE)/$L209)*(162*($L209/VLOOKUP($E209, 'Major League Baseball  Detailed'!$AF$2:$AG$31, 2, FALSE))),0)</f>
        <v>#N/A</v>
      </c>
      <c r="Z209" t="e">
        <f>ROUND((VLOOKUP($B209, 'Pitcher Raw'!$B$6:$AM$77, MATCH('All P'!Z$5,'Pitcher Raw'!$B$5:$AM$5, 0), FALSE)/$L209)*(162*($L209/VLOOKUP($E209, 'Major League Baseball  Detailed'!$AF$2:$AG$31, 2, FALSE))),0)</f>
        <v>#N/A</v>
      </c>
      <c r="AA209" t="e">
        <f>ROUND((VLOOKUP($B209, 'Pitcher Raw'!$B$6:$AM$77, MATCH('All P'!AA$5,'Pitcher Raw'!$B$5:$AM$5, 0), FALSE)/$L209)*(162*($L209/VLOOKUP($E209, 'Major League Baseball  Detailed'!$AF$2:$AG$31, 2, FALSE))),0)</f>
        <v>#N/A</v>
      </c>
      <c r="AB209" t="e">
        <f>ROUND((VLOOKUP($B209, 'Pitcher Raw'!$B$6:$AM$77, MATCH('All P'!AB$5,'Pitcher Raw'!$B$5:$AM$5, 0), FALSE)/$L209)*(162*($L209/VLOOKUP($E209, 'Major League Baseball  Detailed'!$AF$2:$AG$31, 2, FALSE))),0)</f>
        <v>#N/A</v>
      </c>
      <c r="AC209" t="e">
        <f>VLOOKUP($B209, 'Pitcher Raw'!$B$6:$AM$77, MATCH('All P'!AC$5, 'Pitcher Raw'!$B$5:$AM$5, 0), FALSE)</f>
        <v>#N/A</v>
      </c>
      <c r="AD209" s="1" t="e">
        <f>VLOOKUP($B209, 'Pitcher Raw'!$B$6:$AM$77, MATCH('All P'!AD$5, 'Pitcher Raw'!$B$5:$AM$5, 0), FALSE)</f>
        <v>#N/A</v>
      </c>
      <c r="AE209" s="1" t="e">
        <f>VLOOKUP($B209, 'Pitcher Raw'!$B$6:$AM$77, MATCH('All P'!AE$5, 'Pitcher Raw'!$B$5:$AM$5, 0), FALSE)</f>
        <v>#N/A</v>
      </c>
      <c r="AF209" s="9" t="e">
        <f>VLOOKUP($B209, 'Pitcher Raw'!$B$6:$AM$77, MATCH('All P'!AF$5, 'Pitcher Raw'!$B$5:$AM$5, 0), FALSE)</f>
        <v>#N/A</v>
      </c>
      <c r="AG209" s="9" t="e">
        <f>VLOOKUP($B209, 'Pitcher Raw'!$B$6:$AM$77, MATCH('All P'!AG$5, 'Pitcher Raw'!$B$5:$AM$5, 0), FALSE)</f>
        <v>#N/A</v>
      </c>
      <c r="AH209" s="9" t="e">
        <f>VLOOKUP($B209, 'Pitcher Raw'!$B$6:$AM$77, MATCH('All P'!AH$5, 'Pitcher Raw'!$B$5:$AM$5, 0), FALSE)</f>
        <v>#N/A</v>
      </c>
      <c r="AI209" s="9" t="e">
        <f>VLOOKUP($B209, 'Pitcher Raw'!$B$6:$AM$77, MATCH('All P'!AI$5, 'Pitcher Raw'!$B$5:$AM$5, 0), FALSE)</f>
        <v>#N/A</v>
      </c>
      <c r="AJ209" s="9" t="e">
        <f>VLOOKUP($B209, 'Pitcher Raw'!$B$6:$AM$77, MATCH('All P'!AJ$5, 'Pitcher Raw'!$B$5:$AM$5, 0), FALSE)</f>
        <v>#N/A</v>
      </c>
      <c r="AK209" s="9" t="e">
        <f>(VLOOKUP($B209, 'Pitcher Raw'!$B$6:$AM$77, MATCH('All P'!AK$5, 'Pitcher Raw'!$B$5:$AM$5, 0), FALSE)/VLOOKUP('All P'!$E209, 'Major League Baseball  Detailed'!$AF$2:$AG$31,2,FALSE))*162</f>
        <v>#N/A</v>
      </c>
      <c r="AL209" s="9" t="e">
        <f>(VLOOKUP($B209, 'Pitcher Raw'!$B$6:$AM$77, MATCH('All P'!AL$5, 'Pitcher Raw'!$B$5:$AM$5, 0), FALSE)/VLOOKUP('All P'!$E209, 'Major League Baseball  Detailed'!$AF$2:$AG$31,2,FALSE))*162</f>
        <v>#N/A</v>
      </c>
    </row>
    <row r="210" spans="1:38" x14ac:dyDescent="0.45">
      <c r="A210">
        <f>'Pitcher Raw'!A210</f>
        <v>0</v>
      </c>
      <c r="B210">
        <f>'Pitcher Raw'!B210</f>
        <v>0</v>
      </c>
      <c r="C210">
        <f>'Pitcher Raw'!C210</f>
        <v>0</v>
      </c>
      <c r="D210">
        <f>'Pitcher Raw'!D210</f>
        <v>0</v>
      </c>
      <c r="E210">
        <f>'Pitcher Raw'!E210</f>
        <v>0</v>
      </c>
      <c r="F210">
        <f>'Pitcher Raw'!F210</f>
        <v>0</v>
      </c>
      <c r="G210" t="e">
        <f>ROUND((VLOOKUP($B210, 'Pitcher Raw'!$B$6:$AM$77, MATCH('All P'!G$5,'Pitcher Raw'!$B$5:$AM$5, 0), FALSE)/$L210)*(162*($L210/VLOOKUP($E210, 'Major League Baseball  Detailed'!$AF$2:$AG$31, 2, FALSE))),0)</f>
        <v>#N/A</v>
      </c>
      <c r="H210" t="e">
        <f>ROUND((VLOOKUP($B210, 'Pitcher Raw'!$B$6:$AM$77, MATCH('All P'!H$5,'Pitcher Raw'!$B$5:$AM$5, 0), FALSE)/$L210)*(162*($L210/VLOOKUP($E210, 'Major League Baseball  Detailed'!$AF$2:$AG$31, 2, FALSE))),0)</f>
        <v>#N/A</v>
      </c>
      <c r="I210" t="e">
        <f>ROUND((VLOOKUP($B210, 'Pitcher Raw'!$B$6:$AM$77, MATCH('All P'!I$5,'Pitcher Raw'!$B$5:$AM$5, 0), FALSE)/$L210)*(162*($L210/VLOOKUP($E210, 'Major League Baseball  Detailed'!$AF$2:$AG$31, 2, FALSE))),0)</f>
        <v>#N/A</v>
      </c>
      <c r="J210" t="e">
        <f>ROUND((VLOOKUP($B210, 'Pitcher Raw'!$B$6:$AM$77, MATCH('All P'!J$5,'Pitcher Raw'!$B$5:$AM$5, 0), FALSE)/$L210)*(162*($L210/VLOOKUP($E210, 'Major League Baseball  Detailed'!$AF$2:$AG$31, 2, FALSE))),0)</f>
        <v>#N/A</v>
      </c>
      <c r="K210" t="e">
        <f>VLOOKUP($B210, 'Pitcher Raw'!$B$6:$AM$77, MATCH('All P'!K$5, 'Pitcher Raw'!$B$5:$AM$5, 0), FALSE)</f>
        <v>#N/A</v>
      </c>
      <c r="L210" t="e">
        <f>ROUND((VLOOKUP($B210,'Pitcher Raw'!$B$6:$AM$77,MATCH('All P'!L$5,'Pitcher Raw'!$B$5:$AM$5,0),FALSE)/VLOOKUP($E210, 'Major League Baseball  Detailed'!$AF$2:$AG$31, 2, FALSE))*162, 0)</f>
        <v>#N/A</v>
      </c>
      <c r="M210" t="e">
        <f>ROUND((VLOOKUP($B210,'Pitcher Raw'!$B$6:$AM$77,MATCH('All P'!M$5,'Pitcher Raw'!$B$5:$AM$5,0),FALSE)/VLOOKUP($E210, 'Major League Baseball  Detailed'!$AF$2:$AG$31, 2, FALSE))*162, 0)</f>
        <v>#N/A</v>
      </c>
      <c r="N210" t="e">
        <f>ROUND((VLOOKUP($B210, 'Pitcher Raw'!$B$6:$AM$77, MATCH('All P'!N$5,'Pitcher Raw'!$B$5:$AM$5, 0), FALSE)/$L210)*(162*($L210/VLOOKUP($E210, 'Major League Baseball  Detailed'!$AF$2:$AG$31, 2, FALSE))),0)</f>
        <v>#N/A</v>
      </c>
      <c r="O210" t="e">
        <f>ROUND((VLOOKUP($B210, 'Pitcher Raw'!$B$6:$AM$77, MATCH('All P'!O$5,'Pitcher Raw'!$B$5:$AM$5, 0), FALSE)/$L210)*(162*($L210/VLOOKUP($E210, 'Major League Baseball  Detailed'!$AF$2:$AG$31, 2, FALSE))),0)</f>
        <v>#N/A</v>
      </c>
      <c r="P210" t="e">
        <f>ROUND((VLOOKUP($B210, 'Pitcher Raw'!$B$6:$AM$77, MATCH('All P'!P$5,'Pitcher Raw'!$B$5:$AM$5, 0), FALSE)/$L210)*(162*($L210/VLOOKUP($E210, 'Major League Baseball  Detailed'!$AF$2:$AG$31, 2, FALSE))),0)</f>
        <v>#N/A</v>
      </c>
      <c r="Q210" t="e">
        <f>ROUND((VLOOKUP($B210, 'Pitcher Raw'!$B$6:$AM$77, MATCH('All P'!Q$5,'Pitcher Raw'!$B$5:$AM$5, 0), FALSE)/$L210)*(162*($L210/VLOOKUP($E210, 'Major League Baseball  Detailed'!$AF$2:$AG$31, 2, FALSE))),0)</f>
        <v>#N/A</v>
      </c>
      <c r="R210" t="e">
        <f>ROUND((VLOOKUP($B210, 'Pitcher Raw'!$B$6:$AM$77, MATCH('All P'!R$5,'Pitcher Raw'!$B$5:$AM$5, 0), FALSE)/$L210)*(162*($L210/VLOOKUP($E210, 'Major League Baseball  Detailed'!$AF$2:$AG$31, 2, FALSE))),0)</f>
        <v>#N/A</v>
      </c>
      <c r="S210" t="e">
        <f>ROUND((VLOOKUP($B210, 'Pitcher Raw'!$B$6:$AM$77, MATCH('All P'!S$5,'Pitcher Raw'!$B$5:$AM$5, 0), FALSE)/$L210)*(162*($L210/VLOOKUP($E210, 'Major League Baseball  Detailed'!$AF$2:$AG$31, 2, FALSE))),0)</f>
        <v>#N/A</v>
      </c>
      <c r="T210" t="e">
        <f>ROUND((VLOOKUP($B210, 'Pitcher Raw'!$B$6:$AM$77, MATCH('All P'!T$5,'Pitcher Raw'!$B$5:$AM$5, 0), FALSE)/$L210)*(162*($L210/VLOOKUP($E210, 'Major League Baseball  Detailed'!$AF$2:$AG$31, 2, FALSE))),0)</f>
        <v>#N/A</v>
      </c>
      <c r="U210" t="e">
        <f>ROUND((VLOOKUP($B210, 'Pitcher Raw'!$B$6:$AM$77, MATCH('All P'!U$5,'Pitcher Raw'!$B$5:$AM$5, 0), FALSE)/$L210)*(162*($L210/VLOOKUP($E210, 'Major League Baseball  Detailed'!$AF$2:$AG$31, 2, FALSE))),0)</f>
        <v>#N/A</v>
      </c>
      <c r="V210" t="e">
        <f>ROUND((VLOOKUP($B210, 'Pitcher Raw'!$B$6:$AM$77, MATCH('All P'!V$5,'Pitcher Raw'!$B$5:$AM$5, 0), FALSE)/$L210)*(162*($L210/VLOOKUP($E210, 'Major League Baseball  Detailed'!$AF$2:$AG$31, 2, FALSE))),0)</f>
        <v>#N/A</v>
      </c>
      <c r="W210" t="e">
        <f>ROUND((VLOOKUP($B210, 'Pitcher Raw'!$B$6:$AM$77, MATCH('All P'!W$5,'Pitcher Raw'!$B$5:$AM$5, 0), FALSE)/$L210)*(162*($L210/VLOOKUP($E210, 'Major League Baseball  Detailed'!$AF$2:$AG$31, 2, FALSE))),0)</f>
        <v>#N/A</v>
      </c>
      <c r="X210" t="e">
        <f>ROUND((VLOOKUP($B210, 'Pitcher Raw'!$B$6:$AM$77, MATCH('All P'!X$5,'Pitcher Raw'!$B$5:$AM$5, 0), FALSE)/$L210)*(162*($L210/VLOOKUP($E210, 'Major League Baseball  Detailed'!$AF$2:$AG$31, 2, FALSE))),0)</f>
        <v>#N/A</v>
      </c>
      <c r="Y210" t="e">
        <f>ROUND((VLOOKUP($B210, 'Pitcher Raw'!$B$6:$AM$77, MATCH('All P'!Y$5,'Pitcher Raw'!$B$5:$AM$5, 0), FALSE)/$L210)*(162*($L210/VLOOKUP($E210, 'Major League Baseball  Detailed'!$AF$2:$AG$31, 2, FALSE))),0)</f>
        <v>#N/A</v>
      </c>
      <c r="Z210" t="e">
        <f>ROUND((VLOOKUP($B210, 'Pitcher Raw'!$B$6:$AM$77, MATCH('All P'!Z$5,'Pitcher Raw'!$B$5:$AM$5, 0), FALSE)/$L210)*(162*($L210/VLOOKUP($E210, 'Major League Baseball  Detailed'!$AF$2:$AG$31, 2, FALSE))),0)</f>
        <v>#N/A</v>
      </c>
      <c r="AA210" t="e">
        <f>ROUND((VLOOKUP($B210, 'Pitcher Raw'!$B$6:$AM$77, MATCH('All P'!AA$5,'Pitcher Raw'!$B$5:$AM$5, 0), FALSE)/$L210)*(162*($L210/VLOOKUP($E210, 'Major League Baseball  Detailed'!$AF$2:$AG$31, 2, FALSE))),0)</f>
        <v>#N/A</v>
      </c>
      <c r="AB210" t="e">
        <f>ROUND((VLOOKUP($B210, 'Pitcher Raw'!$B$6:$AM$77, MATCH('All P'!AB$5,'Pitcher Raw'!$B$5:$AM$5, 0), FALSE)/$L210)*(162*($L210/VLOOKUP($E210, 'Major League Baseball  Detailed'!$AF$2:$AG$31, 2, FALSE))),0)</f>
        <v>#N/A</v>
      </c>
      <c r="AC210" t="e">
        <f>VLOOKUP($B210, 'Pitcher Raw'!$B$6:$AM$77, MATCH('All P'!AC$5, 'Pitcher Raw'!$B$5:$AM$5, 0), FALSE)</f>
        <v>#N/A</v>
      </c>
      <c r="AD210" s="1" t="e">
        <f>VLOOKUP($B210, 'Pitcher Raw'!$B$6:$AM$77, MATCH('All P'!AD$5, 'Pitcher Raw'!$B$5:$AM$5, 0), FALSE)</f>
        <v>#N/A</v>
      </c>
      <c r="AE210" s="1" t="e">
        <f>VLOOKUP($B210, 'Pitcher Raw'!$B$6:$AM$77, MATCH('All P'!AE$5, 'Pitcher Raw'!$B$5:$AM$5, 0), FALSE)</f>
        <v>#N/A</v>
      </c>
      <c r="AF210" s="9" t="e">
        <f>VLOOKUP($B210, 'Pitcher Raw'!$B$6:$AM$77, MATCH('All P'!AF$5, 'Pitcher Raw'!$B$5:$AM$5, 0), FALSE)</f>
        <v>#N/A</v>
      </c>
      <c r="AG210" s="9" t="e">
        <f>VLOOKUP($B210, 'Pitcher Raw'!$B$6:$AM$77, MATCH('All P'!AG$5, 'Pitcher Raw'!$B$5:$AM$5, 0), FALSE)</f>
        <v>#N/A</v>
      </c>
      <c r="AH210" s="9" t="e">
        <f>VLOOKUP($B210, 'Pitcher Raw'!$B$6:$AM$77, MATCH('All P'!AH$5, 'Pitcher Raw'!$B$5:$AM$5, 0), FALSE)</f>
        <v>#N/A</v>
      </c>
      <c r="AI210" s="9" t="e">
        <f>VLOOKUP($B210, 'Pitcher Raw'!$B$6:$AM$77, MATCH('All P'!AI$5, 'Pitcher Raw'!$B$5:$AM$5, 0), FALSE)</f>
        <v>#N/A</v>
      </c>
      <c r="AJ210" s="9" t="e">
        <f>VLOOKUP($B210, 'Pitcher Raw'!$B$6:$AM$77, MATCH('All P'!AJ$5, 'Pitcher Raw'!$B$5:$AM$5, 0), FALSE)</f>
        <v>#N/A</v>
      </c>
      <c r="AK210" s="9" t="e">
        <f>(VLOOKUP($B210, 'Pitcher Raw'!$B$6:$AM$77, MATCH('All P'!AK$5, 'Pitcher Raw'!$B$5:$AM$5, 0), FALSE)/VLOOKUP('All P'!$E210, 'Major League Baseball  Detailed'!$AF$2:$AG$31,2,FALSE))*162</f>
        <v>#N/A</v>
      </c>
      <c r="AL210" s="9" t="e">
        <f>(VLOOKUP($B210, 'Pitcher Raw'!$B$6:$AM$77, MATCH('All P'!AL$5, 'Pitcher Raw'!$B$5:$AM$5, 0), FALSE)/VLOOKUP('All P'!$E210, 'Major League Baseball  Detailed'!$AF$2:$AG$31,2,FALSE))*162</f>
        <v>#N/A</v>
      </c>
    </row>
    <row r="211" spans="1:38" x14ac:dyDescent="0.45">
      <c r="A211">
        <f>'Pitcher Raw'!A211</f>
        <v>0</v>
      </c>
      <c r="B211">
        <f>'Pitcher Raw'!B211</f>
        <v>0</v>
      </c>
      <c r="C211">
        <f>'Pitcher Raw'!C211</f>
        <v>0</v>
      </c>
      <c r="D211">
        <f>'Pitcher Raw'!D211</f>
        <v>0</v>
      </c>
      <c r="E211">
        <f>'Pitcher Raw'!E211</f>
        <v>0</v>
      </c>
      <c r="F211">
        <f>'Pitcher Raw'!F211</f>
        <v>0</v>
      </c>
      <c r="G211" t="e">
        <f>ROUND((VLOOKUP($B211, 'Pitcher Raw'!$B$6:$AM$77, MATCH('All P'!G$5,'Pitcher Raw'!$B$5:$AM$5, 0), FALSE)/$L211)*(162*($L211/VLOOKUP($E211, 'Major League Baseball  Detailed'!$AF$2:$AG$31, 2, FALSE))),0)</f>
        <v>#N/A</v>
      </c>
      <c r="H211" t="e">
        <f>ROUND((VLOOKUP($B211, 'Pitcher Raw'!$B$6:$AM$77, MATCH('All P'!H$5,'Pitcher Raw'!$B$5:$AM$5, 0), FALSE)/$L211)*(162*($L211/VLOOKUP($E211, 'Major League Baseball  Detailed'!$AF$2:$AG$31, 2, FALSE))),0)</f>
        <v>#N/A</v>
      </c>
      <c r="I211" t="e">
        <f>ROUND((VLOOKUP($B211, 'Pitcher Raw'!$B$6:$AM$77, MATCH('All P'!I$5,'Pitcher Raw'!$B$5:$AM$5, 0), FALSE)/$L211)*(162*($L211/VLOOKUP($E211, 'Major League Baseball  Detailed'!$AF$2:$AG$31, 2, FALSE))),0)</f>
        <v>#N/A</v>
      </c>
      <c r="J211" t="e">
        <f>ROUND((VLOOKUP($B211, 'Pitcher Raw'!$B$6:$AM$77, MATCH('All P'!J$5,'Pitcher Raw'!$B$5:$AM$5, 0), FALSE)/$L211)*(162*($L211/VLOOKUP($E211, 'Major League Baseball  Detailed'!$AF$2:$AG$31, 2, FALSE))),0)</f>
        <v>#N/A</v>
      </c>
      <c r="K211" t="e">
        <f>VLOOKUP($B211, 'Pitcher Raw'!$B$6:$AM$77, MATCH('All P'!K$5, 'Pitcher Raw'!$B$5:$AM$5, 0), FALSE)</f>
        <v>#N/A</v>
      </c>
      <c r="L211" t="e">
        <f>ROUND((VLOOKUP($B211,'Pitcher Raw'!$B$6:$AM$77,MATCH('All P'!L$5,'Pitcher Raw'!$B$5:$AM$5,0),FALSE)/VLOOKUP($E211, 'Major League Baseball  Detailed'!$AF$2:$AG$31, 2, FALSE))*162, 0)</f>
        <v>#N/A</v>
      </c>
      <c r="M211" t="e">
        <f>ROUND((VLOOKUP($B211,'Pitcher Raw'!$B$6:$AM$77,MATCH('All P'!M$5,'Pitcher Raw'!$B$5:$AM$5,0),FALSE)/VLOOKUP($E211, 'Major League Baseball  Detailed'!$AF$2:$AG$31, 2, FALSE))*162, 0)</f>
        <v>#N/A</v>
      </c>
      <c r="N211" t="e">
        <f>ROUND((VLOOKUP($B211, 'Pitcher Raw'!$B$6:$AM$77, MATCH('All P'!N$5,'Pitcher Raw'!$B$5:$AM$5, 0), FALSE)/$L211)*(162*($L211/VLOOKUP($E211, 'Major League Baseball  Detailed'!$AF$2:$AG$31, 2, FALSE))),0)</f>
        <v>#N/A</v>
      </c>
      <c r="O211" t="e">
        <f>ROUND((VLOOKUP($B211, 'Pitcher Raw'!$B$6:$AM$77, MATCH('All P'!O$5,'Pitcher Raw'!$B$5:$AM$5, 0), FALSE)/$L211)*(162*($L211/VLOOKUP($E211, 'Major League Baseball  Detailed'!$AF$2:$AG$31, 2, FALSE))),0)</f>
        <v>#N/A</v>
      </c>
      <c r="P211" t="e">
        <f>ROUND((VLOOKUP($B211, 'Pitcher Raw'!$B$6:$AM$77, MATCH('All P'!P$5,'Pitcher Raw'!$B$5:$AM$5, 0), FALSE)/$L211)*(162*($L211/VLOOKUP($E211, 'Major League Baseball  Detailed'!$AF$2:$AG$31, 2, FALSE))),0)</f>
        <v>#N/A</v>
      </c>
      <c r="Q211" t="e">
        <f>ROUND((VLOOKUP($B211, 'Pitcher Raw'!$B$6:$AM$77, MATCH('All P'!Q$5,'Pitcher Raw'!$B$5:$AM$5, 0), FALSE)/$L211)*(162*($L211/VLOOKUP($E211, 'Major League Baseball  Detailed'!$AF$2:$AG$31, 2, FALSE))),0)</f>
        <v>#N/A</v>
      </c>
      <c r="R211" t="e">
        <f>ROUND((VLOOKUP($B211, 'Pitcher Raw'!$B$6:$AM$77, MATCH('All P'!R$5,'Pitcher Raw'!$B$5:$AM$5, 0), FALSE)/$L211)*(162*($L211/VLOOKUP($E211, 'Major League Baseball  Detailed'!$AF$2:$AG$31, 2, FALSE))),0)</f>
        <v>#N/A</v>
      </c>
      <c r="S211" t="e">
        <f>ROUND((VLOOKUP($B211, 'Pitcher Raw'!$B$6:$AM$77, MATCH('All P'!S$5,'Pitcher Raw'!$B$5:$AM$5, 0), FALSE)/$L211)*(162*($L211/VLOOKUP($E211, 'Major League Baseball  Detailed'!$AF$2:$AG$31, 2, FALSE))),0)</f>
        <v>#N/A</v>
      </c>
      <c r="T211" t="e">
        <f>ROUND((VLOOKUP($B211, 'Pitcher Raw'!$B$6:$AM$77, MATCH('All P'!T$5,'Pitcher Raw'!$B$5:$AM$5, 0), FALSE)/$L211)*(162*($L211/VLOOKUP($E211, 'Major League Baseball  Detailed'!$AF$2:$AG$31, 2, FALSE))),0)</f>
        <v>#N/A</v>
      </c>
      <c r="U211" t="e">
        <f>ROUND((VLOOKUP($B211, 'Pitcher Raw'!$B$6:$AM$77, MATCH('All P'!U$5,'Pitcher Raw'!$B$5:$AM$5, 0), FALSE)/$L211)*(162*($L211/VLOOKUP($E211, 'Major League Baseball  Detailed'!$AF$2:$AG$31, 2, FALSE))),0)</f>
        <v>#N/A</v>
      </c>
      <c r="V211" t="e">
        <f>ROUND((VLOOKUP($B211, 'Pitcher Raw'!$B$6:$AM$77, MATCH('All P'!V$5,'Pitcher Raw'!$B$5:$AM$5, 0), FALSE)/$L211)*(162*($L211/VLOOKUP($E211, 'Major League Baseball  Detailed'!$AF$2:$AG$31, 2, FALSE))),0)</f>
        <v>#N/A</v>
      </c>
      <c r="W211" t="e">
        <f>ROUND((VLOOKUP($B211, 'Pitcher Raw'!$B$6:$AM$77, MATCH('All P'!W$5,'Pitcher Raw'!$B$5:$AM$5, 0), FALSE)/$L211)*(162*($L211/VLOOKUP($E211, 'Major League Baseball  Detailed'!$AF$2:$AG$31, 2, FALSE))),0)</f>
        <v>#N/A</v>
      </c>
      <c r="X211" t="e">
        <f>ROUND((VLOOKUP($B211, 'Pitcher Raw'!$B$6:$AM$77, MATCH('All P'!X$5,'Pitcher Raw'!$B$5:$AM$5, 0), FALSE)/$L211)*(162*($L211/VLOOKUP($E211, 'Major League Baseball  Detailed'!$AF$2:$AG$31, 2, FALSE))),0)</f>
        <v>#N/A</v>
      </c>
      <c r="Y211" t="e">
        <f>ROUND((VLOOKUP($B211, 'Pitcher Raw'!$B$6:$AM$77, MATCH('All P'!Y$5,'Pitcher Raw'!$B$5:$AM$5, 0), FALSE)/$L211)*(162*($L211/VLOOKUP($E211, 'Major League Baseball  Detailed'!$AF$2:$AG$31, 2, FALSE))),0)</f>
        <v>#N/A</v>
      </c>
      <c r="Z211" t="e">
        <f>ROUND((VLOOKUP($B211, 'Pitcher Raw'!$B$6:$AM$77, MATCH('All P'!Z$5,'Pitcher Raw'!$B$5:$AM$5, 0), FALSE)/$L211)*(162*($L211/VLOOKUP($E211, 'Major League Baseball  Detailed'!$AF$2:$AG$31, 2, FALSE))),0)</f>
        <v>#N/A</v>
      </c>
      <c r="AA211" t="e">
        <f>ROUND((VLOOKUP($B211, 'Pitcher Raw'!$B$6:$AM$77, MATCH('All P'!AA$5,'Pitcher Raw'!$B$5:$AM$5, 0), FALSE)/$L211)*(162*($L211/VLOOKUP($E211, 'Major League Baseball  Detailed'!$AF$2:$AG$31, 2, FALSE))),0)</f>
        <v>#N/A</v>
      </c>
      <c r="AB211" t="e">
        <f>ROUND((VLOOKUP($B211, 'Pitcher Raw'!$B$6:$AM$77, MATCH('All P'!AB$5,'Pitcher Raw'!$B$5:$AM$5, 0), FALSE)/$L211)*(162*($L211/VLOOKUP($E211, 'Major League Baseball  Detailed'!$AF$2:$AG$31, 2, FALSE))),0)</f>
        <v>#N/A</v>
      </c>
      <c r="AC211" t="e">
        <f>VLOOKUP($B211, 'Pitcher Raw'!$B$6:$AM$77, MATCH('All P'!AC$5, 'Pitcher Raw'!$B$5:$AM$5, 0), FALSE)</f>
        <v>#N/A</v>
      </c>
      <c r="AD211" s="1" t="e">
        <f>VLOOKUP($B211, 'Pitcher Raw'!$B$6:$AM$77, MATCH('All P'!AD$5, 'Pitcher Raw'!$B$5:$AM$5, 0), FALSE)</f>
        <v>#N/A</v>
      </c>
      <c r="AE211" s="1" t="e">
        <f>VLOOKUP($B211, 'Pitcher Raw'!$B$6:$AM$77, MATCH('All P'!AE$5, 'Pitcher Raw'!$B$5:$AM$5, 0), FALSE)</f>
        <v>#N/A</v>
      </c>
      <c r="AF211" s="9" t="e">
        <f>VLOOKUP($B211, 'Pitcher Raw'!$B$6:$AM$77, MATCH('All P'!AF$5, 'Pitcher Raw'!$B$5:$AM$5, 0), FALSE)</f>
        <v>#N/A</v>
      </c>
      <c r="AG211" s="9" t="e">
        <f>VLOOKUP($B211, 'Pitcher Raw'!$B$6:$AM$77, MATCH('All P'!AG$5, 'Pitcher Raw'!$B$5:$AM$5, 0), FALSE)</f>
        <v>#N/A</v>
      </c>
      <c r="AH211" s="9" t="e">
        <f>VLOOKUP($B211, 'Pitcher Raw'!$B$6:$AM$77, MATCH('All P'!AH$5, 'Pitcher Raw'!$B$5:$AM$5, 0), FALSE)</f>
        <v>#N/A</v>
      </c>
      <c r="AI211" s="9" t="e">
        <f>VLOOKUP($B211, 'Pitcher Raw'!$B$6:$AM$77, MATCH('All P'!AI$5, 'Pitcher Raw'!$B$5:$AM$5, 0), FALSE)</f>
        <v>#N/A</v>
      </c>
      <c r="AJ211" s="9" t="e">
        <f>VLOOKUP($B211, 'Pitcher Raw'!$B$6:$AM$77, MATCH('All P'!AJ$5, 'Pitcher Raw'!$B$5:$AM$5, 0), FALSE)</f>
        <v>#N/A</v>
      </c>
      <c r="AK211" s="9" t="e">
        <f>(VLOOKUP($B211, 'Pitcher Raw'!$B$6:$AM$77, MATCH('All P'!AK$5, 'Pitcher Raw'!$B$5:$AM$5, 0), FALSE)/VLOOKUP('All P'!$E211, 'Major League Baseball  Detailed'!$AF$2:$AG$31,2,FALSE))*162</f>
        <v>#N/A</v>
      </c>
      <c r="AL211" s="9" t="e">
        <f>(VLOOKUP($B211, 'Pitcher Raw'!$B$6:$AM$77, MATCH('All P'!AL$5, 'Pitcher Raw'!$B$5:$AM$5, 0), FALSE)/VLOOKUP('All P'!$E211, 'Major League Baseball  Detailed'!$AF$2:$AG$31,2,FALSE))*162</f>
        <v>#N/A</v>
      </c>
    </row>
    <row r="212" spans="1:38" x14ac:dyDescent="0.45">
      <c r="A212">
        <f>'Pitcher Raw'!A212</f>
        <v>0</v>
      </c>
      <c r="B212">
        <f>'Pitcher Raw'!B212</f>
        <v>0</v>
      </c>
      <c r="C212">
        <f>'Pitcher Raw'!C212</f>
        <v>0</v>
      </c>
      <c r="D212">
        <f>'Pitcher Raw'!D212</f>
        <v>0</v>
      </c>
      <c r="E212">
        <f>'Pitcher Raw'!E212</f>
        <v>0</v>
      </c>
      <c r="F212">
        <f>'Pitcher Raw'!F212</f>
        <v>0</v>
      </c>
      <c r="G212" t="e">
        <f>ROUND((VLOOKUP($B212, 'Pitcher Raw'!$B$6:$AM$77, MATCH('All P'!G$5,'Pitcher Raw'!$B$5:$AM$5, 0), FALSE)/$L212)*(162*($L212/VLOOKUP($E212, 'Major League Baseball  Detailed'!$AF$2:$AG$31, 2, FALSE))),0)</f>
        <v>#N/A</v>
      </c>
      <c r="H212" t="e">
        <f>ROUND((VLOOKUP($B212, 'Pitcher Raw'!$B$6:$AM$77, MATCH('All P'!H$5,'Pitcher Raw'!$B$5:$AM$5, 0), FALSE)/$L212)*(162*($L212/VLOOKUP($E212, 'Major League Baseball  Detailed'!$AF$2:$AG$31, 2, FALSE))),0)</f>
        <v>#N/A</v>
      </c>
      <c r="I212" t="e">
        <f>ROUND((VLOOKUP($B212, 'Pitcher Raw'!$B$6:$AM$77, MATCH('All P'!I$5,'Pitcher Raw'!$B$5:$AM$5, 0), FALSE)/$L212)*(162*($L212/VLOOKUP($E212, 'Major League Baseball  Detailed'!$AF$2:$AG$31, 2, FALSE))),0)</f>
        <v>#N/A</v>
      </c>
      <c r="J212" t="e">
        <f>ROUND((VLOOKUP($B212, 'Pitcher Raw'!$B$6:$AM$77, MATCH('All P'!J$5,'Pitcher Raw'!$B$5:$AM$5, 0), FALSE)/$L212)*(162*($L212/VLOOKUP($E212, 'Major League Baseball  Detailed'!$AF$2:$AG$31, 2, FALSE))),0)</f>
        <v>#N/A</v>
      </c>
      <c r="K212" t="e">
        <f>VLOOKUP($B212, 'Pitcher Raw'!$B$6:$AM$77, MATCH('All P'!K$5, 'Pitcher Raw'!$B$5:$AM$5, 0), FALSE)</f>
        <v>#N/A</v>
      </c>
      <c r="L212" t="e">
        <f>ROUND((VLOOKUP($B212,'Pitcher Raw'!$B$6:$AM$77,MATCH('All P'!L$5,'Pitcher Raw'!$B$5:$AM$5,0),FALSE)/VLOOKUP($E212, 'Major League Baseball  Detailed'!$AF$2:$AG$31, 2, FALSE))*162, 0)</f>
        <v>#N/A</v>
      </c>
      <c r="M212" t="e">
        <f>ROUND((VLOOKUP($B212,'Pitcher Raw'!$B$6:$AM$77,MATCH('All P'!M$5,'Pitcher Raw'!$B$5:$AM$5,0),FALSE)/VLOOKUP($E212, 'Major League Baseball  Detailed'!$AF$2:$AG$31, 2, FALSE))*162, 0)</f>
        <v>#N/A</v>
      </c>
      <c r="N212" t="e">
        <f>ROUND((VLOOKUP($B212, 'Pitcher Raw'!$B$6:$AM$77, MATCH('All P'!N$5,'Pitcher Raw'!$B$5:$AM$5, 0), FALSE)/$L212)*(162*($L212/VLOOKUP($E212, 'Major League Baseball  Detailed'!$AF$2:$AG$31, 2, FALSE))),0)</f>
        <v>#N/A</v>
      </c>
      <c r="O212" t="e">
        <f>ROUND((VLOOKUP($B212, 'Pitcher Raw'!$B$6:$AM$77, MATCH('All P'!O$5,'Pitcher Raw'!$B$5:$AM$5, 0), FALSE)/$L212)*(162*($L212/VLOOKUP($E212, 'Major League Baseball  Detailed'!$AF$2:$AG$31, 2, FALSE))),0)</f>
        <v>#N/A</v>
      </c>
      <c r="P212" t="e">
        <f>ROUND((VLOOKUP($B212, 'Pitcher Raw'!$B$6:$AM$77, MATCH('All P'!P$5,'Pitcher Raw'!$B$5:$AM$5, 0), FALSE)/$L212)*(162*($L212/VLOOKUP($E212, 'Major League Baseball  Detailed'!$AF$2:$AG$31, 2, FALSE))),0)</f>
        <v>#N/A</v>
      </c>
      <c r="Q212" t="e">
        <f>ROUND((VLOOKUP($B212, 'Pitcher Raw'!$B$6:$AM$77, MATCH('All P'!Q$5,'Pitcher Raw'!$B$5:$AM$5, 0), FALSE)/$L212)*(162*($L212/VLOOKUP($E212, 'Major League Baseball  Detailed'!$AF$2:$AG$31, 2, FALSE))),0)</f>
        <v>#N/A</v>
      </c>
      <c r="R212" t="e">
        <f>ROUND((VLOOKUP($B212, 'Pitcher Raw'!$B$6:$AM$77, MATCH('All P'!R$5,'Pitcher Raw'!$B$5:$AM$5, 0), FALSE)/$L212)*(162*($L212/VLOOKUP($E212, 'Major League Baseball  Detailed'!$AF$2:$AG$31, 2, FALSE))),0)</f>
        <v>#N/A</v>
      </c>
      <c r="S212" t="e">
        <f>ROUND((VLOOKUP($B212, 'Pitcher Raw'!$B$6:$AM$77, MATCH('All P'!S$5,'Pitcher Raw'!$B$5:$AM$5, 0), FALSE)/$L212)*(162*($L212/VLOOKUP($E212, 'Major League Baseball  Detailed'!$AF$2:$AG$31, 2, FALSE))),0)</f>
        <v>#N/A</v>
      </c>
      <c r="T212" t="e">
        <f>ROUND((VLOOKUP($B212, 'Pitcher Raw'!$B$6:$AM$77, MATCH('All P'!T$5,'Pitcher Raw'!$B$5:$AM$5, 0), FALSE)/$L212)*(162*($L212/VLOOKUP($E212, 'Major League Baseball  Detailed'!$AF$2:$AG$31, 2, FALSE))),0)</f>
        <v>#N/A</v>
      </c>
      <c r="U212" t="e">
        <f>ROUND((VLOOKUP($B212, 'Pitcher Raw'!$B$6:$AM$77, MATCH('All P'!U$5,'Pitcher Raw'!$B$5:$AM$5, 0), FALSE)/$L212)*(162*($L212/VLOOKUP($E212, 'Major League Baseball  Detailed'!$AF$2:$AG$31, 2, FALSE))),0)</f>
        <v>#N/A</v>
      </c>
      <c r="V212" t="e">
        <f>ROUND((VLOOKUP($B212, 'Pitcher Raw'!$B$6:$AM$77, MATCH('All P'!V$5,'Pitcher Raw'!$B$5:$AM$5, 0), FALSE)/$L212)*(162*($L212/VLOOKUP($E212, 'Major League Baseball  Detailed'!$AF$2:$AG$31, 2, FALSE))),0)</f>
        <v>#N/A</v>
      </c>
      <c r="W212" t="e">
        <f>ROUND((VLOOKUP($B212, 'Pitcher Raw'!$B$6:$AM$77, MATCH('All P'!W$5,'Pitcher Raw'!$B$5:$AM$5, 0), FALSE)/$L212)*(162*($L212/VLOOKUP($E212, 'Major League Baseball  Detailed'!$AF$2:$AG$31, 2, FALSE))),0)</f>
        <v>#N/A</v>
      </c>
      <c r="X212" t="e">
        <f>ROUND((VLOOKUP($B212, 'Pitcher Raw'!$B$6:$AM$77, MATCH('All P'!X$5,'Pitcher Raw'!$B$5:$AM$5, 0), FALSE)/$L212)*(162*($L212/VLOOKUP($E212, 'Major League Baseball  Detailed'!$AF$2:$AG$31, 2, FALSE))),0)</f>
        <v>#N/A</v>
      </c>
      <c r="Y212" t="e">
        <f>ROUND((VLOOKUP($B212, 'Pitcher Raw'!$B$6:$AM$77, MATCH('All P'!Y$5,'Pitcher Raw'!$B$5:$AM$5, 0), FALSE)/$L212)*(162*($L212/VLOOKUP($E212, 'Major League Baseball  Detailed'!$AF$2:$AG$31, 2, FALSE))),0)</f>
        <v>#N/A</v>
      </c>
      <c r="Z212" t="e">
        <f>ROUND((VLOOKUP($B212, 'Pitcher Raw'!$B$6:$AM$77, MATCH('All P'!Z$5,'Pitcher Raw'!$B$5:$AM$5, 0), FALSE)/$L212)*(162*($L212/VLOOKUP($E212, 'Major League Baseball  Detailed'!$AF$2:$AG$31, 2, FALSE))),0)</f>
        <v>#N/A</v>
      </c>
      <c r="AA212" t="e">
        <f>ROUND((VLOOKUP($B212, 'Pitcher Raw'!$B$6:$AM$77, MATCH('All P'!AA$5,'Pitcher Raw'!$B$5:$AM$5, 0), FALSE)/$L212)*(162*($L212/VLOOKUP($E212, 'Major League Baseball  Detailed'!$AF$2:$AG$31, 2, FALSE))),0)</f>
        <v>#N/A</v>
      </c>
      <c r="AB212" t="e">
        <f>ROUND((VLOOKUP($B212, 'Pitcher Raw'!$B$6:$AM$77, MATCH('All P'!AB$5,'Pitcher Raw'!$B$5:$AM$5, 0), FALSE)/$L212)*(162*($L212/VLOOKUP($E212, 'Major League Baseball  Detailed'!$AF$2:$AG$31, 2, FALSE))),0)</f>
        <v>#N/A</v>
      </c>
      <c r="AC212" t="e">
        <f>VLOOKUP($B212, 'Pitcher Raw'!$B$6:$AM$77, MATCH('All P'!AC$5, 'Pitcher Raw'!$B$5:$AM$5, 0), FALSE)</f>
        <v>#N/A</v>
      </c>
      <c r="AD212" s="1" t="e">
        <f>VLOOKUP($B212, 'Pitcher Raw'!$B$6:$AM$77, MATCH('All P'!AD$5, 'Pitcher Raw'!$B$5:$AM$5, 0), FALSE)</f>
        <v>#N/A</v>
      </c>
      <c r="AE212" s="1" t="e">
        <f>VLOOKUP($B212, 'Pitcher Raw'!$B$6:$AM$77, MATCH('All P'!AE$5, 'Pitcher Raw'!$B$5:$AM$5, 0), FALSE)</f>
        <v>#N/A</v>
      </c>
      <c r="AF212" s="9" t="e">
        <f>VLOOKUP($B212, 'Pitcher Raw'!$B$6:$AM$77, MATCH('All P'!AF$5, 'Pitcher Raw'!$B$5:$AM$5, 0), FALSE)</f>
        <v>#N/A</v>
      </c>
      <c r="AG212" s="9" t="e">
        <f>VLOOKUP($B212, 'Pitcher Raw'!$B$6:$AM$77, MATCH('All P'!AG$5, 'Pitcher Raw'!$B$5:$AM$5, 0), FALSE)</f>
        <v>#N/A</v>
      </c>
      <c r="AH212" s="9" t="e">
        <f>VLOOKUP($B212, 'Pitcher Raw'!$B$6:$AM$77, MATCH('All P'!AH$5, 'Pitcher Raw'!$B$5:$AM$5, 0), FALSE)</f>
        <v>#N/A</v>
      </c>
      <c r="AI212" s="9" t="e">
        <f>VLOOKUP($B212, 'Pitcher Raw'!$B$6:$AM$77, MATCH('All P'!AI$5, 'Pitcher Raw'!$B$5:$AM$5, 0), FALSE)</f>
        <v>#N/A</v>
      </c>
      <c r="AJ212" s="9" t="e">
        <f>VLOOKUP($B212, 'Pitcher Raw'!$B$6:$AM$77, MATCH('All P'!AJ$5, 'Pitcher Raw'!$B$5:$AM$5, 0), FALSE)</f>
        <v>#N/A</v>
      </c>
      <c r="AK212" s="9" t="e">
        <f>(VLOOKUP($B212, 'Pitcher Raw'!$B$6:$AM$77, MATCH('All P'!AK$5, 'Pitcher Raw'!$B$5:$AM$5, 0), FALSE)/VLOOKUP('All P'!$E212, 'Major League Baseball  Detailed'!$AF$2:$AG$31,2,FALSE))*162</f>
        <v>#N/A</v>
      </c>
      <c r="AL212" s="9" t="e">
        <f>(VLOOKUP($B212, 'Pitcher Raw'!$B$6:$AM$77, MATCH('All P'!AL$5, 'Pitcher Raw'!$B$5:$AM$5, 0), FALSE)/VLOOKUP('All P'!$E212, 'Major League Baseball  Detailed'!$AF$2:$AG$31,2,FALSE))*162</f>
        <v>#N/A</v>
      </c>
    </row>
    <row r="213" spans="1:38" x14ac:dyDescent="0.45">
      <c r="A213">
        <f>'Pitcher Raw'!A213</f>
        <v>0</v>
      </c>
      <c r="B213">
        <f>'Pitcher Raw'!B213</f>
        <v>0</v>
      </c>
      <c r="C213">
        <f>'Pitcher Raw'!C213</f>
        <v>0</v>
      </c>
      <c r="D213">
        <f>'Pitcher Raw'!D213</f>
        <v>0</v>
      </c>
      <c r="E213">
        <f>'Pitcher Raw'!E213</f>
        <v>0</v>
      </c>
      <c r="F213">
        <f>'Pitcher Raw'!F213</f>
        <v>0</v>
      </c>
      <c r="G213" t="e">
        <f>ROUND((VLOOKUP($B213, 'Pitcher Raw'!$B$6:$AM$77, MATCH('All P'!G$5,'Pitcher Raw'!$B$5:$AM$5, 0), FALSE)/$L213)*(162*($L213/VLOOKUP($E213, 'Major League Baseball  Detailed'!$AF$2:$AG$31, 2, FALSE))),0)</f>
        <v>#N/A</v>
      </c>
      <c r="H213" t="e">
        <f>ROUND((VLOOKUP($B213, 'Pitcher Raw'!$B$6:$AM$77, MATCH('All P'!H$5,'Pitcher Raw'!$B$5:$AM$5, 0), FALSE)/$L213)*(162*($L213/VLOOKUP($E213, 'Major League Baseball  Detailed'!$AF$2:$AG$31, 2, FALSE))),0)</f>
        <v>#N/A</v>
      </c>
      <c r="I213" t="e">
        <f>ROUND((VLOOKUP($B213, 'Pitcher Raw'!$B$6:$AM$77, MATCH('All P'!I$5,'Pitcher Raw'!$B$5:$AM$5, 0), FALSE)/$L213)*(162*($L213/VLOOKUP($E213, 'Major League Baseball  Detailed'!$AF$2:$AG$31, 2, FALSE))),0)</f>
        <v>#N/A</v>
      </c>
      <c r="J213" t="e">
        <f>ROUND((VLOOKUP($B213, 'Pitcher Raw'!$B$6:$AM$77, MATCH('All P'!J$5,'Pitcher Raw'!$B$5:$AM$5, 0), FALSE)/$L213)*(162*($L213/VLOOKUP($E213, 'Major League Baseball  Detailed'!$AF$2:$AG$31, 2, FALSE))),0)</f>
        <v>#N/A</v>
      </c>
      <c r="K213" t="e">
        <f>VLOOKUP($B213, 'Pitcher Raw'!$B$6:$AM$77, MATCH('All P'!K$5, 'Pitcher Raw'!$B$5:$AM$5, 0), FALSE)</f>
        <v>#N/A</v>
      </c>
      <c r="L213" t="e">
        <f>ROUND((VLOOKUP($B213,'Pitcher Raw'!$B$6:$AM$77,MATCH('All P'!L$5,'Pitcher Raw'!$B$5:$AM$5,0),FALSE)/VLOOKUP($E213, 'Major League Baseball  Detailed'!$AF$2:$AG$31, 2, FALSE))*162, 0)</f>
        <v>#N/A</v>
      </c>
      <c r="M213" t="e">
        <f>ROUND((VLOOKUP($B213,'Pitcher Raw'!$B$6:$AM$77,MATCH('All P'!M$5,'Pitcher Raw'!$B$5:$AM$5,0),FALSE)/VLOOKUP($E213, 'Major League Baseball  Detailed'!$AF$2:$AG$31, 2, FALSE))*162, 0)</f>
        <v>#N/A</v>
      </c>
      <c r="N213" t="e">
        <f>ROUND((VLOOKUP($B213, 'Pitcher Raw'!$B$6:$AM$77, MATCH('All P'!N$5,'Pitcher Raw'!$B$5:$AM$5, 0), FALSE)/$L213)*(162*($L213/VLOOKUP($E213, 'Major League Baseball  Detailed'!$AF$2:$AG$31, 2, FALSE))),0)</f>
        <v>#N/A</v>
      </c>
      <c r="O213" t="e">
        <f>ROUND((VLOOKUP($B213, 'Pitcher Raw'!$B$6:$AM$77, MATCH('All P'!O$5,'Pitcher Raw'!$B$5:$AM$5, 0), FALSE)/$L213)*(162*($L213/VLOOKUP($E213, 'Major League Baseball  Detailed'!$AF$2:$AG$31, 2, FALSE))),0)</f>
        <v>#N/A</v>
      </c>
      <c r="P213" t="e">
        <f>ROUND((VLOOKUP($B213, 'Pitcher Raw'!$B$6:$AM$77, MATCH('All P'!P$5,'Pitcher Raw'!$B$5:$AM$5, 0), FALSE)/$L213)*(162*($L213/VLOOKUP($E213, 'Major League Baseball  Detailed'!$AF$2:$AG$31, 2, FALSE))),0)</f>
        <v>#N/A</v>
      </c>
      <c r="Q213" t="e">
        <f>ROUND((VLOOKUP($B213, 'Pitcher Raw'!$B$6:$AM$77, MATCH('All P'!Q$5,'Pitcher Raw'!$B$5:$AM$5, 0), FALSE)/$L213)*(162*($L213/VLOOKUP($E213, 'Major League Baseball  Detailed'!$AF$2:$AG$31, 2, FALSE))),0)</f>
        <v>#N/A</v>
      </c>
      <c r="R213" t="e">
        <f>ROUND((VLOOKUP($B213, 'Pitcher Raw'!$B$6:$AM$77, MATCH('All P'!R$5,'Pitcher Raw'!$B$5:$AM$5, 0), FALSE)/$L213)*(162*($L213/VLOOKUP($E213, 'Major League Baseball  Detailed'!$AF$2:$AG$31, 2, FALSE))),0)</f>
        <v>#N/A</v>
      </c>
      <c r="S213" t="e">
        <f>ROUND((VLOOKUP($B213, 'Pitcher Raw'!$B$6:$AM$77, MATCH('All P'!S$5,'Pitcher Raw'!$B$5:$AM$5, 0), FALSE)/$L213)*(162*($L213/VLOOKUP($E213, 'Major League Baseball  Detailed'!$AF$2:$AG$31, 2, FALSE))),0)</f>
        <v>#N/A</v>
      </c>
      <c r="T213" t="e">
        <f>ROUND((VLOOKUP($B213, 'Pitcher Raw'!$B$6:$AM$77, MATCH('All P'!T$5,'Pitcher Raw'!$B$5:$AM$5, 0), FALSE)/$L213)*(162*($L213/VLOOKUP($E213, 'Major League Baseball  Detailed'!$AF$2:$AG$31, 2, FALSE))),0)</f>
        <v>#N/A</v>
      </c>
      <c r="U213" t="e">
        <f>ROUND((VLOOKUP($B213, 'Pitcher Raw'!$B$6:$AM$77, MATCH('All P'!U$5,'Pitcher Raw'!$B$5:$AM$5, 0), FALSE)/$L213)*(162*($L213/VLOOKUP($E213, 'Major League Baseball  Detailed'!$AF$2:$AG$31, 2, FALSE))),0)</f>
        <v>#N/A</v>
      </c>
      <c r="V213" t="e">
        <f>ROUND((VLOOKUP($B213, 'Pitcher Raw'!$B$6:$AM$77, MATCH('All P'!V$5,'Pitcher Raw'!$B$5:$AM$5, 0), FALSE)/$L213)*(162*($L213/VLOOKUP($E213, 'Major League Baseball  Detailed'!$AF$2:$AG$31, 2, FALSE))),0)</f>
        <v>#N/A</v>
      </c>
      <c r="W213" t="e">
        <f>ROUND((VLOOKUP($B213, 'Pitcher Raw'!$B$6:$AM$77, MATCH('All P'!W$5,'Pitcher Raw'!$B$5:$AM$5, 0), FALSE)/$L213)*(162*($L213/VLOOKUP($E213, 'Major League Baseball  Detailed'!$AF$2:$AG$31, 2, FALSE))),0)</f>
        <v>#N/A</v>
      </c>
      <c r="X213" t="e">
        <f>ROUND((VLOOKUP($B213, 'Pitcher Raw'!$B$6:$AM$77, MATCH('All P'!X$5,'Pitcher Raw'!$B$5:$AM$5, 0), FALSE)/$L213)*(162*($L213/VLOOKUP($E213, 'Major League Baseball  Detailed'!$AF$2:$AG$31, 2, FALSE))),0)</f>
        <v>#N/A</v>
      </c>
      <c r="Y213" t="e">
        <f>ROUND((VLOOKUP($B213, 'Pitcher Raw'!$B$6:$AM$77, MATCH('All P'!Y$5,'Pitcher Raw'!$B$5:$AM$5, 0), FALSE)/$L213)*(162*($L213/VLOOKUP($E213, 'Major League Baseball  Detailed'!$AF$2:$AG$31, 2, FALSE))),0)</f>
        <v>#N/A</v>
      </c>
      <c r="Z213" t="e">
        <f>ROUND((VLOOKUP($B213, 'Pitcher Raw'!$B$6:$AM$77, MATCH('All P'!Z$5,'Pitcher Raw'!$B$5:$AM$5, 0), FALSE)/$L213)*(162*($L213/VLOOKUP($E213, 'Major League Baseball  Detailed'!$AF$2:$AG$31, 2, FALSE))),0)</f>
        <v>#N/A</v>
      </c>
      <c r="AA213" t="e">
        <f>ROUND((VLOOKUP($B213, 'Pitcher Raw'!$B$6:$AM$77, MATCH('All P'!AA$5,'Pitcher Raw'!$B$5:$AM$5, 0), FALSE)/$L213)*(162*($L213/VLOOKUP($E213, 'Major League Baseball  Detailed'!$AF$2:$AG$31, 2, FALSE))),0)</f>
        <v>#N/A</v>
      </c>
      <c r="AB213" t="e">
        <f>ROUND((VLOOKUP($B213, 'Pitcher Raw'!$B$6:$AM$77, MATCH('All P'!AB$5,'Pitcher Raw'!$B$5:$AM$5, 0), FALSE)/$L213)*(162*($L213/VLOOKUP($E213, 'Major League Baseball  Detailed'!$AF$2:$AG$31, 2, FALSE))),0)</f>
        <v>#N/A</v>
      </c>
      <c r="AC213" t="e">
        <f>VLOOKUP($B213, 'Pitcher Raw'!$B$6:$AM$77, MATCH('All P'!AC$5, 'Pitcher Raw'!$B$5:$AM$5, 0), FALSE)</f>
        <v>#N/A</v>
      </c>
      <c r="AD213" s="1" t="e">
        <f>VLOOKUP($B213, 'Pitcher Raw'!$B$6:$AM$77, MATCH('All P'!AD$5, 'Pitcher Raw'!$B$5:$AM$5, 0), FALSE)</f>
        <v>#N/A</v>
      </c>
      <c r="AE213" s="1" t="e">
        <f>VLOOKUP($B213, 'Pitcher Raw'!$B$6:$AM$77, MATCH('All P'!AE$5, 'Pitcher Raw'!$B$5:$AM$5, 0), FALSE)</f>
        <v>#N/A</v>
      </c>
      <c r="AF213" s="9" t="e">
        <f>VLOOKUP($B213, 'Pitcher Raw'!$B$6:$AM$77, MATCH('All P'!AF$5, 'Pitcher Raw'!$B$5:$AM$5, 0), FALSE)</f>
        <v>#N/A</v>
      </c>
      <c r="AG213" s="9" t="e">
        <f>VLOOKUP($B213, 'Pitcher Raw'!$B$6:$AM$77, MATCH('All P'!AG$5, 'Pitcher Raw'!$B$5:$AM$5, 0), FALSE)</f>
        <v>#N/A</v>
      </c>
      <c r="AH213" s="9" t="e">
        <f>VLOOKUP($B213, 'Pitcher Raw'!$B$6:$AM$77, MATCH('All P'!AH$5, 'Pitcher Raw'!$B$5:$AM$5, 0), FALSE)</f>
        <v>#N/A</v>
      </c>
      <c r="AI213" s="9" t="e">
        <f>VLOOKUP($B213, 'Pitcher Raw'!$B$6:$AM$77, MATCH('All P'!AI$5, 'Pitcher Raw'!$B$5:$AM$5, 0), FALSE)</f>
        <v>#N/A</v>
      </c>
      <c r="AJ213" s="9" t="e">
        <f>VLOOKUP($B213, 'Pitcher Raw'!$B$6:$AM$77, MATCH('All P'!AJ$5, 'Pitcher Raw'!$B$5:$AM$5, 0), FALSE)</f>
        <v>#N/A</v>
      </c>
      <c r="AK213" s="9" t="e">
        <f>(VLOOKUP($B213, 'Pitcher Raw'!$B$6:$AM$77, MATCH('All P'!AK$5, 'Pitcher Raw'!$B$5:$AM$5, 0), FALSE)/VLOOKUP('All P'!$E213, 'Major League Baseball  Detailed'!$AF$2:$AG$31,2,FALSE))*162</f>
        <v>#N/A</v>
      </c>
      <c r="AL213" s="9" t="e">
        <f>(VLOOKUP($B213, 'Pitcher Raw'!$B$6:$AM$77, MATCH('All P'!AL$5, 'Pitcher Raw'!$B$5:$AM$5, 0), FALSE)/VLOOKUP('All P'!$E213, 'Major League Baseball  Detailed'!$AF$2:$AG$31,2,FALSE))*162</f>
        <v>#N/A</v>
      </c>
    </row>
    <row r="214" spans="1:38" x14ac:dyDescent="0.45">
      <c r="A214">
        <f>'Pitcher Raw'!A214</f>
        <v>0</v>
      </c>
      <c r="B214">
        <f>'Pitcher Raw'!B214</f>
        <v>0</v>
      </c>
      <c r="C214">
        <f>'Pitcher Raw'!C214</f>
        <v>0</v>
      </c>
      <c r="D214">
        <f>'Pitcher Raw'!D214</f>
        <v>0</v>
      </c>
      <c r="E214">
        <f>'Pitcher Raw'!E214</f>
        <v>0</v>
      </c>
      <c r="F214">
        <f>'Pitcher Raw'!F214</f>
        <v>0</v>
      </c>
      <c r="G214" t="e">
        <f>ROUND((VLOOKUP($B214, 'Pitcher Raw'!$B$6:$AM$77, MATCH('All P'!G$5,'Pitcher Raw'!$B$5:$AM$5, 0), FALSE)/$L214)*(162*($L214/VLOOKUP($E214, 'Major League Baseball  Detailed'!$AF$2:$AG$31, 2, FALSE))),0)</f>
        <v>#N/A</v>
      </c>
      <c r="H214" t="e">
        <f>ROUND((VLOOKUP($B214, 'Pitcher Raw'!$B$6:$AM$77, MATCH('All P'!H$5,'Pitcher Raw'!$B$5:$AM$5, 0), FALSE)/$L214)*(162*($L214/VLOOKUP($E214, 'Major League Baseball  Detailed'!$AF$2:$AG$31, 2, FALSE))),0)</f>
        <v>#N/A</v>
      </c>
      <c r="I214" t="e">
        <f>ROUND((VLOOKUP($B214, 'Pitcher Raw'!$B$6:$AM$77, MATCH('All P'!I$5,'Pitcher Raw'!$B$5:$AM$5, 0), FALSE)/$L214)*(162*($L214/VLOOKUP($E214, 'Major League Baseball  Detailed'!$AF$2:$AG$31, 2, FALSE))),0)</f>
        <v>#N/A</v>
      </c>
      <c r="J214" t="e">
        <f>ROUND((VLOOKUP($B214, 'Pitcher Raw'!$B$6:$AM$77, MATCH('All P'!J$5,'Pitcher Raw'!$B$5:$AM$5, 0), FALSE)/$L214)*(162*($L214/VLOOKUP($E214, 'Major League Baseball  Detailed'!$AF$2:$AG$31, 2, FALSE))),0)</f>
        <v>#N/A</v>
      </c>
      <c r="K214" t="e">
        <f>VLOOKUP($B214, 'Pitcher Raw'!$B$6:$AM$77, MATCH('All P'!K$5, 'Pitcher Raw'!$B$5:$AM$5, 0), FALSE)</f>
        <v>#N/A</v>
      </c>
      <c r="L214" t="e">
        <f>ROUND((VLOOKUP($B214,'Pitcher Raw'!$B$6:$AM$77,MATCH('All P'!L$5,'Pitcher Raw'!$B$5:$AM$5,0),FALSE)/VLOOKUP($E214, 'Major League Baseball  Detailed'!$AF$2:$AG$31, 2, FALSE))*162, 0)</f>
        <v>#N/A</v>
      </c>
      <c r="M214" t="e">
        <f>ROUND((VLOOKUP($B214,'Pitcher Raw'!$B$6:$AM$77,MATCH('All P'!M$5,'Pitcher Raw'!$B$5:$AM$5,0),FALSE)/VLOOKUP($E214, 'Major League Baseball  Detailed'!$AF$2:$AG$31, 2, FALSE))*162, 0)</f>
        <v>#N/A</v>
      </c>
      <c r="N214" t="e">
        <f>ROUND((VLOOKUP($B214, 'Pitcher Raw'!$B$6:$AM$77, MATCH('All P'!N$5,'Pitcher Raw'!$B$5:$AM$5, 0), FALSE)/$L214)*(162*($L214/VLOOKUP($E214, 'Major League Baseball  Detailed'!$AF$2:$AG$31, 2, FALSE))),0)</f>
        <v>#N/A</v>
      </c>
      <c r="O214" t="e">
        <f>ROUND((VLOOKUP($B214, 'Pitcher Raw'!$B$6:$AM$77, MATCH('All P'!O$5,'Pitcher Raw'!$B$5:$AM$5, 0), FALSE)/$L214)*(162*($L214/VLOOKUP($E214, 'Major League Baseball  Detailed'!$AF$2:$AG$31, 2, FALSE))),0)</f>
        <v>#N/A</v>
      </c>
      <c r="P214" t="e">
        <f>ROUND((VLOOKUP($B214, 'Pitcher Raw'!$B$6:$AM$77, MATCH('All P'!P$5,'Pitcher Raw'!$B$5:$AM$5, 0), FALSE)/$L214)*(162*($L214/VLOOKUP($E214, 'Major League Baseball  Detailed'!$AF$2:$AG$31, 2, FALSE))),0)</f>
        <v>#N/A</v>
      </c>
      <c r="Q214" t="e">
        <f>ROUND((VLOOKUP($B214, 'Pitcher Raw'!$B$6:$AM$77, MATCH('All P'!Q$5,'Pitcher Raw'!$B$5:$AM$5, 0), FALSE)/$L214)*(162*($L214/VLOOKUP($E214, 'Major League Baseball  Detailed'!$AF$2:$AG$31, 2, FALSE))),0)</f>
        <v>#N/A</v>
      </c>
      <c r="R214" t="e">
        <f>ROUND((VLOOKUP($B214, 'Pitcher Raw'!$B$6:$AM$77, MATCH('All P'!R$5,'Pitcher Raw'!$B$5:$AM$5, 0), FALSE)/$L214)*(162*($L214/VLOOKUP($E214, 'Major League Baseball  Detailed'!$AF$2:$AG$31, 2, FALSE))),0)</f>
        <v>#N/A</v>
      </c>
      <c r="S214" t="e">
        <f>ROUND((VLOOKUP($B214, 'Pitcher Raw'!$B$6:$AM$77, MATCH('All P'!S$5,'Pitcher Raw'!$B$5:$AM$5, 0), FALSE)/$L214)*(162*($L214/VLOOKUP($E214, 'Major League Baseball  Detailed'!$AF$2:$AG$31, 2, FALSE))),0)</f>
        <v>#N/A</v>
      </c>
      <c r="T214" t="e">
        <f>ROUND((VLOOKUP($B214, 'Pitcher Raw'!$B$6:$AM$77, MATCH('All P'!T$5,'Pitcher Raw'!$B$5:$AM$5, 0), FALSE)/$L214)*(162*($L214/VLOOKUP($E214, 'Major League Baseball  Detailed'!$AF$2:$AG$31, 2, FALSE))),0)</f>
        <v>#N/A</v>
      </c>
      <c r="U214" t="e">
        <f>ROUND((VLOOKUP($B214, 'Pitcher Raw'!$B$6:$AM$77, MATCH('All P'!U$5,'Pitcher Raw'!$B$5:$AM$5, 0), FALSE)/$L214)*(162*($L214/VLOOKUP($E214, 'Major League Baseball  Detailed'!$AF$2:$AG$31, 2, FALSE))),0)</f>
        <v>#N/A</v>
      </c>
      <c r="V214" t="e">
        <f>ROUND((VLOOKUP($B214, 'Pitcher Raw'!$B$6:$AM$77, MATCH('All P'!V$5,'Pitcher Raw'!$B$5:$AM$5, 0), FALSE)/$L214)*(162*($L214/VLOOKUP($E214, 'Major League Baseball  Detailed'!$AF$2:$AG$31, 2, FALSE))),0)</f>
        <v>#N/A</v>
      </c>
      <c r="W214" t="e">
        <f>ROUND((VLOOKUP($B214, 'Pitcher Raw'!$B$6:$AM$77, MATCH('All P'!W$5,'Pitcher Raw'!$B$5:$AM$5, 0), FALSE)/$L214)*(162*($L214/VLOOKUP($E214, 'Major League Baseball  Detailed'!$AF$2:$AG$31, 2, FALSE))),0)</f>
        <v>#N/A</v>
      </c>
      <c r="X214" t="e">
        <f>ROUND((VLOOKUP($B214, 'Pitcher Raw'!$B$6:$AM$77, MATCH('All P'!X$5,'Pitcher Raw'!$B$5:$AM$5, 0), FALSE)/$L214)*(162*($L214/VLOOKUP($E214, 'Major League Baseball  Detailed'!$AF$2:$AG$31, 2, FALSE))),0)</f>
        <v>#N/A</v>
      </c>
      <c r="Y214" t="e">
        <f>ROUND((VLOOKUP($B214, 'Pitcher Raw'!$B$6:$AM$77, MATCH('All P'!Y$5,'Pitcher Raw'!$B$5:$AM$5, 0), FALSE)/$L214)*(162*($L214/VLOOKUP($E214, 'Major League Baseball  Detailed'!$AF$2:$AG$31, 2, FALSE))),0)</f>
        <v>#N/A</v>
      </c>
      <c r="Z214" t="e">
        <f>ROUND((VLOOKUP($B214, 'Pitcher Raw'!$B$6:$AM$77, MATCH('All P'!Z$5,'Pitcher Raw'!$B$5:$AM$5, 0), FALSE)/$L214)*(162*($L214/VLOOKUP($E214, 'Major League Baseball  Detailed'!$AF$2:$AG$31, 2, FALSE))),0)</f>
        <v>#N/A</v>
      </c>
      <c r="AA214" t="e">
        <f>ROUND((VLOOKUP($B214, 'Pitcher Raw'!$B$6:$AM$77, MATCH('All P'!AA$5,'Pitcher Raw'!$B$5:$AM$5, 0), FALSE)/$L214)*(162*($L214/VLOOKUP($E214, 'Major League Baseball  Detailed'!$AF$2:$AG$31, 2, FALSE))),0)</f>
        <v>#N/A</v>
      </c>
      <c r="AB214" t="e">
        <f>ROUND((VLOOKUP($B214, 'Pitcher Raw'!$B$6:$AM$77, MATCH('All P'!AB$5,'Pitcher Raw'!$B$5:$AM$5, 0), FALSE)/$L214)*(162*($L214/VLOOKUP($E214, 'Major League Baseball  Detailed'!$AF$2:$AG$31, 2, FALSE))),0)</f>
        <v>#N/A</v>
      </c>
      <c r="AC214" t="e">
        <f>VLOOKUP($B214, 'Pitcher Raw'!$B$6:$AM$77, MATCH('All P'!AC$5, 'Pitcher Raw'!$B$5:$AM$5, 0), FALSE)</f>
        <v>#N/A</v>
      </c>
      <c r="AD214" s="1" t="e">
        <f>VLOOKUP($B214, 'Pitcher Raw'!$B$6:$AM$77, MATCH('All P'!AD$5, 'Pitcher Raw'!$B$5:$AM$5, 0), FALSE)</f>
        <v>#N/A</v>
      </c>
      <c r="AE214" s="1" t="e">
        <f>VLOOKUP($B214, 'Pitcher Raw'!$B$6:$AM$77, MATCH('All P'!AE$5, 'Pitcher Raw'!$B$5:$AM$5, 0), FALSE)</f>
        <v>#N/A</v>
      </c>
      <c r="AF214" s="9" t="e">
        <f>VLOOKUP($B214, 'Pitcher Raw'!$B$6:$AM$77, MATCH('All P'!AF$5, 'Pitcher Raw'!$B$5:$AM$5, 0), FALSE)</f>
        <v>#N/A</v>
      </c>
      <c r="AG214" s="9" t="e">
        <f>VLOOKUP($B214, 'Pitcher Raw'!$B$6:$AM$77, MATCH('All P'!AG$5, 'Pitcher Raw'!$B$5:$AM$5, 0), FALSE)</f>
        <v>#N/A</v>
      </c>
      <c r="AH214" s="9" t="e">
        <f>VLOOKUP($B214, 'Pitcher Raw'!$B$6:$AM$77, MATCH('All P'!AH$5, 'Pitcher Raw'!$B$5:$AM$5, 0), FALSE)</f>
        <v>#N/A</v>
      </c>
      <c r="AI214" s="9" t="e">
        <f>VLOOKUP($B214, 'Pitcher Raw'!$B$6:$AM$77, MATCH('All P'!AI$5, 'Pitcher Raw'!$B$5:$AM$5, 0), FALSE)</f>
        <v>#N/A</v>
      </c>
      <c r="AJ214" s="9" t="e">
        <f>VLOOKUP($B214, 'Pitcher Raw'!$B$6:$AM$77, MATCH('All P'!AJ$5, 'Pitcher Raw'!$B$5:$AM$5, 0), FALSE)</f>
        <v>#N/A</v>
      </c>
      <c r="AK214" s="9" t="e">
        <f>(VLOOKUP($B214, 'Pitcher Raw'!$B$6:$AM$77, MATCH('All P'!AK$5, 'Pitcher Raw'!$B$5:$AM$5, 0), FALSE)/VLOOKUP('All P'!$E214, 'Major League Baseball  Detailed'!$AF$2:$AG$31,2,FALSE))*162</f>
        <v>#N/A</v>
      </c>
      <c r="AL214" s="9" t="e">
        <f>(VLOOKUP($B214, 'Pitcher Raw'!$B$6:$AM$77, MATCH('All P'!AL$5, 'Pitcher Raw'!$B$5:$AM$5, 0), FALSE)/VLOOKUP('All P'!$E214, 'Major League Baseball  Detailed'!$AF$2:$AG$31,2,FALSE))*162</f>
        <v>#N/A</v>
      </c>
    </row>
    <row r="215" spans="1:38" x14ac:dyDescent="0.45">
      <c r="A215">
        <f>'Pitcher Raw'!A215</f>
        <v>0</v>
      </c>
      <c r="B215">
        <f>'Pitcher Raw'!B215</f>
        <v>0</v>
      </c>
      <c r="C215">
        <f>'Pitcher Raw'!C215</f>
        <v>0</v>
      </c>
      <c r="D215">
        <f>'Pitcher Raw'!D215</f>
        <v>0</v>
      </c>
      <c r="E215">
        <f>'Pitcher Raw'!E215</f>
        <v>0</v>
      </c>
      <c r="F215">
        <f>'Pitcher Raw'!F215</f>
        <v>0</v>
      </c>
      <c r="G215" t="e">
        <f>ROUND((VLOOKUP($B215, 'Pitcher Raw'!$B$6:$AM$77, MATCH('All P'!G$5,'Pitcher Raw'!$B$5:$AM$5, 0), FALSE)/$L215)*(162*($L215/VLOOKUP($E215, 'Major League Baseball  Detailed'!$AF$2:$AG$31, 2, FALSE))),0)</f>
        <v>#N/A</v>
      </c>
      <c r="H215" t="e">
        <f>ROUND((VLOOKUP($B215, 'Pitcher Raw'!$B$6:$AM$77, MATCH('All P'!H$5,'Pitcher Raw'!$B$5:$AM$5, 0), FALSE)/$L215)*(162*($L215/VLOOKUP($E215, 'Major League Baseball  Detailed'!$AF$2:$AG$31, 2, FALSE))),0)</f>
        <v>#N/A</v>
      </c>
      <c r="I215" t="e">
        <f>ROUND((VLOOKUP($B215, 'Pitcher Raw'!$B$6:$AM$77, MATCH('All P'!I$5,'Pitcher Raw'!$B$5:$AM$5, 0), FALSE)/$L215)*(162*($L215/VLOOKUP($E215, 'Major League Baseball  Detailed'!$AF$2:$AG$31, 2, FALSE))),0)</f>
        <v>#N/A</v>
      </c>
      <c r="J215" t="e">
        <f>ROUND((VLOOKUP($B215, 'Pitcher Raw'!$B$6:$AM$77, MATCH('All P'!J$5,'Pitcher Raw'!$B$5:$AM$5, 0), FALSE)/$L215)*(162*($L215/VLOOKUP($E215, 'Major League Baseball  Detailed'!$AF$2:$AG$31, 2, FALSE))),0)</f>
        <v>#N/A</v>
      </c>
      <c r="K215" t="e">
        <f>VLOOKUP($B215, 'Pitcher Raw'!$B$6:$AM$77, MATCH('All P'!K$5, 'Pitcher Raw'!$B$5:$AM$5, 0), FALSE)</f>
        <v>#N/A</v>
      </c>
      <c r="L215" t="e">
        <f>ROUND((VLOOKUP($B215,'Pitcher Raw'!$B$6:$AM$77,MATCH('All P'!L$5,'Pitcher Raw'!$B$5:$AM$5,0),FALSE)/VLOOKUP($E215, 'Major League Baseball  Detailed'!$AF$2:$AG$31, 2, FALSE))*162, 0)</f>
        <v>#N/A</v>
      </c>
      <c r="M215" t="e">
        <f>ROUND((VLOOKUP($B215,'Pitcher Raw'!$B$6:$AM$77,MATCH('All P'!M$5,'Pitcher Raw'!$B$5:$AM$5,0),FALSE)/VLOOKUP($E215, 'Major League Baseball  Detailed'!$AF$2:$AG$31, 2, FALSE))*162, 0)</f>
        <v>#N/A</v>
      </c>
      <c r="N215" t="e">
        <f>ROUND((VLOOKUP($B215, 'Pitcher Raw'!$B$6:$AM$77, MATCH('All P'!N$5,'Pitcher Raw'!$B$5:$AM$5, 0), FALSE)/$L215)*(162*($L215/VLOOKUP($E215, 'Major League Baseball  Detailed'!$AF$2:$AG$31, 2, FALSE))),0)</f>
        <v>#N/A</v>
      </c>
      <c r="O215" t="e">
        <f>ROUND((VLOOKUP($B215, 'Pitcher Raw'!$B$6:$AM$77, MATCH('All P'!O$5,'Pitcher Raw'!$B$5:$AM$5, 0), FALSE)/$L215)*(162*($L215/VLOOKUP($E215, 'Major League Baseball  Detailed'!$AF$2:$AG$31, 2, FALSE))),0)</f>
        <v>#N/A</v>
      </c>
      <c r="P215" t="e">
        <f>ROUND((VLOOKUP($B215, 'Pitcher Raw'!$B$6:$AM$77, MATCH('All P'!P$5,'Pitcher Raw'!$B$5:$AM$5, 0), FALSE)/$L215)*(162*($L215/VLOOKUP($E215, 'Major League Baseball  Detailed'!$AF$2:$AG$31, 2, FALSE))),0)</f>
        <v>#N/A</v>
      </c>
      <c r="Q215" t="e">
        <f>ROUND((VLOOKUP($B215, 'Pitcher Raw'!$B$6:$AM$77, MATCH('All P'!Q$5,'Pitcher Raw'!$B$5:$AM$5, 0), FALSE)/$L215)*(162*($L215/VLOOKUP($E215, 'Major League Baseball  Detailed'!$AF$2:$AG$31, 2, FALSE))),0)</f>
        <v>#N/A</v>
      </c>
      <c r="R215" t="e">
        <f>ROUND((VLOOKUP($B215, 'Pitcher Raw'!$B$6:$AM$77, MATCH('All P'!R$5,'Pitcher Raw'!$B$5:$AM$5, 0), FALSE)/$L215)*(162*($L215/VLOOKUP($E215, 'Major League Baseball  Detailed'!$AF$2:$AG$31, 2, FALSE))),0)</f>
        <v>#N/A</v>
      </c>
      <c r="S215" t="e">
        <f>ROUND((VLOOKUP($B215, 'Pitcher Raw'!$B$6:$AM$77, MATCH('All P'!S$5,'Pitcher Raw'!$B$5:$AM$5, 0), FALSE)/$L215)*(162*($L215/VLOOKUP($E215, 'Major League Baseball  Detailed'!$AF$2:$AG$31, 2, FALSE))),0)</f>
        <v>#N/A</v>
      </c>
      <c r="T215" t="e">
        <f>ROUND((VLOOKUP($B215, 'Pitcher Raw'!$B$6:$AM$77, MATCH('All P'!T$5,'Pitcher Raw'!$B$5:$AM$5, 0), FALSE)/$L215)*(162*($L215/VLOOKUP($E215, 'Major League Baseball  Detailed'!$AF$2:$AG$31, 2, FALSE))),0)</f>
        <v>#N/A</v>
      </c>
      <c r="U215" t="e">
        <f>ROUND((VLOOKUP($B215, 'Pitcher Raw'!$B$6:$AM$77, MATCH('All P'!U$5,'Pitcher Raw'!$B$5:$AM$5, 0), FALSE)/$L215)*(162*($L215/VLOOKUP($E215, 'Major League Baseball  Detailed'!$AF$2:$AG$31, 2, FALSE))),0)</f>
        <v>#N/A</v>
      </c>
      <c r="V215" t="e">
        <f>ROUND((VLOOKUP($B215, 'Pitcher Raw'!$B$6:$AM$77, MATCH('All P'!V$5,'Pitcher Raw'!$B$5:$AM$5, 0), FALSE)/$L215)*(162*($L215/VLOOKUP($E215, 'Major League Baseball  Detailed'!$AF$2:$AG$31, 2, FALSE))),0)</f>
        <v>#N/A</v>
      </c>
      <c r="W215" t="e">
        <f>ROUND((VLOOKUP($B215, 'Pitcher Raw'!$B$6:$AM$77, MATCH('All P'!W$5,'Pitcher Raw'!$B$5:$AM$5, 0), FALSE)/$L215)*(162*($L215/VLOOKUP($E215, 'Major League Baseball  Detailed'!$AF$2:$AG$31, 2, FALSE))),0)</f>
        <v>#N/A</v>
      </c>
      <c r="X215" t="e">
        <f>ROUND((VLOOKUP($B215, 'Pitcher Raw'!$B$6:$AM$77, MATCH('All P'!X$5,'Pitcher Raw'!$B$5:$AM$5, 0), FALSE)/$L215)*(162*($L215/VLOOKUP($E215, 'Major League Baseball  Detailed'!$AF$2:$AG$31, 2, FALSE))),0)</f>
        <v>#N/A</v>
      </c>
      <c r="Y215" t="e">
        <f>ROUND((VLOOKUP($B215, 'Pitcher Raw'!$B$6:$AM$77, MATCH('All P'!Y$5,'Pitcher Raw'!$B$5:$AM$5, 0), FALSE)/$L215)*(162*($L215/VLOOKUP($E215, 'Major League Baseball  Detailed'!$AF$2:$AG$31, 2, FALSE))),0)</f>
        <v>#N/A</v>
      </c>
      <c r="Z215" t="e">
        <f>ROUND((VLOOKUP($B215, 'Pitcher Raw'!$B$6:$AM$77, MATCH('All P'!Z$5,'Pitcher Raw'!$B$5:$AM$5, 0), FALSE)/$L215)*(162*($L215/VLOOKUP($E215, 'Major League Baseball  Detailed'!$AF$2:$AG$31, 2, FALSE))),0)</f>
        <v>#N/A</v>
      </c>
      <c r="AA215" t="e">
        <f>ROUND((VLOOKUP($B215, 'Pitcher Raw'!$B$6:$AM$77, MATCH('All P'!AA$5,'Pitcher Raw'!$B$5:$AM$5, 0), FALSE)/$L215)*(162*($L215/VLOOKUP($E215, 'Major League Baseball  Detailed'!$AF$2:$AG$31, 2, FALSE))),0)</f>
        <v>#N/A</v>
      </c>
      <c r="AB215" t="e">
        <f>ROUND((VLOOKUP($B215, 'Pitcher Raw'!$B$6:$AM$77, MATCH('All P'!AB$5,'Pitcher Raw'!$B$5:$AM$5, 0), FALSE)/$L215)*(162*($L215/VLOOKUP($E215, 'Major League Baseball  Detailed'!$AF$2:$AG$31, 2, FALSE))),0)</f>
        <v>#N/A</v>
      </c>
      <c r="AC215" t="e">
        <f>VLOOKUP($B215, 'Pitcher Raw'!$B$6:$AM$77, MATCH('All P'!AC$5, 'Pitcher Raw'!$B$5:$AM$5, 0), FALSE)</f>
        <v>#N/A</v>
      </c>
      <c r="AD215" s="1" t="e">
        <f>VLOOKUP($B215, 'Pitcher Raw'!$B$6:$AM$77, MATCH('All P'!AD$5, 'Pitcher Raw'!$B$5:$AM$5, 0), FALSE)</f>
        <v>#N/A</v>
      </c>
      <c r="AE215" s="1" t="e">
        <f>VLOOKUP($B215, 'Pitcher Raw'!$B$6:$AM$77, MATCH('All P'!AE$5, 'Pitcher Raw'!$B$5:$AM$5, 0), FALSE)</f>
        <v>#N/A</v>
      </c>
      <c r="AF215" s="9" t="e">
        <f>VLOOKUP($B215, 'Pitcher Raw'!$B$6:$AM$77, MATCH('All P'!AF$5, 'Pitcher Raw'!$B$5:$AM$5, 0), FALSE)</f>
        <v>#N/A</v>
      </c>
      <c r="AG215" s="9" t="e">
        <f>VLOOKUP($B215, 'Pitcher Raw'!$B$6:$AM$77, MATCH('All P'!AG$5, 'Pitcher Raw'!$B$5:$AM$5, 0), FALSE)</f>
        <v>#N/A</v>
      </c>
      <c r="AH215" s="9" t="e">
        <f>VLOOKUP($B215, 'Pitcher Raw'!$B$6:$AM$77, MATCH('All P'!AH$5, 'Pitcher Raw'!$B$5:$AM$5, 0), FALSE)</f>
        <v>#N/A</v>
      </c>
      <c r="AI215" s="9" t="e">
        <f>VLOOKUP($B215, 'Pitcher Raw'!$B$6:$AM$77, MATCH('All P'!AI$5, 'Pitcher Raw'!$B$5:$AM$5, 0), FALSE)</f>
        <v>#N/A</v>
      </c>
      <c r="AJ215" s="9" t="e">
        <f>VLOOKUP($B215, 'Pitcher Raw'!$B$6:$AM$77, MATCH('All P'!AJ$5, 'Pitcher Raw'!$B$5:$AM$5, 0), FALSE)</f>
        <v>#N/A</v>
      </c>
      <c r="AK215" s="9" t="e">
        <f>(VLOOKUP($B215, 'Pitcher Raw'!$B$6:$AM$77, MATCH('All P'!AK$5, 'Pitcher Raw'!$B$5:$AM$5, 0), FALSE)/VLOOKUP('All P'!$E215, 'Major League Baseball  Detailed'!$AF$2:$AG$31,2,FALSE))*162</f>
        <v>#N/A</v>
      </c>
      <c r="AL215" s="9" t="e">
        <f>(VLOOKUP($B215, 'Pitcher Raw'!$B$6:$AM$77, MATCH('All P'!AL$5, 'Pitcher Raw'!$B$5:$AM$5, 0), FALSE)/VLOOKUP('All P'!$E215, 'Major League Baseball  Detailed'!$AF$2:$AG$31,2,FALSE))*162</f>
        <v>#N/A</v>
      </c>
    </row>
    <row r="216" spans="1:38" x14ac:dyDescent="0.45">
      <c r="A216">
        <f>'Pitcher Raw'!A216</f>
        <v>0</v>
      </c>
      <c r="B216">
        <f>'Pitcher Raw'!B216</f>
        <v>0</v>
      </c>
      <c r="C216">
        <f>'Pitcher Raw'!C216</f>
        <v>0</v>
      </c>
      <c r="D216">
        <f>'Pitcher Raw'!D216</f>
        <v>0</v>
      </c>
      <c r="E216">
        <f>'Pitcher Raw'!E216</f>
        <v>0</v>
      </c>
      <c r="F216">
        <f>'Pitcher Raw'!F216</f>
        <v>0</v>
      </c>
      <c r="G216" t="e">
        <f>ROUND((VLOOKUP($B216, 'Pitcher Raw'!$B$6:$AM$77, MATCH('All P'!G$5,'Pitcher Raw'!$B$5:$AM$5, 0), FALSE)/$L216)*(162*($L216/VLOOKUP($E216, 'Major League Baseball  Detailed'!$AF$2:$AG$31, 2, FALSE))),0)</f>
        <v>#N/A</v>
      </c>
      <c r="H216" t="e">
        <f>ROUND((VLOOKUP($B216, 'Pitcher Raw'!$B$6:$AM$77, MATCH('All P'!H$5,'Pitcher Raw'!$B$5:$AM$5, 0), FALSE)/$L216)*(162*($L216/VLOOKUP($E216, 'Major League Baseball  Detailed'!$AF$2:$AG$31, 2, FALSE))),0)</f>
        <v>#N/A</v>
      </c>
      <c r="I216" t="e">
        <f>ROUND((VLOOKUP($B216, 'Pitcher Raw'!$B$6:$AM$77, MATCH('All P'!I$5,'Pitcher Raw'!$B$5:$AM$5, 0), FALSE)/$L216)*(162*($L216/VLOOKUP($E216, 'Major League Baseball  Detailed'!$AF$2:$AG$31, 2, FALSE))),0)</f>
        <v>#N/A</v>
      </c>
      <c r="J216" t="e">
        <f>ROUND((VLOOKUP($B216, 'Pitcher Raw'!$B$6:$AM$77, MATCH('All P'!J$5,'Pitcher Raw'!$B$5:$AM$5, 0), FALSE)/$L216)*(162*($L216/VLOOKUP($E216, 'Major League Baseball  Detailed'!$AF$2:$AG$31, 2, FALSE))),0)</f>
        <v>#N/A</v>
      </c>
      <c r="K216" t="e">
        <f>VLOOKUP($B216, 'Pitcher Raw'!$B$6:$AM$77, MATCH('All P'!K$5, 'Pitcher Raw'!$B$5:$AM$5, 0), FALSE)</f>
        <v>#N/A</v>
      </c>
      <c r="L216" t="e">
        <f>ROUND((VLOOKUP($B216,'Pitcher Raw'!$B$6:$AM$77,MATCH('All P'!L$5,'Pitcher Raw'!$B$5:$AM$5,0),FALSE)/VLOOKUP($E216, 'Major League Baseball  Detailed'!$AF$2:$AG$31, 2, FALSE))*162, 0)</f>
        <v>#N/A</v>
      </c>
      <c r="M216" t="e">
        <f>ROUND((VLOOKUP($B216,'Pitcher Raw'!$B$6:$AM$77,MATCH('All P'!M$5,'Pitcher Raw'!$B$5:$AM$5,0),FALSE)/VLOOKUP($E216, 'Major League Baseball  Detailed'!$AF$2:$AG$31, 2, FALSE))*162, 0)</f>
        <v>#N/A</v>
      </c>
      <c r="N216" t="e">
        <f>ROUND((VLOOKUP($B216, 'Pitcher Raw'!$B$6:$AM$77, MATCH('All P'!N$5,'Pitcher Raw'!$B$5:$AM$5, 0), FALSE)/$L216)*(162*($L216/VLOOKUP($E216, 'Major League Baseball  Detailed'!$AF$2:$AG$31, 2, FALSE))),0)</f>
        <v>#N/A</v>
      </c>
      <c r="O216" t="e">
        <f>ROUND((VLOOKUP($B216, 'Pitcher Raw'!$B$6:$AM$77, MATCH('All P'!O$5,'Pitcher Raw'!$B$5:$AM$5, 0), FALSE)/$L216)*(162*($L216/VLOOKUP($E216, 'Major League Baseball  Detailed'!$AF$2:$AG$31, 2, FALSE))),0)</f>
        <v>#N/A</v>
      </c>
      <c r="P216" t="e">
        <f>ROUND((VLOOKUP($B216, 'Pitcher Raw'!$B$6:$AM$77, MATCH('All P'!P$5,'Pitcher Raw'!$B$5:$AM$5, 0), FALSE)/$L216)*(162*($L216/VLOOKUP($E216, 'Major League Baseball  Detailed'!$AF$2:$AG$31, 2, FALSE))),0)</f>
        <v>#N/A</v>
      </c>
      <c r="Q216" t="e">
        <f>ROUND((VLOOKUP($B216, 'Pitcher Raw'!$B$6:$AM$77, MATCH('All P'!Q$5,'Pitcher Raw'!$B$5:$AM$5, 0), FALSE)/$L216)*(162*($L216/VLOOKUP($E216, 'Major League Baseball  Detailed'!$AF$2:$AG$31, 2, FALSE))),0)</f>
        <v>#N/A</v>
      </c>
      <c r="R216" t="e">
        <f>ROUND((VLOOKUP($B216, 'Pitcher Raw'!$B$6:$AM$77, MATCH('All P'!R$5,'Pitcher Raw'!$B$5:$AM$5, 0), FALSE)/$L216)*(162*($L216/VLOOKUP($E216, 'Major League Baseball  Detailed'!$AF$2:$AG$31, 2, FALSE))),0)</f>
        <v>#N/A</v>
      </c>
      <c r="S216" t="e">
        <f>ROUND((VLOOKUP($B216, 'Pitcher Raw'!$B$6:$AM$77, MATCH('All P'!S$5,'Pitcher Raw'!$B$5:$AM$5, 0), FALSE)/$L216)*(162*($L216/VLOOKUP($E216, 'Major League Baseball  Detailed'!$AF$2:$AG$31, 2, FALSE))),0)</f>
        <v>#N/A</v>
      </c>
      <c r="T216" t="e">
        <f>ROUND((VLOOKUP($B216, 'Pitcher Raw'!$B$6:$AM$77, MATCH('All P'!T$5,'Pitcher Raw'!$B$5:$AM$5, 0), FALSE)/$L216)*(162*($L216/VLOOKUP($E216, 'Major League Baseball  Detailed'!$AF$2:$AG$31, 2, FALSE))),0)</f>
        <v>#N/A</v>
      </c>
      <c r="U216" t="e">
        <f>ROUND((VLOOKUP($B216, 'Pitcher Raw'!$B$6:$AM$77, MATCH('All P'!U$5,'Pitcher Raw'!$B$5:$AM$5, 0), FALSE)/$L216)*(162*($L216/VLOOKUP($E216, 'Major League Baseball  Detailed'!$AF$2:$AG$31, 2, FALSE))),0)</f>
        <v>#N/A</v>
      </c>
      <c r="V216" t="e">
        <f>ROUND((VLOOKUP($B216, 'Pitcher Raw'!$B$6:$AM$77, MATCH('All P'!V$5,'Pitcher Raw'!$B$5:$AM$5, 0), FALSE)/$L216)*(162*($L216/VLOOKUP($E216, 'Major League Baseball  Detailed'!$AF$2:$AG$31, 2, FALSE))),0)</f>
        <v>#N/A</v>
      </c>
      <c r="W216" t="e">
        <f>ROUND((VLOOKUP($B216, 'Pitcher Raw'!$B$6:$AM$77, MATCH('All P'!W$5,'Pitcher Raw'!$B$5:$AM$5, 0), FALSE)/$L216)*(162*($L216/VLOOKUP($E216, 'Major League Baseball  Detailed'!$AF$2:$AG$31, 2, FALSE))),0)</f>
        <v>#N/A</v>
      </c>
      <c r="X216" t="e">
        <f>ROUND((VLOOKUP($B216, 'Pitcher Raw'!$B$6:$AM$77, MATCH('All P'!X$5,'Pitcher Raw'!$B$5:$AM$5, 0), FALSE)/$L216)*(162*($L216/VLOOKUP($E216, 'Major League Baseball  Detailed'!$AF$2:$AG$31, 2, FALSE))),0)</f>
        <v>#N/A</v>
      </c>
      <c r="Y216" t="e">
        <f>ROUND((VLOOKUP($B216, 'Pitcher Raw'!$B$6:$AM$77, MATCH('All P'!Y$5,'Pitcher Raw'!$B$5:$AM$5, 0), FALSE)/$L216)*(162*($L216/VLOOKUP($E216, 'Major League Baseball  Detailed'!$AF$2:$AG$31, 2, FALSE))),0)</f>
        <v>#N/A</v>
      </c>
      <c r="Z216" t="e">
        <f>ROUND((VLOOKUP($B216, 'Pitcher Raw'!$B$6:$AM$77, MATCH('All P'!Z$5,'Pitcher Raw'!$B$5:$AM$5, 0), FALSE)/$L216)*(162*($L216/VLOOKUP($E216, 'Major League Baseball  Detailed'!$AF$2:$AG$31, 2, FALSE))),0)</f>
        <v>#N/A</v>
      </c>
      <c r="AA216" t="e">
        <f>ROUND((VLOOKUP($B216, 'Pitcher Raw'!$B$6:$AM$77, MATCH('All P'!AA$5,'Pitcher Raw'!$B$5:$AM$5, 0), FALSE)/$L216)*(162*($L216/VLOOKUP($E216, 'Major League Baseball  Detailed'!$AF$2:$AG$31, 2, FALSE))),0)</f>
        <v>#N/A</v>
      </c>
      <c r="AB216" t="e">
        <f>ROUND((VLOOKUP($B216, 'Pitcher Raw'!$B$6:$AM$77, MATCH('All P'!AB$5,'Pitcher Raw'!$B$5:$AM$5, 0), FALSE)/$L216)*(162*($L216/VLOOKUP($E216, 'Major League Baseball  Detailed'!$AF$2:$AG$31, 2, FALSE))),0)</f>
        <v>#N/A</v>
      </c>
      <c r="AC216" t="e">
        <f>VLOOKUP($B216, 'Pitcher Raw'!$B$6:$AM$77, MATCH('All P'!AC$5, 'Pitcher Raw'!$B$5:$AM$5, 0), FALSE)</f>
        <v>#N/A</v>
      </c>
      <c r="AD216" s="1" t="e">
        <f>VLOOKUP($B216, 'Pitcher Raw'!$B$6:$AM$77, MATCH('All P'!AD$5, 'Pitcher Raw'!$B$5:$AM$5, 0), FALSE)</f>
        <v>#N/A</v>
      </c>
      <c r="AE216" s="1" t="e">
        <f>VLOOKUP($B216, 'Pitcher Raw'!$B$6:$AM$77, MATCH('All P'!AE$5, 'Pitcher Raw'!$B$5:$AM$5, 0), FALSE)</f>
        <v>#N/A</v>
      </c>
      <c r="AF216" s="9" t="e">
        <f>VLOOKUP($B216, 'Pitcher Raw'!$B$6:$AM$77, MATCH('All P'!AF$5, 'Pitcher Raw'!$B$5:$AM$5, 0), FALSE)</f>
        <v>#N/A</v>
      </c>
      <c r="AG216" s="9" t="e">
        <f>VLOOKUP($B216, 'Pitcher Raw'!$B$6:$AM$77, MATCH('All P'!AG$5, 'Pitcher Raw'!$B$5:$AM$5, 0), FALSE)</f>
        <v>#N/A</v>
      </c>
      <c r="AH216" s="9" t="e">
        <f>VLOOKUP($B216, 'Pitcher Raw'!$B$6:$AM$77, MATCH('All P'!AH$5, 'Pitcher Raw'!$B$5:$AM$5, 0), FALSE)</f>
        <v>#N/A</v>
      </c>
      <c r="AI216" s="9" t="e">
        <f>VLOOKUP($B216, 'Pitcher Raw'!$B$6:$AM$77, MATCH('All P'!AI$5, 'Pitcher Raw'!$B$5:$AM$5, 0), FALSE)</f>
        <v>#N/A</v>
      </c>
      <c r="AJ216" s="9" t="e">
        <f>VLOOKUP($B216, 'Pitcher Raw'!$B$6:$AM$77, MATCH('All P'!AJ$5, 'Pitcher Raw'!$B$5:$AM$5, 0), FALSE)</f>
        <v>#N/A</v>
      </c>
      <c r="AK216" s="9" t="e">
        <f>(VLOOKUP($B216, 'Pitcher Raw'!$B$6:$AM$77, MATCH('All P'!AK$5, 'Pitcher Raw'!$B$5:$AM$5, 0), FALSE)/VLOOKUP('All P'!$E216, 'Major League Baseball  Detailed'!$AF$2:$AG$31,2,FALSE))*162</f>
        <v>#N/A</v>
      </c>
      <c r="AL216" s="9" t="e">
        <f>(VLOOKUP($B216, 'Pitcher Raw'!$B$6:$AM$77, MATCH('All P'!AL$5, 'Pitcher Raw'!$B$5:$AM$5, 0), FALSE)/VLOOKUP('All P'!$E216, 'Major League Baseball  Detailed'!$AF$2:$AG$31,2,FALSE))*162</f>
        <v>#N/A</v>
      </c>
    </row>
    <row r="217" spans="1:38" x14ac:dyDescent="0.45">
      <c r="A217">
        <f>'Pitcher Raw'!A217</f>
        <v>0</v>
      </c>
      <c r="B217">
        <f>'Pitcher Raw'!B217</f>
        <v>0</v>
      </c>
      <c r="C217">
        <f>'Pitcher Raw'!C217</f>
        <v>0</v>
      </c>
      <c r="D217">
        <f>'Pitcher Raw'!D217</f>
        <v>0</v>
      </c>
      <c r="E217">
        <f>'Pitcher Raw'!E217</f>
        <v>0</v>
      </c>
      <c r="F217">
        <f>'Pitcher Raw'!F217</f>
        <v>0</v>
      </c>
      <c r="G217" t="e">
        <f>ROUND((VLOOKUP($B217, 'Pitcher Raw'!$B$6:$AM$77, MATCH('All P'!G$5,'Pitcher Raw'!$B$5:$AM$5, 0), FALSE)/$L217)*(162*($L217/VLOOKUP($E217, 'Major League Baseball  Detailed'!$AF$2:$AG$31, 2, FALSE))),0)</f>
        <v>#N/A</v>
      </c>
      <c r="H217" t="e">
        <f>ROUND((VLOOKUP($B217, 'Pitcher Raw'!$B$6:$AM$77, MATCH('All P'!H$5,'Pitcher Raw'!$B$5:$AM$5, 0), FALSE)/$L217)*(162*($L217/VLOOKUP($E217, 'Major League Baseball  Detailed'!$AF$2:$AG$31, 2, FALSE))),0)</f>
        <v>#N/A</v>
      </c>
      <c r="I217" t="e">
        <f>ROUND((VLOOKUP($B217, 'Pitcher Raw'!$B$6:$AM$77, MATCH('All P'!I$5,'Pitcher Raw'!$B$5:$AM$5, 0), FALSE)/$L217)*(162*($L217/VLOOKUP($E217, 'Major League Baseball  Detailed'!$AF$2:$AG$31, 2, FALSE))),0)</f>
        <v>#N/A</v>
      </c>
      <c r="J217" t="e">
        <f>ROUND((VLOOKUP($B217, 'Pitcher Raw'!$B$6:$AM$77, MATCH('All P'!J$5,'Pitcher Raw'!$B$5:$AM$5, 0), FALSE)/$L217)*(162*($L217/VLOOKUP($E217, 'Major League Baseball  Detailed'!$AF$2:$AG$31, 2, FALSE))),0)</f>
        <v>#N/A</v>
      </c>
      <c r="K217" t="e">
        <f>VLOOKUP($B217, 'Pitcher Raw'!$B$6:$AM$77, MATCH('All P'!K$5, 'Pitcher Raw'!$B$5:$AM$5, 0), FALSE)</f>
        <v>#N/A</v>
      </c>
      <c r="L217" t="e">
        <f>ROUND((VLOOKUP($B217,'Pitcher Raw'!$B$6:$AM$77,MATCH('All P'!L$5,'Pitcher Raw'!$B$5:$AM$5,0),FALSE)/VLOOKUP($E217, 'Major League Baseball  Detailed'!$AF$2:$AG$31, 2, FALSE))*162, 0)</f>
        <v>#N/A</v>
      </c>
      <c r="M217" t="e">
        <f>ROUND((VLOOKUP($B217,'Pitcher Raw'!$B$6:$AM$77,MATCH('All P'!M$5,'Pitcher Raw'!$B$5:$AM$5,0),FALSE)/VLOOKUP($E217, 'Major League Baseball  Detailed'!$AF$2:$AG$31, 2, FALSE))*162, 0)</f>
        <v>#N/A</v>
      </c>
      <c r="N217" t="e">
        <f>ROUND((VLOOKUP($B217, 'Pitcher Raw'!$B$6:$AM$77, MATCH('All P'!N$5,'Pitcher Raw'!$B$5:$AM$5, 0), FALSE)/$L217)*(162*($L217/VLOOKUP($E217, 'Major League Baseball  Detailed'!$AF$2:$AG$31, 2, FALSE))),0)</f>
        <v>#N/A</v>
      </c>
      <c r="O217" t="e">
        <f>ROUND((VLOOKUP($B217, 'Pitcher Raw'!$B$6:$AM$77, MATCH('All P'!O$5,'Pitcher Raw'!$B$5:$AM$5, 0), FALSE)/$L217)*(162*($L217/VLOOKUP($E217, 'Major League Baseball  Detailed'!$AF$2:$AG$31, 2, FALSE))),0)</f>
        <v>#N/A</v>
      </c>
      <c r="P217" t="e">
        <f>ROUND((VLOOKUP($B217, 'Pitcher Raw'!$B$6:$AM$77, MATCH('All P'!P$5,'Pitcher Raw'!$B$5:$AM$5, 0), FALSE)/$L217)*(162*($L217/VLOOKUP($E217, 'Major League Baseball  Detailed'!$AF$2:$AG$31, 2, FALSE))),0)</f>
        <v>#N/A</v>
      </c>
      <c r="Q217" t="e">
        <f>ROUND((VLOOKUP($B217, 'Pitcher Raw'!$B$6:$AM$77, MATCH('All P'!Q$5,'Pitcher Raw'!$B$5:$AM$5, 0), FALSE)/$L217)*(162*($L217/VLOOKUP($E217, 'Major League Baseball  Detailed'!$AF$2:$AG$31, 2, FALSE))),0)</f>
        <v>#N/A</v>
      </c>
      <c r="R217" t="e">
        <f>ROUND((VLOOKUP($B217, 'Pitcher Raw'!$B$6:$AM$77, MATCH('All P'!R$5,'Pitcher Raw'!$B$5:$AM$5, 0), FALSE)/$L217)*(162*($L217/VLOOKUP($E217, 'Major League Baseball  Detailed'!$AF$2:$AG$31, 2, FALSE))),0)</f>
        <v>#N/A</v>
      </c>
      <c r="S217" t="e">
        <f>ROUND((VLOOKUP($B217, 'Pitcher Raw'!$B$6:$AM$77, MATCH('All P'!S$5,'Pitcher Raw'!$B$5:$AM$5, 0), FALSE)/$L217)*(162*($L217/VLOOKUP($E217, 'Major League Baseball  Detailed'!$AF$2:$AG$31, 2, FALSE))),0)</f>
        <v>#N/A</v>
      </c>
      <c r="T217" t="e">
        <f>ROUND((VLOOKUP($B217, 'Pitcher Raw'!$B$6:$AM$77, MATCH('All P'!T$5,'Pitcher Raw'!$B$5:$AM$5, 0), FALSE)/$L217)*(162*($L217/VLOOKUP($E217, 'Major League Baseball  Detailed'!$AF$2:$AG$31, 2, FALSE))),0)</f>
        <v>#N/A</v>
      </c>
      <c r="U217" t="e">
        <f>ROUND((VLOOKUP($B217, 'Pitcher Raw'!$B$6:$AM$77, MATCH('All P'!U$5,'Pitcher Raw'!$B$5:$AM$5, 0), FALSE)/$L217)*(162*($L217/VLOOKUP($E217, 'Major League Baseball  Detailed'!$AF$2:$AG$31, 2, FALSE))),0)</f>
        <v>#N/A</v>
      </c>
      <c r="V217" t="e">
        <f>ROUND((VLOOKUP($B217, 'Pitcher Raw'!$B$6:$AM$77, MATCH('All P'!V$5,'Pitcher Raw'!$B$5:$AM$5, 0), FALSE)/$L217)*(162*($L217/VLOOKUP($E217, 'Major League Baseball  Detailed'!$AF$2:$AG$31, 2, FALSE))),0)</f>
        <v>#N/A</v>
      </c>
      <c r="W217" t="e">
        <f>ROUND((VLOOKUP($B217, 'Pitcher Raw'!$B$6:$AM$77, MATCH('All P'!W$5,'Pitcher Raw'!$B$5:$AM$5, 0), FALSE)/$L217)*(162*($L217/VLOOKUP($E217, 'Major League Baseball  Detailed'!$AF$2:$AG$31, 2, FALSE))),0)</f>
        <v>#N/A</v>
      </c>
      <c r="X217" t="e">
        <f>ROUND((VLOOKUP($B217, 'Pitcher Raw'!$B$6:$AM$77, MATCH('All P'!X$5,'Pitcher Raw'!$B$5:$AM$5, 0), FALSE)/$L217)*(162*($L217/VLOOKUP($E217, 'Major League Baseball  Detailed'!$AF$2:$AG$31, 2, FALSE))),0)</f>
        <v>#N/A</v>
      </c>
      <c r="Y217" t="e">
        <f>ROUND((VLOOKUP($B217, 'Pitcher Raw'!$B$6:$AM$77, MATCH('All P'!Y$5,'Pitcher Raw'!$B$5:$AM$5, 0), FALSE)/$L217)*(162*($L217/VLOOKUP($E217, 'Major League Baseball  Detailed'!$AF$2:$AG$31, 2, FALSE))),0)</f>
        <v>#N/A</v>
      </c>
      <c r="Z217" t="e">
        <f>ROUND((VLOOKUP($B217, 'Pitcher Raw'!$B$6:$AM$77, MATCH('All P'!Z$5,'Pitcher Raw'!$B$5:$AM$5, 0), FALSE)/$L217)*(162*($L217/VLOOKUP($E217, 'Major League Baseball  Detailed'!$AF$2:$AG$31, 2, FALSE))),0)</f>
        <v>#N/A</v>
      </c>
      <c r="AA217" t="e">
        <f>ROUND((VLOOKUP($B217, 'Pitcher Raw'!$B$6:$AM$77, MATCH('All P'!AA$5,'Pitcher Raw'!$B$5:$AM$5, 0), FALSE)/$L217)*(162*($L217/VLOOKUP($E217, 'Major League Baseball  Detailed'!$AF$2:$AG$31, 2, FALSE))),0)</f>
        <v>#N/A</v>
      </c>
      <c r="AB217" t="e">
        <f>ROUND((VLOOKUP($B217, 'Pitcher Raw'!$B$6:$AM$77, MATCH('All P'!AB$5,'Pitcher Raw'!$B$5:$AM$5, 0), FALSE)/$L217)*(162*($L217/VLOOKUP($E217, 'Major League Baseball  Detailed'!$AF$2:$AG$31, 2, FALSE))),0)</f>
        <v>#N/A</v>
      </c>
      <c r="AC217" t="e">
        <f>VLOOKUP($B217, 'Pitcher Raw'!$B$6:$AM$77, MATCH('All P'!AC$5, 'Pitcher Raw'!$B$5:$AM$5, 0), FALSE)</f>
        <v>#N/A</v>
      </c>
      <c r="AD217" s="1" t="e">
        <f>VLOOKUP($B217, 'Pitcher Raw'!$B$6:$AM$77, MATCH('All P'!AD$5, 'Pitcher Raw'!$B$5:$AM$5, 0), FALSE)</f>
        <v>#N/A</v>
      </c>
      <c r="AE217" s="1" t="e">
        <f>VLOOKUP($B217, 'Pitcher Raw'!$B$6:$AM$77, MATCH('All P'!AE$5, 'Pitcher Raw'!$B$5:$AM$5, 0), FALSE)</f>
        <v>#N/A</v>
      </c>
      <c r="AF217" s="9" t="e">
        <f>VLOOKUP($B217, 'Pitcher Raw'!$B$6:$AM$77, MATCH('All P'!AF$5, 'Pitcher Raw'!$B$5:$AM$5, 0), FALSE)</f>
        <v>#N/A</v>
      </c>
      <c r="AG217" s="9" t="e">
        <f>VLOOKUP($B217, 'Pitcher Raw'!$B$6:$AM$77, MATCH('All P'!AG$5, 'Pitcher Raw'!$B$5:$AM$5, 0), FALSE)</f>
        <v>#N/A</v>
      </c>
      <c r="AH217" s="9" t="e">
        <f>VLOOKUP($B217, 'Pitcher Raw'!$B$6:$AM$77, MATCH('All P'!AH$5, 'Pitcher Raw'!$B$5:$AM$5, 0), FALSE)</f>
        <v>#N/A</v>
      </c>
      <c r="AI217" s="9" t="e">
        <f>VLOOKUP($B217, 'Pitcher Raw'!$B$6:$AM$77, MATCH('All P'!AI$5, 'Pitcher Raw'!$B$5:$AM$5, 0), FALSE)</f>
        <v>#N/A</v>
      </c>
      <c r="AJ217" s="9" t="e">
        <f>VLOOKUP($B217, 'Pitcher Raw'!$B$6:$AM$77, MATCH('All P'!AJ$5, 'Pitcher Raw'!$B$5:$AM$5, 0), FALSE)</f>
        <v>#N/A</v>
      </c>
      <c r="AK217" s="9" t="e">
        <f>(VLOOKUP($B217, 'Pitcher Raw'!$B$6:$AM$77, MATCH('All P'!AK$5, 'Pitcher Raw'!$B$5:$AM$5, 0), FALSE)/VLOOKUP('All P'!$E217, 'Major League Baseball  Detailed'!$AF$2:$AG$31,2,FALSE))*162</f>
        <v>#N/A</v>
      </c>
      <c r="AL217" s="9" t="e">
        <f>(VLOOKUP($B217, 'Pitcher Raw'!$B$6:$AM$77, MATCH('All P'!AL$5, 'Pitcher Raw'!$B$5:$AM$5, 0), FALSE)/VLOOKUP('All P'!$E217, 'Major League Baseball  Detailed'!$AF$2:$AG$31,2,FALSE))*162</f>
        <v>#N/A</v>
      </c>
    </row>
    <row r="219" spans="1:38" x14ac:dyDescent="0.45">
      <c r="A219" t="s">
        <v>1054</v>
      </c>
    </row>
  </sheetData>
  <conditionalFormatting sqref="AM6:AM217">
    <cfRule type="cellIs" dxfId="10" priority="1" operator="greaterThan">
      <formula>0.5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47C4F-D3AF-419B-BB53-8F6CB59E98D1}">
  <sheetPr codeName="Sheet6"/>
  <dimension ref="A1:AG32"/>
  <sheetViews>
    <sheetView topLeftCell="AE1" workbookViewId="0"/>
  </sheetViews>
  <sheetFormatPr defaultRowHeight="14.25" x14ac:dyDescent="0.45"/>
  <cols>
    <col min="1" max="1" width="5" hidden="1" customWidth="1"/>
    <col min="2" max="2" width="18.73046875" hidden="1" customWidth="1"/>
    <col min="3" max="3" width="8.53125" hidden="1" customWidth="1"/>
    <col min="4" max="4" width="4.53125" hidden="1" customWidth="1"/>
    <col min="5" max="5" width="3.796875" hidden="1" customWidth="1"/>
    <col min="6" max="6" width="7.46484375" hidden="1" customWidth="1"/>
    <col min="7" max="7" width="6.19921875" hidden="1" customWidth="1"/>
    <col min="8" max="8" width="4.06640625" hidden="1" customWidth="1"/>
    <col min="9" max="9" width="5.1328125" hidden="1" customWidth="1"/>
    <col min="10" max="10" width="6.73046875" hidden="1" customWidth="1"/>
    <col min="11" max="11" width="6.33203125" hidden="1" customWidth="1"/>
    <col min="12" max="12" width="6.19921875" hidden="1" customWidth="1"/>
    <col min="13" max="13" width="8.86328125" hidden="1" customWidth="1"/>
    <col min="14" max="14" width="6.6640625" hidden="1" customWidth="1"/>
    <col min="15" max="15" width="7.19921875" hidden="1" customWidth="1"/>
    <col min="16" max="16" width="7.59765625" hidden="1" customWidth="1"/>
    <col min="17" max="17" width="7.86328125" hidden="1" customWidth="1"/>
    <col min="18" max="18" width="6.73046875" hidden="1" customWidth="1"/>
    <col min="19" max="19" width="7.73046875" hidden="1" customWidth="1"/>
    <col min="20" max="20" width="7" hidden="1" customWidth="1"/>
    <col min="21" max="21" width="7.33203125" hidden="1" customWidth="1"/>
    <col min="22" max="22" width="9.9296875" hidden="1" customWidth="1"/>
    <col min="23" max="23" width="7.265625" hidden="1" customWidth="1"/>
    <col min="24" max="24" width="7" hidden="1" customWidth="1"/>
    <col min="25" max="26" width="7.46484375" hidden="1" customWidth="1"/>
    <col min="27" max="29" width="7.86328125" hidden="1" customWidth="1"/>
    <col min="30" max="30" width="0" hidden="1" customWidth="1"/>
    <col min="31" max="31" width="22.53125" customWidth="1"/>
  </cols>
  <sheetData>
    <row r="1" spans="1:33" x14ac:dyDescent="0.45">
      <c r="A1" t="s">
        <v>255</v>
      </c>
      <c r="B1" t="s">
        <v>816</v>
      </c>
      <c r="C1" t="s">
        <v>1264</v>
      </c>
      <c r="D1" t="s">
        <v>817</v>
      </c>
      <c r="E1" t="s">
        <v>818</v>
      </c>
      <c r="F1" t="s">
        <v>1023</v>
      </c>
      <c r="G1" t="s">
        <v>1265</v>
      </c>
      <c r="H1" t="s">
        <v>263</v>
      </c>
      <c r="I1" t="s">
        <v>1266</v>
      </c>
      <c r="J1" t="s">
        <v>1267</v>
      </c>
      <c r="K1" t="s">
        <v>1268</v>
      </c>
      <c r="L1" t="s">
        <v>1269</v>
      </c>
      <c r="M1" t="s">
        <v>1270</v>
      </c>
      <c r="N1" t="s">
        <v>1271</v>
      </c>
      <c r="O1" t="s">
        <v>1272</v>
      </c>
      <c r="P1" t="s">
        <v>1273</v>
      </c>
      <c r="Q1" t="s">
        <v>1274</v>
      </c>
      <c r="R1" t="s">
        <v>1275</v>
      </c>
      <c r="S1" t="s">
        <v>1276</v>
      </c>
      <c r="T1" t="s">
        <v>1277</v>
      </c>
      <c r="U1" t="s">
        <v>1278</v>
      </c>
      <c r="V1" t="s">
        <v>1279</v>
      </c>
      <c r="W1" t="s">
        <v>1280</v>
      </c>
      <c r="X1" t="s">
        <v>1281</v>
      </c>
      <c r="Y1" t="s">
        <v>1282</v>
      </c>
      <c r="Z1" t="s">
        <v>1283</v>
      </c>
      <c r="AA1" t="s">
        <v>1284</v>
      </c>
      <c r="AB1" t="s">
        <v>1285</v>
      </c>
      <c r="AC1" t="s">
        <v>1286</v>
      </c>
      <c r="AE1" s="15" t="s">
        <v>816</v>
      </c>
      <c r="AF1" s="16" t="s">
        <v>1351</v>
      </c>
      <c r="AG1" s="17" t="s">
        <v>1264</v>
      </c>
    </row>
    <row r="2" spans="1:33" x14ac:dyDescent="0.45">
      <c r="A2">
        <v>1</v>
      </c>
      <c r="B2" t="s">
        <v>1298</v>
      </c>
      <c r="C2">
        <v>131</v>
      </c>
      <c r="D2">
        <v>78</v>
      </c>
      <c r="E2">
        <v>53</v>
      </c>
      <c r="F2">
        <v>0.59499999999999997</v>
      </c>
      <c r="G2" t="s">
        <v>1299</v>
      </c>
      <c r="H2">
        <v>4.9000000000000004</v>
      </c>
      <c r="I2">
        <v>4.0999999999999996</v>
      </c>
      <c r="J2">
        <v>0.9</v>
      </c>
      <c r="K2">
        <v>0</v>
      </c>
      <c r="L2">
        <v>0.9</v>
      </c>
      <c r="M2" t="s">
        <v>1602</v>
      </c>
      <c r="N2">
        <v>1</v>
      </c>
      <c r="O2" t="s">
        <v>1566</v>
      </c>
      <c r="P2" t="s">
        <v>1316</v>
      </c>
      <c r="Q2" t="s">
        <v>1567</v>
      </c>
      <c r="R2" t="s">
        <v>1603</v>
      </c>
      <c r="S2" t="s">
        <v>1604</v>
      </c>
      <c r="T2" t="s">
        <v>1605</v>
      </c>
      <c r="U2" t="s">
        <v>1504</v>
      </c>
      <c r="V2" s="6"/>
      <c r="W2" t="s">
        <v>1606</v>
      </c>
      <c r="X2" t="s">
        <v>1607</v>
      </c>
      <c r="Y2" t="s">
        <v>1608</v>
      </c>
      <c r="Z2" t="s">
        <v>1609</v>
      </c>
      <c r="AA2" t="s">
        <v>1304</v>
      </c>
      <c r="AB2" t="s">
        <v>1551</v>
      </c>
      <c r="AC2" t="s">
        <v>1305</v>
      </c>
      <c r="AE2" s="18" t="s">
        <v>1287</v>
      </c>
      <c r="AF2" s="19" t="s">
        <v>28</v>
      </c>
      <c r="AG2" s="20">
        <f>VLOOKUP(AE2, Major_League_Baseball__Detailed_Standings[[Tm]:[Games]], 2, FALSE)</f>
        <v>131</v>
      </c>
    </row>
    <row r="3" spans="1:33" x14ac:dyDescent="0.45">
      <c r="A3">
        <v>2</v>
      </c>
      <c r="B3" t="s">
        <v>1291</v>
      </c>
      <c r="C3">
        <v>132</v>
      </c>
      <c r="D3">
        <v>78</v>
      </c>
      <c r="E3">
        <v>54</v>
      </c>
      <c r="F3">
        <v>0.59099999999999997</v>
      </c>
      <c r="G3" t="s">
        <v>1295</v>
      </c>
      <c r="H3">
        <v>5.0999999999999996</v>
      </c>
      <c r="I3">
        <v>4.0999999999999996</v>
      </c>
      <c r="J3">
        <v>1</v>
      </c>
      <c r="K3">
        <v>-0.1</v>
      </c>
      <c r="L3">
        <v>0.9</v>
      </c>
      <c r="M3" t="s">
        <v>1610</v>
      </c>
      <c r="N3">
        <v>-1</v>
      </c>
      <c r="O3" t="s">
        <v>1565</v>
      </c>
      <c r="P3" t="s">
        <v>1611</v>
      </c>
      <c r="Q3" t="s">
        <v>1566</v>
      </c>
      <c r="R3" t="s">
        <v>1582</v>
      </c>
      <c r="S3" t="s">
        <v>1612</v>
      </c>
      <c r="T3" t="s">
        <v>1613</v>
      </c>
      <c r="U3" t="s">
        <v>1578</v>
      </c>
      <c r="V3" s="6"/>
      <c r="W3" t="s">
        <v>1614</v>
      </c>
      <c r="X3" t="s">
        <v>1599</v>
      </c>
      <c r="Y3" t="s">
        <v>1615</v>
      </c>
      <c r="Z3" t="s">
        <v>1616</v>
      </c>
      <c r="AA3" t="s">
        <v>1290</v>
      </c>
      <c r="AB3" t="s">
        <v>1292</v>
      </c>
      <c r="AC3" t="s">
        <v>1305</v>
      </c>
      <c r="AE3" s="21" t="s">
        <v>1291</v>
      </c>
      <c r="AF3" s="22" t="s">
        <v>22</v>
      </c>
      <c r="AG3" s="23">
        <f>VLOOKUP(AE3, Major_League_Baseball__Detailed_Standings[[Tm]:[Games]], 2, FALSE)</f>
        <v>132</v>
      </c>
    </row>
    <row r="4" spans="1:33" x14ac:dyDescent="0.45">
      <c r="A4">
        <v>3</v>
      </c>
      <c r="B4" t="s">
        <v>1287</v>
      </c>
      <c r="C4">
        <v>131</v>
      </c>
      <c r="D4">
        <v>77</v>
      </c>
      <c r="E4">
        <v>54</v>
      </c>
      <c r="F4">
        <v>0.58799999999999997</v>
      </c>
      <c r="G4" t="s">
        <v>1288</v>
      </c>
      <c r="H4">
        <v>4.9000000000000004</v>
      </c>
      <c r="I4">
        <v>4</v>
      </c>
      <c r="J4">
        <v>0.9</v>
      </c>
      <c r="K4">
        <v>-0.1</v>
      </c>
      <c r="L4">
        <v>0.8</v>
      </c>
      <c r="M4" t="s">
        <v>1602</v>
      </c>
      <c r="N4">
        <v>0</v>
      </c>
      <c r="O4" t="s">
        <v>1617</v>
      </c>
      <c r="P4" t="s">
        <v>1313</v>
      </c>
      <c r="Q4" t="s">
        <v>1618</v>
      </c>
      <c r="R4" t="s">
        <v>1619</v>
      </c>
      <c r="S4" t="s">
        <v>1604</v>
      </c>
      <c r="T4" t="s">
        <v>1620</v>
      </c>
      <c r="U4" t="s">
        <v>1334</v>
      </c>
      <c r="V4" s="6"/>
      <c r="W4" t="s">
        <v>1621</v>
      </c>
      <c r="X4" t="s">
        <v>1622</v>
      </c>
      <c r="Y4" t="s">
        <v>1623</v>
      </c>
      <c r="Z4" t="s">
        <v>1624</v>
      </c>
      <c r="AA4" t="s">
        <v>1290</v>
      </c>
      <c r="AB4" t="s">
        <v>1301</v>
      </c>
      <c r="AC4" t="s">
        <v>1311</v>
      </c>
      <c r="AE4" s="18" t="s">
        <v>1294</v>
      </c>
      <c r="AF4" s="19" t="s">
        <v>235</v>
      </c>
      <c r="AG4" s="19">
        <f>VLOOKUP(AE4, Major_League_Baseball__Detailed_Standings[[Tm]:[Games]], 2, FALSE)</f>
        <v>132</v>
      </c>
    </row>
    <row r="5" spans="1:33" x14ac:dyDescent="0.45">
      <c r="A5">
        <v>4</v>
      </c>
      <c r="B5" t="s">
        <v>1302</v>
      </c>
      <c r="C5">
        <v>130</v>
      </c>
      <c r="D5">
        <v>75</v>
      </c>
      <c r="E5">
        <v>55</v>
      </c>
      <c r="F5">
        <v>0.57699999999999996</v>
      </c>
      <c r="G5" t="s">
        <v>1308</v>
      </c>
      <c r="H5">
        <v>4.8</v>
      </c>
      <c r="I5">
        <v>4</v>
      </c>
      <c r="J5">
        <v>0.9</v>
      </c>
      <c r="K5">
        <v>0</v>
      </c>
      <c r="L5">
        <v>0.8</v>
      </c>
      <c r="M5" t="s">
        <v>1625</v>
      </c>
      <c r="N5">
        <v>-1</v>
      </c>
      <c r="O5" t="s">
        <v>1540</v>
      </c>
      <c r="P5" t="s">
        <v>1626</v>
      </c>
      <c r="Q5" t="s">
        <v>1627</v>
      </c>
      <c r="R5" t="s">
        <v>1628</v>
      </c>
      <c r="S5" t="s">
        <v>1629</v>
      </c>
      <c r="T5" t="s">
        <v>1630</v>
      </c>
      <c r="U5" t="s">
        <v>1320</v>
      </c>
      <c r="V5" s="6"/>
      <c r="W5" t="s">
        <v>1631</v>
      </c>
      <c r="X5" t="s">
        <v>1546</v>
      </c>
      <c r="Y5" t="s">
        <v>1632</v>
      </c>
      <c r="Z5" t="s">
        <v>1633</v>
      </c>
      <c r="AA5" t="s">
        <v>1304</v>
      </c>
      <c r="AB5" t="s">
        <v>1634</v>
      </c>
      <c r="AC5" t="s">
        <v>1305</v>
      </c>
      <c r="AE5" s="21" t="s">
        <v>1296</v>
      </c>
      <c r="AF5" s="22" t="s">
        <v>127</v>
      </c>
      <c r="AG5" s="22">
        <f>VLOOKUP(AE5, Major_League_Baseball__Detailed_Standings[[Tm]:[Games]], 2, FALSE)</f>
        <v>132</v>
      </c>
    </row>
    <row r="6" spans="1:33" x14ac:dyDescent="0.45">
      <c r="A6">
        <v>5</v>
      </c>
      <c r="B6" t="s">
        <v>1296</v>
      </c>
      <c r="C6">
        <v>132</v>
      </c>
      <c r="D6">
        <v>76</v>
      </c>
      <c r="E6">
        <v>56</v>
      </c>
      <c r="F6">
        <v>0.57599999999999996</v>
      </c>
      <c r="G6" t="s">
        <v>1308</v>
      </c>
      <c r="H6">
        <v>5</v>
      </c>
      <c r="I6">
        <v>4.3</v>
      </c>
      <c r="J6">
        <v>0.7</v>
      </c>
      <c r="K6">
        <v>0</v>
      </c>
      <c r="L6">
        <v>0.6</v>
      </c>
      <c r="M6" t="s">
        <v>1635</v>
      </c>
      <c r="N6">
        <v>2</v>
      </c>
      <c r="O6" t="s">
        <v>1636</v>
      </c>
      <c r="P6" t="s">
        <v>1551</v>
      </c>
      <c r="Q6" t="s">
        <v>1569</v>
      </c>
      <c r="R6" t="s">
        <v>1581</v>
      </c>
      <c r="S6" t="s">
        <v>1568</v>
      </c>
      <c r="T6" t="s">
        <v>1637</v>
      </c>
      <c r="U6" t="s">
        <v>1309</v>
      </c>
      <c r="V6" s="6"/>
      <c r="W6" t="s">
        <v>1638</v>
      </c>
      <c r="X6" t="s">
        <v>1639</v>
      </c>
      <c r="Y6" t="s">
        <v>1640</v>
      </c>
      <c r="Z6" t="s">
        <v>1629</v>
      </c>
      <c r="AA6" t="s">
        <v>1300</v>
      </c>
      <c r="AB6" t="s">
        <v>1303</v>
      </c>
      <c r="AC6" t="s">
        <v>1326</v>
      </c>
      <c r="AE6" s="18" t="s">
        <v>1298</v>
      </c>
      <c r="AF6" s="19" t="s">
        <v>37</v>
      </c>
      <c r="AG6" s="19">
        <f>VLOOKUP(AE6, Major_League_Baseball__Detailed_Standings[[Tm]:[Games]], 2, FALSE)</f>
        <v>131</v>
      </c>
    </row>
    <row r="7" spans="1:33" x14ac:dyDescent="0.45">
      <c r="A7">
        <v>6</v>
      </c>
      <c r="B7" t="s">
        <v>1339</v>
      </c>
      <c r="C7">
        <v>131</v>
      </c>
      <c r="D7">
        <v>75</v>
      </c>
      <c r="E7">
        <v>56</v>
      </c>
      <c r="F7">
        <v>0.57299999999999995</v>
      </c>
      <c r="G7" t="s">
        <v>1641</v>
      </c>
      <c r="H7">
        <v>5.4</v>
      </c>
      <c r="I7">
        <v>4.5999999999999996</v>
      </c>
      <c r="J7">
        <v>0.7</v>
      </c>
      <c r="K7">
        <v>-0.1</v>
      </c>
      <c r="L7">
        <v>0.6</v>
      </c>
      <c r="M7" t="s">
        <v>1642</v>
      </c>
      <c r="N7">
        <v>1</v>
      </c>
      <c r="O7" t="s">
        <v>1316</v>
      </c>
      <c r="P7" t="s">
        <v>1566</v>
      </c>
      <c r="Q7" t="s">
        <v>1643</v>
      </c>
      <c r="R7" t="s">
        <v>1644</v>
      </c>
      <c r="S7" t="s">
        <v>1637</v>
      </c>
      <c r="T7" t="s">
        <v>1645</v>
      </c>
      <c r="U7" t="s">
        <v>1578</v>
      </c>
      <c r="V7" s="6"/>
      <c r="W7" t="s">
        <v>1646</v>
      </c>
      <c r="X7" t="s">
        <v>1565</v>
      </c>
      <c r="Y7" t="s">
        <v>1647</v>
      </c>
      <c r="Z7" t="s">
        <v>1648</v>
      </c>
      <c r="AA7" t="s">
        <v>1304</v>
      </c>
      <c r="AB7" t="s">
        <v>1649</v>
      </c>
      <c r="AC7" t="s">
        <v>1650</v>
      </c>
      <c r="AE7" s="21" t="s">
        <v>1302</v>
      </c>
      <c r="AF7" s="22" t="s">
        <v>43</v>
      </c>
      <c r="AG7" s="22">
        <f>VLOOKUP(AE7, Major_League_Baseball__Detailed_Standings[[Tm]:[Games]], 2, FALSE)</f>
        <v>130</v>
      </c>
    </row>
    <row r="8" spans="1:33" x14ac:dyDescent="0.45">
      <c r="A8">
        <v>7</v>
      </c>
      <c r="B8" t="s">
        <v>1294</v>
      </c>
      <c r="C8">
        <v>132</v>
      </c>
      <c r="D8">
        <v>75</v>
      </c>
      <c r="E8">
        <v>57</v>
      </c>
      <c r="F8">
        <v>0.56799999999999995</v>
      </c>
      <c r="G8" t="s">
        <v>1330</v>
      </c>
      <c r="H8">
        <v>4.5</v>
      </c>
      <c r="I8">
        <v>4</v>
      </c>
      <c r="J8">
        <v>0.5</v>
      </c>
      <c r="K8">
        <v>-0.1</v>
      </c>
      <c r="L8">
        <v>0.5</v>
      </c>
      <c r="M8" t="s">
        <v>1635</v>
      </c>
      <c r="N8">
        <v>1</v>
      </c>
      <c r="O8" t="s">
        <v>1541</v>
      </c>
      <c r="P8" t="s">
        <v>1575</v>
      </c>
      <c r="Q8" t="s">
        <v>1651</v>
      </c>
      <c r="R8" t="s">
        <v>1573</v>
      </c>
      <c r="S8" t="s">
        <v>1652</v>
      </c>
      <c r="T8" t="s">
        <v>1653</v>
      </c>
      <c r="U8" t="s">
        <v>1654</v>
      </c>
      <c r="V8" s="6"/>
      <c r="W8" t="s">
        <v>1655</v>
      </c>
      <c r="X8" t="s">
        <v>1656</v>
      </c>
      <c r="Y8" t="s">
        <v>1657</v>
      </c>
      <c r="Z8" t="s">
        <v>1658</v>
      </c>
      <c r="AA8" t="s">
        <v>1331</v>
      </c>
      <c r="AB8" t="s">
        <v>1310</v>
      </c>
      <c r="AC8" t="s">
        <v>1323</v>
      </c>
      <c r="AE8" s="18" t="s">
        <v>1306</v>
      </c>
      <c r="AF8" s="19" t="s">
        <v>155</v>
      </c>
      <c r="AG8" s="19">
        <f>VLOOKUP(AE8, Major_League_Baseball__Detailed_Standings[[Tm]:[Games]], 2, FALSE)</f>
        <v>132</v>
      </c>
    </row>
    <row r="9" spans="1:33" x14ac:dyDescent="0.45">
      <c r="A9">
        <v>8</v>
      </c>
      <c r="B9" t="s">
        <v>1319</v>
      </c>
      <c r="C9">
        <v>133</v>
      </c>
      <c r="D9">
        <v>75</v>
      </c>
      <c r="E9">
        <v>58</v>
      </c>
      <c r="F9">
        <v>0.56399999999999995</v>
      </c>
      <c r="G9" t="s">
        <v>1295</v>
      </c>
      <c r="H9">
        <v>4.8</v>
      </c>
      <c r="I9">
        <v>4.2</v>
      </c>
      <c r="J9">
        <v>0.5</v>
      </c>
      <c r="K9">
        <v>0</v>
      </c>
      <c r="L9">
        <v>0.5</v>
      </c>
      <c r="M9" t="s">
        <v>1659</v>
      </c>
      <c r="N9">
        <v>2</v>
      </c>
      <c r="O9" t="s">
        <v>1585</v>
      </c>
      <c r="P9" t="s">
        <v>1660</v>
      </c>
      <c r="Q9" t="s">
        <v>1661</v>
      </c>
      <c r="R9" t="s">
        <v>1585</v>
      </c>
      <c r="S9" t="s">
        <v>1662</v>
      </c>
      <c r="T9" t="s">
        <v>1663</v>
      </c>
      <c r="U9" t="s">
        <v>1664</v>
      </c>
      <c r="V9" s="6"/>
      <c r="W9" t="s">
        <v>1665</v>
      </c>
      <c r="X9" t="s">
        <v>1589</v>
      </c>
      <c r="Y9" t="s">
        <v>1562</v>
      </c>
      <c r="Z9" t="s">
        <v>1544</v>
      </c>
      <c r="AA9" t="s">
        <v>1290</v>
      </c>
      <c r="AB9" t="s">
        <v>1551</v>
      </c>
      <c r="AC9" t="s">
        <v>1666</v>
      </c>
      <c r="AE9" s="21" t="s">
        <v>1307</v>
      </c>
      <c r="AF9" s="22" t="s">
        <v>19</v>
      </c>
      <c r="AG9" s="22">
        <f>VLOOKUP(AE9, Major_League_Baseball__Detailed_Standings[[Tm]:[Games]], 2, FALSE)</f>
        <v>131</v>
      </c>
    </row>
    <row r="10" spans="1:33" x14ac:dyDescent="0.45">
      <c r="A10">
        <v>9</v>
      </c>
      <c r="B10" t="s">
        <v>1306</v>
      </c>
      <c r="C10">
        <v>132</v>
      </c>
      <c r="D10">
        <v>74</v>
      </c>
      <c r="E10">
        <v>58</v>
      </c>
      <c r="F10">
        <v>0.56100000000000005</v>
      </c>
      <c r="G10" t="s">
        <v>1295</v>
      </c>
      <c r="H10">
        <v>4.9000000000000004</v>
      </c>
      <c r="I10">
        <v>4.0999999999999996</v>
      </c>
      <c r="J10">
        <v>0.8</v>
      </c>
      <c r="K10">
        <v>-0.2</v>
      </c>
      <c r="L10">
        <v>0.6</v>
      </c>
      <c r="M10" t="s">
        <v>1667</v>
      </c>
      <c r="N10">
        <v>-2</v>
      </c>
      <c r="O10" t="s">
        <v>1553</v>
      </c>
      <c r="P10" t="s">
        <v>1668</v>
      </c>
      <c r="Q10" t="s">
        <v>1538</v>
      </c>
      <c r="R10" t="s">
        <v>1555</v>
      </c>
      <c r="S10" t="s">
        <v>1669</v>
      </c>
      <c r="T10" t="s">
        <v>1670</v>
      </c>
      <c r="U10" t="s">
        <v>1572</v>
      </c>
      <c r="V10" s="6"/>
      <c r="W10" t="s">
        <v>1671</v>
      </c>
      <c r="X10" t="s">
        <v>1550</v>
      </c>
      <c r="Y10" t="s">
        <v>1672</v>
      </c>
      <c r="Z10" t="s">
        <v>1673</v>
      </c>
      <c r="AA10" t="s">
        <v>1304</v>
      </c>
      <c r="AB10" t="s">
        <v>1292</v>
      </c>
      <c r="AC10" t="s">
        <v>1305</v>
      </c>
      <c r="AE10" s="18" t="s">
        <v>1312</v>
      </c>
      <c r="AF10" s="19" t="s">
        <v>76</v>
      </c>
      <c r="AG10" s="19">
        <f>VLOOKUP(AE10, Major_League_Baseball__Detailed_Standings[[Tm]:[Games]], 2, FALSE)</f>
        <v>131</v>
      </c>
    </row>
    <row r="11" spans="1:33" x14ac:dyDescent="0.45">
      <c r="A11">
        <v>10</v>
      </c>
      <c r="B11" t="s">
        <v>1312</v>
      </c>
      <c r="C11">
        <v>131</v>
      </c>
      <c r="D11">
        <v>72</v>
      </c>
      <c r="E11">
        <v>59</v>
      </c>
      <c r="F11">
        <v>0.55000000000000004</v>
      </c>
      <c r="G11" t="s">
        <v>1330</v>
      </c>
      <c r="H11">
        <v>4.9000000000000004</v>
      </c>
      <c r="I11">
        <v>4.4000000000000004</v>
      </c>
      <c r="J11">
        <v>0.5</v>
      </c>
      <c r="K11">
        <v>-0.1</v>
      </c>
      <c r="L11">
        <v>0.5</v>
      </c>
      <c r="M11" t="s">
        <v>1674</v>
      </c>
      <c r="N11">
        <v>0</v>
      </c>
      <c r="O11" t="s">
        <v>1537</v>
      </c>
      <c r="P11" t="s">
        <v>1675</v>
      </c>
      <c r="Q11" t="s">
        <v>1676</v>
      </c>
      <c r="R11" t="s">
        <v>1543</v>
      </c>
      <c r="S11" t="s">
        <v>1677</v>
      </c>
      <c r="T11" t="s">
        <v>1678</v>
      </c>
      <c r="U11" t="s">
        <v>1679</v>
      </c>
      <c r="V11" s="6"/>
      <c r="W11" t="s">
        <v>1680</v>
      </c>
      <c r="X11" t="s">
        <v>1681</v>
      </c>
      <c r="Y11" t="s">
        <v>1682</v>
      </c>
      <c r="Z11" t="s">
        <v>1683</v>
      </c>
      <c r="AA11" t="s">
        <v>1300</v>
      </c>
      <c r="AB11" t="s">
        <v>1315</v>
      </c>
      <c r="AC11" t="s">
        <v>1318</v>
      </c>
      <c r="AE11" s="21" t="s">
        <v>1317</v>
      </c>
      <c r="AF11" s="22" t="s">
        <v>97</v>
      </c>
      <c r="AG11" s="22">
        <f>VLOOKUP(AE11, Major_League_Baseball__Detailed_Standings[[Tm]:[Games]], 2, FALSE)</f>
        <v>132</v>
      </c>
    </row>
    <row r="12" spans="1:33" x14ac:dyDescent="0.45">
      <c r="A12">
        <v>11</v>
      </c>
      <c r="B12" t="s">
        <v>1307</v>
      </c>
      <c r="C12">
        <v>131</v>
      </c>
      <c r="D12">
        <v>71</v>
      </c>
      <c r="E12">
        <v>60</v>
      </c>
      <c r="F12">
        <v>0.54200000000000004</v>
      </c>
      <c r="G12" t="s">
        <v>1299</v>
      </c>
      <c r="H12">
        <v>4.3</v>
      </c>
      <c r="I12">
        <v>3.9</v>
      </c>
      <c r="J12">
        <v>0.4</v>
      </c>
      <c r="K12">
        <v>0</v>
      </c>
      <c r="L12">
        <v>0.4</v>
      </c>
      <c r="M12" t="s">
        <v>1674</v>
      </c>
      <c r="N12">
        <v>-1</v>
      </c>
      <c r="O12" t="s">
        <v>1588</v>
      </c>
      <c r="P12" t="s">
        <v>1530</v>
      </c>
      <c r="Q12" t="s">
        <v>1684</v>
      </c>
      <c r="R12" t="s">
        <v>1603</v>
      </c>
      <c r="S12" t="s">
        <v>1685</v>
      </c>
      <c r="T12" t="s">
        <v>1678</v>
      </c>
      <c r="U12" t="s">
        <v>1686</v>
      </c>
      <c r="V12" s="6"/>
      <c r="W12" t="s">
        <v>1687</v>
      </c>
      <c r="X12" t="s">
        <v>1688</v>
      </c>
      <c r="Y12" t="s">
        <v>1689</v>
      </c>
      <c r="Z12" t="s">
        <v>1690</v>
      </c>
      <c r="AA12" t="s">
        <v>1304</v>
      </c>
      <c r="AB12" t="s">
        <v>1301</v>
      </c>
      <c r="AC12" t="s">
        <v>1316</v>
      </c>
      <c r="AE12" s="18" t="s">
        <v>1319</v>
      </c>
      <c r="AF12" s="19" t="s">
        <v>117</v>
      </c>
      <c r="AG12" s="19">
        <f>VLOOKUP(AE12, Major_League_Baseball__Detailed_Standings[[Tm]:[Games]], 2, FALSE)</f>
        <v>133</v>
      </c>
    </row>
    <row r="13" spans="1:33" x14ac:dyDescent="0.45">
      <c r="A13">
        <v>12</v>
      </c>
      <c r="B13" t="s">
        <v>1340</v>
      </c>
      <c r="C13">
        <v>131</v>
      </c>
      <c r="D13">
        <v>70</v>
      </c>
      <c r="E13">
        <v>61</v>
      </c>
      <c r="F13">
        <v>0.53400000000000003</v>
      </c>
      <c r="G13" t="s">
        <v>1308</v>
      </c>
      <c r="H13">
        <v>4.5999999999999996</v>
      </c>
      <c r="I13">
        <v>4</v>
      </c>
      <c r="J13">
        <v>0.5</v>
      </c>
      <c r="K13">
        <v>-0.1</v>
      </c>
      <c r="L13">
        <v>0.4</v>
      </c>
      <c r="M13" t="s">
        <v>1691</v>
      </c>
      <c r="N13">
        <v>-3</v>
      </c>
      <c r="O13" t="s">
        <v>1552</v>
      </c>
      <c r="P13" t="s">
        <v>1692</v>
      </c>
      <c r="Q13" t="s">
        <v>1567</v>
      </c>
      <c r="R13" t="s">
        <v>1573</v>
      </c>
      <c r="S13" t="s">
        <v>1693</v>
      </c>
      <c r="T13" t="s">
        <v>1678</v>
      </c>
      <c r="U13" t="s">
        <v>1547</v>
      </c>
      <c r="V13" s="6"/>
      <c r="W13" t="s">
        <v>1694</v>
      </c>
      <c r="X13" t="s">
        <v>1599</v>
      </c>
      <c r="Y13" t="s">
        <v>1576</v>
      </c>
      <c r="Z13" t="s">
        <v>1695</v>
      </c>
      <c r="AA13" t="s">
        <v>1320</v>
      </c>
      <c r="AB13" t="s">
        <v>1634</v>
      </c>
      <c r="AC13" t="s">
        <v>1305</v>
      </c>
      <c r="AE13" s="21" t="s">
        <v>1322</v>
      </c>
      <c r="AF13" s="22" t="s">
        <v>40</v>
      </c>
      <c r="AG13" s="22">
        <f>VLOOKUP(AE13, Major_League_Baseball__Detailed_Standings[[Tm]:[Games]], 2, FALSE)</f>
        <v>131</v>
      </c>
    </row>
    <row r="14" spans="1:33" x14ac:dyDescent="0.45">
      <c r="A14">
        <v>13</v>
      </c>
      <c r="B14" t="s">
        <v>1342</v>
      </c>
      <c r="C14">
        <v>131</v>
      </c>
      <c r="D14">
        <v>68</v>
      </c>
      <c r="E14">
        <v>63</v>
      </c>
      <c r="F14">
        <v>0.51900000000000002</v>
      </c>
      <c r="G14" t="s">
        <v>1308</v>
      </c>
      <c r="H14">
        <v>4.8</v>
      </c>
      <c r="I14">
        <v>4.5</v>
      </c>
      <c r="J14">
        <v>0.2</v>
      </c>
      <c r="K14">
        <v>0</v>
      </c>
      <c r="L14">
        <v>0.2</v>
      </c>
      <c r="M14" t="s">
        <v>1696</v>
      </c>
      <c r="N14">
        <v>0</v>
      </c>
      <c r="O14" t="s">
        <v>1697</v>
      </c>
      <c r="P14" t="s">
        <v>1313</v>
      </c>
      <c r="Q14" t="s">
        <v>1350</v>
      </c>
      <c r="R14" t="s">
        <v>1581</v>
      </c>
      <c r="S14" t="s">
        <v>1698</v>
      </c>
      <c r="T14" t="s">
        <v>1670</v>
      </c>
      <c r="U14" t="s">
        <v>1559</v>
      </c>
      <c r="V14" s="6"/>
      <c r="W14" t="s">
        <v>1655</v>
      </c>
      <c r="X14" t="s">
        <v>1699</v>
      </c>
      <c r="Y14" t="s">
        <v>1700</v>
      </c>
      <c r="Z14" t="s">
        <v>1564</v>
      </c>
      <c r="AA14" t="s">
        <v>1290</v>
      </c>
      <c r="AB14" t="s">
        <v>1303</v>
      </c>
      <c r="AC14" t="s">
        <v>1326</v>
      </c>
      <c r="AE14" s="18" t="s">
        <v>1324</v>
      </c>
      <c r="AF14" s="19" t="s">
        <v>52</v>
      </c>
      <c r="AG14" s="19">
        <f>VLOOKUP(AE14, Major_League_Baseball__Detailed_Standings[[Tm]:[Games]], 2, FALSE)</f>
        <v>132</v>
      </c>
    </row>
    <row r="15" spans="1:33" x14ac:dyDescent="0.45">
      <c r="A15">
        <v>14</v>
      </c>
      <c r="B15" t="s">
        <v>1322</v>
      </c>
      <c r="C15">
        <v>131</v>
      </c>
      <c r="D15">
        <v>67</v>
      </c>
      <c r="E15">
        <v>64</v>
      </c>
      <c r="F15">
        <v>0.51100000000000001</v>
      </c>
      <c r="G15" t="s">
        <v>1536</v>
      </c>
      <c r="H15">
        <v>4.9000000000000004</v>
      </c>
      <c r="I15">
        <v>4.8</v>
      </c>
      <c r="J15">
        <v>0</v>
      </c>
      <c r="K15">
        <v>0</v>
      </c>
      <c r="L15">
        <v>0.1</v>
      </c>
      <c r="M15" t="s">
        <v>1701</v>
      </c>
      <c r="N15">
        <v>1</v>
      </c>
      <c r="O15" t="s">
        <v>1591</v>
      </c>
      <c r="P15" t="s">
        <v>1540</v>
      </c>
      <c r="Q15" t="s">
        <v>1702</v>
      </c>
      <c r="R15" t="s">
        <v>1703</v>
      </c>
      <c r="S15" t="s">
        <v>1704</v>
      </c>
      <c r="T15" t="s">
        <v>1705</v>
      </c>
      <c r="U15" t="s">
        <v>1334</v>
      </c>
      <c r="V15" s="6"/>
      <c r="W15" t="s">
        <v>1706</v>
      </c>
      <c r="X15" t="s">
        <v>1707</v>
      </c>
      <c r="Y15" t="s">
        <v>1708</v>
      </c>
      <c r="Z15" t="s">
        <v>1709</v>
      </c>
      <c r="AA15" t="s">
        <v>1300</v>
      </c>
      <c r="AB15" t="s">
        <v>1710</v>
      </c>
      <c r="AC15" t="s">
        <v>1553</v>
      </c>
      <c r="AE15" s="21" t="s">
        <v>1325</v>
      </c>
      <c r="AF15" s="22" t="s">
        <v>65</v>
      </c>
      <c r="AG15" s="22">
        <f>VLOOKUP(AE15, Major_League_Baseball__Detailed_Standings[[Tm]:[Games]], 2, FALSE)</f>
        <v>132</v>
      </c>
    </row>
    <row r="16" spans="1:33" x14ac:dyDescent="0.45">
      <c r="A16">
        <v>15</v>
      </c>
      <c r="B16" t="s">
        <v>1317</v>
      </c>
      <c r="C16">
        <v>132</v>
      </c>
      <c r="D16">
        <v>67</v>
      </c>
      <c r="E16">
        <v>65</v>
      </c>
      <c r="F16">
        <v>0.50800000000000001</v>
      </c>
      <c r="G16" t="s">
        <v>1295</v>
      </c>
      <c r="H16">
        <v>3.9</v>
      </c>
      <c r="I16">
        <v>3.8</v>
      </c>
      <c r="J16">
        <v>0.1</v>
      </c>
      <c r="K16">
        <v>0</v>
      </c>
      <c r="L16">
        <v>0.1</v>
      </c>
      <c r="M16" t="s">
        <v>1711</v>
      </c>
      <c r="N16">
        <v>-1</v>
      </c>
      <c r="O16" t="s">
        <v>1556</v>
      </c>
      <c r="P16" t="s">
        <v>1563</v>
      </c>
      <c r="Q16" t="s">
        <v>1548</v>
      </c>
      <c r="R16" t="s">
        <v>1712</v>
      </c>
      <c r="S16" t="s">
        <v>1713</v>
      </c>
      <c r="T16" t="s">
        <v>1714</v>
      </c>
      <c r="U16" t="s">
        <v>1504</v>
      </c>
      <c r="V16" s="6"/>
      <c r="W16" t="s">
        <v>1715</v>
      </c>
      <c r="X16" t="s">
        <v>1716</v>
      </c>
      <c r="Y16" t="s">
        <v>1717</v>
      </c>
      <c r="Z16" t="s">
        <v>1718</v>
      </c>
      <c r="AA16" t="s">
        <v>1300</v>
      </c>
      <c r="AB16" t="s">
        <v>1310</v>
      </c>
      <c r="AC16" t="s">
        <v>1323</v>
      </c>
      <c r="AE16" s="18" t="s">
        <v>1327</v>
      </c>
      <c r="AF16" s="19" t="s">
        <v>70</v>
      </c>
      <c r="AG16" s="19">
        <f>VLOOKUP(AE16, Major_League_Baseball__Detailed_Standings[[Tm]:[Games]], 2, FALSE)</f>
        <v>131</v>
      </c>
    </row>
    <row r="17" spans="1:33" x14ac:dyDescent="0.45">
      <c r="A17">
        <v>16</v>
      </c>
      <c r="B17" t="s">
        <v>1324</v>
      </c>
      <c r="C17">
        <v>132</v>
      </c>
      <c r="D17">
        <v>66</v>
      </c>
      <c r="E17">
        <v>66</v>
      </c>
      <c r="F17">
        <v>0.5</v>
      </c>
      <c r="G17" t="s">
        <v>1299</v>
      </c>
      <c r="H17">
        <v>4.4000000000000004</v>
      </c>
      <c r="I17">
        <v>4.2</v>
      </c>
      <c r="J17">
        <v>0.2</v>
      </c>
      <c r="K17">
        <v>0</v>
      </c>
      <c r="L17">
        <v>0.2</v>
      </c>
      <c r="M17" t="s">
        <v>1719</v>
      </c>
      <c r="N17">
        <v>-3</v>
      </c>
      <c r="O17" t="s">
        <v>1720</v>
      </c>
      <c r="P17" t="s">
        <v>1721</v>
      </c>
      <c r="Q17" t="s">
        <v>1571</v>
      </c>
      <c r="R17" t="s">
        <v>1722</v>
      </c>
      <c r="S17" t="s">
        <v>1612</v>
      </c>
      <c r="T17" t="s">
        <v>1723</v>
      </c>
      <c r="U17" t="s">
        <v>1304</v>
      </c>
      <c r="V17" s="6"/>
      <c r="W17" t="s">
        <v>1724</v>
      </c>
      <c r="X17" t="s">
        <v>1592</v>
      </c>
      <c r="Y17" t="s">
        <v>1725</v>
      </c>
      <c r="Z17" t="s">
        <v>1601</v>
      </c>
      <c r="AA17" t="s">
        <v>1304</v>
      </c>
      <c r="AB17" t="s">
        <v>1292</v>
      </c>
      <c r="AC17" t="s">
        <v>1316</v>
      </c>
      <c r="AE17" s="21" t="s">
        <v>1329</v>
      </c>
      <c r="AF17" s="22" t="s">
        <v>59</v>
      </c>
      <c r="AG17" s="22">
        <f>VLOOKUP(AE17, Major_League_Baseball__Detailed_Standings[[Tm]:[Games]], 2, FALSE)</f>
        <v>132</v>
      </c>
    </row>
    <row r="18" spans="1:33" x14ac:dyDescent="0.45">
      <c r="A18">
        <v>17</v>
      </c>
      <c r="B18" t="s">
        <v>1329</v>
      </c>
      <c r="C18">
        <v>132</v>
      </c>
      <c r="D18">
        <v>66</v>
      </c>
      <c r="E18">
        <v>66</v>
      </c>
      <c r="F18">
        <v>0.5</v>
      </c>
      <c r="G18" t="s">
        <v>1726</v>
      </c>
      <c r="H18">
        <v>4.3</v>
      </c>
      <c r="I18">
        <v>4.2</v>
      </c>
      <c r="J18">
        <v>0.1</v>
      </c>
      <c r="K18">
        <v>0</v>
      </c>
      <c r="L18">
        <v>0.1</v>
      </c>
      <c r="M18" t="s">
        <v>1727</v>
      </c>
      <c r="N18">
        <v>-1</v>
      </c>
      <c r="O18" t="s">
        <v>1301</v>
      </c>
      <c r="P18" t="s">
        <v>1728</v>
      </c>
      <c r="Q18" t="s">
        <v>1545</v>
      </c>
      <c r="R18" t="s">
        <v>1729</v>
      </c>
      <c r="S18" t="s">
        <v>1730</v>
      </c>
      <c r="T18" t="s">
        <v>1653</v>
      </c>
      <c r="U18" t="s">
        <v>1731</v>
      </c>
      <c r="V18" s="6"/>
      <c r="W18" t="s">
        <v>1732</v>
      </c>
      <c r="X18" t="s">
        <v>1549</v>
      </c>
      <c r="Y18" t="s">
        <v>1733</v>
      </c>
      <c r="Z18" t="s">
        <v>1622</v>
      </c>
      <c r="AA18" t="s">
        <v>1304</v>
      </c>
      <c r="AB18" t="s">
        <v>1634</v>
      </c>
      <c r="AC18" t="s">
        <v>1318</v>
      </c>
      <c r="AE18" s="18" t="s">
        <v>1333</v>
      </c>
      <c r="AF18" s="19" t="s">
        <v>25</v>
      </c>
      <c r="AG18" s="19">
        <f>VLOOKUP(AE18, Major_League_Baseball__Detailed_Standings[[Tm]:[Games]], 2, FALSE)</f>
        <v>131</v>
      </c>
    </row>
    <row r="19" spans="1:33" x14ac:dyDescent="0.45">
      <c r="A19">
        <v>18</v>
      </c>
      <c r="B19" t="s">
        <v>1325</v>
      </c>
      <c r="C19">
        <v>132</v>
      </c>
      <c r="D19">
        <v>66</v>
      </c>
      <c r="E19">
        <v>66</v>
      </c>
      <c r="F19">
        <v>0.5</v>
      </c>
      <c r="G19" t="s">
        <v>1308</v>
      </c>
      <c r="H19">
        <v>4.3</v>
      </c>
      <c r="I19">
        <v>4.4000000000000004</v>
      </c>
      <c r="J19">
        <v>-0.1</v>
      </c>
      <c r="K19">
        <v>0</v>
      </c>
      <c r="L19">
        <v>-0.1</v>
      </c>
      <c r="M19" t="s">
        <v>1734</v>
      </c>
      <c r="N19">
        <v>1</v>
      </c>
      <c r="O19" t="s">
        <v>1326</v>
      </c>
      <c r="P19" t="s">
        <v>1539</v>
      </c>
      <c r="Q19" t="s">
        <v>1575</v>
      </c>
      <c r="R19" t="s">
        <v>1735</v>
      </c>
      <c r="S19" t="s">
        <v>1736</v>
      </c>
      <c r="T19" t="s">
        <v>1737</v>
      </c>
      <c r="U19" t="s">
        <v>1334</v>
      </c>
      <c r="V19" s="6"/>
      <c r="W19" t="s">
        <v>1738</v>
      </c>
      <c r="X19" t="s">
        <v>1739</v>
      </c>
      <c r="Y19" t="s">
        <v>1740</v>
      </c>
      <c r="Z19" t="s">
        <v>1741</v>
      </c>
      <c r="AA19" t="s">
        <v>1320</v>
      </c>
      <c r="AB19" t="s">
        <v>1301</v>
      </c>
      <c r="AC19" t="s">
        <v>1305</v>
      </c>
      <c r="AE19" s="21" t="s">
        <v>1335</v>
      </c>
      <c r="AF19" s="22" t="s">
        <v>304</v>
      </c>
      <c r="AG19" s="22">
        <f>VLOOKUP(AE19, Major_League_Baseball__Detailed_Standings[[Tm]:[Games]], 2, FALSE)</f>
        <v>131</v>
      </c>
    </row>
    <row r="20" spans="1:33" x14ac:dyDescent="0.45">
      <c r="A20">
        <v>19</v>
      </c>
      <c r="B20" t="s">
        <v>1333</v>
      </c>
      <c r="C20">
        <v>131</v>
      </c>
      <c r="D20">
        <v>65</v>
      </c>
      <c r="E20">
        <v>66</v>
      </c>
      <c r="F20">
        <v>0.496</v>
      </c>
      <c r="G20" t="s">
        <v>1308</v>
      </c>
      <c r="H20">
        <v>4.0999999999999996</v>
      </c>
      <c r="I20">
        <v>4.5</v>
      </c>
      <c r="J20">
        <v>-0.5</v>
      </c>
      <c r="K20">
        <v>0.1</v>
      </c>
      <c r="L20">
        <v>-0.4</v>
      </c>
      <c r="M20" t="s">
        <v>1742</v>
      </c>
      <c r="N20">
        <v>6</v>
      </c>
      <c r="O20" t="s">
        <v>1542</v>
      </c>
      <c r="P20" t="s">
        <v>1743</v>
      </c>
      <c r="Q20" t="s">
        <v>1692</v>
      </c>
      <c r="R20" t="s">
        <v>1561</v>
      </c>
      <c r="S20" t="s">
        <v>1620</v>
      </c>
      <c r="T20" t="s">
        <v>1744</v>
      </c>
      <c r="U20" t="s">
        <v>1559</v>
      </c>
      <c r="V20" s="6"/>
      <c r="W20" t="s">
        <v>1745</v>
      </c>
      <c r="X20" t="s">
        <v>1593</v>
      </c>
      <c r="Y20" t="s">
        <v>1746</v>
      </c>
      <c r="Z20" t="s">
        <v>1747</v>
      </c>
      <c r="AA20" t="s">
        <v>1320</v>
      </c>
      <c r="AB20" t="s">
        <v>1310</v>
      </c>
      <c r="AC20" t="s">
        <v>1314</v>
      </c>
      <c r="AE20" s="18" t="s">
        <v>1336</v>
      </c>
      <c r="AF20" s="19" t="s">
        <v>55</v>
      </c>
      <c r="AG20" s="19">
        <f>VLOOKUP(AE20, Major_League_Baseball__Detailed_Standings[[Tm]:[Games]], 2, FALSE)</f>
        <v>133</v>
      </c>
    </row>
    <row r="21" spans="1:33" x14ac:dyDescent="0.45">
      <c r="A21">
        <v>20</v>
      </c>
      <c r="B21" t="s">
        <v>1335</v>
      </c>
      <c r="C21">
        <v>131</v>
      </c>
      <c r="D21">
        <v>65</v>
      </c>
      <c r="E21">
        <v>66</v>
      </c>
      <c r="F21">
        <v>0.496</v>
      </c>
      <c r="G21" t="s">
        <v>1330</v>
      </c>
      <c r="H21">
        <v>3.8</v>
      </c>
      <c r="I21">
        <v>4.3</v>
      </c>
      <c r="J21">
        <v>-0.5</v>
      </c>
      <c r="K21">
        <v>0</v>
      </c>
      <c r="L21">
        <v>-0.5</v>
      </c>
      <c r="M21" t="s">
        <v>1742</v>
      </c>
      <c r="N21">
        <v>6</v>
      </c>
      <c r="O21" t="s">
        <v>1748</v>
      </c>
      <c r="P21" t="s">
        <v>1531</v>
      </c>
      <c r="Q21" t="s">
        <v>1311</v>
      </c>
      <c r="R21" t="s">
        <v>1722</v>
      </c>
      <c r="S21" t="s">
        <v>1749</v>
      </c>
      <c r="T21" t="s">
        <v>1730</v>
      </c>
      <c r="U21" t="s">
        <v>1750</v>
      </c>
      <c r="V21" s="6"/>
      <c r="W21" t="s">
        <v>1751</v>
      </c>
      <c r="X21" t="s">
        <v>1548</v>
      </c>
      <c r="Y21" t="s">
        <v>1752</v>
      </c>
      <c r="Z21" t="s">
        <v>1753</v>
      </c>
      <c r="AA21" t="s">
        <v>1320</v>
      </c>
      <c r="AB21" t="s">
        <v>1310</v>
      </c>
      <c r="AC21" t="s">
        <v>1323</v>
      </c>
      <c r="AE21" s="21" t="s">
        <v>1337</v>
      </c>
      <c r="AF21" s="22" t="s">
        <v>62</v>
      </c>
      <c r="AG21" s="22">
        <f>VLOOKUP(AE21, Major_League_Baseball__Detailed_Standings[[Tm]:[Games]], 2, FALSE)</f>
        <v>131</v>
      </c>
    </row>
    <row r="22" spans="1:33" x14ac:dyDescent="0.45">
      <c r="A22">
        <v>21</v>
      </c>
      <c r="B22" t="s">
        <v>1336</v>
      </c>
      <c r="C22">
        <v>133</v>
      </c>
      <c r="D22">
        <v>65</v>
      </c>
      <c r="E22">
        <v>68</v>
      </c>
      <c r="F22">
        <v>0.48899999999999999</v>
      </c>
      <c r="G22" t="s">
        <v>1570</v>
      </c>
      <c r="H22">
        <v>4.2</v>
      </c>
      <c r="I22">
        <v>4.7</v>
      </c>
      <c r="J22">
        <v>-0.5</v>
      </c>
      <c r="K22">
        <v>0.1</v>
      </c>
      <c r="L22">
        <v>-0.4</v>
      </c>
      <c r="M22" t="s">
        <v>1754</v>
      </c>
      <c r="N22">
        <v>5</v>
      </c>
      <c r="O22" t="s">
        <v>1755</v>
      </c>
      <c r="P22" t="s">
        <v>1583</v>
      </c>
      <c r="Q22" t="s">
        <v>1586</v>
      </c>
      <c r="R22" t="s">
        <v>1554</v>
      </c>
      <c r="S22" t="s">
        <v>1756</v>
      </c>
      <c r="T22" t="s">
        <v>1744</v>
      </c>
      <c r="U22" t="s">
        <v>1757</v>
      </c>
      <c r="V22" s="6"/>
      <c r="W22" t="s">
        <v>1758</v>
      </c>
      <c r="X22" t="s">
        <v>1550</v>
      </c>
      <c r="Y22" t="s">
        <v>1759</v>
      </c>
      <c r="Z22" t="s">
        <v>1760</v>
      </c>
      <c r="AA22" t="s">
        <v>1761</v>
      </c>
      <c r="AB22" t="s">
        <v>1762</v>
      </c>
      <c r="AC22" t="s">
        <v>1579</v>
      </c>
      <c r="AE22" s="18" t="s">
        <v>1338</v>
      </c>
      <c r="AF22" s="19" t="s">
        <v>57</v>
      </c>
      <c r="AG22" s="19">
        <f>VLOOKUP(AE22, Major_League_Baseball__Detailed_Standings[[Tm]:[Games]], 2, FALSE)</f>
        <v>132</v>
      </c>
    </row>
    <row r="23" spans="1:33" x14ac:dyDescent="0.45">
      <c r="A23">
        <v>22</v>
      </c>
      <c r="B23" t="s">
        <v>1341</v>
      </c>
      <c r="C23">
        <v>131</v>
      </c>
      <c r="D23">
        <v>63</v>
      </c>
      <c r="E23">
        <v>68</v>
      </c>
      <c r="F23">
        <v>0.48099999999999998</v>
      </c>
      <c r="G23" t="s">
        <v>1308</v>
      </c>
      <c r="H23">
        <v>4.5</v>
      </c>
      <c r="I23">
        <v>4.2</v>
      </c>
      <c r="J23">
        <v>0.2</v>
      </c>
      <c r="K23">
        <v>0</v>
      </c>
      <c r="L23">
        <v>0.2</v>
      </c>
      <c r="M23" t="s">
        <v>1763</v>
      </c>
      <c r="N23">
        <v>-6</v>
      </c>
      <c r="O23" t="s">
        <v>1289</v>
      </c>
      <c r="P23" t="s">
        <v>1764</v>
      </c>
      <c r="Q23" t="s">
        <v>1554</v>
      </c>
      <c r="R23" t="s">
        <v>1765</v>
      </c>
      <c r="S23" t="s">
        <v>1574</v>
      </c>
      <c r="T23" t="s">
        <v>1766</v>
      </c>
      <c r="U23" t="s">
        <v>1297</v>
      </c>
      <c r="V23" s="6">
        <v>45588</v>
      </c>
      <c r="W23" t="s">
        <v>1767</v>
      </c>
      <c r="X23" t="s">
        <v>1543</v>
      </c>
      <c r="Y23" t="s">
        <v>1768</v>
      </c>
      <c r="Z23" t="s">
        <v>1769</v>
      </c>
      <c r="AA23" t="s">
        <v>1331</v>
      </c>
      <c r="AB23" t="s">
        <v>1303</v>
      </c>
      <c r="AC23" t="s">
        <v>1326</v>
      </c>
      <c r="AE23" s="21" t="s">
        <v>1339</v>
      </c>
      <c r="AF23" s="22" t="s">
        <v>317</v>
      </c>
      <c r="AG23" s="22">
        <f>VLOOKUP(AE23, Major_League_Baseball__Detailed_Standings[[Tm]:[Games]], 2, FALSE)</f>
        <v>131</v>
      </c>
    </row>
    <row r="24" spans="1:33" x14ac:dyDescent="0.45">
      <c r="A24">
        <v>23</v>
      </c>
      <c r="B24" t="s">
        <v>1337</v>
      </c>
      <c r="C24">
        <v>131</v>
      </c>
      <c r="D24">
        <v>62</v>
      </c>
      <c r="E24">
        <v>69</v>
      </c>
      <c r="F24">
        <v>0.47299999999999998</v>
      </c>
      <c r="G24" t="s">
        <v>1308</v>
      </c>
      <c r="H24">
        <v>4.2</v>
      </c>
      <c r="I24">
        <v>4.5</v>
      </c>
      <c r="J24">
        <v>-0.3</v>
      </c>
      <c r="K24">
        <v>0</v>
      </c>
      <c r="L24">
        <v>-0.2</v>
      </c>
      <c r="M24" t="s">
        <v>1770</v>
      </c>
      <c r="N24">
        <v>1</v>
      </c>
      <c r="O24" t="s">
        <v>1584</v>
      </c>
      <c r="P24" t="s">
        <v>1699</v>
      </c>
      <c r="Q24" t="s">
        <v>1771</v>
      </c>
      <c r="R24" t="s">
        <v>1599</v>
      </c>
      <c r="S24" t="s">
        <v>1766</v>
      </c>
      <c r="T24" t="s">
        <v>1772</v>
      </c>
      <c r="U24" t="s">
        <v>1334</v>
      </c>
      <c r="V24" s="6"/>
      <c r="W24" t="s">
        <v>1773</v>
      </c>
      <c r="X24" t="s">
        <v>1619</v>
      </c>
      <c r="Y24" t="s">
        <v>1774</v>
      </c>
      <c r="Z24" t="s">
        <v>1775</v>
      </c>
      <c r="AA24" t="s">
        <v>1320</v>
      </c>
      <c r="AB24" t="s">
        <v>1776</v>
      </c>
      <c r="AC24" t="s">
        <v>1777</v>
      </c>
      <c r="AE24" s="18" t="s">
        <v>1340</v>
      </c>
      <c r="AF24" s="19" t="s">
        <v>46</v>
      </c>
      <c r="AG24" s="19">
        <f>VLOOKUP(AE24, Major_League_Baseball__Detailed_Standings[[Tm]:[Games]], 2, FALSE)</f>
        <v>131</v>
      </c>
    </row>
    <row r="25" spans="1:33" x14ac:dyDescent="0.45">
      <c r="A25">
        <v>24</v>
      </c>
      <c r="B25" t="s">
        <v>1327</v>
      </c>
      <c r="C25">
        <v>131</v>
      </c>
      <c r="D25">
        <v>60</v>
      </c>
      <c r="E25">
        <v>71</v>
      </c>
      <c r="F25">
        <v>0.45800000000000002</v>
      </c>
      <c r="G25" t="s">
        <v>1330</v>
      </c>
      <c r="H25">
        <v>4.2</v>
      </c>
      <c r="I25">
        <v>4.5</v>
      </c>
      <c r="J25">
        <v>-0.3</v>
      </c>
      <c r="K25">
        <v>0</v>
      </c>
      <c r="L25">
        <v>-0.3</v>
      </c>
      <c r="M25" t="s">
        <v>1770</v>
      </c>
      <c r="N25">
        <v>-1</v>
      </c>
      <c r="O25" t="s">
        <v>1592</v>
      </c>
      <c r="P25" t="s">
        <v>1316</v>
      </c>
      <c r="Q25" t="s">
        <v>1563</v>
      </c>
      <c r="R25" t="s">
        <v>1778</v>
      </c>
      <c r="S25" t="s">
        <v>1620</v>
      </c>
      <c r="T25" t="s">
        <v>1779</v>
      </c>
      <c r="U25" t="s">
        <v>1293</v>
      </c>
      <c r="V25" s="6"/>
      <c r="W25" t="s">
        <v>1780</v>
      </c>
      <c r="X25" t="s">
        <v>1781</v>
      </c>
      <c r="Y25" t="s">
        <v>1782</v>
      </c>
      <c r="Z25" t="s">
        <v>1783</v>
      </c>
      <c r="AA25" t="s">
        <v>1300</v>
      </c>
      <c r="AB25" t="s">
        <v>1328</v>
      </c>
      <c r="AC25" t="s">
        <v>1777</v>
      </c>
      <c r="AE25" s="21" t="s">
        <v>1341</v>
      </c>
      <c r="AF25" s="22" t="s">
        <v>73</v>
      </c>
      <c r="AG25" s="22">
        <f>VLOOKUP(AE25, Major_League_Baseball__Detailed_Standings[[Tm]:[Games]], 2, FALSE)</f>
        <v>131</v>
      </c>
    </row>
    <row r="26" spans="1:33" x14ac:dyDescent="0.45">
      <c r="A26">
        <v>25</v>
      </c>
      <c r="B26" t="s">
        <v>1338</v>
      </c>
      <c r="C26">
        <v>132</v>
      </c>
      <c r="D26">
        <v>59</v>
      </c>
      <c r="E26">
        <v>73</v>
      </c>
      <c r="F26">
        <v>0.44700000000000001</v>
      </c>
      <c r="G26" t="s">
        <v>1308</v>
      </c>
      <c r="H26">
        <v>4.2</v>
      </c>
      <c r="I26">
        <v>4.7</v>
      </c>
      <c r="J26">
        <v>-0.5</v>
      </c>
      <c r="K26">
        <v>0</v>
      </c>
      <c r="L26">
        <v>-0.4</v>
      </c>
      <c r="M26" t="s">
        <v>1784</v>
      </c>
      <c r="N26">
        <v>0</v>
      </c>
      <c r="O26" t="s">
        <v>1594</v>
      </c>
      <c r="P26" t="s">
        <v>1539</v>
      </c>
      <c r="Q26" t="s">
        <v>1785</v>
      </c>
      <c r="R26" t="s">
        <v>1786</v>
      </c>
      <c r="S26" t="s">
        <v>1787</v>
      </c>
      <c r="T26" t="s">
        <v>1788</v>
      </c>
      <c r="U26" t="s">
        <v>1547</v>
      </c>
      <c r="V26" s="6"/>
      <c r="W26" t="s">
        <v>1789</v>
      </c>
      <c r="X26" t="s">
        <v>1790</v>
      </c>
      <c r="Y26" t="s">
        <v>1791</v>
      </c>
      <c r="Z26" t="s">
        <v>1792</v>
      </c>
      <c r="AA26" t="s">
        <v>1300</v>
      </c>
      <c r="AB26" t="s">
        <v>1310</v>
      </c>
      <c r="AC26" t="s">
        <v>1314</v>
      </c>
      <c r="AE26" s="18" t="s">
        <v>1342</v>
      </c>
      <c r="AF26" s="19" t="s">
        <v>313</v>
      </c>
      <c r="AG26" s="19">
        <f>VLOOKUP(AE26, Major_League_Baseball__Detailed_Standings[[Tm]:[Games]], 2, FALSE)</f>
        <v>131</v>
      </c>
    </row>
    <row r="27" spans="1:33" x14ac:dyDescent="0.45">
      <c r="A27">
        <v>26</v>
      </c>
      <c r="B27" t="s">
        <v>1343</v>
      </c>
      <c r="C27">
        <v>131</v>
      </c>
      <c r="D27">
        <v>56</v>
      </c>
      <c r="E27">
        <v>75</v>
      </c>
      <c r="F27">
        <v>0.42699999999999999</v>
      </c>
      <c r="G27" t="s">
        <v>1299</v>
      </c>
      <c r="H27">
        <v>4</v>
      </c>
      <c r="I27">
        <v>4.5999999999999996</v>
      </c>
      <c r="J27">
        <v>-0.6</v>
      </c>
      <c r="K27">
        <v>0</v>
      </c>
      <c r="L27">
        <v>-0.6</v>
      </c>
      <c r="M27" t="s">
        <v>1793</v>
      </c>
      <c r="N27">
        <v>-1</v>
      </c>
      <c r="O27" t="s">
        <v>1583</v>
      </c>
      <c r="P27" t="s">
        <v>1595</v>
      </c>
      <c r="Q27" t="s">
        <v>1596</v>
      </c>
      <c r="R27" t="s">
        <v>1661</v>
      </c>
      <c r="S27" t="s">
        <v>1794</v>
      </c>
      <c r="T27" t="s">
        <v>1795</v>
      </c>
      <c r="U27" t="s">
        <v>1331</v>
      </c>
      <c r="V27" s="6"/>
      <c r="W27" t="s">
        <v>1796</v>
      </c>
      <c r="X27" t="s">
        <v>1541</v>
      </c>
      <c r="Y27" t="s">
        <v>1797</v>
      </c>
      <c r="Z27" t="s">
        <v>1798</v>
      </c>
      <c r="AA27" t="s">
        <v>1320</v>
      </c>
      <c r="AB27" t="s">
        <v>1303</v>
      </c>
      <c r="AC27" t="s">
        <v>1316</v>
      </c>
      <c r="AE27" s="21" t="s">
        <v>1343</v>
      </c>
      <c r="AF27" s="22" t="s">
        <v>94</v>
      </c>
      <c r="AG27" s="22">
        <f>VLOOKUP(AE27, Major_League_Baseball__Detailed_Standings[[Tm]:[Games]], 2, FALSE)</f>
        <v>131</v>
      </c>
    </row>
    <row r="28" spans="1:33" x14ac:dyDescent="0.45">
      <c r="A28">
        <v>27</v>
      </c>
      <c r="B28" t="s">
        <v>1345</v>
      </c>
      <c r="C28">
        <v>131</v>
      </c>
      <c r="D28">
        <v>54</v>
      </c>
      <c r="E28">
        <v>77</v>
      </c>
      <c r="F28">
        <v>0.41199999999999998</v>
      </c>
      <c r="G28" t="s">
        <v>1560</v>
      </c>
      <c r="H28">
        <v>3.9</v>
      </c>
      <c r="I28">
        <v>4.9000000000000004</v>
      </c>
      <c r="J28">
        <v>-0.9</v>
      </c>
      <c r="K28">
        <v>0.1</v>
      </c>
      <c r="L28">
        <v>-0.9</v>
      </c>
      <c r="M28" t="s">
        <v>1799</v>
      </c>
      <c r="N28">
        <v>1</v>
      </c>
      <c r="O28" t="s">
        <v>1800</v>
      </c>
      <c r="P28" t="s">
        <v>1776</v>
      </c>
      <c r="Q28" t="s">
        <v>1558</v>
      </c>
      <c r="R28" t="s">
        <v>1801</v>
      </c>
      <c r="S28" t="s">
        <v>1587</v>
      </c>
      <c r="T28" t="s">
        <v>1802</v>
      </c>
      <c r="U28" t="s">
        <v>1532</v>
      </c>
      <c r="V28" s="6"/>
      <c r="W28" t="s">
        <v>1803</v>
      </c>
      <c r="X28" t="s">
        <v>1684</v>
      </c>
      <c r="Y28" t="s">
        <v>1804</v>
      </c>
      <c r="Z28" t="s">
        <v>1805</v>
      </c>
      <c r="AA28" t="s">
        <v>1806</v>
      </c>
      <c r="AB28" t="s">
        <v>1776</v>
      </c>
      <c r="AC28" t="s">
        <v>1771</v>
      </c>
      <c r="AE28" s="18" t="s">
        <v>1344</v>
      </c>
      <c r="AF28" s="19" t="s">
        <v>114</v>
      </c>
      <c r="AG28" s="19">
        <f>VLOOKUP(AE28, Major_League_Baseball__Detailed_Standings[[Tm]:[Games]], 2, FALSE)</f>
        <v>132</v>
      </c>
    </row>
    <row r="29" spans="1:33" x14ac:dyDescent="0.45">
      <c r="A29">
        <v>28</v>
      </c>
      <c r="B29" t="s">
        <v>1344</v>
      </c>
      <c r="C29">
        <v>132</v>
      </c>
      <c r="D29">
        <v>49</v>
      </c>
      <c r="E29">
        <v>83</v>
      </c>
      <c r="F29">
        <v>0.371</v>
      </c>
      <c r="G29" t="s">
        <v>1299</v>
      </c>
      <c r="H29">
        <v>4.2</v>
      </c>
      <c r="I29">
        <v>5.8</v>
      </c>
      <c r="J29">
        <v>-1.6</v>
      </c>
      <c r="K29">
        <v>0.1</v>
      </c>
      <c r="L29">
        <v>-1.5</v>
      </c>
      <c r="M29" t="s">
        <v>1807</v>
      </c>
      <c r="N29">
        <v>2</v>
      </c>
      <c r="O29" t="s">
        <v>1808</v>
      </c>
      <c r="P29" t="s">
        <v>1557</v>
      </c>
      <c r="Q29" t="s">
        <v>1809</v>
      </c>
      <c r="R29" t="s">
        <v>1735</v>
      </c>
      <c r="S29" t="s">
        <v>1580</v>
      </c>
      <c r="T29" t="s">
        <v>1810</v>
      </c>
      <c r="U29" t="s">
        <v>1577</v>
      </c>
      <c r="V29" s="6"/>
      <c r="W29" t="s">
        <v>1811</v>
      </c>
      <c r="X29" t="s">
        <v>1812</v>
      </c>
      <c r="Y29" t="s">
        <v>1813</v>
      </c>
      <c r="Z29" t="s">
        <v>1814</v>
      </c>
      <c r="AA29" t="s">
        <v>1320</v>
      </c>
      <c r="AB29" t="s">
        <v>1310</v>
      </c>
      <c r="AC29" t="s">
        <v>1314</v>
      </c>
      <c r="AE29" s="21" t="s">
        <v>1345</v>
      </c>
      <c r="AF29" s="22" t="s">
        <v>15</v>
      </c>
      <c r="AG29" s="22">
        <f>VLOOKUP(AE29, Major_League_Baseball__Detailed_Standings[[Tm]:[Games]], 2, FALSE)</f>
        <v>131</v>
      </c>
    </row>
    <row r="30" spans="1:33" x14ac:dyDescent="0.45">
      <c r="A30">
        <v>29</v>
      </c>
      <c r="B30" t="s">
        <v>1346</v>
      </c>
      <c r="C30">
        <v>131</v>
      </c>
      <c r="D30">
        <v>47</v>
      </c>
      <c r="E30">
        <v>84</v>
      </c>
      <c r="F30">
        <v>0.35899999999999999</v>
      </c>
      <c r="G30" t="s">
        <v>1308</v>
      </c>
      <c r="H30">
        <v>3.7</v>
      </c>
      <c r="I30">
        <v>5.0999999999999996</v>
      </c>
      <c r="J30">
        <v>-1.4</v>
      </c>
      <c r="K30">
        <v>0.1</v>
      </c>
      <c r="L30">
        <v>-1.3</v>
      </c>
      <c r="M30" t="s">
        <v>1815</v>
      </c>
      <c r="N30">
        <v>0</v>
      </c>
      <c r="O30" t="s">
        <v>1816</v>
      </c>
      <c r="P30" t="s">
        <v>1314</v>
      </c>
      <c r="Q30" t="s">
        <v>1332</v>
      </c>
      <c r="R30" t="s">
        <v>1597</v>
      </c>
      <c r="S30" t="s">
        <v>1817</v>
      </c>
      <c r="T30" t="s">
        <v>1818</v>
      </c>
      <c r="U30" t="s">
        <v>1819</v>
      </c>
      <c r="V30" s="6"/>
      <c r="W30" t="s">
        <v>1820</v>
      </c>
      <c r="X30" t="s">
        <v>1821</v>
      </c>
      <c r="Y30" t="s">
        <v>1822</v>
      </c>
      <c r="Z30" t="s">
        <v>1823</v>
      </c>
      <c r="AA30" t="s">
        <v>1806</v>
      </c>
      <c r="AB30" t="s">
        <v>1776</v>
      </c>
      <c r="AC30" t="s">
        <v>1777</v>
      </c>
      <c r="AE30" s="18" t="s">
        <v>1346</v>
      </c>
      <c r="AF30" s="19" t="s">
        <v>49</v>
      </c>
      <c r="AG30" s="19">
        <f>VLOOKUP(AE30, Major_League_Baseball__Detailed_Standings[[Tm]:[Games]], 2, FALSE)</f>
        <v>131</v>
      </c>
    </row>
    <row r="31" spans="1:33" x14ac:dyDescent="0.45">
      <c r="A31">
        <v>30</v>
      </c>
      <c r="B31" t="s">
        <v>1347</v>
      </c>
      <c r="C31">
        <v>132</v>
      </c>
      <c r="D31">
        <v>31</v>
      </c>
      <c r="E31">
        <v>101</v>
      </c>
      <c r="F31">
        <v>0.23499999999999999</v>
      </c>
      <c r="G31" t="s">
        <v>1536</v>
      </c>
      <c r="H31">
        <v>3.1</v>
      </c>
      <c r="I31">
        <v>5.2</v>
      </c>
      <c r="J31">
        <v>-2.1</v>
      </c>
      <c r="K31">
        <v>0.2</v>
      </c>
      <c r="L31">
        <v>-1.9</v>
      </c>
      <c r="M31" t="s">
        <v>1824</v>
      </c>
      <c r="N31">
        <v>-6</v>
      </c>
      <c r="O31" t="s">
        <v>1595</v>
      </c>
      <c r="P31" t="s">
        <v>1825</v>
      </c>
      <c r="Q31" t="s">
        <v>1826</v>
      </c>
      <c r="R31" t="s">
        <v>1827</v>
      </c>
      <c r="S31" t="s">
        <v>1828</v>
      </c>
      <c r="T31" t="s">
        <v>1829</v>
      </c>
      <c r="U31" t="s">
        <v>1590</v>
      </c>
      <c r="V31" s="6">
        <v>45560</v>
      </c>
      <c r="W31" t="s">
        <v>1830</v>
      </c>
      <c r="X31" t="s">
        <v>1831</v>
      </c>
      <c r="Y31" t="s">
        <v>1832</v>
      </c>
      <c r="Z31" t="s">
        <v>1598</v>
      </c>
      <c r="AA31" t="s">
        <v>1806</v>
      </c>
      <c r="AB31" t="s">
        <v>1826</v>
      </c>
      <c r="AC31" t="s">
        <v>1600</v>
      </c>
      <c r="AE31" s="21" t="s">
        <v>1347</v>
      </c>
      <c r="AF31" s="22" t="s">
        <v>31</v>
      </c>
      <c r="AG31" s="22">
        <f>VLOOKUP(AE31, Major_League_Baseball__Detailed_Standings[[Tm]:[Games]], 2, FALSE)</f>
        <v>132</v>
      </c>
    </row>
    <row r="32" spans="1:33" x14ac:dyDescent="0.45">
      <c r="B32" t="s">
        <v>1348</v>
      </c>
      <c r="C32">
        <v>130</v>
      </c>
      <c r="D32">
        <v>65</v>
      </c>
      <c r="E32">
        <v>65</v>
      </c>
      <c r="F32">
        <v>0.5</v>
      </c>
      <c r="G32" t="s">
        <v>1349</v>
      </c>
      <c r="H32">
        <v>4.4000000000000004</v>
      </c>
      <c r="I32">
        <v>4.4000000000000004</v>
      </c>
      <c r="M32" t="s">
        <v>1833</v>
      </c>
      <c r="O32" t="s">
        <v>1542</v>
      </c>
      <c r="P32" t="s">
        <v>1326</v>
      </c>
      <c r="Q32" t="s">
        <v>1326</v>
      </c>
      <c r="R32" t="s">
        <v>1593</v>
      </c>
      <c r="S32" t="s">
        <v>1620</v>
      </c>
      <c r="T32" t="s">
        <v>1574</v>
      </c>
      <c r="U32" t="s">
        <v>1320</v>
      </c>
      <c r="V32" s="6"/>
      <c r="W32" t="s">
        <v>1834</v>
      </c>
      <c r="X32" t="s">
        <v>1558</v>
      </c>
      <c r="Y32" t="s">
        <v>1835</v>
      </c>
      <c r="Z32" t="s">
        <v>1836</v>
      </c>
      <c r="AA32" t="s">
        <v>1309</v>
      </c>
      <c r="AB32" t="s">
        <v>1321</v>
      </c>
      <c r="AC32" t="s">
        <v>1350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7E5A4-DC8F-4547-A3E9-93AD55407397}">
  <sheetPr codeName="Sheet7"/>
  <dimension ref="A1:P2"/>
  <sheetViews>
    <sheetView workbookViewId="0"/>
  </sheetViews>
  <sheetFormatPr defaultRowHeight="14.25" x14ac:dyDescent="0.45"/>
  <sheetData>
    <row r="1" spans="1:16" x14ac:dyDescent="0.45">
      <c r="A1" t="s">
        <v>1149</v>
      </c>
      <c r="B1" t="s">
        <v>261</v>
      </c>
      <c r="C1" t="s">
        <v>263</v>
      </c>
      <c r="D1" t="s">
        <v>264</v>
      </c>
      <c r="E1" t="s">
        <v>993</v>
      </c>
      <c r="F1" t="s">
        <v>994</v>
      </c>
      <c r="G1" t="s">
        <v>995</v>
      </c>
      <c r="H1" t="s">
        <v>11</v>
      </c>
      <c r="I1" t="s">
        <v>266</v>
      </c>
      <c r="J1" t="s">
        <v>985</v>
      </c>
      <c r="K1" t="s">
        <v>5</v>
      </c>
      <c r="L1" t="s">
        <v>274</v>
      </c>
      <c r="M1" t="s">
        <v>275</v>
      </c>
      <c r="N1" t="s">
        <v>276</v>
      </c>
      <c r="O1" t="s">
        <v>277</v>
      </c>
      <c r="P1" t="s">
        <v>987</v>
      </c>
    </row>
    <row r="2" spans="1:16" x14ac:dyDescent="0.45">
      <c r="A2">
        <v>-47.217614202620098</v>
      </c>
      <c r="B2">
        <v>1.8204306844826199E-2</v>
      </c>
      <c r="C2">
        <v>3.48079588370366E-2</v>
      </c>
      <c r="D2">
        <v>9.6498915977381097E-2</v>
      </c>
      <c r="E2">
        <v>-5.9560244736478397E-2</v>
      </c>
      <c r="F2">
        <v>-9.1711718926761998E-2</v>
      </c>
      <c r="G2">
        <v>-0.134617418043568</v>
      </c>
      <c r="H2">
        <v>4.0036045428806899E-2</v>
      </c>
      <c r="I2">
        <v>-4.3338110071005902E-2</v>
      </c>
      <c r="J2">
        <v>0.18579262347332801</v>
      </c>
      <c r="K2">
        <v>-1.87036464735355</v>
      </c>
      <c r="L2">
        <v>2.1884527306869401</v>
      </c>
      <c r="M2">
        <v>1.4672562920943599</v>
      </c>
      <c r="N2">
        <v>-0.11062268740093099</v>
      </c>
      <c r="O2">
        <v>-0.218628837227307</v>
      </c>
      <c r="P2">
        <v>-0.134578089474926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96C97-7A47-41F6-BA15-EDFECF9E8353}">
  <sheetPr codeName="Sheet8"/>
  <dimension ref="A1:H2"/>
  <sheetViews>
    <sheetView workbookViewId="0"/>
  </sheetViews>
  <sheetFormatPr defaultRowHeight="14.25" x14ac:dyDescent="0.45"/>
  <sheetData>
    <row r="1" spans="1:8" x14ac:dyDescent="0.45">
      <c r="A1" t="s">
        <v>1149</v>
      </c>
      <c r="B1" t="s">
        <v>817</v>
      </c>
      <c r="C1" t="s">
        <v>820</v>
      </c>
      <c r="D1" t="s">
        <v>12</v>
      </c>
      <c r="E1" t="s">
        <v>1033</v>
      </c>
      <c r="F1" t="s">
        <v>1034</v>
      </c>
      <c r="G1" t="s">
        <v>1035</v>
      </c>
      <c r="H1" t="s">
        <v>1037</v>
      </c>
    </row>
    <row r="2" spans="1:8" x14ac:dyDescent="0.45">
      <c r="A2">
        <v>1306.60550039742</v>
      </c>
      <c r="B2">
        <v>41.760502458966499</v>
      </c>
      <c r="C2">
        <v>273.61809280055701</v>
      </c>
      <c r="D2">
        <v>-2.8210833797924701</v>
      </c>
      <c r="E2">
        <v>-327.83848282283299</v>
      </c>
      <c r="F2">
        <v>9597.9543635273294</v>
      </c>
      <c r="G2">
        <v>-1289.12295187666</v>
      </c>
      <c r="H2">
        <v>-1047.1126831905101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36913-6C53-49A5-8978-072BC42CB22C}">
  <sheetPr codeName="Sheet9"/>
  <dimension ref="A1:AN1993"/>
  <sheetViews>
    <sheetView workbookViewId="0"/>
  </sheetViews>
  <sheetFormatPr defaultRowHeight="14.25" x14ac:dyDescent="0.45"/>
  <cols>
    <col min="16" max="16" width="9.06640625" style="28"/>
    <col min="42" max="42" width="13.19921875" customWidth="1"/>
  </cols>
  <sheetData>
    <row r="1" spans="1:40" x14ac:dyDescent="0.45">
      <c r="A1" t="s">
        <v>255</v>
      </c>
      <c r="B1" t="s">
        <v>256</v>
      </c>
      <c r="C1" t="s">
        <v>257</v>
      </c>
      <c r="D1" t="s">
        <v>258</v>
      </c>
      <c r="E1" t="s">
        <v>259</v>
      </c>
      <c r="F1" t="s">
        <v>3</v>
      </c>
      <c r="G1" t="s">
        <v>261</v>
      </c>
      <c r="H1" t="s">
        <v>263</v>
      </c>
      <c r="I1" t="s">
        <v>264</v>
      </c>
      <c r="J1" t="s">
        <v>993</v>
      </c>
      <c r="K1" t="s">
        <v>994</v>
      </c>
      <c r="L1" t="s">
        <v>995</v>
      </c>
      <c r="M1" t="s">
        <v>11</v>
      </c>
      <c r="N1" t="s">
        <v>266</v>
      </c>
      <c r="O1" t="s">
        <v>985</v>
      </c>
      <c r="P1" s="28" t="s">
        <v>5</v>
      </c>
      <c r="Q1" t="s">
        <v>274</v>
      </c>
      <c r="R1" t="s">
        <v>275</v>
      </c>
      <c r="S1" t="s">
        <v>276</v>
      </c>
      <c r="T1" t="s">
        <v>277</v>
      </c>
      <c r="U1" t="s">
        <v>987</v>
      </c>
      <c r="V1" t="s">
        <v>1149</v>
      </c>
      <c r="W1" t="s">
        <v>261</v>
      </c>
      <c r="X1" t="s">
        <v>263</v>
      </c>
      <c r="Y1" t="s">
        <v>264</v>
      </c>
      <c r="Z1" t="s">
        <v>993</v>
      </c>
      <c r="AA1" t="s">
        <v>994</v>
      </c>
      <c r="AB1" t="s">
        <v>995</v>
      </c>
      <c r="AC1" t="s">
        <v>11</v>
      </c>
      <c r="AD1" t="s">
        <v>266</v>
      </c>
      <c r="AE1" t="s">
        <v>985</v>
      </c>
      <c r="AF1" t="s">
        <v>5</v>
      </c>
      <c r="AG1" t="s">
        <v>274</v>
      </c>
      <c r="AH1" t="s">
        <v>275</v>
      </c>
      <c r="AI1" t="s">
        <v>276</v>
      </c>
      <c r="AJ1" t="s">
        <v>277</v>
      </c>
      <c r="AK1" t="s">
        <v>987</v>
      </c>
      <c r="AL1" t="s">
        <v>1150</v>
      </c>
      <c r="AM1" t="s">
        <v>1151</v>
      </c>
    </row>
    <row r="2" spans="1:40" x14ac:dyDescent="0.45">
      <c r="A2">
        <v>1</v>
      </c>
      <c r="B2" t="s">
        <v>195</v>
      </c>
      <c r="C2">
        <v>1967</v>
      </c>
      <c r="D2">
        <v>27</v>
      </c>
      <c r="E2" t="s">
        <v>40</v>
      </c>
      <c r="F2" t="s">
        <v>13</v>
      </c>
      <c r="G2">
        <v>680</v>
      </c>
      <c r="H2">
        <v>112</v>
      </c>
      <c r="I2">
        <v>189</v>
      </c>
      <c r="J2">
        <v>110</v>
      </c>
      <c r="K2">
        <v>31</v>
      </c>
      <c r="L2">
        <v>4</v>
      </c>
      <c r="M2">
        <v>10</v>
      </c>
      <c r="N2">
        <v>91</v>
      </c>
      <c r="O2">
        <v>193</v>
      </c>
      <c r="P2" s="28">
        <v>12.5</v>
      </c>
      <c r="Q2">
        <v>10.199999999999999</v>
      </c>
      <c r="R2">
        <v>9.9</v>
      </c>
      <c r="S2">
        <v>1.7</v>
      </c>
      <c r="T2">
        <v>69</v>
      </c>
      <c r="U2">
        <v>5</v>
      </c>
      <c r="V2">
        <v>-47.217614202620098</v>
      </c>
      <c r="W2">
        <v>12.378928654481815</v>
      </c>
      <c r="X2">
        <v>3.8984913897480991</v>
      </c>
      <c r="Y2">
        <v>18.238295119725027</v>
      </c>
      <c r="Z2">
        <v>-6.5516269210126241</v>
      </c>
      <c r="AA2">
        <v>-2.8430632867296222</v>
      </c>
      <c r="AB2">
        <v>-0.538469672174272</v>
      </c>
      <c r="AC2">
        <v>0.40036045428806899</v>
      </c>
      <c r="AD2">
        <v>-3.943768016461537</v>
      </c>
      <c r="AE2">
        <v>35.857976330352308</v>
      </c>
      <c r="AF2">
        <v>-23.379558091919375</v>
      </c>
      <c r="AG2">
        <v>22.322217853006787</v>
      </c>
      <c r="AH2">
        <v>14.525837291734163</v>
      </c>
      <c r="AI2">
        <v>-0.18805856858158268</v>
      </c>
      <c r="AJ2">
        <v>-15.085389768684182</v>
      </c>
      <c r="AK2">
        <v>-0.67289044737463</v>
      </c>
      <c r="AL2">
        <v>7.201668117778345</v>
      </c>
      <c r="AM2">
        <v>0.9992552136666577</v>
      </c>
      <c r="AN2" s="2"/>
    </row>
    <row r="3" spans="1:40" x14ac:dyDescent="0.45">
      <c r="A3">
        <v>2</v>
      </c>
      <c r="B3" t="s">
        <v>91</v>
      </c>
      <c r="C3">
        <v>2001</v>
      </c>
      <c r="D3">
        <v>36</v>
      </c>
      <c r="E3" t="s">
        <v>65</v>
      </c>
      <c r="F3" t="s">
        <v>17</v>
      </c>
      <c r="G3">
        <v>664</v>
      </c>
      <c r="H3">
        <v>129</v>
      </c>
      <c r="I3">
        <v>156</v>
      </c>
      <c r="J3">
        <v>49</v>
      </c>
      <c r="K3">
        <v>32</v>
      </c>
      <c r="L3">
        <v>2</v>
      </c>
      <c r="M3">
        <v>13</v>
      </c>
      <c r="N3">
        <v>177</v>
      </c>
      <c r="O3">
        <v>259</v>
      </c>
      <c r="P3" s="28">
        <v>11.9</v>
      </c>
      <c r="Q3">
        <v>9.9</v>
      </c>
      <c r="R3">
        <v>12.4</v>
      </c>
      <c r="S3">
        <v>-1.2</v>
      </c>
      <c r="T3">
        <v>116</v>
      </c>
      <c r="U3">
        <v>1</v>
      </c>
      <c r="V3">
        <v>-47.217614202620098</v>
      </c>
      <c r="W3">
        <v>12.087659744964595</v>
      </c>
      <c r="X3">
        <v>4.490226689977721</v>
      </c>
      <c r="Y3">
        <v>15.053830892471451</v>
      </c>
      <c r="Z3">
        <v>-2.9184519920874417</v>
      </c>
      <c r="AA3">
        <v>-2.9347750056563839</v>
      </c>
      <c r="AB3">
        <v>-0.269234836087136</v>
      </c>
      <c r="AC3">
        <v>0.52046859057448969</v>
      </c>
      <c r="AD3">
        <v>-7.670845482568045</v>
      </c>
      <c r="AE3">
        <v>48.120289479591953</v>
      </c>
      <c r="AF3">
        <v>-22.257339303507244</v>
      </c>
      <c r="AG3">
        <v>21.665682033800707</v>
      </c>
      <c r="AH3">
        <v>18.193978021970064</v>
      </c>
      <c r="AI3">
        <v>0.13274722488111718</v>
      </c>
      <c r="AJ3">
        <v>-25.360945118367614</v>
      </c>
      <c r="AK3">
        <v>-0.134578089474926</v>
      </c>
      <c r="AL3">
        <v>11.501098647863207</v>
      </c>
      <c r="AM3">
        <v>0.9999898811320882</v>
      </c>
      <c r="AN3" s="2"/>
    </row>
    <row r="4" spans="1:40" x14ac:dyDescent="0.45">
      <c r="A4">
        <v>3</v>
      </c>
      <c r="B4" t="s">
        <v>91</v>
      </c>
      <c r="C4">
        <v>2002</v>
      </c>
      <c r="D4">
        <v>37</v>
      </c>
      <c r="E4" t="s">
        <v>65</v>
      </c>
      <c r="F4" t="s">
        <v>17</v>
      </c>
      <c r="G4">
        <v>612</v>
      </c>
      <c r="H4">
        <v>117</v>
      </c>
      <c r="I4">
        <v>149</v>
      </c>
      <c r="J4">
        <v>70</v>
      </c>
      <c r="K4">
        <v>31</v>
      </c>
      <c r="L4">
        <v>2</v>
      </c>
      <c r="M4">
        <v>9</v>
      </c>
      <c r="N4">
        <v>198</v>
      </c>
      <c r="O4">
        <v>268</v>
      </c>
      <c r="P4" s="28">
        <v>11.8</v>
      </c>
      <c r="Q4">
        <v>9.9</v>
      </c>
      <c r="R4">
        <v>11.8</v>
      </c>
      <c r="S4">
        <v>-0.6</v>
      </c>
      <c r="T4">
        <v>109</v>
      </c>
      <c r="U4">
        <v>-2</v>
      </c>
      <c r="V4">
        <v>-47.217614202620098</v>
      </c>
      <c r="W4">
        <v>11.141035789033634</v>
      </c>
      <c r="X4">
        <v>4.0725311839332825</v>
      </c>
      <c r="Y4">
        <v>14.378338480629784</v>
      </c>
      <c r="Z4">
        <v>-4.1692171315534878</v>
      </c>
      <c r="AA4">
        <v>-2.8430632867296222</v>
      </c>
      <c r="AB4">
        <v>-0.269234836087136</v>
      </c>
      <c r="AC4">
        <v>0.36032440885926209</v>
      </c>
      <c r="AD4">
        <v>-8.5809457940591685</v>
      </c>
      <c r="AE4">
        <v>49.792423090851905</v>
      </c>
      <c r="AF4">
        <v>-22.070302838771891</v>
      </c>
      <c r="AG4">
        <v>21.665682033800707</v>
      </c>
      <c r="AH4">
        <v>17.313624246713449</v>
      </c>
      <c r="AI4">
        <v>6.6373612440558588E-2</v>
      </c>
      <c r="AJ4">
        <v>-23.830543257776462</v>
      </c>
      <c r="AK4">
        <v>0.269156178949852</v>
      </c>
      <c r="AL4">
        <v>10.078567677614569</v>
      </c>
      <c r="AM4">
        <v>0.99995803227326885</v>
      </c>
      <c r="AN4" s="2"/>
    </row>
    <row r="5" spans="1:40" x14ac:dyDescent="0.45">
      <c r="A5">
        <v>4</v>
      </c>
      <c r="B5" t="s">
        <v>126</v>
      </c>
      <c r="C5">
        <v>1991</v>
      </c>
      <c r="D5">
        <v>30</v>
      </c>
      <c r="E5" t="s">
        <v>127</v>
      </c>
      <c r="F5" t="s">
        <v>13</v>
      </c>
      <c r="G5">
        <v>717</v>
      </c>
      <c r="H5">
        <v>99</v>
      </c>
      <c r="I5">
        <v>210</v>
      </c>
      <c r="J5">
        <v>125</v>
      </c>
      <c r="K5">
        <v>46</v>
      </c>
      <c r="L5">
        <v>5</v>
      </c>
      <c r="M5">
        <v>6</v>
      </c>
      <c r="N5">
        <v>53</v>
      </c>
      <c r="O5">
        <v>162</v>
      </c>
      <c r="P5" s="28">
        <v>11.5</v>
      </c>
      <c r="Q5">
        <v>9.1999999999999993</v>
      </c>
      <c r="R5">
        <v>9.1999999999999993</v>
      </c>
      <c r="S5">
        <v>3.5</v>
      </c>
      <c r="T5">
        <v>56</v>
      </c>
      <c r="U5">
        <v>0</v>
      </c>
      <c r="V5">
        <v>-47.217614202620098</v>
      </c>
      <c r="W5">
        <v>13.052488007740385</v>
      </c>
      <c r="X5">
        <v>3.4459879248666234</v>
      </c>
      <c r="Y5">
        <v>20.264772355250031</v>
      </c>
      <c r="Z5">
        <v>-7.4450305920597994</v>
      </c>
      <c r="AA5">
        <v>-4.2187390706310524</v>
      </c>
      <c r="AB5">
        <v>-0.67308709021783997</v>
      </c>
      <c r="AC5">
        <v>0.24021627257284139</v>
      </c>
      <c r="AD5">
        <v>-2.296919833763313</v>
      </c>
      <c r="AE5">
        <v>30.098405002679137</v>
      </c>
      <c r="AF5">
        <v>-21.509193444565824</v>
      </c>
      <c r="AG5">
        <v>20.133765122319847</v>
      </c>
      <c r="AH5">
        <v>13.498757887268111</v>
      </c>
      <c r="AI5">
        <v>-0.3871794059032585</v>
      </c>
      <c r="AJ5">
        <v>-12.243214884729191</v>
      </c>
      <c r="AK5">
        <v>0</v>
      </c>
      <c r="AL5">
        <v>4.7434140482066063</v>
      </c>
      <c r="AM5">
        <v>0.99136632658222534</v>
      </c>
      <c r="AN5" s="2"/>
    </row>
    <row r="6" spans="1:40" x14ac:dyDescent="0.45">
      <c r="A6">
        <v>5</v>
      </c>
      <c r="B6" t="s">
        <v>212</v>
      </c>
      <c r="C6">
        <v>1957</v>
      </c>
      <c r="D6">
        <v>25</v>
      </c>
      <c r="E6" t="s">
        <v>22</v>
      </c>
      <c r="F6" t="s">
        <v>13</v>
      </c>
      <c r="G6">
        <v>623</v>
      </c>
      <c r="H6">
        <v>121</v>
      </c>
      <c r="I6">
        <v>173</v>
      </c>
      <c r="J6">
        <v>105</v>
      </c>
      <c r="K6">
        <v>28</v>
      </c>
      <c r="L6">
        <v>6</v>
      </c>
      <c r="M6">
        <v>16</v>
      </c>
      <c r="N6">
        <v>146</v>
      </c>
      <c r="O6">
        <v>221</v>
      </c>
      <c r="P6" s="28">
        <v>11.3</v>
      </c>
      <c r="Q6">
        <v>9.4</v>
      </c>
      <c r="R6">
        <v>11.3</v>
      </c>
      <c r="S6">
        <v>-0.1</v>
      </c>
      <c r="T6">
        <v>84</v>
      </c>
      <c r="U6">
        <v>8</v>
      </c>
      <c r="V6">
        <v>-47.217614202620098</v>
      </c>
      <c r="W6">
        <v>11.341283164326722</v>
      </c>
      <c r="X6">
        <v>4.2117630192814284</v>
      </c>
      <c r="Y6">
        <v>16.694312464086931</v>
      </c>
      <c r="Z6">
        <v>-6.2538256973302317</v>
      </c>
      <c r="AA6">
        <v>-2.5679281299493359</v>
      </c>
      <c r="AB6">
        <v>-0.80770450826140805</v>
      </c>
      <c r="AC6">
        <v>0.64057672686091038</v>
      </c>
      <c r="AD6">
        <v>-6.3273640703668619</v>
      </c>
      <c r="AE6">
        <v>41.060169787605489</v>
      </c>
      <c r="AF6">
        <v>-21.135120515095117</v>
      </c>
      <c r="AG6">
        <v>20.571455668457236</v>
      </c>
      <c r="AH6">
        <v>16.579996100666268</v>
      </c>
      <c r="AI6">
        <v>1.10622687400931E-2</v>
      </c>
      <c r="AJ6">
        <v>-18.364822327093787</v>
      </c>
      <c r="AK6">
        <v>-1.076624715799408</v>
      </c>
      <c r="AL6">
        <v>7.3596150335088311</v>
      </c>
      <c r="AM6">
        <v>0.99936396138081995</v>
      </c>
      <c r="AN6" s="2"/>
    </row>
    <row r="7" spans="1:40" x14ac:dyDescent="0.45">
      <c r="A7">
        <v>6</v>
      </c>
      <c r="B7" t="s">
        <v>246</v>
      </c>
      <c r="C7">
        <v>1948</v>
      </c>
      <c r="D7">
        <v>27</v>
      </c>
      <c r="E7" t="s">
        <v>25</v>
      </c>
      <c r="F7" t="s">
        <v>17</v>
      </c>
      <c r="G7">
        <v>698</v>
      </c>
      <c r="H7">
        <v>135</v>
      </c>
      <c r="I7">
        <v>230</v>
      </c>
      <c r="J7">
        <v>127</v>
      </c>
      <c r="K7">
        <v>46</v>
      </c>
      <c r="L7">
        <v>18</v>
      </c>
      <c r="M7">
        <v>7</v>
      </c>
      <c r="N7">
        <v>79</v>
      </c>
      <c r="O7">
        <v>200</v>
      </c>
      <c r="P7" s="28">
        <v>11.3</v>
      </c>
      <c r="Q7">
        <v>8.5</v>
      </c>
      <c r="R7">
        <v>10.8</v>
      </c>
      <c r="S7">
        <v>-0.1</v>
      </c>
      <c r="T7">
        <v>86</v>
      </c>
      <c r="U7">
        <v>2</v>
      </c>
      <c r="V7">
        <v>-47.217614202620098</v>
      </c>
      <c r="W7">
        <v>12.706606177688686</v>
      </c>
      <c r="X7">
        <v>4.6990744429999411</v>
      </c>
      <c r="Y7">
        <v>22.194750674797653</v>
      </c>
      <c r="Z7">
        <v>-7.5641510815327564</v>
      </c>
      <c r="AA7">
        <v>-4.2187390706310524</v>
      </c>
      <c r="AB7">
        <v>-2.4231135247842239</v>
      </c>
      <c r="AC7">
        <v>0.28025231800164829</v>
      </c>
      <c r="AD7">
        <v>-3.4237106956094663</v>
      </c>
      <c r="AE7">
        <v>37.158524694665601</v>
      </c>
      <c r="AF7">
        <v>-21.135120515095117</v>
      </c>
      <c r="AG7">
        <v>18.601848210838991</v>
      </c>
      <c r="AH7">
        <v>15.846367954619089</v>
      </c>
      <c r="AI7">
        <v>1.10622687400931E-2</v>
      </c>
      <c r="AJ7">
        <v>-18.802080001548401</v>
      </c>
      <c r="AK7">
        <v>-0.269156178949852</v>
      </c>
      <c r="AL7">
        <v>6.4448014715807362</v>
      </c>
      <c r="AM7">
        <v>0.99841376020249384</v>
      </c>
      <c r="AN7" s="2"/>
    </row>
    <row r="8" spans="1:40" x14ac:dyDescent="0.45">
      <c r="A8">
        <v>7</v>
      </c>
      <c r="B8" t="s">
        <v>205</v>
      </c>
      <c r="C8">
        <v>1965</v>
      </c>
      <c r="D8">
        <v>34</v>
      </c>
      <c r="E8" t="s">
        <v>65</v>
      </c>
      <c r="F8" t="s">
        <v>17</v>
      </c>
      <c r="G8">
        <v>638</v>
      </c>
      <c r="H8">
        <v>118</v>
      </c>
      <c r="I8">
        <v>177</v>
      </c>
      <c r="J8">
        <v>101</v>
      </c>
      <c r="K8">
        <v>21</v>
      </c>
      <c r="L8">
        <v>3</v>
      </c>
      <c r="M8">
        <v>9</v>
      </c>
      <c r="N8">
        <v>76</v>
      </c>
      <c r="O8">
        <v>185</v>
      </c>
      <c r="P8" s="28">
        <v>11.2</v>
      </c>
      <c r="Q8">
        <v>8.8000000000000007</v>
      </c>
      <c r="R8">
        <v>9.5</v>
      </c>
      <c r="S8">
        <v>1.6</v>
      </c>
      <c r="T8">
        <v>63</v>
      </c>
      <c r="U8">
        <v>4</v>
      </c>
      <c r="V8">
        <v>-47.217614202620098</v>
      </c>
      <c r="W8">
        <v>11.614347766999115</v>
      </c>
      <c r="X8">
        <v>4.1073391427703188</v>
      </c>
      <c r="Y8">
        <v>17.080308127996453</v>
      </c>
      <c r="Z8">
        <v>-6.0155847183843179</v>
      </c>
      <c r="AA8">
        <v>-1.925946097462002</v>
      </c>
      <c r="AB8">
        <v>-0.40385225413070402</v>
      </c>
      <c r="AC8">
        <v>0.36032440885926209</v>
      </c>
      <c r="AD8">
        <v>-3.2936963653964484</v>
      </c>
      <c r="AE8">
        <v>34.371635342565682</v>
      </c>
      <c r="AF8">
        <v>-20.948084050359761</v>
      </c>
      <c r="AG8">
        <v>19.258384030045075</v>
      </c>
      <c r="AH8">
        <v>13.938934774896419</v>
      </c>
      <c r="AI8">
        <v>-0.1769962998414896</v>
      </c>
      <c r="AJ8">
        <v>-13.773616745320341</v>
      </c>
      <c r="AK8">
        <v>-0.538312357899704</v>
      </c>
      <c r="AL8">
        <v>6.4375705027174561</v>
      </c>
      <c r="AM8">
        <v>0.99840226697447876</v>
      </c>
      <c r="AN8" s="2"/>
    </row>
    <row r="9" spans="1:40" x14ac:dyDescent="0.45">
      <c r="A9">
        <v>8</v>
      </c>
      <c r="B9" t="s">
        <v>212</v>
      </c>
      <c r="C9">
        <v>1956</v>
      </c>
      <c r="D9">
        <v>24</v>
      </c>
      <c r="E9" t="s">
        <v>22</v>
      </c>
      <c r="F9" t="s">
        <v>13</v>
      </c>
      <c r="G9">
        <v>652</v>
      </c>
      <c r="H9">
        <v>132</v>
      </c>
      <c r="I9">
        <v>188</v>
      </c>
      <c r="J9">
        <v>109</v>
      </c>
      <c r="K9">
        <v>22</v>
      </c>
      <c r="L9">
        <v>5</v>
      </c>
      <c r="M9">
        <v>10</v>
      </c>
      <c r="N9">
        <v>112</v>
      </c>
      <c r="O9">
        <v>210</v>
      </c>
      <c r="P9" s="28">
        <v>11.2</v>
      </c>
      <c r="Q9">
        <v>9.3000000000000007</v>
      </c>
      <c r="R9">
        <v>10.6</v>
      </c>
      <c r="S9">
        <v>0.5</v>
      </c>
      <c r="T9">
        <v>84</v>
      </c>
      <c r="U9">
        <v>8</v>
      </c>
      <c r="V9">
        <v>-47.217614202620098</v>
      </c>
      <c r="W9">
        <v>11.869208062826681</v>
      </c>
      <c r="X9">
        <v>4.5946505664888315</v>
      </c>
      <c r="Y9">
        <v>18.141796203747646</v>
      </c>
      <c r="Z9">
        <v>-6.4920666762761456</v>
      </c>
      <c r="AA9">
        <v>-2.017657816388764</v>
      </c>
      <c r="AB9">
        <v>-0.67308709021783997</v>
      </c>
      <c r="AC9">
        <v>0.40036045428806899</v>
      </c>
      <c r="AD9">
        <v>-4.8538683279526609</v>
      </c>
      <c r="AE9">
        <v>39.016450929398879</v>
      </c>
      <c r="AF9">
        <v>-20.948084050359761</v>
      </c>
      <c r="AG9">
        <v>20.352610395388545</v>
      </c>
      <c r="AH9">
        <v>15.552916696200215</v>
      </c>
      <c r="AI9">
        <v>-5.5311343700465497E-2</v>
      </c>
      <c r="AJ9">
        <v>-18.364822327093787</v>
      </c>
      <c r="AK9">
        <v>-1.076624715799408</v>
      </c>
      <c r="AL9">
        <v>8.2288567579299325</v>
      </c>
      <c r="AM9">
        <v>0.99973322996519476</v>
      </c>
      <c r="AN9" s="2"/>
    </row>
    <row r="10" spans="1:40" x14ac:dyDescent="0.45">
      <c r="A10">
        <v>9</v>
      </c>
      <c r="B10" t="s">
        <v>205</v>
      </c>
      <c r="C10">
        <v>1964</v>
      </c>
      <c r="D10">
        <v>33</v>
      </c>
      <c r="E10" t="s">
        <v>65</v>
      </c>
      <c r="F10" t="s">
        <v>17</v>
      </c>
      <c r="G10">
        <v>665</v>
      </c>
      <c r="H10">
        <v>121</v>
      </c>
      <c r="I10">
        <v>171</v>
      </c>
      <c r="J10">
        <v>94</v>
      </c>
      <c r="K10">
        <v>21</v>
      </c>
      <c r="L10">
        <v>9</v>
      </c>
      <c r="M10">
        <v>19</v>
      </c>
      <c r="N10">
        <v>82</v>
      </c>
      <c r="O10">
        <v>172</v>
      </c>
      <c r="P10" s="28">
        <v>11</v>
      </c>
      <c r="Q10">
        <v>8.5</v>
      </c>
      <c r="R10">
        <v>9</v>
      </c>
      <c r="S10">
        <v>2</v>
      </c>
      <c r="T10">
        <v>53</v>
      </c>
      <c r="U10">
        <v>6</v>
      </c>
      <c r="V10">
        <v>-47.217614202620098</v>
      </c>
      <c r="W10">
        <v>12.105864051809421</v>
      </c>
      <c r="X10">
        <v>4.2117630192814284</v>
      </c>
      <c r="Y10">
        <v>16.501314632132168</v>
      </c>
      <c r="Z10">
        <v>-5.5986630052289694</v>
      </c>
      <c r="AA10">
        <v>-1.925946097462002</v>
      </c>
      <c r="AB10">
        <v>-1.211556762392112</v>
      </c>
      <c r="AC10">
        <v>0.76068486314733108</v>
      </c>
      <c r="AD10">
        <v>-3.5537250258224837</v>
      </c>
      <c r="AE10">
        <v>31.956331237412417</v>
      </c>
      <c r="AF10">
        <v>-20.57401112088905</v>
      </c>
      <c r="AG10">
        <v>18.601848210838991</v>
      </c>
      <c r="AH10">
        <v>13.20530662884924</v>
      </c>
      <c r="AI10">
        <v>-0.22124537480186199</v>
      </c>
      <c r="AJ10">
        <v>-11.587328373047271</v>
      </c>
      <c r="AK10">
        <v>-0.807468536849556</v>
      </c>
      <c r="AL10">
        <v>4.6455541443575923</v>
      </c>
      <c r="AM10">
        <v>0.99048715723403369</v>
      </c>
      <c r="AN10" s="2"/>
    </row>
    <row r="11" spans="1:40" x14ac:dyDescent="0.45">
      <c r="A11">
        <v>10</v>
      </c>
      <c r="B11" t="s">
        <v>173</v>
      </c>
      <c r="C11">
        <v>1975</v>
      </c>
      <c r="D11">
        <v>31</v>
      </c>
      <c r="E11" t="s">
        <v>73</v>
      </c>
      <c r="F11" t="s">
        <v>17</v>
      </c>
      <c r="G11">
        <v>639</v>
      </c>
      <c r="H11">
        <v>107</v>
      </c>
      <c r="I11">
        <v>163</v>
      </c>
      <c r="J11">
        <v>113</v>
      </c>
      <c r="K11">
        <v>27</v>
      </c>
      <c r="L11">
        <v>6</v>
      </c>
      <c r="M11">
        <v>67</v>
      </c>
      <c r="N11">
        <v>132</v>
      </c>
      <c r="O11">
        <v>169</v>
      </c>
      <c r="P11" s="28">
        <v>11</v>
      </c>
      <c r="Q11">
        <v>9</v>
      </c>
      <c r="R11">
        <v>9.4</v>
      </c>
      <c r="S11">
        <v>2</v>
      </c>
      <c r="T11">
        <v>55</v>
      </c>
      <c r="U11">
        <v>12</v>
      </c>
      <c r="V11">
        <v>-47.217614202620098</v>
      </c>
      <c r="W11">
        <v>11.632552073843941</v>
      </c>
      <c r="X11">
        <v>3.7244515955629161</v>
      </c>
      <c r="Y11">
        <v>15.72932330431312</v>
      </c>
      <c r="Z11">
        <v>-6.7303076552220586</v>
      </c>
      <c r="AA11">
        <v>-2.4762164110225742</v>
      </c>
      <c r="AB11">
        <v>-0.80770450826140805</v>
      </c>
      <c r="AC11">
        <v>2.682415043730062</v>
      </c>
      <c r="AD11">
        <v>-5.7206305293727793</v>
      </c>
      <c r="AE11">
        <v>31.398953366992433</v>
      </c>
      <c r="AF11">
        <v>-20.57401112088905</v>
      </c>
      <c r="AG11">
        <v>19.696074576182461</v>
      </c>
      <c r="AH11">
        <v>13.792209145686984</v>
      </c>
      <c r="AI11">
        <v>-0.22124537480186199</v>
      </c>
      <c r="AJ11">
        <v>-12.024586047501884</v>
      </c>
      <c r="AK11">
        <v>-1.614937073699112</v>
      </c>
      <c r="AL11">
        <v>1.2687261829210872</v>
      </c>
      <c r="AM11">
        <v>0.78052461345546786</v>
      </c>
      <c r="AN11" s="2"/>
    </row>
    <row r="12" spans="1:40" x14ac:dyDescent="0.45">
      <c r="A12">
        <v>11</v>
      </c>
      <c r="B12" t="s">
        <v>39</v>
      </c>
      <c r="C12">
        <v>2018</v>
      </c>
      <c r="D12">
        <v>25</v>
      </c>
      <c r="E12" t="s">
        <v>40</v>
      </c>
      <c r="F12" t="s">
        <v>13</v>
      </c>
      <c r="G12">
        <v>614</v>
      </c>
      <c r="H12">
        <v>129</v>
      </c>
      <c r="I12">
        <v>180</v>
      </c>
      <c r="J12">
        <v>96</v>
      </c>
      <c r="K12">
        <v>47</v>
      </c>
      <c r="L12">
        <v>5</v>
      </c>
      <c r="M12">
        <v>30</v>
      </c>
      <c r="N12">
        <v>81</v>
      </c>
      <c r="O12">
        <v>186</v>
      </c>
      <c r="P12" s="28">
        <v>10.7</v>
      </c>
      <c r="Q12">
        <v>8.6999999999999993</v>
      </c>
      <c r="R12">
        <v>8.6999999999999993</v>
      </c>
      <c r="S12">
        <v>1.6</v>
      </c>
      <c r="T12">
        <v>65</v>
      </c>
      <c r="U12">
        <v>7</v>
      </c>
      <c r="V12">
        <v>-47.217614202620098</v>
      </c>
      <c r="W12">
        <v>11.177444402723285</v>
      </c>
      <c r="X12">
        <v>4.490226689977721</v>
      </c>
      <c r="Y12">
        <v>17.369804875928597</v>
      </c>
      <c r="Z12">
        <v>-5.7177834947019264</v>
      </c>
      <c r="AA12">
        <v>-4.3104507895578141</v>
      </c>
      <c r="AB12">
        <v>-0.67308709021783997</v>
      </c>
      <c r="AC12">
        <v>1.201081362864207</v>
      </c>
      <c r="AD12">
        <v>-3.5103869157514782</v>
      </c>
      <c r="AE12">
        <v>34.557427966039008</v>
      </c>
      <c r="AF12">
        <v>-20.012901726682983</v>
      </c>
      <c r="AG12">
        <v>19.039538756976377</v>
      </c>
      <c r="AH12">
        <v>12.76512974122093</v>
      </c>
      <c r="AI12">
        <v>-0.1769962998414896</v>
      </c>
      <c r="AJ12">
        <v>-14.210874419774955</v>
      </c>
      <c r="AK12">
        <v>-0.94204662632448199</v>
      </c>
      <c r="AL12">
        <v>3.8285122302570538</v>
      </c>
      <c r="AM12">
        <v>0.97872071434400654</v>
      </c>
      <c r="AN12" s="2"/>
    </row>
    <row r="13" spans="1:40" x14ac:dyDescent="0.45">
      <c r="A13">
        <v>12</v>
      </c>
      <c r="B13" t="s">
        <v>91</v>
      </c>
      <c r="C13">
        <v>2004</v>
      </c>
      <c r="D13">
        <v>39</v>
      </c>
      <c r="E13" t="s">
        <v>65</v>
      </c>
      <c r="F13" t="s">
        <v>17</v>
      </c>
      <c r="G13">
        <v>617</v>
      </c>
      <c r="H13">
        <v>129</v>
      </c>
      <c r="I13">
        <v>135</v>
      </c>
      <c r="J13">
        <v>60</v>
      </c>
      <c r="K13">
        <v>27</v>
      </c>
      <c r="L13">
        <v>3</v>
      </c>
      <c r="M13">
        <v>6</v>
      </c>
      <c r="N13">
        <v>232</v>
      </c>
      <c r="O13">
        <v>263</v>
      </c>
      <c r="P13" s="28">
        <v>10.6</v>
      </c>
      <c r="Q13">
        <v>8.8000000000000007</v>
      </c>
      <c r="R13">
        <v>11.5</v>
      </c>
      <c r="S13">
        <v>-1.5</v>
      </c>
      <c r="T13">
        <v>106</v>
      </c>
      <c r="U13">
        <v>1</v>
      </c>
      <c r="V13">
        <v>-47.217614202620098</v>
      </c>
      <c r="W13">
        <v>11.232057323257765</v>
      </c>
      <c r="X13">
        <v>4.490226689977721</v>
      </c>
      <c r="Y13">
        <v>13.027353656946449</v>
      </c>
      <c r="Z13">
        <v>-3.573614684188704</v>
      </c>
      <c r="AA13">
        <v>-2.4762164110225742</v>
      </c>
      <c r="AB13">
        <v>-0.40385225413070402</v>
      </c>
      <c r="AC13">
        <v>0.24021627257284139</v>
      </c>
      <c r="AD13">
        <v>-10.054441536473369</v>
      </c>
      <c r="AE13">
        <v>48.863459973485263</v>
      </c>
      <c r="AF13">
        <v>-19.82586526194763</v>
      </c>
      <c r="AG13">
        <v>19.258384030045075</v>
      </c>
      <c r="AH13">
        <v>16.873447359085141</v>
      </c>
      <c r="AI13">
        <v>0.16593403110139648</v>
      </c>
      <c r="AJ13">
        <v>-23.174656746094541</v>
      </c>
      <c r="AK13">
        <v>-0.134578089474926</v>
      </c>
      <c r="AL13">
        <v>7.2902401505191019</v>
      </c>
      <c r="AM13">
        <v>0.99931830081978901</v>
      </c>
      <c r="AN13" s="2"/>
    </row>
    <row r="14" spans="1:40" x14ac:dyDescent="0.45">
      <c r="A14">
        <v>13</v>
      </c>
      <c r="B14" t="s">
        <v>205</v>
      </c>
      <c r="C14">
        <v>1963</v>
      </c>
      <c r="D14">
        <v>32</v>
      </c>
      <c r="E14" t="s">
        <v>65</v>
      </c>
      <c r="F14" t="s">
        <v>17</v>
      </c>
      <c r="G14">
        <v>671</v>
      </c>
      <c r="H14">
        <v>115</v>
      </c>
      <c r="I14">
        <v>187</v>
      </c>
      <c r="J14">
        <v>110</v>
      </c>
      <c r="K14">
        <v>32</v>
      </c>
      <c r="L14">
        <v>7</v>
      </c>
      <c r="M14">
        <v>8</v>
      </c>
      <c r="N14">
        <v>66</v>
      </c>
      <c r="O14">
        <v>175</v>
      </c>
      <c r="P14" s="28">
        <v>10.6</v>
      </c>
      <c r="Q14">
        <v>8</v>
      </c>
      <c r="R14">
        <v>9.1</v>
      </c>
      <c r="S14">
        <v>1.4</v>
      </c>
      <c r="T14">
        <v>56</v>
      </c>
      <c r="U14">
        <v>2</v>
      </c>
      <c r="V14">
        <v>-47.217614202620098</v>
      </c>
      <c r="W14">
        <v>12.21508989287838</v>
      </c>
      <c r="X14">
        <v>4.0029152662592091</v>
      </c>
      <c r="Y14">
        <v>18.045297287770264</v>
      </c>
      <c r="Z14">
        <v>-6.5516269210126241</v>
      </c>
      <c r="AA14">
        <v>-2.9347750056563839</v>
      </c>
      <c r="AB14">
        <v>-0.94232192630497602</v>
      </c>
      <c r="AC14">
        <v>0.32028836343045519</v>
      </c>
      <c r="AD14">
        <v>-2.8603152646863896</v>
      </c>
      <c r="AE14">
        <v>32.513709107832398</v>
      </c>
      <c r="AF14">
        <v>-19.82586526194763</v>
      </c>
      <c r="AG14">
        <v>17.507621845495521</v>
      </c>
      <c r="AH14">
        <v>13.352032258058674</v>
      </c>
      <c r="AI14">
        <v>-0.15487176236130337</v>
      </c>
      <c r="AJ14">
        <v>-12.243214884729191</v>
      </c>
      <c r="AK14">
        <v>-0.269156178949852</v>
      </c>
      <c r="AL14">
        <v>4.9571926134564572</v>
      </c>
      <c r="AM14">
        <v>0.99301646918891573</v>
      </c>
      <c r="AN14" s="2"/>
    </row>
    <row r="15" spans="1:40" x14ac:dyDescent="0.45">
      <c r="A15">
        <v>14</v>
      </c>
      <c r="B15" t="s">
        <v>133</v>
      </c>
      <c r="C15">
        <v>1982</v>
      </c>
      <c r="D15">
        <v>26</v>
      </c>
      <c r="E15" t="s">
        <v>43</v>
      </c>
      <c r="F15" t="s">
        <v>13</v>
      </c>
      <c r="G15">
        <v>704</v>
      </c>
      <c r="H15">
        <v>129</v>
      </c>
      <c r="I15">
        <v>210</v>
      </c>
      <c r="J15">
        <v>123</v>
      </c>
      <c r="K15">
        <v>46</v>
      </c>
      <c r="L15">
        <v>12</v>
      </c>
      <c r="M15">
        <v>14</v>
      </c>
      <c r="N15">
        <v>54</v>
      </c>
      <c r="O15">
        <v>166</v>
      </c>
      <c r="P15" s="28">
        <v>10.6</v>
      </c>
      <c r="Q15">
        <v>8.4</v>
      </c>
      <c r="R15">
        <v>9.9</v>
      </c>
      <c r="S15">
        <v>1.9</v>
      </c>
      <c r="T15">
        <v>59</v>
      </c>
      <c r="U15">
        <v>7</v>
      </c>
      <c r="V15">
        <v>-47.217614202620098</v>
      </c>
      <c r="W15">
        <v>12.815832018757643</v>
      </c>
      <c r="X15">
        <v>4.490226689977721</v>
      </c>
      <c r="Y15">
        <v>20.264772355250031</v>
      </c>
      <c r="Z15">
        <v>-7.3259101025868425</v>
      </c>
      <c r="AA15">
        <v>-4.2187390706310524</v>
      </c>
      <c r="AB15">
        <v>-1.6154090165228161</v>
      </c>
      <c r="AC15">
        <v>0.56050463600329659</v>
      </c>
      <c r="AD15">
        <v>-2.3402579438343185</v>
      </c>
      <c r="AE15">
        <v>30.84157549657245</v>
      </c>
      <c r="AF15">
        <v>-19.82586526194763</v>
      </c>
      <c r="AG15">
        <v>18.383002937770296</v>
      </c>
      <c r="AH15">
        <v>14.525837291734163</v>
      </c>
      <c r="AI15">
        <v>-0.21018310606176888</v>
      </c>
      <c r="AJ15">
        <v>-12.899101396411114</v>
      </c>
      <c r="AK15">
        <v>-0.94204662632448199</v>
      </c>
      <c r="AL15">
        <v>5.2866246991254862</v>
      </c>
      <c r="AM15">
        <v>0.99496665624259817</v>
      </c>
      <c r="AN15" s="2"/>
    </row>
    <row r="16" spans="1:40" x14ac:dyDescent="0.45">
      <c r="A16">
        <v>15</v>
      </c>
      <c r="B16" t="s">
        <v>34</v>
      </c>
      <c r="C16">
        <v>2012</v>
      </c>
      <c r="D16">
        <v>20</v>
      </c>
      <c r="E16" t="s">
        <v>15</v>
      </c>
      <c r="F16" t="s">
        <v>13</v>
      </c>
      <c r="G16">
        <v>639</v>
      </c>
      <c r="H16">
        <v>129</v>
      </c>
      <c r="I16">
        <v>182</v>
      </c>
      <c r="J16">
        <v>117</v>
      </c>
      <c r="K16">
        <v>27</v>
      </c>
      <c r="L16">
        <v>8</v>
      </c>
      <c r="M16">
        <v>49</v>
      </c>
      <c r="N16">
        <v>67</v>
      </c>
      <c r="O16">
        <v>168</v>
      </c>
      <c r="P16" s="28">
        <v>10.5</v>
      </c>
      <c r="Q16">
        <v>8.4</v>
      </c>
      <c r="R16">
        <v>8.6999999999999993</v>
      </c>
      <c r="S16">
        <v>2</v>
      </c>
      <c r="T16">
        <v>53</v>
      </c>
      <c r="U16">
        <v>11</v>
      </c>
      <c r="V16">
        <v>-47.217614202620098</v>
      </c>
      <c r="W16">
        <v>11.632552073843941</v>
      </c>
      <c r="X16">
        <v>4.490226689977721</v>
      </c>
      <c r="Y16">
        <v>17.56280270788336</v>
      </c>
      <c r="Z16">
        <v>-6.9685486341679725</v>
      </c>
      <c r="AA16">
        <v>-2.4762164110225742</v>
      </c>
      <c r="AB16">
        <v>-1.076939344348544</v>
      </c>
      <c r="AC16">
        <v>1.9617662260115381</v>
      </c>
      <c r="AD16">
        <v>-2.9036533747573956</v>
      </c>
      <c r="AE16">
        <v>31.213160743519104</v>
      </c>
      <c r="AF16">
        <v>-19.638828797212277</v>
      </c>
      <c r="AG16">
        <v>18.383002937770296</v>
      </c>
      <c r="AH16">
        <v>12.76512974122093</v>
      </c>
      <c r="AI16">
        <v>-0.22124537480186199</v>
      </c>
      <c r="AJ16">
        <v>-11.587328373047271</v>
      </c>
      <c r="AK16">
        <v>-1.480358984224186</v>
      </c>
      <c r="AL16">
        <v>4.4379076240247066</v>
      </c>
      <c r="AM16">
        <v>0.98831744939620481</v>
      </c>
      <c r="AN16" s="2"/>
    </row>
    <row r="17" spans="1:40" x14ac:dyDescent="0.45">
      <c r="A17">
        <v>16</v>
      </c>
      <c r="B17" t="s">
        <v>21</v>
      </c>
      <c r="C17">
        <v>2022</v>
      </c>
      <c r="D17">
        <v>30</v>
      </c>
      <c r="E17" t="s">
        <v>22</v>
      </c>
      <c r="F17" t="s">
        <v>13</v>
      </c>
      <c r="G17">
        <v>696</v>
      </c>
      <c r="H17">
        <v>133</v>
      </c>
      <c r="I17">
        <v>177</v>
      </c>
      <c r="J17">
        <v>87</v>
      </c>
      <c r="K17">
        <v>28</v>
      </c>
      <c r="L17">
        <v>0</v>
      </c>
      <c r="M17">
        <v>16</v>
      </c>
      <c r="N17">
        <v>111</v>
      </c>
      <c r="O17">
        <v>210</v>
      </c>
      <c r="P17" s="28">
        <v>10.5</v>
      </c>
      <c r="Q17">
        <v>8.3000000000000007</v>
      </c>
      <c r="R17">
        <v>10.3</v>
      </c>
      <c r="S17">
        <v>0</v>
      </c>
      <c r="T17">
        <v>80</v>
      </c>
      <c r="U17">
        <v>0</v>
      </c>
      <c r="V17">
        <v>-47.217614202620098</v>
      </c>
      <c r="W17">
        <v>12.670197563999034</v>
      </c>
      <c r="X17">
        <v>4.6294585253258678</v>
      </c>
      <c r="Y17">
        <v>17.080308127996453</v>
      </c>
      <c r="Z17">
        <v>-5.181741292073621</v>
      </c>
      <c r="AA17">
        <v>-2.5679281299493359</v>
      </c>
      <c r="AB17">
        <v>0</v>
      </c>
      <c r="AC17">
        <v>0.64057672686091038</v>
      </c>
      <c r="AD17">
        <v>-4.8105302178816549</v>
      </c>
      <c r="AE17">
        <v>39.016450929398879</v>
      </c>
      <c r="AF17">
        <v>-19.638828797212277</v>
      </c>
      <c r="AG17">
        <v>18.164157664701605</v>
      </c>
      <c r="AH17">
        <v>15.112739808571908</v>
      </c>
      <c r="AI17">
        <v>0</v>
      </c>
      <c r="AJ17">
        <v>-17.490306978184559</v>
      </c>
      <c r="AK17">
        <v>0</v>
      </c>
      <c r="AL17">
        <v>10.406939728933107</v>
      </c>
      <c r="AM17">
        <v>0.99996977889239791</v>
      </c>
      <c r="AN17" s="2"/>
    </row>
    <row r="18" spans="1:40" x14ac:dyDescent="0.45">
      <c r="A18">
        <v>17</v>
      </c>
      <c r="B18" t="s">
        <v>205</v>
      </c>
      <c r="C18">
        <v>1962</v>
      </c>
      <c r="D18">
        <v>31</v>
      </c>
      <c r="E18" t="s">
        <v>65</v>
      </c>
      <c r="F18" t="s">
        <v>17</v>
      </c>
      <c r="G18">
        <v>706</v>
      </c>
      <c r="H18">
        <v>130</v>
      </c>
      <c r="I18">
        <v>189</v>
      </c>
      <c r="J18">
        <v>99</v>
      </c>
      <c r="K18">
        <v>36</v>
      </c>
      <c r="L18">
        <v>5</v>
      </c>
      <c r="M18">
        <v>18</v>
      </c>
      <c r="N18">
        <v>78</v>
      </c>
      <c r="O18">
        <v>165</v>
      </c>
      <c r="P18" s="28">
        <v>10.5</v>
      </c>
      <c r="Q18">
        <v>7.9</v>
      </c>
      <c r="R18">
        <v>8.3000000000000007</v>
      </c>
      <c r="S18">
        <v>2.1</v>
      </c>
      <c r="T18">
        <v>55</v>
      </c>
      <c r="U18">
        <v>2</v>
      </c>
      <c r="V18">
        <v>-47.217614202620098</v>
      </c>
      <c r="W18">
        <v>12.852240632447296</v>
      </c>
      <c r="X18">
        <v>4.5250346488147581</v>
      </c>
      <c r="Y18">
        <v>18.238295119725027</v>
      </c>
      <c r="Z18">
        <v>-5.8964642289113609</v>
      </c>
      <c r="AA18">
        <v>-3.3016218813634319</v>
      </c>
      <c r="AB18">
        <v>-0.67308709021783997</v>
      </c>
      <c r="AC18">
        <v>0.72064881771852418</v>
      </c>
      <c r="AD18">
        <v>-3.3803725855384603</v>
      </c>
      <c r="AE18">
        <v>30.65578287309912</v>
      </c>
      <c r="AF18">
        <v>-19.638828797212277</v>
      </c>
      <c r="AG18">
        <v>17.288776572426826</v>
      </c>
      <c r="AH18">
        <v>12.178227224383189</v>
      </c>
      <c r="AI18">
        <v>-0.2323076435419551</v>
      </c>
      <c r="AJ18">
        <v>-12.024586047501884</v>
      </c>
      <c r="AK18">
        <v>-0.269156178949852</v>
      </c>
      <c r="AL18">
        <v>3.8249672327575874</v>
      </c>
      <c r="AM18">
        <v>0.97864675910347931</v>
      </c>
      <c r="AN18" s="2"/>
    </row>
    <row r="19" spans="1:40" x14ac:dyDescent="0.45">
      <c r="A19">
        <v>18</v>
      </c>
      <c r="B19" t="s">
        <v>34</v>
      </c>
      <c r="C19">
        <v>2016</v>
      </c>
      <c r="D19">
        <v>24</v>
      </c>
      <c r="E19" t="s">
        <v>15</v>
      </c>
      <c r="F19" t="s">
        <v>13</v>
      </c>
      <c r="G19">
        <v>681</v>
      </c>
      <c r="H19">
        <v>123</v>
      </c>
      <c r="I19">
        <v>173</v>
      </c>
      <c r="J19">
        <v>107</v>
      </c>
      <c r="K19">
        <v>32</v>
      </c>
      <c r="L19">
        <v>5</v>
      </c>
      <c r="M19">
        <v>30</v>
      </c>
      <c r="N19">
        <v>116</v>
      </c>
      <c r="O19">
        <v>173</v>
      </c>
      <c r="P19" s="28">
        <v>10.5</v>
      </c>
      <c r="Q19">
        <v>8.1</v>
      </c>
      <c r="R19">
        <v>9.9</v>
      </c>
      <c r="S19">
        <v>1</v>
      </c>
      <c r="T19">
        <v>63</v>
      </c>
      <c r="U19">
        <v>8</v>
      </c>
      <c r="V19">
        <v>-47.217614202620098</v>
      </c>
      <c r="W19">
        <v>12.397132961326641</v>
      </c>
      <c r="X19">
        <v>4.2813789369555018</v>
      </c>
      <c r="Y19">
        <v>16.694312464086931</v>
      </c>
      <c r="Z19">
        <v>-6.3729461868031887</v>
      </c>
      <c r="AA19">
        <v>-2.9347750056563839</v>
      </c>
      <c r="AB19">
        <v>-0.67308709021783997</v>
      </c>
      <c r="AC19">
        <v>1.201081362864207</v>
      </c>
      <c r="AD19">
        <v>-5.0272207682366847</v>
      </c>
      <c r="AE19">
        <v>32.142123860885746</v>
      </c>
      <c r="AF19">
        <v>-19.638828797212277</v>
      </c>
      <c r="AG19">
        <v>17.726467118564216</v>
      </c>
      <c r="AH19">
        <v>14.525837291734163</v>
      </c>
      <c r="AI19">
        <v>-0.11062268740093099</v>
      </c>
      <c r="AJ19">
        <v>-13.773616745320341</v>
      </c>
      <c r="AK19">
        <v>-1.076624715799408</v>
      </c>
      <c r="AL19">
        <v>2.1429977971502527</v>
      </c>
      <c r="AM19">
        <v>0.89501263229758143</v>
      </c>
      <c r="AN19" s="2"/>
    </row>
    <row r="20" spans="1:40" x14ac:dyDescent="0.45">
      <c r="A20">
        <v>19</v>
      </c>
      <c r="B20" t="s">
        <v>195</v>
      </c>
      <c r="C20">
        <v>1968</v>
      </c>
      <c r="D20">
        <v>28</v>
      </c>
      <c r="E20" t="s">
        <v>40</v>
      </c>
      <c r="F20" t="s">
        <v>13</v>
      </c>
      <c r="G20">
        <v>664</v>
      </c>
      <c r="H20">
        <v>90</v>
      </c>
      <c r="I20">
        <v>162</v>
      </c>
      <c r="J20">
        <v>105</v>
      </c>
      <c r="K20">
        <v>32</v>
      </c>
      <c r="L20">
        <v>2</v>
      </c>
      <c r="M20">
        <v>13</v>
      </c>
      <c r="N20">
        <v>119</v>
      </c>
      <c r="O20">
        <v>171</v>
      </c>
      <c r="P20" s="28">
        <v>10.5</v>
      </c>
      <c r="Q20">
        <v>8.1999999999999993</v>
      </c>
      <c r="R20">
        <v>7.6</v>
      </c>
      <c r="S20">
        <v>2</v>
      </c>
      <c r="T20">
        <v>47</v>
      </c>
      <c r="U20">
        <v>4</v>
      </c>
      <c r="V20">
        <v>-47.217614202620098</v>
      </c>
      <c r="W20">
        <v>12.087659744964595</v>
      </c>
      <c r="X20">
        <v>3.1327162953332941</v>
      </c>
      <c r="Y20">
        <v>15.632824388335738</v>
      </c>
      <c r="Z20">
        <v>-6.2538256973302317</v>
      </c>
      <c r="AA20">
        <v>-2.9347750056563839</v>
      </c>
      <c r="AB20">
        <v>-0.269234836087136</v>
      </c>
      <c r="AC20">
        <v>0.52046859057448969</v>
      </c>
      <c r="AD20">
        <v>-5.1572350984497026</v>
      </c>
      <c r="AE20">
        <v>31.770538613939088</v>
      </c>
      <c r="AF20">
        <v>-19.638828797212277</v>
      </c>
      <c r="AG20">
        <v>17.945312391632907</v>
      </c>
      <c r="AH20">
        <v>11.151147819917135</v>
      </c>
      <c r="AI20">
        <v>-0.22124537480186199</v>
      </c>
      <c r="AJ20">
        <v>-10.27555534968343</v>
      </c>
      <c r="AK20">
        <v>-0.538312357899704</v>
      </c>
      <c r="AL20">
        <v>-0.26595887504357663</v>
      </c>
      <c r="AM20">
        <v>0.43389945302814353</v>
      </c>
      <c r="AN20" s="2"/>
    </row>
    <row r="21" spans="1:40" x14ac:dyDescent="0.45">
      <c r="A21">
        <v>20</v>
      </c>
      <c r="B21" t="s">
        <v>205</v>
      </c>
      <c r="C21">
        <v>1954</v>
      </c>
      <c r="D21">
        <v>23</v>
      </c>
      <c r="E21" t="s">
        <v>233</v>
      </c>
      <c r="F21" t="s">
        <v>17</v>
      </c>
      <c r="G21">
        <v>641</v>
      </c>
      <c r="H21">
        <v>119</v>
      </c>
      <c r="I21">
        <v>195</v>
      </c>
      <c r="J21">
        <v>108</v>
      </c>
      <c r="K21">
        <v>33</v>
      </c>
      <c r="L21">
        <v>13</v>
      </c>
      <c r="M21">
        <v>8</v>
      </c>
      <c r="N21">
        <v>66</v>
      </c>
      <c r="O21">
        <v>175</v>
      </c>
      <c r="P21" s="28">
        <v>10.5</v>
      </c>
      <c r="Q21">
        <v>8.1</v>
      </c>
      <c r="R21">
        <v>8.4</v>
      </c>
      <c r="S21">
        <v>2</v>
      </c>
      <c r="T21">
        <v>60</v>
      </c>
      <c r="U21">
        <v>2</v>
      </c>
      <c r="V21">
        <v>-47.217614202620098</v>
      </c>
      <c r="W21">
        <v>11.668960687533593</v>
      </c>
      <c r="X21">
        <v>4.142147101607355</v>
      </c>
      <c r="Y21">
        <v>18.817288615589312</v>
      </c>
      <c r="Z21">
        <v>-6.4325064315396672</v>
      </c>
      <c r="AA21">
        <v>-3.0264867245831457</v>
      </c>
      <c r="AB21">
        <v>-1.7500264345663841</v>
      </c>
      <c r="AC21">
        <v>0.32028836343045519</v>
      </c>
      <c r="AD21">
        <v>-2.8603152646863896</v>
      </c>
      <c r="AE21">
        <v>32.513709107832398</v>
      </c>
      <c r="AF21">
        <v>-19.638828797212277</v>
      </c>
      <c r="AG21">
        <v>17.726467118564216</v>
      </c>
      <c r="AH21">
        <v>12.324952853592624</v>
      </c>
      <c r="AI21">
        <v>-0.22124537480186199</v>
      </c>
      <c r="AJ21">
        <v>-13.117730233638421</v>
      </c>
      <c r="AK21">
        <v>-0.269156178949852</v>
      </c>
      <c r="AL21">
        <v>2.9799042055518568</v>
      </c>
      <c r="AM21">
        <v>0.95165796443921302</v>
      </c>
      <c r="AN21" s="2"/>
    </row>
    <row r="22" spans="1:40" x14ac:dyDescent="0.45">
      <c r="A22">
        <v>21</v>
      </c>
      <c r="B22" t="s">
        <v>212</v>
      </c>
      <c r="C22">
        <v>1961</v>
      </c>
      <c r="D22">
        <v>29</v>
      </c>
      <c r="E22" t="s">
        <v>22</v>
      </c>
      <c r="F22" t="s">
        <v>13</v>
      </c>
      <c r="G22">
        <v>646</v>
      </c>
      <c r="H22">
        <v>131</v>
      </c>
      <c r="I22">
        <v>163</v>
      </c>
      <c r="J22">
        <v>87</v>
      </c>
      <c r="K22">
        <v>16</v>
      </c>
      <c r="L22">
        <v>6</v>
      </c>
      <c r="M22">
        <v>12</v>
      </c>
      <c r="N22">
        <v>126</v>
      </c>
      <c r="O22">
        <v>206</v>
      </c>
      <c r="P22" s="28">
        <v>10.4</v>
      </c>
      <c r="Q22">
        <v>8.5</v>
      </c>
      <c r="R22">
        <v>10.6</v>
      </c>
      <c r="S22">
        <v>-0.1</v>
      </c>
      <c r="T22">
        <v>80</v>
      </c>
      <c r="U22">
        <v>8</v>
      </c>
      <c r="V22">
        <v>-47.217614202620098</v>
      </c>
      <c r="W22">
        <v>11.759982221757724</v>
      </c>
      <c r="X22">
        <v>4.5598426076517944</v>
      </c>
      <c r="Y22">
        <v>15.72932330431312</v>
      </c>
      <c r="Z22">
        <v>-5.181741292073621</v>
      </c>
      <c r="AA22">
        <v>-1.467387502828192</v>
      </c>
      <c r="AB22">
        <v>-0.80770450826140805</v>
      </c>
      <c r="AC22">
        <v>0.48043254514568279</v>
      </c>
      <c r="AD22">
        <v>-5.4606018689467435</v>
      </c>
      <c r="AE22">
        <v>38.273280435505569</v>
      </c>
      <c r="AF22">
        <v>-19.45179233247692</v>
      </c>
      <c r="AG22">
        <v>18.601848210838991</v>
      </c>
      <c r="AH22">
        <v>15.552916696200215</v>
      </c>
      <c r="AI22">
        <v>1.10622687400931E-2</v>
      </c>
      <c r="AJ22">
        <v>-17.490306978184559</v>
      </c>
      <c r="AK22">
        <v>-1.076624715799408</v>
      </c>
      <c r="AL22">
        <v>6.8149148889622388</v>
      </c>
      <c r="AM22">
        <v>0.99890391613471896</v>
      </c>
      <c r="AN22" s="2"/>
    </row>
    <row r="23" spans="1:40" x14ac:dyDescent="0.45">
      <c r="A23">
        <v>22</v>
      </c>
      <c r="B23" t="s">
        <v>281</v>
      </c>
      <c r="C23">
        <v>2000</v>
      </c>
      <c r="D23">
        <v>24</v>
      </c>
      <c r="E23" t="s">
        <v>97</v>
      </c>
      <c r="F23" t="s">
        <v>13</v>
      </c>
      <c r="G23">
        <v>672</v>
      </c>
      <c r="H23">
        <v>134</v>
      </c>
      <c r="I23">
        <v>175</v>
      </c>
      <c r="J23">
        <v>98</v>
      </c>
      <c r="K23">
        <v>34</v>
      </c>
      <c r="L23">
        <v>2</v>
      </c>
      <c r="M23">
        <v>15</v>
      </c>
      <c r="N23">
        <v>100</v>
      </c>
      <c r="O23">
        <v>163</v>
      </c>
      <c r="P23" s="28">
        <v>10.4</v>
      </c>
      <c r="Q23">
        <v>8.1</v>
      </c>
      <c r="R23">
        <v>8.9</v>
      </c>
      <c r="S23">
        <v>2.4</v>
      </c>
      <c r="T23">
        <v>58</v>
      </c>
      <c r="U23">
        <v>7</v>
      </c>
      <c r="V23">
        <v>-47.217614202620098</v>
      </c>
      <c r="W23">
        <v>12.233294199723206</v>
      </c>
      <c r="X23">
        <v>4.664266484162904</v>
      </c>
      <c r="Y23">
        <v>16.887310296041694</v>
      </c>
      <c r="Z23">
        <v>-5.8369039841748833</v>
      </c>
      <c r="AA23">
        <v>-3.1181984435099079</v>
      </c>
      <c r="AB23">
        <v>-0.269234836087136</v>
      </c>
      <c r="AC23">
        <v>0.60054068143210348</v>
      </c>
      <c r="AD23">
        <v>-4.3338110071005902</v>
      </c>
      <c r="AE23">
        <v>30.284197626152466</v>
      </c>
      <c r="AF23">
        <v>-19.45179233247692</v>
      </c>
      <c r="AG23">
        <v>17.726467118564216</v>
      </c>
      <c r="AH23">
        <v>13.058580999639803</v>
      </c>
      <c r="AI23">
        <v>-0.26549444976223435</v>
      </c>
      <c r="AJ23">
        <v>-12.680472559183807</v>
      </c>
      <c r="AK23">
        <v>-0.94204662632448199</v>
      </c>
      <c r="AL23">
        <v>1.3390889644763351</v>
      </c>
      <c r="AM23">
        <v>0.79234008205932094</v>
      </c>
      <c r="AN23" s="2"/>
    </row>
    <row r="24" spans="1:40" x14ac:dyDescent="0.45">
      <c r="A24">
        <v>23</v>
      </c>
      <c r="B24" t="s">
        <v>244</v>
      </c>
      <c r="C24">
        <v>1948</v>
      </c>
      <c r="D24">
        <v>30</v>
      </c>
      <c r="E24" t="s">
        <v>235</v>
      </c>
      <c r="F24" t="s">
        <v>13</v>
      </c>
      <c r="G24">
        <v>676</v>
      </c>
      <c r="H24">
        <v>116</v>
      </c>
      <c r="I24">
        <v>199</v>
      </c>
      <c r="J24">
        <v>141</v>
      </c>
      <c r="K24">
        <v>34</v>
      </c>
      <c r="L24">
        <v>6</v>
      </c>
      <c r="M24">
        <v>3</v>
      </c>
      <c r="N24">
        <v>98</v>
      </c>
      <c r="O24">
        <v>166</v>
      </c>
      <c r="P24" s="28">
        <v>10.4</v>
      </c>
      <c r="Q24">
        <v>8.4</v>
      </c>
      <c r="R24">
        <v>8.3000000000000007</v>
      </c>
      <c r="S24">
        <v>3</v>
      </c>
      <c r="T24">
        <v>57</v>
      </c>
      <c r="U24">
        <v>0</v>
      </c>
      <c r="V24">
        <v>-47.217614202620098</v>
      </c>
      <c r="W24">
        <v>12.306111427102509</v>
      </c>
      <c r="X24">
        <v>4.0377232250962454</v>
      </c>
      <c r="Y24">
        <v>19.203284279498838</v>
      </c>
      <c r="Z24">
        <v>-8.3979945078434532</v>
      </c>
      <c r="AA24">
        <v>-3.1181984435099079</v>
      </c>
      <c r="AB24">
        <v>-0.80770450826140805</v>
      </c>
      <c r="AC24">
        <v>0.1201081362864207</v>
      </c>
      <c r="AD24">
        <v>-4.2471347869585783</v>
      </c>
      <c r="AE24">
        <v>30.84157549657245</v>
      </c>
      <c r="AF24">
        <v>-19.45179233247692</v>
      </c>
      <c r="AG24">
        <v>18.383002937770296</v>
      </c>
      <c r="AH24">
        <v>12.178227224383189</v>
      </c>
      <c r="AI24">
        <v>-0.33186806220279297</v>
      </c>
      <c r="AJ24">
        <v>-12.461843721956498</v>
      </c>
      <c r="AK24">
        <v>0</v>
      </c>
      <c r="AL24">
        <v>1.0358821608802895</v>
      </c>
      <c r="AM24">
        <v>0.73805468513740558</v>
      </c>
      <c r="AN24" s="2"/>
    </row>
    <row r="25" spans="1:40" x14ac:dyDescent="0.45">
      <c r="A25">
        <v>24</v>
      </c>
      <c r="B25" t="s">
        <v>109</v>
      </c>
      <c r="C25">
        <v>2001</v>
      </c>
      <c r="D25">
        <v>32</v>
      </c>
      <c r="E25" t="s">
        <v>52</v>
      </c>
      <c r="F25" t="s">
        <v>17</v>
      </c>
      <c r="G25">
        <v>711</v>
      </c>
      <c r="H25">
        <v>146</v>
      </c>
      <c r="I25">
        <v>189</v>
      </c>
      <c r="J25">
        <v>86</v>
      </c>
      <c r="K25">
        <v>34</v>
      </c>
      <c r="L25">
        <v>5</v>
      </c>
      <c r="M25">
        <v>0</v>
      </c>
      <c r="N25">
        <v>116</v>
      </c>
      <c r="O25">
        <v>203</v>
      </c>
      <c r="P25" s="28">
        <v>10.3</v>
      </c>
      <c r="Q25">
        <v>8.1999999999999993</v>
      </c>
      <c r="R25">
        <v>9.8000000000000007</v>
      </c>
      <c r="S25">
        <v>-0.1</v>
      </c>
      <c r="T25">
        <v>84</v>
      </c>
      <c r="U25">
        <v>2</v>
      </c>
      <c r="V25">
        <v>-47.217614202620098</v>
      </c>
      <c r="W25">
        <v>12.943262166671428</v>
      </c>
      <c r="X25">
        <v>5.0819619902073434</v>
      </c>
      <c r="Y25">
        <v>18.238295119725027</v>
      </c>
      <c r="Z25">
        <v>-5.1221810473371425</v>
      </c>
      <c r="AA25">
        <v>-3.1181984435099079</v>
      </c>
      <c r="AB25">
        <v>-0.67308709021783997</v>
      </c>
      <c r="AC25">
        <v>0</v>
      </c>
      <c r="AD25">
        <v>-5.0272207682366847</v>
      </c>
      <c r="AE25">
        <v>37.715902565085585</v>
      </c>
      <c r="AF25">
        <v>-19.264755867741567</v>
      </c>
      <c r="AG25">
        <v>17.945312391632907</v>
      </c>
      <c r="AH25">
        <v>14.379111662524728</v>
      </c>
      <c r="AI25">
        <v>1.10622687400931E-2</v>
      </c>
      <c r="AJ25">
        <v>-18.364822327093787</v>
      </c>
      <c r="AK25">
        <v>-0.269156178949852</v>
      </c>
      <c r="AL25">
        <v>7.2578722388802364</v>
      </c>
      <c r="AM25">
        <v>0.99929589044529632</v>
      </c>
      <c r="AN25" s="2"/>
    </row>
    <row r="26" spans="1:40" x14ac:dyDescent="0.45">
      <c r="A26">
        <v>25</v>
      </c>
      <c r="B26" t="s">
        <v>205</v>
      </c>
      <c r="C26">
        <v>1958</v>
      </c>
      <c r="D26">
        <v>27</v>
      </c>
      <c r="E26" t="s">
        <v>65</v>
      </c>
      <c r="F26" t="s">
        <v>17</v>
      </c>
      <c r="G26">
        <v>685</v>
      </c>
      <c r="H26">
        <v>121</v>
      </c>
      <c r="I26">
        <v>208</v>
      </c>
      <c r="J26">
        <v>135</v>
      </c>
      <c r="K26">
        <v>33</v>
      </c>
      <c r="L26">
        <v>11</v>
      </c>
      <c r="M26">
        <v>31</v>
      </c>
      <c r="N26">
        <v>78</v>
      </c>
      <c r="O26">
        <v>165</v>
      </c>
      <c r="P26" s="28">
        <v>10.199999999999999</v>
      </c>
      <c r="Q26">
        <v>7.8</v>
      </c>
      <c r="R26">
        <v>8.8000000000000007</v>
      </c>
      <c r="S26">
        <v>1.5</v>
      </c>
      <c r="T26">
        <v>54</v>
      </c>
      <c r="U26">
        <v>8</v>
      </c>
      <c r="V26">
        <v>-47.217614202620098</v>
      </c>
      <c r="W26">
        <v>12.469950188705946</v>
      </c>
      <c r="X26">
        <v>4.2117630192814284</v>
      </c>
      <c r="Y26">
        <v>20.071774523295268</v>
      </c>
      <c r="Z26">
        <v>-8.0406330394245842</v>
      </c>
      <c r="AA26">
        <v>-3.0264867245831457</v>
      </c>
      <c r="AB26">
        <v>-1.4807915984792479</v>
      </c>
      <c r="AC26">
        <v>1.2411174082930139</v>
      </c>
      <c r="AD26">
        <v>-3.3803725855384603</v>
      </c>
      <c r="AE26">
        <v>30.65578287309912</v>
      </c>
      <c r="AF26">
        <v>-19.07771940300621</v>
      </c>
      <c r="AG26">
        <v>17.069931299358132</v>
      </c>
      <c r="AH26">
        <v>12.911855370430368</v>
      </c>
      <c r="AI26">
        <v>-0.16593403110139648</v>
      </c>
      <c r="AJ26">
        <v>-11.805957210274578</v>
      </c>
      <c r="AK26">
        <v>-1.076624715799408</v>
      </c>
      <c r="AL26">
        <v>3.3600411716361478</v>
      </c>
      <c r="AM26">
        <v>0.96643211239669569</v>
      </c>
      <c r="AN26" s="2"/>
    </row>
    <row r="27" spans="1:40" x14ac:dyDescent="0.45">
      <c r="A27">
        <v>26</v>
      </c>
      <c r="B27" t="s">
        <v>222</v>
      </c>
      <c r="C27">
        <v>1959</v>
      </c>
      <c r="D27">
        <v>28</v>
      </c>
      <c r="E27" t="s">
        <v>52</v>
      </c>
      <c r="F27" t="s">
        <v>17</v>
      </c>
      <c r="G27">
        <v>671</v>
      </c>
      <c r="H27">
        <v>97</v>
      </c>
      <c r="I27">
        <v>179</v>
      </c>
      <c r="J27">
        <v>103</v>
      </c>
      <c r="K27">
        <v>25</v>
      </c>
      <c r="L27">
        <v>6</v>
      </c>
      <c r="M27">
        <v>2</v>
      </c>
      <c r="N27">
        <v>64</v>
      </c>
      <c r="O27">
        <v>156</v>
      </c>
      <c r="P27" s="28">
        <v>10.199999999999999</v>
      </c>
      <c r="Q27">
        <v>7.7</v>
      </c>
      <c r="R27">
        <v>7.8</v>
      </c>
      <c r="S27">
        <v>3.5</v>
      </c>
      <c r="T27">
        <v>42</v>
      </c>
      <c r="U27">
        <v>-1</v>
      </c>
      <c r="V27">
        <v>-47.217614202620098</v>
      </c>
      <c r="W27">
        <v>12.21508989287838</v>
      </c>
      <c r="X27">
        <v>3.37637200719255</v>
      </c>
      <c r="Y27">
        <v>17.273305959951216</v>
      </c>
      <c r="Z27">
        <v>-6.1347052078572748</v>
      </c>
      <c r="AA27">
        <v>-2.2927929731690497</v>
      </c>
      <c r="AB27">
        <v>-0.80770450826140805</v>
      </c>
      <c r="AC27">
        <v>8.0072090857613798E-2</v>
      </c>
      <c r="AD27">
        <v>-2.7736390445443777</v>
      </c>
      <c r="AE27">
        <v>28.983649261839169</v>
      </c>
      <c r="AF27">
        <v>-19.07771940300621</v>
      </c>
      <c r="AG27">
        <v>16.85108602628944</v>
      </c>
      <c r="AH27">
        <v>11.444599078336006</v>
      </c>
      <c r="AI27">
        <v>-0.3871794059032585</v>
      </c>
      <c r="AJ27">
        <v>-9.1824111635468935</v>
      </c>
      <c r="AK27">
        <v>0.134578089474926</v>
      </c>
      <c r="AL27">
        <v>2.4849864979107319</v>
      </c>
      <c r="AM27">
        <v>0.9230825925745817</v>
      </c>
      <c r="AN27" s="2"/>
    </row>
    <row r="28" spans="1:40" x14ac:dyDescent="0.45">
      <c r="A28">
        <v>27</v>
      </c>
      <c r="B28" t="s">
        <v>234</v>
      </c>
      <c r="C28">
        <v>1953</v>
      </c>
      <c r="D28">
        <v>29</v>
      </c>
      <c r="E28" t="s">
        <v>235</v>
      </c>
      <c r="F28" t="s">
        <v>13</v>
      </c>
      <c r="G28">
        <v>688</v>
      </c>
      <c r="H28">
        <v>115</v>
      </c>
      <c r="I28">
        <v>201</v>
      </c>
      <c r="J28">
        <v>126</v>
      </c>
      <c r="K28">
        <v>27</v>
      </c>
      <c r="L28">
        <v>5</v>
      </c>
      <c r="M28">
        <v>8</v>
      </c>
      <c r="N28">
        <v>85</v>
      </c>
      <c r="O28">
        <v>180</v>
      </c>
      <c r="P28" s="28">
        <v>10.199999999999999</v>
      </c>
      <c r="Q28">
        <v>8</v>
      </c>
      <c r="R28">
        <v>9.1</v>
      </c>
      <c r="S28">
        <v>1.1000000000000001</v>
      </c>
      <c r="T28">
        <v>69</v>
      </c>
      <c r="U28">
        <v>1</v>
      </c>
      <c r="V28">
        <v>-47.217614202620098</v>
      </c>
      <c r="W28">
        <v>12.524563109240425</v>
      </c>
      <c r="X28">
        <v>4.0029152662592091</v>
      </c>
      <c r="Y28">
        <v>19.396282111453601</v>
      </c>
      <c r="Z28">
        <v>-7.5045908367962779</v>
      </c>
      <c r="AA28">
        <v>-2.4762164110225742</v>
      </c>
      <c r="AB28">
        <v>-0.67308709021783997</v>
      </c>
      <c r="AC28">
        <v>0.32028836343045519</v>
      </c>
      <c r="AD28">
        <v>-3.6837393560355016</v>
      </c>
      <c r="AE28">
        <v>33.44267222519904</v>
      </c>
      <c r="AF28">
        <v>-19.07771940300621</v>
      </c>
      <c r="AG28">
        <v>17.507621845495521</v>
      </c>
      <c r="AH28">
        <v>13.352032258058674</v>
      </c>
      <c r="AI28">
        <v>-0.12168495614102411</v>
      </c>
      <c r="AJ28">
        <v>-15.085389768684182</v>
      </c>
      <c r="AK28">
        <v>-0.134578089474926</v>
      </c>
      <c r="AL28">
        <v>4.5717550651382908</v>
      </c>
      <c r="AM28">
        <v>0.98976602050128037</v>
      </c>
      <c r="AN28" s="2"/>
    </row>
    <row r="29" spans="1:40" x14ac:dyDescent="0.45">
      <c r="A29">
        <v>28</v>
      </c>
      <c r="B29" t="s">
        <v>126</v>
      </c>
      <c r="C29">
        <v>1984</v>
      </c>
      <c r="D29">
        <v>23</v>
      </c>
      <c r="E29" t="s">
        <v>127</v>
      </c>
      <c r="F29" t="s">
        <v>13</v>
      </c>
      <c r="G29">
        <v>716</v>
      </c>
      <c r="H29">
        <v>103</v>
      </c>
      <c r="I29">
        <v>195</v>
      </c>
      <c r="J29">
        <v>124</v>
      </c>
      <c r="K29">
        <v>37</v>
      </c>
      <c r="L29">
        <v>7</v>
      </c>
      <c r="M29">
        <v>2</v>
      </c>
      <c r="N29">
        <v>71</v>
      </c>
      <c r="O29">
        <v>146</v>
      </c>
      <c r="P29" s="28">
        <v>10</v>
      </c>
      <c r="Q29">
        <v>7.8</v>
      </c>
      <c r="R29">
        <v>7.7</v>
      </c>
      <c r="S29">
        <v>3.6</v>
      </c>
      <c r="T29">
        <v>41</v>
      </c>
      <c r="U29">
        <v>0</v>
      </c>
      <c r="V29">
        <v>-47.217614202620098</v>
      </c>
      <c r="W29">
        <v>13.034283700895559</v>
      </c>
      <c r="X29">
        <v>3.5852197602147697</v>
      </c>
      <c r="Y29">
        <v>18.817288615589312</v>
      </c>
      <c r="Z29">
        <v>-7.385470347323321</v>
      </c>
      <c r="AA29">
        <v>-3.3933336002901937</v>
      </c>
      <c r="AB29">
        <v>-0.94232192630497602</v>
      </c>
      <c r="AC29">
        <v>8.0072090857613798E-2</v>
      </c>
      <c r="AD29">
        <v>-3.077005815041419</v>
      </c>
      <c r="AE29">
        <v>27.125723027105888</v>
      </c>
      <c r="AF29">
        <v>-18.7036464735355</v>
      </c>
      <c r="AG29">
        <v>17.069931299358132</v>
      </c>
      <c r="AH29">
        <v>11.297873449126572</v>
      </c>
      <c r="AI29">
        <v>-0.39824167464335158</v>
      </c>
      <c r="AJ29">
        <v>-8.9637823263195866</v>
      </c>
      <c r="AK29">
        <v>0</v>
      </c>
      <c r="AL29">
        <v>0.92897557706939438</v>
      </c>
      <c r="AM29">
        <v>0.71686740608000354</v>
      </c>
      <c r="AN29" s="2"/>
    </row>
    <row r="30" spans="1:40" x14ac:dyDescent="0.45">
      <c r="A30">
        <v>29</v>
      </c>
      <c r="B30" t="s">
        <v>282</v>
      </c>
      <c r="C30">
        <v>1969</v>
      </c>
      <c r="D30">
        <v>26</v>
      </c>
      <c r="E30" t="s">
        <v>40</v>
      </c>
      <c r="F30" t="s">
        <v>13</v>
      </c>
      <c r="G30">
        <v>643</v>
      </c>
      <c r="H30">
        <v>92</v>
      </c>
      <c r="I30">
        <v>159</v>
      </c>
      <c r="J30">
        <v>85</v>
      </c>
      <c r="K30">
        <v>32</v>
      </c>
      <c r="L30">
        <v>2</v>
      </c>
      <c r="M30">
        <v>3</v>
      </c>
      <c r="N30">
        <v>98</v>
      </c>
      <c r="O30">
        <v>168</v>
      </c>
      <c r="P30" s="28">
        <v>10</v>
      </c>
      <c r="Q30">
        <v>7.8</v>
      </c>
      <c r="R30">
        <v>8.4</v>
      </c>
      <c r="S30">
        <v>2.7</v>
      </c>
      <c r="T30">
        <v>49</v>
      </c>
      <c r="U30">
        <v>-1</v>
      </c>
      <c r="V30">
        <v>-47.217614202620098</v>
      </c>
      <c r="W30">
        <v>11.705369301223246</v>
      </c>
      <c r="X30">
        <v>3.202332213007367</v>
      </c>
      <c r="Y30">
        <v>15.343327640403594</v>
      </c>
      <c r="Z30">
        <v>-5.062620802600664</v>
      </c>
      <c r="AA30">
        <v>-2.9347750056563839</v>
      </c>
      <c r="AB30">
        <v>-0.269234836087136</v>
      </c>
      <c r="AC30">
        <v>0.1201081362864207</v>
      </c>
      <c r="AD30">
        <v>-4.2471347869585783</v>
      </c>
      <c r="AE30">
        <v>31.213160743519104</v>
      </c>
      <c r="AF30">
        <v>-18.7036464735355</v>
      </c>
      <c r="AG30">
        <v>17.069931299358132</v>
      </c>
      <c r="AH30">
        <v>12.324952853592624</v>
      </c>
      <c r="AI30">
        <v>-0.29868125598251372</v>
      </c>
      <c r="AJ30">
        <v>-10.712813024138043</v>
      </c>
      <c r="AK30">
        <v>0.134578089474926</v>
      </c>
      <c r="AL30">
        <v>1.667239889286495</v>
      </c>
      <c r="AM30">
        <v>0.84120747971515986</v>
      </c>
      <c r="AN30" s="2"/>
    </row>
    <row r="31" spans="1:40" x14ac:dyDescent="0.45">
      <c r="A31">
        <v>30</v>
      </c>
      <c r="B31" t="s">
        <v>131</v>
      </c>
      <c r="C31">
        <v>1990</v>
      </c>
      <c r="D31">
        <v>31</v>
      </c>
      <c r="E31" t="s">
        <v>94</v>
      </c>
      <c r="F31" t="s">
        <v>13</v>
      </c>
      <c r="G31">
        <v>594</v>
      </c>
      <c r="H31">
        <v>119</v>
      </c>
      <c r="I31">
        <v>159</v>
      </c>
      <c r="J31">
        <v>95</v>
      </c>
      <c r="K31">
        <v>33</v>
      </c>
      <c r="L31">
        <v>3</v>
      </c>
      <c r="M31">
        <v>65</v>
      </c>
      <c r="N31">
        <v>97</v>
      </c>
      <c r="O31">
        <v>189</v>
      </c>
      <c r="P31" s="28">
        <v>9.9</v>
      </c>
      <c r="Q31">
        <v>8</v>
      </c>
      <c r="R31">
        <v>8.4</v>
      </c>
      <c r="S31">
        <v>1.1000000000000001</v>
      </c>
      <c r="T31">
        <v>61</v>
      </c>
      <c r="U31">
        <v>5</v>
      </c>
      <c r="V31">
        <v>-47.217614202620098</v>
      </c>
      <c r="W31">
        <v>10.813358265826762</v>
      </c>
      <c r="X31">
        <v>4.142147101607355</v>
      </c>
      <c r="Y31">
        <v>15.343327640403594</v>
      </c>
      <c r="Z31">
        <v>-5.6582232499654479</v>
      </c>
      <c r="AA31">
        <v>-3.0264867245831457</v>
      </c>
      <c r="AB31">
        <v>-0.40385225413070402</v>
      </c>
      <c r="AC31">
        <v>2.6023429528724487</v>
      </c>
      <c r="AD31">
        <v>-4.2037966768875723</v>
      </c>
      <c r="AE31">
        <v>35.114805836458991</v>
      </c>
      <c r="AF31">
        <v>-18.516610008800146</v>
      </c>
      <c r="AG31">
        <v>17.507621845495521</v>
      </c>
      <c r="AH31">
        <v>12.324952853592624</v>
      </c>
      <c r="AI31">
        <v>-0.12168495614102411</v>
      </c>
      <c r="AJ31">
        <v>-13.336359070865727</v>
      </c>
      <c r="AK31">
        <v>-0.67289044737463</v>
      </c>
      <c r="AL31">
        <v>4.691038904888801</v>
      </c>
      <c r="AM31">
        <v>0.99090630713727634</v>
      </c>
      <c r="AN31" s="2"/>
    </row>
    <row r="32" spans="1:40" x14ac:dyDescent="0.45">
      <c r="A32">
        <v>31</v>
      </c>
      <c r="B32" t="s">
        <v>91</v>
      </c>
      <c r="C32">
        <v>1993</v>
      </c>
      <c r="D32">
        <v>28</v>
      </c>
      <c r="E32" t="s">
        <v>65</v>
      </c>
      <c r="F32" t="s">
        <v>17</v>
      </c>
      <c r="G32">
        <v>674</v>
      </c>
      <c r="H32">
        <v>129</v>
      </c>
      <c r="I32">
        <v>181</v>
      </c>
      <c r="J32">
        <v>93</v>
      </c>
      <c r="K32">
        <v>38</v>
      </c>
      <c r="L32">
        <v>4</v>
      </c>
      <c r="M32">
        <v>29</v>
      </c>
      <c r="N32">
        <v>126</v>
      </c>
      <c r="O32">
        <v>206</v>
      </c>
      <c r="P32" s="28">
        <v>9.9</v>
      </c>
      <c r="Q32">
        <v>7.9</v>
      </c>
      <c r="R32">
        <v>8.8000000000000007</v>
      </c>
      <c r="S32">
        <v>0.4</v>
      </c>
      <c r="T32">
        <v>73</v>
      </c>
      <c r="U32">
        <v>1</v>
      </c>
      <c r="V32">
        <v>-47.217614202620098</v>
      </c>
      <c r="W32">
        <v>12.269702813412858</v>
      </c>
      <c r="X32">
        <v>4.490226689977721</v>
      </c>
      <c r="Y32">
        <v>17.466303791905979</v>
      </c>
      <c r="Z32">
        <v>-5.539102760492491</v>
      </c>
      <c r="AA32">
        <v>-3.4850453192169559</v>
      </c>
      <c r="AB32">
        <v>-0.538469672174272</v>
      </c>
      <c r="AC32">
        <v>1.1610453174354001</v>
      </c>
      <c r="AD32">
        <v>-5.4606018689467435</v>
      </c>
      <c r="AE32">
        <v>38.273280435505569</v>
      </c>
      <c r="AF32">
        <v>-18.516610008800146</v>
      </c>
      <c r="AG32">
        <v>17.288776572426826</v>
      </c>
      <c r="AH32">
        <v>12.911855370430368</v>
      </c>
      <c r="AI32">
        <v>-4.4249074960372399E-2</v>
      </c>
      <c r="AJ32">
        <v>-15.959905117593411</v>
      </c>
      <c r="AK32">
        <v>-0.134578089474926</v>
      </c>
      <c r="AL32">
        <v>6.9650148768153048</v>
      </c>
      <c r="AM32">
        <v>0.99905654206683003</v>
      </c>
      <c r="AN32" s="2"/>
    </row>
    <row r="33" spans="1:40" x14ac:dyDescent="0.45">
      <c r="A33">
        <v>32</v>
      </c>
      <c r="B33" t="s">
        <v>34</v>
      </c>
      <c r="C33">
        <v>2018</v>
      </c>
      <c r="D33">
        <v>26</v>
      </c>
      <c r="E33" t="s">
        <v>15</v>
      </c>
      <c r="F33" t="s">
        <v>13</v>
      </c>
      <c r="G33">
        <v>608</v>
      </c>
      <c r="H33">
        <v>101</v>
      </c>
      <c r="I33">
        <v>147</v>
      </c>
      <c r="J33">
        <v>80</v>
      </c>
      <c r="K33">
        <v>24</v>
      </c>
      <c r="L33">
        <v>4</v>
      </c>
      <c r="M33">
        <v>24</v>
      </c>
      <c r="N33">
        <v>122</v>
      </c>
      <c r="O33">
        <v>198</v>
      </c>
      <c r="P33" s="28">
        <v>9.9</v>
      </c>
      <c r="Q33">
        <v>7.9</v>
      </c>
      <c r="R33">
        <v>9.1999999999999993</v>
      </c>
      <c r="S33">
        <v>1</v>
      </c>
      <c r="T33">
        <v>64</v>
      </c>
      <c r="U33">
        <v>5</v>
      </c>
      <c r="V33">
        <v>-47.217614202620098</v>
      </c>
      <c r="W33">
        <v>11.068218561654328</v>
      </c>
      <c r="X33">
        <v>3.5156038425406964</v>
      </c>
      <c r="Y33">
        <v>14.185340648675021</v>
      </c>
      <c r="Z33">
        <v>-4.7648195789182717</v>
      </c>
      <c r="AA33">
        <v>-2.201081254242288</v>
      </c>
      <c r="AB33">
        <v>-0.538469672174272</v>
      </c>
      <c r="AC33">
        <v>0.96086509029136558</v>
      </c>
      <c r="AD33">
        <v>-5.2872494286627196</v>
      </c>
      <c r="AE33">
        <v>36.786939447718943</v>
      </c>
      <c r="AF33">
        <v>-18.516610008800146</v>
      </c>
      <c r="AG33">
        <v>17.288776572426826</v>
      </c>
      <c r="AH33">
        <v>13.498757887268111</v>
      </c>
      <c r="AI33">
        <v>-0.11062268740093099</v>
      </c>
      <c r="AJ33">
        <v>-13.992245582547648</v>
      </c>
      <c r="AK33">
        <v>-0.67289044737463</v>
      </c>
      <c r="AL33">
        <v>4.0028991878342861</v>
      </c>
      <c r="AM33">
        <v>0.98206492604512741</v>
      </c>
      <c r="AN33" s="2"/>
    </row>
    <row r="34" spans="1:40" x14ac:dyDescent="0.45">
      <c r="A34">
        <v>33</v>
      </c>
      <c r="B34" t="s">
        <v>131</v>
      </c>
      <c r="C34">
        <v>1985</v>
      </c>
      <c r="D34">
        <v>26</v>
      </c>
      <c r="E34" t="s">
        <v>22</v>
      </c>
      <c r="F34" t="s">
        <v>13</v>
      </c>
      <c r="G34">
        <v>654</v>
      </c>
      <c r="H34">
        <v>146</v>
      </c>
      <c r="I34">
        <v>172</v>
      </c>
      <c r="J34">
        <v>115</v>
      </c>
      <c r="K34">
        <v>28</v>
      </c>
      <c r="L34">
        <v>5</v>
      </c>
      <c r="M34">
        <v>80</v>
      </c>
      <c r="N34">
        <v>99</v>
      </c>
      <c r="O34">
        <v>157</v>
      </c>
      <c r="P34" s="28">
        <v>9.9</v>
      </c>
      <c r="Q34">
        <v>8</v>
      </c>
      <c r="R34">
        <v>8.6</v>
      </c>
      <c r="S34">
        <v>1.5</v>
      </c>
      <c r="T34">
        <v>47</v>
      </c>
      <c r="U34">
        <v>18</v>
      </c>
      <c r="V34">
        <v>-47.217614202620098</v>
      </c>
      <c r="W34">
        <v>11.905616676516335</v>
      </c>
      <c r="X34">
        <v>5.0819619902073434</v>
      </c>
      <c r="Y34">
        <v>16.597813548109549</v>
      </c>
      <c r="Z34">
        <v>-6.8494281446950156</v>
      </c>
      <c r="AA34">
        <v>-2.5679281299493359</v>
      </c>
      <c r="AB34">
        <v>-0.67308709021783997</v>
      </c>
      <c r="AC34">
        <v>3.2028836343045519</v>
      </c>
      <c r="AD34">
        <v>-4.2904728970295842</v>
      </c>
      <c r="AE34">
        <v>29.169441885312498</v>
      </c>
      <c r="AF34">
        <v>-18.516610008800146</v>
      </c>
      <c r="AG34">
        <v>17.507621845495521</v>
      </c>
      <c r="AH34">
        <v>12.618404112011495</v>
      </c>
      <c r="AI34">
        <v>-0.16593403110139648</v>
      </c>
      <c r="AJ34">
        <v>-10.27555534968343</v>
      </c>
      <c r="AK34">
        <v>-2.422405610548668</v>
      </c>
      <c r="AL34">
        <v>3.1047082273117743</v>
      </c>
      <c r="AM34">
        <v>0.9570865375834382</v>
      </c>
      <c r="AN34" s="2"/>
    </row>
    <row r="35" spans="1:40" x14ac:dyDescent="0.45">
      <c r="A35">
        <v>34</v>
      </c>
      <c r="B35" t="s">
        <v>113</v>
      </c>
      <c r="C35">
        <v>1997</v>
      </c>
      <c r="D35">
        <v>30</v>
      </c>
      <c r="E35" t="s">
        <v>114</v>
      </c>
      <c r="F35" t="s">
        <v>17</v>
      </c>
      <c r="G35">
        <v>664</v>
      </c>
      <c r="H35">
        <v>143</v>
      </c>
      <c r="I35">
        <v>208</v>
      </c>
      <c r="J35">
        <v>109</v>
      </c>
      <c r="K35">
        <v>46</v>
      </c>
      <c r="L35">
        <v>4</v>
      </c>
      <c r="M35">
        <v>33</v>
      </c>
      <c r="N35">
        <v>78</v>
      </c>
      <c r="O35">
        <v>178</v>
      </c>
      <c r="P35" s="28">
        <v>9.8000000000000007</v>
      </c>
      <c r="Q35">
        <v>7.9</v>
      </c>
      <c r="R35">
        <v>8.9</v>
      </c>
      <c r="S35">
        <v>0.3</v>
      </c>
      <c r="T35">
        <v>70</v>
      </c>
      <c r="U35">
        <v>9</v>
      </c>
      <c r="V35">
        <v>-47.217614202620098</v>
      </c>
      <c r="W35">
        <v>12.087659744964595</v>
      </c>
      <c r="X35">
        <v>4.9775381136962338</v>
      </c>
      <c r="Y35">
        <v>20.071774523295268</v>
      </c>
      <c r="Z35">
        <v>-6.4920666762761456</v>
      </c>
      <c r="AA35">
        <v>-4.2187390706310524</v>
      </c>
      <c r="AB35">
        <v>-0.538469672174272</v>
      </c>
      <c r="AC35">
        <v>1.3211894991506277</v>
      </c>
      <c r="AD35">
        <v>-3.3803725855384603</v>
      </c>
      <c r="AE35">
        <v>33.071086978252382</v>
      </c>
      <c r="AF35">
        <v>-18.329573544064793</v>
      </c>
      <c r="AG35">
        <v>17.288776572426826</v>
      </c>
      <c r="AH35">
        <v>13.058580999639803</v>
      </c>
      <c r="AI35">
        <v>-3.3186806220279294E-2</v>
      </c>
      <c r="AJ35">
        <v>-15.304018605911489</v>
      </c>
      <c r="AK35">
        <v>-1.211202805274334</v>
      </c>
      <c r="AL35">
        <v>5.1513624627148111</v>
      </c>
      <c r="AM35">
        <v>0.99424183980009517</v>
      </c>
      <c r="AN35" s="2"/>
    </row>
    <row r="36" spans="1:40" x14ac:dyDescent="0.45">
      <c r="A36">
        <v>35</v>
      </c>
      <c r="B36" t="s">
        <v>283</v>
      </c>
      <c r="C36">
        <v>1967</v>
      </c>
      <c r="D36">
        <v>27</v>
      </c>
      <c r="E36" t="s">
        <v>52</v>
      </c>
      <c r="F36" t="s">
        <v>17</v>
      </c>
      <c r="G36">
        <v>697</v>
      </c>
      <c r="H36">
        <v>107</v>
      </c>
      <c r="I36">
        <v>176</v>
      </c>
      <c r="J36">
        <v>118</v>
      </c>
      <c r="K36">
        <v>23</v>
      </c>
      <c r="L36">
        <v>4</v>
      </c>
      <c r="M36">
        <v>1</v>
      </c>
      <c r="N36">
        <v>96</v>
      </c>
      <c r="O36">
        <v>153</v>
      </c>
      <c r="P36" s="28">
        <v>9.8000000000000007</v>
      </c>
      <c r="Q36">
        <v>7.3</v>
      </c>
      <c r="R36">
        <v>7.5</v>
      </c>
      <c r="S36">
        <v>2.7</v>
      </c>
      <c r="T36">
        <v>42</v>
      </c>
      <c r="U36">
        <v>-2</v>
      </c>
      <c r="V36">
        <v>-47.217614202620098</v>
      </c>
      <c r="W36">
        <v>12.68840187084386</v>
      </c>
      <c r="X36">
        <v>3.7244515955629161</v>
      </c>
      <c r="Y36">
        <v>16.983809212019072</v>
      </c>
      <c r="Z36">
        <v>-7.028108878904451</v>
      </c>
      <c r="AA36">
        <v>-2.1093695353155262</v>
      </c>
      <c r="AB36">
        <v>-0.538469672174272</v>
      </c>
      <c r="AC36">
        <v>4.0036045428806899E-2</v>
      </c>
      <c r="AD36">
        <v>-4.1604585668165663</v>
      </c>
      <c r="AE36">
        <v>28.426271391419185</v>
      </c>
      <c r="AF36">
        <v>-18.329573544064793</v>
      </c>
      <c r="AG36">
        <v>15.975704934014663</v>
      </c>
      <c r="AH36">
        <v>11.0044221907077</v>
      </c>
      <c r="AI36">
        <v>-0.29868125598251372</v>
      </c>
      <c r="AJ36">
        <v>-9.1824111635468935</v>
      </c>
      <c r="AK36">
        <v>0.269156178949852</v>
      </c>
      <c r="AL36">
        <v>0.24756659952094129</v>
      </c>
      <c r="AM36">
        <v>0.5615774677526375</v>
      </c>
      <c r="AN36" s="2"/>
    </row>
    <row r="37" spans="1:40" x14ac:dyDescent="0.45">
      <c r="A37">
        <v>36</v>
      </c>
      <c r="B37" t="s">
        <v>144</v>
      </c>
      <c r="C37">
        <v>1974</v>
      </c>
      <c r="D37">
        <v>24</v>
      </c>
      <c r="E37" t="s">
        <v>28</v>
      </c>
      <c r="F37" t="s">
        <v>17</v>
      </c>
      <c r="G37">
        <v>686</v>
      </c>
      <c r="H37">
        <v>108</v>
      </c>
      <c r="I37">
        <v>160</v>
      </c>
      <c r="J37">
        <v>89</v>
      </c>
      <c r="K37">
        <v>28</v>
      </c>
      <c r="L37">
        <v>7</v>
      </c>
      <c r="M37">
        <v>23</v>
      </c>
      <c r="N37">
        <v>106</v>
      </c>
      <c r="O37">
        <v>158</v>
      </c>
      <c r="P37" s="28">
        <v>9.8000000000000007</v>
      </c>
      <c r="Q37">
        <v>7.6</v>
      </c>
      <c r="R37">
        <v>7.7</v>
      </c>
      <c r="S37">
        <v>2.4</v>
      </c>
      <c r="T37">
        <v>46</v>
      </c>
      <c r="U37">
        <v>3</v>
      </c>
      <c r="V37">
        <v>-47.217614202620098</v>
      </c>
      <c r="W37">
        <v>12.488154495550772</v>
      </c>
      <c r="X37">
        <v>3.7592595543999527</v>
      </c>
      <c r="Y37">
        <v>15.439826556380975</v>
      </c>
      <c r="Z37">
        <v>-5.3008617815465771</v>
      </c>
      <c r="AA37">
        <v>-2.5679281299493359</v>
      </c>
      <c r="AB37">
        <v>-0.94232192630497602</v>
      </c>
      <c r="AC37">
        <v>0.92082904486255868</v>
      </c>
      <c r="AD37">
        <v>-4.593839667526626</v>
      </c>
      <c r="AE37">
        <v>29.355234508785824</v>
      </c>
      <c r="AF37">
        <v>-18.329573544064793</v>
      </c>
      <c r="AG37">
        <v>16.632240753220746</v>
      </c>
      <c r="AH37">
        <v>11.297873449126572</v>
      </c>
      <c r="AI37">
        <v>-0.26549444976223435</v>
      </c>
      <c r="AJ37">
        <v>-10.056926512456123</v>
      </c>
      <c r="AK37">
        <v>-0.403734268424778</v>
      </c>
      <c r="AL37">
        <v>0.21512387967185687</v>
      </c>
      <c r="AM37">
        <v>0.55357451770920563</v>
      </c>
      <c r="AN37" s="2"/>
    </row>
    <row r="38" spans="1:40" x14ac:dyDescent="0.45">
      <c r="A38">
        <v>37</v>
      </c>
      <c r="B38" t="s">
        <v>91</v>
      </c>
      <c r="C38">
        <v>1990</v>
      </c>
      <c r="D38">
        <v>25</v>
      </c>
      <c r="E38" t="s">
        <v>62</v>
      </c>
      <c r="F38" t="s">
        <v>17</v>
      </c>
      <c r="G38">
        <v>621</v>
      </c>
      <c r="H38">
        <v>104</v>
      </c>
      <c r="I38">
        <v>156</v>
      </c>
      <c r="J38">
        <v>88</v>
      </c>
      <c r="K38">
        <v>32</v>
      </c>
      <c r="L38">
        <v>3</v>
      </c>
      <c r="M38">
        <v>52</v>
      </c>
      <c r="N38">
        <v>93</v>
      </c>
      <c r="O38">
        <v>170</v>
      </c>
      <c r="P38" s="28">
        <v>9.6999999999999993</v>
      </c>
      <c r="Q38">
        <v>7.8</v>
      </c>
      <c r="R38">
        <v>6.5</v>
      </c>
      <c r="S38">
        <v>2.5</v>
      </c>
      <c r="T38">
        <v>46</v>
      </c>
      <c r="U38">
        <v>3</v>
      </c>
      <c r="V38">
        <v>-47.217614202620098</v>
      </c>
      <c r="W38">
        <v>11.30487455063707</v>
      </c>
      <c r="X38">
        <v>3.6200277190518064</v>
      </c>
      <c r="Y38">
        <v>15.053830892471451</v>
      </c>
      <c r="Z38">
        <v>-5.2413015368100986</v>
      </c>
      <c r="AA38">
        <v>-2.9347750056563839</v>
      </c>
      <c r="AB38">
        <v>-0.40385225413070402</v>
      </c>
      <c r="AC38">
        <v>2.0818743622979587</v>
      </c>
      <c r="AD38">
        <v>-4.0304442366035484</v>
      </c>
      <c r="AE38">
        <v>31.584745990465763</v>
      </c>
      <c r="AF38">
        <v>-18.142537079329433</v>
      </c>
      <c r="AG38">
        <v>17.069931299358132</v>
      </c>
      <c r="AH38">
        <v>9.5371658986133401</v>
      </c>
      <c r="AI38">
        <v>-0.27655671850232749</v>
      </c>
      <c r="AJ38">
        <v>-10.056926512456123</v>
      </c>
      <c r="AK38">
        <v>-0.403734268424778</v>
      </c>
      <c r="AL38">
        <v>1.5447088983620225</v>
      </c>
      <c r="AM38">
        <v>0.82414821813333561</v>
      </c>
      <c r="AN38" s="2"/>
    </row>
    <row r="39" spans="1:40" x14ac:dyDescent="0.45">
      <c r="A39">
        <v>38</v>
      </c>
      <c r="B39" t="s">
        <v>27</v>
      </c>
      <c r="C39">
        <v>2015</v>
      </c>
      <c r="D39">
        <v>22</v>
      </c>
      <c r="E39" t="s">
        <v>57</v>
      </c>
      <c r="F39" t="s">
        <v>17</v>
      </c>
      <c r="G39">
        <v>654</v>
      </c>
      <c r="H39">
        <v>118</v>
      </c>
      <c r="I39">
        <v>172</v>
      </c>
      <c r="J39">
        <v>91</v>
      </c>
      <c r="K39">
        <v>38</v>
      </c>
      <c r="L39">
        <v>1</v>
      </c>
      <c r="M39">
        <v>6</v>
      </c>
      <c r="N39">
        <v>124</v>
      </c>
      <c r="O39">
        <v>198</v>
      </c>
      <c r="P39" s="28">
        <v>9.6999999999999993</v>
      </c>
      <c r="Q39">
        <v>7.7</v>
      </c>
      <c r="R39">
        <v>9.1</v>
      </c>
      <c r="S39">
        <v>0.1</v>
      </c>
      <c r="T39">
        <v>71</v>
      </c>
      <c r="U39">
        <v>2</v>
      </c>
      <c r="V39">
        <v>-47.217614202620098</v>
      </c>
      <c r="W39">
        <v>11.905616676516335</v>
      </c>
      <c r="X39">
        <v>4.1073391427703188</v>
      </c>
      <c r="Y39">
        <v>16.597813548109549</v>
      </c>
      <c r="Z39">
        <v>-5.419982271019534</v>
      </c>
      <c r="AA39">
        <v>-3.4850453192169559</v>
      </c>
      <c r="AB39">
        <v>-0.134617418043568</v>
      </c>
      <c r="AC39">
        <v>0.24021627257284139</v>
      </c>
      <c r="AD39">
        <v>-5.3739256488047316</v>
      </c>
      <c r="AE39">
        <v>36.786939447718943</v>
      </c>
      <c r="AF39">
        <v>-18.142537079329433</v>
      </c>
      <c r="AG39">
        <v>16.85108602628944</v>
      </c>
      <c r="AH39">
        <v>13.352032258058674</v>
      </c>
      <c r="AI39">
        <v>-1.10622687400931E-2</v>
      </c>
      <c r="AJ39">
        <v>-15.522647443138798</v>
      </c>
      <c r="AK39">
        <v>-0.269156178949852</v>
      </c>
      <c r="AL39">
        <v>4.2644555421730326</v>
      </c>
      <c r="AM39">
        <v>0.98613540961869273</v>
      </c>
      <c r="AN39" s="2"/>
    </row>
    <row r="40" spans="1:40" x14ac:dyDescent="0.45">
      <c r="A40">
        <v>39</v>
      </c>
      <c r="B40" t="s">
        <v>78</v>
      </c>
      <c r="C40">
        <v>2009</v>
      </c>
      <c r="D40">
        <v>29</v>
      </c>
      <c r="E40" t="s">
        <v>25</v>
      </c>
      <c r="F40" t="s">
        <v>17</v>
      </c>
      <c r="G40">
        <v>700</v>
      </c>
      <c r="H40">
        <v>124</v>
      </c>
      <c r="I40">
        <v>186</v>
      </c>
      <c r="J40">
        <v>93</v>
      </c>
      <c r="K40">
        <v>45</v>
      </c>
      <c r="L40">
        <v>1</v>
      </c>
      <c r="M40">
        <v>16</v>
      </c>
      <c r="N40">
        <v>115</v>
      </c>
      <c r="O40">
        <v>189</v>
      </c>
      <c r="P40" s="28">
        <v>9.6999999999999993</v>
      </c>
      <c r="Q40">
        <v>7.6</v>
      </c>
      <c r="R40">
        <v>7.9</v>
      </c>
      <c r="S40">
        <v>0.8</v>
      </c>
      <c r="T40">
        <v>67</v>
      </c>
      <c r="U40">
        <v>1</v>
      </c>
      <c r="V40">
        <v>-47.217614202620098</v>
      </c>
      <c r="W40">
        <v>12.743014791378339</v>
      </c>
      <c r="X40">
        <v>4.316186895792538</v>
      </c>
      <c r="Y40">
        <v>17.948798371792883</v>
      </c>
      <c r="Z40">
        <v>-5.539102760492491</v>
      </c>
      <c r="AA40">
        <v>-4.1270273517042897</v>
      </c>
      <c r="AB40">
        <v>-0.134617418043568</v>
      </c>
      <c r="AC40">
        <v>0.64057672686091038</v>
      </c>
      <c r="AD40">
        <v>-4.9838826581656788</v>
      </c>
      <c r="AE40">
        <v>35.114805836458991</v>
      </c>
      <c r="AF40">
        <v>-18.142537079329433</v>
      </c>
      <c r="AG40">
        <v>16.632240753220746</v>
      </c>
      <c r="AH40">
        <v>11.591324707545445</v>
      </c>
      <c r="AI40">
        <v>-8.8498149920744798E-2</v>
      </c>
      <c r="AJ40">
        <v>-14.648132094229569</v>
      </c>
      <c r="AK40">
        <v>-0.134578089474926</v>
      </c>
      <c r="AL40">
        <v>3.9709582790690594</v>
      </c>
      <c r="AM40">
        <v>0.9814935891781229</v>
      </c>
      <c r="AN40" s="2"/>
    </row>
    <row r="41" spans="1:40" x14ac:dyDescent="0.45">
      <c r="A41">
        <v>40</v>
      </c>
      <c r="B41" t="s">
        <v>167</v>
      </c>
      <c r="C41">
        <v>1977</v>
      </c>
      <c r="D41">
        <v>31</v>
      </c>
      <c r="E41" t="s">
        <v>76</v>
      </c>
      <c r="F41" t="s">
        <v>13</v>
      </c>
      <c r="G41">
        <v>694</v>
      </c>
      <c r="H41">
        <v>128</v>
      </c>
      <c r="I41">
        <v>239</v>
      </c>
      <c r="J41">
        <v>171</v>
      </c>
      <c r="K41">
        <v>38</v>
      </c>
      <c r="L41">
        <v>16</v>
      </c>
      <c r="M41">
        <v>23</v>
      </c>
      <c r="N41">
        <v>69</v>
      </c>
      <c r="O41">
        <v>178</v>
      </c>
      <c r="P41" s="28">
        <v>9.6999999999999993</v>
      </c>
      <c r="Q41">
        <v>7.5</v>
      </c>
      <c r="R41">
        <v>8.9</v>
      </c>
      <c r="S41">
        <v>0.1</v>
      </c>
      <c r="T41">
        <v>64</v>
      </c>
      <c r="U41">
        <v>10</v>
      </c>
      <c r="V41">
        <v>-47.217614202620098</v>
      </c>
      <c r="W41">
        <v>12.633788950309382</v>
      </c>
      <c r="X41">
        <v>4.4554187311406848</v>
      </c>
      <c r="Y41">
        <v>23.063240918594083</v>
      </c>
      <c r="Z41">
        <v>-10.184801849937806</v>
      </c>
      <c r="AA41">
        <v>-3.4850453192169559</v>
      </c>
      <c r="AB41">
        <v>-2.153878688697088</v>
      </c>
      <c r="AC41">
        <v>0.92082904486255868</v>
      </c>
      <c r="AD41">
        <v>-2.9903295948994071</v>
      </c>
      <c r="AE41">
        <v>33.071086978252382</v>
      </c>
      <c r="AF41">
        <v>-18.142537079329433</v>
      </c>
      <c r="AG41">
        <v>16.413395480152051</v>
      </c>
      <c r="AH41">
        <v>13.058580999639803</v>
      </c>
      <c r="AI41">
        <v>-1.10622687400931E-2</v>
      </c>
      <c r="AJ41">
        <v>-13.992245582547648</v>
      </c>
      <c r="AK41">
        <v>-1.34578089474926</v>
      </c>
      <c r="AL41">
        <v>4.0930456222131566</v>
      </c>
      <c r="AM41">
        <v>0.98358559919964872</v>
      </c>
      <c r="AN41" s="2"/>
    </row>
    <row r="42" spans="1:40" x14ac:dyDescent="0.45">
      <c r="A42">
        <v>41</v>
      </c>
      <c r="B42" t="s">
        <v>111</v>
      </c>
      <c r="C42">
        <v>1996</v>
      </c>
      <c r="D42">
        <v>26</v>
      </c>
      <c r="E42" t="s">
        <v>97</v>
      </c>
      <c r="F42" t="s">
        <v>13</v>
      </c>
      <c r="G42">
        <v>638</v>
      </c>
      <c r="H42">
        <v>125</v>
      </c>
      <c r="I42">
        <v>165</v>
      </c>
      <c r="J42">
        <v>88</v>
      </c>
      <c r="K42">
        <v>26</v>
      </c>
      <c r="L42">
        <v>2</v>
      </c>
      <c r="M42">
        <v>16</v>
      </c>
      <c r="N42">
        <v>78</v>
      </c>
      <c r="O42">
        <v>154</v>
      </c>
      <c r="P42" s="28">
        <v>9.6999999999999993</v>
      </c>
      <c r="Q42">
        <v>7.6</v>
      </c>
      <c r="R42">
        <v>6.6</v>
      </c>
      <c r="S42">
        <v>3.4</v>
      </c>
      <c r="T42">
        <v>40</v>
      </c>
      <c r="U42">
        <v>6</v>
      </c>
      <c r="V42">
        <v>-47.217614202620098</v>
      </c>
      <c r="W42">
        <v>11.614347766999115</v>
      </c>
      <c r="X42">
        <v>4.3509948546295751</v>
      </c>
      <c r="Y42">
        <v>15.922321136267881</v>
      </c>
      <c r="Z42">
        <v>-5.2413015368100986</v>
      </c>
      <c r="AA42">
        <v>-2.384504692095812</v>
      </c>
      <c r="AB42">
        <v>-0.269234836087136</v>
      </c>
      <c r="AC42">
        <v>0.64057672686091038</v>
      </c>
      <c r="AD42">
        <v>-3.3803725855384603</v>
      </c>
      <c r="AE42">
        <v>28.612064014892514</v>
      </c>
      <c r="AF42">
        <v>-18.142537079329433</v>
      </c>
      <c r="AG42">
        <v>16.632240753220746</v>
      </c>
      <c r="AH42">
        <v>9.6838915278227748</v>
      </c>
      <c r="AI42">
        <v>-0.37611713716316536</v>
      </c>
      <c r="AJ42">
        <v>-8.7451534890922797</v>
      </c>
      <c r="AK42">
        <v>-0.807468536849556</v>
      </c>
      <c r="AL42">
        <v>0.89213268510748112</v>
      </c>
      <c r="AM42">
        <v>0.70933008775848938</v>
      </c>
      <c r="AN42" s="2"/>
    </row>
    <row r="43" spans="1:40" x14ac:dyDescent="0.45">
      <c r="A43">
        <v>42</v>
      </c>
      <c r="B43" t="s">
        <v>240</v>
      </c>
      <c r="C43">
        <v>1957</v>
      </c>
      <c r="D43">
        <v>38</v>
      </c>
      <c r="E43" t="s">
        <v>40</v>
      </c>
      <c r="F43" t="s">
        <v>13</v>
      </c>
      <c r="G43">
        <v>547</v>
      </c>
      <c r="H43">
        <v>96</v>
      </c>
      <c r="I43">
        <v>163</v>
      </c>
      <c r="J43">
        <v>96</v>
      </c>
      <c r="K43">
        <v>28</v>
      </c>
      <c r="L43">
        <v>1</v>
      </c>
      <c r="M43">
        <v>0</v>
      </c>
      <c r="N43">
        <v>119</v>
      </c>
      <c r="O43">
        <v>233</v>
      </c>
      <c r="P43" s="28">
        <v>9.6999999999999993</v>
      </c>
      <c r="Q43">
        <v>8</v>
      </c>
      <c r="R43">
        <v>9.5</v>
      </c>
      <c r="S43">
        <v>-0.4</v>
      </c>
      <c r="T43">
        <v>83</v>
      </c>
      <c r="U43">
        <v>-2</v>
      </c>
      <c r="V43">
        <v>-47.217614202620098</v>
      </c>
      <c r="W43">
        <v>9.9577558441199301</v>
      </c>
      <c r="X43">
        <v>3.3415640483555133</v>
      </c>
      <c r="Y43">
        <v>15.72932330431312</v>
      </c>
      <c r="Z43">
        <v>-5.7177834947019264</v>
      </c>
      <c r="AA43">
        <v>-2.5679281299493359</v>
      </c>
      <c r="AB43">
        <v>-0.134617418043568</v>
      </c>
      <c r="AC43">
        <v>0</v>
      </c>
      <c r="AD43">
        <v>-5.1572350984497026</v>
      </c>
      <c r="AE43">
        <v>43.289681269285424</v>
      </c>
      <c r="AF43">
        <v>-18.142537079329433</v>
      </c>
      <c r="AG43">
        <v>17.507621845495521</v>
      </c>
      <c r="AH43">
        <v>13.938934774896419</v>
      </c>
      <c r="AI43">
        <v>4.4249074960372399E-2</v>
      </c>
      <c r="AJ43">
        <v>-18.14619348986648</v>
      </c>
      <c r="AK43">
        <v>0.269156178949852</v>
      </c>
      <c r="AL43">
        <v>6.9943774274156096</v>
      </c>
      <c r="AM43">
        <v>0.99908381663274881</v>
      </c>
      <c r="AN43" s="2"/>
    </row>
    <row r="44" spans="1:40" x14ac:dyDescent="0.45">
      <c r="A44">
        <v>43</v>
      </c>
      <c r="B44" t="s">
        <v>91</v>
      </c>
      <c r="C44">
        <v>1996</v>
      </c>
      <c r="D44">
        <v>31</v>
      </c>
      <c r="E44" t="s">
        <v>65</v>
      </c>
      <c r="F44" t="s">
        <v>17</v>
      </c>
      <c r="G44">
        <v>675</v>
      </c>
      <c r="H44">
        <v>122</v>
      </c>
      <c r="I44">
        <v>159</v>
      </c>
      <c r="J44">
        <v>87</v>
      </c>
      <c r="K44">
        <v>27</v>
      </c>
      <c r="L44">
        <v>3</v>
      </c>
      <c r="M44">
        <v>40</v>
      </c>
      <c r="N44">
        <v>151</v>
      </c>
      <c r="O44">
        <v>188</v>
      </c>
      <c r="P44" s="28">
        <v>9.6999999999999993</v>
      </c>
      <c r="Q44">
        <v>7.6</v>
      </c>
      <c r="R44">
        <v>8.9</v>
      </c>
      <c r="S44">
        <v>0.3</v>
      </c>
      <c r="T44">
        <v>70</v>
      </c>
      <c r="U44">
        <v>8</v>
      </c>
      <c r="V44">
        <v>-47.217614202620098</v>
      </c>
      <c r="W44">
        <v>12.287907120257684</v>
      </c>
      <c r="X44">
        <v>4.2465709781184655</v>
      </c>
      <c r="Y44">
        <v>15.343327640403594</v>
      </c>
      <c r="Z44">
        <v>-5.181741292073621</v>
      </c>
      <c r="AA44">
        <v>-2.4762164110225742</v>
      </c>
      <c r="AB44">
        <v>-0.40385225413070402</v>
      </c>
      <c r="AC44">
        <v>1.601441817152276</v>
      </c>
      <c r="AD44">
        <v>-6.5440546207218908</v>
      </c>
      <c r="AE44">
        <v>34.929013212985666</v>
      </c>
      <c r="AF44">
        <v>-18.142537079329433</v>
      </c>
      <c r="AG44">
        <v>16.632240753220746</v>
      </c>
      <c r="AH44">
        <v>13.058580999639803</v>
      </c>
      <c r="AI44">
        <v>-3.3186806220279294E-2</v>
      </c>
      <c r="AJ44">
        <v>-15.304018605911489</v>
      </c>
      <c r="AK44">
        <v>-1.076624715799408</v>
      </c>
      <c r="AL44">
        <v>1.7192365339487399</v>
      </c>
      <c r="AM44">
        <v>0.84803047095672157</v>
      </c>
      <c r="AN44" s="2"/>
    </row>
    <row r="45" spans="1:40" x14ac:dyDescent="0.45">
      <c r="A45">
        <v>44</v>
      </c>
      <c r="B45" t="s">
        <v>242</v>
      </c>
      <c r="C45">
        <v>1951</v>
      </c>
      <c r="D45">
        <v>32</v>
      </c>
      <c r="E45" t="s">
        <v>228</v>
      </c>
      <c r="F45" t="s">
        <v>17</v>
      </c>
      <c r="G45">
        <v>642</v>
      </c>
      <c r="H45">
        <v>106</v>
      </c>
      <c r="I45">
        <v>185</v>
      </c>
      <c r="J45">
        <v>126</v>
      </c>
      <c r="K45">
        <v>33</v>
      </c>
      <c r="L45">
        <v>7</v>
      </c>
      <c r="M45">
        <v>25</v>
      </c>
      <c r="N45">
        <v>79</v>
      </c>
      <c r="O45">
        <v>154</v>
      </c>
      <c r="P45" s="28">
        <v>9.6999999999999993</v>
      </c>
      <c r="Q45">
        <v>7.2</v>
      </c>
      <c r="R45">
        <v>8.1</v>
      </c>
      <c r="S45">
        <v>2.4</v>
      </c>
      <c r="T45">
        <v>44</v>
      </c>
      <c r="U45">
        <v>4</v>
      </c>
      <c r="V45">
        <v>-47.217614202620098</v>
      </c>
      <c r="W45">
        <v>11.687164994378419</v>
      </c>
      <c r="X45">
        <v>3.6896436367258794</v>
      </c>
      <c r="Y45">
        <v>17.852299455815501</v>
      </c>
      <c r="Z45">
        <v>-7.5045908367962779</v>
      </c>
      <c r="AA45">
        <v>-3.0264867245831457</v>
      </c>
      <c r="AB45">
        <v>-0.94232192630497602</v>
      </c>
      <c r="AC45">
        <v>1.0009011357201725</v>
      </c>
      <c r="AD45">
        <v>-3.4237106956094663</v>
      </c>
      <c r="AE45">
        <v>28.612064014892514</v>
      </c>
      <c r="AF45">
        <v>-18.142537079329433</v>
      </c>
      <c r="AG45">
        <v>15.756859660945969</v>
      </c>
      <c r="AH45">
        <v>11.884775965964314</v>
      </c>
      <c r="AI45">
        <v>-0.26549444976223435</v>
      </c>
      <c r="AJ45">
        <v>-9.6196688380015072</v>
      </c>
      <c r="AK45">
        <v>-0.538312357899704</v>
      </c>
      <c r="AL45">
        <v>-0.19702824646407358</v>
      </c>
      <c r="AM45">
        <v>0.45090166934435116</v>
      </c>
      <c r="AN45" s="2"/>
    </row>
    <row r="46" spans="1:40" x14ac:dyDescent="0.45">
      <c r="A46">
        <v>45</v>
      </c>
      <c r="B46" t="s">
        <v>173</v>
      </c>
      <c r="C46">
        <v>1976</v>
      </c>
      <c r="D46">
        <v>32</v>
      </c>
      <c r="E46" t="s">
        <v>73</v>
      </c>
      <c r="F46" t="s">
        <v>17</v>
      </c>
      <c r="G46">
        <v>599</v>
      </c>
      <c r="H46">
        <v>113</v>
      </c>
      <c r="I46">
        <v>151</v>
      </c>
      <c r="J46">
        <v>89</v>
      </c>
      <c r="K46">
        <v>30</v>
      </c>
      <c r="L46">
        <v>5</v>
      </c>
      <c r="M46">
        <v>60</v>
      </c>
      <c r="N46">
        <v>114</v>
      </c>
      <c r="O46">
        <v>187</v>
      </c>
      <c r="P46" s="28">
        <v>9.6</v>
      </c>
      <c r="Q46">
        <v>7.8</v>
      </c>
      <c r="R46">
        <v>9.6999999999999993</v>
      </c>
      <c r="S46">
        <v>0.4</v>
      </c>
      <c r="T46">
        <v>57</v>
      </c>
      <c r="U46">
        <v>12</v>
      </c>
      <c r="V46">
        <v>-47.217614202620098</v>
      </c>
      <c r="W46">
        <v>10.904379800050894</v>
      </c>
      <c r="X46">
        <v>3.9332993485851357</v>
      </c>
      <c r="Y46">
        <v>14.571336312584545</v>
      </c>
      <c r="Z46">
        <v>-5.3008617815465771</v>
      </c>
      <c r="AA46">
        <v>-2.7513515678028599</v>
      </c>
      <c r="AB46">
        <v>-0.67308709021783997</v>
      </c>
      <c r="AC46">
        <v>2.4021627257284139</v>
      </c>
      <c r="AD46">
        <v>-4.9405445480946728</v>
      </c>
      <c r="AE46">
        <v>34.74322058951234</v>
      </c>
      <c r="AF46">
        <v>-17.955500614594079</v>
      </c>
      <c r="AG46">
        <v>17.069931299358132</v>
      </c>
      <c r="AH46">
        <v>14.23238603331529</v>
      </c>
      <c r="AI46">
        <v>-4.4249074960372399E-2</v>
      </c>
      <c r="AJ46">
        <v>-12.461843721956498</v>
      </c>
      <c r="AK46">
        <v>-1.614937073699112</v>
      </c>
      <c r="AL46">
        <v>4.8967264336426393</v>
      </c>
      <c r="AM46">
        <v>0.99258440203366038</v>
      </c>
      <c r="AN46" s="2"/>
    </row>
    <row r="47" spans="1:40" x14ac:dyDescent="0.45">
      <c r="A47">
        <v>46</v>
      </c>
      <c r="B47" t="s">
        <v>34</v>
      </c>
      <c r="C47">
        <v>2015</v>
      </c>
      <c r="D47">
        <v>23</v>
      </c>
      <c r="E47" t="s">
        <v>15</v>
      </c>
      <c r="F47" t="s">
        <v>13</v>
      </c>
      <c r="G47">
        <v>682</v>
      </c>
      <c r="H47">
        <v>104</v>
      </c>
      <c r="I47">
        <v>172</v>
      </c>
      <c r="J47">
        <v>93</v>
      </c>
      <c r="K47">
        <v>32</v>
      </c>
      <c r="L47">
        <v>6</v>
      </c>
      <c r="M47">
        <v>11</v>
      </c>
      <c r="N47">
        <v>92</v>
      </c>
      <c r="O47">
        <v>176</v>
      </c>
      <c r="P47" s="28">
        <v>9.6</v>
      </c>
      <c r="Q47">
        <v>7.3</v>
      </c>
      <c r="R47">
        <v>8.8000000000000007</v>
      </c>
      <c r="S47">
        <v>1.3</v>
      </c>
      <c r="T47">
        <v>58</v>
      </c>
      <c r="U47">
        <v>-1</v>
      </c>
      <c r="V47">
        <v>-47.217614202620098</v>
      </c>
      <c r="W47">
        <v>12.415337268171468</v>
      </c>
      <c r="X47">
        <v>3.6200277190518064</v>
      </c>
      <c r="Y47">
        <v>16.597813548109549</v>
      </c>
      <c r="Z47">
        <v>-5.539102760492491</v>
      </c>
      <c r="AA47">
        <v>-2.9347750056563839</v>
      </c>
      <c r="AB47">
        <v>-0.80770450826140805</v>
      </c>
      <c r="AC47">
        <v>0.44039649971687589</v>
      </c>
      <c r="AD47">
        <v>-3.9871061265325429</v>
      </c>
      <c r="AE47">
        <v>32.69950173130573</v>
      </c>
      <c r="AF47">
        <v>-17.955500614594079</v>
      </c>
      <c r="AG47">
        <v>15.975704934014663</v>
      </c>
      <c r="AH47">
        <v>12.911855370430368</v>
      </c>
      <c r="AI47">
        <v>-0.14380949362121029</v>
      </c>
      <c r="AJ47">
        <v>-12.680472559183807</v>
      </c>
      <c r="AK47">
        <v>0.134578089474926</v>
      </c>
      <c r="AL47">
        <v>3.5291298893133702</v>
      </c>
      <c r="AM47">
        <v>0.97150533515979387</v>
      </c>
      <c r="AN47" s="2"/>
    </row>
    <row r="48" spans="1:40" x14ac:dyDescent="0.45">
      <c r="A48">
        <v>47</v>
      </c>
      <c r="B48" t="s">
        <v>284</v>
      </c>
      <c r="C48">
        <v>2004</v>
      </c>
      <c r="D48">
        <v>25</v>
      </c>
      <c r="E48" t="s">
        <v>37</v>
      </c>
      <c r="F48" t="s">
        <v>17</v>
      </c>
      <c r="G48">
        <v>657</v>
      </c>
      <c r="H48">
        <v>104</v>
      </c>
      <c r="I48">
        <v>200</v>
      </c>
      <c r="J48">
        <v>120</v>
      </c>
      <c r="K48">
        <v>32</v>
      </c>
      <c r="L48">
        <v>0</v>
      </c>
      <c r="M48">
        <v>7</v>
      </c>
      <c r="N48">
        <v>53</v>
      </c>
      <c r="O48">
        <v>163</v>
      </c>
      <c r="P48" s="28">
        <v>9.6</v>
      </c>
      <c r="Q48">
        <v>7.6</v>
      </c>
      <c r="R48">
        <v>7.4</v>
      </c>
      <c r="S48">
        <v>2.5</v>
      </c>
      <c r="T48">
        <v>54</v>
      </c>
      <c r="U48">
        <v>-2</v>
      </c>
      <c r="V48">
        <v>-47.217614202620098</v>
      </c>
      <c r="W48">
        <v>11.960229597050812</v>
      </c>
      <c r="X48">
        <v>3.6200277190518064</v>
      </c>
      <c r="Y48">
        <v>19.29978319547622</v>
      </c>
      <c r="Z48">
        <v>-7.147229368377408</v>
      </c>
      <c r="AA48">
        <v>-2.9347750056563839</v>
      </c>
      <c r="AB48">
        <v>0</v>
      </c>
      <c r="AC48">
        <v>0.28025231800164829</v>
      </c>
      <c r="AD48">
        <v>-2.296919833763313</v>
      </c>
      <c r="AE48">
        <v>30.284197626152466</v>
      </c>
      <c r="AF48">
        <v>-17.955500614594079</v>
      </c>
      <c r="AG48">
        <v>16.632240753220746</v>
      </c>
      <c r="AH48">
        <v>10.857696561498264</v>
      </c>
      <c r="AI48">
        <v>-0.27655671850232749</v>
      </c>
      <c r="AJ48">
        <v>-11.805957210274578</v>
      </c>
      <c r="AK48">
        <v>0.269156178949852</v>
      </c>
      <c r="AL48">
        <v>3.5690309956136277</v>
      </c>
      <c r="AM48">
        <v>0.97258936790815043</v>
      </c>
      <c r="AN48" s="2"/>
    </row>
    <row r="49" spans="1:40" x14ac:dyDescent="0.45">
      <c r="A49">
        <v>48</v>
      </c>
      <c r="B49" t="s">
        <v>240</v>
      </c>
      <c r="C49">
        <v>1947</v>
      </c>
      <c r="D49">
        <v>28</v>
      </c>
      <c r="E49" t="s">
        <v>40</v>
      </c>
      <c r="F49" t="s">
        <v>13</v>
      </c>
      <c r="G49">
        <v>693</v>
      </c>
      <c r="H49">
        <v>125</v>
      </c>
      <c r="I49">
        <v>181</v>
      </c>
      <c r="J49">
        <v>100</v>
      </c>
      <c r="K49">
        <v>40</v>
      </c>
      <c r="L49">
        <v>9</v>
      </c>
      <c r="M49">
        <v>0</v>
      </c>
      <c r="N49">
        <v>162</v>
      </c>
      <c r="O49">
        <v>205</v>
      </c>
      <c r="P49" s="28">
        <v>9.5</v>
      </c>
      <c r="Q49">
        <v>7.5</v>
      </c>
      <c r="R49">
        <v>9.6</v>
      </c>
      <c r="S49">
        <v>-0.9</v>
      </c>
      <c r="T49">
        <v>79</v>
      </c>
      <c r="U49">
        <v>0</v>
      </c>
      <c r="V49">
        <v>-47.217614202620098</v>
      </c>
      <c r="W49">
        <v>12.615584643464556</v>
      </c>
      <c r="X49">
        <v>4.3509948546295751</v>
      </c>
      <c r="Y49">
        <v>17.466303791905979</v>
      </c>
      <c r="Z49">
        <v>-5.9560244736478394</v>
      </c>
      <c r="AA49">
        <v>-3.6684687570704799</v>
      </c>
      <c r="AB49">
        <v>-1.211556762392112</v>
      </c>
      <c r="AC49">
        <v>0</v>
      </c>
      <c r="AD49">
        <v>-7.0207738315029564</v>
      </c>
      <c r="AE49">
        <v>38.087487812032244</v>
      </c>
      <c r="AF49">
        <v>-17.768464149858726</v>
      </c>
      <c r="AG49">
        <v>16.413395480152051</v>
      </c>
      <c r="AH49">
        <v>14.085660404105855</v>
      </c>
      <c r="AI49">
        <v>9.9560418660837896E-2</v>
      </c>
      <c r="AJ49">
        <v>-17.271678140957253</v>
      </c>
      <c r="AK49">
        <v>0</v>
      </c>
      <c r="AL49">
        <v>3.0044070869016331</v>
      </c>
      <c r="AM49">
        <v>0.95277282765072902</v>
      </c>
      <c r="AN49" s="2"/>
    </row>
    <row r="50" spans="1:40" x14ac:dyDescent="0.45">
      <c r="A50">
        <v>49</v>
      </c>
      <c r="B50" t="s">
        <v>212</v>
      </c>
      <c r="C50">
        <v>1955</v>
      </c>
      <c r="D50">
        <v>23</v>
      </c>
      <c r="E50" t="s">
        <v>22</v>
      </c>
      <c r="F50" t="s">
        <v>13</v>
      </c>
      <c r="G50">
        <v>638</v>
      </c>
      <c r="H50">
        <v>121</v>
      </c>
      <c r="I50">
        <v>158</v>
      </c>
      <c r="J50">
        <v>85</v>
      </c>
      <c r="K50">
        <v>25</v>
      </c>
      <c r="L50">
        <v>11</v>
      </c>
      <c r="M50">
        <v>8</v>
      </c>
      <c r="N50">
        <v>113</v>
      </c>
      <c r="O50">
        <v>180</v>
      </c>
      <c r="P50" s="28">
        <v>9.5</v>
      </c>
      <c r="Q50">
        <v>7.6</v>
      </c>
      <c r="R50">
        <v>8.4</v>
      </c>
      <c r="S50">
        <v>1.1000000000000001</v>
      </c>
      <c r="T50">
        <v>58</v>
      </c>
      <c r="U50">
        <v>6</v>
      </c>
      <c r="V50">
        <v>-47.217614202620098</v>
      </c>
      <c r="W50">
        <v>11.614347766999115</v>
      </c>
      <c r="X50">
        <v>4.2117630192814284</v>
      </c>
      <c r="Y50">
        <v>15.246828724426214</v>
      </c>
      <c r="Z50">
        <v>-5.062620802600664</v>
      </c>
      <c r="AA50">
        <v>-2.2927929731690497</v>
      </c>
      <c r="AB50">
        <v>-1.4807915984792479</v>
      </c>
      <c r="AC50">
        <v>0.32028836343045519</v>
      </c>
      <c r="AD50">
        <v>-4.8972064380236668</v>
      </c>
      <c r="AE50">
        <v>33.44267222519904</v>
      </c>
      <c r="AF50">
        <v>-17.768464149858726</v>
      </c>
      <c r="AG50">
        <v>16.632240753220746</v>
      </c>
      <c r="AH50">
        <v>12.324952853592624</v>
      </c>
      <c r="AI50">
        <v>-0.12168495614102411</v>
      </c>
      <c r="AJ50">
        <v>-12.680472559183807</v>
      </c>
      <c r="AK50">
        <v>-0.807468536849556</v>
      </c>
      <c r="AL50">
        <v>1.4639774892237876</v>
      </c>
      <c r="AM50">
        <v>0.81214026771154246</v>
      </c>
      <c r="AN50" s="2"/>
    </row>
    <row r="51" spans="1:40" x14ac:dyDescent="0.45">
      <c r="A51">
        <v>50</v>
      </c>
      <c r="B51" t="s">
        <v>39</v>
      </c>
      <c r="C51">
        <v>2016</v>
      </c>
      <c r="D51">
        <v>23</v>
      </c>
      <c r="E51" t="s">
        <v>40</v>
      </c>
      <c r="F51" t="s">
        <v>13</v>
      </c>
      <c r="G51">
        <v>730</v>
      </c>
      <c r="H51">
        <v>122</v>
      </c>
      <c r="I51">
        <v>214</v>
      </c>
      <c r="J51">
        <v>136</v>
      </c>
      <c r="K51">
        <v>42</v>
      </c>
      <c r="L51">
        <v>5</v>
      </c>
      <c r="M51">
        <v>26</v>
      </c>
      <c r="N51">
        <v>49</v>
      </c>
      <c r="O51">
        <v>133</v>
      </c>
      <c r="P51" s="28">
        <v>9.5</v>
      </c>
      <c r="Q51">
        <v>7.2</v>
      </c>
      <c r="R51">
        <v>6.4</v>
      </c>
      <c r="S51">
        <v>2.7</v>
      </c>
      <c r="T51">
        <v>31</v>
      </c>
      <c r="U51">
        <v>12</v>
      </c>
      <c r="V51">
        <v>-47.217614202620098</v>
      </c>
      <c r="W51">
        <v>13.289143996723125</v>
      </c>
      <c r="X51">
        <v>4.2465709781184655</v>
      </c>
      <c r="Y51">
        <v>20.650768019159553</v>
      </c>
      <c r="Z51">
        <v>-8.1001932841610618</v>
      </c>
      <c r="AA51">
        <v>-3.8518921949240039</v>
      </c>
      <c r="AB51">
        <v>-0.67308709021783997</v>
      </c>
      <c r="AC51">
        <v>1.0409371811489794</v>
      </c>
      <c r="AD51">
        <v>-2.1235673934792891</v>
      </c>
      <c r="AE51">
        <v>24.710418921952623</v>
      </c>
      <c r="AF51">
        <v>-17.768464149858726</v>
      </c>
      <c r="AG51">
        <v>15.756859660945969</v>
      </c>
      <c r="AH51">
        <v>9.3904402694039035</v>
      </c>
      <c r="AI51">
        <v>-0.29868125598251372</v>
      </c>
      <c r="AJ51">
        <v>-6.7774939540465171</v>
      </c>
      <c r="AK51">
        <v>-1.614937073699112</v>
      </c>
      <c r="AL51">
        <v>0.65920842846345895</v>
      </c>
      <c r="AM51">
        <v>0.65908255047581654</v>
      </c>
      <c r="AN51" s="2"/>
    </row>
    <row r="52" spans="1:40" x14ac:dyDescent="0.45">
      <c r="A52">
        <v>51</v>
      </c>
      <c r="B52" t="s">
        <v>195</v>
      </c>
      <c r="C52">
        <v>1970</v>
      </c>
      <c r="D52">
        <v>30</v>
      </c>
      <c r="E52" t="s">
        <v>40</v>
      </c>
      <c r="F52" t="s">
        <v>13</v>
      </c>
      <c r="G52">
        <v>698</v>
      </c>
      <c r="H52">
        <v>125</v>
      </c>
      <c r="I52">
        <v>186</v>
      </c>
      <c r="J52">
        <v>117</v>
      </c>
      <c r="K52">
        <v>29</v>
      </c>
      <c r="L52">
        <v>0</v>
      </c>
      <c r="M52">
        <v>23</v>
      </c>
      <c r="N52">
        <v>128</v>
      </c>
      <c r="O52">
        <v>177</v>
      </c>
      <c r="P52" s="28">
        <v>9.5</v>
      </c>
      <c r="Q52">
        <v>7.1</v>
      </c>
      <c r="R52">
        <v>8.9</v>
      </c>
      <c r="S52">
        <v>-0.3</v>
      </c>
      <c r="T52">
        <v>66</v>
      </c>
      <c r="U52">
        <v>4</v>
      </c>
      <c r="V52">
        <v>-47.217614202620098</v>
      </c>
      <c r="W52">
        <v>12.706606177688686</v>
      </c>
      <c r="X52">
        <v>4.3509948546295751</v>
      </c>
      <c r="Y52">
        <v>17.948798371792883</v>
      </c>
      <c r="Z52">
        <v>-6.9685486341679725</v>
      </c>
      <c r="AA52">
        <v>-2.6596398488760977</v>
      </c>
      <c r="AB52">
        <v>0</v>
      </c>
      <c r="AC52">
        <v>0.92082904486255868</v>
      </c>
      <c r="AD52">
        <v>-5.5472780890887554</v>
      </c>
      <c r="AE52">
        <v>32.885294354779056</v>
      </c>
      <c r="AF52">
        <v>-17.768464149858726</v>
      </c>
      <c r="AG52">
        <v>15.538014387877274</v>
      </c>
      <c r="AH52">
        <v>13.058580999639803</v>
      </c>
      <c r="AI52">
        <v>3.3186806220279294E-2</v>
      </c>
      <c r="AJ52">
        <v>-14.429503257002262</v>
      </c>
      <c r="AK52">
        <v>-0.538312357899704</v>
      </c>
      <c r="AL52">
        <v>2.3129444579764957</v>
      </c>
      <c r="AM52">
        <v>0.90994343439729153</v>
      </c>
      <c r="AN52" s="2"/>
    </row>
    <row r="53" spans="1:40" x14ac:dyDescent="0.45">
      <c r="A53">
        <v>52</v>
      </c>
      <c r="B53" t="s">
        <v>205</v>
      </c>
      <c r="C53">
        <v>1960</v>
      </c>
      <c r="D53">
        <v>29</v>
      </c>
      <c r="E53" t="s">
        <v>65</v>
      </c>
      <c r="F53" t="s">
        <v>17</v>
      </c>
      <c r="G53">
        <v>669</v>
      </c>
      <c r="H53">
        <v>107</v>
      </c>
      <c r="I53">
        <v>190</v>
      </c>
      <c r="J53">
        <v>120</v>
      </c>
      <c r="K53">
        <v>29</v>
      </c>
      <c r="L53">
        <v>12</v>
      </c>
      <c r="M53">
        <v>25</v>
      </c>
      <c r="N53">
        <v>61</v>
      </c>
      <c r="O53">
        <v>160</v>
      </c>
      <c r="P53" s="28">
        <v>9.5</v>
      </c>
      <c r="Q53">
        <v>7</v>
      </c>
      <c r="R53">
        <v>8</v>
      </c>
      <c r="S53">
        <v>1.4</v>
      </c>
      <c r="T53">
        <v>48</v>
      </c>
      <c r="U53">
        <v>5</v>
      </c>
      <c r="V53">
        <v>-47.217614202620098</v>
      </c>
      <c r="W53">
        <v>12.178681279188726</v>
      </c>
      <c r="X53">
        <v>3.7244515955629161</v>
      </c>
      <c r="Y53">
        <v>18.334794035702409</v>
      </c>
      <c r="Z53">
        <v>-7.147229368377408</v>
      </c>
      <c r="AA53">
        <v>-2.6596398488760977</v>
      </c>
      <c r="AB53">
        <v>-1.6154090165228161</v>
      </c>
      <c r="AC53">
        <v>1.0009011357201725</v>
      </c>
      <c r="AD53">
        <v>-2.6436247143313598</v>
      </c>
      <c r="AE53">
        <v>29.726819755732482</v>
      </c>
      <c r="AF53">
        <v>-17.768464149858726</v>
      </c>
      <c r="AG53">
        <v>15.319169114808581</v>
      </c>
      <c r="AH53">
        <v>11.738050336754879</v>
      </c>
      <c r="AI53">
        <v>-0.15487176236130337</v>
      </c>
      <c r="AJ53">
        <v>-10.494184186910736</v>
      </c>
      <c r="AK53">
        <v>-0.67289044737463</v>
      </c>
      <c r="AL53">
        <v>1.6489395562369915</v>
      </c>
      <c r="AM53">
        <v>0.83874767690887053</v>
      </c>
      <c r="AN53" s="2"/>
    </row>
    <row r="54" spans="1:40" x14ac:dyDescent="0.45">
      <c r="A54">
        <v>53</v>
      </c>
      <c r="B54" t="s">
        <v>225</v>
      </c>
      <c r="C54">
        <v>1961</v>
      </c>
      <c r="D54">
        <v>27</v>
      </c>
      <c r="E54" t="s">
        <v>226</v>
      </c>
      <c r="F54" t="s">
        <v>17</v>
      </c>
      <c r="G54">
        <v>671</v>
      </c>
      <c r="H54">
        <v>115</v>
      </c>
      <c r="I54">
        <v>197</v>
      </c>
      <c r="J54">
        <v>114</v>
      </c>
      <c r="K54">
        <v>39</v>
      </c>
      <c r="L54">
        <v>10</v>
      </c>
      <c r="M54">
        <v>21</v>
      </c>
      <c r="N54">
        <v>56</v>
      </c>
      <c r="O54">
        <v>163</v>
      </c>
      <c r="P54" s="28">
        <v>9.4</v>
      </c>
      <c r="Q54">
        <v>6.9</v>
      </c>
      <c r="R54">
        <v>7.1</v>
      </c>
      <c r="S54">
        <v>2</v>
      </c>
      <c r="T54">
        <v>44</v>
      </c>
      <c r="U54">
        <v>5</v>
      </c>
      <c r="V54">
        <v>-47.217614202620098</v>
      </c>
      <c r="W54">
        <v>12.21508989287838</v>
      </c>
      <c r="X54">
        <v>4.0029152662592091</v>
      </c>
      <c r="Y54">
        <v>19.010286447544075</v>
      </c>
      <c r="Z54">
        <v>-6.7898678999585371</v>
      </c>
      <c r="AA54">
        <v>-3.5767570381437181</v>
      </c>
      <c r="AB54">
        <v>-1.3461741804356799</v>
      </c>
      <c r="AC54">
        <v>0.84075695400494488</v>
      </c>
      <c r="AD54">
        <v>-2.4269341639763304</v>
      </c>
      <c r="AE54">
        <v>30.284197626152466</v>
      </c>
      <c r="AF54">
        <v>-17.581427685123369</v>
      </c>
      <c r="AG54">
        <v>15.100323841739888</v>
      </c>
      <c r="AH54">
        <v>10.417519673869956</v>
      </c>
      <c r="AI54">
        <v>-0.22124537480186199</v>
      </c>
      <c r="AJ54">
        <v>-9.6196688380015072</v>
      </c>
      <c r="AK54">
        <v>-0.67289044737463</v>
      </c>
      <c r="AL54">
        <v>2.4185098720131895</v>
      </c>
      <c r="AM54">
        <v>0.91822792738795078</v>
      </c>
      <c r="AN54" s="2"/>
    </row>
    <row r="55" spans="1:40" x14ac:dyDescent="0.45">
      <c r="A55">
        <v>54</v>
      </c>
      <c r="B55" t="s">
        <v>281</v>
      </c>
      <c r="C55">
        <v>2007</v>
      </c>
      <c r="D55">
        <v>31</v>
      </c>
      <c r="E55" t="s">
        <v>22</v>
      </c>
      <c r="F55" t="s">
        <v>13</v>
      </c>
      <c r="G55">
        <v>708</v>
      </c>
      <c r="H55">
        <v>143</v>
      </c>
      <c r="I55">
        <v>183</v>
      </c>
      <c r="J55">
        <v>98</v>
      </c>
      <c r="K55">
        <v>31</v>
      </c>
      <c r="L55">
        <v>0</v>
      </c>
      <c r="M55">
        <v>24</v>
      </c>
      <c r="N55">
        <v>95</v>
      </c>
      <c r="O55">
        <v>176</v>
      </c>
      <c r="P55" s="28">
        <v>9.4</v>
      </c>
      <c r="Q55">
        <v>7</v>
      </c>
      <c r="R55">
        <v>9.5</v>
      </c>
      <c r="S55">
        <v>0.2</v>
      </c>
      <c r="T55">
        <v>65</v>
      </c>
      <c r="U55">
        <v>7</v>
      </c>
      <c r="V55">
        <v>-47.217614202620098</v>
      </c>
      <c r="W55">
        <v>12.888649246136948</v>
      </c>
      <c r="X55">
        <v>4.9775381136962338</v>
      </c>
      <c r="Y55">
        <v>17.659301623860742</v>
      </c>
      <c r="Z55">
        <v>-5.8369039841748833</v>
      </c>
      <c r="AA55">
        <v>-2.8430632867296222</v>
      </c>
      <c r="AB55">
        <v>0</v>
      </c>
      <c r="AC55">
        <v>0.96086509029136558</v>
      </c>
      <c r="AD55">
        <v>-4.1171204567455604</v>
      </c>
      <c r="AE55">
        <v>32.69950173130573</v>
      </c>
      <c r="AF55">
        <v>-17.581427685123369</v>
      </c>
      <c r="AG55">
        <v>15.319169114808581</v>
      </c>
      <c r="AH55">
        <v>13.938934774896419</v>
      </c>
      <c r="AI55">
        <v>-2.21245374801862E-2</v>
      </c>
      <c r="AJ55">
        <v>-14.210874419774955</v>
      </c>
      <c r="AK55">
        <v>-0.94204662632448199</v>
      </c>
      <c r="AL55">
        <v>5.6727844960228673</v>
      </c>
      <c r="AM55">
        <v>0.99657350318590121</v>
      </c>
      <c r="AN55" s="2"/>
    </row>
    <row r="56" spans="1:40" x14ac:dyDescent="0.45">
      <c r="A56">
        <v>55</v>
      </c>
      <c r="B56" t="s">
        <v>154</v>
      </c>
      <c r="C56">
        <v>1980</v>
      </c>
      <c r="D56">
        <v>27</v>
      </c>
      <c r="E56" t="s">
        <v>155</v>
      </c>
      <c r="F56" t="s">
        <v>13</v>
      </c>
      <c r="G56">
        <v>515</v>
      </c>
      <c r="H56">
        <v>87</v>
      </c>
      <c r="I56">
        <v>175</v>
      </c>
      <c r="J56">
        <v>109</v>
      </c>
      <c r="K56">
        <v>33</v>
      </c>
      <c r="L56">
        <v>9</v>
      </c>
      <c r="M56">
        <v>15</v>
      </c>
      <c r="N56">
        <v>58</v>
      </c>
      <c r="O56">
        <v>203</v>
      </c>
      <c r="P56" s="28">
        <v>9.4</v>
      </c>
      <c r="Q56">
        <v>7.8</v>
      </c>
      <c r="R56">
        <v>8.5</v>
      </c>
      <c r="S56">
        <v>1.3</v>
      </c>
      <c r="T56">
        <v>61</v>
      </c>
      <c r="U56">
        <v>6</v>
      </c>
      <c r="V56">
        <v>-47.217614202620098</v>
      </c>
      <c r="W56">
        <v>9.3752180250854931</v>
      </c>
      <c r="X56">
        <v>3.028292418822184</v>
      </c>
      <c r="Y56">
        <v>16.887310296041694</v>
      </c>
      <c r="Z56">
        <v>-6.4920666762761456</v>
      </c>
      <c r="AA56">
        <v>-3.0264867245831457</v>
      </c>
      <c r="AB56">
        <v>-1.211556762392112</v>
      </c>
      <c r="AC56">
        <v>0.60054068143210348</v>
      </c>
      <c r="AD56">
        <v>-2.5136103841183424</v>
      </c>
      <c r="AE56">
        <v>37.715902565085585</v>
      </c>
      <c r="AF56">
        <v>-17.581427685123369</v>
      </c>
      <c r="AG56">
        <v>17.069931299358132</v>
      </c>
      <c r="AH56">
        <v>12.471678482802059</v>
      </c>
      <c r="AI56">
        <v>-0.14380949362121029</v>
      </c>
      <c r="AJ56">
        <v>-13.336359070865727</v>
      </c>
      <c r="AK56">
        <v>-0.807468536849556</v>
      </c>
      <c r="AL56">
        <v>4.818474232177544</v>
      </c>
      <c r="AM56">
        <v>0.99198564424057034</v>
      </c>
      <c r="AN56" s="2"/>
    </row>
    <row r="57" spans="1:40" x14ac:dyDescent="0.45">
      <c r="A57">
        <v>56</v>
      </c>
      <c r="B57" t="s">
        <v>281</v>
      </c>
      <c r="C57">
        <v>1996</v>
      </c>
      <c r="D57">
        <v>20</v>
      </c>
      <c r="E57" t="s">
        <v>97</v>
      </c>
      <c r="F57" t="s">
        <v>13</v>
      </c>
      <c r="G57">
        <v>677</v>
      </c>
      <c r="H57">
        <v>141</v>
      </c>
      <c r="I57">
        <v>215</v>
      </c>
      <c r="J57">
        <v>124</v>
      </c>
      <c r="K57">
        <v>54</v>
      </c>
      <c r="L57">
        <v>1</v>
      </c>
      <c r="M57">
        <v>15</v>
      </c>
      <c r="N57">
        <v>59</v>
      </c>
      <c r="O57">
        <v>161</v>
      </c>
      <c r="P57" s="28">
        <v>9.4</v>
      </c>
      <c r="Q57">
        <v>7.2</v>
      </c>
      <c r="R57">
        <v>8.5</v>
      </c>
      <c r="S57">
        <v>1.8</v>
      </c>
      <c r="T57">
        <v>58</v>
      </c>
      <c r="U57">
        <v>3</v>
      </c>
      <c r="V57">
        <v>-47.217614202620098</v>
      </c>
      <c r="W57">
        <v>12.324315733947337</v>
      </c>
      <c r="X57">
        <v>4.9079221960221604</v>
      </c>
      <c r="Y57">
        <v>20.747266935136935</v>
      </c>
      <c r="Z57">
        <v>-7.385470347323321</v>
      </c>
      <c r="AA57">
        <v>-4.9524328220451483</v>
      </c>
      <c r="AB57">
        <v>-0.134617418043568</v>
      </c>
      <c r="AC57">
        <v>0.60054068143210348</v>
      </c>
      <c r="AD57">
        <v>-2.5569484941893483</v>
      </c>
      <c r="AE57">
        <v>29.912612379205807</v>
      </c>
      <c r="AF57">
        <v>-17.581427685123369</v>
      </c>
      <c r="AG57">
        <v>15.756859660945969</v>
      </c>
      <c r="AH57">
        <v>12.471678482802059</v>
      </c>
      <c r="AI57">
        <v>-0.19912083732167579</v>
      </c>
      <c r="AJ57">
        <v>-12.680472559183807</v>
      </c>
      <c r="AK57">
        <v>-0.403734268424778</v>
      </c>
      <c r="AL57">
        <v>3.6093574352172566</v>
      </c>
      <c r="AM57">
        <v>0.97364419642466282</v>
      </c>
      <c r="AN57" s="2"/>
    </row>
    <row r="58" spans="1:40" x14ac:dyDescent="0.45">
      <c r="A58">
        <v>57</v>
      </c>
      <c r="B58" t="s">
        <v>285</v>
      </c>
      <c r="C58">
        <v>1997</v>
      </c>
      <c r="D58">
        <v>31</v>
      </c>
      <c r="E58" t="s">
        <v>46</v>
      </c>
      <c r="F58" t="s">
        <v>17</v>
      </c>
      <c r="G58">
        <v>744</v>
      </c>
      <c r="H58">
        <v>146</v>
      </c>
      <c r="I58">
        <v>191</v>
      </c>
      <c r="J58">
        <v>124</v>
      </c>
      <c r="K58">
        <v>37</v>
      </c>
      <c r="L58">
        <v>8</v>
      </c>
      <c r="M58">
        <v>47</v>
      </c>
      <c r="N58">
        <v>84</v>
      </c>
      <c r="O58">
        <v>143</v>
      </c>
      <c r="P58" s="28">
        <v>9.4</v>
      </c>
      <c r="Q58">
        <v>7.3</v>
      </c>
      <c r="R58">
        <v>7.5</v>
      </c>
      <c r="S58">
        <v>2.2999999999999998</v>
      </c>
      <c r="T58">
        <v>43</v>
      </c>
      <c r="U58">
        <v>9</v>
      </c>
      <c r="V58">
        <v>-47.217614202620098</v>
      </c>
      <c r="W58">
        <v>13.544004292550692</v>
      </c>
      <c r="X58">
        <v>5.0819619902073434</v>
      </c>
      <c r="Y58">
        <v>18.43129295167979</v>
      </c>
      <c r="Z58">
        <v>-7.385470347323321</v>
      </c>
      <c r="AA58">
        <v>-3.3933336002901937</v>
      </c>
      <c r="AB58">
        <v>-1.076939344348544</v>
      </c>
      <c r="AC58">
        <v>1.8816941351539243</v>
      </c>
      <c r="AD58">
        <v>-3.6404012459644957</v>
      </c>
      <c r="AE58">
        <v>26.568345156685904</v>
      </c>
      <c r="AF58">
        <v>-17.581427685123369</v>
      </c>
      <c r="AG58">
        <v>15.975704934014663</v>
      </c>
      <c r="AH58">
        <v>11.0044221907077</v>
      </c>
      <c r="AI58">
        <v>-0.25443218102214127</v>
      </c>
      <c r="AJ58">
        <v>-9.4010400007742003</v>
      </c>
      <c r="AK58">
        <v>-1.211202805274334</v>
      </c>
      <c r="AL58">
        <v>1.325564238259322</v>
      </c>
      <c r="AM58">
        <v>0.7901059611874105</v>
      </c>
      <c r="AN58" s="2"/>
    </row>
    <row r="59" spans="1:40" x14ac:dyDescent="0.45">
      <c r="A59">
        <v>58</v>
      </c>
      <c r="B59" t="s">
        <v>281</v>
      </c>
      <c r="C59">
        <v>2005</v>
      </c>
      <c r="D59">
        <v>29</v>
      </c>
      <c r="E59" t="s">
        <v>22</v>
      </c>
      <c r="F59" t="s">
        <v>13</v>
      </c>
      <c r="G59">
        <v>715</v>
      </c>
      <c r="H59">
        <v>124</v>
      </c>
      <c r="I59">
        <v>194</v>
      </c>
      <c r="J59">
        <v>116</v>
      </c>
      <c r="K59">
        <v>29</v>
      </c>
      <c r="L59">
        <v>1</v>
      </c>
      <c r="M59">
        <v>21</v>
      </c>
      <c r="N59">
        <v>91</v>
      </c>
      <c r="O59">
        <v>173</v>
      </c>
      <c r="P59" s="28">
        <v>9.4</v>
      </c>
      <c r="Q59">
        <v>6.9</v>
      </c>
      <c r="R59">
        <v>9.4</v>
      </c>
      <c r="S59">
        <v>0.4</v>
      </c>
      <c r="T59">
        <v>66</v>
      </c>
      <c r="U59">
        <v>2</v>
      </c>
      <c r="V59">
        <v>-47.217614202620098</v>
      </c>
      <c r="W59">
        <v>13.016079394050731</v>
      </c>
      <c r="X59">
        <v>4.316186895792538</v>
      </c>
      <c r="Y59">
        <v>18.720789699611935</v>
      </c>
      <c r="Z59">
        <v>-6.9089883894314941</v>
      </c>
      <c r="AA59">
        <v>-2.6596398488760977</v>
      </c>
      <c r="AB59">
        <v>-0.134617418043568</v>
      </c>
      <c r="AC59">
        <v>0.84075695400494488</v>
      </c>
      <c r="AD59">
        <v>-3.943768016461537</v>
      </c>
      <c r="AE59">
        <v>32.142123860885746</v>
      </c>
      <c r="AF59">
        <v>-17.581427685123369</v>
      </c>
      <c r="AG59">
        <v>15.100323841739888</v>
      </c>
      <c r="AH59">
        <v>13.792209145686984</v>
      </c>
      <c r="AI59">
        <v>-4.4249074960372399E-2</v>
      </c>
      <c r="AJ59">
        <v>-14.429503257002262</v>
      </c>
      <c r="AK59">
        <v>-0.269156178949852</v>
      </c>
      <c r="AL59">
        <v>4.7395057203041189</v>
      </c>
      <c r="AM59">
        <v>0.99133281036092269</v>
      </c>
      <c r="AN59" s="2"/>
    </row>
    <row r="60" spans="1:40" x14ac:dyDescent="0.45">
      <c r="A60">
        <v>59</v>
      </c>
      <c r="B60" t="s">
        <v>222</v>
      </c>
      <c r="C60">
        <v>1958</v>
      </c>
      <c r="D60">
        <v>27</v>
      </c>
      <c r="E60" t="s">
        <v>52</v>
      </c>
      <c r="F60" t="s">
        <v>17</v>
      </c>
      <c r="G60">
        <v>682</v>
      </c>
      <c r="H60">
        <v>119</v>
      </c>
      <c r="I60">
        <v>193</v>
      </c>
      <c r="J60">
        <v>112</v>
      </c>
      <c r="K60">
        <v>23</v>
      </c>
      <c r="L60">
        <v>11</v>
      </c>
      <c r="M60">
        <v>4</v>
      </c>
      <c r="N60">
        <v>52</v>
      </c>
      <c r="O60">
        <v>155</v>
      </c>
      <c r="P60" s="28">
        <v>9.3000000000000007</v>
      </c>
      <c r="Q60">
        <v>6.8</v>
      </c>
      <c r="R60">
        <v>8.5</v>
      </c>
      <c r="S60">
        <v>1.9</v>
      </c>
      <c r="T60">
        <v>48</v>
      </c>
      <c r="U60">
        <v>1</v>
      </c>
      <c r="V60">
        <v>-47.217614202620098</v>
      </c>
      <c r="W60">
        <v>12.415337268171468</v>
      </c>
      <c r="X60">
        <v>4.142147101607355</v>
      </c>
      <c r="Y60">
        <v>18.624290783634553</v>
      </c>
      <c r="Z60">
        <v>-6.6707474104855802</v>
      </c>
      <c r="AA60">
        <v>-2.1093695353155262</v>
      </c>
      <c r="AB60">
        <v>-1.4807915984792479</v>
      </c>
      <c r="AC60">
        <v>0.1601441817152276</v>
      </c>
      <c r="AD60">
        <v>-2.253581723692307</v>
      </c>
      <c r="AE60">
        <v>28.79785663836584</v>
      </c>
      <c r="AF60">
        <v>-17.394391220388016</v>
      </c>
      <c r="AG60">
        <v>14.881478568671193</v>
      </c>
      <c r="AH60">
        <v>12.471678482802059</v>
      </c>
      <c r="AI60">
        <v>-0.21018310606176888</v>
      </c>
      <c r="AJ60">
        <v>-10.494184186910736</v>
      </c>
      <c r="AK60">
        <v>-0.134578089474926</v>
      </c>
      <c r="AL60">
        <v>3.5274919515394978</v>
      </c>
      <c r="AM60">
        <v>0.97145995755398162</v>
      </c>
      <c r="AN60" s="2"/>
    </row>
    <row r="61" spans="1:40" x14ac:dyDescent="0.45">
      <c r="A61">
        <v>60</v>
      </c>
      <c r="B61" t="s">
        <v>242</v>
      </c>
      <c r="C61">
        <v>1949</v>
      </c>
      <c r="D61">
        <v>30</v>
      </c>
      <c r="E61" t="s">
        <v>228</v>
      </c>
      <c r="F61" t="s">
        <v>17</v>
      </c>
      <c r="G61">
        <v>704</v>
      </c>
      <c r="H61">
        <v>122</v>
      </c>
      <c r="I61">
        <v>203</v>
      </c>
      <c r="J61">
        <v>137</v>
      </c>
      <c r="K61">
        <v>38</v>
      </c>
      <c r="L61">
        <v>12</v>
      </c>
      <c r="M61">
        <v>37</v>
      </c>
      <c r="N61">
        <v>86</v>
      </c>
      <c r="O61">
        <v>152</v>
      </c>
      <c r="P61" s="28">
        <v>9.3000000000000007</v>
      </c>
      <c r="Q61">
        <v>6.6</v>
      </c>
      <c r="R61">
        <v>8.3000000000000007</v>
      </c>
      <c r="S61">
        <v>1.8</v>
      </c>
      <c r="T61">
        <v>46</v>
      </c>
      <c r="U61">
        <v>4</v>
      </c>
      <c r="V61">
        <v>-47.217614202620098</v>
      </c>
      <c r="W61">
        <v>12.815832018757643</v>
      </c>
      <c r="X61">
        <v>4.2465709781184655</v>
      </c>
      <c r="Y61">
        <v>19.589279943408364</v>
      </c>
      <c r="Z61">
        <v>-8.1597535288975411</v>
      </c>
      <c r="AA61">
        <v>-3.4850453192169559</v>
      </c>
      <c r="AB61">
        <v>-1.6154090165228161</v>
      </c>
      <c r="AC61">
        <v>1.4813336808658553</v>
      </c>
      <c r="AD61">
        <v>-3.7270774661065076</v>
      </c>
      <c r="AE61">
        <v>28.240478767945856</v>
      </c>
      <c r="AF61">
        <v>-17.394391220388016</v>
      </c>
      <c r="AG61">
        <v>14.443788022533804</v>
      </c>
      <c r="AH61">
        <v>12.178227224383189</v>
      </c>
      <c r="AI61">
        <v>-0.19912083732167579</v>
      </c>
      <c r="AJ61">
        <v>-10.056926512456123</v>
      </c>
      <c r="AK61">
        <v>-0.538312357899704</v>
      </c>
      <c r="AL61">
        <v>0.60186017458374508</v>
      </c>
      <c r="AM61">
        <v>0.64608176945474272</v>
      </c>
      <c r="AN61" s="2"/>
    </row>
    <row r="62" spans="1:40" x14ac:dyDescent="0.45">
      <c r="A62">
        <v>61</v>
      </c>
      <c r="B62" t="s">
        <v>173</v>
      </c>
      <c r="C62">
        <v>1972</v>
      </c>
      <c r="D62">
        <v>28</v>
      </c>
      <c r="E62" t="s">
        <v>73</v>
      </c>
      <c r="F62" t="s">
        <v>17</v>
      </c>
      <c r="G62">
        <v>680</v>
      </c>
      <c r="H62">
        <v>122</v>
      </c>
      <c r="I62">
        <v>161</v>
      </c>
      <c r="J62">
        <v>118</v>
      </c>
      <c r="K62">
        <v>23</v>
      </c>
      <c r="L62">
        <v>4</v>
      </c>
      <c r="M62">
        <v>58</v>
      </c>
      <c r="N62">
        <v>115</v>
      </c>
      <c r="O62">
        <v>149</v>
      </c>
      <c r="P62" s="28">
        <v>9.3000000000000007</v>
      </c>
      <c r="Q62">
        <v>7.3</v>
      </c>
      <c r="R62">
        <v>8.4</v>
      </c>
      <c r="S62">
        <v>1.4</v>
      </c>
      <c r="T62">
        <v>42</v>
      </c>
      <c r="U62">
        <v>11</v>
      </c>
      <c r="V62">
        <v>-47.217614202620098</v>
      </c>
      <c r="W62">
        <v>12.378928654481815</v>
      </c>
      <c r="X62">
        <v>4.2465709781184655</v>
      </c>
      <c r="Y62">
        <v>15.536325472358357</v>
      </c>
      <c r="Z62">
        <v>-7.028108878904451</v>
      </c>
      <c r="AA62">
        <v>-2.1093695353155262</v>
      </c>
      <c r="AB62">
        <v>-0.538469672174272</v>
      </c>
      <c r="AC62">
        <v>2.3220906348708001</v>
      </c>
      <c r="AD62">
        <v>-4.9838826581656788</v>
      </c>
      <c r="AE62">
        <v>27.683100897525872</v>
      </c>
      <c r="AF62">
        <v>-17.394391220388016</v>
      </c>
      <c r="AG62">
        <v>15.975704934014663</v>
      </c>
      <c r="AH62">
        <v>12.324952853592624</v>
      </c>
      <c r="AI62">
        <v>-0.15487176236130337</v>
      </c>
      <c r="AJ62">
        <v>-9.1824111635468935</v>
      </c>
      <c r="AK62">
        <v>-1.480358984224186</v>
      </c>
      <c r="AL62">
        <v>0.37819634726216789</v>
      </c>
      <c r="AM62">
        <v>0.59343801027567644</v>
      </c>
      <c r="AN62" s="2"/>
    </row>
    <row r="63" spans="1:40" x14ac:dyDescent="0.45">
      <c r="A63">
        <v>62</v>
      </c>
      <c r="B63" t="s">
        <v>173</v>
      </c>
      <c r="C63">
        <v>1973</v>
      </c>
      <c r="D63">
        <v>29</v>
      </c>
      <c r="E63" t="s">
        <v>73</v>
      </c>
      <c r="F63" t="s">
        <v>17</v>
      </c>
      <c r="G63">
        <v>698</v>
      </c>
      <c r="H63">
        <v>116</v>
      </c>
      <c r="I63">
        <v>167</v>
      </c>
      <c r="J63">
        <v>104</v>
      </c>
      <c r="K63">
        <v>35</v>
      </c>
      <c r="L63">
        <v>2</v>
      </c>
      <c r="M63">
        <v>67</v>
      </c>
      <c r="N63">
        <v>111</v>
      </c>
      <c r="O63">
        <v>154</v>
      </c>
      <c r="P63" s="28">
        <v>9.3000000000000007</v>
      </c>
      <c r="Q63">
        <v>7.2</v>
      </c>
      <c r="R63">
        <v>8</v>
      </c>
      <c r="S63">
        <v>1.8</v>
      </c>
      <c r="T63">
        <v>43</v>
      </c>
      <c r="U63">
        <v>8</v>
      </c>
      <c r="V63">
        <v>-47.217614202620098</v>
      </c>
      <c r="W63">
        <v>12.706606177688686</v>
      </c>
      <c r="X63">
        <v>4.0377232250962454</v>
      </c>
      <c r="Y63">
        <v>16.115318968222642</v>
      </c>
      <c r="Z63">
        <v>-6.1942654525937533</v>
      </c>
      <c r="AA63">
        <v>-3.2099101624366702</v>
      </c>
      <c r="AB63">
        <v>-0.269234836087136</v>
      </c>
      <c r="AC63">
        <v>2.682415043730062</v>
      </c>
      <c r="AD63">
        <v>-4.8105302178816549</v>
      </c>
      <c r="AE63">
        <v>28.612064014892514</v>
      </c>
      <c r="AF63">
        <v>-17.394391220388016</v>
      </c>
      <c r="AG63">
        <v>15.756859660945969</v>
      </c>
      <c r="AH63">
        <v>11.738050336754879</v>
      </c>
      <c r="AI63">
        <v>-0.19912083732167579</v>
      </c>
      <c r="AJ63">
        <v>-9.4010400007742003</v>
      </c>
      <c r="AK63">
        <v>-1.076624715799408</v>
      </c>
      <c r="AL63">
        <v>1.8763057814283801</v>
      </c>
      <c r="AM63">
        <v>0.86718622435474002</v>
      </c>
      <c r="AN63" s="2"/>
    </row>
    <row r="64" spans="1:40" x14ac:dyDescent="0.45">
      <c r="A64">
        <v>63</v>
      </c>
      <c r="B64" t="s">
        <v>78</v>
      </c>
      <c r="C64">
        <v>2008</v>
      </c>
      <c r="D64">
        <v>28</v>
      </c>
      <c r="E64" t="s">
        <v>25</v>
      </c>
      <c r="F64" t="s">
        <v>17</v>
      </c>
      <c r="G64">
        <v>641</v>
      </c>
      <c r="H64">
        <v>100</v>
      </c>
      <c r="I64">
        <v>187</v>
      </c>
      <c r="J64">
        <v>106</v>
      </c>
      <c r="K64">
        <v>44</v>
      </c>
      <c r="L64">
        <v>0</v>
      </c>
      <c r="M64">
        <v>7</v>
      </c>
      <c r="N64">
        <v>104</v>
      </c>
      <c r="O64">
        <v>192</v>
      </c>
      <c r="P64" s="28">
        <v>9.1999999999999993</v>
      </c>
      <c r="Q64">
        <v>7.3</v>
      </c>
      <c r="R64">
        <v>7.5</v>
      </c>
      <c r="S64">
        <v>1</v>
      </c>
      <c r="T64">
        <v>65</v>
      </c>
      <c r="U64">
        <v>0</v>
      </c>
      <c r="V64">
        <v>-47.217614202620098</v>
      </c>
      <c r="W64">
        <v>11.668960687533593</v>
      </c>
      <c r="X64">
        <v>3.4807958837036601</v>
      </c>
      <c r="Y64">
        <v>18.045297287770264</v>
      </c>
      <c r="Z64">
        <v>-6.3133859420667102</v>
      </c>
      <c r="AA64">
        <v>-4.0353156327775279</v>
      </c>
      <c r="AB64">
        <v>0</v>
      </c>
      <c r="AC64">
        <v>0.28025231800164829</v>
      </c>
      <c r="AD64">
        <v>-4.5071634473846141</v>
      </c>
      <c r="AE64">
        <v>35.672183706878975</v>
      </c>
      <c r="AF64">
        <v>-17.207354755652659</v>
      </c>
      <c r="AG64">
        <v>15.975704934014663</v>
      </c>
      <c r="AH64">
        <v>11.0044221907077</v>
      </c>
      <c r="AI64">
        <v>-0.11062268740093099</v>
      </c>
      <c r="AJ64">
        <v>-14.210874419774955</v>
      </c>
      <c r="AK64">
        <v>0</v>
      </c>
      <c r="AL64">
        <v>2.525285920933003</v>
      </c>
      <c r="AM64">
        <v>0.92589555508457178</v>
      </c>
      <c r="AN64" s="2"/>
    </row>
    <row r="65" spans="1:40" x14ac:dyDescent="0.45">
      <c r="A65">
        <v>64</v>
      </c>
      <c r="B65" t="s">
        <v>179</v>
      </c>
      <c r="C65">
        <v>1969</v>
      </c>
      <c r="D65">
        <v>23</v>
      </c>
      <c r="E65" t="s">
        <v>94</v>
      </c>
      <c r="F65" t="s">
        <v>13</v>
      </c>
      <c r="G65">
        <v>678</v>
      </c>
      <c r="H65">
        <v>123</v>
      </c>
      <c r="I65">
        <v>151</v>
      </c>
      <c r="J65">
        <v>65</v>
      </c>
      <c r="K65">
        <v>36</v>
      </c>
      <c r="L65">
        <v>3</v>
      </c>
      <c r="M65">
        <v>13</v>
      </c>
      <c r="N65">
        <v>114</v>
      </c>
      <c r="O65">
        <v>189</v>
      </c>
      <c r="P65" s="28">
        <v>9.1999999999999993</v>
      </c>
      <c r="Q65">
        <v>7</v>
      </c>
      <c r="R65">
        <v>8.5</v>
      </c>
      <c r="S65">
        <v>0.1</v>
      </c>
      <c r="T65">
        <v>64</v>
      </c>
      <c r="U65">
        <v>1</v>
      </c>
      <c r="V65">
        <v>-47.217614202620098</v>
      </c>
      <c r="W65">
        <v>12.342520040792163</v>
      </c>
      <c r="X65">
        <v>4.2813789369555018</v>
      </c>
      <c r="Y65">
        <v>14.571336312584545</v>
      </c>
      <c r="Z65">
        <v>-3.8714159078710959</v>
      </c>
      <c r="AA65">
        <v>-3.3016218813634319</v>
      </c>
      <c r="AB65">
        <v>-0.40385225413070402</v>
      </c>
      <c r="AC65">
        <v>0.52046859057448969</v>
      </c>
      <c r="AD65">
        <v>-4.9405445480946728</v>
      </c>
      <c r="AE65">
        <v>35.114805836458991</v>
      </c>
      <c r="AF65">
        <v>-17.207354755652659</v>
      </c>
      <c r="AG65">
        <v>15.319169114808581</v>
      </c>
      <c r="AH65">
        <v>12.471678482802059</v>
      </c>
      <c r="AI65">
        <v>-1.10622687400931E-2</v>
      </c>
      <c r="AJ65">
        <v>-13.992245582547648</v>
      </c>
      <c r="AK65">
        <v>-0.134578089474926</v>
      </c>
      <c r="AL65">
        <v>3.5410678244810048</v>
      </c>
      <c r="AM65">
        <v>0.97183395601958433</v>
      </c>
      <c r="AN65" s="2"/>
    </row>
    <row r="66" spans="1:40" x14ac:dyDescent="0.45">
      <c r="A66">
        <v>65</v>
      </c>
      <c r="B66" t="s">
        <v>91</v>
      </c>
      <c r="C66">
        <v>2003</v>
      </c>
      <c r="D66">
        <v>38</v>
      </c>
      <c r="E66" t="s">
        <v>65</v>
      </c>
      <c r="F66" t="s">
        <v>17</v>
      </c>
      <c r="G66">
        <v>550</v>
      </c>
      <c r="H66">
        <v>111</v>
      </c>
      <c r="I66">
        <v>133</v>
      </c>
      <c r="J66">
        <v>65</v>
      </c>
      <c r="K66">
        <v>22</v>
      </c>
      <c r="L66">
        <v>1</v>
      </c>
      <c r="M66">
        <v>7</v>
      </c>
      <c r="N66">
        <v>148</v>
      </c>
      <c r="O66">
        <v>231</v>
      </c>
      <c r="P66" s="28">
        <v>9.1999999999999993</v>
      </c>
      <c r="Q66">
        <v>7.5</v>
      </c>
      <c r="R66">
        <v>8.6999999999999993</v>
      </c>
      <c r="S66">
        <v>-0.1</v>
      </c>
      <c r="T66">
        <v>77</v>
      </c>
      <c r="U66">
        <v>1</v>
      </c>
      <c r="V66">
        <v>-47.217614202620098</v>
      </c>
      <c r="W66">
        <v>10.01236876465441</v>
      </c>
      <c r="X66">
        <v>3.8636834309110624</v>
      </c>
      <c r="Y66">
        <v>12.834355824991686</v>
      </c>
      <c r="Z66">
        <v>-3.8714159078710959</v>
      </c>
      <c r="AA66">
        <v>-2.017657816388764</v>
      </c>
      <c r="AB66">
        <v>-0.134617418043568</v>
      </c>
      <c r="AC66">
        <v>0.28025231800164829</v>
      </c>
      <c r="AD66">
        <v>-6.4140402905088738</v>
      </c>
      <c r="AE66">
        <v>42.918096022338773</v>
      </c>
      <c r="AF66">
        <v>-17.207354755652659</v>
      </c>
      <c r="AG66">
        <v>16.413395480152051</v>
      </c>
      <c r="AH66">
        <v>12.76512974122093</v>
      </c>
      <c r="AI66">
        <v>1.10622687400931E-2</v>
      </c>
      <c r="AJ66">
        <v>-16.834420466502639</v>
      </c>
      <c r="AK66">
        <v>-0.134578089474926</v>
      </c>
      <c r="AL66">
        <v>5.2666449039480288</v>
      </c>
      <c r="AM66">
        <v>0.99486560123953305</v>
      </c>
      <c r="AN66" s="2"/>
    </row>
    <row r="67" spans="1:40" x14ac:dyDescent="0.45">
      <c r="A67">
        <v>66</v>
      </c>
      <c r="B67" t="s">
        <v>286</v>
      </c>
      <c r="C67">
        <v>1961</v>
      </c>
      <c r="D67">
        <v>27</v>
      </c>
      <c r="E67" t="s">
        <v>59</v>
      </c>
      <c r="F67" t="s">
        <v>13</v>
      </c>
      <c r="G67">
        <v>673</v>
      </c>
      <c r="H67">
        <v>119</v>
      </c>
      <c r="I67">
        <v>193</v>
      </c>
      <c r="J67">
        <v>122</v>
      </c>
      <c r="K67">
        <v>22</v>
      </c>
      <c r="L67">
        <v>8</v>
      </c>
      <c r="M67">
        <v>11</v>
      </c>
      <c r="N67">
        <v>124</v>
      </c>
      <c r="O67">
        <v>201</v>
      </c>
      <c r="P67" s="28">
        <v>9.1999999999999993</v>
      </c>
      <c r="Q67">
        <v>7.1</v>
      </c>
      <c r="R67">
        <v>8.5</v>
      </c>
      <c r="S67">
        <v>-0.2</v>
      </c>
      <c r="T67">
        <v>76</v>
      </c>
      <c r="U67">
        <v>-2</v>
      </c>
      <c r="V67">
        <v>-47.217614202620098</v>
      </c>
      <c r="W67">
        <v>12.251498506568032</v>
      </c>
      <c r="X67">
        <v>4.142147101607355</v>
      </c>
      <c r="Y67">
        <v>18.624290783634553</v>
      </c>
      <c r="Z67">
        <v>-7.2663498578503649</v>
      </c>
      <c r="AA67">
        <v>-2.017657816388764</v>
      </c>
      <c r="AB67">
        <v>-1.076939344348544</v>
      </c>
      <c r="AC67">
        <v>0.44039649971687589</v>
      </c>
      <c r="AD67">
        <v>-5.3739256488047316</v>
      </c>
      <c r="AE67">
        <v>37.344317318138927</v>
      </c>
      <c r="AF67">
        <v>-17.207354755652659</v>
      </c>
      <c r="AG67">
        <v>15.538014387877274</v>
      </c>
      <c r="AH67">
        <v>12.471678482802059</v>
      </c>
      <c r="AI67">
        <v>2.21245374801862E-2</v>
      </c>
      <c r="AJ67">
        <v>-16.615791629275332</v>
      </c>
      <c r="AK67">
        <v>0.269156178949852</v>
      </c>
      <c r="AL67">
        <v>4.3279905418346187</v>
      </c>
      <c r="AM67">
        <v>0.9869777818569162</v>
      </c>
      <c r="AN67" s="2"/>
    </row>
    <row r="68" spans="1:40" x14ac:dyDescent="0.45">
      <c r="A68">
        <v>67</v>
      </c>
      <c r="B68" t="s">
        <v>205</v>
      </c>
      <c r="C68">
        <v>1955</v>
      </c>
      <c r="D68">
        <v>24</v>
      </c>
      <c r="E68" t="s">
        <v>233</v>
      </c>
      <c r="F68" t="s">
        <v>17</v>
      </c>
      <c r="G68">
        <v>670</v>
      </c>
      <c r="H68">
        <v>123</v>
      </c>
      <c r="I68">
        <v>185</v>
      </c>
      <c r="J68">
        <v>103</v>
      </c>
      <c r="K68">
        <v>18</v>
      </c>
      <c r="L68">
        <v>13</v>
      </c>
      <c r="M68">
        <v>24</v>
      </c>
      <c r="N68">
        <v>79</v>
      </c>
      <c r="O68">
        <v>174</v>
      </c>
      <c r="P68" s="28">
        <v>9.1999999999999993</v>
      </c>
      <c r="Q68">
        <v>6.7</v>
      </c>
      <c r="R68">
        <v>8.8000000000000007</v>
      </c>
      <c r="S68">
        <v>0.4</v>
      </c>
      <c r="T68">
        <v>59</v>
      </c>
      <c r="U68">
        <v>6</v>
      </c>
      <c r="V68">
        <v>-47.217614202620098</v>
      </c>
      <c r="W68">
        <v>12.196885586033552</v>
      </c>
      <c r="X68">
        <v>4.2813789369555018</v>
      </c>
      <c r="Y68">
        <v>17.852299455815501</v>
      </c>
      <c r="Z68">
        <v>-6.1347052078572748</v>
      </c>
      <c r="AA68">
        <v>-1.650810940681716</v>
      </c>
      <c r="AB68">
        <v>-1.7500264345663841</v>
      </c>
      <c r="AC68">
        <v>0.96086509029136558</v>
      </c>
      <c r="AD68">
        <v>-3.4237106956094663</v>
      </c>
      <c r="AE68">
        <v>32.327916484359072</v>
      </c>
      <c r="AF68">
        <v>-17.207354755652659</v>
      </c>
      <c r="AG68">
        <v>14.662633295602499</v>
      </c>
      <c r="AH68">
        <v>12.911855370430368</v>
      </c>
      <c r="AI68">
        <v>-4.4249074960372399E-2</v>
      </c>
      <c r="AJ68">
        <v>-12.899101396411114</v>
      </c>
      <c r="AK68">
        <v>-0.807468536849556</v>
      </c>
      <c r="AL68">
        <v>4.0587929742792257</v>
      </c>
      <c r="AM68">
        <v>0.98302333282904519</v>
      </c>
      <c r="AN68" s="2"/>
    </row>
    <row r="69" spans="1:40" x14ac:dyDescent="0.45">
      <c r="A69">
        <v>68</v>
      </c>
      <c r="B69" t="s">
        <v>287</v>
      </c>
      <c r="C69">
        <v>2004</v>
      </c>
      <c r="D69">
        <v>29</v>
      </c>
      <c r="E69" t="s">
        <v>25</v>
      </c>
      <c r="F69" t="s">
        <v>17</v>
      </c>
      <c r="G69">
        <v>593</v>
      </c>
      <c r="H69">
        <v>109</v>
      </c>
      <c r="I69">
        <v>157</v>
      </c>
      <c r="J69">
        <v>87</v>
      </c>
      <c r="K69">
        <v>32</v>
      </c>
      <c r="L69">
        <v>4</v>
      </c>
      <c r="M69">
        <v>4</v>
      </c>
      <c r="N69">
        <v>72</v>
      </c>
      <c r="O69">
        <v>158</v>
      </c>
      <c r="P69" s="28">
        <v>9.1999999999999993</v>
      </c>
      <c r="Q69">
        <v>7.4</v>
      </c>
      <c r="R69">
        <v>6.2</v>
      </c>
      <c r="S69">
        <v>3.3</v>
      </c>
      <c r="T69">
        <v>40</v>
      </c>
      <c r="U69">
        <v>2</v>
      </c>
      <c r="V69">
        <v>-47.217614202620098</v>
      </c>
      <c r="W69">
        <v>10.795153958981937</v>
      </c>
      <c r="X69">
        <v>3.7940675132369894</v>
      </c>
      <c r="Y69">
        <v>15.150329808448832</v>
      </c>
      <c r="Z69">
        <v>-5.181741292073621</v>
      </c>
      <c r="AA69">
        <v>-2.9347750056563839</v>
      </c>
      <c r="AB69">
        <v>-0.538469672174272</v>
      </c>
      <c r="AC69">
        <v>0.1601441817152276</v>
      </c>
      <c r="AD69">
        <v>-3.120343925112425</v>
      </c>
      <c r="AE69">
        <v>29.355234508785824</v>
      </c>
      <c r="AF69">
        <v>-17.207354755652659</v>
      </c>
      <c r="AG69">
        <v>16.194550207083356</v>
      </c>
      <c r="AH69">
        <v>9.0969890109850322</v>
      </c>
      <c r="AI69">
        <v>-0.36505486842307228</v>
      </c>
      <c r="AJ69">
        <v>-8.7451534890922797</v>
      </c>
      <c r="AK69">
        <v>-0.269156178949852</v>
      </c>
      <c r="AL69">
        <v>-1.0331942005174692</v>
      </c>
      <c r="AM69">
        <v>0.26246531057310329</v>
      </c>
      <c r="AN69" s="2"/>
    </row>
    <row r="70" spans="1:40" x14ac:dyDescent="0.45">
      <c r="A70">
        <v>69</v>
      </c>
      <c r="B70" t="s">
        <v>96</v>
      </c>
      <c r="C70">
        <v>2004</v>
      </c>
      <c r="D70">
        <v>30</v>
      </c>
      <c r="E70" t="s">
        <v>97</v>
      </c>
      <c r="F70" t="s">
        <v>13</v>
      </c>
      <c r="G70">
        <v>762</v>
      </c>
      <c r="H70">
        <v>101</v>
      </c>
      <c r="I70">
        <v>262</v>
      </c>
      <c r="J70">
        <v>225</v>
      </c>
      <c r="K70">
        <v>24</v>
      </c>
      <c r="L70">
        <v>5</v>
      </c>
      <c r="M70">
        <v>36</v>
      </c>
      <c r="N70">
        <v>49</v>
      </c>
      <c r="O70">
        <v>130</v>
      </c>
      <c r="P70" s="28">
        <v>9.1999999999999993</v>
      </c>
      <c r="Q70">
        <v>6.7</v>
      </c>
      <c r="R70">
        <v>6.1</v>
      </c>
      <c r="S70">
        <v>2.5</v>
      </c>
      <c r="T70">
        <v>36</v>
      </c>
      <c r="U70">
        <v>9</v>
      </c>
      <c r="V70">
        <v>-47.217614202620098</v>
      </c>
      <c r="W70">
        <v>13.871681815757563</v>
      </c>
      <c r="X70">
        <v>3.5156038425406964</v>
      </c>
      <c r="Y70">
        <v>25.282715986073846</v>
      </c>
      <c r="Z70">
        <v>-13.40105506570764</v>
      </c>
      <c r="AA70">
        <v>-2.201081254242288</v>
      </c>
      <c r="AB70">
        <v>-0.67308709021783997</v>
      </c>
      <c r="AC70">
        <v>1.4412976354370484</v>
      </c>
      <c r="AD70">
        <v>-2.1235673934792891</v>
      </c>
      <c r="AE70">
        <v>24.153041051532639</v>
      </c>
      <c r="AF70">
        <v>-17.207354755652659</v>
      </c>
      <c r="AG70">
        <v>14.662633295602499</v>
      </c>
      <c r="AH70">
        <v>8.9502633817755957</v>
      </c>
      <c r="AI70">
        <v>-0.27655671850232749</v>
      </c>
      <c r="AJ70">
        <v>-7.8706381401830523</v>
      </c>
      <c r="AK70">
        <v>-1.211202805274334</v>
      </c>
      <c r="AL70">
        <v>-0.30492041715964424</v>
      </c>
      <c r="AM70">
        <v>0.42435508916534681</v>
      </c>
      <c r="AN70" s="2"/>
    </row>
    <row r="71" spans="1:40" x14ac:dyDescent="0.45">
      <c r="A71">
        <v>70</v>
      </c>
      <c r="B71" t="s">
        <v>99</v>
      </c>
      <c r="C71">
        <v>2001</v>
      </c>
      <c r="D71">
        <v>30</v>
      </c>
      <c r="E71" t="s">
        <v>94</v>
      </c>
      <c r="F71" t="s">
        <v>13</v>
      </c>
      <c r="G71">
        <v>671</v>
      </c>
      <c r="H71">
        <v>109</v>
      </c>
      <c r="I71">
        <v>178</v>
      </c>
      <c r="J71">
        <v>91</v>
      </c>
      <c r="K71">
        <v>47</v>
      </c>
      <c r="L71">
        <v>2</v>
      </c>
      <c r="M71">
        <v>2</v>
      </c>
      <c r="N71">
        <v>129</v>
      </c>
      <c r="O71">
        <v>199</v>
      </c>
      <c r="P71" s="28">
        <v>9.1999999999999993</v>
      </c>
      <c r="Q71">
        <v>6.8</v>
      </c>
      <c r="R71">
        <v>8.6999999999999993</v>
      </c>
      <c r="S71">
        <v>-0.4</v>
      </c>
      <c r="T71">
        <v>78</v>
      </c>
      <c r="U71">
        <v>-2</v>
      </c>
      <c r="V71">
        <v>-47.217614202620098</v>
      </c>
      <c r="W71">
        <v>12.21508989287838</v>
      </c>
      <c r="X71">
        <v>3.7940675132369894</v>
      </c>
      <c r="Y71">
        <v>17.176807043973835</v>
      </c>
      <c r="Z71">
        <v>-5.419982271019534</v>
      </c>
      <c r="AA71">
        <v>-4.3104507895578141</v>
      </c>
      <c r="AB71">
        <v>-0.269234836087136</v>
      </c>
      <c r="AC71">
        <v>8.0072090857613798E-2</v>
      </c>
      <c r="AD71">
        <v>-5.5906161991597614</v>
      </c>
      <c r="AE71">
        <v>36.972732071192276</v>
      </c>
      <c r="AF71">
        <v>-17.207354755652659</v>
      </c>
      <c r="AG71">
        <v>14.881478568671193</v>
      </c>
      <c r="AH71">
        <v>12.76512974122093</v>
      </c>
      <c r="AI71">
        <v>4.4249074960372399E-2</v>
      </c>
      <c r="AJ71">
        <v>-17.053049303729946</v>
      </c>
      <c r="AK71">
        <v>0.269156178949852</v>
      </c>
      <c r="AL71">
        <v>1.1304798181144902</v>
      </c>
      <c r="AM71">
        <v>0.75592743695790654</v>
      </c>
      <c r="AN71" s="2"/>
    </row>
    <row r="72" spans="1:40" x14ac:dyDescent="0.45">
      <c r="A72">
        <v>71</v>
      </c>
      <c r="B72" t="s">
        <v>225</v>
      </c>
      <c r="C72">
        <v>1963</v>
      </c>
      <c r="D72">
        <v>29</v>
      </c>
      <c r="E72" t="s">
        <v>226</v>
      </c>
      <c r="F72" t="s">
        <v>17</v>
      </c>
      <c r="G72">
        <v>714</v>
      </c>
      <c r="H72">
        <v>121</v>
      </c>
      <c r="I72">
        <v>201</v>
      </c>
      <c r="J72">
        <v>124</v>
      </c>
      <c r="K72">
        <v>29</v>
      </c>
      <c r="L72">
        <v>4</v>
      </c>
      <c r="M72">
        <v>31</v>
      </c>
      <c r="N72">
        <v>78</v>
      </c>
      <c r="O72">
        <v>179</v>
      </c>
      <c r="P72" s="28">
        <v>9.1</v>
      </c>
      <c r="Q72">
        <v>6.4</v>
      </c>
      <c r="R72">
        <v>9.6</v>
      </c>
      <c r="S72">
        <v>-1.3</v>
      </c>
      <c r="T72">
        <v>61</v>
      </c>
      <c r="U72">
        <v>7</v>
      </c>
      <c r="V72">
        <v>-47.217614202620098</v>
      </c>
      <c r="W72">
        <v>12.997875087205905</v>
      </c>
      <c r="X72">
        <v>4.2117630192814284</v>
      </c>
      <c r="Y72">
        <v>19.396282111453601</v>
      </c>
      <c r="Z72">
        <v>-7.385470347323321</v>
      </c>
      <c r="AA72">
        <v>-2.6596398488760977</v>
      </c>
      <c r="AB72">
        <v>-0.538469672174272</v>
      </c>
      <c r="AC72">
        <v>1.2411174082930139</v>
      </c>
      <c r="AD72">
        <v>-3.3803725855384603</v>
      </c>
      <c r="AE72">
        <v>33.256879601725714</v>
      </c>
      <c r="AF72">
        <v>-17.020318290917306</v>
      </c>
      <c r="AG72">
        <v>14.006097476396418</v>
      </c>
      <c r="AH72">
        <v>14.085660404105855</v>
      </c>
      <c r="AI72">
        <v>0.14380949362121029</v>
      </c>
      <c r="AJ72">
        <v>-13.336359070865727</v>
      </c>
      <c r="AK72">
        <v>-0.94204662632448199</v>
      </c>
      <c r="AL72">
        <v>6.8591939574433844</v>
      </c>
      <c r="AM72">
        <v>0.99895134109717065</v>
      </c>
      <c r="AN72" s="2"/>
    </row>
    <row r="73" spans="1:40" x14ac:dyDescent="0.45">
      <c r="A73">
        <v>72</v>
      </c>
      <c r="B73" t="s">
        <v>111</v>
      </c>
      <c r="C73">
        <v>1997</v>
      </c>
      <c r="D73">
        <v>27</v>
      </c>
      <c r="E73" t="s">
        <v>97</v>
      </c>
      <c r="F73" t="s">
        <v>13</v>
      </c>
      <c r="G73">
        <v>704</v>
      </c>
      <c r="H73">
        <v>125</v>
      </c>
      <c r="I73">
        <v>185</v>
      </c>
      <c r="J73">
        <v>92</v>
      </c>
      <c r="K73">
        <v>34</v>
      </c>
      <c r="L73">
        <v>3</v>
      </c>
      <c r="M73">
        <v>15</v>
      </c>
      <c r="N73">
        <v>76</v>
      </c>
      <c r="O73">
        <v>165</v>
      </c>
      <c r="P73" s="28">
        <v>9.1</v>
      </c>
      <c r="Q73">
        <v>6.7</v>
      </c>
      <c r="R73">
        <v>7.6</v>
      </c>
      <c r="S73">
        <v>1.9</v>
      </c>
      <c r="T73">
        <v>49</v>
      </c>
      <c r="U73">
        <v>2</v>
      </c>
      <c r="V73">
        <v>-47.217614202620098</v>
      </c>
      <c r="W73">
        <v>12.815832018757643</v>
      </c>
      <c r="X73">
        <v>4.3509948546295751</v>
      </c>
      <c r="Y73">
        <v>17.852299455815501</v>
      </c>
      <c r="Z73">
        <v>-5.4795425157560125</v>
      </c>
      <c r="AA73">
        <v>-3.1181984435099079</v>
      </c>
      <c r="AB73">
        <v>-0.40385225413070402</v>
      </c>
      <c r="AC73">
        <v>0.60054068143210348</v>
      </c>
      <c r="AD73">
        <v>-3.2936963653964484</v>
      </c>
      <c r="AE73">
        <v>30.65578287309912</v>
      </c>
      <c r="AF73">
        <v>-17.020318290917306</v>
      </c>
      <c r="AG73">
        <v>14.662633295602499</v>
      </c>
      <c r="AH73">
        <v>11.151147819917135</v>
      </c>
      <c r="AI73">
        <v>-0.21018310606176888</v>
      </c>
      <c r="AJ73">
        <v>-10.712813024138043</v>
      </c>
      <c r="AK73">
        <v>-0.269156178949852</v>
      </c>
      <c r="AL73">
        <v>4.3638566177734406</v>
      </c>
      <c r="AM73">
        <v>0.98743079474240858</v>
      </c>
      <c r="AN73" s="2"/>
    </row>
    <row r="74" spans="1:40" x14ac:dyDescent="0.45">
      <c r="A74">
        <v>73</v>
      </c>
      <c r="B74" t="s">
        <v>288</v>
      </c>
      <c r="C74">
        <v>1953</v>
      </c>
      <c r="D74">
        <v>26</v>
      </c>
      <c r="E74" t="s">
        <v>228</v>
      </c>
      <c r="F74" t="s">
        <v>17</v>
      </c>
      <c r="G74">
        <v>680</v>
      </c>
      <c r="H74">
        <v>132</v>
      </c>
      <c r="I74">
        <v>198</v>
      </c>
      <c r="J74">
        <v>114</v>
      </c>
      <c r="K74">
        <v>38</v>
      </c>
      <c r="L74">
        <v>4</v>
      </c>
      <c r="M74">
        <v>16</v>
      </c>
      <c r="N74">
        <v>82</v>
      </c>
      <c r="O74">
        <v>165</v>
      </c>
      <c r="P74" s="28">
        <v>9.1</v>
      </c>
      <c r="Q74">
        <v>6.7</v>
      </c>
      <c r="R74">
        <v>8.6</v>
      </c>
      <c r="S74">
        <v>0.6</v>
      </c>
      <c r="T74">
        <v>61</v>
      </c>
      <c r="U74">
        <v>4</v>
      </c>
      <c r="V74">
        <v>-47.217614202620098</v>
      </c>
      <c r="W74">
        <v>12.378928654481815</v>
      </c>
      <c r="X74">
        <v>4.5946505664888315</v>
      </c>
      <c r="Y74">
        <v>19.106785363521457</v>
      </c>
      <c r="Z74">
        <v>-6.7898678999585371</v>
      </c>
      <c r="AA74">
        <v>-3.4850453192169559</v>
      </c>
      <c r="AB74">
        <v>-0.538469672174272</v>
      </c>
      <c r="AC74">
        <v>0.64057672686091038</v>
      </c>
      <c r="AD74">
        <v>-3.5537250258224837</v>
      </c>
      <c r="AE74">
        <v>30.65578287309912</v>
      </c>
      <c r="AF74">
        <v>-17.020318290917306</v>
      </c>
      <c r="AG74">
        <v>14.662633295602499</v>
      </c>
      <c r="AH74">
        <v>12.618404112011495</v>
      </c>
      <c r="AI74">
        <v>-6.6373612440558588E-2</v>
      </c>
      <c r="AJ74">
        <v>-13.336359070865727</v>
      </c>
      <c r="AK74">
        <v>-0.538312357899704</v>
      </c>
      <c r="AL74">
        <v>2.1116761401504807</v>
      </c>
      <c r="AM74">
        <v>0.89203286878856813</v>
      </c>
      <c r="AN74" s="2"/>
    </row>
    <row r="75" spans="1:40" x14ac:dyDescent="0.45">
      <c r="A75">
        <v>74</v>
      </c>
      <c r="B75" t="s">
        <v>289</v>
      </c>
      <c r="C75">
        <v>1985</v>
      </c>
      <c r="D75">
        <v>27</v>
      </c>
      <c r="E75" t="s">
        <v>40</v>
      </c>
      <c r="F75" t="s">
        <v>13</v>
      </c>
      <c r="G75">
        <v>758</v>
      </c>
      <c r="H75">
        <v>107</v>
      </c>
      <c r="I75">
        <v>240</v>
      </c>
      <c r="J75">
        <v>187</v>
      </c>
      <c r="K75">
        <v>42</v>
      </c>
      <c r="L75">
        <v>3</v>
      </c>
      <c r="M75">
        <v>2</v>
      </c>
      <c r="N75">
        <v>96</v>
      </c>
      <c r="O75">
        <v>151</v>
      </c>
      <c r="P75" s="28">
        <v>9.1</v>
      </c>
      <c r="Q75">
        <v>6.9</v>
      </c>
      <c r="R75">
        <v>8.3000000000000007</v>
      </c>
      <c r="S75">
        <v>1.2</v>
      </c>
      <c r="T75">
        <v>55</v>
      </c>
      <c r="U75">
        <v>3</v>
      </c>
      <c r="V75">
        <v>-47.217614202620098</v>
      </c>
      <c r="W75">
        <v>13.798864588378258</v>
      </c>
      <c r="X75">
        <v>3.7244515955629161</v>
      </c>
      <c r="Y75">
        <v>23.159739834571464</v>
      </c>
      <c r="Z75">
        <v>-11.137765765721459</v>
      </c>
      <c r="AA75">
        <v>-3.8518921949240039</v>
      </c>
      <c r="AB75">
        <v>-0.40385225413070402</v>
      </c>
      <c r="AC75">
        <v>8.0072090857613798E-2</v>
      </c>
      <c r="AD75">
        <v>-4.1604585668165663</v>
      </c>
      <c r="AE75">
        <v>28.05468614447253</v>
      </c>
      <c r="AF75">
        <v>-17.020318290917306</v>
      </c>
      <c r="AG75">
        <v>15.100323841739888</v>
      </c>
      <c r="AH75">
        <v>12.178227224383189</v>
      </c>
      <c r="AI75">
        <v>-0.13274722488111718</v>
      </c>
      <c r="AJ75">
        <v>-12.024586047501884</v>
      </c>
      <c r="AK75">
        <v>-0.403734268424778</v>
      </c>
      <c r="AL75">
        <v>-0.25660349597206222</v>
      </c>
      <c r="AM75">
        <v>0.4361988266557742</v>
      </c>
      <c r="AN75" s="2"/>
    </row>
    <row r="76" spans="1:40" x14ac:dyDescent="0.45">
      <c r="A76">
        <v>75</v>
      </c>
      <c r="B76" t="s">
        <v>246</v>
      </c>
      <c r="C76">
        <v>1949</v>
      </c>
      <c r="D76">
        <v>28</v>
      </c>
      <c r="E76" t="s">
        <v>25</v>
      </c>
      <c r="F76" t="s">
        <v>17</v>
      </c>
      <c r="G76">
        <v>722</v>
      </c>
      <c r="H76">
        <v>128</v>
      </c>
      <c r="I76">
        <v>207</v>
      </c>
      <c r="J76">
        <v>117</v>
      </c>
      <c r="K76">
        <v>41</v>
      </c>
      <c r="L76">
        <v>13</v>
      </c>
      <c r="M76">
        <v>3</v>
      </c>
      <c r="N76">
        <v>107</v>
      </c>
      <c r="O76">
        <v>177</v>
      </c>
      <c r="P76" s="28">
        <v>9.1</v>
      </c>
      <c r="Q76">
        <v>6.4</v>
      </c>
      <c r="R76">
        <v>8.8000000000000007</v>
      </c>
      <c r="S76">
        <v>-0.4</v>
      </c>
      <c r="T76">
        <v>67</v>
      </c>
      <c r="U76">
        <v>1</v>
      </c>
      <c r="V76">
        <v>-47.217614202620098</v>
      </c>
      <c r="W76">
        <v>13.143509541964516</v>
      </c>
      <c r="X76">
        <v>4.4554187311406848</v>
      </c>
      <c r="Y76">
        <v>19.975275607317887</v>
      </c>
      <c r="Z76">
        <v>-6.9685486341679725</v>
      </c>
      <c r="AA76">
        <v>-3.7601804759972417</v>
      </c>
      <c r="AB76">
        <v>-1.7500264345663841</v>
      </c>
      <c r="AC76">
        <v>0.1201081362864207</v>
      </c>
      <c r="AD76">
        <v>-4.6371777775976311</v>
      </c>
      <c r="AE76">
        <v>32.885294354779056</v>
      </c>
      <c r="AF76">
        <v>-17.020318290917306</v>
      </c>
      <c r="AG76">
        <v>14.006097476396418</v>
      </c>
      <c r="AH76">
        <v>12.911855370430368</v>
      </c>
      <c r="AI76">
        <v>4.4249074960372399E-2</v>
      </c>
      <c r="AJ76">
        <v>-14.648132094229569</v>
      </c>
      <c r="AK76">
        <v>-0.134578089474926</v>
      </c>
      <c r="AL76">
        <v>1.4052322937046005</v>
      </c>
      <c r="AM76">
        <v>0.80301286195538313</v>
      </c>
      <c r="AN76" s="2"/>
    </row>
    <row r="77" spans="1:40" x14ac:dyDescent="0.45">
      <c r="A77">
        <v>76</v>
      </c>
      <c r="B77" t="s">
        <v>290</v>
      </c>
      <c r="C77">
        <v>2008</v>
      </c>
      <c r="D77">
        <v>29</v>
      </c>
      <c r="E77" t="s">
        <v>28</v>
      </c>
      <c r="F77" t="s">
        <v>17</v>
      </c>
      <c r="G77">
        <v>707</v>
      </c>
      <c r="H77">
        <v>113</v>
      </c>
      <c r="I77">
        <v>177</v>
      </c>
      <c r="J77">
        <v>99</v>
      </c>
      <c r="K77">
        <v>41</v>
      </c>
      <c r="L77">
        <v>4</v>
      </c>
      <c r="M77">
        <v>14</v>
      </c>
      <c r="N77">
        <v>64</v>
      </c>
      <c r="O77">
        <v>136</v>
      </c>
      <c r="P77" s="28">
        <v>9</v>
      </c>
      <c r="Q77">
        <v>7</v>
      </c>
      <c r="R77">
        <v>6</v>
      </c>
      <c r="S77">
        <v>3.5</v>
      </c>
      <c r="T77">
        <v>30</v>
      </c>
      <c r="U77">
        <v>6</v>
      </c>
      <c r="V77">
        <v>-47.217614202620098</v>
      </c>
      <c r="W77">
        <v>12.870444939292122</v>
      </c>
      <c r="X77">
        <v>3.9332993485851357</v>
      </c>
      <c r="Y77">
        <v>17.080308127996453</v>
      </c>
      <c r="Z77">
        <v>-5.8964642289113609</v>
      </c>
      <c r="AA77">
        <v>-3.7601804759972417</v>
      </c>
      <c r="AB77">
        <v>-0.538469672174272</v>
      </c>
      <c r="AC77">
        <v>0.56050463600329659</v>
      </c>
      <c r="AD77">
        <v>-2.7736390445443777</v>
      </c>
      <c r="AE77">
        <v>25.267796792372607</v>
      </c>
      <c r="AF77">
        <v>-16.833281826181949</v>
      </c>
      <c r="AG77">
        <v>15.319169114808581</v>
      </c>
      <c r="AH77">
        <v>8.8035377525661591</v>
      </c>
      <c r="AI77">
        <v>-0.3871794059032585</v>
      </c>
      <c r="AJ77">
        <v>-6.5588651168192103</v>
      </c>
      <c r="AK77">
        <v>-0.807468536849556</v>
      </c>
      <c r="AL77">
        <v>-0.93810179837697039</v>
      </c>
      <c r="AM77">
        <v>0.28128392988306361</v>
      </c>
      <c r="AN77" s="2"/>
    </row>
    <row r="78" spans="1:40" x14ac:dyDescent="0.45">
      <c r="A78">
        <v>77</v>
      </c>
      <c r="B78" t="s">
        <v>91</v>
      </c>
      <c r="C78">
        <v>1992</v>
      </c>
      <c r="D78">
        <v>27</v>
      </c>
      <c r="E78" t="s">
        <v>62</v>
      </c>
      <c r="F78" t="s">
        <v>17</v>
      </c>
      <c r="G78">
        <v>612</v>
      </c>
      <c r="H78">
        <v>109</v>
      </c>
      <c r="I78">
        <v>147</v>
      </c>
      <c r="J78">
        <v>72</v>
      </c>
      <c r="K78">
        <v>36</v>
      </c>
      <c r="L78">
        <v>5</v>
      </c>
      <c r="M78">
        <v>39</v>
      </c>
      <c r="N78">
        <v>127</v>
      </c>
      <c r="O78">
        <v>204</v>
      </c>
      <c r="P78" s="28">
        <v>9</v>
      </c>
      <c r="Q78">
        <v>7.3</v>
      </c>
      <c r="R78">
        <v>8.3000000000000007</v>
      </c>
      <c r="S78">
        <v>0</v>
      </c>
      <c r="T78">
        <v>61</v>
      </c>
      <c r="U78">
        <v>4</v>
      </c>
      <c r="V78">
        <v>-47.217614202620098</v>
      </c>
      <c r="W78">
        <v>11.141035789033634</v>
      </c>
      <c r="X78">
        <v>3.7940675132369894</v>
      </c>
      <c r="Y78">
        <v>14.185340648675021</v>
      </c>
      <c r="Z78">
        <v>-4.2883376210264448</v>
      </c>
      <c r="AA78">
        <v>-3.3016218813634319</v>
      </c>
      <c r="AB78">
        <v>-0.67308709021783997</v>
      </c>
      <c r="AC78">
        <v>1.5614057717234691</v>
      </c>
      <c r="AD78">
        <v>-5.5039399790177495</v>
      </c>
      <c r="AE78">
        <v>37.901695188558911</v>
      </c>
      <c r="AF78">
        <v>-16.833281826181949</v>
      </c>
      <c r="AG78">
        <v>15.975704934014663</v>
      </c>
      <c r="AH78">
        <v>12.178227224383189</v>
      </c>
      <c r="AI78">
        <v>0</v>
      </c>
      <c r="AJ78">
        <v>-13.336359070865727</v>
      </c>
      <c r="AK78">
        <v>-0.538312357899704</v>
      </c>
      <c r="AL78">
        <v>5.0449230404329413</v>
      </c>
      <c r="AM78">
        <v>0.99359927706134699</v>
      </c>
      <c r="AN78" s="2"/>
    </row>
    <row r="79" spans="1:40" x14ac:dyDescent="0.45">
      <c r="A79">
        <v>78</v>
      </c>
      <c r="B79" t="s">
        <v>291</v>
      </c>
      <c r="C79">
        <v>1973</v>
      </c>
      <c r="D79">
        <v>26</v>
      </c>
      <c r="E79" t="s">
        <v>19</v>
      </c>
      <c r="F79" t="s">
        <v>17</v>
      </c>
      <c r="G79">
        <v>733</v>
      </c>
      <c r="H79">
        <v>114</v>
      </c>
      <c r="I79">
        <v>167</v>
      </c>
      <c r="J79">
        <v>93</v>
      </c>
      <c r="K79">
        <v>25</v>
      </c>
      <c r="L79">
        <v>8</v>
      </c>
      <c r="M79">
        <v>6</v>
      </c>
      <c r="N79">
        <v>124</v>
      </c>
      <c r="O79">
        <v>156</v>
      </c>
      <c r="P79" s="28">
        <v>9</v>
      </c>
      <c r="Q79">
        <v>6.9</v>
      </c>
      <c r="R79">
        <v>7.1</v>
      </c>
      <c r="S79">
        <v>2.2000000000000002</v>
      </c>
      <c r="T79">
        <v>44</v>
      </c>
      <c r="U79">
        <v>0</v>
      </c>
      <c r="V79">
        <v>-47.217614202620098</v>
      </c>
      <c r="W79">
        <v>13.343756917257604</v>
      </c>
      <c r="X79">
        <v>3.9681073074221724</v>
      </c>
      <c r="Y79">
        <v>16.115318968222642</v>
      </c>
      <c r="Z79">
        <v>-5.539102760492491</v>
      </c>
      <c r="AA79">
        <v>-2.2927929731690497</v>
      </c>
      <c r="AB79">
        <v>-1.076939344348544</v>
      </c>
      <c r="AC79">
        <v>0.24021627257284139</v>
      </c>
      <c r="AD79">
        <v>-5.3739256488047316</v>
      </c>
      <c r="AE79">
        <v>28.983649261839169</v>
      </c>
      <c r="AF79">
        <v>-16.833281826181949</v>
      </c>
      <c r="AG79">
        <v>15.100323841739888</v>
      </c>
      <c r="AH79">
        <v>10.417519673869956</v>
      </c>
      <c r="AI79">
        <v>-0.24336991228204821</v>
      </c>
      <c r="AJ79">
        <v>-9.6196688380015072</v>
      </c>
      <c r="AK79">
        <v>0</v>
      </c>
      <c r="AL79">
        <v>-2.7803262976144438E-2</v>
      </c>
      <c r="AM79">
        <v>0.49304963198214885</v>
      </c>
      <c r="AN79" s="2"/>
    </row>
    <row r="80" spans="1:40" x14ac:dyDescent="0.45">
      <c r="A80">
        <v>79</v>
      </c>
      <c r="B80" t="s">
        <v>240</v>
      </c>
      <c r="C80">
        <v>1949</v>
      </c>
      <c r="D80">
        <v>30</v>
      </c>
      <c r="E80" t="s">
        <v>40</v>
      </c>
      <c r="F80" t="s">
        <v>13</v>
      </c>
      <c r="G80">
        <v>730</v>
      </c>
      <c r="H80">
        <v>150</v>
      </c>
      <c r="I80">
        <v>194</v>
      </c>
      <c r="J80">
        <v>109</v>
      </c>
      <c r="K80">
        <v>39</v>
      </c>
      <c r="L80">
        <v>3</v>
      </c>
      <c r="M80">
        <v>1</v>
      </c>
      <c r="N80">
        <v>162</v>
      </c>
      <c r="O80">
        <v>191</v>
      </c>
      <c r="P80" s="28">
        <v>9</v>
      </c>
      <c r="Q80">
        <v>7.1</v>
      </c>
      <c r="R80">
        <v>9.1</v>
      </c>
      <c r="S80">
        <v>-0.8</v>
      </c>
      <c r="T80">
        <v>81</v>
      </c>
      <c r="U80">
        <v>0</v>
      </c>
      <c r="V80">
        <v>-47.217614202620098</v>
      </c>
      <c r="W80">
        <v>13.289143996723125</v>
      </c>
      <c r="X80">
        <v>5.2211938255554902</v>
      </c>
      <c r="Y80">
        <v>18.720789699611935</v>
      </c>
      <c r="Z80">
        <v>-6.4920666762761456</v>
      </c>
      <c r="AA80">
        <v>-3.5767570381437181</v>
      </c>
      <c r="AB80">
        <v>-0.40385225413070402</v>
      </c>
      <c r="AC80">
        <v>4.0036045428806899E-2</v>
      </c>
      <c r="AD80">
        <v>-7.0207738315029564</v>
      </c>
      <c r="AE80">
        <v>35.48639108340565</v>
      </c>
      <c r="AF80">
        <v>-16.833281826181949</v>
      </c>
      <c r="AG80">
        <v>15.538014387877274</v>
      </c>
      <c r="AH80">
        <v>13.352032258058674</v>
      </c>
      <c r="AI80">
        <v>8.8498149920744798E-2</v>
      </c>
      <c r="AJ80">
        <v>-17.708935815411866</v>
      </c>
      <c r="AK80">
        <v>0</v>
      </c>
      <c r="AL80">
        <v>2.482817802314262</v>
      </c>
      <c r="AM80">
        <v>0.92292847140707335</v>
      </c>
      <c r="AN80" s="2"/>
    </row>
    <row r="81" spans="1:40" x14ac:dyDescent="0.45">
      <c r="A81">
        <v>80</v>
      </c>
      <c r="B81" t="s">
        <v>205</v>
      </c>
      <c r="C81">
        <v>1966</v>
      </c>
      <c r="D81">
        <v>35</v>
      </c>
      <c r="E81" t="s">
        <v>65</v>
      </c>
      <c r="F81" t="s">
        <v>17</v>
      </c>
      <c r="G81">
        <v>629</v>
      </c>
      <c r="H81">
        <v>99</v>
      </c>
      <c r="I81">
        <v>159</v>
      </c>
      <c r="J81">
        <v>89</v>
      </c>
      <c r="K81">
        <v>29</v>
      </c>
      <c r="L81">
        <v>4</v>
      </c>
      <c r="M81">
        <v>5</v>
      </c>
      <c r="N81">
        <v>70</v>
      </c>
      <c r="O81">
        <v>149</v>
      </c>
      <c r="P81" s="28">
        <v>9</v>
      </c>
      <c r="Q81">
        <v>6.7</v>
      </c>
      <c r="R81">
        <v>6.8</v>
      </c>
      <c r="S81">
        <v>2.1</v>
      </c>
      <c r="T81">
        <v>40</v>
      </c>
      <c r="U81">
        <v>3</v>
      </c>
      <c r="V81">
        <v>-47.217614202620098</v>
      </c>
      <c r="W81">
        <v>11.450509005395679</v>
      </c>
      <c r="X81">
        <v>3.4459879248666234</v>
      </c>
      <c r="Y81">
        <v>15.343327640403594</v>
      </c>
      <c r="Z81">
        <v>-5.3008617815465771</v>
      </c>
      <c r="AA81">
        <v>-2.6596398488760977</v>
      </c>
      <c r="AB81">
        <v>-0.538469672174272</v>
      </c>
      <c r="AC81">
        <v>0.20018022714403449</v>
      </c>
      <c r="AD81">
        <v>-3.033667704970413</v>
      </c>
      <c r="AE81">
        <v>27.683100897525872</v>
      </c>
      <c r="AF81">
        <v>-16.833281826181949</v>
      </c>
      <c r="AG81">
        <v>14.662633295602499</v>
      </c>
      <c r="AH81">
        <v>9.9773427862416479</v>
      </c>
      <c r="AI81">
        <v>-0.2323076435419551</v>
      </c>
      <c r="AJ81">
        <v>-8.7451534890922797</v>
      </c>
      <c r="AK81">
        <v>-0.403734268424778</v>
      </c>
      <c r="AL81">
        <v>-2.2016486602484693</v>
      </c>
      <c r="AM81">
        <v>9.9602536550678814E-2</v>
      </c>
      <c r="AN81" s="2"/>
    </row>
    <row r="82" spans="1:40" x14ac:dyDescent="0.45">
      <c r="A82">
        <v>81</v>
      </c>
      <c r="B82" t="s">
        <v>201</v>
      </c>
      <c r="C82">
        <v>1967</v>
      </c>
      <c r="D82">
        <v>32</v>
      </c>
      <c r="E82" t="s">
        <v>62</v>
      </c>
      <c r="F82" t="s">
        <v>17</v>
      </c>
      <c r="G82">
        <v>632</v>
      </c>
      <c r="H82">
        <v>103</v>
      </c>
      <c r="I82">
        <v>209</v>
      </c>
      <c r="J82">
        <v>150</v>
      </c>
      <c r="K82">
        <v>26</v>
      </c>
      <c r="L82">
        <v>10</v>
      </c>
      <c r="M82">
        <v>9</v>
      </c>
      <c r="N82">
        <v>41</v>
      </c>
      <c r="O82">
        <v>171</v>
      </c>
      <c r="P82" s="28">
        <v>8.9</v>
      </c>
      <c r="Q82">
        <v>6.7</v>
      </c>
      <c r="R82">
        <v>8.3000000000000007</v>
      </c>
      <c r="S82">
        <v>-0.1</v>
      </c>
      <c r="T82">
        <v>54</v>
      </c>
      <c r="U82">
        <v>6</v>
      </c>
      <c r="V82">
        <v>-47.217614202620098</v>
      </c>
      <c r="W82">
        <v>11.505121925930158</v>
      </c>
      <c r="X82">
        <v>3.5852197602147697</v>
      </c>
      <c r="Y82">
        <v>20.168273439272649</v>
      </c>
      <c r="Z82">
        <v>-8.9340367104717604</v>
      </c>
      <c r="AA82">
        <v>-2.384504692095812</v>
      </c>
      <c r="AB82">
        <v>-1.3461741804356799</v>
      </c>
      <c r="AC82">
        <v>0.36032440885926209</v>
      </c>
      <c r="AD82">
        <v>-1.7768625129112419</v>
      </c>
      <c r="AE82">
        <v>31.770538613939088</v>
      </c>
      <c r="AF82">
        <v>-16.646245361446596</v>
      </c>
      <c r="AG82">
        <v>14.662633295602499</v>
      </c>
      <c r="AH82">
        <v>12.178227224383189</v>
      </c>
      <c r="AI82">
        <v>1.10622687400931E-2</v>
      </c>
      <c r="AJ82">
        <v>-11.805957210274578</v>
      </c>
      <c r="AK82">
        <v>-0.807468536849556</v>
      </c>
      <c r="AL82">
        <v>3.3225375298363806</v>
      </c>
      <c r="AM82">
        <v>0.96519393946745613</v>
      </c>
      <c r="AN82" s="2"/>
    </row>
    <row r="83" spans="1:40" x14ac:dyDescent="0.45">
      <c r="A83">
        <v>82</v>
      </c>
      <c r="B83" t="s">
        <v>292</v>
      </c>
      <c r="C83">
        <v>1990</v>
      </c>
      <c r="D83">
        <v>27</v>
      </c>
      <c r="E83" t="s">
        <v>28</v>
      </c>
      <c r="F83" t="s">
        <v>17</v>
      </c>
      <c r="G83">
        <v>691</v>
      </c>
      <c r="H83">
        <v>106</v>
      </c>
      <c r="I83">
        <v>192</v>
      </c>
      <c r="J83">
        <v>145</v>
      </c>
      <c r="K83">
        <v>35</v>
      </c>
      <c r="L83">
        <v>3</v>
      </c>
      <c r="M83">
        <v>33</v>
      </c>
      <c r="N83">
        <v>89</v>
      </c>
      <c r="O83">
        <v>138</v>
      </c>
      <c r="P83" s="28">
        <v>8.9</v>
      </c>
      <c r="Q83">
        <v>7</v>
      </c>
      <c r="R83">
        <v>5.9</v>
      </c>
      <c r="S83">
        <v>3.2</v>
      </c>
      <c r="T83">
        <v>29</v>
      </c>
      <c r="U83">
        <v>6</v>
      </c>
      <c r="V83">
        <v>-47.217614202620098</v>
      </c>
      <c r="W83">
        <v>12.579176029774903</v>
      </c>
      <c r="X83">
        <v>3.6896436367258794</v>
      </c>
      <c r="Y83">
        <v>18.527791867657172</v>
      </c>
      <c r="Z83">
        <v>-8.6362354867893671</v>
      </c>
      <c r="AA83">
        <v>-3.2099101624366702</v>
      </c>
      <c r="AB83">
        <v>-0.40385225413070402</v>
      </c>
      <c r="AC83">
        <v>1.3211894991506277</v>
      </c>
      <c r="AD83">
        <v>-3.857091796319525</v>
      </c>
      <c r="AE83">
        <v>25.639382039319266</v>
      </c>
      <c r="AF83">
        <v>-16.646245361446596</v>
      </c>
      <c r="AG83">
        <v>15.319169114808581</v>
      </c>
      <c r="AH83">
        <v>8.6568121233567243</v>
      </c>
      <c r="AI83">
        <v>-0.35399259968297919</v>
      </c>
      <c r="AJ83">
        <v>-6.3402362795919034</v>
      </c>
      <c r="AK83">
        <v>-0.807468536849556</v>
      </c>
      <c r="AL83">
        <v>-1.7394823690742536</v>
      </c>
      <c r="AM83">
        <v>0.14937869521292588</v>
      </c>
      <c r="AN83" s="2"/>
    </row>
    <row r="84" spans="1:40" x14ac:dyDescent="0.45">
      <c r="A84">
        <v>83</v>
      </c>
      <c r="B84" t="s">
        <v>34</v>
      </c>
      <c r="C84">
        <v>2013</v>
      </c>
      <c r="D84">
        <v>21</v>
      </c>
      <c r="E84" t="s">
        <v>15</v>
      </c>
      <c r="F84" t="s">
        <v>13</v>
      </c>
      <c r="G84">
        <v>716</v>
      </c>
      <c r="H84">
        <v>109</v>
      </c>
      <c r="I84">
        <v>190</v>
      </c>
      <c r="J84">
        <v>115</v>
      </c>
      <c r="K84">
        <v>39</v>
      </c>
      <c r="L84">
        <v>9</v>
      </c>
      <c r="M84">
        <v>33</v>
      </c>
      <c r="N84">
        <v>110</v>
      </c>
      <c r="O84">
        <v>179</v>
      </c>
      <c r="P84" s="28">
        <v>8.9</v>
      </c>
      <c r="Q84">
        <v>6.6</v>
      </c>
      <c r="R84">
        <v>10.1</v>
      </c>
      <c r="S84">
        <v>-1.2</v>
      </c>
      <c r="T84">
        <v>68</v>
      </c>
      <c r="U84">
        <v>7</v>
      </c>
      <c r="V84">
        <v>-47.217614202620098</v>
      </c>
      <c r="W84">
        <v>13.034283700895559</v>
      </c>
      <c r="X84">
        <v>3.7940675132369894</v>
      </c>
      <c r="Y84">
        <v>18.334794035702409</v>
      </c>
      <c r="Z84">
        <v>-6.8494281446950156</v>
      </c>
      <c r="AA84">
        <v>-3.5767570381437181</v>
      </c>
      <c r="AB84">
        <v>-1.211556762392112</v>
      </c>
      <c r="AC84">
        <v>1.3211894991506277</v>
      </c>
      <c r="AD84">
        <v>-4.7671921078106489</v>
      </c>
      <c r="AE84">
        <v>33.256879601725714</v>
      </c>
      <c r="AF84">
        <v>-16.646245361446596</v>
      </c>
      <c r="AG84">
        <v>14.443788022533804</v>
      </c>
      <c r="AH84">
        <v>14.819288550153034</v>
      </c>
      <c r="AI84">
        <v>0.13274722488111718</v>
      </c>
      <c r="AJ84">
        <v>-14.866760931456875</v>
      </c>
      <c r="AK84">
        <v>-0.94204662632448199</v>
      </c>
      <c r="AL84">
        <v>3.0594369733897078</v>
      </c>
      <c r="AM84">
        <v>0.95518820350381606</v>
      </c>
      <c r="AN84" s="2"/>
    </row>
    <row r="85" spans="1:40" x14ac:dyDescent="0.45">
      <c r="A85">
        <v>84</v>
      </c>
      <c r="B85" t="s">
        <v>293</v>
      </c>
      <c r="C85">
        <v>2019</v>
      </c>
      <c r="D85">
        <v>25</v>
      </c>
      <c r="E85" t="s">
        <v>46</v>
      </c>
      <c r="F85" t="s">
        <v>13</v>
      </c>
      <c r="G85">
        <v>690</v>
      </c>
      <c r="H85">
        <v>122</v>
      </c>
      <c r="I85">
        <v>164</v>
      </c>
      <c r="J85">
        <v>84</v>
      </c>
      <c r="K85">
        <v>37</v>
      </c>
      <c r="L85">
        <v>2</v>
      </c>
      <c r="M85">
        <v>5</v>
      </c>
      <c r="N85">
        <v>119</v>
      </c>
      <c r="O85">
        <v>162</v>
      </c>
      <c r="P85" s="28">
        <v>8.9</v>
      </c>
      <c r="Q85">
        <v>6.6</v>
      </c>
      <c r="R85">
        <v>7.8</v>
      </c>
      <c r="S85">
        <v>1.7</v>
      </c>
      <c r="T85">
        <v>53</v>
      </c>
      <c r="U85">
        <v>-1</v>
      </c>
      <c r="V85">
        <v>-47.217614202620098</v>
      </c>
      <c r="W85">
        <v>12.560971722930077</v>
      </c>
      <c r="X85">
        <v>4.2465709781184655</v>
      </c>
      <c r="Y85">
        <v>15.825822220290499</v>
      </c>
      <c r="Z85">
        <v>-5.0030605578641856</v>
      </c>
      <c r="AA85">
        <v>-3.3933336002901937</v>
      </c>
      <c r="AB85">
        <v>-0.269234836087136</v>
      </c>
      <c r="AC85">
        <v>0.20018022714403449</v>
      </c>
      <c r="AD85">
        <v>-5.1572350984497026</v>
      </c>
      <c r="AE85">
        <v>30.098405002679137</v>
      </c>
      <c r="AF85">
        <v>-16.646245361446596</v>
      </c>
      <c r="AG85">
        <v>14.443788022533804</v>
      </c>
      <c r="AH85">
        <v>11.444599078336006</v>
      </c>
      <c r="AI85">
        <v>-0.18805856858158268</v>
      </c>
      <c r="AJ85">
        <v>-11.587328373047271</v>
      </c>
      <c r="AK85">
        <v>0.134578089474926</v>
      </c>
      <c r="AL85">
        <v>-0.50719525687981859</v>
      </c>
      <c r="AM85">
        <v>0.37585125259892449</v>
      </c>
      <c r="AN85" s="2"/>
    </row>
    <row r="86" spans="1:40" x14ac:dyDescent="0.45">
      <c r="A86">
        <v>85</v>
      </c>
      <c r="B86" t="s">
        <v>283</v>
      </c>
      <c r="C86">
        <v>1964</v>
      </c>
      <c r="D86">
        <v>24</v>
      </c>
      <c r="E86" t="s">
        <v>52</v>
      </c>
      <c r="F86" t="s">
        <v>17</v>
      </c>
      <c r="G86">
        <v>686</v>
      </c>
      <c r="H86">
        <v>94</v>
      </c>
      <c r="I86">
        <v>185</v>
      </c>
      <c r="J86">
        <v>109</v>
      </c>
      <c r="K86">
        <v>33</v>
      </c>
      <c r="L86">
        <v>13</v>
      </c>
      <c r="M86">
        <v>3</v>
      </c>
      <c r="N86">
        <v>86</v>
      </c>
      <c r="O86">
        <v>164</v>
      </c>
      <c r="P86" s="28">
        <v>8.9</v>
      </c>
      <c r="Q86">
        <v>6.3</v>
      </c>
      <c r="R86">
        <v>8.5</v>
      </c>
      <c r="S86">
        <v>0.8</v>
      </c>
      <c r="T86">
        <v>52</v>
      </c>
      <c r="U86">
        <v>-2</v>
      </c>
      <c r="V86">
        <v>-47.217614202620098</v>
      </c>
      <c r="W86">
        <v>12.488154495550772</v>
      </c>
      <c r="X86">
        <v>3.2719481306814404</v>
      </c>
      <c r="Y86">
        <v>17.852299455815501</v>
      </c>
      <c r="Z86">
        <v>-6.4920666762761456</v>
      </c>
      <c r="AA86">
        <v>-3.0264867245831457</v>
      </c>
      <c r="AB86">
        <v>-1.7500264345663841</v>
      </c>
      <c r="AC86">
        <v>0.1201081362864207</v>
      </c>
      <c r="AD86">
        <v>-3.7270774661065076</v>
      </c>
      <c r="AE86">
        <v>30.469990249625791</v>
      </c>
      <c r="AF86">
        <v>-16.646245361446596</v>
      </c>
      <c r="AG86">
        <v>13.787252203327723</v>
      </c>
      <c r="AH86">
        <v>12.471678482802059</v>
      </c>
      <c r="AI86">
        <v>-8.8498149920744798E-2</v>
      </c>
      <c r="AJ86">
        <v>-11.368699535819964</v>
      </c>
      <c r="AK86">
        <v>0.269156178949852</v>
      </c>
      <c r="AL86">
        <v>0.41387278169997987</v>
      </c>
      <c r="AM86">
        <v>0.60201613468527349</v>
      </c>
      <c r="AN86" s="2"/>
    </row>
    <row r="87" spans="1:40" x14ac:dyDescent="0.45">
      <c r="A87">
        <v>86</v>
      </c>
      <c r="B87" t="s">
        <v>283</v>
      </c>
      <c r="C87">
        <v>1966</v>
      </c>
      <c r="D87">
        <v>26</v>
      </c>
      <c r="E87" t="s">
        <v>52</v>
      </c>
      <c r="F87" t="s">
        <v>17</v>
      </c>
      <c r="G87">
        <v>672</v>
      </c>
      <c r="H87">
        <v>93</v>
      </c>
      <c r="I87">
        <v>175</v>
      </c>
      <c r="J87">
        <v>116</v>
      </c>
      <c r="K87">
        <v>21</v>
      </c>
      <c r="L87">
        <v>8</v>
      </c>
      <c r="M87">
        <v>4</v>
      </c>
      <c r="N87">
        <v>95</v>
      </c>
      <c r="O87">
        <v>161</v>
      </c>
      <c r="P87" s="28">
        <v>8.9</v>
      </c>
      <c r="Q87">
        <v>6.5</v>
      </c>
      <c r="R87">
        <v>8</v>
      </c>
      <c r="S87">
        <v>1.3</v>
      </c>
      <c r="T87">
        <v>48</v>
      </c>
      <c r="U87">
        <v>-1</v>
      </c>
      <c r="V87">
        <v>-47.217614202620098</v>
      </c>
      <c r="W87">
        <v>12.233294199723206</v>
      </c>
      <c r="X87">
        <v>3.2371401718444037</v>
      </c>
      <c r="Y87">
        <v>16.887310296041694</v>
      </c>
      <c r="Z87">
        <v>-6.9089883894314941</v>
      </c>
      <c r="AA87">
        <v>-1.925946097462002</v>
      </c>
      <c r="AB87">
        <v>-1.076939344348544</v>
      </c>
      <c r="AC87">
        <v>0.1601441817152276</v>
      </c>
      <c r="AD87">
        <v>-4.1171204567455604</v>
      </c>
      <c r="AE87">
        <v>29.912612379205807</v>
      </c>
      <c r="AF87">
        <v>-16.646245361446596</v>
      </c>
      <c r="AG87">
        <v>14.224942749465111</v>
      </c>
      <c r="AH87">
        <v>11.738050336754879</v>
      </c>
      <c r="AI87">
        <v>-0.14380949362121029</v>
      </c>
      <c r="AJ87">
        <v>-10.494184186910736</v>
      </c>
      <c r="AK87">
        <v>0.134578089474926</v>
      </c>
      <c r="AL87">
        <v>-2.7751283609931399E-3</v>
      </c>
      <c r="AM87">
        <v>0.49930621835500555</v>
      </c>
      <c r="AN87" s="2"/>
    </row>
    <row r="88" spans="1:40" x14ac:dyDescent="0.45">
      <c r="A88">
        <v>87</v>
      </c>
      <c r="B88" t="s">
        <v>144</v>
      </c>
      <c r="C88">
        <v>1980</v>
      </c>
      <c r="D88">
        <v>30</v>
      </c>
      <c r="E88" t="s">
        <v>28</v>
      </c>
      <c r="F88" t="s">
        <v>17</v>
      </c>
      <c r="G88">
        <v>652</v>
      </c>
      <c r="H88">
        <v>104</v>
      </c>
      <c r="I88">
        <v>157</v>
      </c>
      <c r="J88">
        <v>76</v>
      </c>
      <c r="K88">
        <v>25</v>
      </c>
      <c r="L88">
        <v>8</v>
      </c>
      <c r="M88">
        <v>12</v>
      </c>
      <c r="N88">
        <v>89</v>
      </c>
      <c r="O88">
        <v>171</v>
      </c>
      <c r="P88" s="28">
        <v>8.9</v>
      </c>
      <c r="Q88">
        <v>6.7</v>
      </c>
      <c r="R88">
        <v>7.6</v>
      </c>
      <c r="S88">
        <v>1.6</v>
      </c>
      <c r="T88">
        <v>47</v>
      </c>
      <c r="U88">
        <v>0</v>
      </c>
      <c r="V88">
        <v>-47.217614202620098</v>
      </c>
      <c r="W88">
        <v>11.869208062826681</v>
      </c>
      <c r="X88">
        <v>3.6200277190518064</v>
      </c>
      <c r="Y88">
        <v>15.150329808448832</v>
      </c>
      <c r="Z88">
        <v>-4.5265785999723578</v>
      </c>
      <c r="AA88">
        <v>-2.2927929731690497</v>
      </c>
      <c r="AB88">
        <v>-1.076939344348544</v>
      </c>
      <c r="AC88">
        <v>0.48043254514568279</v>
      </c>
      <c r="AD88">
        <v>-3.857091796319525</v>
      </c>
      <c r="AE88">
        <v>31.770538613939088</v>
      </c>
      <c r="AF88">
        <v>-16.646245361446596</v>
      </c>
      <c r="AG88">
        <v>14.662633295602499</v>
      </c>
      <c r="AH88">
        <v>11.151147819917135</v>
      </c>
      <c r="AI88">
        <v>-0.1769962998414896</v>
      </c>
      <c r="AJ88">
        <v>-10.27555534968343</v>
      </c>
      <c r="AK88">
        <v>0</v>
      </c>
      <c r="AL88">
        <v>2.6345039375306278</v>
      </c>
      <c r="AM88">
        <v>0.93304945151206109</v>
      </c>
      <c r="AN88" s="2"/>
    </row>
    <row r="89" spans="1:40" x14ac:dyDescent="0.45">
      <c r="A89">
        <v>88</v>
      </c>
      <c r="B89" t="s">
        <v>294</v>
      </c>
      <c r="C89">
        <v>2000</v>
      </c>
      <c r="D89">
        <v>26</v>
      </c>
      <c r="E89" t="s">
        <v>114</v>
      </c>
      <c r="F89" t="s">
        <v>17</v>
      </c>
      <c r="G89">
        <v>697</v>
      </c>
      <c r="H89">
        <v>138</v>
      </c>
      <c r="I89">
        <v>216</v>
      </c>
      <c r="J89">
        <v>113</v>
      </c>
      <c r="K89">
        <v>59</v>
      </c>
      <c r="L89">
        <v>2</v>
      </c>
      <c r="M89">
        <v>5</v>
      </c>
      <c r="N89">
        <v>103</v>
      </c>
      <c r="O89">
        <v>163</v>
      </c>
      <c r="P89" s="28">
        <v>8.9</v>
      </c>
      <c r="Q89">
        <v>6.8</v>
      </c>
      <c r="R89">
        <v>7.2</v>
      </c>
      <c r="S89">
        <v>0.9</v>
      </c>
      <c r="T89">
        <v>63</v>
      </c>
      <c r="U89">
        <v>1</v>
      </c>
      <c r="V89">
        <v>-47.217614202620098</v>
      </c>
      <c r="W89">
        <v>12.68840187084386</v>
      </c>
      <c r="X89">
        <v>4.8034983195110508</v>
      </c>
      <c r="Y89">
        <v>20.843765851114316</v>
      </c>
      <c r="Z89">
        <v>-6.7303076552220586</v>
      </c>
      <c r="AA89">
        <v>-5.4109914166789581</v>
      </c>
      <c r="AB89">
        <v>-0.269234836087136</v>
      </c>
      <c r="AC89">
        <v>0.20018022714403449</v>
      </c>
      <c r="AD89">
        <v>-4.4638253373136081</v>
      </c>
      <c r="AE89">
        <v>30.284197626152466</v>
      </c>
      <c r="AF89">
        <v>-16.646245361446596</v>
      </c>
      <c r="AG89">
        <v>14.881478568671193</v>
      </c>
      <c r="AH89">
        <v>10.564245303079392</v>
      </c>
      <c r="AI89">
        <v>-9.9560418660837896E-2</v>
      </c>
      <c r="AJ89">
        <v>-13.773616745320341</v>
      </c>
      <c r="AK89">
        <v>-0.134578089474926</v>
      </c>
      <c r="AL89">
        <v>-0.48020629630824585</v>
      </c>
      <c r="AM89">
        <v>0.38220341254509849</v>
      </c>
      <c r="AN89" s="2"/>
    </row>
    <row r="90" spans="1:40" x14ac:dyDescent="0.45">
      <c r="A90">
        <v>89</v>
      </c>
      <c r="B90" t="s">
        <v>175</v>
      </c>
      <c r="C90">
        <v>1979</v>
      </c>
      <c r="D90">
        <v>27</v>
      </c>
      <c r="E90" t="s">
        <v>40</v>
      </c>
      <c r="F90" t="s">
        <v>13</v>
      </c>
      <c r="G90">
        <v>622</v>
      </c>
      <c r="H90">
        <v>116</v>
      </c>
      <c r="I90">
        <v>177</v>
      </c>
      <c r="J90">
        <v>95</v>
      </c>
      <c r="K90">
        <v>42</v>
      </c>
      <c r="L90">
        <v>1</v>
      </c>
      <c r="M90">
        <v>2</v>
      </c>
      <c r="N90">
        <v>82</v>
      </c>
      <c r="O90">
        <v>176</v>
      </c>
      <c r="P90" s="28">
        <v>8.9</v>
      </c>
      <c r="Q90">
        <v>6.8</v>
      </c>
      <c r="R90">
        <v>7.9</v>
      </c>
      <c r="S90">
        <v>1</v>
      </c>
      <c r="T90">
        <v>55</v>
      </c>
      <c r="U90">
        <v>4</v>
      </c>
      <c r="V90">
        <v>-47.217614202620098</v>
      </c>
      <c r="W90">
        <v>11.323078857481896</v>
      </c>
      <c r="X90">
        <v>4.0377232250962454</v>
      </c>
      <c r="Y90">
        <v>17.080308127996453</v>
      </c>
      <c r="Z90">
        <v>-5.6582232499654479</v>
      </c>
      <c r="AA90">
        <v>-3.8518921949240039</v>
      </c>
      <c r="AB90">
        <v>-0.134617418043568</v>
      </c>
      <c r="AC90">
        <v>8.0072090857613798E-2</v>
      </c>
      <c r="AD90">
        <v>-3.5537250258224837</v>
      </c>
      <c r="AE90">
        <v>32.69950173130573</v>
      </c>
      <c r="AF90">
        <v>-16.646245361446596</v>
      </c>
      <c r="AG90">
        <v>14.881478568671193</v>
      </c>
      <c r="AH90">
        <v>11.591324707545445</v>
      </c>
      <c r="AI90">
        <v>-0.11062268740093099</v>
      </c>
      <c r="AJ90">
        <v>-12.024586047501884</v>
      </c>
      <c r="AK90">
        <v>-0.538312357899704</v>
      </c>
      <c r="AL90">
        <v>1.9576487633298552</v>
      </c>
      <c r="AM90">
        <v>0.87627826934151731</v>
      </c>
      <c r="AN90" s="2"/>
    </row>
    <row r="91" spans="1:40" x14ac:dyDescent="0.45">
      <c r="A91">
        <v>90</v>
      </c>
      <c r="B91" t="s">
        <v>144</v>
      </c>
      <c r="C91">
        <v>1977</v>
      </c>
      <c r="D91">
        <v>27</v>
      </c>
      <c r="E91" t="s">
        <v>28</v>
      </c>
      <c r="F91" t="s">
        <v>17</v>
      </c>
      <c r="G91">
        <v>667</v>
      </c>
      <c r="H91">
        <v>114</v>
      </c>
      <c r="I91">
        <v>149</v>
      </c>
      <c r="J91">
        <v>73</v>
      </c>
      <c r="K91">
        <v>27</v>
      </c>
      <c r="L91">
        <v>11</v>
      </c>
      <c r="M91">
        <v>15</v>
      </c>
      <c r="N91">
        <v>104</v>
      </c>
      <c r="O91">
        <v>151</v>
      </c>
      <c r="P91" s="28">
        <v>8.9</v>
      </c>
      <c r="Q91">
        <v>6.8</v>
      </c>
      <c r="R91">
        <v>6.7</v>
      </c>
      <c r="S91">
        <v>2.6</v>
      </c>
      <c r="T91">
        <v>41</v>
      </c>
      <c r="U91">
        <v>1</v>
      </c>
      <c r="V91">
        <v>-47.217614202620098</v>
      </c>
      <c r="W91">
        <v>12.142272665499075</v>
      </c>
      <c r="X91">
        <v>3.9681073074221724</v>
      </c>
      <c r="Y91">
        <v>14.378338480629784</v>
      </c>
      <c r="Z91">
        <v>-4.3478978657629233</v>
      </c>
      <c r="AA91">
        <v>-2.4762164110225742</v>
      </c>
      <c r="AB91">
        <v>-1.4807915984792479</v>
      </c>
      <c r="AC91">
        <v>0.60054068143210348</v>
      </c>
      <c r="AD91">
        <v>-4.5071634473846141</v>
      </c>
      <c r="AE91">
        <v>28.05468614447253</v>
      </c>
      <c r="AF91">
        <v>-16.646245361446596</v>
      </c>
      <c r="AG91">
        <v>14.881478568671193</v>
      </c>
      <c r="AH91">
        <v>9.8306171570322114</v>
      </c>
      <c r="AI91">
        <v>-0.28761898724242058</v>
      </c>
      <c r="AJ91">
        <v>-8.9637823263195866</v>
      </c>
      <c r="AK91">
        <v>-0.134578089474926</v>
      </c>
      <c r="AL91">
        <v>-2.2058672845939076</v>
      </c>
      <c r="AM91">
        <v>9.9224840960994709E-2</v>
      </c>
      <c r="AN91" s="2"/>
    </row>
    <row r="92" spans="1:40" x14ac:dyDescent="0.45">
      <c r="A92">
        <v>91</v>
      </c>
      <c r="B92" t="s">
        <v>295</v>
      </c>
      <c r="C92">
        <v>2001</v>
      </c>
      <c r="D92">
        <v>32</v>
      </c>
      <c r="E92" t="s">
        <v>97</v>
      </c>
      <c r="F92" t="s">
        <v>13</v>
      </c>
      <c r="G92">
        <v>690</v>
      </c>
      <c r="H92">
        <v>118</v>
      </c>
      <c r="I92">
        <v>206</v>
      </c>
      <c r="J92">
        <v>129</v>
      </c>
      <c r="K92">
        <v>37</v>
      </c>
      <c r="L92">
        <v>3</v>
      </c>
      <c r="M92">
        <v>5</v>
      </c>
      <c r="N92">
        <v>40</v>
      </c>
      <c r="O92">
        <v>153</v>
      </c>
      <c r="P92" s="28">
        <v>8.8000000000000007</v>
      </c>
      <c r="Q92">
        <v>6.4</v>
      </c>
      <c r="R92">
        <v>7.7</v>
      </c>
      <c r="S92">
        <v>1.7</v>
      </c>
      <c r="T92">
        <v>46</v>
      </c>
      <c r="U92">
        <v>4</v>
      </c>
      <c r="V92">
        <v>-47.217614202620098</v>
      </c>
      <c r="W92">
        <v>12.560971722930077</v>
      </c>
      <c r="X92">
        <v>4.1073391427703188</v>
      </c>
      <c r="Y92">
        <v>19.878776691340505</v>
      </c>
      <c r="Z92">
        <v>-7.6832715710057133</v>
      </c>
      <c r="AA92">
        <v>-3.3933336002901937</v>
      </c>
      <c r="AB92">
        <v>-0.40385225413070402</v>
      </c>
      <c r="AC92">
        <v>0.20018022714403449</v>
      </c>
      <c r="AD92">
        <v>-1.7335244028402361</v>
      </c>
      <c r="AE92">
        <v>28.426271391419185</v>
      </c>
      <c r="AF92">
        <v>-16.459208896711242</v>
      </c>
      <c r="AG92">
        <v>14.006097476396418</v>
      </c>
      <c r="AH92">
        <v>11.297873449126572</v>
      </c>
      <c r="AI92">
        <v>-0.18805856858158268</v>
      </c>
      <c r="AJ92">
        <v>-10.056926512456123</v>
      </c>
      <c r="AK92">
        <v>-0.538312357899704</v>
      </c>
      <c r="AL92">
        <v>2.8034077345915094</v>
      </c>
      <c r="AM92">
        <v>0.94285969410421855</v>
      </c>
      <c r="AN92" s="2"/>
    </row>
    <row r="93" spans="1:40" x14ac:dyDescent="0.45">
      <c r="A93">
        <v>92</v>
      </c>
      <c r="B93" t="s">
        <v>246</v>
      </c>
      <c r="C93">
        <v>1951</v>
      </c>
      <c r="D93">
        <v>30</v>
      </c>
      <c r="E93" t="s">
        <v>25</v>
      </c>
      <c r="F93" t="s">
        <v>17</v>
      </c>
      <c r="G93">
        <v>678</v>
      </c>
      <c r="H93">
        <v>124</v>
      </c>
      <c r="I93">
        <v>205</v>
      </c>
      <c r="J93">
        <v>131</v>
      </c>
      <c r="K93">
        <v>30</v>
      </c>
      <c r="L93">
        <v>12</v>
      </c>
      <c r="M93">
        <v>4</v>
      </c>
      <c r="N93">
        <v>98</v>
      </c>
      <c r="O93">
        <v>183</v>
      </c>
      <c r="P93" s="28">
        <v>8.8000000000000007</v>
      </c>
      <c r="Q93">
        <v>6.3</v>
      </c>
      <c r="R93">
        <v>8.6999999999999993</v>
      </c>
      <c r="S93">
        <v>-0.4</v>
      </c>
      <c r="T93">
        <v>65</v>
      </c>
      <c r="U93">
        <v>1</v>
      </c>
      <c r="V93">
        <v>-47.217614202620098</v>
      </c>
      <c r="W93">
        <v>12.342520040792163</v>
      </c>
      <c r="X93">
        <v>4.316186895792538</v>
      </c>
      <c r="Y93">
        <v>19.782277775363124</v>
      </c>
      <c r="Z93">
        <v>-7.8023920604786703</v>
      </c>
      <c r="AA93">
        <v>-2.7513515678028599</v>
      </c>
      <c r="AB93">
        <v>-1.6154090165228161</v>
      </c>
      <c r="AC93">
        <v>0.1601441817152276</v>
      </c>
      <c r="AD93">
        <v>-4.2471347869585783</v>
      </c>
      <c r="AE93">
        <v>34.000050095619024</v>
      </c>
      <c r="AF93">
        <v>-16.459208896711242</v>
      </c>
      <c r="AG93">
        <v>13.787252203327723</v>
      </c>
      <c r="AH93">
        <v>12.76512974122093</v>
      </c>
      <c r="AI93">
        <v>4.4249074960372399E-2</v>
      </c>
      <c r="AJ93">
        <v>-14.210874419774955</v>
      </c>
      <c r="AK93">
        <v>-0.134578089474926</v>
      </c>
      <c r="AL93">
        <v>2.7592469684469596</v>
      </c>
      <c r="AM93">
        <v>0.94043346441626907</v>
      </c>
      <c r="AN93" s="2"/>
    </row>
    <row r="94" spans="1:40" x14ac:dyDescent="0.45">
      <c r="A94">
        <v>93</v>
      </c>
      <c r="B94" t="s">
        <v>281</v>
      </c>
      <c r="C94">
        <v>2002</v>
      </c>
      <c r="D94">
        <v>26</v>
      </c>
      <c r="E94" t="s">
        <v>70</v>
      </c>
      <c r="F94" t="s">
        <v>13</v>
      </c>
      <c r="G94">
        <v>725</v>
      </c>
      <c r="H94">
        <v>125</v>
      </c>
      <c r="I94">
        <v>187</v>
      </c>
      <c r="J94">
        <v>101</v>
      </c>
      <c r="K94">
        <v>27</v>
      </c>
      <c r="L94">
        <v>2</v>
      </c>
      <c r="M94">
        <v>9</v>
      </c>
      <c r="N94">
        <v>87</v>
      </c>
      <c r="O94">
        <v>158</v>
      </c>
      <c r="P94" s="28">
        <v>8.8000000000000007</v>
      </c>
      <c r="Q94">
        <v>6.4</v>
      </c>
      <c r="R94">
        <v>8.6999999999999993</v>
      </c>
      <c r="S94">
        <v>1.1000000000000001</v>
      </c>
      <c r="T94">
        <v>51</v>
      </c>
      <c r="U94">
        <v>4</v>
      </c>
      <c r="V94">
        <v>-47.217614202620098</v>
      </c>
      <c r="W94">
        <v>13.198122462498993</v>
      </c>
      <c r="X94">
        <v>4.3509948546295751</v>
      </c>
      <c r="Y94">
        <v>18.045297287770264</v>
      </c>
      <c r="Z94">
        <v>-6.0155847183843179</v>
      </c>
      <c r="AA94">
        <v>-2.4762164110225742</v>
      </c>
      <c r="AB94">
        <v>-0.269234836087136</v>
      </c>
      <c r="AC94">
        <v>0.36032440885926209</v>
      </c>
      <c r="AD94">
        <v>-3.7704155761775136</v>
      </c>
      <c r="AE94">
        <v>29.355234508785824</v>
      </c>
      <c r="AF94">
        <v>-16.459208896711242</v>
      </c>
      <c r="AG94">
        <v>14.006097476396418</v>
      </c>
      <c r="AH94">
        <v>12.76512974122093</v>
      </c>
      <c r="AI94">
        <v>-0.12168495614102411</v>
      </c>
      <c r="AJ94">
        <v>-11.150070698592657</v>
      </c>
      <c r="AK94">
        <v>-0.538312357899704</v>
      </c>
      <c r="AL94">
        <v>4.0628580865250026</v>
      </c>
      <c r="AM94">
        <v>0.9830910402521732</v>
      </c>
      <c r="AN94" s="2"/>
    </row>
    <row r="95" spans="1:40" x14ac:dyDescent="0.45">
      <c r="A95">
        <v>94</v>
      </c>
      <c r="B95" t="s">
        <v>183</v>
      </c>
      <c r="C95">
        <v>1964</v>
      </c>
      <c r="D95">
        <v>22</v>
      </c>
      <c r="E95" t="s">
        <v>28</v>
      </c>
      <c r="F95" t="s">
        <v>17</v>
      </c>
      <c r="G95">
        <v>709</v>
      </c>
      <c r="H95">
        <v>125</v>
      </c>
      <c r="I95">
        <v>201</v>
      </c>
      <c r="J95">
        <v>121</v>
      </c>
      <c r="K95">
        <v>38</v>
      </c>
      <c r="L95">
        <v>13</v>
      </c>
      <c r="M95">
        <v>3</v>
      </c>
      <c r="N95">
        <v>67</v>
      </c>
      <c r="O95">
        <v>162</v>
      </c>
      <c r="P95" s="28">
        <v>8.8000000000000007</v>
      </c>
      <c r="Q95">
        <v>6.2</v>
      </c>
      <c r="R95">
        <v>8.8000000000000007</v>
      </c>
      <c r="S95">
        <v>0.3</v>
      </c>
      <c r="T95">
        <v>52</v>
      </c>
      <c r="U95">
        <v>1</v>
      </c>
      <c r="V95">
        <v>-47.217614202620098</v>
      </c>
      <c r="W95">
        <v>12.906853552981774</v>
      </c>
      <c r="X95">
        <v>4.3509948546295751</v>
      </c>
      <c r="Y95">
        <v>19.396282111453601</v>
      </c>
      <c r="Z95">
        <v>-7.2067896131138864</v>
      </c>
      <c r="AA95">
        <v>-3.4850453192169559</v>
      </c>
      <c r="AB95">
        <v>-1.7500264345663841</v>
      </c>
      <c r="AC95">
        <v>0.1201081362864207</v>
      </c>
      <c r="AD95">
        <v>-2.9036533747573956</v>
      </c>
      <c r="AE95">
        <v>30.098405002679137</v>
      </c>
      <c r="AF95">
        <v>-16.459208896711242</v>
      </c>
      <c r="AG95">
        <v>13.568406930259028</v>
      </c>
      <c r="AH95">
        <v>12.911855370430368</v>
      </c>
      <c r="AI95">
        <v>-3.3186806220279294E-2</v>
      </c>
      <c r="AJ95">
        <v>-11.368699535819964</v>
      </c>
      <c r="AK95">
        <v>-0.134578089474926</v>
      </c>
      <c r="AL95">
        <v>2.7941036862187745</v>
      </c>
      <c r="AM95">
        <v>0.94235636550929935</v>
      </c>
      <c r="AN95" s="2"/>
    </row>
    <row r="96" spans="1:40" x14ac:dyDescent="0.45">
      <c r="A96">
        <v>95</v>
      </c>
      <c r="B96" t="s">
        <v>296</v>
      </c>
      <c r="C96">
        <v>1989</v>
      </c>
      <c r="D96">
        <v>33</v>
      </c>
      <c r="E96" t="s">
        <v>19</v>
      </c>
      <c r="F96" t="s">
        <v>17</v>
      </c>
      <c r="G96">
        <v>577</v>
      </c>
      <c r="H96">
        <v>89</v>
      </c>
      <c r="I96">
        <v>152</v>
      </c>
      <c r="J96">
        <v>93</v>
      </c>
      <c r="K96">
        <v>34</v>
      </c>
      <c r="L96">
        <v>4</v>
      </c>
      <c r="M96">
        <v>25</v>
      </c>
      <c r="N96">
        <v>76</v>
      </c>
      <c r="O96">
        <v>168</v>
      </c>
      <c r="P96" s="28">
        <v>8.8000000000000007</v>
      </c>
      <c r="Q96">
        <v>7</v>
      </c>
      <c r="R96">
        <v>6.2</v>
      </c>
      <c r="S96">
        <v>2.1</v>
      </c>
      <c r="T96">
        <v>44</v>
      </c>
      <c r="U96">
        <v>1</v>
      </c>
      <c r="V96">
        <v>-47.217614202620098</v>
      </c>
      <c r="W96">
        <v>10.503885049464717</v>
      </c>
      <c r="X96">
        <v>3.0979083364962574</v>
      </c>
      <c r="Y96">
        <v>14.667835228561927</v>
      </c>
      <c r="Z96">
        <v>-5.539102760492491</v>
      </c>
      <c r="AA96">
        <v>-3.1181984435099079</v>
      </c>
      <c r="AB96">
        <v>-0.538469672174272</v>
      </c>
      <c r="AC96">
        <v>1.0009011357201725</v>
      </c>
      <c r="AD96">
        <v>-3.2936963653964484</v>
      </c>
      <c r="AE96">
        <v>31.213160743519104</v>
      </c>
      <c r="AF96">
        <v>-16.459208896711242</v>
      </c>
      <c r="AG96">
        <v>15.319169114808581</v>
      </c>
      <c r="AH96">
        <v>9.0969890109850322</v>
      </c>
      <c r="AI96">
        <v>-0.2323076435419551</v>
      </c>
      <c r="AJ96">
        <v>-9.6196688380015072</v>
      </c>
      <c r="AK96">
        <v>-0.134578089474926</v>
      </c>
      <c r="AL96">
        <v>-1.2529962923670559</v>
      </c>
      <c r="AM96">
        <v>0.22218189725319371</v>
      </c>
      <c r="AN96" s="2"/>
    </row>
    <row r="97" spans="1:40" x14ac:dyDescent="0.45">
      <c r="A97">
        <v>96</v>
      </c>
      <c r="B97" t="s">
        <v>131</v>
      </c>
      <c r="C97">
        <v>1980</v>
      </c>
      <c r="D97">
        <v>21</v>
      </c>
      <c r="E97" t="s">
        <v>94</v>
      </c>
      <c r="F97" t="s">
        <v>13</v>
      </c>
      <c r="G97">
        <v>722</v>
      </c>
      <c r="H97">
        <v>111</v>
      </c>
      <c r="I97">
        <v>179</v>
      </c>
      <c r="J97">
        <v>144</v>
      </c>
      <c r="K97">
        <v>22</v>
      </c>
      <c r="L97">
        <v>4</v>
      </c>
      <c r="M97">
        <v>100</v>
      </c>
      <c r="N97">
        <v>117</v>
      </c>
      <c r="O97">
        <v>135</v>
      </c>
      <c r="P97" s="28">
        <v>8.8000000000000007</v>
      </c>
      <c r="Q97">
        <v>6.7</v>
      </c>
      <c r="R97">
        <v>6.9</v>
      </c>
      <c r="S97">
        <v>1.4</v>
      </c>
      <c r="T97">
        <v>41</v>
      </c>
      <c r="U97">
        <v>11</v>
      </c>
      <c r="V97">
        <v>-47.217614202620098</v>
      </c>
      <c r="W97">
        <v>13.143509541964516</v>
      </c>
      <c r="X97">
        <v>3.8636834309110624</v>
      </c>
      <c r="Y97">
        <v>17.273305959951216</v>
      </c>
      <c r="Z97">
        <v>-8.5766752420528896</v>
      </c>
      <c r="AA97">
        <v>-2.017657816388764</v>
      </c>
      <c r="AB97">
        <v>-0.538469672174272</v>
      </c>
      <c r="AC97">
        <v>4.0036045428806899</v>
      </c>
      <c r="AD97">
        <v>-5.0705588783076907</v>
      </c>
      <c r="AE97">
        <v>25.082004168899282</v>
      </c>
      <c r="AF97">
        <v>-16.459208896711242</v>
      </c>
      <c r="AG97">
        <v>14.662633295602499</v>
      </c>
      <c r="AH97">
        <v>10.124068415451084</v>
      </c>
      <c r="AI97">
        <v>-0.15487176236130337</v>
      </c>
      <c r="AJ97">
        <v>-8.9637823263195866</v>
      </c>
      <c r="AK97">
        <v>-1.480358984224186</v>
      </c>
      <c r="AL97">
        <v>-2.3263884254996765</v>
      </c>
      <c r="AM97">
        <v>8.8960935932127574E-2</v>
      </c>
      <c r="AN97" s="2"/>
    </row>
    <row r="98" spans="1:40" x14ac:dyDescent="0.45">
      <c r="A98">
        <v>97</v>
      </c>
      <c r="B98" t="s">
        <v>111</v>
      </c>
      <c r="C98">
        <v>1993</v>
      </c>
      <c r="D98">
        <v>23</v>
      </c>
      <c r="E98" t="s">
        <v>97</v>
      </c>
      <c r="F98" t="s">
        <v>13</v>
      </c>
      <c r="G98">
        <v>691</v>
      </c>
      <c r="H98">
        <v>113</v>
      </c>
      <c r="I98">
        <v>180</v>
      </c>
      <c r="J98">
        <v>94</v>
      </c>
      <c r="K98">
        <v>38</v>
      </c>
      <c r="L98">
        <v>3</v>
      </c>
      <c r="M98">
        <v>17</v>
      </c>
      <c r="N98">
        <v>96</v>
      </c>
      <c r="O98">
        <v>171</v>
      </c>
      <c r="P98" s="28">
        <v>8.8000000000000007</v>
      </c>
      <c r="Q98">
        <v>6.4</v>
      </c>
      <c r="R98">
        <v>8.1999999999999993</v>
      </c>
      <c r="S98">
        <v>0.9</v>
      </c>
      <c r="T98">
        <v>52</v>
      </c>
      <c r="U98">
        <v>4</v>
      </c>
      <c r="V98">
        <v>-47.217614202620098</v>
      </c>
      <c r="W98">
        <v>12.579176029774903</v>
      </c>
      <c r="X98">
        <v>3.9332993485851357</v>
      </c>
      <c r="Y98">
        <v>17.369804875928597</v>
      </c>
      <c r="Z98">
        <v>-5.5986630052289694</v>
      </c>
      <c r="AA98">
        <v>-3.4850453192169559</v>
      </c>
      <c r="AB98">
        <v>-0.40385225413070402</v>
      </c>
      <c r="AC98">
        <v>0.68061277228971728</v>
      </c>
      <c r="AD98">
        <v>-4.1604585668165663</v>
      </c>
      <c r="AE98">
        <v>31.770538613939088</v>
      </c>
      <c r="AF98">
        <v>-16.459208896711242</v>
      </c>
      <c r="AG98">
        <v>14.006097476396418</v>
      </c>
      <c r="AH98">
        <v>12.031501595173751</v>
      </c>
      <c r="AI98">
        <v>-9.9560418660837896E-2</v>
      </c>
      <c r="AJ98">
        <v>-11.368699535819964</v>
      </c>
      <c r="AK98">
        <v>-0.538312357899704</v>
      </c>
      <c r="AL98">
        <v>3.0396161549825695</v>
      </c>
      <c r="AM98">
        <v>0.95433210326861784</v>
      </c>
      <c r="AN98" s="2"/>
    </row>
    <row r="99" spans="1:40" x14ac:dyDescent="0.45">
      <c r="A99">
        <v>98</v>
      </c>
      <c r="B99" t="s">
        <v>78</v>
      </c>
      <c r="C99">
        <v>2007</v>
      </c>
      <c r="D99">
        <v>27</v>
      </c>
      <c r="E99" t="s">
        <v>25</v>
      </c>
      <c r="F99" t="s">
        <v>17</v>
      </c>
      <c r="G99">
        <v>679</v>
      </c>
      <c r="H99">
        <v>99</v>
      </c>
      <c r="I99">
        <v>185</v>
      </c>
      <c r="J99">
        <v>114</v>
      </c>
      <c r="K99">
        <v>38</v>
      </c>
      <c r="L99">
        <v>1</v>
      </c>
      <c r="M99">
        <v>2</v>
      </c>
      <c r="N99">
        <v>99</v>
      </c>
      <c r="O99">
        <v>157</v>
      </c>
      <c r="P99" s="28">
        <v>8.6999999999999993</v>
      </c>
      <c r="Q99">
        <v>6.7</v>
      </c>
      <c r="R99">
        <v>5.7</v>
      </c>
      <c r="S99">
        <v>2.2999999999999998</v>
      </c>
      <c r="T99">
        <v>51</v>
      </c>
      <c r="U99">
        <v>-5</v>
      </c>
      <c r="V99">
        <v>-47.217614202620098</v>
      </c>
      <c r="W99">
        <v>12.360724347636989</v>
      </c>
      <c r="X99">
        <v>3.4459879248666234</v>
      </c>
      <c r="Y99">
        <v>17.852299455815501</v>
      </c>
      <c r="Z99">
        <v>-6.7898678999585371</v>
      </c>
      <c r="AA99">
        <v>-3.4850453192169559</v>
      </c>
      <c r="AB99">
        <v>-0.134617418043568</v>
      </c>
      <c r="AC99">
        <v>8.0072090857613798E-2</v>
      </c>
      <c r="AD99">
        <v>-4.2904728970295842</v>
      </c>
      <c r="AE99">
        <v>29.169441885312498</v>
      </c>
      <c r="AF99">
        <v>-16.272172431975882</v>
      </c>
      <c r="AG99">
        <v>14.662633295602499</v>
      </c>
      <c r="AH99">
        <v>8.3633608649378512</v>
      </c>
      <c r="AI99">
        <v>-0.25443218102214127</v>
      </c>
      <c r="AJ99">
        <v>-11.150070698592657</v>
      </c>
      <c r="AK99">
        <v>0.67289044737463</v>
      </c>
      <c r="AL99">
        <v>-2.9868827360552168</v>
      </c>
      <c r="AM99">
        <v>4.8021997713604207E-2</v>
      </c>
      <c r="AN99" s="2"/>
    </row>
    <row r="100" spans="1:40" x14ac:dyDescent="0.45">
      <c r="A100">
        <v>99</v>
      </c>
      <c r="B100" t="s">
        <v>205</v>
      </c>
      <c r="C100">
        <v>1961</v>
      </c>
      <c r="D100">
        <v>30</v>
      </c>
      <c r="E100" t="s">
        <v>65</v>
      </c>
      <c r="F100" t="s">
        <v>17</v>
      </c>
      <c r="G100">
        <v>659</v>
      </c>
      <c r="H100">
        <v>129</v>
      </c>
      <c r="I100">
        <v>176</v>
      </c>
      <c r="J100">
        <v>101</v>
      </c>
      <c r="K100">
        <v>32</v>
      </c>
      <c r="L100">
        <v>3</v>
      </c>
      <c r="M100">
        <v>18</v>
      </c>
      <c r="N100">
        <v>81</v>
      </c>
      <c r="O100">
        <v>160</v>
      </c>
      <c r="P100" s="28">
        <v>8.6999999999999993</v>
      </c>
      <c r="Q100">
        <v>6.2</v>
      </c>
      <c r="R100">
        <v>7.3</v>
      </c>
      <c r="S100">
        <v>1.4</v>
      </c>
      <c r="T100">
        <v>46</v>
      </c>
      <c r="U100">
        <v>3</v>
      </c>
      <c r="V100">
        <v>-47.217614202620098</v>
      </c>
      <c r="W100">
        <v>11.996638210740464</v>
      </c>
      <c r="X100">
        <v>4.490226689977721</v>
      </c>
      <c r="Y100">
        <v>16.983809212019072</v>
      </c>
      <c r="Z100">
        <v>-6.0155847183843179</v>
      </c>
      <c r="AA100">
        <v>-2.9347750056563839</v>
      </c>
      <c r="AB100">
        <v>-0.40385225413070402</v>
      </c>
      <c r="AC100">
        <v>0.72064881771852418</v>
      </c>
      <c r="AD100">
        <v>-3.5103869157514782</v>
      </c>
      <c r="AE100">
        <v>29.726819755732482</v>
      </c>
      <c r="AF100">
        <v>-16.272172431975882</v>
      </c>
      <c r="AG100">
        <v>13.568406930259028</v>
      </c>
      <c r="AH100">
        <v>10.710970932288827</v>
      </c>
      <c r="AI100">
        <v>-0.15487176236130337</v>
      </c>
      <c r="AJ100">
        <v>-10.056926512456123</v>
      </c>
      <c r="AK100">
        <v>-0.403734268424778</v>
      </c>
      <c r="AL100">
        <v>1.2276024769750484</v>
      </c>
      <c r="AM100">
        <v>0.77339867620969183</v>
      </c>
      <c r="AN100" s="2"/>
    </row>
    <row r="101" spans="1:40" x14ac:dyDescent="0.45">
      <c r="A101">
        <v>100</v>
      </c>
      <c r="B101" t="s">
        <v>69</v>
      </c>
      <c r="C101">
        <v>2010</v>
      </c>
      <c r="D101">
        <v>29</v>
      </c>
      <c r="E101" t="s">
        <v>70</v>
      </c>
      <c r="F101" t="s">
        <v>13</v>
      </c>
      <c r="G101">
        <v>571</v>
      </c>
      <c r="H101">
        <v>95</v>
      </c>
      <c r="I101">
        <v>186</v>
      </c>
      <c r="J101">
        <v>111</v>
      </c>
      <c r="K101">
        <v>40</v>
      </c>
      <c r="L101">
        <v>3</v>
      </c>
      <c r="M101">
        <v>8</v>
      </c>
      <c r="N101">
        <v>43</v>
      </c>
      <c r="O101">
        <v>170</v>
      </c>
      <c r="P101" s="28">
        <v>8.6999999999999993</v>
      </c>
      <c r="Q101">
        <v>6.7</v>
      </c>
      <c r="R101">
        <v>7.6</v>
      </c>
      <c r="S101">
        <v>0.8</v>
      </c>
      <c r="T101">
        <v>51</v>
      </c>
      <c r="U101">
        <v>7</v>
      </c>
      <c r="V101">
        <v>-47.217614202620098</v>
      </c>
      <c r="W101">
        <v>10.39465920839576</v>
      </c>
      <c r="X101">
        <v>3.3067560895184771</v>
      </c>
      <c r="Y101">
        <v>17.948798371792883</v>
      </c>
      <c r="Z101">
        <v>-6.6111871657491017</v>
      </c>
      <c r="AA101">
        <v>-3.6684687570704799</v>
      </c>
      <c r="AB101">
        <v>-0.40385225413070402</v>
      </c>
      <c r="AC101">
        <v>0.32028836343045519</v>
      </c>
      <c r="AD101">
        <v>-1.8635387330532538</v>
      </c>
      <c r="AE101">
        <v>31.584745990465763</v>
      </c>
      <c r="AF101">
        <v>-16.272172431975882</v>
      </c>
      <c r="AG101">
        <v>14.662633295602499</v>
      </c>
      <c r="AH101">
        <v>11.151147819917135</v>
      </c>
      <c r="AI101">
        <v>-8.8498149920744798E-2</v>
      </c>
      <c r="AJ101">
        <v>-11.150070698592657</v>
      </c>
      <c r="AK101">
        <v>-0.94204662632448199</v>
      </c>
      <c r="AL101">
        <v>1.1515801196855722</v>
      </c>
      <c r="AM101">
        <v>0.75979941390226591</v>
      </c>
      <c r="AN101" s="2"/>
    </row>
    <row r="102" spans="1:40" x14ac:dyDescent="0.45">
      <c r="A102">
        <v>101</v>
      </c>
      <c r="B102" t="s">
        <v>199</v>
      </c>
      <c r="C102">
        <v>1962</v>
      </c>
      <c r="D102">
        <v>26</v>
      </c>
      <c r="E102" t="s">
        <v>73</v>
      </c>
      <c r="F102" t="s">
        <v>17</v>
      </c>
      <c r="G102">
        <v>701</v>
      </c>
      <c r="H102">
        <v>134</v>
      </c>
      <c r="I102">
        <v>208</v>
      </c>
      <c r="J102">
        <v>116</v>
      </c>
      <c r="K102">
        <v>51</v>
      </c>
      <c r="L102">
        <v>2</v>
      </c>
      <c r="M102">
        <v>18</v>
      </c>
      <c r="N102">
        <v>76</v>
      </c>
      <c r="O102">
        <v>173</v>
      </c>
      <c r="P102" s="28">
        <v>8.6999999999999993</v>
      </c>
      <c r="Q102">
        <v>6.1</v>
      </c>
      <c r="R102">
        <v>8.4</v>
      </c>
      <c r="S102">
        <v>-0.4</v>
      </c>
      <c r="T102">
        <v>63</v>
      </c>
      <c r="U102">
        <v>1</v>
      </c>
      <c r="V102">
        <v>-47.217614202620098</v>
      </c>
      <c r="W102">
        <v>12.761219098223165</v>
      </c>
      <c r="X102">
        <v>4.664266484162904</v>
      </c>
      <c r="Y102">
        <v>20.071774523295268</v>
      </c>
      <c r="Z102">
        <v>-6.9089883894314941</v>
      </c>
      <c r="AA102">
        <v>-4.6772976652648621</v>
      </c>
      <c r="AB102">
        <v>-0.269234836087136</v>
      </c>
      <c r="AC102">
        <v>0.72064881771852418</v>
      </c>
      <c r="AD102">
        <v>-3.2936963653964484</v>
      </c>
      <c r="AE102">
        <v>32.142123860885746</v>
      </c>
      <c r="AF102">
        <v>-16.272172431975882</v>
      </c>
      <c r="AG102">
        <v>13.349561657190334</v>
      </c>
      <c r="AH102">
        <v>12.324952853592624</v>
      </c>
      <c r="AI102">
        <v>4.4249074960372399E-2</v>
      </c>
      <c r="AJ102">
        <v>-13.773616745320341</v>
      </c>
      <c r="AK102">
        <v>-0.134578089474926</v>
      </c>
      <c r="AL102">
        <v>3.5315976444577442</v>
      </c>
      <c r="AM102">
        <v>0.97157356990198329</v>
      </c>
      <c r="AN102" s="2"/>
    </row>
    <row r="103" spans="1:40" x14ac:dyDescent="0.45">
      <c r="A103">
        <v>102</v>
      </c>
      <c r="B103" t="s">
        <v>212</v>
      </c>
      <c r="C103">
        <v>1958</v>
      </c>
      <c r="D103">
        <v>26</v>
      </c>
      <c r="E103" t="s">
        <v>22</v>
      </c>
      <c r="F103" t="s">
        <v>13</v>
      </c>
      <c r="G103">
        <v>654</v>
      </c>
      <c r="H103">
        <v>127</v>
      </c>
      <c r="I103">
        <v>158</v>
      </c>
      <c r="J103">
        <v>94</v>
      </c>
      <c r="K103">
        <v>21</v>
      </c>
      <c r="L103">
        <v>1</v>
      </c>
      <c r="M103">
        <v>18</v>
      </c>
      <c r="N103">
        <v>129</v>
      </c>
      <c r="O103">
        <v>188</v>
      </c>
      <c r="P103" s="28">
        <v>8.6999999999999993</v>
      </c>
      <c r="Q103">
        <v>6.7</v>
      </c>
      <c r="R103">
        <v>9.1999999999999993</v>
      </c>
      <c r="S103">
        <v>-0.7</v>
      </c>
      <c r="T103">
        <v>64</v>
      </c>
      <c r="U103">
        <v>7</v>
      </c>
      <c r="V103">
        <v>-47.217614202620098</v>
      </c>
      <c r="W103">
        <v>11.905616676516335</v>
      </c>
      <c r="X103">
        <v>4.4206107723036485</v>
      </c>
      <c r="Y103">
        <v>15.246828724426214</v>
      </c>
      <c r="Z103">
        <v>-5.5986630052289694</v>
      </c>
      <c r="AA103">
        <v>-1.925946097462002</v>
      </c>
      <c r="AB103">
        <v>-0.134617418043568</v>
      </c>
      <c r="AC103">
        <v>0.72064881771852418</v>
      </c>
      <c r="AD103">
        <v>-5.5906161991597614</v>
      </c>
      <c r="AE103">
        <v>34.929013212985666</v>
      </c>
      <c r="AF103">
        <v>-16.272172431975882</v>
      </c>
      <c r="AG103">
        <v>14.662633295602499</v>
      </c>
      <c r="AH103">
        <v>13.498757887268111</v>
      </c>
      <c r="AI103">
        <v>7.7435881180651686E-2</v>
      </c>
      <c r="AJ103">
        <v>-13.992245582547648</v>
      </c>
      <c r="AK103">
        <v>-0.94204662632448199</v>
      </c>
      <c r="AL103">
        <v>3.78762370463923</v>
      </c>
      <c r="AM103">
        <v>0.97785227232497141</v>
      </c>
      <c r="AN103" s="2"/>
    </row>
    <row r="104" spans="1:40" x14ac:dyDescent="0.45">
      <c r="A104">
        <v>103</v>
      </c>
      <c r="B104" t="s">
        <v>297</v>
      </c>
      <c r="C104">
        <v>1997</v>
      </c>
      <c r="D104">
        <v>28</v>
      </c>
      <c r="E104" t="s">
        <v>37</v>
      </c>
      <c r="F104" t="s">
        <v>17</v>
      </c>
      <c r="G104">
        <v>633</v>
      </c>
      <c r="H104">
        <v>104</v>
      </c>
      <c r="I104">
        <v>201</v>
      </c>
      <c r="J104">
        <v>128</v>
      </c>
      <c r="K104">
        <v>32</v>
      </c>
      <c r="L104">
        <v>1</v>
      </c>
      <c r="M104">
        <v>5</v>
      </c>
      <c r="N104">
        <v>69</v>
      </c>
      <c r="O104">
        <v>185</v>
      </c>
      <c r="P104" s="28">
        <v>8.6999999999999993</v>
      </c>
      <c r="Q104">
        <v>6.8</v>
      </c>
      <c r="R104">
        <v>9</v>
      </c>
      <c r="S104">
        <v>0.5</v>
      </c>
      <c r="T104">
        <v>70</v>
      </c>
      <c r="U104">
        <v>-5</v>
      </c>
      <c r="V104">
        <v>-47.217614202620098</v>
      </c>
      <c r="W104">
        <v>11.523326232774984</v>
      </c>
      <c r="X104">
        <v>3.6200277190518064</v>
      </c>
      <c r="Y104">
        <v>19.396282111453601</v>
      </c>
      <c r="Z104">
        <v>-7.6237113262692349</v>
      </c>
      <c r="AA104">
        <v>-2.9347750056563839</v>
      </c>
      <c r="AB104">
        <v>-0.134617418043568</v>
      </c>
      <c r="AC104">
        <v>0.20018022714403449</v>
      </c>
      <c r="AD104">
        <v>-2.9903295948994071</v>
      </c>
      <c r="AE104">
        <v>34.371635342565682</v>
      </c>
      <c r="AF104">
        <v>-16.272172431975882</v>
      </c>
      <c r="AG104">
        <v>14.881478568671193</v>
      </c>
      <c r="AH104">
        <v>13.20530662884924</v>
      </c>
      <c r="AI104">
        <v>-5.5311343700465497E-2</v>
      </c>
      <c r="AJ104">
        <v>-15.304018605911489</v>
      </c>
      <c r="AK104">
        <v>0.67289044737463</v>
      </c>
      <c r="AL104">
        <v>5.3385773488086432</v>
      </c>
      <c r="AM104">
        <v>0.9952202572459119</v>
      </c>
      <c r="AN104" s="2"/>
    </row>
    <row r="105" spans="1:40" x14ac:dyDescent="0.45">
      <c r="A105">
        <v>104</v>
      </c>
      <c r="B105" t="s">
        <v>131</v>
      </c>
      <c r="C105">
        <v>1989</v>
      </c>
      <c r="D105">
        <v>30</v>
      </c>
      <c r="E105" t="s">
        <v>298</v>
      </c>
      <c r="F105" t="s">
        <v>13</v>
      </c>
      <c r="G105">
        <v>674</v>
      </c>
      <c r="H105">
        <v>113</v>
      </c>
      <c r="I105">
        <v>148</v>
      </c>
      <c r="J105">
        <v>107</v>
      </c>
      <c r="K105">
        <v>26</v>
      </c>
      <c r="L105">
        <v>3</v>
      </c>
      <c r="M105">
        <v>77</v>
      </c>
      <c r="N105">
        <v>126</v>
      </c>
      <c r="O105">
        <v>132</v>
      </c>
      <c r="P105" s="28">
        <v>8.6999999999999993</v>
      </c>
      <c r="Q105">
        <v>6.5</v>
      </c>
      <c r="R105">
        <v>6.1</v>
      </c>
      <c r="S105">
        <v>2.1</v>
      </c>
      <c r="T105">
        <v>32</v>
      </c>
      <c r="U105">
        <v>10</v>
      </c>
      <c r="V105">
        <v>-47.217614202620098</v>
      </c>
      <c r="W105">
        <v>12.269702813412858</v>
      </c>
      <c r="X105">
        <v>3.9332993485851357</v>
      </c>
      <c r="Y105">
        <v>14.281839564652403</v>
      </c>
      <c r="Z105">
        <v>-6.3729461868031887</v>
      </c>
      <c r="AA105">
        <v>-2.384504692095812</v>
      </c>
      <c r="AB105">
        <v>-0.40385225413070402</v>
      </c>
      <c r="AC105">
        <v>3.0827754980181314</v>
      </c>
      <c r="AD105">
        <v>-5.4606018689467435</v>
      </c>
      <c r="AE105">
        <v>24.524626298479298</v>
      </c>
      <c r="AF105">
        <v>-16.272172431975882</v>
      </c>
      <c r="AG105">
        <v>14.224942749465111</v>
      </c>
      <c r="AH105">
        <v>8.9502633817755957</v>
      </c>
      <c r="AI105">
        <v>-0.2323076435419551</v>
      </c>
      <c r="AJ105">
        <v>-6.996122791273824</v>
      </c>
      <c r="AK105">
        <v>-1.34578089474926</v>
      </c>
      <c r="AL105">
        <v>-5.4184533117489382</v>
      </c>
      <c r="AM105">
        <v>4.4144258004957526E-3</v>
      </c>
      <c r="AN105" s="2"/>
    </row>
    <row r="106" spans="1:40" x14ac:dyDescent="0.45">
      <c r="A106">
        <v>105</v>
      </c>
      <c r="B106" t="s">
        <v>299</v>
      </c>
      <c r="C106">
        <v>1996</v>
      </c>
      <c r="D106">
        <v>27</v>
      </c>
      <c r="E106" t="s">
        <v>76</v>
      </c>
      <c r="F106" t="s">
        <v>13</v>
      </c>
      <c r="G106">
        <v>701</v>
      </c>
      <c r="H106">
        <v>140</v>
      </c>
      <c r="I106">
        <v>197</v>
      </c>
      <c r="J106">
        <v>135</v>
      </c>
      <c r="K106">
        <v>35</v>
      </c>
      <c r="L106">
        <v>14</v>
      </c>
      <c r="M106">
        <v>45</v>
      </c>
      <c r="N106">
        <v>98</v>
      </c>
      <c r="O106">
        <v>143</v>
      </c>
      <c r="P106" s="28">
        <v>8.6999999999999993</v>
      </c>
      <c r="Q106">
        <v>6.4</v>
      </c>
      <c r="R106">
        <v>7.5</v>
      </c>
      <c r="S106">
        <v>1.6</v>
      </c>
      <c r="T106">
        <v>50</v>
      </c>
      <c r="U106">
        <v>3</v>
      </c>
      <c r="V106">
        <v>-47.217614202620098</v>
      </c>
      <c r="W106">
        <v>12.761219098223165</v>
      </c>
      <c r="X106">
        <v>4.8731142371851242</v>
      </c>
      <c r="Y106">
        <v>19.010286447544075</v>
      </c>
      <c r="Z106">
        <v>-8.0406330394245842</v>
      </c>
      <c r="AA106">
        <v>-3.2099101624366702</v>
      </c>
      <c r="AB106">
        <v>-1.884643852609952</v>
      </c>
      <c r="AC106">
        <v>1.8016220442963105</v>
      </c>
      <c r="AD106">
        <v>-4.2471347869585783</v>
      </c>
      <c r="AE106">
        <v>26.568345156685904</v>
      </c>
      <c r="AF106">
        <v>-16.272172431975882</v>
      </c>
      <c r="AG106">
        <v>14.006097476396418</v>
      </c>
      <c r="AH106">
        <v>11.0044221907077</v>
      </c>
      <c r="AI106">
        <v>-0.1769962998414896</v>
      </c>
      <c r="AJ106">
        <v>-10.93144186136535</v>
      </c>
      <c r="AK106">
        <v>-0.403734268424778</v>
      </c>
      <c r="AL106">
        <v>-2.3591742546186869</v>
      </c>
      <c r="AM106">
        <v>8.6339311037479646E-2</v>
      </c>
      <c r="AN106" s="2"/>
    </row>
    <row r="107" spans="1:40" x14ac:dyDescent="0.45">
      <c r="A107">
        <v>106</v>
      </c>
      <c r="B107" t="s">
        <v>78</v>
      </c>
      <c r="C107">
        <v>2003</v>
      </c>
      <c r="D107">
        <v>23</v>
      </c>
      <c r="E107" t="s">
        <v>25</v>
      </c>
      <c r="F107" t="s">
        <v>17</v>
      </c>
      <c r="G107">
        <v>685</v>
      </c>
      <c r="H107">
        <v>137</v>
      </c>
      <c r="I107">
        <v>212</v>
      </c>
      <c r="J107">
        <v>117</v>
      </c>
      <c r="K107">
        <v>51</v>
      </c>
      <c r="L107">
        <v>1</v>
      </c>
      <c r="M107">
        <v>5</v>
      </c>
      <c r="N107">
        <v>79</v>
      </c>
      <c r="O107">
        <v>187</v>
      </c>
      <c r="P107" s="28">
        <v>8.6999999999999993</v>
      </c>
      <c r="Q107">
        <v>6.6</v>
      </c>
      <c r="R107">
        <v>8.6</v>
      </c>
      <c r="S107">
        <v>-0.8</v>
      </c>
      <c r="T107">
        <v>73</v>
      </c>
      <c r="U107">
        <v>2</v>
      </c>
      <c r="V107">
        <v>-47.217614202620098</v>
      </c>
      <c r="W107">
        <v>12.469950188705946</v>
      </c>
      <c r="X107">
        <v>4.7686903606740145</v>
      </c>
      <c r="Y107">
        <v>20.457770187204794</v>
      </c>
      <c r="Z107">
        <v>-6.9685486341679725</v>
      </c>
      <c r="AA107">
        <v>-4.6772976652648621</v>
      </c>
      <c r="AB107">
        <v>-0.134617418043568</v>
      </c>
      <c r="AC107">
        <v>0.20018022714403449</v>
      </c>
      <c r="AD107">
        <v>-3.4237106956094663</v>
      </c>
      <c r="AE107">
        <v>34.74322058951234</v>
      </c>
      <c r="AF107">
        <v>-16.272172431975882</v>
      </c>
      <c r="AG107">
        <v>14.443788022533804</v>
      </c>
      <c r="AH107">
        <v>12.618404112011495</v>
      </c>
      <c r="AI107">
        <v>8.8498149920744798E-2</v>
      </c>
      <c r="AJ107">
        <v>-15.959905117593411</v>
      </c>
      <c r="AK107">
        <v>-0.269156178949852</v>
      </c>
      <c r="AL107">
        <v>4.8674794934820591</v>
      </c>
      <c r="AM107">
        <v>0.99236599588602747</v>
      </c>
      <c r="AN107" s="2"/>
    </row>
    <row r="108" spans="1:40" x14ac:dyDescent="0.45">
      <c r="A108">
        <v>107</v>
      </c>
      <c r="B108" t="s">
        <v>225</v>
      </c>
      <c r="C108">
        <v>1959</v>
      </c>
      <c r="D108">
        <v>25</v>
      </c>
      <c r="E108" t="s">
        <v>226</v>
      </c>
      <c r="F108" t="s">
        <v>17</v>
      </c>
      <c r="G108">
        <v>693</v>
      </c>
      <c r="H108">
        <v>116</v>
      </c>
      <c r="I108">
        <v>223</v>
      </c>
      <c r="J108">
        <v>131</v>
      </c>
      <c r="K108">
        <v>46</v>
      </c>
      <c r="L108">
        <v>7</v>
      </c>
      <c r="M108">
        <v>8</v>
      </c>
      <c r="N108">
        <v>51</v>
      </c>
      <c r="O108">
        <v>183</v>
      </c>
      <c r="P108" s="28">
        <v>8.6</v>
      </c>
      <c r="Q108">
        <v>6.1</v>
      </c>
      <c r="R108">
        <v>9.1999999999999993</v>
      </c>
      <c r="S108">
        <v>-1.1000000000000001</v>
      </c>
      <c r="T108">
        <v>64</v>
      </c>
      <c r="U108">
        <v>7</v>
      </c>
      <c r="V108">
        <v>-47.217614202620098</v>
      </c>
      <c r="W108">
        <v>12.615584643464556</v>
      </c>
      <c r="X108">
        <v>4.0377232250962454</v>
      </c>
      <c r="Y108">
        <v>21.519258262955983</v>
      </c>
      <c r="Z108">
        <v>-7.8023920604786703</v>
      </c>
      <c r="AA108">
        <v>-4.2187390706310524</v>
      </c>
      <c r="AB108">
        <v>-0.94232192630497602</v>
      </c>
      <c r="AC108">
        <v>0.32028836343045519</v>
      </c>
      <c r="AD108">
        <v>-2.2102436136213011</v>
      </c>
      <c r="AE108">
        <v>34.000050095619024</v>
      </c>
      <c r="AF108">
        <v>-16.085135967240529</v>
      </c>
      <c r="AG108">
        <v>13.349561657190334</v>
      </c>
      <c r="AH108">
        <v>13.498757887268111</v>
      </c>
      <c r="AI108">
        <v>0.12168495614102411</v>
      </c>
      <c r="AJ108">
        <v>-13.992245582547648</v>
      </c>
      <c r="AK108">
        <v>-0.94204662632448199</v>
      </c>
      <c r="AL108">
        <v>6.0521700413969768</v>
      </c>
      <c r="AM108">
        <v>0.9976527715478497</v>
      </c>
      <c r="AN108" s="2"/>
    </row>
    <row r="109" spans="1:40" x14ac:dyDescent="0.45">
      <c r="A109">
        <v>108</v>
      </c>
      <c r="B109" t="s">
        <v>36</v>
      </c>
      <c r="C109">
        <v>2019</v>
      </c>
      <c r="D109">
        <v>23</v>
      </c>
      <c r="E109" t="s">
        <v>37</v>
      </c>
      <c r="F109" t="s">
        <v>17</v>
      </c>
      <c r="G109">
        <v>661</v>
      </c>
      <c r="H109">
        <v>121</v>
      </c>
      <c r="I109">
        <v>170</v>
      </c>
      <c r="J109">
        <v>86</v>
      </c>
      <c r="K109">
        <v>34</v>
      </c>
      <c r="L109">
        <v>3</v>
      </c>
      <c r="M109">
        <v>15</v>
      </c>
      <c r="N109">
        <v>95</v>
      </c>
      <c r="O109">
        <v>167</v>
      </c>
      <c r="P109" s="28">
        <v>8.6</v>
      </c>
      <c r="Q109">
        <v>6.6</v>
      </c>
      <c r="R109">
        <v>6.5</v>
      </c>
      <c r="S109">
        <v>1.6</v>
      </c>
      <c r="T109">
        <v>51</v>
      </c>
      <c r="U109">
        <v>1</v>
      </c>
      <c r="V109">
        <v>-47.217614202620098</v>
      </c>
      <c r="W109">
        <v>12.033046824430118</v>
      </c>
      <c r="X109">
        <v>4.2117630192814284</v>
      </c>
      <c r="Y109">
        <v>16.404815716154786</v>
      </c>
      <c r="Z109">
        <v>-5.1221810473371425</v>
      </c>
      <c r="AA109">
        <v>-3.1181984435099079</v>
      </c>
      <c r="AB109">
        <v>-0.40385225413070402</v>
      </c>
      <c r="AC109">
        <v>0.60054068143210348</v>
      </c>
      <c r="AD109">
        <v>-4.1171204567455604</v>
      </c>
      <c r="AE109">
        <v>31.027368120045779</v>
      </c>
      <c r="AF109">
        <v>-16.085135967240529</v>
      </c>
      <c r="AG109">
        <v>14.443788022533804</v>
      </c>
      <c r="AH109">
        <v>9.5371658986133401</v>
      </c>
      <c r="AI109">
        <v>-0.1769962998414896</v>
      </c>
      <c r="AJ109">
        <v>-11.150070698592657</v>
      </c>
      <c r="AK109">
        <v>-0.134578089474926</v>
      </c>
      <c r="AL109">
        <v>0.73274082299834165</v>
      </c>
      <c r="AM109">
        <v>0.67540643892200303</v>
      </c>
      <c r="AN109" s="2"/>
    </row>
    <row r="110" spans="1:40" x14ac:dyDescent="0.45">
      <c r="A110">
        <v>109</v>
      </c>
      <c r="B110" t="s">
        <v>173</v>
      </c>
      <c r="C110">
        <v>1974</v>
      </c>
      <c r="D110">
        <v>30</v>
      </c>
      <c r="E110" t="s">
        <v>73</v>
      </c>
      <c r="F110" t="s">
        <v>17</v>
      </c>
      <c r="G110">
        <v>641</v>
      </c>
      <c r="H110">
        <v>107</v>
      </c>
      <c r="I110">
        <v>150</v>
      </c>
      <c r="J110">
        <v>94</v>
      </c>
      <c r="K110">
        <v>31</v>
      </c>
      <c r="L110">
        <v>3</v>
      </c>
      <c r="M110">
        <v>58</v>
      </c>
      <c r="N110">
        <v>120</v>
      </c>
      <c r="O110">
        <v>159</v>
      </c>
      <c r="P110" s="28">
        <v>8.6</v>
      </c>
      <c r="Q110">
        <v>6.6</v>
      </c>
      <c r="R110">
        <v>8.1999999999999993</v>
      </c>
      <c r="S110">
        <v>0.9</v>
      </c>
      <c r="T110">
        <v>46</v>
      </c>
      <c r="U110">
        <v>9</v>
      </c>
      <c r="V110">
        <v>-47.217614202620098</v>
      </c>
      <c r="W110">
        <v>11.668960687533593</v>
      </c>
      <c r="X110">
        <v>3.7244515955629161</v>
      </c>
      <c r="Y110">
        <v>14.474837396607164</v>
      </c>
      <c r="Z110">
        <v>-5.5986630052289694</v>
      </c>
      <c r="AA110">
        <v>-2.8430632867296222</v>
      </c>
      <c r="AB110">
        <v>-0.40385225413070402</v>
      </c>
      <c r="AC110">
        <v>2.3220906348708001</v>
      </c>
      <c r="AD110">
        <v>-5.2005732085207086</v>
      </c>
      <c r="AE110">
        <v>29.541027132259153</v>
      </c>
      <c r="AF110">
        <v>-16.085135967240529</v>
      </c>
      <c r="AG110">
        <v>14.443788022533804</v>
      </c>
      <c r="AH110">
        <v>12.031501595173751</v>
      </c>
      <c r="AI110">
        <v>-9.9560418660837896E-2</v>
      </c>
      <c r="AJ110">
        <v>-10.056926512456123</v>
      </c>
      <c r="AK110">
        <v>-1.211202805274334</v>
      </c>
      <c r="AL110">
        <v>-0.50993459632074822</v>
      </c>
      <c r="AM110">
        <v>0.37520885780591512</v>
      </c>
      <c r="AN110" s="2"/>
    </row>
    <row r="111" spans="1:40" x14ac:dyDescent="0.45">
      <c r="A111">
        <v>110</v>
      </c>
      <c r="B111" t="s">
        <v>154</v>
      </c>
      <c r="C111">
        <v>1979</v>
      </c>
      <c r="D111">
        <v>26</v>
      </c>
      <c r="E111" t="s">
        <v>155</v>
      </c>
      <c r="F111" t="s">
        <v>13</v>
      </c>
      <c r="G111">
        <v>701</v>
      </c>
      <c r="H111">
        <v>119</v>
      </c>
      <c r="I111">
        <v>212</v>
      </c>
      <c r="J111">
        <v>127</v>
      </c>
      <c r="K111">
        <v>42</v>
      </c>
      <c r="L111">
        <v>20</v>
      </c>
      <c r="M111">
        <v>17</v>
      </c>
      <c r="N111">
        <v>51</v>
      </c>
      <c r="O111">
        <v>148</v>
      </c>
      <c r="P111" s="28">
        <v>8.6</v>
      </c>
      <c r="Q111">
        <v>6.4</v>
      </c>
      <c r="R111">
        <v>7</v>
      </c>
      <c r="S111">
        <v>2</v>
      </c>
      <c r="T111">
        <v>40</v>
      </c>
      <c r="U111">
        <v>5</v>
      </c>
      <c r="V111">
        <v>-47.217614202620098</v>
      </c>
      <c r="W111">
        <v>12.761219098223165</v>
      </c>
      <c r="X111">
        <v>4.142147101607355</v>
      </c>
      <c r="Y111">
        <v>20.457770187204794</v>
      </c>
      <c r="Z111">
        <v>-7.5641510815327564</v>
      </c>
      <c r="AA111">
        <v>-3.8518921949240039</v>
      </c>
      <c r="AB111">
        <v>-2.6923483608713599</v>
      </c>
      <c r="AC111">
        <v>0.68061277228971728</v>
      </c>
      <c r="AD111">
        <v>-2.2102436136213011</v>
      </c>
      <c r="AE111">
        <v>27.497308274052546</v>
      </c>
      <c r="AF111">
        <v>-16.085135967240529</v>
      </c>
      <c r="AG111">
        <v>14.006097476396418</v>
      </c>
      <c r="AH111">
        <v>10.270794044660519</v>
      </c>
      <c r="AI111">
        <v>-0.22124537480186199</v>
      </c>
      <c r="AJ111">
        <v>-8.7451534890922797</v>
      </c>
      <c r="AK111">
        <v>-0.67289044737463</v>
      </c>
      <c r="AL111">
        <v>0.55527422235569412</v>
      </c>
      <c r="AM111">
        <v>0.63535838299725089</v>
      </c>
      <c r="AN111" s="2"/>
    </row>
    <row r="112" spans="1:40" x14ac:dyDescent="0.45">
      <c r="A112">
        <v>111</v>
      </c>
      <c r="B112" t="s">
        <v>300</v>
      </c>
      <c r="C112">
        <v>1982</v>
      </c>
      <c r="D112">
        <v>28</v>
      </c>
      <c r="E112" t="s">
        <v>301</v>
      </c>
      <c r="F112" t="s">
        <v>17</v>
      </c>
      <c r="G112">
        <v>653</v>
      </c>
      <c r="H112">
        <v>91</v>
      </c>
      <c r="I112">
        <v>163</v>
      </c>
      <c r="J112">
        <v>101</v>
      </c>
      <c r="K112">
        <v>32</v>
      </c>
      <c r="L112">
        <v>1</v>
      </c>
      <c r="M112">
        <v>2</v>
      </c>
      <c r="N112">
        <v>78</v>
      </c>
      <c r="O112">
        <v>146</v>
      </c>
      <c r="P112" s="28">
        <v>8.6</v>
      </c>
      <c r="Q112">
        <v>6.4</v>
      </c>
      <c r="R112">
        <v>6.9</v>
      </c>
      <c r="S112">
        <v>2.8</v>
      </c>
      <c r="T112">
        <v>34</v>
      </c>
      <c r="U112">
        <v>-1</v>
      </c>
      <c r="V112">
        <v>-47.217614202620098</v>
      </c>
      <c r="W112">
        <v>11.887412369671507</v>
      </c>
      <c r="X112">
        <v>3.1675242541703308</v>
      </c>
      <c r="Y112">
        <v>15.72932330431312</v>
      </c>
      <c r="Z112">
        <v>-6.0155847183843179</v>
      </c>
      <c r="AA112">
        <v>-2.9347750056563839</v>
      </c>
      <c r="AB112">
        <v>-0.134617418043568</v>
      </c>
      <c r="AC112">
        <v>8.0072090857613798E-2</v>
      </c>
      <c r="AD112">
        <v>-3.3803725855384603</v>
      </c>
      <c r="AE112">
        <v>27.125723027105888</v>
      </c>
      <c r="AF112">
        <v>-16.085135967240529</v>
      </c>
      <c r="AG112">
        <v>14.006097476396418</v>
      </c>
      <c r="AH112">
        <v>10.124068415451084</v>
      </c>
      <c r="AI112">
        <v>-0.30974352472260674</v>
      </c>
      <c r="AJ112">
        <v>-7.4333804657284377</v>
      </c>
      <c r="AK112">
        <v>0.134578089474926</v>
      </c>
      <c r="AL112">
        <v>-1.2564248604935124</v>
      </c>
      <c r="AM112">
        <v>0.22158994647012084</v>
      </c>
      <c r="AN112" s="2"/>
    </row>
    <row r="113" spans="1:40" x14ac:dyDescent="0.45">
      <c r="A113">
        <v>112</v>
      </c>
      <c r="B113" t="s">
        <v>302</v>
      </c>
      <c r="C113">
        <v>1989</v>
      </c>
      <c r="D113">
        <v>25</v>
      </c>
      <c r="E113" t="s">
        <v>65</v>
      </c>
      <c r="F113" t="s">
        <v>17</v>
      </c>
      <c r="G113">
        <v>675</v>
      </c>
      <c r="H113">
        <v>104</v>
      </c>
      <c r="I113">
        <v>196</v>
      </c>
      <c r="J113">
        <v>126</v>
      </c>
      <c r="K113">
        <v>38</v>
      </c>
      <c r="L113">
        <v>9</v>
      </c>
      <c r="M113">
        <v>8</v>
      </c>
      <c r="N113">
        <v>74</v>
      </c>
      <c r="O113">
        <v>175</v>
      </c>
      <c r="P113" s="28">
        <v>8.6</v>
      </c>
      <c r="Q113">
        <v>6.4</v>
      </c>
      <c r="R113">
        <v>7.6</v>
      </c>
      <c r="S113">
        <v>0</v>
      </c>
      <c r="T113">
        <v>55</v>
      </c>
      <c r="U113">
        <v>3</v>
      </c>
      <c r="V113">
        <v>-47.217614202620098</v>
      </c>
      <c r="W113">
        <v>12.287907120257684</v>
      </c>
      <c r="X113">
        <v>3.6200277190518064</v>
      </c>
      <c r="Y113">
        <v>18.913787531566694</v>
      </c>
      <c r="Z113">
        <v>-7.5045908367962779</v>
      </c>
      <c r="AA113">
        <v>-3.4850453192169559</v>
      </c>
      <c r="AB113">
        <v>-1.211556762392112</v>
      </c>
      <c r="AC113">
        <v>0.32028836343045519</v>
      </c>
      <c r="AD113">
        <v>-3.2070201452544369</v>
      </c>
      <c r="AE113">
        <v>32.513709107832398</v>
      </c>
      <c r="AF113">
        <v>-16.085135967240529</v>
      </c>
      <c r="AG113">
        <v>14.006097476396418</v>
      </c>
      <c r="AH113">
        <v>11.151147819917135</v>
      </c>
      <c r="AI113">
        <v>0</v>
      </c>
      <c r="AJ113">
        <v>-12.024586047501884</v>
      </c>
      <c r="AK113">
        <v>-0.403734268424778</v>
      </c>
      <c r="AL113">
        <v>1.6736815890055232</v>
      </c>
      <c r="AM113">
        <v>0.84206605549375857</v>
      </c>
      <c r="AN113" s="2"/>
    </row>
    <row r="114" spans="1:40" x14ac:dyDescent="0.45">
      <c r="A114">
        <v>113</v>
      </c>
      <c r="B114" t="s">
        <v>303</v>
      </c>
      <c r="C114">
        <v>2009</v>
      </c>
      <c r="D114">
        <v>28</v>
      </c>
      <c r="E114" t="s">
        <v>304</v>
      </c>
      <c r="F114" t="s">
        <v>13</v>
      </c>
      <c r="G114">
        <v>599</v>
      </c>
      <c r="H114">
        <v>91</v>
      </c>
      <c r="I114">
        <v>149</v>
      </c>
      <c r="J114">
        <v>87</v>
      </c>
      <c r="K114">
        <v>28</v>
      </c>
      <c r="L114">
        <v>7</v>
      </c>
      <c r="M114">
        <v>17</v>
      </c>
      <c r="N114">
        <v>91</v>
      </c>
      <c r="O114">
        <v>149</v>
      </c>
      <c r="P114" s="28">
        <v>8.6</v>
      </c>
      <c r="Q114">
        <v>6.5</v>
      </c>
      <c r="R114">
        <v>6.1</v>
      </c>
      <c r="S114">
        <v>2.6</v>
      </c>
      <c r="T114">
        <v>37</v>
      </c>
      <c r="U114">
        <v>3</v>
      </c>
      <c r="V114">
        <v>-47.217614202620098</v>
      </c>
      <c r="W114">
        <v>10.904379800050894</v>
      </c>
      <c r="X114">
        <v>3.1675242541703308</v>
      </c>
      <c r="Y114">
        <v>14.378338480629784</v>
      </c>
      <c r="Z114">
        <v>-5.181741292073621</v>
      </c>
      <c r="AA114">
        <v>-2.5679281299493359</v>
      </c>
      <c r="AB114">
        <v>-0.94232192630497602</v>
      </c>
      <c r="AC114">
        <v>0.68061277228971728</v>
      </c>
      <c r="AD114">
        <v>-3.943768016461537</v>
      </c>
      <c r="AE114">
        <v>27.683100897525872</v>
      </c>
      <c r="AF114">
        <v>-16.085135967240529</v>
      </c>
      <c r="AG114">
        <v>14.224942749465111</v>
      </c>
      <c r="AH114">
        <v>8.9502633817755957</v>
      </c>
      <c r="AI114">
        <v>-0.28761898724242058</v>
      </c>
      <c r="AJ114">
        <v>-8.0892669774103592</v>
      </c>
      <c r="AK114">
        <v>-0.403734268424778</v>
      </c>
      <c r="AL114">
        <v>-4.729967431820354</v>
      </c>
      <c r="AM114">
        <v>8.7495285311124174E-3</v>
      </c>
      <c r="AN114" s="2"/>
    </row>
    <row r="115" spans="1:40" x14ac:dyDescent="0.45">
      <c r="A115">
        <v>114</v>
      </c>
      <c r="B115" t="s">
        <v>183</v>
      </c>
      <c r="C115">
        <v>1972</v>
      </c>
      <c r="D115">
        <v>30</v>
      </c>
      <c r="E115" t="s">
        <v>31</v>
      </c>
      <c r="F115" t="s">
        <v>13</v>
      </c>
      <c r="G115">
        <v>609</v>
      </c>
      <c r="H115">
        <v>90</v>
      </c>
      <c r="I115">
        <v>156</v>
      </c>
      <c r="J115">
        <v>86</v>
      </c>
      <c r="K115">
        <v>28</v>
      </c>
      <c r="L115">
        <v>5</v>
      </c>
      <c r="M115">
        <v>19</v>
      </c>
      <c r="N115">
        <v>99</v>
      </c>
      <c r="O115">
        <v>199</v>
      </c>
      <c r="P115" s="28">
        <v>8.6</v>
      </c>
      <c r="Q115">
        <v>6.2</v>
      </c>
      <c r="R115">
        <v>8.9</v>
      </c>
      <c r="S115">
        <v>-1.3</v>
      </c>
      <c r="T115">
        <v>60</v>
      </c>
      <c r="U115">
        <v>2</v>
      </c>
      <c r="V115">
        <v>-47.217614202620098</v>
      </c>
      <c r="W115">
        <v>11.086422868499154</v>
      </c>
      <c r="X115">
        <v>3.1327162953332941</v>
      </c>
      <c r="Y115">
        <v>15.053830892471451</v>
      </c>
      <c r="Z115">
        <v>-5.1221810473371425</v>
      </c>
      <c r="AA115">
        <v>-2.5679281299493359</v>
      </c>
      <c r="AB115">
        <v>-0.67308709021783997</v>
      </c>
      <c r="AC115">
        <v>0.76068486314733108</v>
      </c>
      <c r="AD115">
        <v>-4.2904728970295842</v>
      </c>
      <c r="AE115">
        <v>36.972732071192276</v>
      </c>
      <c r="AF115">
        <v>-16.085135967240529</v>
      </c>
      <c r="AG115">
        <v>13.568406930259028</v>
      </c>
      <c r="AH115">
        <v>13.058580999639803</v>
      </c>
      <c r="AI115">
        <v>0.14380949362121029</v>
      </c>
      <c r="AJ115">
        <v>-13.117730233638421</v>
      </c>
      <c r="AK115">
        <v>-0.269156178949852</v>
      </c>
      <c r="AL115">
        <v>4.4338786671807489</v>
      </c>
      <c r="AM115">
        <v>0.98827083914561709</v>
      </c>
      <c r="AN115" s="2"/>
    </row>
    <row r="116" spans="1:40" x14ac:dyDescent="0.45">
      <c r="A116">
        <v>115</v>
      </c>
      <c r="B116" t="s">
        <v>185</v>
      </c>
      <c r="C116">
        <v>1972</v>
      </c>
      <c r="D116">
        <v>24</v>
      </c>
      <c r="E116" t="s">
        <v>73</v>
      </c>
      <c r="F116" t="s">
        <v>17</v>
      </c>
      <c r="G116">
        <v>653</v>
      </c>
      <c r="H116">
        <v>87</v>
      </c>
      <c r="I116">
        <v>145</v>
      </c>
      <c r="J116">
        <v>81</v>
      </c>
      <c r="K116">
        <v>22</v>
      </c>
      <c r="L116">
        <v>2</v>
      </c>
      <c r="M116">
        <v>6</v>
      </c>
      <c r="N116">
        <v>100</v>
      </c>
      <c r="O116">
        <v>166</v>
      </c>
      <c r="P116" s="28">
        <v>8.6</v>
      </c>
      <c r="Q116">
        <v>6.6</v>
      </c>
      <c r="R116">
        <v>6.9</v>
      </c>
      <c r="S116">
        <v>2.5</v>
      </c>
      <c r="T116">
        <v>41</v>
      </c>
      <c r="U116">
        <v>-4</v>
      </c>
      <c r="V116">
        <v>-47.217614202620098</v>
      </c>
      <c r="W116">
        <v>11.887412369671507</v>
      </c>
      <c r="X116">
        <v>3.028292418822184</v>
      </c>
      <c r="Y116">
        <v>13.992342816720258</v>
      </c>
      <c r="Z116">
        <v>-4.8243798236547502</v>
      </c>
      <c r="AA116">
        <v>-2.017657816388764</v>
      </c>
      <c r="AB116">
        <v>-0.269234836087136</v>
      </c>
      <c r="AC116">
        <v>0.24021627257284139</v>
      </c>
      <c r="AD116">
        <v>-4.3338110071005902</v>
      </c>
      <c r="AE116">
        <v>30.84157549657245</v>
      </c>
      <c r="AF116">
        <v>-16.085135967240529</v>
      </c>
      <c r="AG116">
        <v>14.443788022533804</v>
      </c>
      <c r="AH116">
        <v>10.124068415451084</v>
      </c>
      <c r="AI116">
        <v>-0.27655671850232749</v>
      </c>
      <c r="AJ116">
        <v>-8.9637823263195866</v>
      </c>
      <c r="AK116">
        <v>0.538312357899704</v>
      </c>
      <c r="AL116">
        <v>1.1078354723300539</v>
      </c>
      <c r="AM116">
        <v>0.75172535638599991</v>
      </c>
      <c r="AN116" s="2"/>
    </row>
    <row r="117" spans="1:40" x14ac:dyDescent="0.45">
      <c r="A117">
        <v>116</v>
      </c>
      <c r="B117" t="s">
        <v>305</v>
      </c>
      <c r="C117">
        <v>1987</v>
      </c>
      <c r="D117">
        <v>27</v>
      </c>
      <c r="E117" t="s">
        <v>117</v>
      </c>
      <c r="F117" t="s">
        <v>17</v>
      </c>
      <c r="G117">
        <v>680</v>
      </c>
      <c r="H117">
        <v>119</v>
      </c>
      <c r="I117">
        <v>218</v>
      </c>
      <c r="J117">
        <v>162</v>
      </c>
      <c r="K117">
        <v>36</v>
      </c>
      <c r="L117">
        <v>13</v>
      </c>
      <c r="M117">
        <v>56</v>
      </c>
      <c r="N117">
        <v>82</v>
      </c>
      <c r="O117">
        <v>158</v>
      </c>
      <c r="P117" s="28">
        <v>8.6</v>
      </c>
      <c r="Q117">
        <v>6.3</v>
      </c>
      <c r="R117">
        <v>7.8</v>
      </c>
      <c r="S117">
        <v>0.1</v>
      </c>
      <c r="T117">
        <v>49</v>
      </c>
      <c r="U117">
        <v>12</v>
      </c>
      <c r="V117">
        <v>-47.217614202620098</v>
      </c>
      <c r="W117">
        <v>12.378928654481815</v>
      </c>
      <c r="X117">
        <v>4.142147101607355</v>
      </c>
      <c r="Y117">
        <v>21.036763683069079</v>
      </c>
      <c r="Z117">
        <v>-9.6487596473095003</v>
      </c>
      <c r="AA117">
        <v>-3.3016218813634319</v>
      </c>
      <c r="AB117">
        <v>-1.7500264345663841</v>
      </c>
      <c r="AC117">
        <v>2.2420185440131863</v>
      </c>
      <c r="AD117">
        <v>-3.5537250258224837</v>
      </c>
      <c r="AE117">
        <v>29.355234508785824</v>
      </c>
      <c r="AF117">
        <v>-16.085135967240529</v>
      </c>
      <c r="AG117">
        <v>13.787252203327723</v>
      </c>
      <c r="AH117">
        <v>11.444599078336006</v>
      </c>
      <c r="AI117">
        <v>-1.10622687400931E-2</v>
      </c>
      <c r="AJ117">
        <v>-10.712813024138043</v>
      </c>
      <c r="AK117">
        <v>-1.614937073699112</v>
      </c>
      <c r="AL117">
        <v>0.49124824812131607</v>
      </c>
      <c r="AM117">
        <v>0.62040044358426527</v>
      </c>
      <c r="AN117" s="2"/>
    </row>
    <row r="118" spans="1:40" x14ac:dyDescent="0.45">
      <c r="A118">
        <v>117</v>
      </c>
      <c r="B118" t="s">
        <v>288</v>
      </c>
      <c r="C118">
        <v>1955</v>
      </c>
      <c r="D118">
        <v>28</v>
      </c>
      <c r="E118" t="s">
        <v>228</v>
      </c>
      <c r="F118" t="s">
        <v>17</v>
      </c>
      <c r="G118">
        <v>653</v>
      </c>
      <c r="H118">
        <v>126</v>
      </c>
      <c r="I118">
        <v>166</v>
      </c>
      <c r="J118">
        <v>84</v>
      </c>
      <c r="K118">
        <v>34</v>
      </c>
      <c r="L118">
        <v>6</v>
      </c>
      <c r="M118">
        <v>9</v>
      </c>
      <c r="N118">
        <v>104</v>
      </c>
      <c r="O118">
        <v>169</v>
      </c>
      <c r="P118" s="28">
        <v>8.6</v>
      </c>
      <c r="Q118">
        <v>6.2</v>
      </c>
      <c r="R118">
        <v>8.1999999999999993</v>
      </c>
      <c r="S118">
        <v>0.4</v>
      </c>
      <c r="T118">
        <v>53</v>
      </c>
      <c r="U118">
        <v>6</v>
      </c>
      <c r="V118">
        <v>-47.217614202620098</v>
      </c>
      <c r="W118">
        <v>11.887412369671507</v>
      </c>
      <c r="X118">
        <v>4.3858028134666114</v>
      </c>
      <c r="Y118">
        <v>16.01882005224526</v>
      </c>
      <c r="Z118">
        <v>-5.0030605578641856</v>
      </c>
      <c r="AA118">
        <v>-3.1181984435099079</v>
      </c>
      <c r="AB118">
        <v>-0.80770450826140805</v>
      </c>
      <c r="AC118">
        <v>0.36032440885926209</v>
      </c>
      <c r="AD118">
        <v>-4.5071634473846141</v>
      </c>
      <c r="AE118">
        <v>31.398953366992433</v>
      </c>
      <c r="AF118">
        <v>-16.085135967240529</v>
      </c>
      <c r="AG118">
        <v>13.568406930259028</v>
      </c>
      <c r="AH118">
        <v>12.031501595173751</v>
      </c>
      <c r="AI118">
        <v>-4.4249074960372399E-2</v>
      </c>
      <c r="AJ118">
        <v>-11.587328373047271</v>
      </c>
      <c r="AK118">
        <v>-0.807468536849556</v>
      </c>
      <c r="AL118">
        <v>0.47329842492991592</v>
      </c>
      <c r="AM118">
        <v>0.61616415162214322</v>
      </c>
      <c r="AN118" s="2"/>
    </row>
    <row r="119" spans="1:40" x14ac:dyDescent="0.45">
      <c r="A119">
        <v>118</v>
      </c>
      <c r="B119" t="s">
        <v>225</v>
      </c>
      <c r="C119">
        <v>1962</v>
      </c>
      <c r="D119">
        <v>28</v>
      </c>
      <c r="E119" t="s">
        <v>226</v>
      </c>
      <c r="F119" t="s">
        <v>17</v>
      </c>
      <c r="G119">
        <v>667</v>
      </c>
      <c r="H119">
        <v>127</v>
      </c>
      <c r="I119">
        <v>191</v>
      </c>
      <c r="J119">
        <v>112</v>
      </c>
      <c r="K119">
        <v>28</v>
      </c>
      <c r="L119">
        <v>6</v>
      </c>
      <c r="M119">
        <v>15</v>
      </c>
      <c r="N119">
        <v>66</v>
      </c>
      <c r="O119">
        <v>170</v>
      </c>
      <c r="P119" s="28">
        <v>8.5</v>
      </c>
      <c r="Q119">
        <v>6</v>
      </c>
      <c r="R119">
        <v>7.9</v>
      </c>
      <c r="S119">
        <v>0.3</v>
      </c>
      <c r="T119">
        <v>57</v>
      </c>
      <c r="U119">
        <v>0</v>
      </c>
      <c r="V119">
        <v>-47.217614202620098</v>
      </c>
      <c r="W119">
        <v>12.142272665499075</v>
      </c>
      <c r="X119">
        <v>4.4206107723036485</v>
      </c>
      <c r="Y119">
        <v>18.43129295167979</v>
      </c>
      <c r="Z119">
        <v>-6.6707474104855802</v>
      </c>
      <c r="AA119">
        <v>-2.5679281299493359</v>
      </c>
      <c r="AB119">
        <v>-0.80770450826140805</v>
      </c>
      <c r="AC119">
        <v>0.60054068143210348</v>
      </c>
      <c r="AD119">
        <v>-2.8603152646863896</v>
      </c>
      <c r="AE119">
        <v>31.584745990465763</v>
      </c>
      <c r="AF119">
        <v>-15.898099502505175</v>
      </c>
      <c r="AG119">
        <v>13.130716384121641</v>
      </c>
      <c r="AH119">
        <v>11.591324707545445</v>
      </c>
      <c r="AI119">
        <v>-3.3186806220279294E-2</v>
      </c>
      <c r="AJ119">
        <v>-12.461843721956498</v>
      </c>
      <c r="AK119">
        <v>0</v>
      </c>
      <c r="AL119">
        <v>3.3840646063627045</v>
      </c>
      <c r="AM119">
        <v>0.9672027859792135</v>
      </c>
      <c r="AN119" s="2"/>
    </row>
    <row r="120" spans="1:40" x14ac:dyDescent="0.45">
      <c r="A120">
        <v>119</v>
      </c>
      <c r="B120" t="s">
        <v>306</v>
      </c>
      <c r="C120">
        <v>1980</v>
      </c>
      <c r="D120">
        <v>24</v>
      </c>
      <c r="E120" t="s">
        <v>155</v>
      </c>
      <c r="F120" t="s">
        <v>13</v>
      </c>
      <c r="G120">
        <v>745</v>
      </c>
      <c r="H120">
        <v>133</v>
      </c>
      <c r="I120">
        <v>230</v>
      </c>
      <c r="J120">
        <v>184</v>
      </c>
      <c r="K120">
        <v>28</v>
      </c>
      <c r="L120">
        <v>15</v>
      </c>
      <c r="M120">
        <v>79</v>
      </c>
      <c r="N120">
        <v>28</v>
      </c>
      <c r="O120">
        <v>113</v>
      </c>
      <c r="P120" s="28">
        <v>8.5</v>
      </c>
      <c r="Q120">
        <v>6.4</v>
      </c>
      <c r="R120">
        <v>6</v>
      </c>
      <c r="S120">
        <v>2.2000000000000002</v>
      </c>
      <c r="T120">
        <v>19</v>
      </c>
      <c r="U120">
        <v>21</v>
      </c>
      <c r="V120">
        <v>-47.217614202620098</v>
      </c>
      <c r="W120">
        <v>13.562208599395518</v>
      </c>
      <c r="X120">
        <v>4.6294585253258678</v>
      </c>
      <c r="Y120">
        <v>22.194750674797653</v>
      </c>
      <c r="Z120">
        <v>-10.959085031512025</v>
      </c>
      <c r="AA120">
        <v>-2.5679281299493359</v>
      </c>
      <c r="AB120">
        <v>-2.0192612706535198</v>
      </c>
      <c r="AC120">
        <v>3.1628475888757448</v>
      </c>
      <c r="AD120">
        <v>-1.2134670819881652</v>
      </c>
      <c r="AE120">
        <v>20.994566452486065</v>
      </c>
      <c r="AF120">
        <v>-15.898099502505175</v>
      </c>
      <c r="AG120">
        <v>14.006097476396418</v>
      </c>
      <c r="AH120">
        <v>8.8035377525661591</v>
      </c>
      <c r="AI120">
        <v>-0.24336991228204821</v>
      </c>
      <c r="AJ120">
        <v>-4.153947907318833</v>
      </c>
      <c r="AK120">
        <v>-2.826139878973446</v>
      </c>
      <c r="AL120">
        <v>0.25455415204078014</v>
      </c>
      <c r="AM120">
        <v>0.5632971136700794</v>
      </c>
      <c r="AN120" s="2"/>
    </row>
    <row r="121" spans="1:40" x14ac:dyDescent="0.45">
      <c r="A121">
        <v>120</v>
      </c>
      <c r="B121" t="s">
        <v>150</v>
      </c>
      <c r="C121">
        <v>1984</v>
      </c>
      <c r="D121">
        <v>24</v>
      </c>
      <c r="E121" t="s">
        <v>52</v>
      </c>
      <c r="F121" t="s">
        <v>17</v>
      </c>
      <c r="G121">
        <v>700</v>
      </c>
      <c r="H121">
        <v>114</v>
      </c>
      <c r="I121">
        <v>200</v>
      </c>
      <c r="J121">
        <v>126</v>
      </c>
      <c r="K121">
        <v>36</v>
      </c>
      <c r="L121">
        <v>19</v>
      </c>
      <c r="M121">
        <v>32</v>
      </c>
      <c r="N121">
        <v>52</v>
      </c>
      <c r="O121">
        <v>140</v>
      </c>
      <c r="P121" s="28">
        <v>8.5</v>
      </c>
      <c r="Q121">
        <v>6.3</v>
      </c>
      <c r="R121">
        <v>7</v>
      </c>
      <c r="S121">
        <v>2</v>
      </c>
      <c r="T121">
        <v>38</v>
      </c>
      <c r="U121">
        <v>1</v>
      </c>
      <c r="V121">
        <v>-47.217614202620098</v>
      </c>
      <c r="W121">
        <v>12.743014791378339</v>
      </c>
      <c r="X121">
        <v>3.9681073074221724</v>
      </c>
      <c r="Y121">
        <v>19.29978319547622</v>
      </c>
      <c r="Z121">
        <v>-7.5045908367962779</v>
      </c>
      <c r="AA121">
        <v>-3.3016218813634319</v>
      </c>
      <c r="AB121">
        <v>-2.5577309428277921</v>
      </c>
      <c r="AC121">
        <v>1.2811534537218208</v>
      </c>
      <c r="AD121">
        <v>-2.253581723692307</v>
      </c>
      <c r="AE121">
        <v>26.01096728626592</v>
      </c>
      <c r="AF121">
        <v>-15.898099502505175</v>
      </c>
      <c r="AG121">
        <v>13.787252203327723</v>
      </c>
      <c r="AH121">
        <v>10.270794044660519</v>
      </c>
      <c r="AI121">
        <v>-0.22124537480186199</v>
      </c>
      <c r="AJ121">
        <v>-8.307895814637666</v>
      </c>
      <c r="AK121">
        <v>-0.134578089474926</v>
      </c>
      <c r="AL121">
        <v>-3.5886086466816902E-2</v>
      </c>
      <c r="AM121">
        <v>0.49102944106149088</v>
      </c>
      <c r="AN121" s="2"/>
    </row>
    <row r="122" spans="1:40" x14ac:dyDescent="0.45">
      <c r="A122">
        <v>121</v>
      </c>
      <c r="B122" t="s">
        <v>225</v>
      </c>
      <c r="C122">
        <v>1967</v>
      </c>
      <c r="D122">
        <v>33</v>
      </c>
      <c r="E122" t="s">
        <v>19</v>
      </c>
      <c r="F122" t="s">
        <v>17</v>
      </c>
      <c r="G122">
        <v>669</v>
      </c>
      <c r="H122">
        <v>113</v>
      </c>
      <c r="I122">
        <v>184</v>
      </c>
      <c r="J122">
        <v>105</v>
      </c>
      <c r="K122">
        <v>37</v>
      </c>
      <c r="L122">
        <v>3</v>
      </c>
      <c r="M122">
        <v>17</v>
      </c>
      <c r="N122">
        <v>63</v>
      </c>
      <c r="O122">
        <v>168</v>
      </c>
      <c r="P122" s="28">
        <v>8.5</v>
      </c>
      <c r="Q122">
        <v>6.1</v>
      </c>
      <c r="R122">
        <v>8.1999999999999993</v>
      </c>
      <c r="S122">
        <v>-0.5</v>
      </c>
      <c r="T122">
        <v>53</v>
      </c>
      <c r="U122">
        <v>5</v>
      </c>
      <c r="V122">
        <v>-47.217614202620098</v>
      </c>
      <c r="W122">
        <v>12.178681279188726</v>
      </c>
      <c r="X122">
        <v>3.9332993485851357</v>
      </c>
      <c r="Y122">
        <v>17.755800539838123</v>
      </c>
      <c r="Z122">
        <v>-6.2538256973302317</v>
      </c>
      <c r="AA122">
        <v>-3.3933336002901937</v>
      </c>
      <c r="AB122">
        <v>-0.40385225413070402</v>
      </c>
      <c r="AC122">
        <v>0.68061277228971728</v>
      </c>
      <c r="AD122">
        <v>-2.7303009344733717</v>
      </c>
      <c r="AE122">
        <v>31.213160743519104</v>
      </c>
      <c r="AF122">
        <v>-15.898099502505175</v>
      </c>
      <c r="AG122">
        <v>13.349561657190334</v>
      </c>
      <c r="AH122">
        <v>12.031501595173751</v>
      </c>
      <c r="AI122">
        <v>5.5311343700465497E-2</v>
      </c>
      <c r="AJ122">
        <v>-11.587328373047271</v>
      </c>
      <c r="AK122">
        <v>-0.67289044737463</v>
      </c>
      <c r="AL122">
        <v>3.0406842677136763</v>
      </c>
      <c r="AM122">
        <v>0.95437863153719449</v>
      </c>
      <c r="AN122" s="2"/>
    </row>
    <row r="123" spans="1:40" x14ac:dyDescent="0.45">
      <c r="A123">
        <v>122</v>
      </c>
      <c r="B123" t="s">
        <v>281</v>
      </c>
      <c r="C123">
        <v>1998</v>
      </c>
      <c r="D123">
        <v>22</v>
      </c>
      <c r="E123" t="s">
        <v>97</v>
      </c>
      <c r="F123" t="s">
        <v>13</v>
      </c>
      <c r="G123">
        <v>748</v>
      </c>
      <c r="H123">
        <v>123</v>
      </c>
      <c r="I123">
        <v>213</v>
      </c>
      <c r="J123">
        <v>131</v>
      </c>
      <c r="K123">
        <v>35</v>
      </c>
      <c r="L123">
        <v>5</v>
      </c>
      <c r="M123">
        <v>46</v>
      </c>
      <c r="N123">
        <v>45</v>
      </c>
      <c r="O123">
        <v>136</v>
      </c>
      <c r="P123" s="28">
        <v>8.5</v>
      </c>
      <c r="Q123">
        <v>6.1</v>
      </c>
      <c r="R123">
        <v>7.8</v>
      </c>
      <c r="S123">
        <v>1.7</v>
      </c>
      <c r="T123">
        <v>38</v>
      </c>
      <c r="U123">
        <v>8</v>
      </c>
      <c r="V123">
        <v>-47.217614202620098</v>
      </c>
      <c r="W123">
        <v>13.616821519929996</v>
      </c>
      <c r="X123">
        <v>4.2813789369555018</v>
      </c>
      <c r="Y123">
        <v>20.554269103182175</v>
      </c>
      <c r="Z123">
        <v>-7.8023920604786703</v>
      </c>
      <c r="AA123">
        <v>-3.2099101624366702</v>
      </c>
      <c r="AB123">
        <v>-0.67308709021783997</v>
      </c>
      <c r="AC123">
        <v>1.8416580897251174</v>
      </c>
      <c r="AD123">
        <v>-1.9502149531952655</v>
      </c>
      <c r="AE123">
        <v>25.267796792372607</v>
      </c>
      <c r="AF123">
        <v>-15.898099502505175</v>
      </c>
      <c r="AG123">
        <v>13.349561657190334</v>
      </c>
      <c r="AH123">
        <v>11.444599078336006</v>
      </c>
      <c r="AI123">
        <v>-0.18805856858158268</v>
      </c>
      <c r="AJ123">
        <v>-8.307895814637666</v>
      </c>
      <c r="AK123">
        <v>-1.076624715799408</v>
      </c>
      <c r="AL123">
        <v>4.0321881072193655</v>
      </c>
      <c r="AM123">
        <v>0.98257358549862794</v>
      </c>
      <c r="AN123" s="2"/>
    </row>
    <row r="124" spans="1:40" x14ac:dyDescent="0.45">
      <c r="A124">
        <v>123</v>
      </c>
      <c r="B124" t="s">
        <v>78</v>
      </c>
      <c r="C124">
        <v>2004</v>
      </c>
      <c r="D124">
        <v>24</v>
      </c>
      <c r="E124" t="s">
        <v>25</v>
      </c>
      <c r="F124" t="s">
        <v>17</v>
      </c>
      <c r="G124">
        <v>692</v>
      </c>
      <c r="H124">
        <v>133</v>
      </c>
      <c r="I124">
        <v>196</v>
      </c>
      <c r="J124">
        <v>97</v>
      </c>
      <c r="K124">
        <v>51</v>
      </c>
      <c r="L124">
        <v>2</v>
      </c>
      <c r="M124">
        <v>5</v>
      </c>
      <c r="N124">
        <v>84</v>
      </c>
      <c r="O124">
        <v>173</v>
      </c>
      <c r="P124" s="28">
        <v>8.5</v>
      </c>
      <c r="Q124">
        <v>6.5</v>
      </c>
      <c r="R124">
        <v>7.9</v>
      </c>
      <c r="S124">
        <v>-0.3</v>
      </c>
      <c r="T124">
        <v>69</v>
      </c>
      <c r="U124">
        <v>0</v>
      </c>
      <c r="V124">
        <v>-47.217614202620098</v>
      </c>
      <c r="W124">
        <v>12.597380336619729</v>
      </c>
      <c r="X124">
        <v>4.6294585253258678</v>
      </c>
      <c r="Y124">
        <v>18.913787531566694</v>
      </c>
      <c r="Z124">
        <v>-5.7773437394384048</v>
      </c>
      <c r="AA124">
        <v>-4.6772976652648621</v>
      </c>
      <c r="AB124">
        <v>-0.269234836087136</v>
      </c>
      <c r="AC124">
        <v>0.20018022714403449</v>
      </c>
      <c r="AD124">
        <v>-3.6404012459644957</v>
      </c>
      <c r="AE124">
        <v>32.142123860885746</v>
      </c>
      <c r="AF124">
        <v>-15.898099502505175</v>
      </c>
      <c r="AG124">
        <v>14.224942749465111</v>
      </c>
      <c r="AH124">
        <v>11.591324707545445</v>
      </c>
      <c r="AI124">
        <v>3.3186806220279294E-2</v>
      </c>
      <c r="AJ124">
        <v>-15.085389768684182</v>
      </c>
      <c r="AK124">
        <v>0</v>
      </c>
      <c r="AL124">
        <v>1.767003784208546</v>
      </c>
      <c r="AM124">
        <v>0.85408466652443993</v>
      </c>
      <c r="AN124" s="2"/>
    </row>
    <row r="125" spans="1:40" x14ac:dyDescent="0.45">
      <c r="A125">
        <v>124</v>
      </c>
      <c r="B125" t="s">
        <v>307</v>
      </c>
      <c r="C125">
        <v>2019</v>
      </c>
      <c r="D125">
        <v>28</v>
      </c>
      <c r="E125" t="s">
        <v>94</v>
      </c>
      <c r="F125" t="s">
        <v>13</v>
      </c>
      <c r="G125">
        <v>747</v>
      </c>
      <c r="H125">
        <v>123</v>
      </c>
      <c r="I125">
        <v>187</v>
      </c>
      <c r="J125">
        <v>104</v>
      </c>
      <c r="K125">
        <v>43</v>
      </c>
      <c r="L125">
        <v>7</v>
      </c>
      <c r="M125">
        <v>10</v>
      </c>
      <c r="N125">
        <v>87</v>
      </c>
      <c r="O125">
        <v>139</v>
      </c>
      <c r="P125" s="28">
        <v>8.5</v>
      </c>
      <c r="Q125">
        <v>6.1</v>
      </c>
      <c r="R125">
        <v>7.6</v>
      </c>
      <c r="S125">
        <v>1.8</v>
      </c>
      <c r="T125">
        <v>44</v>
      </c>
      <c r="U125">
        <v>2</v>
      </c>
      <c r="V125">
        <v>-47.217614202620098</v>
      </c>
      <c r="W125">
        <v>13.59861721308517</v>
      </c>
      <c r="X125">
        <v>4.2813789369555018</v>
      </c>
      <c r="Y125">
        <v>18.045297287770264</v>
      </c>
      <c r="Z125">
        <v>-6.1942654525937533</v>
      </c>
      <c r="AA125">
        <v>-3.9436039138507661</v>
      </c>
      <c r="AB125">
        <v>-0.94232192630497602</v>
      </c>
      <c r="AC125">
        <v>0.40036045428806899</v>
      </c>
      <c r="AD125">
        <v>-3.7704155761775136</v>
      </c>
      <c r="AE125">
        <v>25.825174662792591</v>
      </c>
      <c r="AF125">
        <v>-15.898099502505175</v>
      </c>
      <c r="AG125">
        <v>13.349561657190334</v>
      </c>
      <c r="AH125">
        <v>11.151147819917135</v>
      </c>
      <c r="AI125">
        <v>-0.19912083732167579</v>
      </c>
      <c r="AJ125">
        <v>-9.6196688380015072</v>
      </c>
      <c r="AK125">
        <v>-0.269156178949852</v>
      </c>
      <c r="AL125">
        <v>-1.4027283963262525</v>
      </c>
      <c r="AM125">
        <v>0.19738351308599214</v>
      </c>
      <c r="AN125" s="2"/>
    </row>
    <row r="126" spans="1:40" x14ac:dyDescent="0.45">
      <c r="A126">
        <v>125</v>
      </c>
      <c r="B126" t="s">
        <v>78</v>
      </c>
      <c r="C126">
        <v>2006</v>
      </c>
      <c r="D126">
        <v>26</v>
      </c>
      <c r="E126" t="s">
        <v>25</v>
      </c>
      <c r="F126" t="s">
        <v>17</v>
      </c>
      <c r="G126">
        <v>634</v>
      </c>
      <c r="H126">
        <v>119</v>
      </c>
      <c r="I126">
        <v>177</v>
      </c>
      <c r="J126">
        <v>94</v>
      </c>
      <c r="K126">
        <v>33</v>
      </c>
      <c r="L126">
        <v>1</v>
      </c>
      <c r="M126">
        <v>7</v>
      </c>
      <c r="N126">
        <v>92</v>
      </c>
      <c r="O126">
        <v>178</v>
      </c>
      <c r="P126" s="28">
        <v>8.5</v>
      </c>
      <c r="Q126">
        <v>6.6</v>
      </c>
      <c r="R126">
        <v>6.8</v>
      </c>
      <c r="S126">
        <v>0.9</v>
      </c>
      <c r="T126">
        <v>61</v>
      </c>
      <c r="U126">
        <v>0</v>
      </c>
      <c r="V126">
        <v>-47.217614202620098</v>
      </c>
      <c r="W126">
        <v>11.54153053961981</v>
      </c>
      <c r="X126">
        <v>4.142147101607355</v>
      </c>
      <c r="Y126">
        <v>17.080308127996453</v>
      </c>
      <c r="Z126">
        <v>-5.5986630052289694</v>
      </c>
      <c r="AA126">
        <v>-3.0264867245831457</v>
      </c>
      <c r="AB126">
        <v>-0.134617418043568</v>
      </c>
      <c r="AC126">
        <v>0.28025231800164829</v>
      </c>
      <c r="AD126">
        <v>-3.9871061265325429</v>
      </c>
      <c r="AE126">
        <v>33.071086978252382</v>
      </c>
      <c r="AF126">
        <v>-15.898099502505175</v>
      </c>
      <c r="AG126">
        <v>14.443788022533804</v>
      </c>
      <c r="AH126">
        <v>9.9773427862416479</v>
      </c>
      <c r="AI126">
        <v>-9.9560418660837896E-2</v>
      </c>
      <c r="AJ126">
        <v>-13.336359070865727</v>
      </c>
      <c r="AK126">
        <v>0</v>
      </c>
      <c r="AL126">
        <v>1.2379494052130404</v>
      </c>
      <c r="AM126">
        <v>0.77520687688348811</v>
      </c>
      <c r="AN126" s="2"/>
    </row>
    <row r="127" spans="1:40" x14ac:dyDescent="0.45">
      <c r="A127">
        <v>126</v>
      </c>
      <c r="B127" t="s">
        <v>308</v>
      </c>
      <c r="C127">
        <v>2012</v>
      </c>
      <c r="D127">
        <v>29</v>
      </c>
      <c r="E127" t="s">
        <v>22</v>
      </c>
      <c r="F127" t="s">
        <v>13</v>
      </c>
      <c r="G127">
        <v>697</v>
      </c>
      <c r="H127">
        <v>105</v>
      </c>
      <c r="I127">
        <v>196</v>
      </c>
      <c r="J127">
        <v>114</v>
      </c>
      <c r="K127">
        <v>48</v>
      </c>
      <c r="L127">
        <v>1</v>
      </c>
      <c r="M127">
        <v>3</v>
      </c>
      <c r="N127">
        <v>61</v>
      </c>
      <c r="O127">
        <v>148</v>
      </c>
      <c r="P127" s="28">
        <v>8.4</v>
      </c>
      <c r="Q127">
        <v>5.9</v>
      </c>
      <c r="R127">
        <v>7</v>
      </c>
      <c r="S127">
        <v>1.9</v>
      </c>
      <c r="T127">
        <v>41</v>
      </c>
      <c r="U127">
        <v>-2</v>
      </c>
      <c r="V127">
        <v>-47.217614202620098</v>
      </c>
      <c r="W127">
        <v>12.68840187084386</v>
      </c>
      <c r="X127">
        <v>3.6548356778888431</v>
      </c>
      <c r="Y127">
        <v>18.913787531566694</v>
      </c>
      <c r="Z127">
        <v>-6.7898678999585371</v>
      </c>
      <c r="AA127">
        <v>-4.4021625084845759</v>
      </c>
      <c r="AB127">
        <v>-0.134617418043568</v>
      </c>
      <c r="AC127">
        <v>0.1201081362864207</v>
      </c>
      <c r="AD127">
        <v>-2.6436247143313598</v>
      </c>
      <c r="AE127">
        <v>27.497308274052546</v>
      </c>
      <c r="AF127">
        <v>-15.71106303776982</v>
      </c>
      <c r="AG127">
        <v>12.911871111052948</v>
      </c>
      <c r="AH127">
        <v>10.270794044660519</v>
      </c>
      <c r="AI127">
        <v>-0.21018310606176888</v>
      </c>
      <c r="AJ127">
        <v>-8.9637823263195866</v>
      </c>
      <c r="AK127">
        <v>0.269156178949852</v>
      </c>
      <c r="AL127">
        <v>0.25334761171237385</v>
      </c>
      <c r="AM127">
        <v>0.56300028998891249</v>
      </c>
      <c r="AN127" s="2"/>
    </row>
    <row r="128" spans="1:40" x14ac:dyDescent="0.45">
      <c r="A128">
        <v>127</v>
      </c>
      <c r="B128" t="s">
        <v>289</v>
      </c>
      <c r="C128">
        <v>1989</v>
      </c>
      <c r="D128">
        <v>31</v>
      </c>
      <c r="E128" t="s">
        <v>40</v>
      </c>
      <c r="F128" t="s">
        <v>13</v>
      </c>
      <c r="G128">
        <v>742</v>
      </c>
      <c r="H128">
        <v>113</v>
      </c>
      <c r="I128">
        <v>205</v>
      </c>
      <c r="J128">
        <v>144</v>
      </c>
      <c r="K128">
        <v>51</v>
      </c>
      <c r="L128">
        <v>7</v>
      </c>
      <c r="M128">
        <v>2</v>
      </c>
      <c r="N128">
        <v>107</v>
      </c>
      <c r="O128">
        <v>142</v>
      </c>
      <c r="P128" s="28">
        <v>8.4</v>
      </c>
      <c r="Q128">
        <v>6.2</v>
      </c>
      <c r="R128">
        <v>6.3</v>
      </c>
      <c r="S128">
        <v>2.4</v>
      </c>
      <c r="T128">
        <v>41</v>
      </c>
      <c r="U128">
        <v>-5</v>
      </c>
      <c r="V128">
        <v>-47.217614202620098</v>
      </c>
      <c r="W128">
        <v>13.507595678861039</v>
      </c>
      <c r="X128">
        <v>3.9332993485851357</v>
      </c>
      <c r="Y128">
        <v>19.782277775363124</v>
      </c>
      <c r="Z128">
        <v>-8.5766752420528896</v>
      </c>
      <c r="AA128">
        <v>-4.6772976652648621</v>
      </c>
      <c r="AB128">
        <v>-0.94232192630497602</v>
      </c>
      <c r="AC128">
        <v>8.0072090857613798E-2</v>
      </c>
      <c r="AD128">
        <v>-4.6371777775976311</v>
      </c>
      <c r="AE128">
        <v>26.382552533212579</v>
      </c>
      <c r="AF128">
        <v>-15.71106303776982</v>
      </c>
      <c r="AG128">
        <v>13.568406930259028</v>
      </c>
      <c r="AH128">
        <v>9.243714640194467</v>
      </c>
      <c r="AI128">
        <v>-0.26549444976223435</v>
      </c>
      <c r="AJ128">
        <v>-8.9637823263195866</v>
      </c>
      <c r="AK128">
        <v>0.67289044737463</v>
      </c>
      <c r="AL128">
        <v>-3.8206171829844879</v>
      </c>
      <c r="AM128">
        <v>2.1444334630650121E-2</v>
      </c>
      <c r="AN128" s="2"/>
    </row>
    <row r="129" spans="1:40" x14ac:dyDescent="0.45">
      <c r="A129">
        <v>128</v>
      </c>
      <c r="B129" t="s">
        <v>207</v>
      </c>
      <c r="C129">
        <v>1968</v>
      </c>
      <c r="D129">
        <v>31</v>
      </c>
      <c r="E129" t="s">
        <v>127</v>
      </c>
      <c r="F129" t="s">
        <v>13</v>
      </c>
      <c r="G129">
        <v>667</v>
      </c>
      <c r="H129">
        <v>65</v>
      </c>
      <c r="I129">
        <v>154</v>
      </c>
      <c r="J129">
        <v>95</v>
      </c>
      <c r="K129">
        <v>36</v>
      </c>
      <c r="L129">
        <v>6</v>
      </c>
      <c r="M129">
        <v>1</v>
      </c>
      <c r="N129">
        <v>44</v>
      </c>
      <c r="O129">
        <v>117</v>
      </c>
      <c r="P129" s="28">
        <v>8.4</v>
      </c>
      <c r="Q129">
        <v>6.1</v>
      </c>
      <c r="R129">
        <v>4.5</v>
      </c>
      <c r="S129">
        <v>4.5</v>
      </c>
      <c r="T129">
        <v>13</v>
      </c>
      <c r="U129">
        <v>0</v>
      </c>
      <c r="V129">
        <v>-47.217614202620098</v>
      </c>
      <c r="W129">
        <v>12.142272665499075</v>
      </c>
      <c r="X129">
        <v>2.2625173244073791</v>
      </c>
      <c r="Y129">
        <v>14.86083306051669</v>
      </c>
      <c r="Z129">
        <v>-5.6582232499654479</v>
      </c>
      <c r="AA129">
        <v>-3.3016218813634319</v>
      </c>
      <c r="AB129">
        <v>-0.80770450826140805</v>
      </c>
      <c r="AC129">
        <v>4.0036045428806899E-2</v>
      </c>
      <c r="AD129">
        <v>-1.9068768431242598</v>
      </c>
      <c r="AE129">
        <v>21.737736946379378</v>
      </c>
      <c r="AF129">
        <v>-15.71106303776982</v>
      </c>
      <c r="AG129">
        <v>13.349561657190334</v>
      </c>
      <c r="AH129">
        <v>6.6026533144246198</v>
      </c>
      <c r="AI129">
        <v>-0.49780209330418945</v>
      </c>
      <c r="AJ129">
        <v>-2.842174883954991</v>
      </c>
      <c r="AK129">
        <v>0</v>
      </c>
      <c r="AL129">
        <v>-6.9474696865173655</v>
      </c>
      <c r="AM129">
        <v>9.6014111562378102E-4</v>
      </c>
      <c r="AN129" s="2"/>
    </row>
    <row r="130" spans="1:40" x14ac:dyDescent="0.45">
      <c r="A130">
        <v>129</v>
      </c>
      <c r="B130" t="s">
        <v>169</v>
      </c>
      <c r="C130">
        <v>1977</v>
      </c>
      <c r="D130">
        <v>28</v>
      </c>
      <c r="E130" t="s">
        <v>73</v>
      </c>
      <c r="F130" t="s">
        <v>17</v>
      </c>
      <c r="G130">
        <v>689</v>
      </c>
      <c r="H130">
        <v>124</v>
      </c>
      <c r="I130">
        <v>197</v>
      </c>
      <c r="J130">
        <v>112</v>
      </c>
      <c r="K130">
        <v>31</v>
      </c>
      <c r="L130">
        <v>2</v>
      </c>
      <c r="M130">
        <v>6</v>
      </c>
      <c r="N130">
        <v>61</v>
      </c>
      <c r="O130">
        <v>165</v>
      </c>
      <c r="P130" s="28">
        <v>8.4</v>
      </c>
      <c r="Q130">
        <v>6.3</v>
      </c>
      <c r="R130">
        <v>6.6</v>
      </c>
      <c r="S130">
        <v>1.1000000000000001</v>
      </c>
      <c r="T130">
        <v>52</v>
      </c>
      <c r="U130">
        <v>-2</v>
      </c>
      <c r="V130">
        <v>-47.217614202620098</v>
      </c>
      <c r="W130">
        <v>12.542767416085251</v>
      </c>
      <c r="X130">
        <v>4.316186895792538</v>
      </c>
      <c r="Y130">
        <v>19.010286447544075</v>
      </c>
      <c r="Z130">
        <v>-6.6707474104855802</v>
      </c>
      <c r="AA130">
        <v>-2.8430632867296222</v>
      </c>
      <c r="AB130">
        <v>-0.269234836087136</v>
      </c>
      <c r="AC130">
        <v>0.24021627257284139</v>
      </c>
      <c r="AD130">
        <v>-2.6436247143313598</v>
      </c>
      <c r="AE130">
        <v>30.65578287309912</v>
      </c>
      <c r="AF130">
        <v>-15.71106303776982</v>
      </c>
      <c r="AG130">
        <v>13.787252203327723</v>
      </c>
      <c r="AH130">
        <v>9.6838915278227748</v>
      </c>
      <c r="AI130">
        <v>-0.12168495614102411</v>
      </c>
      <c r="AJ130">
        <v>-11.368699535819964</v>
      </c>
      <c r="AK130">
        <v>0.269156178949852</v>
      </c>
      <c r="AL130">
        <v>3.6598078352095742</v>
      </c>
      <c r="AM130">
        <v>0.97490833752675188</v>
      </c>
      <c r="AN130" s="2"/>
    </row>
    <row r="131" spans="1:40" x14ac:dyDescent="0.45">
      <c r="A131">
        <v>130</v>
      </c>
      <c r="B131" t="s">
        <v>309</v>
      </c>
      <c r="C131">
        <v>1961</v>
      </c>
      <c r="D131">
        <v>26</v>
      </c>
      <c r="E131" t="s">
        <v>59</v>
      </c>
      <c r="F131" t="s">
        <v>13</v>
      </c>
      <c r="G131">
        <v>665</v>
      </c>
      <c r="H131">
        <v>116</v>
      </c>
      <c r="I131">
        <v>190</v>
      </c>
      <c r="J131">
        <v>123</v>
      </c>
      <c r="K131">
        <v>41</v>
      </c>
      <c r="L131">
        <v>7</v>
      </c>
      <c r="M131">
        <v>14</v>
      </c>
      <c r="N131">
        <v>66</v>
      </c>
      <c r="O131">
        <v>139</v>
      </c>
      <c r="P131" s="28">
        <v>8.4</v>
      </c>
      <c r="Q131">
        <v>6.4</v>
      </c>
      <c r="R131">
        <v>5.6</v>
      </c>
      <c r="S131">
        <v>2.2000000000000002</v>
      </c>
      <c r="T131">
        <v>39</v>
      </c>
      <c r="U131">
        <v>3</v>
      </c>
      <c r="V131">
        <v>-47.217614202620098</v>
      </c>
      <c r="W131">
        <v>12.105864051809421</v>
      </c>
      <c r="X131">
        <v>4.0377232250962454</v>
      </c>
      <c r="Y131">
        <v>18.334794035702409</v>
      </c>
      <c r="Z131">
        <v>-7.3259101025868425</v>
      </c>
      <c r="AA131">
        <v>-3.7601804759972417</v>
      </c>
      <c r="AB131">
        <v>-0.94232192630497602</v>
      </c>
      <c r="AC131">
        <v>0.56050463600329659</v>
      </c>
      <c r="AD131">
        <v>-2.8603152646863896</v>
      </c>
      <c r="AE131">
        <v>25.825174662792591</v>
      </c>
      <c r="AF131">
        <v>-15.71106303776982</v>
      </c>
      <c r="AG131">
        <v>14.006097476396418</v>
      </c>
      <c r="AH131">
        <v>8.2166352357284147</v>
      </c>
      <c r="AI131">
        <v>-0.24336991228204821</v>
      </c>
      <c r="AJ131">
        <v>-8.5265246518649729</v>
      </c>
      <c r="AK131">
        <v>-0.403734268424778</v>
      </c>
      <c r="AL131">
        <v>-3.9042405190083724</v>
      </c>
      <c r="AM131">
        <v>1.9758009457698126E-2</v>
      </c>
      <c r="AN131" s="2"/>
    </row>
    <row r="132" spans="1:40" x14ac:dyDescent="0.45">
      <c r="A132">
        <v>131</v>
      </c>
      <c r="B132" t="s">
        <v>242</v>
      </c>
      <c r="C132">
        <v>1952</v>
      </c>
      <c r="D132">
        <v>33</v>
      </c>
      <c r="E132" t="s">
        <v>228</v>
      </c>
      <c r="F132" t="s">
        <v>17</v>
      </c>
      <c r="G132">
        <v>636</v>
      </c>
      <c r="H132">
        <v>104</v>
      </c>
      <c r="I132">
        <v>157</v>
      </c>
      <c r="J132">
        <v>118</v>
      </c>
      <c r="K132">
        <v>17</v>
      </c>
      <c r="L132">
        <v>3</v>
      </c>
      <c r="M132">
        <v>24</v>
      </c>
      <c r="N132">
        <v>106</v>
      </c>
      <c r="O132">
        <v>149</v>
      </c>
      <c r="P132" s="28">
        <v>8.4</v>
      </c>
      <c r="Q132">
        <v>6</v>
      </c>
      <c r="R132">
        <v>7.8</v>
      </c>
      <c r="S132">
        <v>1.4</v>
      </c>
      <c r="T132">
        <v>39</v>
      </c>
      <c r="U132">
        <v>5</v>
      </c>
      <c r="V132">
        <v>-47.217614202620098</v>
      </c>
      <c r="W132">
        <v>11.577939153309462</v>
      </c>
      <c r="X132">
        <v>3.6200277190518064</v>
      </c>
      <c r="Y132">
        <v>15.150329808448832</v>
      </c>
      <c r="Z132">
        <v>-7.028108878904451</v>
      </c>
      <c r="AA132">
        <v>-1.559099221754954</v>
      </c>
      <c r="AB132">
        <v>-0.40385225413070402</v>
      </c>
      <c r="AC132">
        <v>0.96086509029136558</v>
      </c>
      <c r="AD132">
        <v>-4.593839667526626</v>
      </c>
      <c r="AE132">
        <v>27.683100897525872</v>
      </c>
      <c r="AF132">
        <v>-15.71106303776982</v>
      </c>
      <c r="AG132">
        <v>13.130716384121641</v>
      </c>
      <c r="AH132">
        <v>11.444599078336006</v>
      </c>
      <c r="AI132">
        <v>-0.15487176236130337</v>
      </c>
      <c r="AJ132">
        <v>-8.5265246518649729</v>
      </c>
      <c r="AK132">
        <v>-0.67289044737463</v>
      </c>
      <c r="AL132">
        <v>-2.3002859932225799</v>
      </c>
      <c r="AM132">
        <v>9.1099277949565599E-2</v>
      </c>
      <c r="AN132" s="2"/>
    </row>
    <row r="133" spans="1:40" x14ac:dyDescent="0.45">
      <c r="A133">
        <v>132</v>
      </c>
      <c r="B133" t="s">
        <v>78</v>
      </c>
      <c r="C133">
        <v>2005</v>
      </c>
      <c r="D133">
        <v>25</v>
      </c>
      <c r="E133" t="s">
        <v>25</v>
      </c>
      <c r="F133" t="s">
        <v>17</v>
      </c>
      <c r="G133">
        <v>700</v>
      </c>
      <c r="H133">
        <v>129</v>
      </c>
      <c r="I133">
        <v>195</v>
      </c>
      <c r="J133">
        <v>114</v>
      </c>
      <c r="K133">
        <v>38</v>
      </c>
      <c r="L133">
        <v>2</v>
      </c>
      <c r="M133">
        <v>16</v>
      </c>
      <c r="N133">
        <v>97</v>
      </c>
      <c r="O133">
        <v>168</v>
      </c>
      <c r="P133" s="28">
        <v>8.4</v>
      </c>
      <c r="Q133">
        <v>6.3</v>
      </c>
      <c r="R133">
        <v>7.1</v>
      </c>
      <c r="S133">
        <v>0.4</v>
      </c>
      <c r="T133">
        <v>55</v>
      </c>
      <c r="U133">
        <v>4</v>
      </c>
      <c r="V133">
        <v>-47.217614202620098</v>
      </c>
      <c r="W133">
        <v>12.743014791378339</v>
      </c>
      <c r="X133">
        <v>4.490226689977721</v>
      </c>
      <c r="Y133">
        <v>18.817288615589312</v>
      </c>
      <c r="Z133">
        <v>-6.7898678999585371</v>
      </c>
      <c r="AA133">
        <v>-3.4850453192169559</v>
      </c>
      <c r="AB133">
        <v>-0.269234836087136</v>
      </c>
      <c r="AC133">
        <v>0.64057672686091038</v>
      </c>
      <c r="AD133">
        <v>-4.2037966768875723</v>
      </c>
      <c r="AE133">
        <v>31.213160743519104</v>
      </c>
      <c r="AF133">
        <v>-15.71106303776982</v>
      </c>
      <c r="AG133">
        <v>13.787252203327723</v>
      </c>
      <c r="AH133">
        <v>10.417519673869956</v>
      </c>
      <c r="AI133">
        <v>-4.4249074960372399E-2</v>
      </c>
      <c r="AJ133">
        <v>-12.024586047501884</v>
      </c>
      <c r="AK133">
        <v>-0.538312357899704</v>
      </c>
      <c r="AL133">
        <v>1.8252699916209885</v>
      </c>
      <c r="AM133">
        <v>0.8611972834596141</v>
      </c>
      <c r="AN133" s="2"/>
    </row>
    <row r="134" spans="1:40" x14ac:dyDescent="0.45">
      <c r="A134">
        <v>133</v>
      </c>
      <c r="B134" t="s">
        <v>281</v>
      </c>
      <c r="C134">
        <v>2003</v>
      </c>
      <c r="D134">
        <v>27</v>
      </c>
      <c r="E134" t="s">
        <v>70</v>
      </c>
      <c r="F134" t="s">
        <v>13</v>
      </c>
      <c r="G134">
        <v>715</v>
      </c>
      <c r="H134">
        <v>124</v>
      </c>
      <c r="I134">
        <v>181</v>
      </c>
      <c r="J134">
        <v>98</v>
      </c>
      <c r="K134">
        <v>30</v>
      </c>
      <c r="L134">
        <v>6</v>
      </c>
      <c r="M134">
        <v>17</v>
      </c>
      <c r="N134">
        <v>87</v>
      </c>
      <c r="O134">
        <v>147</v>
      </c>
      <c r="P134" s="28">
        <v>8.4</v>
      </c>
      <c r="Q134">
        <v>5.9</v>
      </c>
      <c r="R134">
        <v>7.6</v>
      </c>
      <c r="S134">
        <v>1.7</v>
      </c>
      <c r="T134">
        <v>41</v>
      </c>
      <c r="U134">
        <v>4</v>
      </c>
      <c r="V134">
        <v>-47.217614202620098</v>
      </c>
      <c r="W134">
        <v>13.016079394050731</v>
      </c>
      <c r="X134">
        <v>4.316186895792538</v>
      </c>
      <c r="Y134">
        <v>17.466303791905979</v>
      </c>
      <c r="Z134">
        <v>-5.8369039841748833</v>
      </c>
      <c r="AA134">
        <v>-2.7513515678028599</v>
      </c>
      <c r="AB134">
        <v>-0.80770450826140805</v>
      </c>
      <c r="AC134">
        <v>0.68061277228971728</v>
      </c>
      <c r="AD134">
        <v>-3.7704155761775136</v>
      </c>
      <c r="AE134">
        <v>27.311515650579217</v>
      </c>
      <c r="AF134">
        <v>-15.71106303776982</v>
      </c>
      <c r="AG134">
        <v>12.911871111052948</v>
      </c>
      <c r="AH134">
        <v>11.151147819917135</v>
      </c>
      <c r="AI134">
        <v>-0.18805856858158268</v>
      </c>
      <c r="AJ134">
        <v>-8.9637823263195866</v>
      </c>
      <c r="AK134">
        <v>-0.538312357899704</v>
      </c>
      <c r="AL134">
        <v>1.0685113059808078</v>
      </c>
      <c r="AM134">
        <v>0.74431370431575639</v>
      </c>
      <c r="AN134" s="2"/>
    </row>
    <row r="135" spans="1:40" x14ac:dyDescent="0.45">
      <c r="A135">
        <v>134</v>
      </c>
      <c r="B135" t="s">
        <v>310</v>
      </c>
      <c r="C135">
        <v>2000</v>
      </c>
      <c r="D135">
        <v>26</v>
      </c>
      <c r="E135" t="s">
        <v>89</v>
      </c>
      <c r="F135" t="s">
        <v>13</v>
      </c>
      <c r="G135">
        <v>747</v>
      </c>
      <c r="H135">
        <v>121</v>
      </c>
      <c r="I135">
        <v>240</v>
      </c>
      <c r="J135">
        <v>170</v>
      </c>
      <c r="K135">
        <v>39</v>
      </c>
      <c r="L135">
        <v>6</v>
      </c>
      <c r="M135">
        <v>28</v>
      </c>
      <c r="N135">
        <v>64</v>
      </c>
      <c r="O135">
        <v>137</v>
      </c>
      <c r="P135" s="28">
        <v>8.4</v>
      </c>
      <c r="Q135">
        <v>6</v>
      </c>
      <c r="R135">
        <v>5.7</v>
      </c>
      <c r="S135">
        <v>2.2999999999999998</v>
      </c>
      <c r="T135">
        <v>35</v>
      </c>
      <c r="U135">
        <v>6</v>
      </c>
      <c r="V135">
        <v>-47.217614202620098</v>
      </c>
      <c r="W135">
        <v>13.59861721308517</v>
      </c>
      <c r="X135">
        <v>4.2117630192814284</v>
      </c>
      <c r="Y135">
        <v>23.159739834571464</v>
      </c>
      <c r="Z135">
        <v>-10.125241605201328</v>
      </c>
      <c r="AA135">
        <v>-3.5767570381437181</v>
      </c>
      <c r="AB135">
        <v>-0.80770450826140805</v>
      </c>
      <c r="AC135">
        <v>1.1210092720065932</v>
      </c>
      <c r="AD135">
        <v>-2.7736390445443777</v>
      </c>
      <c r="AE135">
        <v>25.453589415845936</v>
      </c>
      <c r="AF135">
        <v>-15.71106303776982</v>
      </c>
      <c r="AG135">
        <v>13.130716384121641</v>
      </c>
      <c r="AH135">
        <v>8.3633608649378512</v>
      </c>
      <c r="AI135">
        <v>-0.25443218102214127</v>
      </c>
      <c r="AJ135">
        <v>-7.6520093029557446</v>
      </c>
      <c r="AK135">
        <v>-0.807468536849556</v>
      </c>
      <c r="AL135">
        <v>0.11286654648188943</v>
      </c>
      <c r="AM135">
        <v>0.52818672075363948</v>
      </c>
      <c r="AN135" s="2"/>
    </row>
    <row r="136" spans="1:40" x14ac:dyDescent="0.45">
      <c r="A136">
        <v>135</v>
      </c>
      <c r="B136" t="s">
        <v>311</v>
      </c>
      <c r="C136">
        <v>2011</v>
      </c>
      <c r="D136">
        <v>27</v>
      </c>
      <c r="E136" t="s">
        <v>40</v>
      </c>
      <c r="F136" t="s">
        <v>13</v>
      </c>
      <c r="G136">
        <v>732</v>
      </c>
      <c r="H136">
        <v>119</v>
      </c>
      <c r="I136">
        <v>212</v>
      </c>
      <c r="J136">
        <v>129</v>
      </c>
      <c r="K136">
        <v>46</v>
      </c>
      <c r="L136">
        <v>5</v>
      </c>
      <c r="M136">
        <v>39</v>
      </c>
      <c r="N136">
        <v>52</v>
      </c>
      <c r="O136">
        <v>146</v>
      </c>
      <c r="P136" s="28">
        <v>8.3000000000000007</v>
      </c>
      <c r="Q136">
        <v>6</v>
      </c>
      <c r="R136">
        <v>7.5</v>
      </c>
      <c r="S136">
        <v>1.4</v>
      </c>
      <c r="T136">
        <v>42</v>
      </c>
      <c r="U136">
        <v>3</v>
      </c>
      <c r="V136">
        <v>-47.217614202620098</v>
      </c>
      <c r="W136">
        <v>13.325552610412778</v>
      </c>
      <c r="X136">
        <v>4.142147101607355</v>
      </c>
      <c r="Y136">
        <v>20.457770187204794</v>
      </c>
      <c r="Z136">
        <v>-7.6832715710057133</v>
      </c>
      <c r="AA136">
        <v>-4.2187390706310524</v>
      </c>
      <c r="AB136">
        <v>-0.67308709021783997</v>
      </c>
      <c r="AC136">
        <v>1.5614057717234691</v>
      </c>
      <c r="AD136">
        <v>-2.253581723692307</v>
      </c>
      <c r="AE136">
        <v>27.125723027105888</v>
      </c>
      <c r="AF136">
        <v>-15.524026573034467</v>
      </c>
      <c r="AG136">
        <v>13.130716384121641</v>
      </c>
      <c r="AH136">
        <v>11.0044221907077</v>
      </c>
      <c r="AI136">
        <v>-0.15487176236130337</v>
      </c>
      <c r="AJ136">
        <v>-9.1824111635468935</v>
      </c>
      <c r="AK136">
        <v>-0.403734268424778</v>
      </c>
      <c r="AL136">
        <v>3.436399847349175</v>
      </c>
      <c r="AM136">
        <v>0.96882295644919469</v>
      </c>
      <c r="AN136" s="2"/>
    </row>
    <row r="137" spans="1:40" x14ac:dyDescent="0.45">
      <c r="A137">
        <v>136</v>
      </c>
      <c r="B137" t="s">
        <v>281</v>
      </c>
      <c r="C137">
        <v>2001</v>
      </c>
      <c r="D137">
        <v>25</v>
      </c>
      <c r="E137" t="s">
        <v>70</v>
      </c>
      <c r="F137" t="s">
        <v>13</v>
      </c>
      <c r="G137">
        <v>732</v>
      </c>
      <c r="H137">
        <v>133</v>
      </c>
      <c r="I137">
        <v>201</v>
      </c>
      <c r="J137">
        <v>114</v>
      </c>
      <c r="K137">
        <v>34</v>
      </c>
      <c r="L137">
        <v>1</v>
      </c>
      <c r="M137">
        <v>18</v>
      </c>
      <c r="N137">
        <v>75</v>
      </c>
      <c r="O137">
        <v>160</v>
      </c>
      <c r="P137" s="28">
        <v>8.3000000000000007</v>
      </c>
      <c r="Q137">
        <v>5.9</v>
      </c>
      <c r="R137">
        <v>9.1999999999999993</v>
      </c>
      <c r="S137">
        <v>0.1</v>
      </c>
      <c r="T137">
        <v>58</v>
      </c>
      <c r="U137">
        <v>4</v>
      </c>
      <c r="V137">
        <v>-47.217614202620098</v>
      </c>
      <c r="W137">
        <v>13.325552610412778</v>
      </c>
      <c r="X137">
        <v>4.6294585253258678</v>
      </c>
      <c r="Y137">
        <v>19.396282111453601</v>
      </c>
      <c r="Z137">
        <v>-6.7898678999585371</v>
      </c>
      <c r="AA137">
        <v>-3.1181984435099079</v>
      </c>
      <c r="AB137">
        <v>-0.134617418043568</v>
      </c>
      <c r="AC137">
        <v>0.72064881771852418</v>
      </c>
      <c r="AD137">
        <v>-3.2503582553254424</v>
      </c>
      <c r="AE137">
        <v>29.726819755732482</v>
      </c>
      <c r="AF137">
        <v>-15.524026573034467</v>
      </c>
      <c r="AG137">
        <v>12.911871111052948</v>
      </c>
      <c r="AH137">
        <v>13.498757887268111</v>
      </c>
      <c r="AI137">
        <v>-1.10622687400931E-2</v>
      </c>
      <c r="AJ137">
        <v>-12.680472559183807</v>
      </c>
      <c r="AK137">
        <v>-0.538312357899704</v>
      </c>
      <c r="AL137">
        <v>4.9448608406486834</v>
      </c>
      <c r="AM137">
        <v>0.99293042927818886</v>
      </c>
      <c r="AN137" s="2"/>
    </row>
    <row r="138" spans="1:40" x14ac:dyDescent="0.45">
      <c r="A138">
        <v>137</v>
      </c>
      <c r="B138" t="s">
        <v>312</v>
      </c>
      <c r="C138">
        <v>2007</v>
      </c>
      <c r="D138">
        <v>24</v>
      </c>
      <c r="E138" t="s">
        <v>313</v>
      </c>
      <c r="F138" t="s">
        <v>17</v>
      </c>
      <c r="G138">
        <v>711</v>
      </c>
      <c r="H138">
        <v>113</v>
      </c>
      <c r="I138">
        <v>196</v>
      </c>
      <c r="J138">
        <v>123</v>
      </c>
      <c r="K138">
        <v>42</v>
      </c>
      <c r="L138">
        <v>1</v>
      </c>
      <c r="M138">
        <v>34</v>
      </c>
      <c r="N138">
        <v>94</v>
      </c>
      <c r="O138">
        <v>149</v>
      </c>
      <c r="P138" s="28">
        <v>8.3000000000000007</v>
      </c>
      <c r="Q138">
        <v>6.3</v>
      </c>
      <c r="R138">
        <v>7.2</v>
      </c>
      <c r="S138">
        <v>1.5</v>
      </c>
      <c r="T138">
        <v>48</v>
      </c>
      <c r="U138">
        <v>3</v>
      </c>
      <c r="V138">
        <v>-47.217614202620098</v>
      </c>
      <c r="W138">
        <v>12.943262166671428</v>
      </c>
      <c r="X138">
        <v>3.9332993485851357</v>
      </c>
      <c r="Y138">
        <v>18.913787531566694</v>
      </c>
      <c r="Z138">
        <v>-7.3259101025868425</v>
      </c>
      <c r="AA138">
        <v>-3.8518921949240039</v>
      </c>
      <c r="AB138">
        <v>-0.134617418043568</v>
      </c>
      <c r="AC138">
        <v>1.3612255445794346</v>
      </c>
      <c r="AD138">
        <v>-4.0737823466745544</v>
      </c>
      <c r="AE138">
        <v>27.683100897525872</v>
      </c>
      <c r="AF138">
        <v>-15.524026573034467</v>
      </c>
      <c r="AG138">
        <v>13.787252203327723</v>
      </c>
      <c r="AH138">
        <v>10.564245303079392</v>
      </c>
      <c r="AI138">
        <v>-0.16593403110139648</v>
      </c>
      <c r="AJ138">
        <v>-10.494184186910736</v>
      </c>
      <c r="AK138">
        <v>-0.403734268424778</v>
      </c>
      <c r="AL138">
        <v>-5.5223289847643464E-3</v>
      </c>
      <c r="AM138">
        <v>0.49861942126233139</v>
      </c>
      <c r="AN138" s="2"/>
    </row>
    <row r="139" spans="1:40" x14ac:dyDescent="0.45">
      <c r="A139">
        <v>138</v>
      </c>
      <c r="B139" t="s">
        <v>289</v>
      </c>
      <c r="C139">
        <v>1987</v>
      </c>
      <c r="D139">
        <v>29</v>
      </c>
      <c r="E139" t="s">
        <v>40</v>
      </c>
      <c r="F139" t="s">
        <v>13</v>
      </c>
      <c r="G139">
        <v>667</v>
      </c>
      <c r="H139">
        <v>108</v>
      </c>
      <c r="I139">
        <v>200</v>
      </c>
      <c r="J139">
        <v>130</v>
      </c>
      <c r="K139">
        <v>40</v>
      </c>
      <c r="L139">
        <v>6</v>
      </c>
      <c r="M139">
        <v>1</v>
      </c>
      <c r="N139">
        <v>105</v>
      </c>
      <c r="O139">
        <v>174</v>
      </c>
      <c r="P139" s="28">
        <v>8.3000000000000007</v>
      </c>
      <c r="Q139">
        <v>6.3</v>
      </c>
      <c r="R139">
        <v>7.7</v>
      </c>
      <c r="S139">
        <v>1</v>
      </c>
      <c r="T139">
        <v>58</v>
      </c>
      <c r="U139">
        <v>-2</v>
      </c>
      <c r="V139">
        <v>-47.217614202620098</v>
      </c>
      <c r="W139">
        <v>12.142272665499075</v>
      </c>
      <c r="X139">
        <v>3.7592595543999527</v>
      </c>
      <c r="Y139">
        <v>19.29978319547622</v>
      </c>
      <c r="Z139">
        <v>-7.7428318157421918</v>
      </c>
      <c r="AA139">
        <v>-3.6684687570704799</v>
      </c>
      <c r="AB139">
        <v>-0.80770450826140805</v>
      </c>
      <c r="AC139">
        <v>4.0036045428806899E-2</v>
      </c>
      <c r="AD139">
        <v>-4.55050155745562</v>
      </c>
      <c r="AE139">
        <v>32.327916484359072</v>
      </c>
      <c r="AF139">
        <v>-15.524026573034467</v>
      </c>
      <c r="AG139">
        <v>13.787252203327723</v>
      </c>
      <c r="AH139">
        <v>11.297873449126572</v>
      </c>
      <c r="AI139">
        <v>-0.11062268740093099</v>
      </c>
      <c r="AJ139">
        <v>-12.680472559183807</v>
      </c>
      <c r="AK139">
        <v>0.269156178949852</v>
      </c>
      <c r="AL139">
        <v>0.62130711579827302</v>
      </c>
      <c r="AM139">
        <v>0.6505157732517266</v>
      </c>
      <c r="AN139" s="2"/>
    </row>
    <row r="140" spans="1:40" x14ac:dyDescent="0.45">
      <c r="A140">
        <v>139</v>
      </c>
      <c r="B140" t="s">
        <v>314</v>
      </c>
      <c r="C140">
        <v>1964</v>
      </c>
      <c r="D140">
        <v>24</v>
      </c>
      <c r="E140" t="s">
        <v>37</v>
      </c>
      <c r="F140" t="s">
        <v>17</v>
      </c>
      <c r="G140">
        <v>652</v>
      </c>
      <c r="H140">
        <v>91</v>
      </c>
      <c r="I140">
        <v>180</v>
      </c>
      <c r="J140">
        <v>138</v>
      </c>
      <c r="K140">
        <v>23</v>
      </c>
      <c r="L140">
        <v>7</v>
      </c>
      <c r="M140">
        <v>42</v>
      </c>
      <c r="N140">
        <v>22</v>
      </c>
      <c r="O140">
        <v>110</v>
      </c>
      <c r="P140" s="28">
        <v>8.3000000000000007</v>
      </c>
      <c r="Q140">
        <v>5.8</v>
      </c>
      <c r="R140">
        <v>4.9000000000000004</v>
      </c>
      <c r="S140">
        <v>3.4</v>
      </c>
      <c r="T140">
        <v>12</v>
      </c>
      <c r="U140">
        <v>9</v>
      </c>
      <c r="V140">
        <v>-47.217614202620098</v>
      </c>
      <c r="W140">
        <v>11.869208062826681</v>
      </c>
      <c r="X140">
        <v>3.1675242541703308</v>
      </c>
      <c r="Y140">
        <v>17.369804875928597</v>
      </c>
      <c r="Z140">
        <v>-8.2193137736340187</v>
      </c>
      <c r="AA140">
        <v>-2.1093695353155262</v>
      </c>
      <c r="AB140">
        <v>-0.94232192630497602</v>
      </c>
      <c r="AC140">
        <v>1.6815139080098898</v>
      </c>
      <c r="AD140">
        <v>-0.95343842156212988</v>
      </c>
      <c r="AE140">
        <v>20.437188582066081</v>
      </c>
      <c r="AF140">
        <v>-15.524026573034467</v>
      </c>
      <c r="AG140">
        <v>12.693025837984253</v>
      </c>
      <c r="AH140">
        <v>7.1895558312623642</v>
      </c>
      <c r="AI140">
        <v>-0.37611713716316536</v>
      </c>
      <c r="AJ140">
        <v>-2.6235460467276841</v>
      </c>
      <c r="AK140">
        <v>-1.211202805274334</v>
      </c>
      <c r="AL140">
        <v>-4.7691290693881996</v>
      </c>
      <c r="AM140">
        <v>8.4163333052339924E-3</v>
      </c>
      <c r="AN140" s="2"/>
    </row>
    <row r="141" spans="1:40" x14ac:dyDescent="0.45">
      <c r="A141">
        <v>140</v>
      </c>
      <c r="B141" t="s">
        <v>315</v>
      </c>
      <c r="C141">
        <v>1973</v>
      </c>
      <c r="D141">
        <v>24</v>
      </c>
      <c r="E141" t="s">
        <v>127</v>
      </c>
      <c r="F141" t="s">
        <v>13</v>
      </c>
      <c r="G141">
        <v>700</v>
      </c>
      <c r="H141">
        <v>82</v>
      </c>
      <c r="I141">
        <v>146</v>
      </c>
      <c r="J141">
        <v>98</v>
      </c>
      <c r="K141">
        <v>29</v>
      </c>
      <c r="L141">
        <v>7</v>
      </c>
      <c r="M141">
        <v>17</v>
      </c>
      <c r="N141">
        <v>107</v>
      </c>
      <c r="O141">
        <v>116</v>
      </c>
      <c r="P141" s="28">
        <v>8.3000000000000007</v>
      </c>
      <c r="Q141">
        <v>6</v>
      </c>
      <c r="R141">
        <v>5.0999999999999996</v>
      </c>
      <c r="S141">
        <v>4</v>
      </c>
      <c r="T141">
        <v>17</v>
      </c>
      <c r="U141">
        <v>2</v>
      </c>
      <c r="V141">
        <v>-47.217614202620098</v>
      </c>
      <c r="W141">
        <v>12.743014791378339</v>
      </c>
      <c r="X141">
        <v>2.854252624637001</v>
      </c>
      <c r="Y141">
        <v>14.08884173269764</v>
      </c>
      <c r="Z141">
        <v>-5.8369039841748833</v>
      </c>
      <c r="AA141">
        <v>-2.6596398488760977</v>
      </c>
      <c r="AB141">
        <v>-0.94232192630497602</v>
      </c>
      <c r="AC141">
        <v>0.68061277228971728</v>
      </c>
      <c r="AD141">
        <v>-4.6371777775976311</v>
      </c>
      <c r="AE141">
        <v>21.551944322906049</v>
      </c>
      <c r="AF141">
        <v>-15.524026573034467</v>
      </c>
      <c r="AG141">
        <v>13.130716384121641</v>
      </c>
      <c r="AH141">
        <v>7.4830070896812355</v>
      </c>
      <c r="AI141">
        <v>-0.44249074960372398</v>
      </c>
      <c r="AJ141">
        <v>-3.7166902328642188</v>
      </c>
      <c r="AK141">
        <v>-0.269156178949852</v>
      </c>
      <c r="AL141">
        <v>-8.7136317563143173</v>
      </c>
      <c r="AM141">
        <v>1.6430336157063766E-4</v>
      </c>
      <c r="AN141" s="2"/>
    </row>
    <row r="142" spans="1:40" x14ac:dyDescent="0.45">
      <c r="A142">
        <v>141</v>
      </c>
      <c r="B142" t="s">
        <v>316</v>
      </c>
      <c r="C142">
        <v>1979</v>
      </c>
      <c r="D142">
        <v>27</v>
      </c>
      <c r="E142" t="s">
        <v>117</v>
      </c>
      <c r="F142" t="s">
        <v>17</v>
      </c>
      <c r="G142">
        <v>686</v>
      </c>
      <c r="H142">
        <v>97</v>
      </c>
      <c r="I142">
        <v>184</v>
      </c>
      <c r="J142">
        <v>113</v>
      </c>
      <c r="K142">
        <v>27</v>
      </c>
      <c r="L142">
        <v>10</v>
      </c>
      <c r="M142">
        <v>15</v>
      </c>
      <c r="N142">
        <v>85</v>
      </c>
      <c r="O142">
        <v>166</v>
      </c>
      <c r="P142" s="28">
        <v>8.3000000000000007</v>
      </c>
      <c r="Q142">
        <v>6.1</v>
      </c>
      <c r="R142">
        <v>7</v>
      </c>
      <c r="S142">
        <v>0.6</v>
      </c>
      <c r="T142">
        <v>50</v>
      </c>
      <c r="U142">
        <v>1</v>
      </c>
      <c r="V142">
        <v>-47.217614202620098</v>
      </c>
      <c r="W142">
        <v>12.488154495550772</v>
      </c>
      <c r="X142">
        <v>3.37637200719255</v>
      </c>
      <c r="Y142">
        <v>17.755800539838123</v>
      </c>
      <c r="Z142">
        <v>-6.7303076552220586</v>
      </c>
      <c r="AA142">
        <v>-2.4762164110225742</v>
      </c>
      <c r="AB142">
        <v>-1.3461741804356799</v>
      </c>
      <c r="AC142">
        <v>0.60054068143210348</v>
      </c>
      <c r="AD142">
        <v>-3.6837393560355016</v>
      </c>
      <c r="AE142">
        <v>30.84157549657245</v>
      </c>
      <c r="AF142">
        <v>-15.524026573034467</v>
      </c>
      <c r="AG142">
        <v>13.349561657190334</v>
      </c>
      <c r="AH142">
        <v>10.270794044660519</v>
      </c>
      <c r="AI142">
        <v>-6.6373612440558588E-2</v>
      </c>
      <c r="AJ142">
        <v>-10.93144186136535</v>
      </c>
      <c r="AK142">
        <v>-0.134578089474926</v>
      </c>
      <c r="AL142">
        <v>0.57232698078564015</v>
      </c>
      <c r="AM142">
        <v>0.63929994025787862</v>
      </c>
      <c r="AN142" s="2"/>
    </row>
    <row r="143" spans="1:40" x14ac:dyDescent="0.45">
      <c r="A143">
        <v>142</v>
      </c>
      <c r="B143" t="s">
        <v>39</v>
      </c>
      <c r="C143">
        <v>2023</v>
      </c>
      <c r="D143">
        <v>30</v>
      </c>
      <c r="E143" t="s">
        <v>37</v>
      </c>
      <c r="F143" t="s">
        <v>17</v>
      </c>
      <c r="G143">
        <v>693</v>
      </c>
      <c r="H143">
        <v>126</v>
      </c>
      <c r="I143">
        <v>179</v>
      </c>
      <c r="J143">
        <v>99</v>
      </c>
      <c r="K143">
        <v>40</v>
      </c>
      <c r="L143">
        <v>1</v>
      </c>
      <c r="M143">
        <v>14</v>
      </c>
      <c r="N143">
        <v>96</v>
      </c>
      <c r="O143">
        <v>162</v>
      </c>
      <c r="P143" s="28">
        <v>8.3000000000000007</v>
      </c>
      <c r="Q143">
        <v>6.3</v>
      </c>
      <c r="R143">
        <v>7.5</v>
      </c>
      <c r="S143">
        <v>0.8</v>
      </c>
      <c r="T143">
        <v>55</v>
      </c>
      <c r="U143">
        <v>1</v>
      </c>
      <c r="V143">
        <v>-47.217614202620098</v>
      </c>
      <c r="W143">
        <v>12.615584643464556</v>
      </c>
      <c r="X143">
        <v>4.3858028134666114</v>
      </c>
      <c r="Y143">
        <v>17.273305959951216</v>
      </c>
      <c r="Z143">
        <v>-5.8964642289113609</v>
      </c>
      <c r="AA143">
        <v>-3.6684687570704799</v>
      </c>
      <c r="AB143">
        <v>-0.134617418043568</v>
      </c>
      <c r="AC143">
        <v>0.56050463600329659</v>
      </c>
      <c r="AD143">
        <v>-4.1604585668165663</v>
      </c>
      <c r="AE143">
        <v>30.098405002679137</v>
      </c>
      <c r="AF143">
        <v>-15.524026573034467</v>
      </c>
      <c r="AG143">
        <v>13.787252203327723</v>
      </c>
      <c r="AH143">
        <v>11.0044221907077</v>
      </c>
      <c r="AI143">
        <v>-8.8498149920744798E-2</v>
      </c>
      <c r="AJ143">
        <v>-12.024586047501884</v>
      </c>
      <c r="AK143">
        <v>-0.134578089474926</v>
      </c>
      <c r="AL143">
        <v>0.8759654162061481</v>
      </c>
      <c r="AM143">
        <v>0.7059854591124165</v>
      </c>
      <c r="AN143" s="2"/>
    </row>
    <row r="144" spans="1:40" x14ac:dyDescent="0.45">
      <c r="A144">
        <v>143</v>
      </c>
      <c r="B144" t="s">
        <v>24</v>
      </c>
      <c r="C144">
        <v>2015</v>
      </c>
      <c r="D144">
        <v>27</v>
      </c>
      <c r="E144" t="s">
        <v>317</v>
      </c>
      <c r="F144" t="s">
        <v>17</v>
      </c>
      <c r="G144">
        <v>695</v>
      </c>
      <c r="H144">
        <v>103</v>
      </c>
      <c r="I144">
        <v>182</v>
      </c>
      <c r="J144">
        <v>109</v>
      </c>
      <c r="K144">
        <v>38</v>
      </c>
      <c r="L144">
        <v>2</v>
      </c>
      <c r="M144">
        <v>21</v>
      </c>
      <c r="N144">
        <v>118</v>
      </c>
      <c r="O144">
        <v>168</v>
      </c>
      <c r="P144" s="28">
        <v>8.3000000000000007</v>
      </c>
      <c r="Q144">
        <v>6.2</v>
      </c>
      <c r="R144">
        <v>6.8</v>
      </c>
      <c r="S144">
        <v>0.6</v>
      </c>
      <c r="T144">
        <v>52</v>
      </c>
      <c r="U144">
        <v>2</v>
      </c>
      <c r="V144">
        <v>-47.217614202620098</v>
      </c>
      <c r="W144">
        <v>12.651993257154208</v>
      </c>
      <c r="X144">
        <v>3.5852197602147697</v>
      </c>
      <c r="Y144">
        <v>17.56280270788336</v>
      </c>
      <c r="Z144">
        <v>-6.4920666762761456</v>
      </c>
      <c r="AA144">
        <v>-3.4850453192169559</v>
      </c>
      <c r="AB144">
        <v>-0.269234836087136</v>
      </c>
      <c r="AC144">
        <v>0.84075695400494488</v>
      </c>
      <c r="AD144">
        <v>-5.1138969883786967</v>
      </c>
      <c r="AE144">
        <v>31.213160743519104</v>
      </c>
      <c r="AF144">
        <v>-15.524026573034467</v>
      </c>
      <c r="AG144">
        <v>13.568406930259028</v>
      </c>
      <c r="AH144">
        <v>9.9773427862416479</v>
      </c>
      <c r="AI144">
        <v>-6.6373612440558588E-2</v>
      </c>
      <c r="AJ144">
        <v>-11.368699535819964</v>
      </c>
      <c r="AK144">
        <v>-0.269156178949852</v>
      </c>
      <c r="AL144">
        <v>-0.40643078354680906</v>
      </c>
      <c r="AM144">
        <v>0.39976826029126844</v>
      </c>
      <c r="AN144" s="2"/>
    </row>
    <row r="145" spans="1:40" x14ac:dyDescent="0.45">
      <c r="A145">
        <v>144</v>
      </c>
      <c r="B145" t="s">
        <v>154</v>
      </c>
      <c r="C145">
        <v>1985</v>
      </c>
      <c r="D145">
        <v>32</v>
      </c>
      <c r="E145" t="s">
        <v>155</v>
      </c>
      <c r="F145" t="s">
        <v>13</v>
      </c>
      <c r="G145">
        <v>665</v>
      </c>
      <c r="H145">
        <v>108</v>
      </c>
      <c r="I145">
        <v>184</v>
      </c>
      <c r="J145">
        <v>111</v>
      </c>
      <c r="K145">
        <v>38</v>
      </c>
      <c r="L145">
        <v>5</v>
      </c>
      <c r="M145">
        <v>9</v>
      </c>
      <c r="N145">
        <v>103</v>
      </c>
      <c r="O145">
        <v>179</v>
      </c>
      <c r="P145" s="28">
        <v>8.3000000000000007</v>
      </c>
      <c r="Q145">
        <v>6.2</v>
      </c>
      <c r="R145">
        <v>8.1999999999999993</v>
      </c>
      <c r="S145">
        <v>0.4</v>
      </c>
      <c r="T145">
        <v>54</v>
      </c>
      <c r="U145">
        <v>4</v>
      </c>
      <c r="V145">
        <v>-47.217614202620098</v>
      </c>
      <c r="W145">
        <v>12.105864051809421</v>
      </c>
      <c r="X145">
        <v>3.7592595543999527</v>
      </c>
      <c r="Y145">
        <v>17.755800539838123</v>
      </c>
      <c r="Z145">
        <v>-6.6111871657491017</v>
      </c>
      <c r="AA145">
        <v>-3.4850453192169559</v>
      </c>
      <c r="AB145">
        <v>-0.67308709021783997</v>
      </c>
      <c r="AC145">
        <v>0.36032440885926209</v>
      </c>
      <c r="AD145">
        <v>-4.4638253373136081</v>
      </c>
      <c r="AE145">
        <v>33.256879601725714</v>
      </c>
      <c r="AF145">
        <v>-15.524026573034467</v>
      </c>
      <c r="AG145">
        <v>13.568406930259028</v>
      </c>
      <c r="AH145">
        <v>12.031501595173751</v>
      </c>
      <c r="AI145">
        <v>-4.4249074960372399E-2</v>
      </c>
      <c r="AJ145">
        <v>-11.805957210274578</v>
      </c>
      <c r="AK145">
        <v>-0.538312357899704</v>
      </c>
      <c r="AL145">
        <v>2.4747323507785293</v>
      </c>
      <c r="AM145">
        <v>0.92235137075512819</v>
      </c>
      <c r="AN145" s="2"/>
    </row>
    <row r="146" spans="1:40" x14ac:dyDescent="0.45">
      <c r="A146">
        <v>145</v>
      </c>
      <c r="B146" t="s">
        <v>318</v>
      </c>
      <c r="C146">
        <v>1995</v>
      </c>
      <c r="D146">
        <v>28</v>
      </c>
      <c r="E146" t="s">
        <v>40</v>
      </c>
      <c r="F146" t="s">
        <v>13</v>
      </c>
      <c r="G146">
        <v>621</v>
      </c>
      <c r="H146">
        <v>108</v>
      </c>
      <c r="I146">
        <v>155</v>
      </c>
      <c r="J146">
        <v>89</v>
      </c>
      <c r="K146">
        <v>37</v>
      </c>
      <c r="L146">
        <v>2</v>
      </c>
      <c r="M146">
        <v>20</v>
      </c>
      <c r="N146">
        <v>81</v>
      </c>
      <c r="O146">
        <v>138</v>
      </c>
      <c r="P146" s="28">
        <v>8.3000000000000007</v>
      </c>
      <c r="Q146">
        <v>6.3</v>
      </c>
      <c r="R146">
        <v>6.2</v>
      </c>
      <c r="S146">
        <v>3</v>
      </c>
      <c r="T146">
        <v>31</v>
      </c>
      <c r="U146">
        <v>4</v>
      </c>
      <c r="V146">
        <v>-47.217614202620098</v>
      </c>
      <c r="W146">
        <v>11.30487455063707</v>
      </c>
      <c r="X146">
        <v>3.7592595543999527</v>
      </c>
      <c r="Y146">
        <v>14.95733197649407</v>
      </c>
      <c r="Z146">
        <v>-5.3008617815465771</v>
      </c>
      <c r="AA146">
        <v>-3.3933336002901937</v>
      </c>
      <c r="AB146">
        <v>-0.269234836087136</v>
      </c>
      <c r="AC146">
        <v>0.80072090857613798</v>
      </c>
      <c r="AD146">
        <v>-3.5103869157514782</v>
      </c>
      <c r="AE146">
        <v>25.639382039319266</v>
      </c>
      <c r="AF146">
        <v>-15.524026573034467</v>
      </c>
      <c r="AG146">
        <v>13.787252203327723</v>
      </c>
      <c r="AH146">
        <v>9.0969890109850322</v>
      </c>
      <c r="AI146">
        <v>-0.33186806220279297</v>
      </c>
      <c r="AJ146">
        <v>-6.7774939540465171</v>
      </c>
      <c r="AK146">
        <v>-0.538312357899704</v>
      </c>
      <c r="AL146">
        <v>-3.5173220397397156</v>
      </c>
      <c r="AM146">
        <v>2.8823364425004758E-2</v>
      </c>
      <c r="AN146" s="2"/>
    </row>
    <row r="147" spans="1:40" x14ac:dyDescent="0.45">
      <c r="A147">
        <v>146</v>
      </c>
      <c r="B147" t="s">
        <v>240</v>
      </c>
      <c r="C147">
        <v>1948</v>
      </c>
      <c r="D147">
        <v>29</v>
      </c>
      <c r="E147" t="s">
        <v>40</v>
      </c>
      <c r="F147" t="s">
        <v>13</v>
      </c>
      <c r="G147">
        <v>638</v>
      </c>
      <c r="H147">
        <v>124</v>
      </c>
      <c r="I147">
        <v>188</v>
      </c>
      <c r="J147">
        <v>116</v>
      </c>
      <c r="K147">
        <v>44</v>
      </c>
      <c r="L147">
        <v>3</v>
      </c>
      <c r="M147">
        <v>4</v>
      </c>
      <c r="N147">
        <v>126</v>
      </c>
      <c r="O147">
        <v>189</v>
      </c>
      <c r="P147" s="28">
        <v>8.3000000000000007</v>
      </c>
      <c r="Q147">
        <v>6.6</v>
      </c>
      <c r="R147">
        <v>8.3000000000000007</v>
      </c>
      <c r="S147">
        <v>-0.6</v>
      </c>
      <c r="T147">
        <v>70</v>
      </c>
      <c r="U147">
        <v>5</v>
      </c>
      <c r="V147">
        <v>-47.217614202620098</v>
      </c>
      <c r="W147">
        <v>11.614347766999115</v>
      </c>
      <c r="X147">
        <v>4.316186895792538</v>
      </c>
      <c r="Y147">
        <v>18.141796203747646</v>
      </c>
      <c r="Z147">
        <v>-6.9089883894314941</v>
      </c>
      <c r="AA147">
        <v>-4.0353156327775279</v>
      </c>
      <c r="AB147">
        <v>-0.40385225413070402</v>
      </c>
      <c r="AC147">
        <v>0.1601441817152276</v>
      </c>
      <c r="AD147">
        <v>-5.4606018689467435</v>
      </c>
      <c r="AE147">
        <v>35.114805836458991</v>
      </c>
      <c r="AF147">
        <v>-15.524026573034467</v>
      </c>
      <c r="AG147">
        <v>14.443788022533804</v>
      </c>
      <c r="AH147">
        <v>12.178227224383189</v>
      </c>
      <c r="AI147">
        <v>6.6373612440558588E-2</v>
      </c>
      <c r="AJ147">
        <v>-15.304018605911489</v>
      </c>
      <c r="AK147">
        <v>-0.67289044737463</v>
      </c>
      <c r="AL147">
        <v>0.50836176984391424</v>
      </c>
      <c r="AM147">
        <v>0.62442235662562062</v>
      </c>
      <c r="AN147" s="2"/>
    </row>
    <row r="148" spans="1:40" x14ac:dyDescent="0.45">
      <c r="A148">
        <v>147</v>
      </c>
      <c r="B148" t="s">
        <v>319</v>
      </c>
      <c r="C148">
        <v>1969</v>
      </c>
      <c r="D148">
        <v>25</v>
      </c>
      <c r="E148" t="s">
        <v>94</v>
      </c>
      <c r="F148" t="s">
        <v>13</v>
      </c>
      <c r="G148">
        <v>734</v>
      </c>
      <c r="H148">
        <v>106</v>
      </c>
      <c r="I148">
        <v>171</v>
      </c>
      <c r="J148">
        <v>112</v>
      </c>
      <c r="K148">
        <v>25</v>
      </c>
      <c r="L148">
        <v>3</v>
      </c>
      <c r="M148">
        <v>1</v>
      </c>
      <c r="N148">
        <v>111</v>
      </c>
      <c r="O148">
        <v>153</v>
      </c>
      <c r="P148" s="28">
        <v>8.3000000000000007</v>
      </c>
      <c r="Q148">
        <v>5.9</v>
      </c>
      <c r="R148">
        <v>8.1999999999999993</v>
      </c>
      <c r="S148">
        <v>0.6</v>
      </c>
      <c r="T148">
        <v>50</v>
      </c>
      <c r="U148">
        <v>0</v>
      </c>
      <c r="V148">
        <v>-47.217614202620098</v>
      </c>
      <c r="W148">
        <v>13.36196122410243</v>
      </c>
      <c r="X148">
        <v>3.6896436367258794</v>
      </c>
      <c r="Y148">
        <v>16.501314632132168</v>
      </c>
      <c r="Z148">
        <v>-6.6707474104855802</v>
      </c>
      <c r="AA148">
        <v>-2.2927929731690497</v>
      </c>
      <c r="AB148">
        <v>-0.40385225413070402</v>
      </c>
      <c r="AC148">
        <v>4.0036045428806899E-2</v>
      </c>
      <c r="AD148">
        <v>-4.8105302178816549</v>
      </c>
      <c r="AE148">
        <v>28.426271391419185</v>
      </c>
      <c r="AF148">
        <v>-15.524026573034467</v>
      </c>
      <c r="AG148">
        <v>12.911871111052948</v>
      </c>
      <c r="AH148">
        <v>12.031501595173751</v>
      </c>
      <c r="AI148">
        <v>-6.6373612440558588E-2</v>
      </c>
      <c r="AJ148">
        <v>-10.93144186136535</v>
      </c>
      <c r="AK148">
        <v>0</v>
      </c>
      <c r="AL148">
        <v>-0.95477946909229949</v>
      </c>
      <c r="AM148">
        <v>0.27792464868546002</v>
      </c>
      <c r="AN148" s="2"/>
    </row>
    <row r="149" spans="1:40" x14ac:dyDescent="0.45">
      <c r="A149">
        <v>148</v>
      </c>
      <c r="B149" t="s">
        <v>289</v>
      </c>
      <c r="C149">
        <v>1988</v>
      </c>
      <c r="D149">
        <v>30</v>
      </c>
      <c r="E149" t="s">
        <v>40</v>
      </c>
      <c r="F149" t="s">
        <v>13</v>
      </c>
      <c r="G149">
        <v>719</v>
      </c>
      <c r="H149">
        <v>128</v>
      </c>
      <c r="I149">
        <v>214</v>
      </c>
      <c r="J149">
        <v>158</v>
      </c>
      <c r="K149">
        <v>45</v>
      </c>
      <c r="L149">
        <v>6</v>
      </c>
      <c r="M149">
        <v>2</v>
      </c>
      <c r="N149">
        <v>125</v>
      </c>
      <c r="O149">
        <v>168</v>
      </c>
      <c r="P149" s="28">
        <v>8.3000000000000007</v>
      </c>
      <c r="Q149">
        <v>6.2</v>
      </c>
      <c r="R149">
        <v>8.1</v>
      </c>
      <c r="S149">
        <v>0.6</v>
      </c>
      <c r="T149">
        <v>59</v>
      </c>
      <c r="U149">
        <v>-4</v>
      </c>
      <c r="V149">
        <v>-47.217614202620098</v>
      </c>
      <c r="W149">
        <v>13.088896621430036</v>
      </c>
      <c r="X149">
        <v>4.4554187311406848</v>
      </c>
      <c r="Y149">
        <v>20.650768019159553</v>
      </c>
      <c r="Z149">
        <v>-9.4105186683635864</v>
      </c>
      <c r="AA149">
        <v>-4.1270273517042897</v>
      </c>
      <c r="AB149">
        <v>-0.80770450826140805</v>
      </c>
      <c r="AC149">
        <v>8.0072090857613798E-2</v>
      </c>
      <c r="AD149">
        <v>-5.4172637588757375</v>
      </c>
      <c r="AE149">
        <v>31.213160743519104</v>
      </c>
      <c r="AF149">
        <v>-15.524026573034467</v>
      </c>
      <c r="AG149">
        <v>13.568406930259028</v>
      </c>
      <c r="AH149">
        <v>11.884775965964314</v>
      </c>
      <c r="AI149">
        <v>-6.6373612440558588E-2</v>
      </c>
      <c r="AJ149">
        <v>-12.899101396411114</v>
      </c>
      <c r="AK149">
        <v>0.538312357899704</v>
      </c>
      <c r="AL149">
        <v>1.0181388518780921E-2</v>
      </c>
      <c r="AM149">
        <v>0.5025453251422235</v>
      </c>
      <c r="AN149" s="2"/>
    </row>
    <row r="150" spans="1:40" x14ac:dyDescent="0.45">
      <c r="A150">
        <v>149</v>
      </c>
      <c r="B150" t="s">
        <v>320</v>
      </c>
      <c r="C150">
        <v>2004</v>
      </c>
      <c r="D150">
        <v>28</v>
      </c>
      <c r="E150" t="s">
        <v>19</v>
      </c>
      <c r="F150" t="s">
        <v>17</v>
      </c>
      <c r="G150">
        <v>645</v>
      </c>
      <c r="H150">
        <v>118</v>
      </c>
      <c r="I150">
        <v>158</v>
      </c>
      <c r="J150">
        <v>91</v>
      </c>
      <c r="K150">
        <v>28</v>
      </c>
      <c r="L150">
        <v>8</v>
      </c>
      <c r="M150">
        <v>12</v>
      </c>
      <c r="N150">
        <v>118</v>
      </c>
      <c r="O150">
        <v>157</v>
      </c>
      <c r="P150" s="28">
        <v>8.3000000000000007</v>
      </c>
      <c r="Q150">
        <v>6.4</v>
      </c>
      <c r="R150">
        <v>6.8</v>
      </c>
      <c r="S150">
        <v>0.9</v>
      </c>
      <c r="T150">
        <v>50</v>
      </c>
      <c r="U150">
        <v>6</v>
      </c>
      <c r="V150">
        <v>-47.217614202620098</v>
      </c>
      <c r="W150">
        <v>11.741777914912898</v>
      </c>
      <c r="X150">
        <v>4.1073391427703188</v>
      </c>
      <c r="Y150">
        <v>15.246828724426214</v>
      </c>
      <c r="Z150">
        <v>-5.419982271019534</v>
      </c>
      <c r="AA150">
        <v>-2.5679281299493359</v>
      </c>
      <c r="AB150">
        <v>-1.076939344348544</v>
      </c>
      <c r="AC150">
        <v>0.48043254514568279</v>
      </c>
      <c r="AD150">
        <v>-5.1138969883786967</v>
      </c>
      <c r="AE150">
        <v>29.169441885312498</v>
      </c>
      <c r="AF150">
        <v>-15.524026573034467</v>
      </c>
      <c r="AG150">
        <v>14.006097476396418</v>
      </c>
      <c r="AH150">
        <v>9.9773427862416479</v>
      </c>
      <c r="AI150">
        <v>-9.9560418660837896E-2</v>
      </c>
      <c r="AJ150">
        <v>-10.93144186136535</v>
      </c>
      <c r="AK150">
        <v>-0.807468536849556</v>
      </c>
      <c r="AL150">
        <v>-4.0295978510207453</v>
      </c>
      <c r="AM150">
        <v>1.7470822255137009E-2</v>
      </c>
      <c r="AN150" s="2"/>
    </row>
    <row r="151" spans="1:40" x14ac:dyDescent="0.45">
      <c r="A151">
        <v>150</v>
      </c>
      <c r="B151" t="s">
        <v>205</v>
      </c>
      <c r="C151">
        <v>1957</v>
      </c>
      <c r="D151">
        <v>26</v>
      </c>
      <c r="E151" t="s">
        <v>233</v>
      </c>
      <c r="F151" t="s">
        <v>17</v>
      </c>
      <c r="G151">
        <v>669</v>
      </c>
      <c r="H151">
        <v>112</v>
      </c>
      <c r="I151">
        <v>195</v>
      </c>
      <c r="J151">
        <v>114</v>
      </c>
      <c r="K151">
        <v>26</v>
      </c>
      <c r="L151">
        <v>20</v>
      </c>
      <c r="M151">
        <v>38</v>
      </c>
      <c r="N151">
        <v>76</v>
      </c>
      <c r="O151">
        <v>173</v>
      </c>
      <c r="P151" s="28">
        <v>8.3000000000000007</v>
      </c>
      <c r="Q151">
        <v>5.8</v>
      </c>
      <c r="R151">
        <v>8.1</v>
      </c>
      <c r="S151">
        <v>0.2</v>
      </c>
      <c r="T151">
        <v>54</v>
      </c>
      <c r="U151">
        <v>1</v>
      </c>
      <c r="V151">
        <v>-47.217614202620098</v>
      </c>
      <c r="W151">
        <v>12.178681279188726</v>
      </c>
      <c r="X151">
        <v>3.8984913897480991</v>
      </c>
      <c r="Y151">
        <v>18.817288615589312</v>
      </c>
      <c r="Z151">
        <v>-6.7898678999585371</v>
      </c>
      <c r="AA151">
        <v>-2.384504692095812</v>
      </c>
      <c r="AB151">
        <v>-2.6923483608713599</v>
      </c>
      <c r="AC151">
        <v>1.5213697262946622</v>
      </c>
      <c r="AD151">
        <v>-3.2936963653964484</v>
      </c>
      <c r="AE151">
        <v>32.142123860885746</v>
      </c>
      <c r="AF151">
        <v>-15.524026573034467</v>
      </c>
      <c r="AG151">
        <v>12.693025837984253</v>
      </c>
      <c r="AH151">
        <v>11.884775965964314</v>
      </c>
      <c r="AI151">
        <v>-2.21245374801862E-2</v>
      </c>
      <c r="AJ151">
        <v>-11.805957210274578</v>
      </c>
      <c r="AK151">
        <v>-0.134578089474926</v>
      </c>
      <c r="AL151">
        <v>3.2710387444486941</v>
      </c>
      <c r="AM151">
        <v>0.96342179495542035</v>
      </c>
      <c r="AN151" s="2"/>
    </row>
    <row r="152" spans="1:40" x14ac:dyDescent="0.45">
      <c r="A152">
        <v>151</v>
      </c>
      <c r="B152" t="s">
        <v>321</v>
      </c>
      <c r="C152">
        <v>2011</v>
      </c>
      <c r="D152">
        <v>30</v>
      </c>
      <c r="E152" t="s">
        <v>55</v>
      </c>
      <c r="F152" t="s">
        <v>13</v>
      </c>
      <c r="G152">
        <v>655</v>
      </c>
      <c r="H152">
        <v>105</v>
      </c>
      <c r="I152">
        <v>155</v>
      </c>
      <c r="J152">
        <v>86</v>
      </c>
      <c r="K152">
        <v>24</v>
      </c>
      <c r="L152">
        <v>2</v>
      </c>
      <c r="M152">
        <v>9</v>
      </c>
      <c r="N152">
        <v>132</v>
      </c>
      <c r="O152">
        <v>182</v>
      </c>
      <c r="P152" s="28">
        <v>8.3000000000000007</v>
      </c>
      <c r="Q152">
        <v>6</v>
      </c>
      <c r="R152">
        <v>8.4</v>
      </c>
      <c r="S152">
        <v>-0.5</v>
      </c>
      <c r="T152">
        <v>63</v>
      </c>
      <c r="U152">
        <v>1</v>
      </c>
      <c r="V152">
        <v>-47.217614202620098</v>
      </c>
      <c r="W152">
        <v>11.923820983361161</v>
      </c>
      <c r="X152">
        <v>3.6548356778888431</v>
      </c>
      <c r="Y152">
        <v>14.95733197649407</v>
      </c>
      <c r="Z152">
        <v>-5.1221810473371425</v>
      </c>
      <c r="AA152">
        <v>-2.201081254242288</v>
      </c>
      <c r="AB152">
        <v>-0.269234836087136</v>
      </c>
      <c r="AC152">
        <v>0.36032440885926209</v>
      </c>
      <c r="AD152">
        <v>-5.7206305293727793</v>
      </c>
      <c r="AE152">
        <v>33.814257472145698</v>
      </c>
      <c r="AF152">
        <v>-15.524026573034467</v>
      </c>
      <c r="AG152">
        <v>13.130716384121641</v>
      </c>
      <c r="AH152">
        <v>12.324952853592624</v>
      </c>
      <c r="AI152">
        <v>5.5311343700465497E-2</v>
      </c>
      <c r="AJ152">
        <v>-13.773616745320341</v>
      </c>
      <c r="AK152">
        <v>-0.134578089474926</v>
      </c>
      <c r="AL152">
        <v>0.25858782267458524</v>
      </c>
      <c r="AM152">
        <v>0.56428911570521134</v>
      </c>
      <c r="AN152" s="2"/>
    </row>
    <row r="153" spans="1:40" x14ac:dyDescent="0.45">
      <c r="A153">
        <v>152</v>
      </c>
      <c r="B153" t="s">
        <v>294</v>
      </c>
      <c r="C153">
        <v>2004</v>
      </c>
      <c r="D153">
        <v>30</v>
      </c>
      <c r="E153" t="s">
        <v>114</v>
      </c>
      <c r="F153" t="s">
        <v>17</v>
      </c>
      <c r="G153">
        <v>683</v>
      </c>
      <c r="H153">
        <v>115</v>
      </c>
      <c r="I153">
        <v>190</v>
      </c>
      <c r="J153">
        <v>107</v>
      </c>
      <c r="K153">
        <v>49</v>
      </c>
      <c r="L153">
        <v>2</v>
      </c>
      <c r="M153">
        <v>3</v>
      </c>
      <c r="N153">
        <v>127</v>
      </c>
      <c r="O153">
        <v>165</v>
      </c>
      <c r="P153" s="28">
        <v>8.3000000000000007</v>
      </c>
      <c r="Q153">
        <v>6.3</v>
      </c>
      <c r="R153">
        <v>7.1</v>
      </c>
      <c r="S153">
        <v>0.3</v>
      </c>
      <c r="T153">
        <v>60</v>
      </c>
      <c r="U153">
        <v>1</v>
      </c>
      <c r="V153">
        <v>-47.217614202620098</v>
      </c>
      <c r="W153">
        <v>12.433541575016294</v>
      </c>
      <c r="X153">
        <v>4.0029152662592091</v>
      </c>
      <c r="Y153">
        <v>18.334794035702409</v>
      </c>
      <c r="Z153">
        <v>-6.3729461868031887</v>
      </c>
      <c r="AA153">
        <v>-4.4938742274113377</v>
      </c>
      <c r="AB153">
        <v>-0.269234836087136</v>
      </c>
      <c r="AC153">
        <v>0.1201081362864207</v>
      </c>
      <c r="AD153">
        <v>-5.5039399790177495</v>
      </c>
      <c r="AE153">
        <v>30.65578287309912</v>
      </c>
      <c r="AF153">
        <v>-15.524026573034467</v>
      </c>
      <c r="AG153">
        <v>13.787252203327723</v>
      </c>
      <c r="AH153">
        <v>10.417519673869956</v>
      </c>
      <c r="AI153">
        <v>-3.3186806220279294E-2</v>
      </c>
      <c r="AJ153">
        <v>-13.117730233638421</v>
      </c>
      <c r="AK153">
        <v>-0.134578089474926</v>
      </c>
      <c r="AL153">
        <v>-2.9152173707464732</v>
      </c>
      <c r="AM153">
        <v>5.140642036185223E-2</v>
      </c>
      <c r="AN153" s="2"/>
    </row>
    <row r="154" spans="1:40" x14ac:dyDescent="0.45">
      <c r="A154">
        <v>153</v>
      </c>
      <c r="B154" t="s">
        <v>181</v>
      </c>
      <c r="C154">
        <v>1973</v>
      </c>
      <c r="D154">
        <v>32</v>
      </c>
      <c r="E154" t="s">
        <v>73</v>
      </c>
      <c r="F154" t="s">
        <v>17</v>
      </c>
      <c r="G154">
        <v>752</v>
      </c>
      <c r="H154">
        <v>115</v>
      </c>
      <c r="I154">
        <v>230</v>
      </c>
      <c r="J154">
        <v>181</v>
      </c>
      <c r="K154">
        <v>36</v>
      </c>
      <c r="L154">
        <v>8</v>
      </c>
      <c r="M154">
        <v>10</v>
      </c>
      <c r="N154">
        <v>65</v>
      </c>
      <c r="O154">
        <v>138</v>
      </c>
      <c r="P154" s="28">
        <v>8.3000000000000007</v>
      </c>
      <c r="Q154">
        <v>6.1</v>
      </c>
      <c r="R154">
        <v>6.1</v>
      </c>
      <c r="S154">
        <v>1.4</v>
      </c>
      <c r="T154">
        <v>42</v>
      </c>
      <c r="U154">
        <v>2</v>
      </c>
      <c r="V154">
        <v>-47.217614202620098</v>
      </c>
      <c r="W154">
        <v>13.689638747309301</v>
      </c>
      <c r="X154">
        <v>4.0029152662592091</v>
      </c>
      <c r="Y154">
        <v>22.194750674797653</v>
      </c>
      <c r="Z154">
        <v>-10.78040429730259</v>
      </c>
      <c r="AA154">
        <v>-3.3016218813634319</v>
      </c>
      <c r="AB154">
        <v>-1.076939344348544</v>
      </c>
      <c r="AC154">
        <v>0.40036045428806899</v>
      </c>
      <c r="AD154">
        <v>-2.8169771546153837</v>
      </c>
      <c r="AE154">
        <v>25.639382039319266</v>
      </c>
      <c r="AF154">
        <v>-15.524026573034467</v>
      </c>
      <c r="AG154">
        <v>13.349561657190334</v>
      </c>
      <c r="AH154">
        <v>8.9502633817755957</v>
      </c>
      <c r="AI154">
        <v>-0.15487176236130337</v>
      </c>
      <c r="AJ154">
        <v>-9.1824111635468935</v>
      </c>
      <c r="AK154">
        <v>-0.269156178949852</v>
      </c>
      <c r="AL154">
        <v>-2.097150337203133</v>
      </c>
      <c r="AM154">
        <v>0.10937410201711675</v>
      </c>
      <c r="AN154" s="2"/>
    </row>
    <row r="155" spans="1:40" x14ac:dyDescent="0.45">
      <c r="A155">
        <v>154</v>
      </c>
      <c r="B155" t="s">
        <v>18</v>
      </c>
      <c r="C155">
        <v>2023</v>
      </c>
      <c r="D155">
        <v>25</v>
      </c>
      <c r="E155" t="s">
        <v>19</v>
      </c>
      <c r="F155" t="s">
        <v>17</v>
      </c>
      <c r="G155">
        <v>735</v>
      </c>
      <c r="H155">
        <v>149</v>
      </c>
      <c r="I155">
        <v>217</v>
      </c>
      <c r="J155">
        <v>137</v>
      </c>
      <c r="K155">
        <v>35</v>
      </c>
      <c r="L155">
        <v>4</v>
      </c>
      <c r="M155">
        <v>73</v>
      </c>
      <c r="N155">
        <v>80</v>
      </c>
      <c r="O155">
        <v>169</v>
      </c>
      <c r="P155" s="28">
        <v>8.1999999999999993</v>
      </c>
      <c r="Q155">
        <v>6.1</v>
      </c>
      <c r="R155">
        <v>8.5</v>
      </c>
      <c r="S155">
        <v>-0.7</v>
      </c>
      <c r="T155">
        <v>63</v>
      </c>
      <c r="U155">
        <v>6</v>
      </c>
      <c r="V155">
        <v>-47.217614202620098</v>
      </c>
      <c r="W155">
        <v>13.380165530947256</v>
      </c>
      <c r="X155">
        <v>5.186385866718453</v>
      </c>
      <c r="Y155">
        <v>20.940264767091698</v>
      </c>
      <c r="Z155">
        <v>-8.1597535288975411</v>
      </c>
      <c r="AA155">
        <v>-3.2099101624366702</v>
      </c>
      <c r="AB155">
        <v>-0.538469672174272</v>
      </c>
      <c r="AC155">
        <v>2.9226313163029038</v>
      </c>
      <c r="AD155">
        <v>-3.4670488056804722</v>
      </c>
      <c r="AE155">
        <v>31.398953366992433</v>
      </c>
      <c r="AF155">
        <v>-15.336990108299108</v>
      </c>
      <c r="AG155">
        <v>13.349561657190334</v>
      </c>
      <c r="AH155">
        <v>12.471678482802059</v>
      </c>
      <c r="AI155">
        <v>7.7435881180651686E-2</v>
      </c>
      <c r="AJ155">
        <v>-13.773616745320341</v>
      </c>
      <c r="AK155">
        <v>-0.807468536849556</v>
      </c>
      <c r="AL155">
        <v>7.2162051069477267</v>
      </c>
      <c r="AM155">
        <v>0.99926595441184773</v>
      </c>
      <c r="AN155" s="2"/>
    </row>
    <row r="156" spans="1:40" x14ac:dyDescent="0.45">
      <c r="A156">
        <v>155</v>
      </c>
      <c r="B156" t="s">
        <v>309</v>
      </c>
      <c r="C156">
        <v>1955</v>
      </c>
      <c r="D156">
        <v>20</v>
      </c>
      <c r="E156" t="s">
        <v>59</v>
      </c>
      <c r="F156" t="s">
        <v>13</v>
      </c>
      <c r="G156">
        <v>681</v>
      </c>
      <c r="H156">
        <v>121</v>
      </c>
      <c r="I156">
        <v>200</v>
      </c>
      <c r="J156">
        <v>141</v>
      </c>
      <c r="K156">
        <v>24</v>
      </c>
      <c r="L156">
        <v>8</v>
      </c>
      <c r="M156">
        <v>6</v>
      </c>
      <c r="N156">
        <v>82</v>
      </c>
      <c r="O156">
        <v>162</v>
      </c>
      <c r="P156" s="28">
        <v>8.1999999999999993</v>
      </c>
      <c r="Q156">
        <v>6.2</v>
      </c>
      <c r="R156">
        <v>7.1</v>
      </c>
      <c r="S156">
        <v>0.4</v>
      </c>
      <c r="T156">
        <v>53</v>
      </c>
      <c r="U156">
        <v>4</v>
      </c>
      <c r="V156">
        <v>-47.217614202620098</v>
      </c>
      <c r="W156">
        <v>12.397132961326641</v>
      </c>
      <c r="X156">
        <v>4.2117630192814284</v>
      </c>
      <c r="Y156">
        <v>19.29978319547622</v>
      </c>
      <c r="Z156">
        <v>-8.3979945078434532</v>
      </c>
      <c r="AA156">
        <v>-2.201081254242288</v>
      </c>
      <c r="AB156">
        <v>-1.076939344348544</v>
      </c>
      <c r="AC156">
        <v>0.24021627257284139</v>
      </c>
      <c r="AD156">
        <v>-3.5537250258224837</v>
      </c>
      <c r="AE156">
        <v>30.098405002679137</v>
      </c>
      <c r="AF156">
        <v>-15.336990108299108</v>
      </c>
      <c r="AG156">
        <v>13.568406930259028</v>
      </c>
      <c r="AH156">
        <v>10.417519673869956</v>
      </c>
      <c r="AI156">
        <v>-4.4249074960372399E-2</v>
      </c>
      <c r="AJ156">
        <v>-11.587328373047271</v>
      </c>
      <c r="AK156">
        <v>-0.538312357899704</v>
      </c>
      <c r="AL156">
        <v>0.27899280638192359</v>
      </c>
      <c r="AM156">
        <v>0.56929927972847816</v>
      </c>
      <c r="AN156" s="2"/>
    </row>
    <row r="157" spans="1:40" x14ac:dyDescent="0.45">
      <c r="A157">
        <v>156</v>
      </c>
      <c r="B157" t="s">
        <v>322</v>
      </c>
      <c r="C157">
        <v>1950</v>
      </c>
      <c r="D157">
        <v>34</v>
      </c>
      <c r="E157" t="s">
        <v>233</v>
      </c>
      <c r="F157" t="s">
        <v>17</v>
      </c>
      <c r="G157">
        <v>692</v>
      </c>
      <c r="H157">
        <v>115</v>
      </c>
      <c r="I157">
        <v>158</v>
      </c>
      <c r="J157">
        <v>120</v>
      </c>
      <c r="K157">
        <v>25</v>
      </c>
      <c r="L157">
        <v>5</v>
      </c>
      <c r="M157">
        <v>9</v>
      </c>
      <c r="N157">
        <v>144</v>
      </c>
      <c r="O157">
        <v>130</v>
      </c>
      <c r="P157" s="28">
        <v>8.1999999999999993</v>
      </c>
      <c r="Q157">
        <v>5.7</v>
      </c>
      <c r="R157">
        <v>7</v>
      </c>
      <c r="S157">
        <v>2.1</v>
      </c>
      <c r="T157">
        <v>37</v>
      </c>
      <c r="U157">
        <v>2</v>
      </c>
      <c r="V157">
        <v>-47.217614202620098</v>
      </c>
      <c r="W157">
        <v>12.597380336619729</v>
      </c>
      <c r="X157">
        <v>4.0029152662592091</v>
      </c>
      <c r="Y157">
        <v>15.246828724426214</v>
      </c>
      <c r="Z157">
        <v>-7.147229368377408</v>
      </c>
      <c r="AA157">
        <v>-2.2927929731690497</v>
      </c>
      <c r="AB157">
        <v>-0.67308709021783997</v>
      </c>
      <c r="AC157">
        <v>0.36032440885926209</v>
      </c>
      <c r="AD157">
        <v>-6.24068785022485</v>
      </c>
      <c r="AE157">
        <v>24.153041051532639</v>
      </c>
      <c r="AF157">
        <v>-15.336990108299108</v>
      </c>
      <c r="AG157">
        <v>12.474180564915558</v>
      </c>
      <c r="AH157">
        <v>10.270794044660519</v>
      </c>
      <c r="AI157">
        <v>-0.2323076435419551</v>
      </c>
      <c r="AJ157">
        <v>-8.0892669774103592</v>
      </c>
      <c r="AK157">
        <v>-0.269156178949852</v>
      </c>
      <c r="AL157">
        <v>-8.3936679955373918</v>
      </c>
      <c r="AM157">
        <v>2.2624450439661953E-4</v>
      </c>
      <c r="AN157" s="2"/>
    </row>
    <row r="158" spans="1:40" x14ac:dyDescent="0.45">
      <c r="A158">
        <v>157</v>
      </c>
      <c r="B158" t="s">
        <v>290</v>
      </c>
      <c r="C158">
        <v>2009</v>
      </c>
      <c r="D158">
        <v>30</v>
      </c>
      <c r="E158" t="s">
        <v>28</v>
      </c>
      <c r="F158" t="s">
        <v>17</v>
      </c>
      <c r="G158">
        <v>687</v>
      </c>
      <c r="H158">
        <v>112</v>
      </c>
      <c r="I158">
        <v>161</v>
      </c>
      <c r="J158">
        <v>98</v>
      </c>
      <c r="K158">
        <v>28</v>
      </c>
      <c r="L158">
        <v>4</v>
      </c>
      <c r="M158">
        <v>23</v>
      </c>
      <c r="N158">
        <v>88</v>
      </c>
      <c r="O158">
        <v>137</v>
      </c>
      <c r="P158" s="28">
        <v>8.1999999999999993</v>
      </c>
      <c r="Q158">
        <v>6.2</v>
      </c>
      <c r="R158">
        <v>7</v>
      </c>
      <c r="S158">
        <v>1.6</v>
      </c>
      <c r="T158">
        <v>33</v>
      </c>
      <c r="U158">
        <v>13</v>
      </c>
      <c r="V158">
        <v>-47.217614202620098</v>
      </c>
      <c r="W158">
        <v>12.506358802395598</v>
      </c>
      <c r="X158">
        <v>3.8984913897480991</v>
      </c>
      <c r="Y158">
        <v>15.536325472358357</v>
      </c>
      <c r="Z158">
        <v>-5.8369039841748833</v>
      </c>
      <c r="AA158">
        <v>-2.5679281299493359</v>
      </c>
      <c r="AB158">
        <v>-0.538469672174272</v>
      </c>
      <c r="AC158">
        <v>0.92082904486255868</v>
      </c>
      <c r="AD158">
        <v>-3.8137536862485195</v>
      </c>
      <c r="AE158">
        <v>25.453589415845936</v>
      </c>
      <c r="AF158">
        <v>-15.336990108299108</v>
      </c>
      <c r="AG158">
        <v>13.568406930259028</v>
      </c>
      <c r="AH158">
        <v>10.270794044660519</v>
      </c>
      <c r="AI158">
        <v>-0.1769962998414896</v>
      </c>
      <c r="AJ158">
        <v>-7.2147516285011308</v>
      </c>
      <c r="AK158">
        <v>-1.749515163174038</v>
      </c>
      <c r="AL158">
        <v>-2.2981277748527842</v>
      </c>
      <c r="AM158">
        <v>9.1278136633999321E-2</v>
      </c>
      <c r="AN158" s="2"/>
    </row>
    <row r="159" spans="1:40" x14ac:dyDescent="0.45">
      <c r="A159">
        <v>158</v>
      </c>
      <c r="B159" t="s">
        <v>201</v>
      </c>
      <c r="C159">
        <v>1966</v>
      </c>
      <c r="D159">
        <v>31</v>
      </c>
      <c r="E159" t="s">
        <v>62</v>
      </c>
      <c r="F159" t="s">
        <v>17</v>
      </c>
      <c r="G159">
        <v>690</v>
      </c>
      <c r="H159">
        <v>105</v>
      </c>
      <c r="I159">
        <v>202</v>
      </c>
      <c r="J159">
        <v>131</v>
      </c>
      <c r="K159">
        <v>31</v>
      </c>
      <c r="L159">
        <v>11</v>
      </c>
      <c r="M159">
        <v>7</v>
      </c>
      <c r="N159">
        <v>46</v>
      </c>
      <c r="O159">
        <v>146</v>
      </c>
      <c r="P159" s="28">
        <v>8.1999999999999993</v>
      </c>
      <c r="Q159">
        <v>5.9</v>
      </c>
      <c r="R159">
        <v>6.1</v>
      </c>
      <c r="S159">
        <v>1.3</v>
      </c>
      <c r="T159">
        <v>36</v>
      </c>
      <c r="U159">
        <v>5</v>
      </c>
      <c r="V159">
        <v>-47.217614202620098</v>
      </c>
      <c r="W159">
        <v>12.560971722930077</v>
      </c>
      <c r="X159">
        <v>3.6548356778888431</v>
      </c>
      <c r="Y159">
        <v>19.492781027430983</v>
      </c>
      <c r="Z159">
        <v>-7.8023920604786703</v>
      </c>
      <c r="AA159">
        <v>-2.8430632867296222</v>
      </c>
      <c r="AB159">
        <v>-1.4807915984792479</v>
      </c>
      <c r="AC159">
        <v>0.28025231800164829</v>
      </c>
      <c r="AD159">
        <v>-1.9935530632662715</v>
      </c>
      <c r="AE159">
        <v>27.125723027105888</v>
      </c>
      <c r="AF159">
        <v>-15.336990108299108</v>
      </c>
      <c r="AG159">
        <v>12.911871111052948</v>
      </c>
      <c r="AH159">
        <v>8.9502633817755957</v>
      </c>
      <c r="AI159">
        <v>-0.14380949362121029</v>
      </c>
      <c r="AJ159">
        <v>-7.8706381401830523</v>
      </c>
      <c r="AK159">
        <v>-0.67289044737463</v>
      </c>
      <c r="AL159">
        <v>-0.38504413486592659</v>
      </c>
      <c r="AM159">
        <v>0.40491089143750136</v>
      </c>
      <c r="AN159" s="2"/>
    </row>
    <row r="160" spans="1:40" x14ac:dyDescent="0.45">
      <c r="A160">
        <v>159</v>
      </c>
      <c r="B160" t="s">
        <v>201</v>
      </c>
      <c r="C160">
        <v>1968</v>
      </c>
      <c r="D160">
        <v>33</v>
      </c>
      <c r="E160" t="s">
        <v>62</v>
      </c>
      <c r="F160" t="s">
        <v>17</v>
      </c>
      <c r="G160">
        <v>557</v>
      </c>
      <c r="H160">
        <v>74</v>
      </c>
      <c r="I160">
        <v>146</v>
      </c>
      <c r="J160">
        <v>98</v>
      </c>
      <c r="K160">
        <v>18</v>
      </c>
      <c r="L160">
        <v>12</v>
      </c>
      <c r="M160">
        <v>2</v>
      </c>
      <c r="N160">
        <v>51</v>
      </c>
      <c r="O160">
        <v>152</v>
      </c>
      <c r="P160" s="28">
        <v>8.1999999999999993</v>
      </c>
      <c r="Q160">
        <v>6.3</v>
      </c>
      <c r="R160">
        <v>4.9000000000000004</v>
      </c>
      <c r="S160">
        <v>2.5</v>
      </c>
      <c r="T160">
        <v>30</v>
      </c>
      <c r="U160">
        <v>0</v>
      </c>
      <c r="V160">
        <v>-47.217614202620098</v>
      </c>
      <c r="W160">
        <v>10.139798912568192</v>
      </c>
      <c r="X160">
        <v>2.5757889539407084</v>
      </c>
      <c r="Y160">
        <v>14.08884173269764</v>
      </c>
      <c r="Z160">
        <v>-5.8369039841748833</v>
      </c>
      <c r="AA160">
        <v>-1.650810940681716</v>
      </c>
      <c r="AB160">
        <v>-1.6154090165228161</v>
      </c>
      <c r="AC160">
        <v>8.0072090857613798E-2</v>
      </c>
      <c r="AD160">
        <v>-2.2102436136213011</v>
      </c>
      <c r="AE160">
        <v>28.240478767945856</v>
      </c>
      <c r="AF160">
        <v>-15.336990108299108</v>
      </c>
      <c r="AG160">
        <v>13.787252203327723</v>
      </c>
      <c r="AH160">
        <v>7.1895558312623642</v>
      </c>
      <c r="AI160">
        <v>-0.27655671850232749</v>
      </c>
      <c r="AJ160">
        <v>-6.5588651168192103</v>
      </c>
      <c r="AK160">
        <v>0</v>
      </c>
      <c r="AL160">
        <v>-4.6016052086413586</v>
      </c>
      <c r="AM160">
        <v>9.935998560524387E-3</v>
      </c>
      <c r="AN160" s="2"/>
    </row>
    <row r="161" spans="1:40" x14ac:dyDescent="0.45">
      <c r="A161">
        <v>160</v>
      </c>
      <c r="B161" t="s">
        <v>323</v>
      </c>
      <c r="C161">
        <v>1987</v>
      </c>
      <c r="D161">
        <v>29</v>
      </c>
      <c r="E161" t="s">
        <v>59</v>
      </c>
      <c r="F161" t="s">
        <v>13</v>
      </c>
      <c r="G161">
        <v>668</v>
      </c>
      <c r="H161">
        <v>109</v>
      </c>
      <c r="I161">
        <v>205</v>
      </c>
      <c r="J161">
        <v>140</v>
      </c>
      <c r="K161">
        <v>34</v>
      </c>
      <c r="L161">
        <v>3</v>
      </c>
      <c r="M161">
        <v>21</v>
      </c>
      <c r="N161">
        <v>60</v>
      </c>
      <c r="O161">
        <v>155</v>
      </c>
      <c r="P161" s="28">
        <v>8.1999999999999993</v>
      </c>
      <c r="Q161">
        <v>6.2</v>
      </c>
      <c r="R161">
        <v>8.3000000000000007</v>
      </c>
      <c r="S161">
        <v>1</v>
      </c>
      <c r="T161">
        <v>50</v>
      </c>
      <c r="U161">
        <v>6</v>
      </c>
      <c r="V161">
        <v>-47.217614202620098</v>
      </c>
      <c r="W161">
        <v>12.160476972343901</v>
      </c>
      <c r="X161">
        <v>3.7940675132369894</v>
      </c>
      <c r="Y161">
        <v>19.782277775363124</v>
      </c>
      <c r="Z161">
        <v>-8.3384342631069757</v>
      </c>
      <c r="AA161">
        <v>-3.1181984435099079</v>
      </c>
      <c r="AB161">
        <v>-0.40385225413070402</v>
      </c>
      <c r="AC161">
        <v>0.84075695400494488</v>
      </c>
      <c r="AD161">
        <v>-2.6002866042603543</v>
      </c>
      <c r="AE161">
        <v>28.79785663836584</v>
      </c>
      <c r="AF161">
        <v>-15.336990108299108</v>
      </c>
      <c r="AG161">
        <v>13.568406930259028</v>
      </c>
      <c r="AH161">
        <v>12.178227224383189</v>
      </c>
      <c r="AI161">
        <v>-0.11062268740093099</v>
      </c>
      <c r="AJ161">
        <v>-10.93144186136535</v>
      </c>
      <c r="AK161">
        <v>-0.807468536849556</v>
      </c>
      <c r="AL161">
        <v>2.2571610464140308</v>
      </c>
      <c r="AM161">
        <v>0.90526644487775032</v>
      </c>
      <c r="AN161" s="2"/>
    </row>
    <row r="162" spans="1:40" x14ac:dyDescent="0.45">
      <c r="A162">
        <v>161</v>
      </c>
      <c r="B162" t="s">
        <v>324</v>
      </c>
      <c r="C162">
        <v>2006</v>
      </c>
      <c r="D162">
        <v>29</v>
      </c>
      <c r="E162" t="s">
        <v>313</v>
      </c>
      <c r="F162" t="s">
        <v>17</v>
      </c>
      <c r="G162">
        <v>617</v>
      </c>
      <c r="H162">
        <v>127</v>
      </c>
      <c r="I162">
        <v>140</v>
      </c>
      <c r="J162">
        <v>60</v>
      </c>
      <c r="K162">
        <v>38</v>
      </c>
      <c r="L162">
        <v>1</v>
      </c>
      <c r="M162">
        <v>18</v>
      </c>
      <c r="N162">
        <v>95</v>
      </c>
      <c r="O162">
        <v>150</v>
      </c>
      <c r="P162" s="28">
        <v>8.1999999999999993</v>
      </c>
      <c r="Q162">
        <v>6.4</v>
      </c>
      <c r="R162">
        <v>7</v>
      </c>
      <c r="S162">
        <v>1.6</v>
      </c>
      <c r="T162">
        <v>45</v>
      </c>
      <c r="U162">
        <v>6</v>
      </c>
      <c r="V162">
        <v>-47.217614202620098</v>
      </c>
      <c r="W162">
        <v>11.232057323257765</v>
      </c>
      <c r="X162">
        <v>4.4206107723036485</v>
      </c>
      <c r="Y162">
        <v>13.509848236833353</v>
      </c>
      <c r="Z162">
        <v>-3.573614684188704</v>
      </c>
      <c r="AA162">
        <v>-3.4850453192169559</v>
      </c>
      <c r="AB162">
        <v>-0.134617418043568</v>
      </c>
      <c r="AC162">
        <v>0.72064881771852418</v>
      </c>
      <c r="AD162">
        <v>-4.1171204567455604</v>
      </c>
      <c r="AE162">
        <v>27.868893520999201</v>
      </c>
      <c r="AF162">
        <v>-15.336990108299108</v>
      </c>
      <c r="AG162">
        <v>14.006097476396418</v>
      </c>
      <c r="AH162">
        <v>10.270794044660519</v>
      </c>
      <c r="AI162">
        <v>-0.1769962998414896</v>
      </c>
      <c r="AJ162">
        <v>-9.8382976752288158</v>
      </c>
      <c r="AK162">
        <v>-0.807468536849556</v>
      </c>
      <c r="AL162">
        <v>-2.6588145088644319</v>
      </c>
      <c r="AM162">
        <v>6.5447805925211475E-2</v>
      </c>
      <c r="AN162" s="2"/>
    </row>
    <row r="163" spans="1:40" x14ac:dyDescent="0.45">
      <c r="A163">
        <v>162</v>
      </c>
      <c r="B163" t="s">
        <v>126</v>
      </c>
      <c r="C163">
        <v>1983</v>
      </c>
      <c r="D163">
        <v>22</v>
      </c>
      <c r="E163" t="s">
        <v>127</v>
      </c>
      <c r="F163" t="s">
        <v>13</v>
      </c>
      <c r="G163">
        <v>726</v>
      </c>
      <c r="H163">
        <v>121</v>
      </c>
      <c r="I163">
        <v>211</v>
      </c>
      <c r="J163">
        <v>135</v>
      </c>
      <c r="K163">
        <v>47</v>
      </c>
      <c r="L163">
        <v>2</v>
      </c>
      <c r="M163">
        <v>0</v>
      </c>
      <c r="N163">
        <v>58</v>
      </c>
      <c r="O163">
        <v>144</v>
      </c>
      <c r="P163" s="28">
        <v>8.1999999999999993</v>
      </c>
      <c r="Q163">
        <v>6</v>
      </c>
      <c r="R163">
        <v>7.1</v>
      </c>
      <c r="S163">
        <v>2.2999999999999998</v>
      </c>
      <c r="T163">
        <v>39</v>
      </c>
      <c r="U163">
        <v>-4</v>
      </c>
      <c r="V163">
        <v>-47.217614202620098</v>
      </c>
      <c r="W163">
        <v>13.216326769343819</v>
      </c>
      <c r="X163">
        <v>4.2117630192814284</v>
      </c>
      <c r="Y163">
        <v>20.361271271227412</v>
      </c>
      <c r="Z163">
        <v>-8.0406330394245842</v>
      </c>
      <c r="AA163">
        <v>-4.3104507895578141</v>
      </c>
      <c r="AB163">
        <v>-0.269234836087136</v>
      </c>
      <c r="AC163">
        <v>0</v>
      </c>
      <c r="AD163">
        <v>-2.5136103841183424</v>
      </c>
      <c r="AE163">
        <v>26.754137780159233</v>
      </c>
      <c r="AF163">
        <v>-15.336990108299108</v>
      </c>
      <c r="AG163">
        <v>13.130716384121641</v>
      </c>
      <c r="AH163">
        <v>10.417519673869956</v>
      </c>
      <c r="AI163">
        <v>-0.25443218102214127</v>
      </c>
      <c r="AJ163">
        <v>-8.5265246518649729</v>
      </c>
      <c r="AK163">
        <v>0.538312357899704</v>
      </c>
      <c r="AL163">
        <v>2.1605570629089961</v>
      </c>
      <c r="AM163">
        <v>0.89665118176579772</v>
      </c>
      <c r="AN163" s="2"/>
    </row>
    <row r="164" spans="1:40" x14ac:dyDescent="0.45">
      <c r="A164">
        <v>163</v>
      </c>
      <c r="B164" t="s">
        <v>124</v>
      </c>
      <c r="C164">
        <v>1994</v>
      </c>
      <c r="D164">
        <v>26</v>
      </c>
      <c r="E164" t="s">
        <v>46</v>
      </c>
      <c r="F164" t="s">
        <v>17</v>
      </c>
      <c r="G164">
        <v>479</v>
      </c>
      <c r="H164">
        <v>104</v>
      </c>
      <c r="I164">
        <v>147</v>
      </c>
      <c r="J164">
        <v>74</v>
      </c>
      <c r="K164">
        <v>32</v>
      </c>
      <c r="L164">
        <v>2</v>
      </c>
      <c r="M164">
        <v>15</v>
      </c>
      <c r="N164">
        <v>65</v>
      </c>
      <c r="O164">
        <v>213</v>
      </c>
      <c r="P164" s="28">
        <v>8.1999999999999993</v>
      </c>
      <c r="Q164">
        <v>6.7</v>
      </c>
      <c r="R164">
        <v>7.7</v>
      </c>
      <c r="S164">
        <v>-0.1</v>
      </c>
      <c r="T164">
        <v>67</v>
      </c>
      <c r="U164">
        <v>4</v>
      </c>
      <c r="V164">
        <v>-47.217614202620098</v>
      </c>
      <c r="W164">
        <v>8.719862978671749</v>
      </c>
      <c r="X164">
        <v>3.6200277190518064</v>
      </c>
      <c r="Y164">
        <v>14.185340648675021</v>
      </c>
      <c r="Z164">
        <v>-4.4074581104994017</v>
      </c>
      <c r="AA164">
        <v>-2.9347750056563839</v>
      </c>
      <c r="AB164">
        <v>-0.269234836087136</v>
      </c>
      <c r="AC164">
        <v>0.60054068143210348</v>
      </c>
      <c r="AD164">
        <v>-2.8169771546153837</v>
      </c>
      <c r="AE164">
        <v>39.573828799818862</v>
      </c>
      <c r="AF164">
        <v>-15.336990108299108</v>
      </c>
      <c r="AG164">
        <v>14.662633295602499</v>
      </c>
      <c r="AH164">
        <v>11.297873449126572</v>
      </c>
      <c r="AI164">
        <v>1.10622687400931E-2</v>
      </c>
      <c r="AJ164">
        <v>-14.648132094229569</v>
      </c>
      <c r="AK164">
        <v>-0.538312357899704</v>
      </c>
      <c r="AL164">
        <v>4.5016759712119239</v>
      </c>
      <c r="AM164">
        <v>0.98903125393994795</v>
      </c>
      <c r="AN164" s="2"/>
    </row>
    <row r="165" spans="1:40" x14ac:dyDescent="0.45">
      <c r="A165">
        <v>164</v>
      </c>
      <c r="B165" t="s">
        <v>91</v>
      </c>
      <c r="C165">
        <v>1997</v>
      </c>
      <c r="D165">
        <v>32</v>
      </c>
      <c r="E165" t="s">
        <v>65</v>
      </c>
      <c r="F165" t="s">
        <v>17</v>
      </c>
      <c r="G165">
        <v>690</v>
      </c>
      <c r="H165">
        <v>123</v>
      </c>
      <c r="I165">
        <v>155</v>
      </c>
      <c r="J165">
        <v>84</v>
      </c>
      <c r="K165">
        <v>26</v>
      </c>
      <c r="L165">
        <v>5</v>
      </c>
      <c r="M165">
        <v>37</v>
      </c>
      <c r="N165">
        <v>145</v>
      </c>
      <c r="O165">
        <v>170</v>
      </c>
      <c r="P165" s="28">
        <v>8.1999999999999993</v>
      </c>
      <c r="Q165">
        <v>6.1</v>
      </c>
      <c r="R165">
        <v>6.9</v>
      </c>
      <c r="S165">
        <v>0.7</v>
      </c>
      <c r="T165">
        <v>55</v>
      </c>
      <c r="U165">
        <v>1</v>
      </c>
      <c r="V165">
        <v>-47.217614202620098</v>
      </c>
      <c r="W165">
        <v>12.560971722930077</v>
      </c>
      <c r="X165">
        <v>4.2813789369555018</v>
      </c>
      <c r="Y165">
        <v>14.95733197649407</v>
      </c>
      <c r="Z165">
        <v>-5.0030605578641856</v>
      </c>
      <c r="AA165">
        <v>-2.384504692095812</v>
      </c>
      <c r="AB165">
        <v>-0.67308709021783997</v>
      </c>
      <c r="AC165">
        <v>1.4813336808658553</v>
      </c>
      <c r="AD165">
        <v>-6.2840259602958559</v>
      </c>
      <c r="AE165">
        <v>31.584745990465763</v>
      </c>
      <c r="AF165">
        <v>-15.336990108299108</v>
      </c>
      <c r="AG165">
        <v>13.349561657190334</v>
      </c>
      <c r="AH165">
        <v>10.124068415451084</v>
      </c>
      <c r="AI165">
        <v>-7.7435881180651686E-2</v>
      </c>
      <c r="AJ165">
        <v>-12.024586047501884</v>
      </c>
      <c r="AK165">
        <v>-0.134578089474926</v>
      </c>
      <c r="AL165">
        <v>-0.79649024919768108</v>
      </c>
      <c r="AM165">
        <v>0.31077678874919579</v>
      </c>
      <c r="AN165" s="2"/>
    </row>
    <row r="166" spans="1:40" x14ac:dyDescent="0.45">
      <c r="A166">
        <v>165</v>
      </c>
      <c r="B166" t="s">
        <v>148</v>
      </c>
      <c r="C166">
        <v>1985</v>
      </c>
      <c r="D166">
        <v>26</v>
      </c>
      <c r="E166" t="s">
        <v>25</v>
      </c>
      <c r="F166" t="s">
        <v>17</v>
      </c>
      <c r="G166">
        <v>652</v>
      </c>
      <c r="H166">
        <v>114</v>
      </c>
      <c r="I166">
        <v>216</v>
      </c>
      <c r="J166">
        <v>162</v>
      </c>
      <c r="K166">
        <v>26</v>
      </c>
      <c r="L166">
        <v>18</v>
      </c>
      <c r="M166">
        <v>56</v>
      </c>
      <c r="N166">
        <v>34</v>
      </c>
      <c r="O166">
        <v>147</v>
      </c>
      <c r="P166" s="28">
        <v>8.1999999999999993</v>
      </c>
      <c r="Q166">
        <v>5.9</v>
      </c>
      <c r="R166">
        <v>7.5</v>
      </c>
      <c r="S166">
        <v>0.8</v>
      </c>
      <c r="T166">
        <v>38</v>
      </c>
      <c r="U166">
        <v>10</v>
      </c>
      <c r="V166">
        <v>-47.217614202620098</v>
      </c>
      <c r="W166">
        <v>11.869208062826681</v>
      </c>
      <c r="X166">
        <v>3.9681073074221724</v>
      </c>
      <c r="Y166">
        <v>20.843765851114316</v>
      </c>
      <c r="Z166">
        <v>-9.6487596473095003</v>
      </c>
      <c r="AA166">
        <v>-2.384504692095812</v>
      </c>
      <c r="AB166">
        <v>-2.4231135247842239</v>
      </c>
      <c r="AC166">
        <v>2.2420185440131863</v>
      </c>
      <c r="AD166">
        <v>-1.4734957424142006</v>
      </c>
      <c r="AE166">
        <v>27.311515650579217</v>
      </c>
      <c r="AF166">
        <v>-15.336990108299108</v>
      </c>
      <c r="AG166">
        <v>12.911871111052948</v>
      </c>
      <c r="AH166">
        <v>11.0044221907077</v>
      </c>
      <c r="AI166">
        <v>-8.8498149920744798E-2</v>
      </c>
      <c r="AJ166">
        <v>-8.307895814637666</v>
      </c>
      <c r="AK166">
        <v>-1.34578089474926</v>
      </c>
      <c r="AL166">
        <v>1.9242559408856019</v>
      </c>
      <c r="AM166">
        <v>0.87261227517307738</v>
      </c>
      <c r="AN166" s="2"/>
    </row>
    <row r="167" spans="1:40" x14ac:dyDescent="0.45">
      <c r="A167">
        <v>166</v>
      </c>
      <c r="B167" t="s">
        <v>325</v>
      </c>
      <c r="C167">
        <v>1954</v>
      </c>
      <c r="D167">
        <v>30</v>
      </c>
      <c r="E167" t="s">
        <v>31</v>
      </c>
      <c r="F167" t="s">
        <v>13</v>
      </c>
      <c r="G167">
        <v>676</v>
      </c>
      <c r="H167">
        <v>119</v>
      </c>
      <c r="I167">
        <v>182</v>
      </c>
      <c r="J167">
        <v>116</v>
      </c>
      <c r="K167">
        <v>29</v>
      </c>
      <c r="L167">
        <v>18</v>
      </c>
      <c r="M167">
        <v>18</v>
      </c>
      <c r="N167">
        <v>77</v>
      </c>
      <c r="O167">
        <v>154</v>
      </c>
      <c r="P167" s="28">
        <v>8.1999999999999993</v>
      </c>
      <c r="Q167">
        <v>6.1</v>
      </c>
      <c r="R167">
        <v>6.5</v>
      </c>
      <c r="S167">
        <v>1</v>
      </c>
      <c r="T167">
        <v>47</v>
      </c>
      <c r="U167">
        <v>1</v>
      </c>
      <c r="V167">
        <v>-47.217614202620098</v>
      </c>
      <c r="W167">
        <v>12.306111427102509</v>
      </c>
      <c r="X167">
        <v>4.142147101607355</v>
      </c>
      <c r="Y167">
        <v>17.56280270788336</v>
      </c>
      <c r="Z167">
        <v>-6.9089883894314941</v>
      </c>
      <c r="AA167">
        <v>-2.6596398488760977</v>
      </c>
      <c r="AB167">
        <v>-2.4231135247842239</v>
      </c>
      <c r="AC167">
        <v>0.72064881771852418</v>
      </c>
      <c r="AD167">
        <v>-3.3370344754674544</v>
      </c>
      <c r="AE167">
        <v>28.612064014892514</v>
      </c>
      <c r="AF167">
        <v>-15.336990108299108</v>
      </c>
      <c r="AG167">
        <v>13.349561657190334</v>
      </c>
      <c r="AH167">
        <v>9.5371658986133401</v>
      </c>
      <c r="AI167">
        <v>-0.11062268740093099</v>
      </c>
      <c r="AJ167">
        <v>-10.27555534968343</v>
      </c>
      <c r="AK167">
        <v>-0.134578089474926</v>
      </c>
      <c r="AL167">
        <v>-2.1736350510298279</v>
      </c>
      <c r="AM167">
        <v>0.10214318063096131</v>
      </c>
      <c r="AN167" s="2"/>
    </row>
    <row r="168" spans="1:40" x14ac:dyDescent="0.45">
      <c r="A168">
        <v>167</v>
      </c>
      <c r="B168" t="s">
        <v>326</v>
      </c>
      <c r="C168">
        <v>2000</v>
      </c>
      <c r="D168">
        <v>23</v>
      </c>
      <c r="E168" t="s">
        <v>19</v>
      </c>
      <c r="F168" t="s">
        <v>17</v>
      </c>
      <c r="G168">
        <v>729</v>
      </c>
      <c r="H168">
        <v>122</v>
      </c>
      <c r="I168">
        <v>199</v>
      </c>
      <c r="J168">
        <v>121</v>
      </c>
      <c r="K168">
        <v>36</v>
      </c>
      <c r="L168">
        <v>6</v>
      </c>
      <c r="M168">
        <v>21</v>
      </c>
      <c r="N168">
        <v>59</v>
      </c>
      <c r="O168">
        <v>126</v>
      </c>
      <c r="P168" s="28">
        <v>8.1999999999999993</v>
      </c>
      <c r="Q168">
        <v>6</v>
      </c>
      <c r="R168">
        <v>5.9</v>
      </c>
      <c r="S168">
        <v>2.7</v>
      </c>
      <c r="T168">
        <v>31</v>
      </c>
      <c r="U168">
        <v>6</v>
      </c>
      <c r="V168">
        <v>-47.217614202620098</v>
      </c>
      <c r="W168">
        <v>13.270939689878299</v>
      </c>
      <c r="X168">
        <v>4.2465709781184655</v>
      </c>
      <c r="Y168">
        <v>19.203284279498838</v>
      </c>
      <c r="Z168">
        <v>-7.2067896131138864</v>
      </c>
      <c r="AA168">
        <v>-3.3016218813634319</v>
      </c>
      <c r="AB168">
        <v>-0.80770450826140805</v>
      </c>
      <c r="AC168">
        <v>0.84075695400494488</v>
      </c>
      <c r="AD168">
        <v>-2.5569484941893483</v>
      </c>
      <c r="AE168">
        <v>23.40987055763933</v>
      </c>
      <c r="AF168">
        <v>-15.336990108299108</v>
      </c>
      <c r="AG168">
        <v>13.130716384121641</v>
      </c>
      <c r="AH168">
        <v>8.6568121233567243</v>
      </c>
      <c r="AI168">
        <v>-0.29868125598251372</v>
      </c>
      <c r="AJ168">
        <v>-6.7774939540465171</v>
      </c>
      <c r="AK168">
        <v>-0.807468536849556</v>
      </c>
      <c r="AL168">
        <v>-1.5523615881076278</v>
      </c>
      <c r="AM168">
        <v>0.17474544315182183</v>
      </c>
      <c r="AN168" s="2"/>
    </row>
    <row r="169" spans="1:40" x14ac:dyDescent="0.45">
      <c r="A169">
        <v>168</v>
      </c>
      <c r="B169" t="s">
        <v>327</v>
      </c>
      <c r="C169">
        <v>2010</v>
      </c>
      <c r="D169">
        <v>24</v>
      </c>
      <c r="E169" t="s">
        <v>304</v>
      </c>
      <c r="F169" t="s">
        <v>13</v>
      </c>
      <c r="G169">
        <v>661</v>
      </c>
      <c r="H169">
        <v>96</v>
      </c>
      <c r="I169">
        <v>169</v>
      </c>
      <c r="J169">
        <v>96</v>
      </c>
      <c r="K169">
        <v>46</v>
      </c>
      <c r="L169">
        <v>5</v>
      </c>
      <c r="M169">
        <v>15</v>
      </c>
      <c r="N169">
        <v>72</v>
      </c>
      <c r="O169">
        <v>143</v>
      </c>
      <c r="P169" s="28">
        <v>8.1999999999999993</v>
      </c>
      <c r="Q169">
        <v>5.8</v>
      </c>
      <c r="R169">
        <v>6</v>
      </c>
      <c r="S169">
        <v>2.6</v>
      </c>
      <c r="T169">
        <v>30</v>
      </c>
      <c r="U169">
        <v>2</v>
      </c>
      <c r="V169">
        <v>-47.217614202620098</v>
      </c>
      <c r="W169">
        <v>12.033046824430118</v>
      </c>
      <c r="X169">
        <v>3.3415640483555133</v>
      </c>
      <c r="Y169">
        <v>16.308316800177405</v>
      </c>
      <c r="Z169">
        <v>-5.7177834947019264</v>
      </c>
      <c r="AA169">
        <v>-4.2187390706310524</v>
      </c>
      <c r="AB169">
        <v>-0.67308709021783997</v>
      </c>
      <c r="AC169">
        <v>0.60054068143210348</v>
      </c>
      <c r="AD169">
        <v>-3.120343925112425</v>
      </c>
      <c r="AE169">
        <v>26.568345156685904</v>
      </c>
      <c r="AF169">
        <v>-15.336990108299108</v>
      </c>
      <c r="AG169">
        <v>12.693025837984253</v>
      </c>
      <c r="AH169">
        <v>8.8035377525661591</v>
      </c>
      <c r="AI169">
        <v>-0.28761898724242058</v>
      </c>
      <c r="AJ169">
        <v>-6.5588651168192103</v>
      </c>
      <c r="AK169">
        <v>-0.269156178949852</v>
      </c>
      <c r="AL169">
        <v>-3.0518210729624782</v>
      </c>
      <c r="AM169">
        <v>4.5138917647965654E-2</v>
      </c>
      <c r="AN169" s="2"/>
    </row>
    <row r="170" spans="1:40" x14ac:dyDescent="0.45">
      <c r="A170">
        <v>169</v>
      </c>
      <c r="B170" t="s">
        <v>328</v>
      </c>
      <c r="C170">
        <v>1972</v>
      </c>
      <c r="D170">
        <v>26</v>
      </c>
      <c r="E170" t="s">
        <v>22</v>
      </c>
      <c r="F170" t="s">
        <v>13</v>
      </c>
      <c r="G170">
        <v>654</v>
      </c>
      <c r="H170">
        <v>102</v>
      </c>
      <c r="I170">
        <v>171</v>
      </c>
      <c r="J170">
        <v>101</v>
      </c>
      <c r="K170">
        <v>30</v>
      </c>
      <c r="L170">
        <v>7</v>
      </c>
      <c r="M170">
        <v>11</v>
      </c>
      <c r="N170">
        <v>63</v>
      </c>
      <c r="O170">
        <v>169</v>
      </c>
      <c r="P170" s="28">
        <v>8.1999999999999993</v>
      </c>
      <c r="Q170">
        <v>5.7</v>
      </c>
      <c r="R170">
        <v>8.1</v>
      </c>
      <c r="S170">
        <v>0.1</v>
      </c>
      <c r="T170">
        <v>44</v>
      </c>
      <c r="U170">
        <v>3</v>
      </c>
      <c r="V170">
        <v>-47.217614202620098</v>
      </c>
      <c r="W170">
        <v>11.905616676516335</v>
      </c>
      <c r="X170">
        <v>3.550411801377733</v>
      </c>
      <c r="Y170">
        <v>16.501314632132168</v>
      </c>
      <c r="Z170">
        <v>-6.0155847183843179</v>
      </c>
      <c r="AA170">
        <v>-2.7513515678028599</v>
      </c>
      <c r="AB170">
        <v>-0.94232192630497602</v>
      </c>
      <c r="AC170">
        <v>0.44039649971687589</v>
      </c>
      <c r="AD170">
        <v>-2.7303009344733717</v>
      </c>
      <c r="AE170">
        <v>31.398953366992433</v>
      </c>
      <c r="AF170">
        <v>-15.336990108299108</v>
      </c>
      <c r="AG170">
        <v>12.474180564915558</v>
      </c>
      <c r="AH170">
        <v>11.884775965964314</v>
      </c>
      <c r="AI170">
        <v>-1.10622687400931E-2</v>
      </c>
      <c r="AJ170">
        <v>-9.6196688380015072</v>
      </c>
      <c r="AK170">
        <v>-0.403734268424778</v>
      </c>
      <c r="AL170">
        <v>3.1270206745643025</v>
      </c>
      <c r="AM170">
        <v>0.95799366297151811</v>
      </c>
      <c r="AN170" s="2"/>
    </row>
    <row r="171" spans="1:40" x14ac:dyDescent="0.45">
      <c r="A171">
        <v>170</v>
      </c>
      <c r="B171" t="s">
        <v>329</v>
      </c>
      <c r="C171">
        <v>1959</v>
      </c>
      <c r="D171">
        <v>27</v>
      </c>
      <c r="E171" t="s">
        <v>226</v>
      </c>
      <c r="F171" t="s">
        <v>17</v>
      </c>
      <c r="G171">
        <v>682</v>
      </c>
      <c r="H171">
        <v>118</v>
      </c>
      <c r="I171">
        <v>182</v>
      </c>
      <c r="J171">
        <v>112</v>
      </c>
      <c r="K171">
        <v>16</v>
      </c>
      <c r="L171">
        <v>8</v>
      </c>
      <c r="M171">
        <v>2</v>
      </c>
      <c r="N171">
        <v>80</v>
      </c>
      <c r="O171">
        <v>168</v>
      </c>
      <c r="P171" s="28">
        <v>8.1999999999999993</v>
      </c>
      <c r="Q171">
        <v>5.7</v>
      </c>
      <c r="R171">
        <v>8.5</v>
      </c>
      <c r="S171">
        <v>0.1</v>
      </c>
      <c r="T171">
        <v>57</v>
      </c>
      <c r="U171">
        <v>-1</v>
      </c>
      <c r="V171">
        <v>-47.217614202620098</v>
      </c>
      <c r="W171">
        <v>12.415337268171468</v>
      </c>
      <c r="X171">
        <v>4.1073391427703188</v>
      </c>
      <c r="Y171">
        <v>17.56280270788336</v>
      </c>
      <c r="Z171">
        <v>-6.6707474104855802</v>
      </c>
      <c r="AA171">
        <v>-1.467387502828192</v>
      </c>
      <c r="AB171">
        <v>-1.076939344348544</v>
      </c>
      <c r="AC171">
        <v>8.0072090857613798E-2</v>
      </c>
      <c r="AD171">
        <v>-3.4670488056804722</v>
      </c>
      <c r="AE171">
        <v>31.213160743519104</v>
      </c>
      <c r="AF171">
        <v>-15.336990108299108</v>
      </c>
      <c r="AG171">
        <v>12.474180564915558</v>
      </c>
      <c r="AH171">
        <v>12.471678482802059</v>
      </c>
      <c r="AI171">
        <v>-1.10622687400931E-2</v>
      </c>
      <c r="AJ171">
        <v>-12.461843721956498</v>
      </c>
      <c r="AK171">
        <v>0.134578089474926</v>
      </c>
      <c r="AL171">
        <v>2.7495157254358182</v>
      </c>
      <c r="AM171">
        <v>0.93988599398990935</v>
      </c>
      <c r="AN171" s="2"/>
    </row>
    <row r="172" spans="1:40" x14ac:dyDescent="0.45">
      <c r="A172">
        <v>171</v>
      </c>
      <c r="B172" t="s">
        <v>222</v>
      </c>
      <c r="C172">
        <v>1955</v>
      </c>
      <c r="D172">
        <v>24</v>
      </c>
      <c r="E172" t="s">
        <v>52</v>
      </c>
      <c r="F172" t="s">
        <v>17</v>
      </c>
      <c r="G172">
        <v>646</v>
      </c>
      <c r="H172">
        <v>98</v>
      </c>
      <c r="I172">
        <v>176</v>
      </c>
      <c r="J172">
        <v>94</v>
      </c>
      <c r="K172">
        <v>29</v>
      </c>
      <c r="L172">
        <v>9</v>
      </c>
      <c r="M172">
        <v>9</v>
      </c>
      <c r="N172">
        <v>45</v>
      </c>
      <c r="O172">
        <v>144</v>
      </c>
      <c r="P172" s="28">
        <v>8.1</v>
      </c>
      <c r="Q172">
        <v>5.7</v>
      </c>
      <c r="R172">
        <v>7</v>
      </c>
      <c r="S172">
        <v>2.2000000000000002</v>
      </c>
      <c r="T172">
        <v>38</v>
      </c>
      <c r="U172">
        <v>-2</v>
      </c>
      <c r="V172">
        <v>-47.217614202620098</v>
      </c>
      <c r="W172">
        <v>11.759982221757724</v>
      </c>
      <c r="X172">
        <v>3.4111799660295867</v>
      </c>
      <c r="Y172">
        <v>16.983809212019072</v>
      </c>
      <c r="Z172">
        <v>-5.5986630052289694</v>
      </c>
      <c r="AA172">
        <v>-2.6596398488760977</v>
      </c>
      <c r="AB172">
        <v>-1.211556762392112</v>
      </c>
      <c r="AC172">
        <v>0.36032440885926209</v>
      </c>
      <c r="AD172">
        <v>-1.9502149531952655</v>
      </c>
      <c r="AE172">
        <v>26.754137780159233</v>
      </c>
      <c r="AF172">
        <v>-15.149953643563755</v>
      </c>
      <c r="AG172">
        <v>12.474180564915558</v>
      </c>
      <c r="AH172">
        <v>10.270794044660519</v>
      </c>
      <c r="AI172">
        <v>-0.24336991228204821</v>
      </c>
      <c r="AJ172">
        <v>-8.307895814637666</v>
      </c>
      <c r="AK172">
        <v>0.269156178949852</v>
      </c>
      <c r="AL172">
        <v>-5.5343765445202031E-2</v>
      </c>
      <c r="AM172">
        <v>0.48616758910340563</v>
      </c>
      <c r="AN172" s="2"/>
    </row>
    <row r="173" spans="1:40" x14ac:dyDescent="0.45">
      <c r="A173">
        <v>172</v>
      </c>
      <c r="B173" t="s">
        <v>288</v>
      </c>
      <c r="C173">
        <v>1954</v>
      </c>
      <c r="D173">
        <v>27</v>
      </c>
      <c r="E173" t="s">
        <v>228</v>
      </c>
      <c r="F173" t="s">
        <v>17</v>
      </c>
      <c r="G173">
        <v>679</v>
      </c>
      <c r="H173">
        <v>120</v>
      </c>
      <c r="I173">
        <v>199</v>
      </c>
      <c r="J173">
        <v>110</v>
      </c>
      <c r="K173">
        <v>39</v>
      </c>
      <c r="L173">
        <v>10</v>
      </c>
      <c r="M173">
        <v>6</v>
      </c>
      <c r="N173">
        <v>84</v>
      </c>
      <c r="O173">
        <v>171</v>
      </c>
      <c r="P173" s="28">
        <v>8.1</v>
      </c>
      <c r="Q173">
        <v>5.8</v>
      </c>
      <c r="R173">
        <v>8.4</v>
      </c>
      <c r="S173">
        <v>-0.3</v>
      </c>
      <c r="T173">
        <v>56</v>
      </c>
      <c r="U173">
        <v>6</v>
      </c>
      <c r="V173">
        <v>-47.217614202620098</v>
      </c>
      <c r="W173">
        <v>12.360724347636989</v>
      </c>
      <c r="X173">
        <v>4.1769550604443921</v>
      </c>
      <c r="Y173">
        <v>19.203284279498838</v>
      </c>
      <c r="Z173">
        <v>-6.5516269210126241</v>
      </c>
      <c r="AA173">
        <v>-3.5767570381437181</v>
      </c>
      <c r="AB173">
        <v>-1.3461741804356799</v>
      </c>
      <c r="AC173">
        <v>0.24021627257284139</v>
      </c>
      <c r="AD173">
        <v>-3.6404012459644957</v>
      </c>
      <c r="AE173">
        <v>31.770538613939088</v>
      </c>
      <c r="AF173">
        <v>-15.149953643563755</v>
      </c>
      <c r="AG173">
        <v>12.693025837984253</v>
      </c>
      <c r="AH173">
        <v>12.324952853592624</v>
      </c>
      <c r="AI173">
        <v>3.3186806220279294E-2</v>
      </c>
      <c r="AJ173">
        <v>-12.243214884729191</v>
      </c>
      <c r="AK173">
        <v>-0.807468536849556</v>
      </c>
      <c r="AL173">
        <v>2.2696734185701901</v>
      </c>
      <c r="AM173">
        <v>0.90633406708592157</v>
      </c>
      <c r="AN173" s="2"/>
    </row>
    <row r="174" spans="1:40" x14ac:dyDescent="0.45">
      <c r="A174">
        <v>173</v>
      </c>
      <c r="B174" t="s">
        <v>308</v>
      </c>
      <c r="C174">
        <v>2010</v>
      </c>
      <c r="D174">
        <v>27</v>
      </c>
      <c r="E174" t="s">
        <v>22</v>
      </c>
      <c r="F174" t="s">
        <v>13</v>
      </c>
      <c r="G174">
        <v>696</v>
      </c>
      <c r="H174">
        <v>103</v>
      </c>
      <c r="I174">
        <v>200</v>
      </c>
      <c r="J174">
        <v>127</v>
      </c>
      <c r="K174">
        <v>41</v>
      </c>
      <c r="L174">
        <v>3</v>
      </c>
      <c r="M174">
        <v>3</v>
      </c>
      <c r="N174">
        <v>57</v>
      </c>
      <c r="O174">
        <v>141</v>
      </c>
      <c r="P174" s="28">
        <v>8.1</v>
      </c>
      <c r="Q174">
        <v>5.7</v>
      </c>
      <c r="R174">
        <v>6.4</v>
      </c>
      <c r="S174">
        <v>2.2000000000000002</v>
      </c>
      <c r="T174">
        <v>33</v>
      </c>
      <c r="U174">
        <v>0</v>
      </c>
      <c r="V174">
        <v>-47.217614202620098</v>
      </c>
      <c r="W174">
        <v>12.670197563999034</v>
      </c>
      <c r="X174">
        <v>3.5852197602147697</v>
      </c>
      <c r="Y174">
        <v>19.29978319547622</v>
      </c>
      <c r="Z174">
        <v>-7.5641510815327564</v>
      </c>
      <c r="AA174">
        <v>-3.7601804759972417</v>
      </c>
      <c r="AB174">
        <v>-0.40385225413070402</v>
      </c>
      <c r="AC174">
        <v>0.1201081362864207</v>
      </c>
      <c r="AD174">
        <v>-2.4702722740473364</v>
      </c>
      <c r="AE174">
        <v>26.196759909739249</v>
      </c>
      <c r="AF174">
        <v>-15.149953643563755</v>
      </c>
      <c r="AG174">
        <v>12.474180564915558</v>
      </c>
      <c r="AH174">
        <v>9.3904402694039035</v>
      </c>
      <c r="AI174">
        <v>-0.24336991228204821</v>
      </c>
      <c r="AJ174">
        <v>-7.2147516285011308</v>
      </c>
      <c r="AK174">
        <v>0</v>
      </c>
      <c r="AL174">
        <v>-0.28745607263991513</v>
      </c>
      <c r="AM174">
        <v>0.42862677635736551</v>
      </c>
      <c r="AN174" s="2"/>
    </row>
    <row r="175" spans="1:40" x14ac:dyDescent="0.45">
      <c r="A175">
        <v>174</v>
      </c>
      <c r="B175" t="s">
        <v>91</v>
      </c>
      <c r="C175">
        <v>1998</v>
      </c>
      <c r="D175">
        <v>33</v>
      </c>
      <c r="E175" t="s">
        <v>65</v>
      </c>
      <c r="F175" t="s">
        <v>17</v>
      </c>
      <c r="G175">
        <v>697</v>
      </c>
      <c r="H175">
        <v>120</v>
      </c>
      <c r="I175">
        <v>167</v>
      </c>
      <c r="J175">
        <v>79</v>
      </c>
      <c r="K175">
        <v>44</v>
      </c>
      <c r="L175">
        <v>7</v>
      </c>
      <c r="M175">
        <v>28</v>
      </c>
      <c r="N175">
        <v>130</v>
      </c>
      <c r="O175">
        <v>178</v>
      </c>
      <c r="P175" s="28">
        <v>8.1</v>
      </c>
      <c r="Q175">
        <v>6</v>
      </c>
      <c r="R175">
        <v>7.2</v>
      </c>
      <c r="S175">
        <v>0.3</v>
      </c>
      <c r="T175">
        <v>59</v>
      </c>
      <c r="U175">
        <v>-1</v>
      </c>
      <c r="V175">
        <v>-47.217614202620098</v>
      </c>
      <c r="W175">
        <v>12.68840187084386</v>
      </c>
      <c r="X175">
        <v>4.1769550604443921</v>
      </c>
      <c r="Y175">
        <v>16.115318968222642</v>
      </c>
      <c r="Z175">
        <v>-4.7052593341817932</v>
      </c>
      <c r="AA175">
        <v>-4.0353156327775279</v>
      </c>
      <c r="AB175">
        <v>-0.94232192630497602</v>
      </c>
      <c r="AC175">
        <v>1.1210092720065932</v>
      </c>
      <c r="AD175">
        <v>-5.6339543092307673</v>
      </c>
      <c r="AE175">
        <v>33.071086978252382</v>
      </c>
      <c r="AF175">
        <v>-15.149953643563755</v>
      </c>
      <c r="AG175">
        <v>13.130716384121641</v>
      </c>
      <c r="AH175">
        <v>10.564245303079392</v>
      </c>
      <c r="AI175">
        <v>-3.3186806220279294E-2</v>
      </c>
      <c r="AJ175">
        <v>-12.899101396411114</v>
      </c>
      <c r="AK175">
        <v>0.134578089474926</v>
      </c>
      <c r="AL175">
        <v>0.38560467513551755</v>
      </c>
      <c r="AM175">
        <v>0.59522416805683487</v>
      </c>
      <c r="AN175" s="2"/>
    </row>
    <row r="176" spans="1:40" x14ac:dyDescent="0.45">
      <c r="A176">
        <v>175</v>
      </c>
      <c r="B176" t="s">
        <v>330</v>
      </c>
      <c r="C176">
        <v>1947</v>
      </c>
      <c r="D176">
        <v>24</v>
      </c>
      <c r="E176" t="s">
        <v>62</v>
      </c>
      <c r="F176" t="s">
        <v>17</v>
      </c>
      <c r="G176">
        <v>666</v>
      </c>
      <c r="H176">
        <v>118</v>
      </c>
      <c r="I176">
        <v>177</v>
      </c>
      <c r="J176">
        <v>99</v>
      </c>
      <c r="K176">
        <v>23</v>
      </c>
      <c r="L176">
        <v>4</v>
      </c>
      <c r="M176">
        <v>1</v>
      </c>
      <c r="N176">
        <v>98</v>
      </c>
      <c r="O176">
        <v>173</v>
      </c>
      <c r="P176" s="28">
        <v>8.1</v>
      </c>
      <c r="Q176">
        <v>5.5</v>
      </c>
      <c r="R176">
        <v>7.5</v>
      </c>
      <c r="S176">
        <v>-0.1</v>
      </c>
      <c r="T176">
        <v>59</v>
      </c>
      <c r="U176">
        <v>-2</v>
      </c>
      <c r="V176">
        <v>-47.217614202620098</v>
      </c>
      <c r="W176">
        <v>12.124068358654249</v>
      </c>
      <c r="X176">
        <v>4.1073391427703188</v>
      </c>
      <c r="Y176">
        <v>17.080308127996453</v>
      </c>
      <c r="Z176">
        <v>-5.8964642289113609</v>
      </c>
      <c r="AA176">
        <v>-2.1093695353155262</v>
      </c>
      <c r="AB176">
        <v>-0.538469672174272</v>
      </c>
      <c r="AC176">
        <v>4.0036045428806899E-2</v>
      </c>
      <c r="AD176">
        <v>-4.2471347869585783</v>
      </c>
      <c r="AE176">
        <v>32.142123860885746</v>
      </c>
      <c r="AF176">
        <v>-15.149953643563755</v>
      </c>
      <c r="AG176">
        <v>12.036490018778171</v>
      </c>
      <c r="AH176">
        <v>11.0044221907077</v>
      </c>
      <c r="AI176">
        <v>1.10622687400931E-2</v>
      </c>
      <c r="AJ176">
        <v>-12.899101396411114</v>
      </c>
      <c r="AK176">
        <v>0.269156178949852</v>
      </c>
      <c r="AL176">
        <v>0.75689872695668381</v>
      </c>
      <c r="AM176">
        <v>0.6806800354790401</v>
      </c>
      <c r="AN176" s="2"/>
    </row>
    <row r="177" spans="1:40" x14ac:dyDescent="0.45">
      <c r="A177">
        <v>176</v>
      </c>
      <c r="B177" t="s">
        <v>72</v>
      </c>
      <c r="C177">
        <v>2017</v>
      </c>
      <c r="D177">
        <v>33</v>
      </c>
      <c r="E177" t="s">
        <v>73</v>
      </c>
      <c r="F177" t="s">
        <v>17</v>
      </c>
      <c r="G177">
        <v>707</v>
      </c>
      <c r="H177">
        <v>106</v>
      </c>
      <c r="I177">
        <v>179</v>
      </c>
      <c r="J177">
        <v>108</v>
      </c>
      <c r="K177">
        <v>34</v>
      </c>
      <c r="L177">
        <v>1</v>
      </c>
      <c r="M177">
        <v>5</v>
      </c>
      <c r="N177">
        <v>134</v>
      </c>
      <c r="O177">
        <v>167</v>
      </c>
      <c r="P177" s="28">
        <v>8.1</v>
      </c>
      <c r="Q177">
        <v>6</v>
      </c>
      <c r="R177">
        <v>6.3</v>
      </c>
      <c r="S177">
        <v>0.9</v>
      </c>
      <c r="T177">
        <v>58</v>
      </c>
      <c r="U177">
        <v>-7</v>
      </c>
      <c r="V177">
        <v>-47.217614202620098</v>
      </c>
      <c r="W177">
        <v>12.870444939292122</v>
      </c>
      <c r="X177">
        <v>3.6896436367258794</v>
      </c>
      <c r="Y177">
        <v>17.273305959951216</v>
      </c>
      <c r="Z177">
        <v>-6.4325064315396672</v>
      </c>
      <c r="AA177">
        <v>-3.1181984435099079</v>
      </c>
      <c r="AB177">
        <v>-0.134617418043568</v>
      </c>
      <c r="AC177">
        <v>0.20018022714403449</v>
      </c>
      <c r="AD177">
        <v>-5.8073067495147912</v>
      </c>
      <c r="AE177">
        <v>31.027368120045779</v>
      </c>
      <c r="AF177">
        <v>-15.149953643563755</v>
      </c>
      <c r="AG177">
        <v>13.130716384121641</v>
      </c>
      <c r="AH177">
        <v>9.243714640194467</v>
      </c>
      <c r="AI177">
        <v>-9.9560418660837896E-2</v>
      </c>
      <c r="AJ177">
        <v>-12.680472559183807</v>
      </c>
      <c r="AK177">
        <v>0.94204662632448199</v>
      </c>
      <c r="AL177">
        <v>-2.2628093328368126</v>
      </c>
      <c r="AM177">
        <v>9.4250270665635585E-2</v>
      </c>
      <c r="AN177" s="2"/>
    </row>
    <row r="178" spans="1:40" x14ac:dyDescent="0.45">
      <c r="A178">
        <v>177</v>
      </c>
      <c r="B178" t="s">
        <v>207</v>
      </c>
      <c r="C178">
        <v>1964</v>
      </c>
      <c r="D178">
        <v>27</v>
      </c>
      <c r="E178" t="s">
        <v>127</v>
      </c>
      <c r="F178" t="s">
        <v>13</v>
      </c>
      <c r="G178">
        <v>685</v>
      </c>
      <c r="H178">
        <v>82</v>
      </c>
      <c r="I178">
        <v>194</v>
      </c>
      <c r="J178">
        <v>128</v>
      </c>
      <c r="K178">
        <v>35</v>
      </c>
      <c r="L178">
        <v>3</v>
      </c>
      <c r="M178">
        <v>1</v>
      </c>
      <c r="N178">
        <v>51</v>
      </c>
      <c r="O178">
        <v>145</v>
      </c>
      <c r="P178" s="28">
        <v>8.1</v>
      </c>
      <c r="Q178">
        <v>6</v>
      </c>
      <c r="R178">
        <v>6.4</v>
      </c>
      <c r="S178">
        <v>2.2000000000000002</v>
      </c>
      <c r="T178">
        <v>37</v>
      </c>
      <c r="U178">
        <v>-1</v>
      </c>
      <c r="V178">
        <v>-47.217614202620098</v>
      </c>
      <c r="W178">
        <v>12.469950188705946</v>
      </c>
      <c r="X178">
        <v>2.854252624637001</v>
      </c>
      <c r="Y178">
        <v>18.720789699611935</v>
      </c>
      <c r="Z178">
        <v>-7.6237113262692349</v>
      </c>
      <c r="AA178">
        <v>-3.2099101624366702</v>
      </c>
      <c r="AB178">
        <v>-0.40385225413070402</v>
      </c>
      <c r="AC178">
        <v>4.0036045428806899E-2</v>
      </c>
      <c r="AD178">
        <v>-2.2102436136213011</v>
      </c>
      <c r="AE178">
        <v>26.939930403632562</v>
      </c>
      <c r="AF178">
        <v>-15.149953643563755</v>
      </c>
      <c r="AG178">
        <v>13.130716384121641</v>
      </c>
      <c r="AH178">
        <v>9.3904402694039035</v>
      </c>
      <c r="AI178">
        <v>-0.24336991228204821</v>
      </c>
      <c r="AJ178">
        <v>-8.0892669774103592</v>
      </c>
      <c r="AK178">
        <v>0.134578089474926</v>
      </c>
      <c r="AL178">
        <v>-0.46722838731745187</v>
      </c>
      <c r="AM178">
        <v>0.38527245659625164</v>
      </c>
      <c r="AN178" s="2"/>
    </row>
    <row r="179" spans="1:40" x14ac:dyDescent="0.45">
      <c r="A179">
        <v>178</v>
      </c>
      <c r="B179" t="s">
        <v>289</v>
      </c>
      <c r="C179">
        <v>1986</v>
      </c>
      <c r="D179">
        <v>28</v>
      </c>
      <c r="E179" t="s">
        <v>40</v>
      </c>
      <c r="F179" t="s">
        <v>13</v>
      </c>
      <c r="G179">
        <v>693</v>
      </c>
      <c r="H179">
        <v>107</v>
      </c>
      <c r="I179">
        <v>207</v>
      </c>
      <c r="J179">
        <v>150</v>
      </c>
      <c r="K179">
        <v>47</v>
      </c>
      <c r="L179">
        <v>2</v>
      </c>
      <c r="M179">
        <v>0</v>
      </c>
      <c r="N179">
        <v>105</v>
      </c>
      <c r="O179">
        <v>157</v>
      </c>
      <c r="P179" s="28">
        <v>8.1</v>
      </c>
      <c r="Q179">
        <v>6.1</v>
      </c>
      <c r="R179">
        <v>7.3</v>
      </c>
      <c r="S179">
        <v>1.1000000000000001</v>
      </c>
      <c r="T179">
        <v>52</v>
      </c>
      <c r="U179">
        <v>-2</v>
      </c>
      <c r="V179">
        <v>-47.217614202620098</v>
      </c>
      <c r="W179">
        <v>12.615584643464556</v>
      </c>
      <c r="X179">
        <v>3.7244515955629161</v>
      </c>
      <c r="Y179">
        <v>19.975275607317887</v>
      </c>
      <c r="Z179">
        <v>-8.9340367104717604</v>
      </c>
      <c r="AA179">
        <v>-4.3104507895578141</v>
      </c>
      <c r="AB179">
        <v>-0.269234836087136</v>
      </c>
      <c r="AC179">
        <v>0</v>
      </c>
      <c r="AD179">
        <v>-4.55050155745562</v>
      </c>
      <c r="AE179">
        <v>29.169441885312498</v>
      </c>
      <c r="AF179">
        <v>-15.149953643563755</v>
      </c>
      <c r="AG179">
        <v>13.349561657190334</v>
      </c>
      <c r="AH179">
        <v>10.710970932288827</v>
      </c>
      <c r="AI179">
        <v>-0.12168495614102411</v>
      </c>
      <c r="AJ179">
        <v>-11.368699535819964</v>
      </c>
      <c r="AK179">
        <v>0.269156178949852</v>
      </c>
      <c r="AL179">
        <v>-2.1077337316302964</v>
      </c>
      <c r="AM179">
        <v>0.10834741273491219</v>
      </c>
      <c r="AN179" s="2"/>
    </row>
    <row r="180" spans="1:40" x14ac:dyDescent="0.45">
      <c r="A180">
        <v>179</v>
      </c>
      <c r="B180" t="s">
        <v>331</v>
      </c>
      <c r="C180">
        <v>1963</v>
      </c>
      <c r="D180">
        <v>24</v>
      </c>
      <c r="E180" t="s">
        <v>28</v>
      </c>
      <c r="F180" t="s">
        <v>17</v>
      </c>
      <c r="G180">
        <v>692</v>
      </c>
      <c r="H180">
        <v>96</v>
      </c>
      <c r="I180">
        <v>178</v>
      </c>
      <c r="J180">
        <v>105</v>
      </c>
      <c r="K180">
        <v>36</v>
      </c>
      <c r="L180">
        <v>11</v>
      </c>
      <c r="M180">
        <v>8</v>
      </c>
      <c r="N180">
        <v>50</v>
      </c>
      <c r="O180">
        <v>140</v>
      </c>
      <c r="P180" s="28">
        <v>8.1</v>
      </c>
      <c r="Q180">
        <v>5.4</v>
      </c>
      <c r="R180">
        <v>5.8</v>
      </c>
      <c r="S180">
        <v>1.4</v>
      </c>
      <c r="T180">
        <v>32</v>
      </c>
      <c r="U180">
        <v>4</v>
      </c>
      <c r="V180">
        <v>-47.217614202620098</v>
      </c>
      <c r="W180">
        <v>12.597380336619729</v>
      </c>
      <c r="X180">
        <v>3.3415640483555133</v>
      </c>
      <c r="Y180">
        <v>17.176807043973835</v>
      </c>
      <c r="Z180">
        <v>-6.2538256973302317</v>
      </c>
      <c r="AA180">
        <v>-3.3016218813634319</v>
      </c>
      <c r="AB180">
        <v>-1.4807915984792479</v>
      </c>
      <c r="AC180">
        <v>0.32028836343045519</v>
      </c>
      <c r="AD180">
        <v>-2.1669055035502951</v>
      </c>
      <c r="AE180">
        <v>26.01096728626592</v>
      </c>
      <c r="AF180">
        <v>-15.149953643563755</v>
      </c>
      <c r="AG180">
        <v>11.817644745709478</v>
      </c>
      <c r="AH180">
        <v>8.5100864941472878</v>
      </c>
      <c r="AI180">
        <v>-0.15487176236130337</v>
      </c>
      <c r="AJ180">
        <v>-6.996122791273824</v>
      </c>
      <c r="AK180">
        <v>-0.538312357899704</v>
      </c>
      <c r="AL180">
        <v>-3.485281119939672</v>
      </c>
      <c r="AM180">
        <v>2.9733941393739652E-2</v>
      </c>
      <c r="AN180" s="2"/>
    </row>
    <row r="181" spans="1:40" x14ac:dyDescent="0.45">
      <c r="A181">
        <v>180</v>
      </c>
      <c r="B181" t="s">
        <v>332</v>
      </c>
      <c r="C181">
        <v>1996</v>
      </c>
      <c r="D181">
        <v>29</v>
      </c>
      <c r="E181" t="s">
        <v>313</v>
      </c>
      <c r="F181" t="s">
        <v>17</v>
      </c>
      <c r="G181">
        <v>656</v>
      </c>
      <c r="H181">
        <v>108</v>
      </c>
      <c r="I181">
        <v>181</v>
      </c>
      <c r="J181">
        <v>104</v>
      </c>
      <c r="K181">
        <v>44</v>
      </c>
      <c r="L181">
        <v>3</v>
      </c>
      <c r="M181">
        <v>17</v>
      </c>
      <c r="N181">
        <v>73</v>
      </c>
      <c r="O181">
        <v>155</v>
      </c>
      <c r="P181" s="28">
        <v>8.1</v>
      </c>
      <c r="Q181">
        <v>6</v>
      </c>
      <c r="R181">
        <v>6</v>
      </c>
      <c r="S181">
        <v>1.6</v>
      </c>
      <c r="T181">
        <v>46</v>
      </c>
      <c r="U181">
        <v>2</v>
      </c>
      <c r="V181">
        <v>-47.217614202620098</v>
      </c>
      <c r="W181">
        <v>11.942025290205986</v>
      </c>
      <c r="X181">
        <v>3.7592595543999527</v>
      </c>
      <c r="Y181">
        <v>17.466303791905979</v>
      </c>
      <c r="Z181">
        <v>-6.1942654525937533</v>
      </c>
      <c r="AA181">
        <v>-4.0353156327775279</v>
      </c>
      <c r="AB181">
        <v>-0.40385225413070402</v>
      </c>
      <c r="AC181">
        <v>0.68061277228971728</v>
      </c>
      <c r="AD181">
        <v>-3.1636820351834309</v>
      </c>
      <c r="AE181">
        <v>28.79785663836584</v>
      </c>
      <c r="AF181">
        <v>-15.149953643563755</v>
      </c>
      <c r="AG181">
        <v>13.130716384121641</v>
      </c>
      <c r="AH181">
        <v>8.8035377525661591</v>
      </c>
      <c r="AI181">
        <v>-0.1769962998414896</v>
      </c>
      <c r="AJ181">
        <v>-10.056926512456123</v>
      </c>
      <c r="AK181">
        <v>-0.269156178949852</v>
      </c>
      <c r="AL181">
        <v>-2.0874500282614568</v>
      </c>
      <c r="AM181">
        <v>0.11032260940642123</v>
      </c>
      <c r="AN181" s="2"/>
    </row>
    <row r="182" spans="1:40" x14ac:dyDescent="0.45">
      <c r="A182">
        <v>181</v>
      </c>
      <c r="B182" t="s">
        <v>330</v>
      </c>
      <c r="C182">
        <v>1949</v>
      </c>
      <c r="D182">
        <v>26</v>
      </c>
      <c r="E182" t="s">
        <v>62</v>
      </c>
      <c r="F182" t="s">
        <v>17</v>
      </c>
      <c r="G182">
        <v>667</v>
      </c>
      <c r="H182">
        <v>116</v>
      </c>
      <c r="I182">
        <v>170</v>
      </c>
      <c r="J182">
        <v>92</v>
      </c>
      <c r="K182">
        <v>19</v>
      </c>
      <c r="L182">
        <v>5</v>
      </c>
      <c r="M182">
        <v>6</v>
      </c>
      <c r="N182">
        <v>117</v>
      </c>
      <c r="O182">
        <v>186</v>
      </c>
      <c r="P182" s="28">
        <v>8.1</v>
      </c>
      <c r="Q182">
        <v>5.4</v>
      </c>
      <c r="R182">
        <v>8.5</v>
      </c>
      <c r="S182">
        <v>-1.1000000000000001</v>
      </c>
      <c r="T182">
        <v>67</v>
      </c>
      <c r="U182">
        <v>0</v>
      </c>
      <c r="V182">
        <v>-47.217614202620098</v>
      </c>
      <c r="W182">
        <v>12.142272665499075</v>
      </c>
      <c r="X182">
        <v>4.0377232250962454</v>
      </c>
      <c r="Y182">
        <v>16.404815716154786</v>
      </c>
      <c r="Z182">
        <v>-5.4795425157560125</v>
      </c>
      <c r="AA182">
        <v>-1.742522659608478</v>
      </c>
      <c r="AB182">
        <v>-0.67308709021783997</v>
      </c>
      <c r="AC182">
        <v>0.24021627257284139</v>
      </c>
      <c r="AD182">
        <v>-5.0705588783076907</v>
      </c>
      <c r="AE182">
        <v>34.557427966039008</v>
      </c>
      <c r="AF182">
        <v>-15.149953643563755</v>
      </c>
      <c r="AG182">
        <v>11.817644745709478</v>
      </c>
      <c r="AH182">
        <v>12.471678482802059</v>
      </c>
      <c r="AI182">
        <v>0.12168495614102411</v>
      </c>
      <c r="AJ182">
        <v>-14.648132094229569</v>
      </c>
      <c r="AK182">
        <v>0</v>
      </c>
      <c r="AL182">
        <v>1.8120529457110717</v>
      </c>
      <c r="AM182">
        <v>0.85960980831997191</v>
      </c>
      <c r="AN182" s="2"/>
    </row>
    <row r="183" spans="1:40" x14ac:dyDescent="0.45">
      <c r="A183">
        <v>182</v>
      </c>
      <c r="B183" t="s">
        <v>193</v>
      </c>
      <c r="C183">
        <v>1969</v>
      </c>
      <c r="D183">
        <v>31</v>
      </c>
      <c r="E183" t="s">
        <v>65</v>
      </c>
      <c r="F183" t="s">
        <v>17</v>
      </c>
      <c r="G183">
        <v>623</v>
      </c>
      <c r="H183">
        <v>101</v>
      </c>
      <c r="I183">
        <v>157</v>
      </c>
      <c r="J183">
        <v>84</v>
      </c>
      <c r="K183">
        <v>26</v>
      </c>
      <c r="L183">
        <v>2</v>
      </c>
      <c r="M183">
        <v>0</v>
      </c>
      <c r="N183">
        <v>121</v>
      </c>
      <c r="O183">
        <v>209</v>
      </c>
      <c r="P183" s="28">
        <v>8.1</v>
      </c>
      <c r="Q183">
        <v>5.9</v>
      </c>
      <c r="R183">
        <v>8.8000000000000007</v>
      </c>
      <c r="S183">
        <v>-1.7</v>
      </c>
      <c r="T183">
        <v>67</v>
      </c>
      <c r="U183">
        <v>2</v>
      </c>
      <c r="V183">
        <v>-47.217614202620098</v>
      </c>
      <c r="W183">
        <v>11.341283164326722</v>
      </c>
      <c r="X183">
        <v>3.5156038425406964</v>
      </c>
      <c r="Y183">
        <v>15.150329808448832</v>
      </c>
      <c r="Z183">
        <v>-5.0030605578641856</v>
      </c>
      <c r="AA183">
        <v>-2.384504692095812</v>
      </c>
      <c r="AB183">
        <v>-0.269234836087136</v>
      </c>
      <c r="AC183">
        <v>0</v>
      </c>
      <c r="AD183">
        <v>-5.2439113185917137</v>
      </c>
      <c r="AE183">
        <v>38.830658305925553</v>
      </c>
      <c r="AF183">
        <v>-15.149953643563755</v>
      </c>
      <c r="AG183">
        <v>12.911871111052948</v>
      </c>
      <c r="AH183">
        <v>12.911855370430368</v>
      </c>
      <c r="AI183">
        <v>0.18805856858158268</v>
      </c>
      <c r="AJ183">
        <v>-14.648132094229569</v>
      </c>
      <c r="AK183">
        <v>-0.269156178949852</v>
      </c>
      <c r="AL183">
        <v>4.6640926473045843</v>
      </c>
      <c r="AM183">
        <v>0.99066025455744777</v>
      </c>
      <c r="AN183" s="2"/>
    </row>
    <row r="184" spans="1:40" x14ac:dyDescent="0.45">
      <c r="A184">
        <v>183</v>
      </c>
      <c r="B184" t="s">
        <v>329</v>
      </c>
      <c r="C184">
        <v>1953</v>
      </c>
      <c r="D184">
        <v>21</v>
      </c>
      <c r="E184" t="s">
        <v>226</v>
      </c>
      <c r="F184" t="s">
        <v>17</v>
      </c>
      <c r="G184">
        <v>681</v>
      </c>
      <c r="H184">
        <v>110</v>
      </c>
      <c r="I184">
        <v>175</v>
      </c>
      <c r="J184">
        <v>89</v>
      </c>
      <c r="K184">
        <v>31</v>
      </c>
      <c r="L184">
        <v>8</v>
      </c>
      <c r="M184">
        <v>1</v>
      </c>
      <c r="N184">
        <v>99</v>
      </c>
      <c r="O184">
        <v>171</v>
      </c>
      <c r="P184" s="28">
        <v>8</v>
      </c>
      <c r="Q184">
        <v>5.5</v>
      </c>
      <c r="R184">
        <v>8</v>
      </c>
      <c r="S184">
        <v>0.3</v>
      </c>
      <c r="T184">
        <v>54</v>
      </c>
      <c r="U184">
        <v>2</v>
      </c>
      <c r="V184">
        <v>-47.217614202620098</v>
      </c>
      <c r="W184">
        <v>12.397132961326641</v>
      </c>
      <c r="X184">
        <v>3.8288754720740261</v>
      </c>
      <c r="Y184">
        <v>16.887310296041694</v>
      </c>
      <c r="Z184">
        <v>-5.3008617815465771</v>
      </c>
      <c r="AA184">
        <v>-2.8430632867296222</v>
      </c>
      <c r="AB184">
        <v>-1.076939344348544</v>
      </c>
      <c r="AC184">
        <v>4.0036045428806899E-2</v>
      </c>
      <c r="AD184">
        <v>-4.2904728970295842</v>
      </c>
      <c r="AE184">
        <v>31.770538613939088</v>
      </c>
      <c r="AF184">
        <v>-14.9629171788284</v>
      </c>
      <c r="AG184">
        <v>12.036490018778171</v>
      </c>
      <c r="AH184">
        <v>11.738050336754879</v>
      </c>
      <c r="AI184">
        <v>-3.3186806220279294E-2</v>
      </c>
      <c r="AJ184">
        <v>-11.805957210274578</v>
      </c>
      <c r="AK184">
        <v>-0.269156178949852</v>
      </c>
      <c r="AL184">
        <v>0.89826485779576704</v>
      </c>
      <c r="AM184">
        <v>0.71059279989527846</v>
      </c>
      <c r="AN184" s="2"/>
    </row>
    <row r="185" spans="1:40" x14ac:dyDescent="0.45">
      <c r="A185">
        <v>184</v>
      </c>
      <c r="B185" t="s">
        <v>225</v>
      </c>
      <c r="C185">
        <v>1969</v>
      </c>
      <c r="D185">
        <v>35</v>
      </c>
      <c r="E185" t="s">
        <v>19</v>
      </c>
      <c r="F185" t="s">
        <v>17</v>
      </c>
      <c r="G185">
        <v>639</v>
      </c>
      <c r="H185">
        <v>100</v>
      </c>
      <c r="I185">
        <v>164</v>
      </c>
      <c r="J185">
        <v>87</v>
      </c>
      <c r="K185">
        <v>30</v>
      </c>
      <c r="L185">
        <v>3</v>
      </c>
      <c r="M185">
        <v>9</v>
      </c>
      <c r="N185">
        <v>87</v>
      </c>
      <c r="O185">
        <v>177</v>
      </c>
      <c r="P185" s="28">
        <v>8</v>
      </c>
      <c r="Q185">
        <v>5.9</v>
      </c>
      <c r="R185">
        <v>7.2</v>
      </c>
      <c r="S185">
        <v>0.1</v>
      </c>
      <c r="T185">
        <v>56</v>
      </c>
      <c r="U185">
        <v>-3</v>
      </c>
      <c r="V185">
        <v>-47.217614202620098</v>
      </c>
      <c r="W185">
        <v>11.632552073843941</v>
      </c>
      <c r="X185">
        <v>3.4807958837036601</v>
      </c>
      <c r="Y185">
        <v>15.825822220290499</v>
      </c>
      <c r="Z185">
        <v>-5.181741292073621</v>
      </c>
      <c r="AA185">
        <v>-2.7513515678028599</v>
      </c>
      <c r="AB185">
        <v>-0.40385225413070402</v>
      </c>
      <c r="AC185">
        <v>0.36032440885926209</v>
      </c>
      <c r="AD185">
        <v>-3.7704155761775136</v>
      </c>
      <c r="AE185">
        <v>32.885294354779056</v>
      </c>
      <c r="AF185">
        <v>-14.9629171788284</v>
      </c>
      <c r="AG185">
        <v>12.911871111052948</v>
      </c>
      <c r="AH185">
        <v>10.564245303079392</v>
      </c>
      <c r="AI185">
        <v>-1.10622687400931E-2</v>
      </c>
      <c r="AJ185">
        <v>-12.243214884729191</v>
      </c>
      <c r="AK185">
        <v>0.403734268424778</v>
      </c>
      <c r="AL185">
        <v>1.5224703989310577</v>
      </c>
      <c r="AM185">
        <v>0.82090197137305887</v>
      </c>
      <c r="AN185" s="2"/>
    </row>
    <row r="186" spans="1:40" x14ac:dyDescent="0.45">
      <c r="A186">
        <v>185</v>
      </c>
      <c r="B186" t="s">
        <v>333</v>
      </c>
      <c r="C186">
        <v>1972</v>
      </c>
      <c r="D186">
        <v>21</v>
      </c>
      <c r="E186" t="s">
        <v>46</v>
      </c>
      <c r="F186" t="s">
        <v>17</v>
      </c>
      <c r="G186">
        <v>625</v>
      </c>
      <c r="H186">
        <v>103</v>
      </c>
      <c r="I186">
        <v>179</v>
      </c>
      <c r="J186">
        <v>110</v>
      </c>
      <c r="K186">
        <v>39</v>
      </c>
      <c r="L186">
        <v>8</v>
      </c>
      <c r="M186">
        <v>55</v>
      </c>
      <c r="N186">
        <v>56</v>
      </c>
      <c r="O186">
        <v>162</v>
      </c>
      <c r="P186" s="28">
        <v>8</v>
      </c>
      <c r="Q186">
        <v>6.2</v>
      </c>
      <c r="R186">
        <v>7.6</v>
      </c>
      <c r="S186">
        <v>0.3</v>
      </c>
      <c r="T186">
        <v>46</v>
      </c>
      <c r="U186">
        <v>6</v>
      </c>
      <c r="V186">
        <v>-47.217614202620098</v>
      </c>
      <c r="W186">
        <v>11.377691778016374</v>
      </c>
      <c r="X186">
        <v>3.5852197602147697</v>
      </c>
      <c r="Y186">
        <v>17.273305959951216</v>
      </c>
      <c r="Z186">
        <v>-6.5516269210126241</v>
      </c>
      <c r="AA186">
        <v>-3.5767570381437181</v>
      </c>
      <c r="AB186">
        <v>-1.076939344348544</v>
      </c>
      <c r="AC186">
        <v>2.2019824985843792</v>
      </c>
      <c r="AD186">
        <v>-2.4269341639763304</v>
      </c>
      <c r="AE186">
        <v>30.098405002679137</v>
      </c>
      <c r="AF186">
        <v>-14.9629171788284</v>
      </c>
      <c r="AG186">
        <v>13.568406930259028</v>
      </c>
      <c r="AH186">
        <v>11.151147819917135</v>
      </c>
      <c r="AI186">
        <v>-3.3186806220279294E-2</v>
      </c>
      <c r="AJ186">
        <v>-10.056926512456123</v>
      </c>
      <c r="AK186">
        <v>-0.807468536849556</v>
      </c>
      <c r="AL186">
        <v>2.5457890451663614</v>
      </c>
      <c r="AM186">
        <v>0.92729010909593368</v>
      </c>
      <c r="AN186" s="2"/>
    </row>
    <row r="187" spans="1:40" x14ac:dyDescent="0.45">
      <c r="A187">
        <v>186</v>
      </c>
      <c r="B187" t="s">
        <v>144</v>
      </c>
      <c r="C187">
        <v>1976</v>
      </c>
      <c r="D187">
        <v>26</v>
      </c>
      <c r="E187" t="s">
        <v>28</v>
      </c>
      <c r="F187" t="s">
        <v>17</v>
      </c>
      <c r="G187">
        <v>705</v>
      </c>
      <c r="H187">
        <v>112</v>
      </c>
      <c r="I187">
        <v>153</v>
      </c>
      <c r="J187">
        <v>80</v>
      </c>
      <c r="K187">
        <v>31</v>
      </c>
      <c r="L187">
        <v>4</v>
      </c>
      <c r="M187">
        <v>14</v>
      </c>
      <c r="N187">
        <v>100</v>
      </c>
      <c r="O187">
        <v>151</v>
      </c>
      <c r="P187" s="28">
        <v>8</v>
      </c>
      <c r="Q187">
        <v>5.9</v>
      </c>
      <c r="R187">
        <v>6.8</v>
      </c>
      <c r="S187">
        <v>1.6</v>
      </c>
      <c r="T187">
        <v>40</v>
      </c>
      <c r="U187">
        <v>0</v>
      </c>
      <c r="V187">
        <v>-47.217614202620098</v>
      </c>
      <c r="W187">
        <v>12.834036325602471</v>
      </c>
      <c r="X187">
        <v>3.8984913897480991</v>
      </c>
      <c r="Y187">
        <v>14.764334144539308</v>
      </c>
      <c r="Z187">
        <v>-4.7648195789182717</v>
      </c>
      <c r="AA187">
        <v>-2.8430632867296222</v>
      </c>
      <c r="AB187">
        <v>-0.538469672174272</v>
      </c>
      <c r="AC187">
        <v>0.56050463600329659</v>
      </c>
      <c r="AD187">
        <v>-4.3338110071005902</v>
      </c>
      <c r="AE187">
        <v>28.05468614447253</v>
      </c>
      <c r="AF187">
        <v>-14.9629171788284</v>
      </c>
      <c r="AG187">
        <v>12.911871111052948</v>
      </c>
      <c r="AH187">
        <v>9.9773427862416479</v>
      </c>
      <c r="AI187">
        <v>-0.1769962998414896</v>
      </c>
      <c r="AJ187">
        <v>-8.7451534890922797</v>
      </c>
      <c r="AK187">
        <v>0</v>
      </c>
      <c r="AL187">
        <v>-0.58157817764472419</v>
      </c>
      <c r="AM187">
        <v>0.35856953591254687</v>
      </c>
      <c r="AN187" s="2"/>
    </row>
    <row r="188" spans="1:40" x14ac:dyDescent="0.45">
      <c r="A188">
        <v>187</v>
      </c>
      <c r="B188" t="s">
        <v>225</v>
      </c>
      <c r="C188">
        <v>1960</v>
      </c>
      <c r="D188">
        <v>26</v>
      </c>
      <c r="E188" t="s">
        <v>226</v>
      </c>
      <c r="F188" t="s">
        <v>17</v>
      </c>
      <c r="G188">
        <v>664</v>
      </c>
      <c r="H188">
        <v>102</v>
      </c>
      <c r="I188">
        <v>172</v>
      </c>
      <c r="J188">
        <v>101</v>
      </c>
      <c r="K188">
        <v>20</v>
      </c>
      <c r="L188">
        <v>11</v>
      </c>
      <c r="M188">
        <v>16</v>
      </c>
      <c r="N188">
        <v>60</v>
      </c>
      <c r="O188">
        <v>156</v>
      </c>
      <c r="P188" s="28">
        <v>8</v>
      </c>
      <c r="Q188">
        <v>5.5</v>
      </c>
      <c r="R188">
        <v>6.5</v>
      </c>
      <c r="S188">
        <v>0.8</v>
      </c>
      <c r="T188">
        <v>41</v>
      </c>
      <c r="U188">
        <v>4</v>
      </c>
      <c r="V188">
        <v>-47.217614202620098</v>
      </c>
      <c r="W188">
        <v>12.087659744964595</v>
      </c>
      <c r="X188">
        <v>3.550411801377733</v>
      </c>
      <c r="Y188">
        <v>16.597813548109549</v>
      </c>
      <c r="Z188">
        <v>-6.0155847183843179</v>
      </c>
      <c r="AA188">
        <v>-1.83423437853524</v>
      </c>
      <c r="AB188">
        <v>-1.4807915984792479</v>
      </c>
      <c r="AC188">
        <v>0.64057672686091038</v>
      </c>
      <c r="AD188">
        <v>-2.6002866042603543</v>
      </c>
      <c r="AE188">
        <v>28.983649261839169</v>
      </c>
      <c r="AF188">
        <v>-14.9629171788284</v>
      </c>
      <c r="AG188">
        <v>12.036490018778171</v>
      </c>
      <c r="AH188">
        <v>9.5371658986133401</v>
      </c>
      <c r="AI188">
        <v>-8.8498149920744798E-2</v>
      </c>
      <c r="AJ188">
        <v>-8.9637823263195866</v>
      </c>
      <c r="AK188">
        <v>-0.538312357899704</v>
      </c>
      <c r="AL188">
        <v>-0.26825451470422124</v>
      </c>
      <c r="AM188">
        <v>0.43333565921012562</v>
      </c>
      <c r="AN188" s="2"/>
    </row>
    <row r="189" spans="1:40" x14ac:dyDescent="0.45">
      <c r="A189">
        <v>188</v>
      </c>
      <c r="B189" t="s">
        <v>334</v>
      </c>
      <c r="C189">
        <v>1999</v>
      </c>
      <c r="D189">
        <v>25</v>
      </c>
      <c r="E189" t="s">
        <v>22</v>
      </c>
      <c r="F189" t="s">
        <v>13</v>
      </c>
      <c r="G189">
        <v>739</v>
      </c>
      <c r="H189">
        <v>134</v>
      </c>
      <c r="I189">
        <v>219</v>
      </c>
      <c r="J189">
        <v>149</v>
      </c>
      <c r="K189">
        <v>37</v>
      </c>
      <c r="L189">
        <v>9</v>
      </c>
      <c r="M189">
        <v>19</v>
      </c>
      <c r="N189">
        <v>91</v>
      </c>
      <c r="O189">
        <v>153</v>
      </c>
      <c r="P189" s="28">
        <v>8</v>
      </c>
      <c r="Q189">
        <v>5.6</v>
      </c>
      <c r="R189">
        <v>9.1</v>
      </c>
      <c r="S189">
        <v>-0.1</v>
      </c>
      <c r="T189">
        <v>58</v>
      </c>
      <c r="U189">
        <v>5</v>
      </c>
      <c r="V189">
        <v>-47.217614202620098</v>
      </c>
      <c r="W189">
        <v>13.452982758326561</v>
      </c>
      <c r="X189">
        <v>4.664266484162904</v>
      </c>
      <c r="Y189">
        <v>21.133262599046461</v>
      </c>
      <c r="Z189">
        <v>-8.874476465735281</v>
      </c>
      <c r="AA189">
        <v>-3.3933336002901937</v>
      </c>
      <c r="AB189">
        <v>-1.211556762392112</v>
      </c>
      <c r="AC189">
        <v>0.76068486314733108</v>
      </c>
      <c r="AD189">
        <v>-3.943768016461537</v>
      </c>
      <c r="AE189">
        <v>28.426271391419185</v>
      </c>
      <c r="AF189">
        <v>-14.9629171788284</v>
      </c>
      <c r="AG189">
        <v>12.255335291846864</v>
      </c>
      <c r="AH189">
        <v>13.352032258058674</v>
      </c>
      <c r="AI189">
        <v>1.10622687400931E-2</v>
      </c>
      <c r="AJ189">
        <v>-12.680472559183807</v>
      </c>
      <c r="AK189">
        <v>-0.67289044737463</v>
      </c>
      <c r="AL189">
        <v>1.0988686818620192</v>
      </c>
      <c r="AM189">
        <v>0.75004807064234824</v>
      </c>
      <c r="AN189" s="2"/>
    </row>
    <row r="190" spans="1:40" x14ac:dyDescent="0.45">
      <c r="A190">
        <v>189</v>
      </c>
      <c r="B190" t="s">
        <v>335</v>
      </c>
      <c r="C190">
        <v>1976</v>
      </c>
      <c r="D190">
        <v>31</v>
      </c>
      <c r="E190" t="s">
        <v>22</v>
      </c>
      <c r="F190" t="s">
        <v>13</v>
      </c>
      <c r="G190">
        <v>657</v>
      </c>
      <c r="H190">
        <v>88</v>
      </c>
      <c r="I190">
        <v>148</v>
      </c>
      <c r="J190">
        <v>85</v>
      </c>
      <c r="K190">
        <v>29</v>
      </c>
      <c r="L190">
        <v>2</v>
      </c>
      <c r="M190">
        <v>11</v>
      </c>
      <c r="N190">
        <v>62</v>
      </c>
      <c r="O190">
        <v>135</v>
      </c>
      <c r="P190" s="28">
        <v>8</v>
      </c>
      <c r="Q190">
        <v>5.7</v>
      </c>
      <c r="R190">
        <v>5</v>
      </c>
      <c r="S190">
        <v>3.6</v>
      </c>
      <c r="T190">
        <v>20</v>
      </c>
      <c r="U190">
        <v>-2</v>
      </c>
      <c r="V190">
        <v>-47.217614202620098</v>
      </c>
      <c r="W190">
        <v>11.960229597050812</v>
      </c>
      <c r="X190">
        <v>3.0631003776592207</v>
      </c>
      <c r="Y190">
        <v>14.281839564652403</v>
      </c>
      <c r="Z190">
        <v>-5.062620802600664</v>
      </c>
      <c r="AA190">
        <v>-2.6596398488760977</v>
      </c>
      <c r="AB190">
        <v>-0.269234836087136</v>
      </c>
      <c r="AC190">
        <v>0.44039649971687589</v>
      </c>
      <c r="AD190">
        <v>-2.6869628244023658</v>
      </c>
      <c r="AE190">
        <v>25.082004168899282</v>
      </c>
      <c r="AF190">
        <v>-14.9629171788284</v>
      </c>
      <c r="AG190">
        <v>12.474180564915558</v>
      </c>
      <c r="AH190">
        <v>7.3362814604717999</v>
      </c>
      <c r="AI190">
        <v>-0.39824167464335158</v>
      </c>
      <c r="AJ190">
        <v>-4.3725767445461399</v>
      </c>
      <c r="AK190">
        <v>0.269156178949852</v>
      </c>
      <c r="AL190">
        <v>-2.7226197002884485</v>
      </c>
      <c r="AM190">
        <v>6.1651740351270801E-2</v>
      </c>
      <c r="AN190" s="2"/>
    </row>
    <row r="191" spans="1:40" x14ac:dyDescent="0.45">
      <c r="A191">
        <v>190</v>
      </c>
      <c r="B191" t="s">
        <v>91</v>
      </c>
      <c r="C191">
        <v>1989</v>
      </c>
      <c r="D191">
        <v>24</v>
      </c>
      <c r="E191" t="s">
        <v>62</v>
      </c>
      <c r="F191" t="s">
        <v>17</v>
      </c>
      <c r="G191">
        <v>679</v>
      </c>
      <c r="H191">
        <v>96</v>
      </c>
      <c r="I191">
        <v>144</v>
      </c>
      <c r="J191">
        <v>85</v>
      </c>
      <c r="K191">
        <v>34</v>
      </c>
      <c r="L191">
        <v>6</v>
      </c>
      <c r="M191">
        <v>32</v>
      </c>
      <c r="N191">
        <v>93</v>
      </c>
      <c r="O191">
        <v>126</v>
      </c>
      <c r="P191" s="28">
        <v>8</v>
      </c>
      <c r="Q191">
        <v>5.8</v>
      </c>
      <c r="R191">
        <v>3.7</v>
      </c>
      <c r="S191">
        <v>3.6</v>
      </c>
      <c r="T191">
        <v>16</v>
      </c>
      <c r="U191">
        <v>4</v>
      </c>
      <c r="V191">
        <v>-47.217614202620098</v>
      </c>
      <c r="W191">
        <v>12.360724347636989</v>
      </c>
      <c r="X191">
        <v>3.3415640483555133</v>
      </c>
      <c r="Y191">
        <v>13.895843900742879</v>
      </c>
      <c r="Z191">
        <v>-5.062620802600664</v>
      </c>
      <c r="AA191">
        <v>-3.1181984435099079</v>
      </c>
      <c r="AB191">
        <v>-0.80770450826140805</v>
      </c>
      <c r="AC191">
        <v>1.2811534537218208</v>
      </c>
      <c r="AD191">
        <v>-4.0304442366035484</v>
      </c>
      <c r="AE191">
        <v>23.40987055763933</v>
      </c>
      <c r="AF191">
        <v>-14.9629171788284</v>
      </c>
      <c r="AG191">
        <v>12.693025837984253</v>
      </c>
      <c r="AH191">
        <v>5.4288482807491318</v>
      </c>
      <c r="AI191">
        <v>-0.39824167464335158</v>
      </c>
      <c r="AJ191">
        <v>-3.498061395636912</v>
      </c>
      <c r="AK191">
        <v>-0.538312357899704</v>
      </c>
      <c r="AL191">
        <v>-7.2230843737740749</v>
      </c>
      <c r="AM191">
        <v>7.2901689070926738E-4</v>
      </c>
      <c r="AN191" s="2"/>
    </row>
    <row r="192" spans="1:40" x14ac:dyDescent="0.45">
      <c r="A192">
        <v>191</v>
      </c>
      <c r="B192" t="s">
        <v>21</v>
      </c>
      <c r="C192">
        <v>2017</v>
      </c>
      <c r="D192">
        <v>25</v>
      </c>
      <c r="E192" t="s">
        <v>22</v>
      </c>
      <c r="F192" t="s">
        <v>13</v>
      </c>
      <c r="G192">
        <v>678</v>
      </c>
      <c r="H192">
        <v>128</v>
      </c>
      <c r="I192">
        <v>154</v>
      </c>
      <c r="J192">
        <v>75</v>
      </c>
      <c r="K192">
        <v>24</v>
      </c>
      <c r="L192">
        <v>3</v>
      </c>
      <c r="M192">
        <v>9</v>
      </c>
      <c r="N192">
        <v>127</v>
      </c>
      <c r="O192">
        <v>171</v>
      </c>
      <c r="P192" s="28">
        <v>8</v>
      </c>
      <c r="Q192">
        <v>5.7</v>
      </c>
      <c r="R192">
        <v>7.2</v>
      </c>
      <c r="S192">
        <v>0.2</v>
      </c>
      <c r="T192">
        <v>58</v>
      </c>
      <c r="U192">
        <v>-2</v>
      </c>
      <c r="V192">
        <v>-47.217614202620098</v>
      </c>
      <c r="W192">
        <v>12.342520040792163</v>
      </c>
      <c r="X192">
        <v>4.4554187311406848</v>
      </c>
      <c r="Y192">
        <v>14.86083306051669</v>
      </c>
      <c r="Z192">
        <v>-4.4670183552358802</v>
      </c>
      <c r="AA192">
        <v>-2.201081254242288</v>
      </c>
      <c r="AB192">
        <v>-0.40385225413070402</v>
      </c>
      <c r="AC192">
        <v>0.36032440885926209</v>
      </c>
      <c r="AD192">
        <v>-5.5039399790177495</v>
      </c>
      <c r="AE192">
        <v>31.770538613939088</v>
      </c>
      <c r="AF192">
        <v>-14.9629171788284</v>
      </c>
      <c r="AG192">
        <v>12.474180564915558</v>
      </c>
      <c r="AH192">
        <v>10.564245303079392</v>
      </c>
      <c r="AI192">
        <v>-2.21245374801862E-2</v>
      </c>
      <c r="AJ192">
        <v>-12.680472559183807</v>
      </c>
      <c r="AK192">
        <v>0.269156178949852</v>
      </c>
      <c r="AL192">
        <v>-0.36180341854641629</v>
      </c>
      <c r="AM192">
        <v>0.41052307937373927</v>
      </c>
      <c r="AN192" s="2"/>
    </row>
    <row r="193" spans="1:40" x14ac:dyDescent="0.45">
      <c r="A193">
        <v>192</v>
      </c>
      <c r="B193" t="s">
        <v>336</v>
      </c>
      <c r="C193">
        <v>2011</v>
      </c>
      <c r="D193">
        <v>26</v>
      </c>
      <c r="E193" t="s">
        <v>37</v>
      </c>
      <c r="F193" t="s">
        <v>17</v>
      </c>
      <c r="G193">
        <v>689</v>
      </c>
      <c r="H193">
        <v>115</v>
      </c>
      <c r="I193">
        <v>195</v>
      </c>
      <c r="J193">
        <v>119</v>
      </c>
      <c r="K193">
        <v>33</v>
      </c>
      <c r="L193">
        <v>4</v>
      </c>
      <c r="M193">
        <v>40</v>
      </c>
      <c r="N193">
        <v>74</v>
      </c>
      <c r="O193">
        <v>172</v>
      </c>
      <c r="P193" s="28">
        <v>8</v>
      </c>
      <c r="Q193">
        <v>5.9</v>
      </c>
      <c r="R193">
        <v>8.6999999999999993</v>
      </c>
      <c r="S193">
        <v>-0.4</v>
      </c>
      <c r="T193">
        <v>56</v>
      </c>
      <c r="U193">
        <v>4</v>
      </c>
      <c r="V193">
        <v>-47.217614202620098</v>
      </c>
      <c r="W193">
        <v>12.542767416085251</v>
      </c>
      <c r="X193">
        <v>4.0029152662592091</v>
      </c>
      <c r="Y193">
        <v>18.817288615589312</v>
      </c>
      <c r="Z193">
        <v>-7.0876691236409295</v>
      </c>
      <c r="AA193">
        <v>-3.0264867245831457</v>
      </c>
      <c r="AB193">
        <v>-0.538469672174272</v>
      </c>
      <c r="AC193">
        <v>1.601441817152276</v>
      </c>
      <c r="AD193">
        <v>-3.2070201452544369</v>
      </c>
      <c r="AE193">
        <v>31.956331237412417</v>
      </c>
      <c r="AF193">
        <v>-14.9629171788284</v>
      </c>
      <c r="AG193">
        <v>12.911871111052948</v>
      </c>
      <c r="AH193">
        <v>12.76512974122093</v>
      </c>
      <c r="AI193">
        <v>4.4249074960372399E-2</v>
      </c>
      <c r="AJ193">
        <v>-12.243214884729191</v>
      </c>
      <c r="AK193">
        <v>-0.538312357899704</v>
      </c>
      <c r="AL193">
        <v>5.8202899900025482</v>
      </c>
      <c r="AM193">
        <v>0.99704203084556853</v>
      </c>
      <c r="AN193" s="2"/>
    </row>
    <row r="194" spans="1:40" x14ac:dyDescent="0.45">
      <c r="A194">
        <v>193</v>
      </c>
      <c r="B194" t="s">
        <v>91</v>
      </c>
      <c r="C194">
        <v>1991</v>
      </c>
      <c r="D194">
        <v>26</v>
      </c>
      <c r="E194" t="s">
        <v>62</v>
      </c>
      <c r="F194" t="s">
        <v>17</v>
      </c>
      <c r="G194">
        <v>634</v>
      </c>
      <c r="H194">
        <v>95</v>
      </c>
      <c r="I194">
        <v>149</v>
      </c>
      <c r="J194">
        <v>91</v>
      </c>
      <c r="K194">
        <v>28</v>
      </c>
      <c r="L194">
        <v>5</v>
      </c>
      <c r="M194">
        <v>43</v>
      </c>
      <c r="N194">
        <v>107</v>
      </c>
      <c r="O194">
        <v>160</v>
      </c>
      <c r="P194" s="28">
        <v>8</v>
      </c>
      <c r="Q194">
        <v>5.9</v>
      </c>
      <c r="R194">
        <v>5.8</v>
      </c>
      <c r="S194">
        <v>1.5</v>
      </c>
      <c r="T194">
        <v>36</v>
      </c>
      <c r="U194">
        <v>5</v>
      </c>
      <c r="V194">
        <v>-47.217614202620098</v>
      </c>
      <c r="W194">
        <v>11.54153053961981</v>
      </c>
      <c r="X194">
        <v>3.3067560895184771</v>
      </c>
      <c r="Y194">
        <v>14.378338480629784</v>
      </c>
      <c r="Z194">
        <v>-5.419982271019534</v>
      </c>
      <c r="AA194">
        <v>-2.5679281299493359</v>
      </c>
      <c r="AB194">
        <v>-0.67308709021783997</v>
      </c>
      <c r="AC194">
        <v>1.7215499534386967</v>
      </c>
      <c r="AD194">
        <v>-4.6371777775976311</v>
      </c>
      <c r="AE194">
        <v>29.726819755732482</v>
      </c>
      <c r="AF194">
        <v>-14.9629171788284</v>
      </c>
      <c r="AG194">
        <v>12.911871111052948</v>
      </c>
      <c r="AH194">
        <v>8.5100864941472878</v>
      </c>
      <c r="AI194">
        <v>-0.16593403110139648</v>
      </c>
      <c r="AJ194">
        <v>-7.8706381401830523</v>
      </c>
      <c r="AK194">
        <v>-0.67289044737463</v>
      </c>
      <c r="AL194">
        <v>-2.0912168447524278</v>
      </c>
      <c r="AM194">
        <v>0.10995343292956271</v>
      </c>
      <c r="AN194" s="2"/>
    </row>
    <row r="195" spans="1:40" x14ac:dyDescent="0.45">
      <c r="A195">
        <v>194</v>
      </c>
      <c r="B195" t="s">
        <v>337</v>
      </c>
      <c r="C195">
        <v>1985</v>
      </c>
      <c r="D195">
        <v>29</v>
      </c>
      <c r="E195" t="s">
        <v>37</v>
      </c>
      <c r="F195" t="s">
        <v>17</v>
      </c>
      <c r="G195">
        <v>581</v>
      </c>
      <c r="H195">
        <v>99</v>
      </c>
      <c r="I195">
        <v>156</v>
      </c>
      <c r="J195">
        <v>99</v>
      </c>
      <c r="K195">
        <v>22</v>
      </c>
      <c r="L195">
        <v>2</v>
      </c>
      <c r="M195">
        <v>12</v>
      </c>
      <c r="N195">
        <v>83</v>
      </c>
      <c r="O195">
        <v>182</v>
      </c>
      <c r="P195" s="28">
        <v>8</v>
      </c>
      <c r="Q195">
        <v>5.9</v>
      </c>
      <c r="R195">
        <v>7.4</v>
      </c>
      <c r="S195">
        <v>0.2</v>
      </c>
      <c r="T195">
        <v>53</v>
      </c>
      <c r="U195">
        <v>0</v>
      </c>
      <c r="V195">
        <v>-47.217614202620098</v>
      </c>
      <c r="W195">
        <v>10.576702276844021</v>
      </c>
      <c r="X195">
        <v>3.4459879248666234</v>
      </c>
      <c r="Y195">
        <v>15.053830892471451</v>
      </c>
      <c r="Z195">
        <v>-5.8964642289113609</v>
      </c>
      <c r="AA195">
        <v>-2.017657816388764</v>
      </c>
      <c r="AB195">
        <v>-0.269234836087136</v>
      </c>
      <c r="AC195">
        <v>0.48043254514568279</v>
      </c>
      <c r="AD195">
        <v>-3.5970631358934897</v>
      </c>
      <c r="AE195">
        <v>33.814257472145698</v>
      </c>
      <c r="AF195">
        <v>-14.9629171788284</v>
      </c>
      <c r="AG195">
        <v>12.911871111052948</v>
      </c>
      <c r="AH195">
        <v>10.857696561498264</v>
      </c>
      <c r="AI195">
        <v>-2.21245374801862E-2</v>
      </c>
      <c r="AJ195">
        <v>-11.587328373047271</v>
      </c>
      <c r="AK195">
        <v>0</v>
      </c>
      <c r="AL195">
        <v>1.5703744747679771</v>
      </c>
      <c r="AM195">
        <v>0.82783698605238143</v>
      </c>
      <c r="AN195" s="2"/>
    </row>
    <row r="196" spans="1:40" x14ac:dyDescent="0.45">
      <c r="A196">
        <v>195</v>
      </c>
      <c r="B196" t="s">
        <v>330</v>
      </c>
      <c r="C196">
        <v>1951</v>
      </c>
      <c r="D196">
        <v>28</v>
      </c>
      <c r="E196" t="s">
        <v>62</v>
      </c>
      <c r="F196" t="s">
        <v>17</v>
      </c>
      <c r="G196">
        <v>670</v>
      </c>
      <c r="H196">
        <v>124</v>
      </c>
      <c r="I196">
        <v>164</v>
      </c>
      <c r="J196">
        <v>85</v>
      </c>
      <c r="K196">
        <v>31</v>
      </c>
      <c r="L196">
        <v>6</v>
      </c>
      <c r="M196">
        <v>2</v>
      </c>
      <c r="N196">
        <v>137</v>
      </c>
      <c r="O196">
        <v>185</v>
      </c>
      <c r="P196" s="28">
        <v>8</v>
      </c>
      <c r="Q196">
        <v>5.5</v>
      </c>
      <c r="R196">
        <v>8.8000000000000007</v>
      </c>
      <c r="S196">
        <v>-1.4</v>
      </c>
      <c r="T196">
        <v>67</v>
      </c>
      <c r="U196">
        <v>1</v>
      </c>
      <c r="V196">
        <v>-47.217614202620098</v>
      </c>
      <c r="W196">
        <v>12.196885586033552</v>
      </c>
      <c r="X196">
        <v>4.316186895792538</v>
      </c>
      <c r="Y196">
        <v>15.825822220290499</v>
      </c>
      <c r="Z196">
        <v>-5.062620802600664</v>
      </c>
      <c r="AA196">
        <v>-2.8430632867296222</v>
      </c>
      <c r="AB196">
        <v>-0.80770450826140805</v>
      </c>
      <c r="AC196">
        <v>8.0072090857613798E-2</v>
      </c>
      <c r="AD196">
        <v>-5.9373210797278082</v>
      </c>
      <c r="AE196">
        <v>34.371635342565682</v>
      </c>
      <c r="AF196">
        <v>-14.9629171788284</v>
      </c>
      <c r="AG196">
        <v>12.036490018778171</v>
      </c>
      <c r="AH196">
        <v>12.911855370430368</v>
      </c>
      <c r="AI196">
        <v>0.15487176236130337</v>
      </c>
      <c r="AJ196">
        <v>-14.648132094229569</v>
      </c>
      <c r="AK196">
        <v>-0.134578089474926</v>
      </c>
      <c r="AL196">
        <v>0.27986804463722992</v>
      </c>
      <c r="AM196">
        <v>0.56951387302720224</v>
      </c>
      <c r="AN196" s="2"/>
    </row>
    <row r="197" spans="1:40" x14ac:dyDescent="0.45">
      <c r="A197">
        <v>196</v>
      </c>
      <c r="B197" t="s">
        <v>225</v>
      </c>
      <c r="C197">
        <v>1957</v>
      </c>
      <c r="D197">
        <v>23</v>
      </c>
      <c r="E197" t="s">
        <v>226</v>
      </c>
      <c r="F197" t="s">
        <v>17</v>
      </c>
      <c r="G197">
        <v>675</v>
      </c>
      <c r="H197">
        <v>118</v>
      </c>
      <c r="I197">
        <v>198</v>
      </c>
      <c r="J197">
        <v>121</v>
      </c>
      <c r="K197">
        <v>27</v>
      </c>
      <c r="L197">
        <v>6</v>
      </c>
      <c r="M197">
        <v>1</v>
      </c>
      <c r="N197">
        <v>57</v>
      </c>
      <c r="O197">
        <v>166</v>
      </c>
      <c r="P197" s="28">
        <v>8</v>
      </c>
      <c r="Q197">
        <v>5.5</v>
      </c>
      <c r="R197">
        <v>7.8</v>
      </c>
      <c r="S197">
        <v>-0.1</v>
      </c>
      <c r="T197">
        <v>53</v>
      </c>
      <c r="U197">
        <v>2</v>
      </c>
      <c r="V197">
        <v>-47.217614202620098</v>
      </c>
      <c r="W197">
        <v>12.287907120257684</v>
      </c>
      <c r="X197">
        <v>4.1073391427703188</v>
      </c>
      <c r="Y197">
        <v>19.106785363521457</v>
      </c>
      <c r="Z197">
        <v>-7.2067896131138864</v>
      </c>
      <c r="AA197">
        <v>-2.4762164110225742</v>
      </c>
      <c r="AB197">
        <v>-0.80770450826140805</v>
      </c>
      <c r="AC197">
        <v>4.0036045428806899E-2</v>
      </c>
      <c r="AD197">
        <v>-2.4702722740473364</v>
      </c>
      <c r="AE197">
        <v>30.84157549657245</v>
      </c>
      <c r="AF197">
        <v>-14.9629171788284</v>
      </c>
      <c r="AG197">
        <v>12.036490018778171</v>
      </c>
      <c r="AH197">
        <v>11.444599078336006</v>
      </c>
      <c r="AI197">
        <v>1.10622687400931E-2</v>
      </c>
      <c r="AJ197">
        <v>-11.587328373047271</v>
      </c>
      <c r="AK197">
        <v>-0.269156178949852</v>
      </c>
      <c r="AL197">
        <v>2.8777957945141592</v>
      </c>
      <c r="AM197">
        <v>0.94673782522952599</v>
      </c>
      <c r="AN197" s="2"/>
    </row>
    <row r="198" spans="1:40" x14ac:dyDescent="0.45">
      <c r="A198">
        <v>197</v>
      </c>
      <c r="B198" t="s">
        <v>209</v>
      </c>
      <c r="C198">
        <v>1961</v>
      </c>
      <c r="D198">
        <v>30</v>
      </c>
      <c r="E198" t="s">
        <v>25</v>
      </c>
      <c r="F198" t="s">
        <v>17</v>
      </c>
      <c r="G198">
        <v>664</v>
      </c>
      <c r="H198">
        <v>109</v>
      </c>
      <c r="I198">
        <v>194</v>
      </c>
      <c r="J198">
        <v>133</v>
      </c>
      <c r="K198">
        <v>26</v>
      </c>
      <c r="L198">
        <v>11</v>
      </c>
      <c r="M198">
        <v>6</v>
      </c>
      <c r="N198">
        <v>68</v>
      </c>
      <c r="O198">
        <v>136</v>
      </c>
      <c r="P198" s="28">
        <v>8</v>
      </c>
      <c r="Q198">
        <v>5.4</v>
      </c>
      <c r="R198">
        <v>6.7</v>
      </c>
      <c r="S198">
        <v>1.6</v>
      </c>
      <c r="T198">
        <v>32</v>
      </c>
      <c r="U198">
        <v>7</v>
      </c>
      <c r="V198">
        <v>-47.217614202620098</v>
      </c>
      <c r="W198">
        <v>12.087659744964595</v>
      </c>
      <c r="X198">
        <v>3.7940675132369894</v>
      </c>
      <c r="Y198">
        <v>18.720789699611935</v>
      </c>
      <c r="Z198">
        <v>-7.9215125499516272</v>
      </c>
      <c r="AA198">
        <v>-2.384504692095812</v>
      </c>
      <c r="AB198">
        <v>-1.4807915984792479</v>
      </c>
      <c r="AC198">
        <v>0.24021627257284139</v>
      </c>
      <c r="AD198">
        <v>-2.9469914848284011</v>
      </c>
      <c r="AE198">
        <v>25.267796792372607</v>
      </c>
      <c r="AF198">
        <v>-14.9629171788284</v>
      </c>
      <c r="AG198">
        <v>11.817644745709478</v>
      </c>
      <c r="AH198">
        <v>9.8306171570322114</v>
      </c>
      <c r="AI198">
        <v>-0.1769962998414896</v>
      </c>
      <c r="AJ198">
        <v>-6.996122791273824</v>
      </c>
      <c r="AK198">
        <v>-0.94204662632448199</v>
      </c>
      <c r="AL198">
        <v>-3.270705498742728</v>
      </c>
      <c r="AM198">
        <v>3.6589950517007273E-2</v>
      </c>
      <c r="AN198" s="2"/>
    </row>
    <row r="199" spans="1:40" x14ac:dyDescent="0.45">
      <c r="A199">
        <v>198</v>
      </c>
      <c r="B199" t="s">
        <v>329</v>
      </c>
      <c r="C199">
        <v>1963</v>
      </c>
      <c r="D199">
        <v>31</v>
      </c>
      <c r="E199" t="s">
        <v>226</v>
      </c>
      <c r="F199" t="s">
        <v>17</v>
      </c>
      <c r="G199">
        <v>675</v>
      </c>
      <c r="H199">
        <v>82</v>
      </c>
      <c r="I199">
        <v>144</v>
      </c>
      <c r="J199">
        <v>90</v>
      </c>
      <c r="K199">
        <v>27</v>
      </c>
      <c r="L199">
        <v>4</v>
      </c>
      <c r="M199">
        <v>3</v>
      </c>
      <c r="N199">
        <v>124</v>
      </c>
      <c r="O199">
        <v>147</v>
      </c>
      <c r="P199" s="28">
        <v>8</v>
      </c>
      <c r="Q199">
        <v>5.3</v>
      </c>
      <c r="R199">
        <v>6.2</v>
      </c>
      <c r="S199">
        <v>1.8</v>
      </c>
      <c r="T199">
        <v>33</v>
      </c>
      <c r="U199">
        <v>-2</v>
      </c>
      <c r="V199">
        <v>-47.217614202620098</v>
      </c>
      <c r="W199">
        <v>12.287907120257684</v>
      </c>
      <c r="X199">
        <v>2.854252624637001</v>
      </c>
      <c r="Y199">
        <v>13.895843900742879</v>
      </c>
      <c r="Z199">
        <v>-5.3604220262830555</v>
      </c>
      <c r="AA199">
        <v>-2.4762164110225742</v>
      </c>
      <c r="AB199">
        <v>-0.538469672174272</v>
      </c>
      <c r="AC199">
        <v>0.1201081362864207</v>
      </c>
      <c r="AD199">
        <v>-5.3739256488047316</v>
      </c>
      <c r="AE199">
        <v>27.311515650579217</v>
      </c>
      <c r="AF199">
        <v>-14.9629171788284</v>
      </c>
      <c r="AG199">
        <v>11.598799472640783</v>
      </c>
      <c r="AH199">
        <v>9.0969890109850322</v>
      </c>
      <c r="AI199">
        <v>-0.19912083732167579</v>
      </c>
      <c r="AJ199">
        <v>-7.2147516285011308</v>
      </c>
      <c r="AK199">
        <v>0.269156178949852</v>
      </c>
      <c r="AL199">
        <v>-5.9088655104770726</v>
      </c>
      <c r="AM199">
        <v>2.7079128784020705E-3</v>
      </c>
      <c r="AN199" s="2"/>
    </row>
    <row r="200" spans="1:40" x14ac:dyDescent="0.45">
      <c r="A200">
        <v>199</v>
      </c>
      <c r="B200" t="s">
        <v>80</v>
      </c>
      <c r="C200">
        <v>2011</v>
      </c>
      <c r="D200">
        <v>27</v>
      </c>
      <c r="E200" t="s">
        <v>40</v>
      </c>
      <c r="F200" t="s">
        <v>13</v>
      </c>
      <c r="G200">
        <v>731</v>
      </c>
      <c r="H200">
        <v>102</v>
      </c>
      <c r="I200">
        <v>195</v>
      </c>
      <c r="J200">
        <v>134</v>
      </c>
      <c r="K200">
        <v>37</v>
      </c>
      <c r="L200">
        <v>3</v>
      </c>
      <c r="M200">
        <v>26</v>
      </c>
      <c r="N200">
        <v>86</v>
      </c>
      <c r="O200">
        <v>131</v>
      </c>
      <c r="P200" s="28">
        <v>8</v>
      </c>
      <c r="Q200">
        <v>5.6</v>
      </c>
      <c r="R200">
        <v>6.2</v>
      </c>
      <c r="S200">
        <v>2.4</v>
      </c>
      <c r="T200">
        <v>26</v>
      </c>
      <c r="U200">
        <v>5</v>
      </c>
      <c r="V200">
        <v>-47.217614202620098</v>
      </c>
      <c r="W200">
        <v>13.307348303567951</v>
      </c>
      <c r="X200">
        <v>3.550411801377733</v>
      </c>
      <c r="Y200">
        <v>18.817288615589312</v>
      </c>
      <c r="Z200">
        <v>-7.9810727946881048</v>
      </c>
      <c r="AA200">
        <v>-3.3933336002901937</v>
      </c>
      <c r="AB200">
        <v>-0.40385225413070402</v>
      </c>
      <c r="AC200">
        <v>1.0409371811489794</v>
      </c>
      <c r="AD200">
        <v>-3.7270774661065076</v>
      </c>
      <c r="AE200">
        <v>24.338833675005969</v>
      </c>
      <c r="AF200">
        <v>-14.9629171788284</v>
      </c>
      <c r="AG200">
        <v>12.255335291846864</v>
      </c>
      <c r="AH200">
        <v>9.0969890109850322</v>
      </c>
      <c r="AI200">
        <v>-0.26549444976223435</v>
      </c>
      <c r="AJ200">
        <v>-5.6843497679099819</v>
      </c>
      <c r="AK200">
        <v>-0.67289044737463</v>
      </c>
      <c r="AL200">
        <v>-1.9014582821890156</v>
      </c>
      <c r="AM200">
        <v>0.12994351461631548</v>
      </c>
      <c r="AN200" s="2"/>
    </row>
    <row r="201" spans="1:40" x14ac:dyDescent="0.45">
      <c r="A201">
        <v>200</v>
      </c>
      <c r="B201" t="s">
        <v>338</v>
      </c>
      <c r="C201">
        <v>2001</v>
      </c>
      <c r="D201">
        <v>33</v>
      </c>
      <c r="E201" t="s">
        <v>317</v>
      </c>
      <c r="F201" t="s">
        <v>17</v>
      </c>
      <c r="G201">
        <v>728</v>
      </c>
      <c r="H201">
        <v>128</v>
      </c>
      <c r="I201">
        <v>198</v>
      </c>
      <c r="J201">
        <v>98</v>
      </c>
      <c r="K201">
        <v>36</v>
      </c>
      <c r="L201">
        <v>7</v>
      </c>
      <c r="M201">
        <v>1</v>
      </c>
      <c r="N201">
        <v>100</v>
      </c>
      <c r="O201">
        <v>174</v>
      </c>
      <c r="P201" s="28">
        <v>7.9</v>
      </c>
      <c r="Q201">
        <v>5.9</v>
      </c>
      <c r="R201">
        <v>7.5</v>
      </c>
      <c r="S201">
        <v>-0.2</v>
      </c>
      <c r="T201">
        <v>65</v>
      </c>
      <c r="U201">
        <v>-2</v>
      </c>
      <c r="V201">
        <v>-47.217614202620098</v>
      </c>
      <c r="W201">
        <v>13.252735383033473</v>
      </c>
      <c r="X201">
        <v>4.4554187311406848</v>
      </c>
      <c r="Y201">
        <v>19.106785363521457</v>
      </c>
      <c r="Z201">
        <v>-5.8369039841748833</v>
      </c>
      <c r="AA201">
        <v>-3.3016218813634319</v>
      </c>
      <c r="AB201">
        <v>-0.94232192630497602</v>
      </c>
      <c r="AC201">
        <v>4.0036045428806899E-2</v>
      </c>
      <c r="AD201">
        <v>-4.3338110071005902</v>
      </c>
      <c r="AE201">
        <v>32.327916484359072</v>
      </c>
      <c r="AF201">
        <v>-14.775880714093045</v>
      </c>
      <c r="AG201">
        <v>12.911871111052948</v>
      </c>
      <c r="AH201">
        <v>11.0044221907077</v>
      </c>
      <c r="AI201">
        <v>2.21245374801862E-2</v>
      </c>
      <c r="AJ201">
        <v>-14.210874419774955</v>
      </c>
      <c r="AK201">
        <v>0.269156178949852</v>
      </c>
      <c r="AL201">
        <v>2.7714378902422014</v>
      </c>
      <c r="AM201">
        <v>0.9411127243478109</v>
      </c>
      <c r="AN201" s="2"/>
    </row>
    <row r="202" spans="1:40" x14ac:dyDescent="0.45">
      <c r="A202">
        <v>201</v>
      </c>
      <c r="B202" t="s">
        <v>339</v>
      </c>
      <c r="C202">
        <v>2017</v>
      </c>
      <c r="D202">
        <v>27</v>
      </c>
      <c r="E202" t="s">
        <v>15</v>
      </c>
      <c r="F202" t="s">
        <v>13</v>
      </c>
      <c r="G202">
        <v>647</v>
      </c>
      <c r="H202">
        <v>77</v>
      </c>
      <c r="I202">
        <v>164</v>
      </c>
      <c r="J202">
        <v>110</v>
      </c>
      <c r="K202">
        <v>38</v>
      </c>
      <c r="L202">
        <v>2</v>
      </c>
      <c r="M202">
        <v>19</v>
      </c>
      <c r="N202">
        <v>47</v>
      </c>
      <c r="O202">
        <v>102</v>
      </c>
      <c r="P202" s="28">
        <v>7.9</v>
      </c>
      <c r="Q202">
        <v>5.7</v>
      </c>
      <c r="R202">
        <v>3.7</v>
      </c>
      <c r="S202">
        <v>5.0999999999999996</v>
      </c>
      <c r="T202">
        <v>3</v>
      </c>
      <c r="U202">
        <v>3</v>
      </c>
      <c r="V202">
        <v>-47.217614202620098</v>
      </c>
      <c r="W202">
        <v>11.77818652860255</v>
      </c>
      <c r="X202">
        <v>2.680212830451818</v>
      </c>
      <c r="Y202">
        <v>15.825822220290499</v>
      </c>
      <c r="Z202">
        <v>-6.5516269210126241</v>
      </c>
      <c r="AA202">
        <v>-3.4850453192169559</v>
      </c>
      <c r="AB202">
        <v>-0.269234836087136</v>
      </c>
      <c r="AC202">
        <v>0.76068486314733108</v>
      </c>
      <c r="AD202">
        <v>-2.0368911733372772</v>
      </c>
      <c r="AE202">
        <v>18.950847594279455</v>
      </c>
      <c r="AF202">
        <v>-14.775880714093045</v>
      </c>
      <c r="AG202">
        <v>12.474180564915558</v>
      </c>
      <c r="AH202">
        <v>5.4288482807491318</v>
      </c>
      <c r="AI202">
        <v>-0.56417570574474807</v>
      </c>
      <c r="AJ202">
        <v>-0.65588651168192103</v>
      </c>
      <c r="AK202">
        <v>-0.403734268424778</v>
      </c>
      <c r="AL202">
        <v>-8.0613067697822434</v>
      </c>
      <c r="AM202">
        <v>3.1541471349642066E-4</v>
      </c>
      <c r="AN202" s="2"/>
    </row>
    <row r="203" spans="1:40" x14ac:dyDescent="0.45">
      <c r="A203">
        <v>202</v>
      </c>
      <c r="B203" t="s">
        <v>48</v>
      </c>
      <c r="C203">
        <v>2017</v>
      </c>
      <c r="D203">
        <v>27</v>
      </c>
      <c r="E203" t="s">
        <v>49</v>
      </c>
      <c r="F203" t="s">
        <v>17</v>
      </c>
      <c r="G203">
        <v>692</v>
      </c>
      <c r="H203">
        <v>123</v>
      </c>
      <c r="I203">
        <v>168</v>
      </c>
      <c r="J203">
        <v>77</v>
      </c>
      <c r="K203">
        <v>32</v>
      </c>
      <c r="L203">
        <v>0</v>
      </c>
      <c r="M203">
        <v>2</v>
      </c>
      <c r="N203">
        <v>85</v>
      </c>
      <c r="O203">
        <v>169</v>
      </c>
      <c r="P203" s="28">
        <v>7.9</v>
      </c>
      <c r="Q203">
        <v>5.9</v>
      </c>
      <c r="R203">
        <v>6.9</v>
      </c>
      <c r="S203">
        <v>0.4</v>
      </c>
      <c r="T203">
        <v>57</v>
      </c>
      <c r="U203">
        <v>-2</v>
      </c>
      <c r="V203">
        <v>-47.217614202620098</v>
      </c>
      <c r="W203">
        <v>12.597380336619729</v>
      </c>
      <c r="X203">
        <v>4.2813789369555018</v>
      </c>
      <c r="Y203">
        <v>16.211817884200023</v>
      </c>
      <c r="Z203">
        <v>-4.5861388447088363</v>
      </c>
      <c r="AA203">
        <v>-2.9347750056563839</v>
      </c>
      <c r="AB203">
        <v>0</v>
      </c>
      <c r="AC203">
        <v>8.0072090857613798E-2</v>
      </c>
      <c r="AD203">
        <v>-3.6837393560355016</v>
      </c>
      <c r="AE203">
        <v>31.398953366992433</v>
      </c>
      <c r="AF203">
        <v>-14.775880714093045</v>
      </c>
      <c r="AG203">
        <v>12.911871111052948</v>
      </c>
      <c r="AH203">
        <v>10.124068415451084</v>
      </c>
      <c r="AI203">
        <v>-4.4249074960372399E-2</v>
      </c>
      <c r="AJ203">
        <v>-12.461843721956498</v>
      </c>
      <c r="AK203">
        <v>0.269156178949852</v>
      </c>
      <c r="AL203">
        <v>2.1704574010484459</v>
      </c>
      <c r="AM203">
        <v>0.89756502859317999</v>
      </c>
      <c r="AN203" s="2"/>
    </row>
    <row r="204" spans="1:40" x14ac:dyDescent="0.45">
      <c r="A204">
        <v>203</v>
      </c>
      <c r="B204" t="s">
        <v>340</v>
      </c>
      <c r="C204">
        <v>1996</v>
      </c>
      <c r="D204">
        <v>31</v>
      </c>
      <c r="E204" t="s">
        <v>114</v>
      </c>
      <c r="F204" t="s">
        <v>17</v>
      </c>
      <c r="G204">
        <v>685</v>
      </c>
      <c r="H204">
        <v>142</v>
      </c>
      <c r="I204">
        <v>211</v>
      </c>
      <c r="J204">
        <v>118</v>
      </c>
      <c r="K204">
        <v>45</v>
      </c>
      <c r="L204">
        <v>8</v>
      </c>
      <c r="M204">
        <v>32</v>
      </c>
      <c r="N204">
        <v>61</v>
      </c>
      <c r="O204">
        <v>149</v>
      </c>
      <c r="P204" s="28">
        <v>7.9</v>
      </c>
      <c r="Q204">
        <v>5.9</v>
      </c>
      <c r="R204">
        <v>6.9</v>
      </c>
      <c r="S204">
        <v>0.7</v>
      </c>
      <c r="T204">
        <v>48</v>
      </c>
      <c r="U204">
        <v>7</v>
      </c>
      <c r="V204">
        <v>-47.217614202620098</v>
      </c>
      <c r="W204">
        <v>12.469950188705946</v>
      </c>
      <c r="X204">
        <v>4.9427301548591975</v>
      </c>
      <c r="Y204">
        <v>20.361271271227412</v>
      </c>
      <c r="Z204">
        <v>-7.028108878904451</v>
      </c>
      <c r="AA204">
        <v>-4.1270273517042897</v>
      </c>
      <c r="AB204">
        <v>-1.076939344348544</v>
      </c>
      <c r="AC204">
        <v>1.2811534537218208</v>
      </c>
      <c r="AD204">
        <v>-2.6436247143313598</v>
      </c>
      <c r="AE204">
        <v>27.683100897525872</v>
      </c>
      <c r="AF204">
        <v>-14.775880714093045</v>
      </c>
      <c r="AG204">
        <v>12.911871111052948</v>
      </c>
      <c r="AH204">
        <v>10.124068415451084</v>
      </c>
      <c r="AI204">
        <v>-7.7435881180651686E-2</v>
      </c>
      <c r="AJ204">
        <v>-10.494184186910736</v>
      </c>
      <c r="AK204">
        <v>-0.94204662632448199</v>
      </c>
      <c r="AL204">
        <v>1.3912835921266224</v>
      </c>
      <c r="AM204">
        <v>0.80079708225937818</v>
      </c>
      <c r="AN204" s="2"/>
    </row>
    <row r="205" spans="1:40" x14ac:dyDescent="0.45">
      <c r="A205">
        <v>204</v>
      </c>
      <c r="B205" t="s">
        <v>144</v>
      </c>
      <c r="C205">
        <v>1979</v>
      </c>
      <c r="D205">
        <v>29</v>
      </c>
      <c r="E205" t="s">
        <v>28</v>
      </c>
      <c r="F205" t="s">
        <v>17</v>
      </c>
      <c r="G205">
        <v>675</v>
      </c>
      <c r="H205">
        <v>109</v>
      </c>
      <c r="I205">
        <v>137</v>
      </c>
      <c r="J205">
        <v>63</v>
      </c>
      <c r="K205">
        <v>25</v>
      </c>
      <c r="L205">
        <v>4</v>
      </c>
      <c r="M205">
        <v>9</v>
      </c>
      <c r="N205">
        <v>120</v>
      </c>
      <c r="O205">
        <v>154</v>
      </c>
      <c r="P205" s="28">
        <v>7.9</v>
      </c>
      <c r="Q205">
        <v>5.7</v>
      </c>
      <c r="R205">
        <v>7.1</v>
      </c>
      <c r="S205">
        <v>1.2</v>
      </c>
      <c r="T205">
        <v>41</v>
      </c>
      <c r="U205">
        <v>3</v>
      </c>
      <c r="V205">
        <v>-47.217614202620098</v>
      </c>
      <c r="W205">
        <v>12.287907120257684</v>
      </c>
      <c r="X205">
        <v>3.7940675132369894</v>
      </c>
      <c r="Y205">
        <v>13.22035148890121</v>
      </c>
      <c r="Z205">
        <v>-3.752295418398139</v>
      </c>
      <c r="AA205">
        <v>-2.2927929731690497</v>
      </c>
      <c r="AB205">
        <v>-0.538469672174272</v>
      </c>
      <c r="AC205">
        <v>0.36032440885926209</v>
      </c>
      <c r="AD205">
        <v>-5.2005732085207086</v>
      </c>
      <c r="AE205">
        <v>28.612064014892514</v>
      </c>
      <c r="AF205">
        <v>-14.775880714093045</v>
      </c>
      <c r="AG205">
        <v>12.474180564915558</v>
      </c>
      <c r="AH205">
        <v>10.417519673869956</v>
      </c>
      <c r="AI205">
        <v>-0.13274722488111718</v>
      </c>
      <c r="AJ205">
        <v>-8.9637823263195866</v>
      </c>
      <c r="AK205">
        <v>-0.403734268424778</v>
      </c>
      <c r="AL205">
        <v>-2.1114752236676195</v>
      </c>
      <c r="AM205">
        <v>0.10798648304826375</v>
      </c>
      <c r="AN205" s="2"/>
    </row>
    <row r="206" spans="1:40" x14ac:dyDescent="0.45">
      <c r="A206">
        <v>205</v>
      </c>
      <c r="B206" t="s">
        <v>341</v>
      </c>
      <c r="C206">
        <v>1987</v>
      </c>
      <c r="D206">
        <v>25</v>
      </c>
      <c r="E206" t="s">
        <v>73</v>
      </c>
      <c r="F206" t="s">
        <v>17</v>
      </c>
      <c r="G206">
        <v>562</v>
      </c>
      <c r="H206">
        <v>120</v>
      </c>
      <c r="I206">
        <v>139</v>
      </c>
      <c r="J206">
        <v>75</v>
      </c>
      <c r="K206">
        <v>23</v>
      </c>
      <c r="L206">
        <v>4</v>
      </c>
      <c r="M206">
        <v>50</v>
      </c>
      <c r="N206">
        <v>84</v>
      </c>
      <c r="O206">
        <v>155</v>
      </c>
      <c r="P206" s="28">
        <v>7.9</v>
      </c>
      <c r="Q206">
        <v>6</v>
      </c>
      <c r="R206">
        <v>7</v>
      </c>
      <c r="S206">
        <v>0.9</v>
      </c>
      <c r="T206">
        <v>40</v>
      </c>
      <c r="U206">
        <v>11</v>
      </c>
      <c r="V206">
        <v>-47.217614202620098</v>
      </c>
      <c r="W206">
        <v>10.230820446792324</v>
      </c>
      <c r="X206">
        <v>4.1769550604443921</v>
      </c>
      <c r="Y206">
        <v>13.413349320855973</v>
      </c>
      <c r="Z206">
        <v>-4.4670183552358802</v>
      </c>
      <c r="AA206">
        <v>-2.1093695353155262</v>
      </c>
      <c r="AB206">
        <v>-0.538469672174272</v>
      </c>
      <c r="AC206">
        <v>2.0018022714403449</v>
      </c>
      <c r="AD206">
        <v>-3.6404012459644957</v>
      </c>
      <c r="AE206">
        <v>28.79785663836584</v>
      </c>
      <c r="AF206">
        <v>-14.775880714093045</v>
      </c>
      <c r="AG206">
        <v>13.130716384121641</v>
      </c>
      <c r="AH206">
        <v>10.270794044660519</v>
      </c>
      <c r="AI206">
        <v>-9.9560418660837896E-2</v>
      </c>
      <c r="AJ206">
        <v>-8.7451534890922797</v>
      </c>
      <c r="AK206">
        <v>-1.480358984224186</v>
      </c>
      <c r="AL206">
        <v>-1.0515324506995936</v>
      </c>
      <c r="AM206">
        <v>0.25893093681785884</v>
      </c>
      <c r="AN206" s="2"/>
    </row>
    <row r="207" spans="1:40" x14ac:dyDescent="0.45">
      <c r="A207">
        <v>206</v>
      </c>
      <c r="B207" t="s">
        <v>342</v>
      </c>
      <c r="C207">
        <v>1964</v>
      </c>
      <c r="D207">
        <v>22</v>
      </c>
      <c r="E207" t="s">
        <v>15</v>
      </c>
      <c r="F207" t="s">
        <v>13</v>
      </c>
      <c r="G207">
        <v>591</v>
      </c>
      <c r="H207">
        <v>86</v>
      </c>
      <c r="I207">
        <v>140</v>
      </c>
      <c r="J207">
        <v>91</v>
      </c>
      <c r="K207">
        <v>22</v>
      </c>
      <c r="L207">
        <v>9</v>
      </c>
      <c r="M207">
        <v>8</v>
      </c>
      <c r="N207">
        <v>72</v>
      </c>
      <c r="O207">
        <v>141</v>
      </c>
      <c r="P207" s="28">
        <v>7.9</v>
      </c>
      <c r="Q207">
        <v>6.1</v>
      </c>
      <c r="R207">
        <v>6.4</v>
      </c>
      <c r="S207">
        <v>2.5</v>
      </c>
      <c r="T207">
        <v>31</v>
      </c>
      <c r="U207">
        <v>3</v>
      </c>
      <c r="V207">
        <v>-47.217614202620098</v>
      </c>
      <c r="W207">
        <v>10.758745345292283</v>
      </c>
      <c r="X207">
        <v>2.9934844599851478</v>
      </c>
      <c r="Y207">
        <v>13.509848236833353</v>
      </c>
      <c r="Z207">
        <v>-5.419982271019534</v>
      </c>
      <c r="AA207">
        <v>-2.017657816388764</v>
      </c>
      <c r="AB207">
        <v>-1.211556762392112</v>
      </c>
      <c r="AC207">
        <v>0.32028836343045519</v>
      </c>
      <c r="AD207">
        <v>-3.120343925112425</v>
      </c>
      <c r="AE207">
        <v>26.196759909739249</v>
      </c>
      <c r="AF207">
        <v>-14.775880714093045</v>
      </c>
      <c r="AG207">
        <v>13.349561657190334</v>
      </c>
      <c r="AH207">
        <v>9.3904402694039035</v>
      </c>
      <c r="AI207">
        <v>-0.27655671850232749</v>
      </c>
      <c r="AJ207">
        <v>-6.7774939540465171</v>
      </c>
      <c r="AK207">
        <v>-0.403734268424778</v>
      </c>
      <c r="AL207">
        <v>-4.7016923907248724</v>
      </c>
      <c r="AM207">
        <v>8.9981946729988591E-3</v>
      </c>
      <c r="AN207" s="2"/>
    </row>
    <row r="208" spans="1:40" x14ac:dyDescent="0.45">
      <c r="A208">
        <v>207</v>
      </c>
      <c r="B208" t="s">
        <v>161</v>
      </c>
      <c r="C208">
        <v>1971</v>
      </c>
      <c r="D208">
        <v>31</v>
      </c>
      <c r="E208" t="s">
        <v>62</v>
      </c>
      <c r="F208" t="s">
        <v>17</v>
      </c>
      <c r="G208">
        <v>606</v>
      </c>
      <c r="H208">
        <v>104</v>
      </c>
      <c r="I208">
        <v>151</v>
      </c>
      <c r="J208">
        <v>77</v>
      </c>
      <c r="K208">
        <v>26</v>
      </c>
      <c r="L208">
        <v>0</v>
      </c>
      <c r="M208">
        <v>0</v>
      </c>
      <c r="N208">
        <v>83</v>
      </c>
      <c r="O208">
        <v>185</v>
      </c>
      <c r="P208" s="28">
        <v>7.9</v>
      </c>
      <c r="Q208">
        <v>5.8</v>
      </c>
      <c r="R208">
        <v>7.4</v>
      </c>
      <c r="S208">
        <v>-0.4</v>
      </c>
      <c r="T208">
        <v>55</v>
      </c>
      <c r="U208">
        <v>0</v>
      </c>
      <c r="V208">
        <v>-47.217614202620098</v>
      </c>
      <c r="W208">
        <v>11.031809947964677</v>
      </c>
      <c r="X208">
        <v>3.6200277190518064</v>
      </c>
      <c r="Y208">
        <v>14.571336312584545</v>
      </c>
      <c r="Z208">
        <v>-4.5861388447088363</v>
      </c>
      <c r="AA208">
        <v>-2.384504692095812</v>
      </c>
      <c r="AB208">
        <v>0</v>
      </c>
      <c r="AC208">
        <v>0</v>
      </c>
      <c r="AD208">
        <v>-3.5970631358934897</v>
      </c>
      <c r="AE208">
        <v>34.371635342565682</v>
      </c>
      <c r="AF208">
        <v>-14.775880714093045</v>
      </c>
      <c r="AG208">
        <v>12.693025837984253</v>
      </c>
      <c r="AH208">
        <v>10.857696561498264</v>
      </c>
      <c r="AI208">
        <v>4.4249074960372399E-2</v>
      </c>
      <c r="AJ208">
        <v>-12.024586047501884</v>
      </c>
      <c r="AK208">
        <v>0</v>
      </c>
      <c r="AL208">
        <v>2.6039931596964294</v>
      </c>
      <c r="AM208">
        <v>0.93111813088599549</v>
      </c>
      <c r="AN208" s="2"/>
    </row>
    <row r="209" spans="1:40" x14ac:dyDescent="0.45">
      <c r="A209">
        <v>208</v>
      </c>
      <c r="B209" t="s">
        <v>45</v>
      </c>
      <c r="C209">
        <v>2016</v>
      </c>
      <c r="D209">
        <v>26</v>
      </c>
      <c r="E209" t="s">
        <v>46</v>
      </c>
      <c r="F209" t="s">
        <v>13</v>
      </c>
      <c r="G209">
        <v>717</v>
      </c>
      <c r="H209">
        <v>108</v>
      </c>
      <c r="I209">
        <v>216</v>
      </c>
      <c r="J209">
        <v>145</v>
      </c>
      <c r="K209">
        <v>42</v>
      </c>
      <c r="L209">
        <v>5</v>
      </c>
      <c r="M209">
        <v>30</v>
      </c>
      <c r="N209">
        <v>60</v>
      </c>
      <c r="O209">
        <v>155</v>
      </c>
      <c r="P209" s="28">
        <v>7.9</v>
      </c>
      <c r="Q209">
        <v>5.5</v>
      </c>
      <c r="R209">
        <v>7.9</v>
      </c>
      <c r="S209">
        <v>0.4</v>
      </c>
      <c r="T209">
        <v>48</v>
      </c>
      <c r="U209">
        <v>2</v>
      </c>
      <c r="V209">
        <v>-47.217614202620098</v>
      </c>
      <c r="W209">
        <v>13.052488007740385</v>
      </c>
      <c r="X209">
        <v>3.7592595543999527</v>
      </c>
      <c r="Y209">
        <v>20.843765851114316</v>
      </c>
      <c r="Z209">
        <v>-8.6362354867893671</v>
      </c>
      <c r="AA209">
        <v>-3.8518921949240039</v>
      </c>
      <c r="AB209">
        <v>-0.67308709021783997</v>
      </c>
      <c r="AC209">
        <v>1.201081362864207</v>
      </c>
      <c r="AD209">
        <v>-2.6002866042603543</v>
      </c>
      <c r="AE209">
        <v>28.79785663836584</v>
      </c>
      <c r="AF209">
        <v>-14.775880714093045</v>
      </c>
      <c r="AG209">
        <v>12.036490018778171</v>
      </c>
      <c r="AH209">
        <v>11.591324707545445</v>
      </c>
      <c r="AI209">
        <v>-4.4249074960372399E-2</v>
      </c>
      <c r="AJ209">
        <v>-10.494184186910736</v>
      </c>
      <c r="AK209">
        <v>-0.269156178949852</v>
      </c>
      <c r="AL209">
        <v>2.7196804070826479</v>
      </c>
      <c r="AM209">
        <v>0.93817799992990647</v>
      </c>
      <c r="AN209" s="2"/>
    </row>
    <row r="210" spans="1:40" x14ac:dyDescent="0.45">
      <c r="A210">
        <v>209</v>
      </c>
      <c r="B210" t="s">
        <v>293</v>
      </c>
      <c r="C210">
        <v>2018</v>
      </c>
      <c r="D210">
        <v>24</v>
      </c>
      <c r="E210" t="s">
        <v>46</v>
      </c>
      <c r="F210" t="s">
        <v>13</v>
      </c>
      <c r="G210">
        <v>705</v>
      </c>
      <c r="H210">
        <v>105</v>
      </c>
      <c r="I210">
        <v>170</v>
      </c>
      <c r="J210">
        <v>87</v>
      </c>
      <c r="K210">
        <v>51</v>
      </c>
      <c r="L210">
        <v>1</v>
      </c>
      <c r="M210">
        <v>10</v>
      </c>
      <c r="N210">
        <v>96</v>
      </c>
      <c r="O210">
        <v>152</v>
      </c>
      <c r="P210" s="28">
        <v>7.9</v>
      </c>
      <c r="Q210">
        <v>5.6</v>
      </c>
      <c r="R210">
        <v>7.2</v>
      </c>
      <c r="S210">
        <v>1.2</v>
      </c>
      <c r="T210">
        <v>44</v>
      </c>
      <c r="U210">
        <v>0</v>
      </c>
      <c r="V210">
        <v>-47.217614202620098</v>
      </c>
      <c r="W210">
        <v>12.834036325602471</v>
      </c>
      <c r="X210">
        <v>3.6548356778888431</v>
      </c>
      <c r="Y210">
        <v>16.404815716154786</v>
      </c>
      <c r="Z210">
        <v>-5.181741292073621</v>
      </c>
      <c r="AA210">
        <v>-4.6772976652648621</v>
      </c>
      <c r="AB210">
        <v>-0.134617418043568</v>
      </c>
      <c r="AC210">
        <v>0.40036045428806899</v>
      </c>
      <c r="AD210">
        <v>-4.1604585668165663</v>
      </c>
      <c r="AE210">
        <v>28.240478767945856</v>
      </c>
      <c r="AF210">
        <v>-14.775880714093045</v>
      </c>
      <c r="AG210">
        <v>12.255335291846864</v>
      </c>
      <c r="AH210">
        <v>10.564245303079392</v>
      </c>
      <c r="AI210">
        <v>-0.13274722488111718</v>
      </c>
      <c r="AJ210">
        <v>-9.6196688380015072</v>
      </c>
      <c r="AK210">
        <v>0</v>
      </c>
      <c r="AL210">
        <v>-1.545918384988104</v>
      </c>
      <c r="AM210">
        <v>0.17567656218709077</v>
      </c>
      <c r="AN210" s="2"/>
    </row>
    <row r="211" spans="1:40" x14ac:dyDescent="0.45">
      <c r="A211">
        <v>210</v>
      </c>
      <c r="B211" t="s">
        <v>142</v>
      </c>
      <c r="C211">
        <v>1982</v>
      </c>
      <c r="D211">
        <v>27</v>
      </c>
      <c r="E211" t="s">
        <v>301</v>
      </c>
      <c r="F211" t="s">
        <v>17</v>
      </c>
      <c r="G211">
        <v>660</v>
      </c>
      <c r="H211">
        <v>107</v>
      </c>
      <c r="I211">
        <v>183</v>
      </c>
      <c r="J211">
        <v>116</v>
      </c>
      <c r="K211">
        <v>37</v>
      </c>
      <c r="L211">
        <v>7</v>
      </c>
      <c r="M211">
        <v>39</v>
      </c>
      <c r="N211">
        <v>34</v>
      </c>
      <c r="O211">
        <v>132</v>
      </c>
      <c r="P211" s="28">
        <v>7.9</v>
      </c>
      <c r="Q211">
        <v>5.7</v>
      </c>
      <c r="R211">
        <v>5.7</v>
      </c>
      <c r="S211">
        <v>2.1</v>
      </c>
      <c r="T211">
        <v>26</v>
      </c>
      <c r="U211">
        <v>7</v>
      </c>
      <c r="V211">
        <v>-47.217614202620098</v>
      </c>
      <c r="W211">
        <v>12.014842517585292</v>
      </c>
      <c r="X211">
        <v>3.7244515955629161</v>
      </c>
      <c r="Y211">
        <v>17.659301623860742</v>
      </c>
      <c r="Z211">
        <v>-6.9089883894314941</v>
      </c>
      <c r="AA211">
        <v>-3.3933336002901937</v>
      </c>
      <c r="AB211">
        <v>-0.94232192630497602</v>
      </c>
      <c r="AC211">
        <v>1.5614057717234691</v>
      </c>
      <c r="AD211">
        <v>-1.4734957424142006</v>
      </c>
      <c r="AE211">
        <v>24.524626298479298</v>
      </c>
      <c r="AF211">
        <v>-14.775880714093045</v>
      </c>
      <c r="AG211">
        <v>12.474180564915558</v>
      </c>
      <c r="AH211">
        <v>8.3633608649378512</v>
      </c>
      <c r="AI211">
        <v>-0.2323076435419551</v>
      </c>
      <c r="AJ211">
        <v>-5.6843497679099819</v>
      </c>
      <c r="AK211">
        <v>-0.94204662632448199</v>
      </c>
      <c r="AL211">
        <v>-1.2481693758653054</v>
      </c>
      <c r="AM211">
        <v>0.22301718948266896</v>
      </c>
      <c r="AN211" s="2"/>
    </row>
    <row r="212" spans="1:40" x14ac:dyDescent="0.45">
      <c r="A212">
        <v>211</v>
      </c>
      <c r="B212" t="s">
        <v>220</v>
      </c>
      <c r="C212">
        <v>1957</v>
      </c>
      <c r="D212">
        <v>29</v>
      </c>
      <c r="E212" t="s">
        <v>31</v>
      </c>
      <c r="F212" t="s">
        <v>13</v>
      </c>
      <c r="G212">
        <v>718</v>
      </c>
      <c r="H212">
        <v>110</v>
      </c>
      <c r="I212">
        <v>196</v>
      </c>
      <c r="J212">
        <v>155</v>
      </c>
      <c r="K212">
        <v>27</v>
      </c>
      <c r="L212">
        <v>8</v>
      </c>
      <c r="M212">
        <v>5</v>
      </c>
      <c r="N212">
        <v>75</v>
      </c>
      <c r="O212">
        <v>124</v>
      </c>
      <c r="P212" s="28">
        <v>7.9</v>
      </c>
      <c r="Q212">
        <v>5.8</v>
      </c>
      <c r="R212">
        <v>6.3</v>
      </c>
      <c r="S212">
        <v>2.2000000000000002</v>
      </c>
      <c r="T212">
        <v>23</v>
      </c>
      <c r="U212">
        <v>12</v>
      </c>
      <c r="V212">
        <v>-47.217614202620098</v>
      </c>
      <c r="W212">
        <v>13.070692314585211</v>
      </c>
      <c r="X212">
        <v>3.8288754720740261</v>
      </c>
      <c r="Y212">
        <v>18.913787531566694</v>
      </c>
      <c r="Z212">
        <v>-9.2318379341541519</v>
      </c>
      <c r="AA212">
        <v>-2.4762164110225742</v>
      </c>
      <c r="AB212">
        <v>-1.076939344348544</v>
      </c>
      <c r="AC212">
        <v>0.20018022714403449</v>
      </c>
      <c r="AD212">
        <v>-3.2503582553254424</v>
      </c>
      <c r="AE212">
        <v>23.038285310692672</v>
      </c>
      <c r="AF212">
        <v>-14.775880714093045</v>
      </c>
      <c r="AG212">
        <v>12.693025837984253</v>
      </c>
      <c r="AH212">
        <v>9.243714640194467</v>
      </c>
      <c r="AI212">
        <v>-0.24336991228204821</v>
      </c>
      <c r="AJ212">
        <v>-5.0284632562280613</v>
      </c>
      <c r="AK212">
        <v>-1.614937073699112</v>
      </c>
      <c r="AL212">
        <v>-3.9270557695317243</v>
      </c>
      <c r="AM212">
        <v>1.9320939975331117E-2</v>
      </c>
      <c r="AN212" s="2"/>
    </row>
    <row r="213" spans="1:40" x14ac:dyDescent="0.45">
      <c r="A213">
        <v>212</v>
      </c>
      <c r="B213" t="s">
        <v>34</v>
      </c>
      <c r="C213">
        <v>2019</v>
      </c>
      <c r="D213">
        <v>27</v>
      </c>
      <c r="E213" t="s">
        <v>15</v>
      </c>
      <c r="F213" t="s">
        <v>13</v>
      </c>
      <c r="G213">
        <v>600</v>
      </c>
      <c r="H213">
        <v>110</v>
      </c>
      <c r="I213">
        <v>137</v>
      </c>
      <c r="J213">
        <v>63</v>
      </c>
      <c r="K213">
        <v>27</v>
      </c>
      <c r="L213">
        <v>2</v>
      </c>
      <c r="M213">
        <v>11</v>
      </c>
      <c r="N213">
        <v>110</v>
      </c>
      <c r="O213">
        <v>182</v>
      </c>
      <c r="P213" s="28">
        <v>7.9</v>
      </c>
      <c r="Q213">
        <v>6</v>
      </c>
      <c r="R213">
        <v>8.1</v>
      </c>
      <c r="S213">
        <v>0</v>
      </c>
      <c r="T213">
        <v>60</v>
      </c>
      <c r="U213">
        <v>4</v>
      </c>
      <c r="V213">
        <v>-47.217614202620098</v>
      </c>
      <c r="W213">
        <v>10.922584106895719</v>
      </c>
      <c r="X213">
        <v>3.8288754720740261</v>
      </c>
      <c r="Y213">
        <v>13.22035148890121</v>
      </c>
      <c r="Z213">
        <v>-3.752295418398139</v>
      </c>
      <c r="AA213">
        <v>-2.4762164110225742</v>
      </c>
      <c r="AB213">
        <v>-0.269234836087136</v>
      </c>
      <c r="AC213">
        <v>0.44039649971687589</v>
      </c>
      <c r="AD213">
        <v>-4.7671921078106489</v>
      </c>
      <c r="AE213">
        <v>33.814257472145698</v>
      </c>
      <c r="AF213">
        <v>-14.775880714093045</v>
      </c>
      <c r="AG213">
        <v>13.130716384121641</v>
      </c>
      <c r="AH213">
        <v>11.884775965964314</v>
      </c>
      <c r="AI213">
        <v>0</v>
      </c>
      <c r="AJ213">
        <v>-13.117730233638421</v>
      </c>
      <c r="AK213">
        <v>-0.538312357899704</v>
      </c>
      <c r="AL213">
        <v>0.32748110824971555</v>
      </c>
      <c r="AM213">
        <v>0.58114636575599765</v>
      </c>
      <c r="AN213" s="2"/>
    </row>
    <row r="214" spans="1:40" x14ac:dyDescent="0.45">
      <c r="A214">
        <v>213</v>
      </c>
      <c r="B214" t="s">
        <v>199</v>
      </c>
      <c r="C214">
        <v>1964</v>
      </c>
      <c r="D214">
        <v>28</v>
      </c>
      <c r="E214" t="s">
        <v>73</v>
      </c>
      <c r="F214" t="s">
        <v>17</v>
      </c>
      <c r="G214">
        <v>662</v>
      </c>
      <c r="H214">
        <v>103</v>
      </c>
      <c r="I214">
        <v>174</v>
      </c>
      <c r="J214">
        <v>101</v>
      </c>
      <c r="K214">
        <v>38</v>
      </c>
      <c r="L214">
        <v>6</v>
      </c>
      <c r="M214">
        <v>23</v>
      </c>
      <c r="N214">
        <v>79</v>
      </c>
      <c r="O214">
        <v>160</v>
      </c>
      <c r="P214" s="28">
        <v>7.9</v>
      </c>
      <c r="Q214">
        <v>5.3</v>
      </c>
      <c r="R214">
        <v>7</v>
      </c>
      <c r="S214">
        <v>-0.1</v>
      </c>
      <c r="T214">
        <v>46</v>
      </c>
      <c r="U214">
        <v>3</v>
      </c>
      <c r="V214">
        <v>-47.217614202620098</v>
      </c>
      <c r="W214">
        <v>12.051251131274944</v>
      </c>
      <c r="X214">
        <v>3.5852197602147697</v>
      </c>
      <c r="Y214">
        <v>16.790811380064312</v>
      </c>
      <c r="Z214">
        <v>-6.0155847183843179</v>
      </c>
      <c r="AA214">
        <v>-3.4850453192169559</v>
      </c>
      <c r="AB214">
        <v>-0.80770450826140805</v>
      </c>
      <c r="AC214">
        <v>0.92082904486255868</v>
      </c>
      <c r="AD214">
        <v>-3.4237106956094663</v>
      </c>
      <c r="AE214">
        <v>29.726819755732482</v>
      </c>
      <c r="AF214">
        <v>-14.775880714093045</v>
      </c>
      <c r="AG214">
        <v>11.598799472640783</v>
      </c>
      <c r="AH214">
        <v>10.270794044660519</v>
      </c>
      <c r="AI214">
        <v>1.10622687400931E-2</v>
      </c>
      <c r="AJ214">
        <v>-10.056926512456123</v>
      </c>
      <c r="AK214">
        <v>-0.403734268424778</v>
      </c>
      <c r="AL214">
        <v>-1.2306140808757289</v>
      </c>
      <c r="AM214">
        <v>0.22607396528743481</v>
      </c>
      <c r="AN214" s="2"/>
    </row>
    <row r="215" spans="1:40" x14ac:dyDescent="0.45">
      <c r="A215">
        <v>214</v>
      </c>
      <c r="B215" t="s">
        <v>225</v>
      </c>
      <c r="C215">
        <v>1965</v>
      </c>
      <c r="D215">
        <v>31</v>
      </c>
      <c r="E215" t="s">
        <v>226</v>
      </c>
      <c r="F215" t="s">
        <v>17</v>
      </c>
      <c r="G215">
        <v>639</v>
      </c>
      <c r="H215">
        <v>109</v>
      </c>
      <c r="I215">
        <v>181</v>
      </c>
      <c r="J215">
        <v>108</v>
      </c>
      <c r="K215">
        <v>40</v>
      </c>
      <c r="L215">
        <v>1</v>
      </c>
      <c r="M215">
        <v>24</v>
      </c>
      <c r="N215">
        <v>60</v>
      </c>
      <c r="O215">
        <v>161</v>
      </c>
      <c r="P215" s="28">
        <v>7.9</v>
      </c>
      <c r="Q215">
        <v>5.4</v>
      </c>
      <c r="R215">
        <v>6.8</v>
      </c>
      <c r="S215">
        <v>0.3</v>
      </c>
      <c r="T215">
        <v>43</v>
      </c>
      <c r="U215">
        <v>3</v>
      </c>
      <c r="V215">
        <v>-47.217614202620098</v>
      </c>
      <c r="W215">
        <v>11.632552073843941</v>
      </c>
      <c r="X215">
        <v>3.7940675132369894</v>
      </c>
      <c r="Y215">
        <v>17.466303791905979</v>
      </c>
      <c r="Z215">
        <v>-6.4325064315396672</v>
      </c>
      <c r="AA215">
        <v>-3.6684687570704799</v>
      </c>
      <c r="AB215">
        <v>-0.134617418043568</v>
      </c>
      <c r="AC215">
        <v>0.96086509029136558</v>
      </c>
      <c r="AD215">
        <v>-2.6002866042603543</v>
      </c>
      <c r="AE215">
        <v>29.912612379205807</v>
      </c>
      <c r="AF215">
        <v>-14.775880714093045</v>
      </c>
      <c r="AG215">
        <v>11.817644745709478</v>
      </c>
      <c r="AH215">
        <v>9.9773427862416479</v>
      </c>
      <c r="AI215">
        <v>-3.3186806220279294E-2</v>
      </c>
      <c r="AJ215">
        <v>-9.4010400007742003</v>
      </c>
      <c r="AK215">
        <v>-0.403734268424778</v>
      </c>
      <c r="AL215">
        <v>0.89405317738873213</v>
      </c>
      <c r="AM215">
        <v>0.70972589736928193</v>
      </c>
      <c r="AN215" s="2"/>
    </row>
    <row r="216" spans="1:40" x14ac:dyDescent="0.45">
      <c r="A216">
        <v>215</v>
      </c>
      <c r="B216" t="s">
        <v>225</v>
      </c>
      <c r="C216">
        <v>1966</v>
      </c>
      <c r="D216">
        <v>32</v>
      </c>
      <c r="E216" t="s">
        <v>19</v>
      </c>
      <c r="F216" t="s">
        <v>17</v>
      </c>
      <c r="G216">
        <v>688</v>
      </c>
      <c r="H216">
        <v>117</v>
      </c>
      <c r="I216">
        <v>168</v>
      </c>
      <c r="J216">
        <v>100</v>
      </c>
      <c r="K216">
        <v>23</v>
      </c>
      <c r="L216">
        <v>1</v>
      </c>
      <c r="M216">
        <v>21</v>
      </c>
      <c r="N216">
        <v>76</v>
      </c>
      <c r="O216">
        <v>142</v>
      </c>
      <c r="P216" s="28">
        <v>7.9</v>
      </c>
      <c r="Q216">
        <v>5.4</v>
      </c>
      <c r="R216">
        <v>6.3</v>
      </c>
      <c r="S216">
        <v>0.8</v>
      </c>
      <c r="T216">
        <v>36</v>
      </c>
      <c r="U216">
        <v>7</v>
      </c>
      <c r="V216">
        <v>-47.217614202620098</v>
      </c>
      <c r="W216">
        <v>12.524563109240425</v>
      </c>
      <c r="X216">
        <v>4.0725311839332825</v>
      </c>
      <c r="Y216">
        <v>16.211817884200023</v>
      </c>
      <c r="Z216">
        <v>-5.9560244736478394</v>
      </c>
      <c r="AA216">
        <v>-2.1093695353155262</v>
      </c>
      <c r="AB216">
        <v>-0.134617418043568</v>
      </c>
      <c r="AC216">
        <v>0.84075695400494488</v>
      </c>
      <c r="AD216">
        <v>-3.2936963653964484</v>
      </c>
      <c r="AE216">
        <v>26.382552533212579</v>
      </c>
      <c r="AF216">
        <v>-14.775880714093045</v>
      </c>
      <c r="AG216">
        <v>11.817644745709478</v>
      </c>
      <c r="AH216">
        <v>9.243714640194467</v>
      </c>
      <c r="AI216">
        <v>-8.8498149920744798E-2</v>
      </c>
      <c r="AJ216">
        <v>-7.8706381401830523</v>
      </c>
      <c r="AK216">
        <v>-0.94204662632448199</v>
      </c>
      <c r="AL216">
        <v>-1.2948045750496067</v>
      </c>
      <c r="AM216">
        <v>0.21504069691388195</v>
      </c>
      <c r="AN216" s="2"/>
    </row>
    <row r="217" spans="1:40" x14ac:dyDescent="0.45">
      <c r="A217">
        <v>216</v>
      </c>
      <c r="B217" t="s">
        <v>222</v>
      </c>
      <c r="C217">
        <v>1960</v>
      </c>
      <c r="D217">
        <v>29</v>
      </c>
      <c r="E217" t="s">
        <v>52</v>
      </c>
      <c r="F217" t="s">
        <v>17</v>
      </c>
      <c r="G217">
        <v>678</v>
      </c>
      <c r="H217">
        <v>94</v>
      </c>
      <c r="I217">
        <v>162</v>
      </c>
      <c r="J217">
        <v>82</v>
      </c>
      <c r="K217">
        <v>32</v>
      </c>
      <c r="L217">
        <v>7</v>
      </c>
      <c r="M217">
        <v>1</v>
      </c>
      <c r="N217">
        <v>71</v>
      </c>
      <c r="O217">
        <v>146</v>
      </c>
      <c r="P217" s="28">
        <v>7.9</v>
      </c>
      <c r="Q217">
        <v>5.3</v>
      </c>
      <c r="R217">
        <v>6.9</v>
      </c>
      <c r="S217">
        <v>2</v>
      </c>
      <c r="T217">
        <v>31</v>
      </c>
      <c r="U217">
        <v>1</v>
      </c>
      <c r="V217">
        <v>-47.217614202620098</v>
      </c>
      <c r="W217">
        <v>12.342520040792163</v>
      </c>
      <c r="X217">
        <v>3.2719481306814404</v>
      </c>
      <c r="Y217">
        <v>15.632824388335738</v>
      </c>
      <c r="Z217">
        <v>-4.8839400683912286</v>
      </c>
      <c r="AA217">
        <v>-2.9347750056563839</v>
      </c>
      <c r="AB217">
        <v>-0.94232192630497602</v>
      </c>
      <c r="AC217">
        <v>4.0036045428806899E-2</v>
      </c>
      <c r="AD217">
        <v>-3.077005815041419</v>
      </c>
      <c r="AE217">
        <v>27.125723027105888</v>
      </c>
      <c r="AF217">
        <v>-14.775880714093045</v>
      </c>
      <c r="AG217">
        <v>11.598799472640783</v>
      </c>
      <c r="AH217">
        <v>10.124068415451084</v>
      </c>
      <c r="AI217">
        <v>-0.22124537480186199</v>
      </c>
      <c r="AJ217">
        <v>-6.7774939540465171</v>
      </c>
      <c r="AK217">
        <v>-0.134578089474926</v>
      </c>
      <c r="AL217">
        <v>-0.8289356299945525</v>
      </c>
      <c r="AM217">
        <v>0.3038701726407444</v>
      </c>
      <c r="AN217" s="2"/>
    </row>
    <row r="218" spans="1:40" x14ac:dyDescent="0.45">
      <c r="A218">
        <v>217</v>
      </c>
      <c r="B218" t="s">
        <v>343</v>
      </c>
      <c r="C218">
        <v>2003</v>
      </c>
      <c r="D218">
        <v>25</v>
      </c>
      <c r="E218" t="s">
        <v>19</v>
      </c>
      <c r="F218" t="s">
        <v>17</v>
      </c>
      <c r="G218">
        <v>635</v>
      </c>
      <c r="H218">
        <v>101</v>
      </c>
      <c r="I218">
        <v>174</v>
      </c>
      <c r="J218">
        <v>102</v>
      </c>
      <c r="K218">
        <v>49</v>
      </c>
      <c r="L218">
        <v>2</v>
      </c>
      <c r="M218">
        <v>14</v>
      </c>
      <c r="N218">
        <v>59</v>
      </c>
      <c r="O218">
        <v>136</v>
      </c>
      <c r="P218" s="28">
        <v>7.9</v>
      </c>
      <c r="Q218">
        <v>6</v>
      </c>
      <c r="R218">
        <v>5.9</v>
      </c>
      <c r="S218">
        <v>2.2999999999999998</v>
      </c>
      <c r="T218">
        <v>31</v>
      </c>
      <c r="U218">
        <v>7</v>
      </c>
      <c r="V218">
        <v>-47.217614202620098</v>
      </c>
      <c r="W218">
        <v>11.559734846464636</v>
      </c>
      <c r="X218">
        <v>3.5156038425406964</v>
      </c>
      <c r="Y218">
        <v>16.790811380064312</v>
      </c>
      <c r="Z218">
        <v>-6.0751449631207963</v>
      </c>
      <c r="AA218">
        <v>-4.4938742274113377</v>
      </c>
      <c r="AB218">
        <v>-0.269234836087136</v>
      </c>
      <c r="AC218">
        <v>0.56050463600329659</v>
      </c>
      <c r="AD218">
        <v>-2.5569484941893483</v>
      </c>
      <c r="AE218">
        <v>25.267796792372607</v>
      </c>
      <c r="AF218">
        <v>-14.775880714093045</v>
      </c>
      <c r="AG218">
        <v>13.130716384121641</v>
      </c>
      <c r="AH218">
        <v>8.6568121233567243</v>
      </c>
      <c r="AI218">
        <v>-0.25443218102214127</v>
      </c>
      <c r="AJ218">
        <v>-6.7774939540465171</v>
      </c>
      <c r="AK218">
        <v>-0.94204662632448199</v>
      </c>
      <c r="AL218">
        <v>-3.8806901939909828</v>
      </c>
      <c r="AM218">
        <v>2.0219319480006902E-2</v>
      </c>
      <c r="AN218" s="2"/>
    </row>
    <row r="219" spans="1:40" x14ac:dyDescent="0.45">
      <c r="A219">
        <v>218</v>
      </c>
      <c r="B219" t="s">
        <v>344</v>
      </c>
      <c r="C219">
        <v>2000</v>
      </c>
      <c r="D219">
        <v>23</v>
      </c>
      <c r="E219" t="s">
        <v>89</v>
      </c>
      <c r="F219" t="s">
        <v>13</v>
      </c>
      <c r="G219">
        <v>678</v>
      </c>
      <c r="H219">
        <v>120</v>
      </c>
      <c r="I219">
        <v>160</v>
      </c>
      <c r="J219">
        <v>75</v>
      </c>
      <c r="K219">
        <v>37</v>
      </c>
      <c r="L219">
        <v>1</v>
      </c>
      <c r="M219">
        <v>14</v>
      </c>
      <c r="N219">
        <v>112</v>
      </c>
      <c r="O219">
        <v>150</v>
      </c>
      <c r="P219" s="28">
        <v>7.8</v>
      </c>
      <c r="Q219">
        <v>5.5</v>
      </c>
      <c r="R219">
        <v>6.3</v>
      </c>
      <c r="S219">
        <v>1.9</v>
      </c>
      <c r="T219">
        <v>44</v>
      </c>
      <c r="U219">
        <v>-5</v>
      </c>
      <c r="V219">
        <v>-47.217614202620098</v>
      </c>
      <c r="W219">
        <v>12.342520040792163</v>
      </c>
      <c r="X219">
        <v>4.1769550604443921</v>
      </c>
      <c r="Y219">
        <v>15.439826556380975</v>
      </c>
      <c r="Z219">
        <v>-4.4670183552358802</v>
      </c>
      <c r="AA219">
        <v>-3.3933336002901937</v>
      </c>
      <c r="AB219">
        <v>-0.134617418043568</v>
      </c>
      <c r="AC219">
        <v>0.56050463600329659</v>
      </c>
      <c r="AD219">
        <v>-4.8538683279526609</v>
      </c>
      <c r="AE219">
        <v>27.868893520999201</v>
      </c>
      <c r="AF219">
        <v>-14.58884424935769</v>
      </c>
      <c r="AG219">
        <v>12.036490018778171</v>
      </c>
      <c r="AH219">
        <v>9.243714640194467</v>
      </c>
      <c r="AI219">
        <v>-0.21018310606176888</v>
      </c>
      <c r="AJ219">
        <v>-9.6196688380015072</v>
      </c>
      <c r="AK219">
        <v>0.67289044737463</v>
      </c>
      <c r="AL219">
        <v>-2.1433531765960665</v>
      </c>
      <c r="AM219">
        <v>0.10495397915298443</v>
      </c>
      <c r="AN219" s="2"/>
    </row>
    <row r="220" spans="1:40" x14ac:dyDescent="0.45">
      <c r="A220">
        <v>219</v>
      </c>
      <c r="B220" t="s">
        <v>72</v>
      </c>
      <c r="C220">
        <v>2015</v>
      </c>
      <c r="D220">
        <v>31</v>
      </c>
      <c r="E220" t="s">
        <v>73</v>
      </c>
      <c r="F220" t="s">
        <v>17</v>
      </c>
      <c r="G220">
        <v>695</v>
      </c>
      <c r="H220">
        <v>95</v>
      </c>
      <c r="I220">
        <v>171</v>
      </c>
      <c r="J220">
        <v>107</v>
      </c>
      <c r="K220">
        <v>33</v>
      </c>
      <c r="L220">
        <v>2</v>
      </c>
      <c r="M220">
        <v>11</v>
      </c>
      <c r="N220">
        <v>143</v>
      </c>
      <c r="O220">
        <v>174</v>
      </c>
      <c r="P220" s="28">
        <v>7.8</v>
      </c>
      <c r="Q220">
        <v>5.8</v>
      </c>
      <c r="R220">
        <v>7</v>
      </c>
      <c r="S220">
        <v>-0.2</v>
      </c>
      <c r="T220">
        <v>60</v>
      </c>
      <c r="U220">
        <v>-3</v>
      </c>
      <c r="V220">
        <v>-47.217614202620098</v>
      </c>
      <c r="W220">
        <v>12.651993257154208</v>
      </c>
      <c r="X220">
        <v>3.3067560895184771</v>
      </c>
      <c r="Y220">
        <v>16.501314632132168</v>
      </c>
      <c r="Z220">
        <v>-6.3729461868031887</v>
      </c>
      <c r="AA220">
        <v>-3.0264867245831457</v>
      </c>
      <c r="AB220">
        <v>-0.269234836087136</v>
      </c>
      <c r="AC220">
        <v>0.44039649971687589</v>
      </c>
      <c r="AD220">
        <v>-6.197349740153844</v>
      </c>
      <c r="AE220">
        <v>32.327916484359072</v>
      </c>
      <c r="AF220">
        <v>-14.58884424935769</v>
      </c>
      <c r="AG220">
        <v>12.693025837984253</v>
      </c>
      <c r="AH220">
        <v>10.270794044660519</v>
      </c>
      <c r="AI220">
        <v>2.21245374801862E-2</v>
      </c>
      <c r="AJ220">
        <v>-13.117730233638421</v>
      </c>
      <c r="AK220">
        <v>0.403734268424778</v>
      </c>
      <c r="AL220">
        <v>-2.1721505218129837</v>
      </c>
      <c r="AM220">
        <v>0.10227940716758502</v>
      </c>
      <c r="AN220" s="2"/>
    </row>
    <row r="221" spans="1:40" x14ac:dyDescent="0.45">
      <c r="A221">
        <v>220</v>
      </c>
      <c r="B221" t="s">
        <v>185</v>
      </c>
      <c r="C221">
        <v>1974</v>
      </c>
      <c r="D221">
        <v>26</v>
      </c>
      <c r="E221" t="s">
        <v>73</v>
      </c>
      <c r="F221" t="s">
        <v>17</v>
      </c>
      <c r="G221">
        <v>708</v>
      </c>
      <c r="H221">
        <v>108</v>
      </c>
      <c r="I221">
        <v>174</v>
      </c>
      <c r="J221">
        <v>101</v>
      </c>
      <c r="K221">
        <v>38</v>
      </c>
      <c r="L221">
        <v>2</v>
      </c>
      <c r="M221">
        <v>5</v>
      </c>
      <c r="N221">
        <v>80</v>
      </c>
      <c r="O221">
        <v>143</v>
      </c>
      <c r="P221" s="28">
        <v>7.8</v>
      </c>
      <c r="Q221">
        <v>5.7</v>
      </c>
      <c r="R221">
        <v>6.7</v>
      </c>
      <c r="S221">
        <v>2.1</v>
      </c>
      <c r="T221">
        <v>35</v>
      </c>
      <c r="U221">
        <v>-1</v>
      </c>
      <c r="V221">
        <v>-47.217614202620098</v>
      </c>
      <c r="W221">
        <v>12.888649246136948</v>
      </c>
      <c r="X221">
        <v>3.7592595543999527</v>
      </c>
      <c r="Y221">
        <v>16.790811380064312</v>
      </c>
      <c r="Z221">
        <v>-6.0155847183843179</v>
      </c>
      <c r="AA221">
        <v>-3.4850453192169559</v>
      </c>
      <c r="AB221">
        <v>-0.269234836087136</v>
      </c>
      <c r="AC221">
        <v>0.20018022714403449</v>
      </c>
      <c r="AD221">
        <v>-3.4670488056804722</v>
      </c>
      <c r="AE221">
        <v>26.568345156685904</v>
      </c>
      <c r="AF221">
        <v>-14.58884424935769</v>
      </c>
      <c r="AG221">
        <v>12.474180564915558</v>
      </c>
      <c r="AH221">
        <v>9.8306171570322114</v>
      </c>
      <c r="AI221">
        <v>-0.2323076435419551</v>
      </c>
      <c r="AJ221">
        <v>-7.6520093029557446</v>
      </c>
      <c r="AK221">
        <v>0.134578089474926</v>
      </c>
      <c r="AL221">
        <v>-0.28106770199051967</v>
      </c>
      <c r="AM221">
        <v>0.43019203415350032</v>
      </c>
      <c r="AN221" s="2"/>
    </row>
    <row r="222" spans="1:40" x14ac:dyDescent="0.45">
      <c r="A222">
        <v>221</v>
      </c>
      <c r="B222" t="s">
        <v>167</v>
      </c>
      <c r="C222">
        <v>1975</v>
      </c>
      <c r="D222">
        <v>29</v>
      </c>
      <c r="E222" t="s">
        <v>76</v>
      </c>
      <c r="F222" t="s">
        <v>13</v>
      </c>
      <c r="G222">
        <v>617</v>
      </c>
      <c r="H222">
        <v>89</v>
      </c>
      <c r="I222">
        <v>192</v>
      </c>
      <c r="J222">
        <v>150</v>
      </c>
      <c r="K222">
        <v>24</v>
      </c>
      <c r="L222">
        <v>4</v>
      </c>
      <c r="M222">
        <v>35</v>
      </c>
      <c r="N222">
        <v>64</v>
      </c>
      <c r="O222">
        <v>157</v>
      </c>
      <c r="P222" s="28">
        <v>7.8</v>
      </c>
      <c r="Q222">
        <v>5.7</v>
      </c>
      <c r="R222">
        <v>7.5</v>
      </c>
      <c r="S222">
        <v>0.8</v>
      </c>
      <c r="T222">
        <v>38</v>
      </c>
      <c r="U222">
        <v>9</v>
      </c>
      <c r="V222">
        <v>-47.217614202620098</v>
      </c>
      <c r="W222">
        <v>11.232057323257765</v>
      </c>
      <c r="X222">
        <v>3.0979083364962574</v>
      </c>
      <c r="Y222">
        <v>18.527791867657172</v>
      </c>
      <c r="Z222">
        <v>-8.9340367104717604</v>
      </c>
      <c r="AA222">
        <v>-2.201081254242288</v>
      </c>
      <c r="AB222">
        <v>-0.538469672174272</v>
      </c>
      <c r="AC222">
        <v>1.4012615900082415</v>
      </c>
      <c r="AD222">
        <v>-2.7736390445443777</v>
      </c>
      <c r="AE222">
        <v>29.169441885312498</v>
      </c>
      <c r="AF222">
        <v>-14.58884424935769</v>
      </c>
      <c r="AG222">
        <v>12.474180564915558</v>
      </c>
      <c r="AH222">
        <v>11.0044221907077</v>
      </c>
      <c r="AI222">
        <v>-8.8498149920744798E-2</v>
      </c>
      <c r="AJ222">
        <v>-8.307895814637666</v>
      </c>
      <c r="AK222">
        <v>-1.211202805274334</v>
      </c>
      <c r="AL222">
        <v>1.045781855111962</v>
      </c>
      <c r="AM222">
        <v>0.73996407729687164</v>
      </c>
      <c r="AN222" s="2"/>
    </row>
    <row r="223" spans="1:40" x14ac:dyDescent="0.45">
      <c r="A223">
        <v>222</v>
      </c>
      <c r="B223" t="s">
        <v>75</v>
      </c>
      <c r="C223">
        <v>2009</v>
      </c>
      <c r="D223">
        <v>26</v>
      </c>
      <c r="E223" t="s">
        <v>76</v>
      </c>
      <c r="F223" t="s">
        <v>13</v>
      </c>
      <c r="G223">
        <v>606</v>
      </c>
      <c r="H223">
        <v>94</v>
      </c>
      <c r="I223">
        <v>191</v>
      </c>
      <c r="J223">
        <v>132</v>
      </c>
      <c r="K223">
        <v>30</v>
      </c>
      <c r="L223">
        <v>1</v>
      </c>
      <c r="M223">
        <v>4</v>
      </c>
      <c r="N223">
        <v>76</v>
      </c>
      <c r="O223">
        <v>171</v>
      </c>
      <c r="P223" s="28">
        <v>7.8</v>
      </c>
      <c r="Q223">
        <v>5.8</v>
      </c>
      <c r="R223">
        <v>7.7</v>
      </c>
      <c r="S223">
        <v>0.7</v>
      </c>
      <c r="T223">
        <v>53</v>
      </c>
      <c r="U223">
        <v>-1</v>
      </c>
      <c r="V223">
        <v>-47.217614202620098</v>
      </c>
      <c r="W223">
        <v>11.031809947964677</v>
      </c>
      <c r="X223">
        <v>3.2719481306814404</v>
      </c>
      <c r="Y223">
        <v>18.43129295167979</v>
      </c>
      <c r="Z223">
        <v>-7.8619523052151488</v>
      </c>
      <c r="AA223">
        <v>-2.7513515678028599</v>
      </c>
      <c r="AB223">
        <v>-0.134617418043568</v>
      </c>
      <c r="AC223">
        <v>0.1601441817152276</v>
      </c>
      <c r="AD223">
        <v>-3.2936963653964484</v>
      </c>
      <c r="AE223">
        <v>31.770538613939088</v>
      </c>
      <c r="AF223">
        <v>-14.58884424935769</v>
      </c>
      <c r="AG223">
        <v>12.693025837984253</v>
      </c>
      <c r="AH223">
        <v>11.297873449126572</v>
      </c>
      <c r="AI223">
        <v>-7.7435881180651686E-2</v>
      </c>
      <c r="AJ223">
        <v>-11.587328373047271</v>
      </c>
      <c r="AK223">
        <v>0.134578089474926</v>
      </c>
      <c r="AL223">
        <v>1.2783708399022333</v>
      </c>
      <c r="AM223">
        <v>0.78217232972389139</v>
      </c>
      <c r="AN223" s="2"/>
    </row>
    <row r="224" spans="1:40" x14ac:dyDescent="0.45">
      <c r="A224">
        <v>223</v>
      </c>
      <c r="B224" t="s">
        <v>290</v>
      </c>
      <c r="C224">
        <v>2007</v>
      </c>
      <c r="D224">
        <v>28</v>
      </c>
      <c r="E224" t="s">
        <v>28</v>
      </c>
      <c r="F224" t="s">
        <v>17</v>
      </c>
      <c r="G224">
        <v>613</v>
      </c>
      <c r="H224">
        <v>104</v>
      </c>
      <c r="I224">
        <v>176</v>
      </c>
      <c r="J224">
        <v>101</v>
      </c>
      <c r="K224">
        <v>48</v>
      </c>
      <c r="L224">
        <v>5</v>
      </c>
      <c r="M224">
        <v>9</v>
      </c>
      <c r="N224">
        <v>50</v>
      </c>
      <c r="O224">
        <v>146</v>
      </c>
      <c r="P224" s="28">
        <v>7.8</v>
      </c>
      <c r="Q224">
        <v>6.1</v>
      </c>
      <c r="R224">
        <v>6.1</v>
      </c>
      <c r="S224">
        <v>2.1</v>
      </c>
      <c r="T224">
        <v>39</v>
      </c>
      <c r="U224">
        <v>4</v>
      </c>
      <c r="V224">
        <v>-47.217614202620098</v>
      </c>
      <c r="W224">
        <v>11.159240095878459</v>
      </c>
      <c r="X224">
        <v>3.6200277190518064</v>
      </c>
      <c r="Y224">
        <v>16.983809212019072</v>
      </c>
      <c r="Z224">
        <v>-6.0155847183843179</v>
      </c>
      <c r="AA224">
        <v>-4.4021625084845759</v>
      </c>
      <c r="AB224">
        <v>-0.67308709021783997</v>
      </c>
      <c r="AC224">
        <v>0.36032440885926209</v>
      </c>
      <c r="AD224">
        <v>-2.1669055035502951</v>
      </c>
      <c r="AE224">
        <v>27.125723027105888</v>
      </c>
      <c r="AF224">
        <v>-14.58884424935769</v>
      </c>
      <c r="AG224">
        <v>13.349561657190334</v>
      </c>
      <c r="AH224">
        <v>8.9502633817755957</v>
      </c>
      <c r="AI224">
        <v>-0.2323076435419551</v>
      </c>
      <c r="AJ224">
        <v>-8.5265246518649729</v>
      </c>
      <c r="AK224">
        <v>-0.538312357899704</v>
      </c>
      <c r="AL224">
        <v>-2.8123934240410344</v>
      </c>
      <c r="AM224">
        <v>5.6658121308408665E-2</v>
      </c>
      <c r="AN224" s="2"/>
    </row>
    <row r="225" spans="1:40" x14ac:dyDescent="0.45">
      <c r="A225">
        <v>224</v>
      </c>
      <c r="B225" t="s">
        <v>113</v>
      </c>
      <c r="C225">
        <v>2001</v>
      </c>
      <c r="D225">
        <v>34</v>
      </c>
      <c r="E225" t="s">
        <v>114</v>
      </c>
      <c r="F225" t="s">
        <v>17</v>
      </c>
      <c r="G225">
        <v>601</v>
      </c>
      <c r="H225">
        <v>107</v>
      </c>
      <c r="I225">
        <v>174</v>
      </c>
      <c r="J225">
        <v>98</v>
      </c>
      <c r="K225">
        <v>35</v>
      </c>
      <c r="L225">
        <v>3</v>
      </c>
      <c r="M225">
        <v>14</v>
      </c>
      <c r="N225">
        <v>82</v>
      </c>
      <c r="O225">
        <v>160</v>
      </c>
      <c r="P225" s="28">
        <v>7.8</v>
      </c>
      <c r="Q225">
        <v>6</v>
      </c>
      <c r="R225">
        <v>6.5</v>
      </c>
      <c r="S225">
        <v>0.8</v>
      </c>
      <c r="T225">
        <v>49</v>
      </c>
      <c r="U225">
        <v>4</v>
      </c>
      <c r="V225">
        <v>-47.217614202620098</v>
      </c>
      <c r="W225">
        <v>10.940788413740545</v>
      </c>
      <c r="X225">
        <v>3.7244515955629161</v>
      </c>
      <c r="Y225">
        <v>16.790811380064312</v>
      </c>
      <c r="Z225">
        <v>-5.8369039841748833</v>
      </c>
      <c r="AA225">
        <v>-3.2099101624366702</v>
      </c>
      <c r="AB225">
        <v>-0.40385225413070402</v>
      </c>
      <c r="AC225">
        <v>0.56050463600329659</v>
      </c>
      <c r="AD225">
        <v>-3.5537250258224837</v>
      </c>
      <c r="AE225">
        <v>29.726819755732482</v>
      </c>
      <c r="AF225">
        <v>-14.58884424935769</v>
      </c>
      <c r="AG225">
        <v>13.130716384121641</v>
      </c>
      <c r="AH225">
        <v>9.5371658986133401</v>
      </c>
      <c r="AI225">
        <v>-8.8498149920744798E-2</v>
      </c>
      <c r="AJ225">
        <v>-10.712813024138043</v>
      </c>
      <c r="AK225">
        <v>-0.538312357899704</v>
      </c>
      <c r="AL225">
        <v>-1.7392153466624816</v>
      </c>
      <c r="AM225">
        <v>0.14941262751240642</v>
      </c>
      <c r="AN225" s="2"/>
    </row>
    <row r="226" spans="1:40" x14ac:dyDescent="0.45">
      <c r="A226">
        <v>225</v>
      </c>
      <c r="B226" t="s">
        <v>61</v>
      </c>
      <c r="C226">
        <v>2013</v>
      </c>
      <c r="D226">
        <v>26</v>
      </c>
      <c r="E226" t="s">
        <v>62</v>
      </c>
      <c r="F226" t="s">
        <v>17</v>
      </c>
      <c r="G226">
        <v>674</v>
      </c>
      <c r="H226">
        <v>97</v>
      </c>
      <c r="I226">
        <v>185</v>
      </c>
      <c r="J226">
        <v>121</v>
      </c>
      <c r="K226">
        <v>38</v>
      </c>
      <c r="L226">
        <v>5</v>
      </c>
      <c r="M226">
        <v>27</v>
      </c>
      <c r="N226">
        <v>78</v>
      </c>
      <c r="O226">
        <v>157</v>
      </c>
      <c r="P226" s="28">
        <v>7.8</v>
      </c>
      <c r="Q226">
        <v>5.7</v>
      </c>
      <c r="R226">
        <v>7.5</v>
      </c>
      <c r="S226">
        <v>0.7</v>
      </c>
      <c r="T226">
        <v>43</v>
      </c>
      <c r="U226">
        <v>4</v>
      </c>
      <c r="V226">
        <v>-47.217614202620098</v>
      </c>
      <c r="W226">
        <v>12.269702813412858</v>
      </c>
      <c r="X226">
        <v>3.37637200719255</v>
      </c>
      <c r="Y226">
        <v>17.852299455815501</v>
      </c>
      <c r="Z226">
        <v>-7.2067896131138864</v>
      </c>
      <c r="AA226">
        <v>-3.4850453192169559</v>
      </c>
      <c r="AB226">
        <v>-0.67308709021783997</v>
      </c>
      <c r="AC226">
        <v>1.0809732265777863</v>
      </c>
      <c r="AD226">
        <v>-3.3803725855384603</v>
      </c>
      <c r="AE226">
        <v>29.169441885312498</v>
      </c>
      <c r="AF226">
        <v>-14.58884424935769</v>
      </c>
      <c r="AG226">
        <v>12.474180564915558</v>
      </c>
      <c r="AH226">
        <v>11.0044221907077</v>
      </c>
      <c r="AI226">
        <v>-7.7435881180651686E-2</v>
      </c>
      <c r="AJ226">
        <v>-9.4010400007742003</v>
      </c>
      <c r="AK226">
        <v>-0.538312357899704</v>
      </c>
      <c r="AL226">
        <v>0.65885084401496385</v>
      </c>
      <c r="AM226">
        <v>0.65900219927558201</v>
      </c>
      <c r="AN226" s="2"/>
    </row>
    <row r="227" spans="1:40" x14ac:dyDescent="0.45">
      <c r="A227">
        <v>226</v>
      </c>
      <c r="B227" t="s">
        <v>150</v>
      </c>
      <c r="C227">
        <v>1992</v>
      </c>
      <c r="D227">
        <v>32</v>
      </c>
      <c r="E227" t="s">
        <v>52</v>
      </c>
      <c r="F227" t="s">
        <v>17</v>
      </c>
      <c r="G227">
        <v>687</v>
      </c>
      <c r="H227">
        <v>100</v>
      </c>
      <c r="I227">
        <v>186</v>
      </c>
      <c r="J227">
        <v>120</v>
      </c>
      <c r="K227">
        <v>32</v>
      </c>
      <c r="L227">
        <v>8</v>
      </c>
      <c r="M227">
        <v>17</v>
      </c>
      <c r="N227">
        <v>68</v>
      </c>
      <c r="O227">
        <v>145</v>
      </c>
      <c r="P227" s="28">
        <v>7.8</v>
      </c>
      <c r="Q227">
        <v>5.8</v>
      </c>
      <c r="R227">
        <v>6.7</v>
      </c>
      <c r="S227">
        <v>1.5</v>
      </c>
      <c r="T227">
        <v>36</v>
      </c>
      <c r="U227">
        <v>3</v>
      </c>
      <c r="V227">
        <v>-47.217614202620098</v>
      </c>
      <c r="W227">
        <v>12.506358802395598</v>
      </c>
      <c r="X227">
        <v>3.4807958837036601</v>
      </c>
      <c r="Y227">
        <v>17.948798371792883</v>
      </c>
      <c r="Z227">
        <v>-7.147229368377408</v>
      </c>
      <c r="AA227">
        <v>-2.9347750056563839</v>
      </c>
      <c r="AB227">
        <v>-1.076939344348544</v>
      </c>
      <c r="AC227">
        <v>0.68061277228971728</v>
      </c>
      <c r="AD227">
        <v>-2.9469914848284011</v>
      </c>
      <c r="AE227">
        <v>26.939930403632562</v>
      </c>
      <c r="AF227">
        <v>-14.58884424935769</v>
      </c>
      <c r="AG227">
        <v>12.693025837984253</v>
      </c>
      <c r="AH227">
        <v>9.8306171570322114</v>
      </c>
      <c r="AI227">
        <v>-0.16593403110139648</v>
      </c>
      <c r="AJ227">
        <v>-7.8706381401830523</v>
      </c>
      <c r="AK227">
        <v>-0.403734268424778</v>
      </c>
      <c r="AL227">
        <v>-0.27256086606687058</v>
      </c>
      <c r="AM227">
        <v>0.43227851449228721</v>
      </c>
      <c r="AN227" s="2"/>
    </row>
    <row r="228" spans="1:40" x14ac:dyDescent="0.45">
      <c r="A228">
        <v>227</v>
      </c>
      <c r="B228" t="s">
        <v>345</v>
      </c>
      <c r="C228">
        <v>2008</v>
      </c>
      <c r="D228">
        <v>28</v>
      </c>
      <c r="E228" t="s">
        <v>346</v>
      </c>
      <c r="F228" t="s">
        <v>13</v>
      </c>
      <c r="G228">
        <v>685</v>
      </c>
      <c r="H228">
        <v>102</v>
      </c>
      <c r="I228">
        <v>177</v>
      </c>
      <c r="J228">
        <v>103</v>
      </c>
      <c r="K228">
        <v>41</v>
      </c>
      <c r="L228">
        <v>0</v>
      </c>
      <c r="M228">
        <v>2</v>
      </c>
      <c r="N228">
        <v>97</v>
      </c>
      <c r="O228">
        <v>152</v>
      </c>
      <c r="P228" s="28">
        <v>7.8</v>
      </c>
      <c r="Q228">
        <v>5.6</v>
      </c>
      <c r="R228">
        <v>5.7</v>
      </c>
      <c r="S228">
        <v>1.2</v>
      </c>
      <c r="T228">
        <v>45</v>
      </c>
      <c r="U228">
        <v>0</v>
      </c>
      <c r="V228">
        <v>-47.217614202620098</v>
      </c>
      <c r="W228">
        <v>12.469950188705946</v>
      </c>
      <c r="X228">
        <v>3.550411801377733</v>
      </c>
      <c r="Y228">
        <v>17.080308127996453</v>
      </c>
      <c r="Z228">
        <v>-6.1347052078572748</v>
      </c>
      <c r="AA228">
        <v>-3.7601804759972417</v>
      </c>
      <c r="AB228">
        <v>0</v>
      </c>
      <c r="AC228">
        <v>8.0072090857613798E-2</v>
      </c>
      <c r="AD228">
        <v>-4.2037966768875723</v>
      </c>
      <c r="AE228">
        <v>28.240478767945856</v>
      </c>
      <c r="AF228">
        <v>-14.58884424935769</v>
      </c>
      <c r="AG228">
        <v>12.255335291846864</v>
      </c>
      <c r="AH228">
        <v>8.3633608649378512</v>
      </c>
      <c r="AI228">
        <v>-0.13274722488111718</v>
      </c>
      <c r="AJ228">
        <v>-9.8382976752288158</v>
      </c>
      <c r="AK228">
        <v>0</v>
      </c>
      <c r="AL228">
        <v>-3.8362685791614952</v>
      </c>
      <c r="AM228">
        <v>2.1118346622411712E-2</v>
      </c>
      <c r="AN228" s="2"/>
    </row>
    <row r="229" spans="1:40" x14ac:dyDescent="0.45">
      <c r="A229">
        <v>228</v>
      </c>
      <c r="B229" t="s">
        <v>284</v>
      </c>
      <c r="C229">
        <v>2010</v>
      </c>
      <c r="D229">
        <v>31</v>
      </c>
      <c r="E229" t="s">
        <v>40</v>
      </c>
      <c r="F229" t="s">
        <v>13</v>
      </c>
      <c r="G229">
        <v>641</v>
      </c>
      <c r="H229">
        <v>84</v>
      </c>
      <c r="I229">
        <v>189</v>
      </c>
      <c r="J229">
        <v>110</v>
      </c>
      <c r="K229">
        <v>49</v>
      </c>
      <c r="L229">
        <v>2</v>
      </c>
      <c r="M229">
        <v>2</v>
      </c>
      <c r="N229">
        <v>40</v>
      </c>
      <c r="O229">
        <v>141</v>
      </c>
      <c r="P229" s="28">
        <v>7.8</v>
      </c>
      <c r="Q229">
        <v>5.4</v>
      </c>
      <c r="R229">
        <v>5.8</v>
      </c>
      <c r="S229">
        <v>2.4</v>
      </c>
      <c r="T229">
        <v>29</v>
      </c>
      <c r="U229">
        <v>0</v>
      </c>
      <c r="V229">
        <v>-47.217614202620098</v>
      </c>
      <c r="W229">
        <v>11.668960687533593</v>
      </c>
      <c r="X229">
        <v>2.9238685423110744</v>
      </c>
      <c r="Y229">
        <v>18.238295119725027</v>
      </c>
      <c r="Z229">
        <v>-6.5516269210126241</v>
      </c>
      <c r="AA229">
        <v>-4.4938742274113377</v>
      </c>
      <c r="AB229">
        <v>-0.269234836087136</v>
      </c>
      <c r="AC229">
        <v>8.0072090857613798E-2</v>
      </c>
      <c r="AD229">
        <v>-1.7335244028402361</v>
      </c>
      <c r="AE229">
        <v>26.196759909739249</v>
      </c>
      <c r="AF229">
        <v>-14.58884424935769</v>
      </c>
      <c r="AG229">
        <v>11.817644745709478</v>
      </c>
      <c r="AH229">
        <v>8.5100864941472878</v>
      </c>
      <c r="AI229">
        <v>-0.26549444976223435</v>
      </c>
      <c r="AJ229">
        <v>-6.3402362795919034</v>
      </c>
      <c r="AK229">
        <v>0</v>
      </c>
      <c r="AL229">
        <v>-2.0247619786599369</v>
      </c>
      <c r="AM229">
        <v>0.1166274891953953</v>
      </c>
      <c r="AN229" s="2"/>
    </row>
    <row r="230" spans="1:40" x14ac:dyDescent="0.45">
      <c r="A230">
        <v>229</v>
      </c>
      <c r="B230" t="s">
        <v>289</v>
      </c>
      <c r="C230">
        <v>1983</v>
      </c>
      <c r="D230">
        <v>25</v>
      </c>
      <c r="E230" t="s">
        <v>40</v>
      </c>
      <c r="F230" t="s">
        <v>13</v>
      </c>
      <c r="G230">
        <v>685</v>
      </c>
      <c r="H230">
        <v>100</v>
      </c>
      <c r="I230">
        <v>210</v>
      </c>
      <c r="J230">
        <v>154</v>
      </c>
      <c r="K230">
        <v>44</v>
      </c>
      <c r="L230">
        <v>7</v>
      </c>
      <c r="M230">
        <v>3</v>
      </c>
      <c r="N230">
        <v>92</v>
      </c>
      <c r="O230">
        <v>150</v>
      </c>
      <c r="P230" s="28">
        <v>7.8</v>
      </c>
      <c r="Q230">
        <v>5.7</v>
      </c>
      <c r="R230">
        <v>7.1</v>
      </c>
      <c r="S230">
        <v>1</v>
      </c>
      <c r="T230">
        <v>46</v>
      </c>
      <c r="U230">
        <v>0</v>
      </c>
      <c r="V230">
        <v>-47.217614202620098</v>
      </c>
      <c r="W230">
        <v>12.469950188705946</v>
      </c>
      <c r="X230">
        <v>3.4807958837036601</v>
      </c>
      <c r="Y230">
        <v>20.264772355250031</v>
      </c>
      <c r="Z230">
        <v>-9.1722776894176725</v>
      </c>
      <c r="AA230">
        <v>-4.0353156327775279</v>
      </c>
      <c r="AB230">
        <v>-0.94232192630497602</v>
      </c>
      <c r="AC230">
        <v>0.1201081362864207</v>
      </c>
      <c r="AD230">
        <v>-3.9871061265325429</v>
      </c>
      <c r="AE230">
        <v>27.868893520999201</v>
      </c>
      <c r="AF230">
        <v>-14.58884424935769</v>
      </c>
      <c r="AG230">
        <v>12.474180564915558</v>
      </c>
      <c r="AH230">
        <v>10.417519673869956</v>
      </c>
      <c r="AI230">
        <v>-0.11062268740093099</v>
      </c>
      <c r="AJ230">
        <v>-10.056926512456123</v>
      </c>
      <c r="AK230">
        <v>0</v>
      </c>
      <c r="AL230">
        <v>-3.0148087031367892</v>
      </c>
      <c r="AM230">
        <v>4.6761331362326394E-2</v>
      </c>
      <c r="AN230" s="2"/>
    </row>
    <row r="231" spans="1:40" x14ac:dyDescent="0.45">
      <c r="A231">
        <v>230</v>
      </c>
      <c r="B231" t="s">
        <v>347</v>
      </c>
      <c r="C231">
        <v>2019</v>
      </c>
      <c r="D231">
        <v>26</v>
      </c>
      <c r="E231" t="s">
        <v>94</v>
      </c>
      <c r="F231" t="s">
        <v>13</v>
      </c>
      <c r="G231">
        <v>670</v>
      </c>
      <c r="H231">
        <v>102</v>
      </c>
      <c r="I231">
        <v>145</v>
      </c>
      <c r="J231">
        <v>70</v>
      </c>
      <c r="K231">
        <v>36</v>
      </c>
      <c r="L231">
        <v>3</v>
      </c>
      <c r="M231">
        <v>1</v>
      </c>
      <c r="N231">
        <v>73</v>
      </c>
      <c r="O231">
        <v>127</v>
      </c>
      <c r="P231" s="28">
        <v>7.8</v>
      </c>
      <c r="Q231">
        <v>5.5</v>
      </c>
      <c r="R231">
        <v>4.9000000000000004</v>
      </c>
      <c r="S231">
        <v>3.3</v>
      </c>
      <c r="T231">
        <v>25</v>
      </c>
      <c r="U231">
        <v>-1</v>
      </c>
      <c r="V231">
        <v>-47.217614202620098</v>
      </c>
      <c r="W231">
        <v>12.196885586033552</v>
      </c>
      <c r="X231">
        <v>3.550411801377733</v>
      </c>
      <c r="Y231">
        <v>13.992342816720258</v>
      </c>
      <c r="Z231">
        <v>-4.1692171315534878</v>
      </c>
      <c r="AA231">
        <v>-3.3016218813634319</v>
      </c>
      <c r="AB231">
        <v>-0.40385225413070402</v>
      </c>
      <c r="AC231">
        <v>4.0036045428806899E-2</v>
      </c>
      <c r="AD231">
        <v>-3.1636820351834309</v>
      </c>
      <c r="AE231">
        <v>23.595663181112656</v>
      </c>
      <c r="AF231">
        <v>-14.58884424935769</v>
      </c>
      <c r="AG231">
        <v>12.036490018778171</v>
      </c>
      <c r="AH231">
        <v>7.1895558312623642</v>
      </c>
      <c r="AI231">
        <v>-0.36505486842307228</v>
      </c>
      <c r="AJ231">
        <v>-5.4657209306826751</v>
      </c>
      <c r="AK231">
        <v>0.134578089474926</v>
      </c>
      <c r="AL231">
        <v>-5.9396441831261182</v>
      </c>
      <c r="AM231">
        <v>2.6260520316086452E-3</v>
      </c>
      <c r="AN231" s="2"/>
    </row>
    <row r="232" spans="1:40" x14ac:dyDescent="0.45">
      <c r="A232">
        <v>231</v>
      </c>
      <c r="B232" t="s">
        <v>179</v>
      </c>
      <c r="C232">
        <v>1973</v>
      </c>
      <c r="D232">
        <v>27</v>
      </c>
      <c r="E232" t="s">
        <v>94</v>
      </c>
      <c r="F232" t="s">
        <v>13</v>
      </c>
      <c r="G232">
        <v>629</v>
      </c>
      <c r="H232">
        <v>99</v>
      </c>
      <c r="I232">
        <v>158</v>
      </c>
      <c r="J232">
        <v>96</v>
      </c>
      <c r="K232">
        <v>28</v>
      </c>
      <c r="L232">
        <v>2</v>
      </c>
      <c r="M232">
        <v>22</v>
      </c>
      <c r="N232">
        <v>76</v>
      </c>
      <c r="O232">
        <v>161</v>
      </c>
      <c r="P232" s="28">
        <v>7.8</v>
      </c>
      <c r="Q232">
        <v>5.6</v>
      </c>
      <c r="R232">
        <v>6.6</v>
      </c>
      <c r="S232">
        <v>0.7</v>
      </c>
      <c r="T232">
        <v>45</v>
      </c>
      <c r="U232">
        <v>2</v>
      </c>
      <c r="V232">
        <v>-47.217614202620098</v>
      </c>
      <c r="W232">
        <v>11.450509005395679</v>
      </c>
      <c r="X232">
        <v>3.4459879248666234</v>
      </c>
      <c r="Y232">
        <v>15.246828724426214</v>
      </c>
      <c r="Z232">
        <v>-5.7177834947019264</v>
      </c>
      <c r="AA232">
        <v>-2.5679281299493359</v>
      </c>
      <c r="AB232">
        <v>-0.269234836087136</v>
      </c>
      <c r="AC232">
        <v>0.88079299943375178</v>
      </c>
      <c r="AD232">
        <v>-3.2936963653964484</v>
      </c>
      <c r="AE232">
        <v>29.912612379205807</v>
      </c>
      <c r="AF232">
        <v>-14.58884424935769</v>
      </c>
      <c r="AG232">
        <v>12.255335291846864</v>
      </c>
      <c r="AH232">
        <v>9.6838915278227748</v>
      </c>
      <c r="AI232">
        <v>-7.7435881180651686E-2</v>
      </c>
      <c r="AJ232">
        <v>-9.8382976752288158</v>
      </c>
      <c r="AK232">
        <v>-0.269156178949852</v>
      </c>
      <c r="AL232">
        <v>-0.96403316047424159</v>
      </c>
      <c r="AM232">
        <v>0.27607141605851215</v>
      </c>
      <c r="AN232" s="2"/>
    </row>
    <row r="233" spans="1:40" x14ac:dyDescent="0.45">
      <c r="A233">
        <v>232</v>
      </c>
      <c r="B233" t="s">
        <v>205</v>
      </c>
      <c r="C233">
        <v>1959</v>
      </c>
      <c r="D233">
        <v>28</v>
      </c>
      <c r="E233" t="s">
        <v>65</v>
      </c>
      <c r="F233" t="s">
        <v>17</v>
      </c>
      <c r="G233">
        <v>649</v>
      </c>
      <c r="H233">
        <v>125</v>
      </c>
      <c r="I233">
        <v>180</v>
      </c>
      <c r="J233">
        <v>98</v>
      </c>
      <c r="K233">
        <v>43</v>
      </c>
      <c r="L233">
        <v>5</v>
      </c>
      <c r="M233">
        <v>27</v>
      </c>
      <c r="N233">
        <v>65</v>
      </c>
      <c r="O233">
        <v>156</v>
      </c>
      <c r="P233" s="28">
        <v>7.8</v>
      </c>
      <c r="Q233">
        <v>5.3</v>
      </c>
      <c r="R233">
        <v>7.4</v>
      </c>
      <c r="S233">
        <v>0.4</v>
      </c>
      <c r="T233">
        <v>41</v>
      </c>
      <c r="U233">
        <v>7</v>
      </c>
      <c r="V233">
        <v>-47.217614202620098</v>
      </c>
      <c r="W233">
        <v>11.814595142292204</v>
      </c>
      <c r="X233">
        <v>4.3509948546295751</v>
      </c>
      <c r="Y233">
        <v>17.369804875928597</v>
      </c>
      <c r="Z233">
        <v>-5.8369039841748833</v>
      </c>
      <c r="AA233">
        <v>-3.9436039138507661</v>
      </c>
      <c r="AB233">
        <v>-0.67308709021783997</v>
      </c>
      <c r="AC233">
        <v>1.0809732265777863</v>
      </c>
      <c r="AD233">
        <v>-2.8169771546153837</v>
      </c>
      <c r="AE233">
        <v>28.983649261839169</v>
      </c>
      <c r="AF233">
        <v>-14.58884424935769</v>
      </c>
      <c r="AG233">
        <v>11.598799472640783</v>
      </c>
      <c r="AH233">
        <v>10.857696561498264</v>
      </c>
      <c r="AI233">
        <v>-4.4249074960372399E-2</v>
      </c>
      <c r="AJ233">
        <v>-8.9637823263195866</v>
      </c>
      <c r="AK233">
        <v>-0.94204662632448199</v>
      </c>
      <c r="AL233">
        <v>1.0294047729652767</v>
      </c>
      <c r="AM233">
        <v>0.73680048238526197</v>
      </c>
      <c r="AN233" s="2"/>
    </row>
    <row r="234" spans="1:40" x14ac:dyDescent="0.45">
      <c r="A234">
        <v>233</v>
      </c>
      <c r="B234" t="s">
        <v>348</v>
      </c>
      <c r="C234">
        <v>1973</v>
      </c>
      <c r="D234">
        <v>27</v>
      </c>
      <c r="E234" t="s">
        <v>65</v>
      </c>
      <c r="F234" t="s">
        <v>17</v>
      </c>
      <c r="G234">
        <v>738</v>
      </c>
      <c r="H234">
        <v>131</v>
      </c>
      <c r="I234">
        <v>182</v>
      </c>
      <c r="J234">
        <v>105</v>
      </c>
      <c r="K234">
        <v>34</v>
      </c>
      <c r="L234">
        <v>4</v>
      </c>
      <c r="M234">
        <v>43</v>
      </c>
      <c r="N234">
        <v>87</v>
      </c>
      <c r="O234">
        <v>143</v>
      </c>
      <c r="P234" s="28">
        <v>7.8</v>
      </c>
      <c r="Q234">
        <v>5.6</v>
      </c>
      <c r="R234">
        <v>6.2</v>
      </c>
      <c r="S234">
        <v>0.9</v>
      </c>
      <c r="T234">
        <v>40</v>
      </c>
      <c r="U234">
        <v>5</v>
      </c>
      <c r="V234">
        <v>-47.217614202620098</v>
      </c>
      <c r="W234">
        <v>13.434778451481735</v>
      </c>
      <c r="X234">
        <v>4.5598426076517944</v>
      </c>
      <c r="Y234">
        <v>17.56280270788336</v>
      </c>
      <c r="Z234">
        <v>-6.2538256973302317</v>
      </c>
      <c r="AA234">
        <v>-3.1181984435099079</v>
      </c>
      <c r="AB234">
        <v>-0.538469672174272</v>
      </c>
      <c r="AC234">
        <v>1.7215499534386967</v>
      </c>
      <c r="AD234">
        <v>-3.7704155761775136</v>
      </c>
      <c r="AE234">
        <v>26.568345156685904</v>
      </c>
      <c r="AF234">
        <v>-14.58884424935769</v>
      </c>
      <c r="AG234">
        <v>12.255335291846864</v>
      </c>
      <c r="AH234">
        <v>9.0969890109850322</v>
      </c>
      <c r="AI234">
        <v>-9.9560418660837896E-2</v>
      </c>
      <c r="AJ234">
        <v>-8.7451534890922797</v>
      </c>
      <c r="AK234">
        <v>-0.67289044737463</v>
      </c>
      <c r="AL234">
        <v>0.1946709836759255</v>
      </c>
      <c r="AM234">
        <v>0.54851463019905278</v>
      </c>
      <c r="AN234" s="2"/>
    </row>
    <row r="235" spans="1:40" x14ac:dyDescent="0.45">
      <c r="A235">
        <v>234</v>
      </c>
      <c r="B235" t="s">
        <v>99</v>
      </c>
      <c r="C235">
        <v>2000</v>
      </c>
      <c r="D235">
        <v>29</v>
      </c>
      <c r="E235" t="s">
        <v>94</v>
      </c>
      <c r="F235" t="s">
        <v>13</v>
      </c>
      <c r="G235">
        <v>664</v>
      </c>
      <c r="H235">
        <v>108</v>
      </c>
      <c r="I235">
        <v>170</v>
      </c>
      <c r="J235">
        <v>97</v>
      </c>
      <c r="K235">
        <v>29</v>
      </c>
      <c r="L235">
        <v>1</v>
      </c>
      <c r="M235">
        <v>2</v>
      </c>
      <c r="N235">
        <v>137</v>
      </c>
      <c r="O235">
        <v>187</v>
      </c>
      <c r="P235" s="28">
        <v>7.8</v>
      </c>
      <c r="Q235">
        <v>5.5</v>
      </c>
      <c r="R235">
        <v>8.1999999999999993</v>
      </c>
      <c r="S235">
        <v>-1.2</v>
      </c>
      <c r="T235">
        <v>75</v>
      </c>
      <c r="U235">
        <v>-1</v>
      </c>
      <c r="V235">
        <v>-47.217614202620098</v>
      </c>
      <c r="W235">
        <v>12.087659744964595</v>
      </c>
      <c r="X235">
        <v>3.7592595543999527</v>
      </c>
      <c r="Y235">
        <v>16.404815716154786</v>
      </c>
      <c r="Z235">
        <v>-5.7773437394384048</v>
      </c>
      <c r="AA235">
        <v>-2.6596398488760977</v>
      </c>
      <c r="AB235">
        <v>-0.134617418043568</v>
      </c>
      <c r="AC235">
        <v>8.0072090857613798E-2</v>
      </c>
      <c r="AD235">
        <v>-5.9373210797278082</v>
      </c>
      <c r="AE235">
        <v>34.74322058951234</v>
      </c>
      <c r="AF235">
        <v>-14.58884424935769</v>
      </c>
      <c r="AG235">
        <v>12.036490018778171</v>
      </c>
      <c r="AH235">
        <v>12.031501595173751</v>
      </c>
      <c r="AI235">
        <v>0.13274722488111718</v>
      </c>
      <c r="AJ235">
        <v>-16.397162792048025</v>
      </c>
      <c r="AK235">
        <v>0.134578089474926</v>
      </c>
      <c r="AL235">
        <v>-1.3021987059144373</v>
      </c>
      <c r="AM235">
        <v>0.21379521091239101</v>
      </c>
      <c r="AN235" s="2"/>
    </row>
    <row r="236" spans="1:40" x14ac:dyDescent="0.45">
      <c r="A236">
        <v>235</v>
      </c>
      <c r="B236" t="s">
        <v>294</v>
      </c>
      <c r="C236">
        <v>2001</v>
      </c>
      <c r="D236">
        <v>27</v>
      </c>
      <c r="E236" t="s">
        <v>114</v>
      </c>
      <c r="F236" t="s">
        <v>17</v>
      </c>
      <c r="G236">
        <v>697</v>
      </c>
      <c r="H236">
        <v>132</v>
      </c>
      <c r="I236">
        <v>197</v>
      </c>
      <c r="J236">
        <v>92</v>
      </c>
      <c r="K236">
        <v>54</v>
      </c>
      <c r="L236">
        <v>2</v>
      </c>
      <c r="M236">
        <v>7</v>
      </c>
      <c r="N236">
        <v>98</v>
      </c>
      <c r="O236">
        <v>160</v>
      </c>
      <c r="P236" s="28">
        <v>7.8</v>
      </c>
      <c r="Q236">
        <v>5.7</v>
      </c>
      <c r="R236">
        <v>7.1</v>
      </c>
      <c r="S236">
        <v>-0.2</v>
      </c>
      <c r="T236">
        <v>59</v>
      </c>
      <c r="U236">
        <v>2</v>
      </c>
      <c r="V236">
        <v>-47.217614202620098</v>
      </c>
      <c r="W236">
        <v>12.68840187084386</v>
      </c>
      <c r="X236">
        <v>4.5946505664888315</v>
      </c>
      <c r="Y236">
        <v>19.010286447544075</v>
      </c>
      <c r="Z236">
        <v>-5.4795425157560125</v>
      </c>
      <c r="AA236">
        <v>-4.9524328220451483</v>
      </c>
      <c r="AB236">
        <v>-0.269234836087136</v>
      </c>
      <c r="AC236">
        <v>0.28025231800164829</v>
      </c>
      <c r="AD236">
        <v>-4.2471347869585783</v>
      </c>
      <c r="AE236">
        <v>29.726819755732482</v>
      </c>
      <c r="AF236">
        <v>-14.58884424935769</v>
      </c>
      <c r="AG236">
        <v>12.474180564915558</v>
      </c>
      <c r="AH236">
        <v>10.417519673869956</v>
      </c>
      <c r="AI236">
        <v>2.21245374801862E-2</v>
      </c>
      <c r="AJ236">
        <v>-12.899101396411114</v>
      </c>
      <c r="AK236">
        <v>-0.269156178949852</v>
      </c>
      <c r="AL236">
        <v>-0.70882525330903423</v>
      </c>
      <c r="AM236">
        <v>0.32985846820867021</v>
      </c>
      <c r="AN236" s="2"/>
    </row>
    <row r="237" spans="1:40" x14ac:dyDescent="0.45">
      <c r="A237">
        <v>236</v>
      </c>
      <c r="B237" t="s">
        <v>349</v>
      </c>
      <c r="C237">
        <v>1993</v>
      </c>
      <c r="D237">
        <v>24</v>
      </c>
      <c r="E237" t="s">
        <v>55</v>
      </c>
      <c r="F237" t="s">
        <v>13</v>
      </c>
      <c r="G237">
        <v>679</v>
      </c>
      <c r="H237">
        <v>109</v>
      </c>
      <c r="I237">
        <v>200</v>
      </c>
      <c r="J237">
        <v>120</v>
      </c>
      <c r="K237">
        <v>54</v>
      </c>
      <c r="L237">
        <v>2</v>
      </c>
      <c r="M237">
        <v>0</v>
      </c>
      <c r="N237">
        <v>114</v>
      </c>
      <c r="O237">
        <v>186</v>
      </c>
      <c r="P237" s="28">
        <v>7.8</v>
      </c>
      <c r="Q237">
        <v>5.3</v>
      </c>
      <c r="R237">
        <v>7.5</v>
      </c>
      <c r="S237">
        <v>-0.6</v>
      </c>
      <c r="T237">
        <v>64</v>
      </c>
      <c r="U237">
        <v>-4</v>
      </c>
      <c r="V237">
        <v>-47.217614202620098</v>
      </c>
      <c r="W237">
        <v>12.360724347636989</v>
      </c>
      <c r="X237">
        <v>3.7940675132369894</v>
      </c>
      <c r="Y237">
        <v>19.29978319547622</v>
      </c>
      <c r="Z237">
        <v>-7.147229368377408</v>
      </c>
      <c r="AA237">
        <v>-4.9524328220451483</v>
      </c>
      <c r="AB237">
        <v>-0.269234836087136</v>
      </c>
      <c r="AC237">
        <v>0</v>
      </c>
      <c r="AD237">
        <v>-4.9405445480946728</v>
      </c>
      <c r="AE237">
        <v>34.557427966039008</v>
      </c>
      <c r="AF237">
        <v>-14.58884424935769</v>
      </c>
      <c r="AG237">
        <v>11.598799472640783</v>
      </c>
      <c r="AH237">
        <v>11.0044221907077</v>
      </c>
      <c r="AI237">
        <v>6.6373612440558588E-2</v>
      </c>
      <c r="AJ237">
        <v>-13.992245582547648</v>
      </c>
      <c r="AK237">
        <v>0.538312357899704</v>
      </c>
      <c r="AL237">
        <v>0.1117650469481557</v>
      </c>
      <c r="AM237">
        <v>0.52791221250683851</v>
      </c>
      <c r="AN237" s="2"/>
    </row>
    <row r="238" spans="1:40" x14ac:dyDescent="0.45">
      <c r="A238">
        <v>237</v>
      </c>
      <c r="B238" t="s">
        <v>350</v>
      </c>
      <c r="C238">
        <v>1988</v>
      </c>
      <c r="D238">
        <v>28</v>
      </c>
      <c r="E238" t="s">
        <v>76</v>
      </c>
      <c r="F238" t="s">
        <v>13</v>
      </c>
      <c r="G238">
        <v>691</v>
      </c>
      <c r="H238">
        <v>109</v>
      </c>
      <c r="I238">
        <v>234</v>
      </c>
      <c r="J238">
        <v>163</v>
      </c>
      <c r="K238">
        <v>42</v>
      </c>
      <c r="L238">
        <v>5</v>
      </c>
      <c r="M238">
        <v>6</v>
      </c>
      <c r="N238">
        <v>23</v>
      </c>
      <c r="O238">
        <v>153</v>
      </c>
      <c r="P238" s="28">
        <v>7.8</v>
      </c>
      <c r="Q238">
        <v>5.6</v>
      </c>
      <c r="R238">
        <v>7.1</v>
      </c>
      <c r="S238">
        <v>1</v>
      </c>
      <c r="T238">
        <v>43</v>
      </c>
      <c r="U238">
        <v>2</v>
      </c>
      <c r="V238">
        <v>-47.217614202620098</v>
      </c>
      <c r="W238">
        <v>12.579176029774903</v>
      </c>
      <c r="X238">
        <v>3.7940675132369894</v>
      </c>
      <c r="Y238">
        <v>22.580746338707176</v>
      </c>
      <c r="Z238">
        <v>-9.7083198920459779</v>
      </c>
      <c r="AA238">
        <v>-3.8518921949240039</v>
      </c>
      <c r="AB238">
        <v>-0.67308709021783997</v>
      </c>
      <c r="AC238">
        <v>0.24021627257284139</v>
      </c>
      <c r="AD238">
        <v>-0.99677653163313573</v>
      </c>
      <c r="AE238">
        <v>28.426271391419185</v>
      </c>
      <c r="AF238">
        <v>-14.58884424935769</v>
      </c>
      <c r="AG238">
        <v>12.255335291846864</v>
      </c>
      <c r="AH238">
        <v>10.417519673869956</v>
      </c>
      <c r="AI238">
        <v>-0.11062268740093099</v>
      </c>
      <c r="AJ238">
        <v>-9.4010400007742003</v>
      </c>
      <c r="AK238">
        <v>-0.269156178949852</v>
      </c>
      <c r="AL238">
        <v>3.4759794835041804</v>
      </c>
      <c r="AM238">
        <v>0.96999653090140625</v>
      </c>
      <c r="AN238" s="2"/>
    </row>
    <row r="239" spans="1:40" x14ac:dyDescent="0.45">
      <c r="A239">
        <v>238</v>
      </c>
      <c r="B239" t="s">
        <v>351</v>
      </c>
      <c r="C239">
        <v>2022</v>
      </c>
      <c r="D239">
        <v>31</v>
      </c>
      <c r="E239" t="s">
        <v>25</v>
      </c>
      <c r="F239" t="s">
        <v>17</v>
      </c>
      <c r="G239">
        <v>620</v>
      </c>
      <c r="H239">
        <v>73</v>
      </c>
      <c r="I239">
        <v>163</v>
      </c>
      <c r="J239">
        <v>90</v>
      </c>
      <c r="K239">
        <v>42</v>
      </c>
      <c r="L239">
        <v>1</v>
      </c>
      <c r="M239">
        <v>5</v>
      </c>
      <c r="N239">
        <v>52</v>
      </c>
      <c r="O239">
        <v>151</v>
      </c>
      <c r="P239" s="28">
        <v>7.7</v>
      </c>
      <c r="Q239">
        <v>5.7</v>
      </c>
      <c r="R239">
        <v>5.7</v>
      </c>
      <c r="S239">
        <v>2.2999999999999998</v>
      </c>
      <c r="T239">
        <v>35</v>
      </c>
      <c r="U239">
        <v>-2</v>
      </c>
      <c r="V239">
        <v>-47.217614202620098</v>
      </c>
      <c r="W239">
        <v>11.286670243792242</v>
      </c>
      <c r="X239">
        <v>2.5409809951036717</v>
      </c>
      <c r="Y239">
        <v>15.72932330431312</v>
      </c>
      <c r="Z239">
        <v>-5.3604220262830555</v>
      </c>
      <c r="AA239">
        <v>-3.8518921949240039</v>
      </c>
      <c r="AB239">
        <v>-0.134617418043568</v>
      </c>
      <c r="AC239">
        <v>0.20018022714403449</v>
      </c>
      <c r="AD239">
        <v>-2.253581723692307</v>
      </c>
      <c r="AE239">
        <v>28.05468614447253</v>
      </c>
      <c r="AF239">
        <v>-14.401807784622335</v>
      </c>
      <c r="AG239">
        <v>12.474180564915558</v>
      </c>
      <c r="AH239">
        <v>8.3633608649378512</v>
      </c>
      <c r="AI239">
        <v>-0.25443218102214127</v>
      </c>
      <c r="AJ239">
        <v>-7.6520093029557446</v>
      </c>
      <c r="AK239">
        <v>0.269156178949852</v>
      </c>
      <c r="AL239">
        <v>-2.2078383105343882</v>
      </c>
      <c r="AM239">
        <v>9.9048811207165743E-2</v>
      </c>
      <c r="AN239" s="2"/>
    </row>
    <row r="240" spans="1:40" x14ac:dyDescent="0.45">
      <c r="A240">
        <v>239</v>
      </c>
      <c r="B240" t="s">
        <v>67</v>
      </c>
      <c r="C240">
        <v>2011</v>
      </c>
      <c r="D240">
        <v>27</v>
      </c>
      <c r="E240" t="s">
        <v>43</v>
      </c>
      <c r="F240" t="s">
        <v>17</v>
      </c>
      <c r="G240">
        <v>629</v>
      </c>
      <c r="H240">
        <v>109</v>
      </c>
      <c r="I240">
        <v>187</v>
      </c>
      <c r="J240">
        <v>110</v>
      </c>
      <c r="K240">
        <v>38</v>
      </c>
      <c r="L240">
        <v>6</v>
      </c>
      <c r="M240">
        <v>33</v>
      </c>
      <c r="N240">
        <v>58</v>
      </c>
      <c r="O240">
        <v>166</v>
      </c>
      <c r="P240" s="28">
        <v>7.7</v>
      </c>
      <c r="Q240">
        <v>5.8</v>
      </c>
      <c r="R240">
        <v>7.5</v>
      </c>
      <c r="S240">
        <v>-0.4</v>
      </c>
      <c r="T240">
        <v>53</v>
      </c>
      <c r="U240">
        <v>5</v>
      </c>
      <c r="V240">
        <v>-47.217614202620098</v>
      </c>
      <c r="W240">
        <v>11.450509005395679</v>
      </c>
      <c r="X240">
        <v>3.7940675132369894</v>
      </c>
      <c r="Y240">
        <v>18.045297287770264</v>
      </c>
      <c r="Z240">
        <v>-6.5516269210126241</v>
      </c>
      <c r="AA240">
        <v>-3.4850453192169559</v>
      </c>
      <c r="AB240">
        <v>-0.80770450826140805</v>
      </c>
      <c r="AC240">
        <v>1.3211894991506277</v>
      </c>
      <c r="AD240">
        <v>-2.5136103841183424</v>
      </c>
      <c r="AE240">
        <v>30.84157549657245</v>
      </c>
      <c r="AF240">
        <v>-14.401807784622335</v>
      </c>
      <c r="AG240">
        <v>12.693025837984253</v>
      </c>
      <c r="AH240">
        <v>11.0044221907077</v>
      </c>
      <c r="AI240">
        <v>4.4249074960372399E-2</v>
      </c>
      <c r="AJ240">
        <v>-11.587328373047271</v>
      </c>
      <c r="AK240">
        <v>-0.67289044737463</v>
      </c>
      <c r="AL240">
        <v>1.9567079655046755</v>
      </c>
      <c r="AM240">
        <v>0.87617623694926594</v>
      </c>
      <c r="AN240" s="2"/>
    </row>
    <row r="241" spans="1:40" x14ac:dyDescent="0.45">
      <c r="A241">
        <v>240</v>
      </c>
      <c r="B241" t="s">
        <v>352</v>
      </c>
      <c r="C241">
        <v>1954</v>
      </c>
      <c r="D241">
        <v>29</v>
      </c>
      <c r="E241" t="s">
        <v>73</v>
      </c>
      <c r="F241" t="s">
        <v>17</v>
      </c>
      <c r="G241">
        <v>659</v>
      </c>
      <c r="H241">
        <v>104</v>
      </c>
      <c r="I241">
        <v>187</v>
      </c>
      <c r="J241">
        <v>107</v>
      </c>
      <c r="K241">
        <v>28</v>
      </c>
      <c r="L241">
        <v>3</v>
      </c>
      <c r="M241">
        <v>0</v>
      </c>
      <c r="N241">
        <v>78</v>
      </c>
      <c r="O241">
        <v>167</v>
      </c>
      <c r="P241" s="28">
        <v>7.7</v>
      </c>
      <c r="Q241">
        <v>5.4</v>
      </c>
      <c r="R241">
        <v>7.3</v>
      </c>
      <c r="S241">
        <v>-0.2</v>
      </c>
      <c r="T241">
        <v>57</v>
      </c>
      <c r="U241">
        <v>-1</v>
      </c>
      <c r="V241">
        <v>-47.217614202620098</v>
      </c>
      <c r="W241">
        <v>11.996638210740464</v>
      </c>
      <c r="X241">
        <v>3.6200277190518064</v>
      </c>
      <c r="Y241">
        <v>18.045297287770264</v>
      </c>
      <c r="Z241">
        <v>-6.3729461868031887</v>
      </c>
      <c r="AA241">
        <v>-2.5679281299493359</v>
      </c>
      <c r="AB241">
        <v>-0.40385225413070402</v>
      </c>
      <c r="AC241">
        <v>0</v>
      </c>
      <c r="AD241">
        <v>-3.3803725855384603</v>
      </c>
      <c r="AE241">
        <v>31.027368120045779</v>
      </c>
      <c r="AF241">
        <v>-14.401807784622335</v>
      </c>
      <c r="AG241">
        <v>11.817644745709478</v>
      </c>
      <c r="AH241">
        <v>10.710970932288827</v>
      </c>
      <c r="AI241">
        <v>2.21245374801862E-2</v>
      </c>
      <c r="AJ241">
        <v>-12.461843721956498</v>
      </c>
      <c r="AK241">
        <v>0.134578089474926</v>
      </c>
      <c r="AL241">
        <v>0.56828477694111035</v>
      </c>
      <c r="AM241">
        <v>0.63836730225479754</v>
      </c>
      <c r="AN241" s="2"/>
    </row>
    <row r="242" spans="1:40" x14ac:dyDescent="0.45">
      <c r="A242">
        <v>241</v>
      </c>
      <c r="B242" t="s">
        <v>353</v>
      </c>
      <c r="C242">
        <v>2005</v>
      </c>
      <c r="D242">
        <v>29</v>
      </c>
      <c r="E242" t="s">
        <v>52</v>
      </c>
      <c r="F242" t="s">
        <v>17</v>
      </c>
      <c r="G242">
        <v>691</v>
      </c>
      <c r="H242">
        <v>120</v>
      </c>
      <c r="I242">
        <v>199</v>
      </c>
      <c r="J242">
        <v>100</v>
      </c>
      <c r="K242">
        <v>50</v>
      </c>
      <c r="L242">
        <v>3</v>
      </c>
      <c r="M242">
        <v>15</v>
      </c>
      <c r="N242">
        <v>85</v>
      </c>
      <c r="O242">
        <v>174</v>
      </c>
      <c r="P242" s="28">
        <v>7.7</v>
      </c>
      <c r="Q242">
        <v>5.7</v>
      </c>
      <c r="R242">
        <v>7.3</v>
      </c>
      <c r="S242">
        <v>-0.4</v>
      </c>
      <c r="T242">
        <v>62</v>
      </c>
      <c r="U242">
        <v>0</v>
      </c>
      <c r="V242">
        <v>-47.217614202620098</v>
      </c>
      <c r="W242">
        <v>12.579176029774903</v>
      </c>
      <c r="X242">
        <v>4.1769550604443921</v>
      </c>
      <c r="Y242">
        <v>19.203284279498838</v>
      </c>
      <c r="Z242">
        <v>-5.9560244736478394</v>
      </c>
      <c r="AA242">
        <v>-4.5855859463380995</v>
      </c>
      <c r="AB242">
        <v>-0.40385225413070402</v>
      </c>
      <c r="AC242">
        <v>0.60054068143210348</v>
      </c>
      <c r="AD242">
        <v>-3.6837393560355016</v>
      </c>
      <c r="AE242">
        <v>32.327916484359072</v>
      </c>
      <c r="AF242">
        <v>-14.401807784622335</v>
      </c>
      <c r="AG242">
        <v>12.474180564915558</v>
      </c>
      <c r="AH242">
        <v>10.710970932288827</v>
      </c>
      <c r="AI242">
        <v>4.4249074960372399E-2</v>
      </c>
      <c r="AJ242">
        <v>-13.554987908093034</v>
      </c>
      <c r="AK242">
        <v>0</v>
      </c>
      <c r="AL242">
        <v>2.3136611821864506</v>
      </c>
      <c r="AM242">
        <v>0.91000215009803342</v>
      </c>
      <c r="AN242" s="2"/>
    </row>
    <row r="243" spans="1:40" x14ac:dyDescent="0.45">
      <c r="A243">
        <v>242</v>
      </c>
      <c r="B243" t="s">
        <v>91</v>
      </c>
      <c r="C243">
        <v>2000</v>
      </c>
      <c r="D243">
        <v>35</v>
      </c>
      <c r="E243" t="s">
        <v>65</v>
      </c>
      <c r="F243" t="s">
        <v>17</v>
      </c>
      <c r="G243">
        <v>607</v>
      </c>
      <c r="H243">
        <v>129</v>
      </c>
      <c r="I243">
        <v>147</v>
      </c>
      <c r="J243">
        <v>66</v>
      </c>
      <c r="K243">
        <v>28</v>
      </c>
      <c r="L243">
        <v>4</v>
      </c>
      <c r="M243">
        <v>11</v>
      </c>
      <c r="N243">
        <v>117</v>
      </c>
      <c r="O243">
        <v>188</v>
      </c>
      <c r="P243" s="28">
        <v>7.7</v>
      </c>
      <c r="Q243">
        <v>5.9</v>
      </c>
      <c r="R243">
        <v>7.3</v>
      </c>
      <c r="S243">
        <v>-0.1</v>
      </c>
      <c r="T243">
        <v>62</v>
      </c>
      <c r="U243">
        <v>3</v>
      </c>
      <c r="V243">
        <v>-47.217614202620098</v>
      </c>
      <c r="W243">
        <v>11.050014254809502</v>
      </c>
      <c r="X243">
        <v>4.490226689977721</v>
      </c>
      <c r="Y243">
        <v>14.185340648675021</v>
      </c>
      <c r="Z243">
        <v>-3.9309761526075744</v>
      </c>
      <c r="AA243">
        <v>-2.5679281299493359</v>
      </c>
      <c r="AB243">
        <v>-0.538469672174272</v>
      </c>
      <c r="AC243">
        <v>0.44039649971687589</v>
      </c>
      <c r="AD243">
        <v>-5.0705588783076907</v>
      </c>
      <c r="AE243">
        <v>34.929013212985666</v>
      </c>
      <c r="AF243">
        <v>-14.401807784622335</v>
      </c>
      <c r="AG243">
        <v>12.911871111052948</v>
      </c>
      <c r="AH243">
        <v>10.710970932288827</v>
      </c>
      <c r="AI243">
        <v>1.10622687400931E-2</v>
      </c>
      <c r="AJ243">
        <v>-13.554987908093034</v>
      </c>
      <c r="AK243">
        <v>-0.403734268424778</v>
      </c>
      <c r="AL243">
        <v>1.0428186214475352</v>
      </c>
      <c r="AM243">
        <v>0.73939349474251048</v>
      </c>
      <c r="AN243" s="2"/>
    </row>
    <row r="244" spans="1:40" x14ac:dyDescent="0.45">
      <c r="A244">
        <v>243</v>
      </c>
      <c r="B244" t="s">
        <v>152</v>
      </c>
      <c r="C244">
        <v>1987</v>
      </c>
      <c r="D244">
        <v>31</v>
      </c>
      <c r="E244" t="s">
        <v>19</v>
      </c>
      <c r="F244" t="s">
        <v>17</v>
      </c>
      <c r="G244">
        <v>693</v>
      </c>
      <c r="H244">
        <v>115</v>
      </c>
      <c r="I244">
        <v>167</v>
      </c>
      <c r="J244">
        <v>95</v>
      </c>
      <c r="K244">
        <v>27</v>
      </c>
      <c r="L244">
        <v>1</v>
      </c>
      <c r="M244">
        <v>16</v>
      </c>
      <c r="N244">
        <v>115</v>
      </c>
      <c r="O244">
        <v>157</v>
      </c>
      <c r="P244" s="28">
        <v>7.7</v>
      </c>
      <c r="Q244">
        <v>5.4</v>
      </c>
      <c r="R244">
        <v>6.5</v>
      </c>
      <c r="S244">
        <v>0.5</v>
      </c>
      <c r="T244">
        <v>47</v>
      </c>
      <c r="U244">
        <v>1</v>
      </c>
      <c r="V244">
        <v>-47.217614202620098</v>
      </c>
      <c r="W244">
        <v>12.615584643464556</v>
      </c>
      <c r="X244">
        <v>4.0029152662592091</v>
      </c>
      <c r="Y244">
        <v>16.115318968222642</v>
      </c>
      <c r="Z244">
        <v>-5.6582232499654479</v>
      </c>
      <c r="AA244">
        <v>-2.4762164110225742</v>
      </c>
      <c r="AB244">
        <v>-0.134617418043568</v>
      </c>
      <c r="AC244">
        <v>0.64057672686091038</v>
      </c>
      <c r="AD244">
        <v>-4.9838826581656788</v>
      </c>
      <c r="AE244">
        <v>29.169441885312498</v>
      </c>
      <c r="AF244">
        <v>-14.401807784622335</v>
      </c>
      <c r="AG244">
        <v>11.817644745709478</v>
      </c>
      <c r="AH244">
        <v>9.5371658986133401</v>
      </c>
      <c r="AI244">
        <v>-5.5311343700465497E-2</v>
      </c>
      <c r="AJ244">
        <v>-10.27555534968343</v>
      </c>
      <c r="AK244">
        <v>-0.134578089474926</v>
      </c>
      <c r="AL244">
        <v>-1.4391583728558888</v>
      </c>
      <c r="AM244">
        <v>0.19167571318103482</v>
      </c>
      <c r="AN244" s="2"/>
    </row>
    <row r="245" spans="1:40" x14ac:dyDescent="0.45">
      <c r="A245">
        <v>244</v>
      </c>
      <c r="B245" t="s">
        <v>354</v>
      </c>
      <c r="C245">
        <v>1965</v>
      </c>
      <c r="D245">
        <v>27</v>
      </c>
      <c r="E245" t="s">
        <v>52</v>
      </c>
      <c r="F245" t="s">
        <v>17</v>
      </c>
      <c r="G245">
        <v>719</v>
      </c>
      <c r="H245">
        <v>115</v>
      </c>
      <c r="I245">
        <v>203</v>
      </c>
      <c r="J245">
        <v>124</v>
      </c>
      <c r="K245">
        <v>39</v>
      </c>
      <c r="L245">
        <v>6</v>
      </c>
      <c r="M245">
        <v>10</v>
      </c>
      <c r="N245">
        <v>65</v>
      </c>
      <c r="O245">
        <v>157</v>
      </c>
      <c r="P245" s="28">
        <v>7.7</v>
      </c>
      <c r="Q245">
        <v>5.0999999999999996</v>
      </c>
      <c r="R245">
        <v>7.4</v>
      </c>
      <c r="S245">
        <v>-0.4</v>
      </c>
      <c r="T245">
        <v>47</v>
      </c>
      <c r="U245">
        <v>3</v>
      </c>
      <c r="V245">
        <v>-47.217614202620098</v>
      </c>
      <c r="W245">
        <v>13.088896621430036</v>
      </c>
      <c r="X245">
        <v>4.0029152662592091</v>
      </c>
      <c r="Y245">
        <v>19.589279943408364</v>
      </c>
      <c r="Z245">
        <v>-7.385470347323321</v>
      </c>
      <c r="AA245">
        <v>-3.5767570381437181</v>
      </c>
      <c r="AB245">
        <v>-0.80770450826140805</v>
      </c>
      <c r="AC245">
        <v>0.40036045428806899</v>
      </c>
      <c r="AD245">
        <v>-2.8169771546153837</v>
      </c>
      <c r="AE245">
        <v>29.169441885312498</v>
      </c>
      <c r="AF245">
        <v>-14.401807784622335</v>
      </c>
      <c r="AG245">
        <v>11.161108926503394</v>
      </c>
      <c r="AH245">
        <v>10.857696561498264</v>
      </c>
      <c r="AI245">
        <v>4.4249074960372399E-2</v>
      </c>
      <c r="AJ245">
        <v>-10.27555534968343</v>
      </c>
      <c r="AK245">
        <v>-0.403734268424778</v>
      </c>
      <c r="AL245">
        <v>1.4283280799657372</v>
      </c>
      <c r="AM245">
        <v>0.80664067758412517</v>
      </c>
      <c r="AN245" s="2"/>
    </row>
    <row r="246" spans="1:40" x14ac:dyDescent="0.45">
      <c r="A246">
        <v>245</v>
      </c>
      <c r="B246" t="s">
        <v>355</v>
      </c>
      <c r="C246">
        <v>1974</v>
      </c>
      <c r="D246">
        <v>32</v>
      </c>
      <c r="E246" t="s">
        <v>37</v>
      </c>
      <c r="F246" t="s">
        <v>17</v>
      </c>
      <c r="G246">
        <v>656</v>
      </c>
      <c r="H246">
        <v>104</v>
      </c>
      <c r="I246">
        <v>145</v>
      </c>
      <c r="J246">
        <v>92</v>
      </c>
      <c r="K246">
        <v>17</v>
      </c>
      <c r="L246">
        <v>4</v>
      </c>
      <c r="M246">
        <v>18</v>
      </c>
      <c r="N246">
        <v>108</v>
      </c>
      <c r="O246">
        <v>151</v>
      </c>
      <c r="P246" s="28">
        <v>7.7</v>
      </c>
      <c r="Q246">
        <v>5.7</v>
      </c>
      <c r="R246">
        <v>6.2</v>
      </c>
      <c r="S246">
        <v>1.5</v>
      </c>
      <c r="T246">
        <v>39</v>
      </c>
      <c r="U246">
        <v>0</v>
      </c>
      <c r="V246">
        <v>-47.217614202620098</v>
      </c>
      <c r="W246">
        <v>11.942025290205986</v>
      </c>
      <c r="X246">
        <v>3.6200277190518064</v>
      </c>
      <c r="Y246">
        <v>13.992342816720258</v>
      </c>
      <c r="Z246">
        <v>-5.4795425157560125</v>
      </c>
      <c r="AA246">
        <v>-1.559099221754954</v>
      </c>
      <c r="AB246">
        <v>-0.538469672174272</v>
      </c>
      <c r="AC246">
        <v>0.72064881771852418</v>
      </c>
      <c r="AD246">
        <v>-4.680515887668637</v>
      </c>
      <c r="AE246">
        <v>28.05468614447253</v>
      </c>
      <c r="AF246">
        <v>-14.401807784622335</v>
      </c>
      <c r="AG246">
        <v>12.474180564915558</v>
      </c>
      <c r="AH246">
        <v>9.0969890109850322</v>
      </c>
      <c r="AI246">
        <v>-0.16593403110139648</v>
      </c>
      <c r="AJ246">
        <v>-8.5265246518649729</v>
      </c>
      <c r="AK246">
        <v>0</v>
      </c>
      <c r="AL246">
        <v>-2.6686076034929807</v>
      </c>
      <c r="AM246">
        <v>6.4851360267304523E-2</v>
      </c>
      <c r="AN246" s="2"/>
    </row>
    <row r="247" spans="1:40" x14ac:dyDescent="0.45">
      <c r="A247">
        <v>246</v>
      </c>
      <c r="B247" t="s">
        <v>329</v>
      </c>
      <c r="C247">
        <v>1954</v>
      </c>
      <c r="D247">
        <v>22</v>
      </c>
      <c r="E247" t="s">
        <v>226</v>
      </c>
      <c r="F247" t="s">
        <v>17</v>
      </c>
      <c r="G247">
        <v>601</v>
      </c>
      <c r="H247">
        <v>96</v>
      </c>
      <c r="I247">
        <v>138</v>
      </c>
      <c r="J247">
        <v>73</v>
      </c>
      <c r="K247">
        <v>21</v>
      </c>
      <c r="L247">
        <v>4</v>
      </c>
      <c r="M247">
        <v>10</v>
      </c>
      <c r="N247">
        <v>113</v>
      </c>
      <c r="O247">
        <v>172</v>
      </c>
      <c r="P247" s="28">
        <v>7.7</v>
      </c>
      <c r="Q247">
        <v>5.5</v>
      </c>
      <c r="R247">
        <v>7.6</v>
      </c>
      <c r="S247">
        <v>0.2</v>
      </c>
      <c r="T247">
        <v>51</v>
      </c>
      <c r="U247">
        <v>3</v>
      </c>
      <c r="V247">
        <v>-47.217614202620098</v>
      </c>
      <c r="W247">
        <v>10.940788413740545</v>
      </c>
      <c r="X247">
        <v>3.3415640483555133</v>
      </c>
      <c r="Y247">
        <v>13.316850404878592</v>
      </c>
      <c r="Z247">
        <v>-4.3478978657629233</v>
      </c>
      <c r="AA247">
        <v>-1.925946097462002</v>
      </c>
      <c r="AB247">
        <v>-0.538469672174272</v>
      </c>
      <c r="AC247">
        <v>0.40036045428806899</v>
      </c>
      <c r="AD247">
        <v>-4.8972064380236668</v>
      </c>
      <c r="AE247">
        <v>31.956331237412417</v>
      </c>
      <c r="AF247">
        <v>-14.401807784622335</v>
      </c>
      <c r="AG247">
        <v>12.036490018778171</v>
      </c>
      <c r="AH247">
        <v>11.151147819917135</v>
      </c>
      <c r="AI247">
        <v>-2.21245374801862E-2</v>
      </c>
      <c r="AJ247">
        <v>-11.150070698592657</v>
      </c>
      <c r="AK247">
        <v>-0.403734268424778</v>
      </c>
      <c r="AL247">
        <v>-1.7613391677924697</v>
      </c>
      <c r="AM247">
        <v>0.14662269781622031</v>
      </c>
      <c r="AN247" s="2"/>
    </row>
    <row r="248" spans="1:40" x14ac:dyDescent="0.45">
      <c r="A248">
        <v>247</v>
      </c>
      <c r="B248" t="s">
        <v>96</v>
      </c>
      <c r="C248">
        <v>2001</v>
      </c>
      <c r="D248">
        <v>27</v>
      </c>
      <c r="E248" t="s">
        <v>97</v>
      </c>
      <c r="F248" t="s">
        <v>13</v>
      </c>
      <c r="G248">
        <v>738</v>
      </c>
      <c r="H248">
        <v>127</v>
      </c>
      <c r="I248">
        <v>242</v>
      </c>
      <c r="J248">
        <v>192</v>
      </c>
      <c r="K248">
        <v>34</v>
      </c>
      <c r="L248">
        <v>8</v>
      </c>
      <c r="M248">
        <v>56</v>
      </c>
      <c r="N248">
        <v>30</v>
      </c>
      <c r="O248">
        <v>126</v>
      </c>
      <c r="P248" s="28">
        <v>7.7</v>
      </c>
      <c r="Q248">
        <v>5.3</v>
      </c>
      <c r="R248">
        <v>6.2</v>
      </c>
      <c r="S248">
        <v>1</v>
      </c>
      <c r="T248">
        <v>30</v>
      </c>
      <c r="U248">
        <v>15</v>
      </c>
      <c r="V248">
        <v>-47.217614202620098</v>
      </c>
      <c r="W248">
        <v>13.434778451481735</v>
      </c>
      <c r="X248">
        <v>4.4206107723036485</v>
      </c>
      <c r="Y248">
        <v>23.352737666526224</v>
      </c>
      <c r="Z248">
        <v>-11.435566989403853</v>
      </c>
      <c r="AA248">
        <v>-3.1181984435099079</v>
      </c>
      <c r="AB248">
        <v>-1.076939344348544</v>
      </c>
      <c r="AC248">
        <v>2.2420185440131863</v>
      </c>
      <c r="AD248">
        <v>-1.3001433021301771</v>
      </c>
      <c r="AE248">
        <v>23.40987055763933</v>
      </c>
      <c r="AF248">
        <v>-14.401807784622335</v>
      </c>
      <c r="AG248">
        <v>11.598799472640783</v>
      </c>
      <c r="AH248">
        <v>9.0969890109850322</v>
      </c>
      <c r="AI248">
        <v>-0.11062268740093099</v>
      </c>
      <c r="AJ248">
        <v>-6.5588651168192103</v>
      </c>
      <c r="AK248">
        <v>-2.01867134212389</v>
      </c>
      <c r="AL248">
        <v>0.31737526261099136</v>
      </c>
      <c r="AM248">
        <v>0.5786844506908686</v>
      </c>
      <c r="AN248" s="2"/>
    </row>
    <row r="249" spans="1:40" x14ac:dyDescent="0.45">
      <c r="A249">
        <v>248</v>
      </c>
      <c r="B249" t="s">
        <v>34</v>
      </c>
      <c r="C249">
        <v>2014</v>
      </c>
      <c r="D249">
        <v>22</v>
      </c>
      <c r="E249" t="s">
        <v>15</v>
      </c>
      <c r="F249" t="s">
        <v>13</v>
      </c>
      <c r="G249">
        <v>705</v>
      </c>
      <c r="H249">
        <v>115</v>
      </c>
      <c r="I249">
        <v>173</v>
      </c>
      <c r="J249">
        <v>89</v>
      </c>
      <c r="K249">
        <v>39</v>
      </c>
      <c r="L249">
        <v>9</v>
      </c>
      <c r="M249">
        <v>16</v>
      </c>
      <c r="N249">
        <v>83</v>
      </c>
      <c r="O249">
        <v>169</v>
      </c>
      <c r="P249" s="28">
        <v>7.7</v>
      </c>
      <c r="Q249">
        <v>5.4</v>
      </c>
      <c r="R249">
        <v>8.8000000000000007</v>
      </c>
      <c r="S249">
        <v>-0.7</v>
      </c>
      <c r="T249">
        <v>53</v>
      </c>
      <c r="U249">
        <v>4</v>
      </c>
      <c r="V249">
        <v>-47.217614202620098</v>
      </c>
      <c r="W249">
        <v>12.834036325602471</v>
      </c>
      <c r="X249">
        <v>4.0029152662592091</v>
      </c>
      <c r="Y249">
        <v>16.694312464086931</v>
      </c>
      <c r="Z249">
        <v>-5.3008617815465771</v>
      </c>
      <c r="AA249">
        <v>-3.5767570381437181</v>
      </c>
      <c r="AB249">
        <v>-1.211556762392112</v>
      </c>
      <c r="AC249">
        <v>0.64057672686091038</v>
      </c>
      <c r="AD249">
        <v>-3.5970631358934897</v>
      </c>
      <c r="AE249">
        <v>31.398953366992433</v>
      </c>
      <c r="AF249">
        <v>-14.401807784622335</v>
      </c>
      <c r="AG249">
        <v>11.817644745709478</v>
      </c>
      <c r="AH249">
        <v>12.911855370430368</v>
      </c>
      <c r="AI249">
        <v>7.7435881180651686E-2</v>
      </c>
      <c r="AJ249">
        <v>-11.587328373047271</v>
      </c>
      <c r="AK249">
        <v>-0.538312357899704</v>
      </c>
      <c r="AL249">
        <v>2.9464287109571448</v>
      </c>
      <c r="AM249">
        <v>0.95009442768031405</v>
      </c>
      <c r="AN249" s="2"/>
    </row>
    <row r="250" spans="1:40" x14ac:dyDescent="0.45">
      <c r="A250">
        <v>249</v>
      </c>
      <c r="B250" t="s">
        <v>342</v>
      </c>
      <c r="C250">
        <v>1970</v>
      </c>
      <c r="D250">
        <v>28</v>
      </c>
      <c r="E250" t="s">
        <v>158</v>
      </c>
      <c r="F250" t="s">
        <v>13</v>
      </c>
      <c r="G250">
        <v>679</v>
      </c>
      <c r="H250">
        <v>95</v>
      </c>
      <c r="I250">
        <v>167</v>
      </c>
      <c r="J250">
        <v>107</v>
      </c>
      <c r="K250">
        <v>33</v>
      </c>
      <c r="L250">
        <v>5</v>
      </c>
      <c r="M250">
        <v>0</v>
      </c>
      <c r="N250">
        <v>69</v>
      </c>
      <c r="O250">
        <v>127</v>
      </c>
      <c r="P250" s="28">
        <v>7.7</v>
      </c>
      <c r="Q250">
        <v>5.3</v>
      </c>
      <c r="R250">
        <v>6.3</v>
      </c>
      <c r="S250">
        <v>2.4</v>
      </c>
      <c r="T250">
        <v>23</v>
      </c>
      <c r="U250">
        <v>5</v>
      </c>
      <c r="V250">
        <v>-47.217614202620098</v>
      </c>
      <c r="W250">
        <v>12.360724347636989</v>
      </c>
      <c r="X250">
        <v>3.3067560895184771</v>
      </c>
      <c r="Y250">
        <v>16.115318968222642</v>
      </c>
      <c r="Z250">
        <v>-6.3729461868031887</v>
      </c>
      <c r="AA250">
        <v>-3.0264867245831457</v>
      </c>
      <c r="AB250">
        <v>-0.67308709021783997</v>
      </c>
      <c r="AC250">
        <v>0</v>
      </c>
      <c r="AD250">
        <v>-2.9903295948994071</v>
      </c>
      <c r="AE250">
        <v>23.595663181112656</v>
      </c>
      <c r="AF250">
        <v>-14.401807784622335</v>
      </c>
      <c r="AG250">
        <v>11.598799472640783</v>
      </c>
      <c r="AH250">
        <v>9.243714640194467</v>
      </c>
      <c r="AI250">
        <v>-0.26549444976223435</v>
      </c>
      <c r="AJ250">
        <v>-5.0284632562280613</v>
      </c>
      <c r="AK250">
        <v>-0.67289044737463</v>
      </c>
      <c r="AL250">
        <v>-4.4281430377849285</v>
      </c>
      <c r="AM250">
        <v>1.1795832438896202E-2</v>
      </c>
      <c r="AN250" s="2"/>
    </row>
    <row r="251" spans="1:40" x14ac:dyDescent="0.45">
      <c r="A251">
        <v>250</v>
      </c>
      <c r="B251" t="s">
        <v>207</v>
      </c>
      <c r="C251">
        <v>1967</v>
      </c>
      <c r="D251">
        <v>30</v>
      </c>
      <c r="E251" t="s">
        <v>127</v>
      </c>
      <c r="F251" t="s">
        <v>13</v>
      </c>
      <c r="G251">
        <v>681</v>
      </c>
      <c r="H251">
        <v>88</v>
      </c>
      <c r="I251">
        <v>164</v>
      </c>
      <c r="J251">
        <v>112</v>
      </c>
      <c r="K251">
        <v>25</v>
      </c>
      <c r="L251">
        <v>5</v>
      </c>
      <c r="M251">
        <v>1</v>
      </c>
      <c r="N251">
        <v>54</v>
      </c>
      <c r="O251">
        <v>124</v>
      </c>
      <c r="P251" s="28">
        <v>7.7</v>
      </c>
      <c r="Q251">
        <v>5.5</v>
      </c>
      <c r="R251">
        <v>4</v>
      </c>
      <c r="S251">
        <v>4.2</v>
      </c>
      <c r="T251">
        <v>13</v>
      </c>
      <c r="U251">
        <v>-1</v>
      </c>
      <c r="V251">
        <v>-47.217614202620098</v>
      </c>
      <c r="W251">
        <v>12.397132961326641</v>
      </c>
      <c r="X251">
        <v>3.0631003776592207</v>
      </c>
      <c r="Y251">
        <v>15.825822220290499</v>
      </c>
      <c r="Z251">
        <v>-6.6707474104855802</v>
      </c>
      <c r="AA251">
        <v>-2.2927929731690497</v>
      </c>
      <c r="AB251">
        <v>-0.67308709021783997</v>
      </c>
      <c r="AC251">
        <v>4.0036045428806899E-2</v>
      </c>
      <c r="AD251">
        <v>-2.3402579438343185</v>
      </c>
      <c r="AE251">
        <v>23.038285310692672</v>
      </c>
      <c r="AF251">
        <v>-14.401807784622335</v>
      </c>
      <c r="AG251">
        <v>12.036490018778171</v>
      </c>
      <c r="AH251">
        <v>5.8690251683774397</v>
      </c>
      <c r="AI251">
        <v>-0.4646152870839102</v>
      </c>
      <c r="AJ251">
        <v>-2.842174883954991</v>
      </c>
      <c r="AK251">
        <v>0.134578089474926</v>
      </c>
      <c r="AL251">
        <v>-4.4986273839597448</v>
      </c>
      <c r="AM251">
        <v>1.1001867807647963E-2</v>
      </c>
      <c r="AN251" s="2"/>
    </row>
    <row r="252" spans="1:40" x14ac:dyDescent="0.45">
      <c r="A252">
        <v>251</v>
      </c>
      <c r="B252" t="s">
        <v>356</v>
      </c>
      <c r="C252">
        <v>2009</v>
      </c>
      <c r="D252">
        <v>31</v>
      </c>
      <c r="E252" t="s">
        <v>15</v>
      </c>
      <c r="F252" t="s">
        <v>13</v>
      </c>
      <c r="G252">
        <v>729</v>
      </c>
      <c r="H252">
        <v>114</v>
      </c>
      <c r="I252">
        <v>183</v>
      </c>
      <c r="J252">
        <v>141</v>
      </c>
      <c r="K252">
        <v>30</v>
      </c>
      <c r="L252">
        <v>7</v>
      </c>
      <c r="M252">
        <v>42</v>
      </c>
      <c r="N252">
        <v>101</v>
      </c>
      <c r="O252">
        <v>110</v>
      </c>
      <c r="P252" s="28">
        <v>7.7</v>
      </c>
      <c r="Q252">
        <v>5.3</v>
      </c>
      <c r="R252">
        <v>4.8</v>
      </c>
      <c r="S252">
        <v>3.3</v>
      </c>
      <c r="T252">
        <v>18</v>
      </c>
      <c r="U252">
        <v>3</v>
      </c>
      <c r="V252">
        <v>-47.217614202620098</v>
      </c>
      <c r="W252">
        <v>13.270939689878299</v>
      </c>
      <c r="X252">
        <v>3.9681073074221724</v>
      </c>
      <c r="Y252">
        <v>17.659301623860742</v>
      </c>
      <c r="Z252">
        <v>-8.3979945078434532</v>
      </c>
      <c r="AA252">
        <v>-2.7513515678028599</v>
      </c>
      <c r="AB252">
        <v>-0.94232192630497602</v>
      </c>
      <c r="AC252">
        <v>1.6815139080098898</v>
      </c>
      <c r="AD252">
        <v>-4.3771491171715962</v>
      </c>
      <c r="AE252">
        <v>20.437188582066081</v>
      </c>
      <c r="AF252">
        <v>-14.401807784622335</v>
      </c>
      <c r="AG252">
        <v>11.598799472640783</v>
      </c>
      <c r="AH252">
        <v>7.0428302020529276</v>
      </c>
      <c r="AI252">
        <v>-0.36505486842307228</v>
      </c>
      <c r="AJ252">
        <v>-3.9353190700915262</v>
      </c>
      <c r="AK252">
        <v>-0.403734268424778</v>
      </c>
      <c r="AL252">
        <v>-7.1336665273738031</v>
      </c>
      <c r="AM252">
        <v>7.9715294379902664E-4</v>
      </c>
      <c r="AN252" s="2"/>
    </row>
    <row r="253" spans="1:40" x14ac:dyDescent="0.45">
      <c r="A253">
        <v>252</v>
      </c>
      <c r="B253" t="s">
        <v>283</v>
      </c>
      <c r="C253">
        <v>1965</v>
      </c>
      <c r="D253">
        <v>25</v>
      </c>
      <c r="E253" t="s">
        <v>52</v>
      </c>
      <c r="F253" t="s">
        <v>17</v>
      </c>
      <c r="G253">
        <v>704</v>
      </c>
      <c r="H253">
        <v>88</v>
      </c>
      <c r="I253">
        <v>173</v>
      </c>
      <c r="J253">
        <v>106</v>
      </c>
      <c r="K253">
        <v>30</v>
      </c>
      <c r="L253">
        <v>4</v>
      </c>
      <c r="M253">
        <v>3</v>
      </c>
      <c r="N253">
        <v>88</v>
      </c>
      <c r="O253">
        <v>146</v>
      </c>
      <c r="P253" s="28">
        <v>7.7</v>
      </c>
      <c r="Q253">
        <v>5</v>
      </c>
      <c r="R253">
        <v>7</v>
      </c>
      <c r="S253">
        <v>1.1000000000000001</v>
      </c>
      <c r="T253">
        <v>37</v>
      </c>
      <c r="U253">
        <v>-2</v>
      </c>
      <c r="V253">
        <v>-47.217614202620098</v>
      </c>
      <c r="W253">
        <v>12.815832018757643</v>
      </c>
      <c r="X253">
        <v>3.0631003776592207</v>
      </c>
      <c r="Y253">
        <v>16.694312464086931</v>
      </c>
      <c r="Z253">
        <v>-6.3133859420667102</v>
      </c>
      <c r="AA253">
        <v>-2.7513515678028599</v>
      </c>
      <c r="AB253">
        <v>-0.538469672174272</v>
      </c>
      <c r="AC253">
        <v>0.1201081362864207</v>
      </c>
      <c r="AD253">
        <v>-3.8137536862485195</v>
      </c>
      <c r="AE253">
        <v>27.125723027105888</v>
      </c>
      <c r="AF253">
        <v>-14.401807784622335</v>
      </c>
      <c r="AG253">
        <v>10.942263653434701</v>
      </c>
      <c r="AH253">
        <v>10.270794044660519</v>
      </c>
      <c r="AI253">
        <v>-0.12168495614102411</v>
      </c>
      <c r="AJ253">
        <v>-8.0892669774103592</v>
      </c>
      <c r="AK253">
        <v>0.269156178949852</v>
      </c>
      <c r="AL253">
        <v>-1.9460448881449954</v>
      </c>
      <c r="AM253">
        <v>0.12498526365667385</v>
      </c>
      <c r="AN253" s="2"/>
    </row>
    <row r="254" spans="1:40" x14ac:dyDescent="0.45">
      <c r="A254">
        <v>253</v>
      </c>
      <c r="B254" t="s">
        <v>144</v>
      </c>
      <c r="C254">
        <v>1981</v>
      </c>
      <c r="D254">
        <v>31</v>
      </c>
      <c r="E254" t="s">
        <v>28</v>
      </c>
      <c r="F254" t="s">
        <v>17</v>
      </c>
      <c r="G254">
        <v>434</v>
      </c>
      <c r="H254">
        <v>78</v>
      </c>
      <c r="I254">
        <v>112</v>
      </c>
      <c r="J254">
        <v>60</v>
      </c>
      <c r="K254">
        <v>19</v>
      </c>
      <c r="L254">
        <v>2</v>
      </c>
      <c r="M254">
        <v>12</v>
      </c>
      <c r="N254">
        <v>73</v>
      </c>
      <c r="O254">
        <v>198</v>
      </c>
      <c r="P254" s="28">
        <v>7.7</v>
      </c>
      <c r="Q254">
        <v>6.2</v>
      </c>
      <c r="R254">
        <v>6.6</v>
      </c>
      <c r="S254">
        <v>1.3</v>
      </c>
      <c r="T254">
        <v>44</v>
      </c>
      <c r="U254">
        <v>0</v>
      </c>
      <c r="V254">
        <v>-47.217614202620098</v>
      </c>
      <c r="W254">
        <v>7.9006691706545702</v>
      </c>
      <c r="X254">
        <v>2.7150207892888547</v>
      </c>
      <c r="Y254">
        <v>10.807878589466682</v>
      </c>
      <c r="Z254">
        <v>-3.573614684188704</v>
      </c>
      <c r="AA254">
        <v>-1.742522659608478</v>
      </c>
      <c r="AB254">
        <v>-0.269234836087136</v>
      </c>
      <c r="AC254">
        <v>0.48043254514568279</v>
      </c>
      <c r="AD254">
        <v>-3.1636820351834309</v>
      </c>
      <c r="AE254">
        <v>36.786939447718943</v>
      </c>
      <c r="AF254">
        <v>-14.401807784622335</v>
      </c>
      <c r="AG254">
        <v>13.568406930259028</v>
      </c>
      <c r="AH254">
        <v>9.6838915278227748</v>
      </c>
      <c r="AI254">
        <v>-0.14380949362121029</v>
      </c>
      <c r="AJ254">
        <v>-9.6196688380015072</v>
      </c>
      <c r="AK254">
        <v>0</v>
      </c>
      <c r="AL254">
        <v>1.8112844664236327</v>
      </c>
      <c r="AM254">
        <v>0.85951704200406787</v>
      </c>
      <c r="AN254" s="2"/>
    </row>
    <row r="255" spans="1:40" x14ac:dyDescent="0.45">
      <c r="A255">
        <v>254</v>
      </c>
      <c r="B255" t="s">
        <v>45</v>
      </c>
      <c r="C255">
        <v>2017</v>
      </c>
      <c r="D255">
        <v>27</v>
      </c>
      <c r="E255" t="s">
        <v>46</v>
      </c>
      <c r="F255" t="s">
        <v>13</v>
      </c>
      <c r="G255">
        <v>662</v>
      </c>
      <c r="H255">
        <v>112</v>
      </c>
      <c r="I255">
        <v>204</v>
      </c>
      <c r="J255">
        <v>137</v>
      </c>
      <c r="K255">
        <v>39</v>
      </c>
      <c r="L255">
        <v>4</v>
      </c>
      <c r="M255">
        <v>32</v>
      </c>
      <c r="N255">
        <v>58</v>
      </c>
      <c r="O255">
        <v>160</v>
      </c>
      <c r="P255" s="28">
        <v>7.7</v>
      </c>
      <c r="Q255">
        <v>5.4</v>
      </c>
      <c r="R255">
        <v>7.8</v>
      </c>
      <c r="S255">
        <v>0.4</v>
      </c>
      <c r="T255">
        <v>49</v>
      </c>
      <c r="U255">
        <v>3</v>
      </c>
      <c r="V255">
        <v>-47.217614202620098</v>
      </c>
      <c r="W255">
        <v>12.051251131274944</v>
      </c>
      <c r="X255">
        <v>3.8984913897480991</v>
      </c>
      <c r="Y255">
        <v>19.685778859385742</v>
      </c>
      <c r="Z255">
        <v>-8.1597535288975411</v>
      </c>
      <c r="AA255">
        <v>-3.5767570381437181</v>
      </c>
      <c r="AB255">
        <v>-0.538469672174272</v>
      </c>
      <c r="AC255">
        <v>1.2811534537218208</v>
      </c>
      <c r="AD255">
        <v>-2.5136103841183424</v>
      </c>
      <c r="AE255">
        <v>29.726819755732482</v>
      </c>
      <c r="AF255">
        <v>-14.401807784622335</v>
      </c>
      <c r="AG255">
        <v>11.817644745709478</v>
      </c>
      <c r="AH255">
        <v>11.444599078336006</v>
      </c>
      <c r="AI255">
        <v>-4.4249074960372399E-2</v>
      </c>
      <c r="AJ255">
        <v>-10.712813024138043</v>
      </c>
      <c r="AK255">
        <v>-0.403734268424778</v>
      </c>
      <c r="AL255">
        <v>2.336929435809068</v>
      </c>
      <c r="AM255">
        <v>0.9118896867218016</v>
      </c>
      <c r="AN255" s="2"/>
    </row>
    <row r="256" spans="1:40" x14ac:dyDescent="0.45">
      <c r="A256">
        <v>255</v>
      </c>
      <c r="B256" t="s">
        <v>124</v>
      </c>
      <c r="C256">
        <v>1997</v>
      </c>
      <c r="D256">
        <v>29</v>
      </c>
      <c r="E256" t="s">
        <v>46</v>
      </c>
      <c r="F256" t="s">
        <v>17</v>
      </c>
      <c r="G256">
        <v>717</v>
      </c>
      <c r="H256">
        <v>109</v>
      </c>
      <c r="I256">
        <v>162</v>
      </c>
      <c r="J256">
        <v>77</v>
      </c>
      <c r="K256">
        <v>40</v>
      </c>
      <c r="L256">
        <v>2</v>
      </c>
      <c r="M256">
        <v>31</v>
      </c>
      <c r="N256">
        <v>127</v>
      </c>
      <c r="O256">
        <v>168</v>
      </c>
      <c r="P256" s="28">
        <v>7.7</v>
      </c>
      <c r="Q256">
        <v>5.6</v>
      </c>
      <c r="R256">
        <v>6.9</v>
      </c>
      <c r="S256">
        <v>-0.1</v>
      </c>
      <c r="T256">
        <v>56</v>
      </c>
      <c r="U256">
        <v>2</v>
      </c>
      <c r="V256">
        <v>-47.217614202620098</v>
      </c>
      <c r="W256">
        <v>13.052488007740385</v>
      </c>
      <c r="X256">
        <v>3.7940675132369894</v>
      </c>
      <c r="Y256">
        <v>15.632824388335738</v>
      </c>
      <c r="Z256">
        <v>-4.5861388447088363</v>
      </c>
      <c r="AA256">
        <v>-3.6684687570704799</v>
      </c>
      <c r="AB256">
        <v>-0.269234836087136</v>
      </c>
      <c r="AC256">
        <v>1.2411174082930139</v>
      </c>
      <c r="AD256">
        <v>-5.5039399790177495</v>
      </c>
      <c r="AE256">
        <v>31.213160743519104</v>
      </c>
      <c r="AF256">
        <v>-14.401807784622335</v>
      </c>
      <c r="AG256">
        <v>12.255335291846864</v>
      </c>
      <c r="AH256">
        <v>10.124068415451084</v>
      </c>
      <c r="AI256">
        <v>1.10622687400931E-2</v>
      </c>
      <c r="AJ256">
        <v>-12.243214884729191</v>
      </c>
      <c r="AK256">
        <v>-0.269156178949852</v>
      </c>
      <c r="AL256">
        <v>-0.83545143064240701</v>
      </c>
      <c r="AM256">
        <v>0.30249362920455508</v>
      </c>
      <c r="AN256" s="2"/>
    </row>
    <row r="257" spans="1:40" x14ac:dyDescent="0.45">
      <c r="A257">
        <v>256</v>
      </c>
      <c r="B257" t="s">
        <v>24</v>
      </c>
      <c r="C257">
        <v>2022</v>
      </c>
      <c r="D257">
        <v>34</v>
      </c>
      <c r="E257" t="s">
        <v>25</v>
      </c>
      <c r="F257" t="s">
        <v>17</v>
      </c>
      <c r="G257">
        <v>651</v>
      </c>
      <c r="H257">
        <v>106</v>
      </c>
      <c r="I257">
        <v>178</v>
      </c>
      <c r="J257">
        <v>102</v>
      </c>
      <c r="K257">
        <v>41</v>
      </c>
      <c r="L257">
        <v>0</v>
      </c>
      <c r="M257">
        <v>7</v>
      </c>
      <c r="N257">
        <v>79</v>
      </c>
      <c r="O257">
        <v>177</v>
      </c>
      <c r="P257" s="28">
        <v>7.7</v>
      </c>
      <c r="Q257">
        <v>5.6</v>
      </c>
      <c r="R257">
        <v>7.4</v>
      </c>
      <c r="S257">
        <v>-0.6</v>
      </c>
      <c r="T257">
        <v>59</v>
      </c>
      <c r="U257">
        <v>1</v>
      </c>
      <c r="V257">
        <v>-47.217614202620098</v>
      </c>
      <c r="W257">
        <v>11.851003755981855</v>
      </c>
      <c r="X257">
        <v>3.6896436367258794</v>
      </c>
      <c r="Y257">
        <v>17.176807043973835</v>
      </c>
      <c r="Z257">
        <v>-6.0751449631207963</v>
      </c>
      <c r="AA257">
        <v>-3.7601804759972417</v>
      </c>
      <c r="AB257">
        <v>0</v>
      </c>
      <c r="AC257">
        <v>0.28025231800164829</v>
      </c>
      <c r="AD257">
        <v>-3.4237106956094663</v>
      </c>
      <c r="AE257">
        <v>32.885294354779056</v>
      </c>
      <c r="AF257">
        <v>-14.401807784622335</v>
      </c>
      <c r="AG257">
        <v>12.255335291846864</v>
      </c>
      <c r="AH257">
        <v>10.857696561498264</v>
      </c>
      <c r="AI257">
        <v>6.6373612440558588E-2</v>
      </c>
      <c r="AJ257">
        <v>-12.899101396411114</v>
      </c>
      <c r="AK257">
        <v>-0.134578089474926</v>
      </c>
      <c r="AL257">
        <v>1.1502689673919861</v>
      </c>
      <c r="AM257">
        <v>0.75956004151252654</v>
      </c>
      <c r="AN257" s="2"/>
    </row>
    <row r="258" spans="1:40" x14ac:dyDescent="0.45">
      <c r="A258">
        <v>257</v>
      </c>
      <c r="B258" t="s">
        <v>357</v>
      </c>
      <c r="C258">
        <v>1964</v>
      </c>
      <c r="D258">
        <v>26</v>
      </c>
      <c r="E258" t="s">
        <v>31</v>
      </c>
      <c r="F258" t="s">
        <v>13</v>
      </c>
      <c r="G258">
        <v>665</v>
      </c>
      <c r="H258">
        <v>85</v>
      </c>
      <c r="I258">
        <v>150</v>
      </c>
      <c r="J258">
        <v>102</v>
      </c>
      <c r="K258">
        <v>25</v>
      </c>
      <c r="L258">
        <v>3</v>
      </c>
      <c r="M258">
        <v>1</v>
      </c>
      <c r="N258">
        <v>73</v>
      </c>
      <c r="O258">
        <v>115</v>
      </c>
      <c r="P258" s="28">
        <v>7.7</v>
      </c>
      <c r="Q258">
        <v>5.6</v>
      </c>
      <c r="R258">
        <v>4.9000000000000004</v>
      </c>
      <c r="S258">
        <v>4</v>
      </c>
      <c r="T258">
        <v>14</v>
      </c>
      <c r="U258">
        <v>2</v>
      </c>
      <c r="V258">
        <v>-47.217614202620098</v>
      </c>
      <c r="W258">
        <v>12.105864051809421</v>
      </c>
      <c r="X258">
        <v>2.9586765011481111</v>
      </c>
      <c r="Y258">
        <v>14.474837396607164</v>
      </c>
      <c r="Z258">
        <v>-6.0751449631207963</v>
      </c>
      <c r="AA258">
        <v>-2.2927929731690497</v>
      </c>
      <c r="AB258">
        <v>-0.40385225413070402</v>
      </c>
      <c r="AC258">
        <v>4.0036045428806899E-2</v>
      </c>
      <c r="AD258">
        <v>-3.1636820351834309</v>
      </c>
      <c r="AE258">
        <v>21.36615169943272</v>
      </c>
      <c r="AF258">
        <v>-14.401807784622335</v>
      </c>
      <c r="AG258">
        <v>12.255335291846864</v>
      </c>
      <c r="AH258">
        <v>7.1895558312623642</v>
      </c>
      <c r="AI258">
        <v>-0.44249074960372398</v>
      </c>
      <c r="AJ258">
        <v>-3.0608037211822978</v>
      </c>
      <c r="AK258">
        <v>-0.269156178949852</v>
      </c>
      <c r="AL258">
        <v>-6.936888045046838</v>
      </c>
      <c r="AM258">
        <v>9.7034501789814603E-4</v>
      </c>
      <c r="AN258" s="2"/>
    </row>
    <row r="259" spans="1:40" x14ac:dyDescent="0.45">
      <c r="A259">
        <v>258</v>
      </c>
      <c r="B259" t="s">
        <v>199</v>
      </c>
      <c r="C259">
        <v>1966</v>
      </c>
      <c r="D259">
        <v>30</v>
      </c>
      <c r="E259" t="s">
        <v>127</v>
      </c>
      <c r="F259" t="s">
        <v>13</v>
      </c>
      <c r="G259">
        <v>680</v>
      </c>
      <c r="H259">
        <v>122</v>
      </c>
      <c r="I259">
        <v>182</v>
      </c>
      <c r="J259">
        <v>97</v>
      </c>
      <c r="K259">
        <v>34</v>
      </c>
      <c r="L259">
        <v>2</v>
      </c>
      <c r="M259">
        <v>8</v>
      </c>
      <c r="N259">
        <v>87</v>
      </c>
      <c r="O259">
        <v>198</v>
      </c>
      <c r="P259" s="28">
        <v>7.7</v>
      </c>
      <c r="Q259">
        <v>5.5</v>
      </c>
      <c r="R259">
        <v>8.9</v>
      </c>
      <c r="S259">
        <v>-2</v>
      </c>
      <c r="T259">
        <v>71</v>
      </c>
      <c r="U259">
        <v>-3</v>
      </c>
      <c r="V259">
        <v>-47.217614202620098</v>
      </c>
      <c r="W259">
        <v>12.378928654481815</v>
      </c>
      <c r="X259">
        <v>4.2465709781184655</v>
      </c>
      <c r="Y259">
        <v>17.56280270788336</v>
      </c>
      <c r="Z259">
        <v>-5.7773437394384048</v>
      </c>
      <c r="AA259">
        <v>-3.1181984435099079</v>
      </c>
      <c r="AB259">
        <v>-0.269234836087136</v>
      </c>
      <c r="AC259">
        <v>0.32028836343045519</v>
      </c>
      <c r="AD259">
        <v>-3.7704155761775136</v>
      </c>
      <c r="AE259">
        <v>36.786939447718943</v>
      </c>
      <c r="AF259">
        <v>-14.401807784622335</v>
      </c>
      <c r="AG259">
        <v>12.036490018778171</v>
      </c>
      <c r="AH259">
        <v>13.058580999639803</v>
      </c>
      <c r="AI259">
        <v>0.22124537480186199</v>
      </c>
      <c r="AJ259">
        <v>-15.522647443138798</v>
      </c>
      <c r="AK259">
        <v>0.403734268424778</v>
      </c>
      <c r="AL259">
        <v>6.9383187876834604</v>
      </c>
      <c r="AM259">
        <v>0.99903104095914719</v>
      </c>
      <c r="AN259" s="2"/>
    </row>
    <row r="260" spans="1:40" x14ac:dyDescent="0.45">
      <c r="A260">
        <v>259</v>
      </c>
      <c r="B260" t="s">
        <v>144</v>
      </c>
      <c r="C260">
        <v>1975</v>
      </c>
      <c r="D260">
        <v>25</v>
      </c>
      <c r="E260" t="s">
        <v>28</v>
      </c>
      <c r="F260" t="s">
        <v>17</v>
      </c>
      <c r="G260">
        <v>674</v>
      </c>
      <c r="H260">
        <v>93</v>
      </c>
      <c r="I260">
        <v>140</v>
      </c>
      <c r="J260">
        <v>65</v>
      </c>
      <c r="K260">
        <v>34</v>
      </c>
      <c r="L260">
        <v>3</v>
      </c>
      <c r="M260">
        <v>29</v>
      </c>
      <c r="N260">
        <v>101</v>
      </c>
      <c r="O260">
        <v>142</v>
      </c>
      <c r="P260" s="28">
        <v>7.7</v>
      </c>
      <c r="Q260">
        <v>5.5</v>
      </c>
      <c r="R260">
        <v>5.9</v>
      </c>
      <c r="S260">
        <v>2.2000000000000002</v>
      </c>
      <c r="T260">
        <v>30</v>
      </c>
      <c r="U260">
        <v>1</v>
      </c>
      <c r="V260">
        <v>-47.217614202620098</v>
      </c>
      <c r="W260">
        <v>12.269702813412858</v>
      </c>
      <c r="X260">
        <v>3.2371401718444037</v>
      </c>
      <c r="Y260">
        <v>13.509848236833353</v>
      </c>
      <c r="Z260">
        <v>-3.8714159078710959</v>
      </c>
      <c r="AA260">
        <v>-3.1181984435099079</v>
      </c>
      <c r="AB260">
        <v>-0.40385225413070402</v>
      </c>
      <c r="AC260">
        <v>1.1610453174354001</v>
      </c>
      <c r="AD260">
        <v>-4.3771491171715962</v>
      </c>
      <c r="AE260">
        <v>26.382552533212579</v>
      </c>
      <c r="AF260">
        <v>-14.401807784622335</v>
      </c>
      <c r="AG260">
        <v>12.036490018778171</v>
      </c>
      <c r="AH260">
        <v>8.6568121233567243</v>
      </c>
      <c r="AI260">
        <v>-0.24336991228204821</v>
      </c>
      <c r="AJ260">
        <v>-6.5588651168192103</v>
      </c>
      <c r="AK260">
        <v>-0.134578089474926</v>
      </c>
      <c r="AL260">
        <v>-3.0732596136284371</v>
      </c>
      <c r="AM260">
        <v>4.4223845053333218E-2</v>
      </c>
      <c r="AN260" s="2"/>
    </row>
    <row r="261" spans="1:40" x14ac:dyDescent="0.45">
      <c r="A261">
        <v>260</v>
      </c>
      <c r="B261" t="s">
        <v>199</v>
      </c>
      <c r="C261">
        <v>1961</v>
      </c>
      <c r="D261">
        <v>25</v>
      </c>
      <c r="E261" t="s">
        <v>73</v>
      </c>
      <c r="F261" t="s">
        <v>17</v>
      </c>
      <c r="G261">
        <v>636</v>
      </c>
      <c r="H261">
        <v>117</v>
      </c>
      <c r="I261">
        <v>176</v>
      </c>
      <c r="J261">
        <v>100</v>
      </c>
      <c r="K261">
        <v>32</v>
      </c>
      <c r="L261">
        <v>7</v>
      </c>
      <c r="M261">
        <v>22</v>
      </c>
      <c r="N261">
        <v>71</v>
      </c>
      <c r="O261">
        <v>164</v>
      </c>
      <c r="P261" s="28">
        <v>7.7</v>
      </c>
      <c r="Q261">
        <v>5.2</v>
      </c>
      <c r="R261">
        <v>6.9</v>
      </c>
      <c r="S261">
        <v>0</v>
      </c>
      <c r="T261">
        <v>47</v>
      </c>
      <c r="U261">
        <v>5</v>
      </c>
      <c r="V261">
        <v>-47.217614202620098</v>
      </c>
      <c r="W261">
        <v>11.577939153309462</v>
      </c>
      <c r="X261">
        <v>4.0725311839332825</v>
      </c>
      <c r="Y261">
        <v>16.983809212019072</v>
      </c>
      <c r="Z261">
        <v>-5.9560244736478394</v>
      </c>
      <c r="AA261">
        <v>-2.9347750056563839</v>
      </c>
      <c r="AB261">
        <v>-0.94232192630497602</v>
      </c>
      <c r="AC261">
        <v>0.88079299943375178</v>
      </c>
      <c r="AD261">
        <v>-3.077005815041419</v>
      </c>
      <c r="AE261">
        <v>30.469990249625791</v>
      </c>
      <c r="AF261">
        <v>-14.401807784622335</v>
      </c>
      <c r="AG261">
        <v>11.379954199572088</v>
      </c>
      <c r="AH261">
        <v>10.124068415451084</v>
      </c>
      <c r="AI261">
        <v>0</v>
      </c>
      <c r="AJ261">
        <v>-10.27555534968343</v>
      </c>
      <c r="AK261">
        <v>-0.67289044737463</v>
      </c>
      <c r="AL261">
        <v>1.1090408393413131E-2</v>
      </c>
      <c r="AM261">
        <v>0.50277257368018791</v>
      </c>
      <c r="AN261" s="2"/>
    </row>
    <row r="262" spans="1:40" x14ac:dyDescent="0.45">
      <c r="A262">
        <v>261</v>
      </c>
      <c r="B262" t="s">
        <v>358</v>
      </c>
      <c r="C262">
        <v>1961</v>
      </c>
      <c r="D262">
        <v>27</v>
      </c>
      <c r="E262" t="s">
        <v>59</v>
      </c>
      <c r="F262" t="s">
        <v>13</v>
      </c>
      <c r="G262">
        <v>708</v>
      </c>
      <c r="H262">
        <v>129</v>
      </c>
      <c r="I262">
        <v>169</v>
      </c>
      <c r="J262">
        <v>92</v>
      </c>
      <c r="K262">
        <v>30</v>
      </c>
      <c r="L262">
        <v>2</v>
      </c>
      <c r="M262">
        <v>1</v>
      </c>
      <c r="N262">
        <v>113</v>
      </c>
      <c r="O262">
        <v>157</v>
      </c>
      <c r="P262" s="28">
        <v>7.6</v>
      </c>
      <c r="Q262">
        <v>5.5</v>
      </c>
      <c r="R262">
        <v>5.9</v>
      </c>
      <c r="S262">
        <v>0.9</v>
      </c>
      <c r="T262">
        <v>47</v>
      </c>
      <c r="U262">
        <v>0</v>
      </c>
      <c r="V262">
        <v>-47.217614202620098</v>
      </c>
      <c r="W262">
        <v>12.888649246136948</v>
      </c>
      <c r="X262">
        <v>4.490226689977721</v>
      </c>
      <c r="Y262">
        <v>16.308316800177405</v>
      </c>
      <c r="Z262">
        <v>-5.4795425157560125</v>
      </c>
      <c r="AA262">
        <v>-2.7513515678028599</v>
      </c>
      <c r="AB262">
        <v>-0.269234836087136</v>
      </c>
      <c r="AC262">
        <v>4.0036045428806899E-2</v>
      </c>
      <c r="AD262">
        <v>-4.8972064380236668</v>
      </c>
      <c r="AE262">
        <v>29.169441885312498</v>
      </c>
      <c r="AF262">
        <v>-14.21477131988698</v>
      </c>
      <c r="AG262">
        <v>12.036490018778171</v>
      </c>
      <c r="AH262">
        <v>8.6568121233567243</v>
      </c>
      <c r="AI262">
        <v>-9.9560418660837896E-2</v>
      </c>
      <c r="AJ262">
        <v>-10.27555534968343</v>
      </c>
      <c r="AK262">
        <v>0</v>
      </c>
      <c r="AL262">
        <v>-1.6148638393527452</v>
      </c>
      <c r="AM262">
        <v>0.16591442808180659</v>
      </c>
      <c r="AN262" s="2"/>
    </row>
    <row r="263" spans="1:40" x14ac:dyDescent="0.45">
      <c r="A263">
        <v>262</v>
      </c>
      <c r="B263" t="s">
        <v>359</v>
      </c>
      <c r="C263">
        <v>1979</v>
      </c>
      <c r="D263">
        <v>27</v>
      </c>
      <c r="E263" t="s">
        <v>155</v>
      </c>
      <c r="F263" t="s">
        <v>13</v>
      </c>
      <c r="G263">
        <v>679</v>
      </c>
      <c r="H263">
        <v>101</v>
      </c>
      <c r="I263">
        <v>155</v>
      </c>
      <c r="J263">
        <v>102</v>
      </c>
      <c r="K263">
        <v>23</v>
      </c>
      <c r="L263">
        <v>10</v>
      </c>
      <c r="M263">
        <v>3</v>
      </c>
      <c r="N263">
        <v>121</v>
      </c>
      <c r="O263">
        <v>142</v>
      </c>
      <c r="P263" s="28">
        <v>7.6</v>
      </c>
      <c r="Q263">
        <v>5.4</v>
      </c>
      <c r="R263">
        <v>6.8</v>
      </c>
      <c r="S263">
        <v>1.8</v>
      </c>
      <c r="T263">
        <v>33</v>
      </c>
      <c r="U263">
        <v>4</v>
      </c>
      <c r="V263">
        <v>-47.217614202620098</v>
      </c>
      <c r="W263">
        <v>12.360724347636989</v>
      </c>
      <c r="X263">
        <v>3.5156038425406964</v>
      </c>
      <c r="Y263">
        <v>14.95733197649407</v>
      </c>
      <c r="Z263">
        <v>-6.0751449631207963</v>
      </c>
      <c r="AA263">
        <v>-2.1093695353155262</v>
      </c>
      <c r="AB263">
        <v>-1.3461741804356799</v>
      </c>
      <c r="AC263">
        <v>0.1201081362864207</v>
      </c>
      <c r="AD263">
        <v>-5.2439113185917137</v>
      </c>
      <c r="AE263">
        <v>26.382552533212579</v>
      </c>
      <c r="AF263">
        <v>-14.21477131988698</v>
      </c>
      <c r="AG263">
        <v>11.817644745709478</v>
      </c>
      <c r="AH263">
        <v>9.9773427862416479</v>
      </c>
      <c r="AI263">
        <v>-0.19912083732167579</v>
      </c>
      <c r="AJ263">
        <v>-7.2147516285011308</v>
      </c>
      <c r="AK263">
        <v>-0.538312357899704</v>
      </c>
      <c r="AL263">
        <v>-5.0278619755714216</v>
      </c>
      <c r="AM263">
        <v>6.5101459416834337E-3</v>
      </c>
      <c r="AN263" s="2"/>
    </row>
    <row r="264" spans="1:40" x14ac:dyDescent="0.45">
      <c r="A264">
        <v>263</v>
      </c>
      <c r="B264" t="s">
        <v>58</v>
      </c>
      <c r="C264">
        <v>2011</v>
      </c>
      <c r="D264">
        <v>28</v>
      </c>
      <c r="E264" t="s">
        <v>59</v>
      </c>
      <c r="F264" t="s">
        <v>13</v>
      </c>
      <c r="G264">
        <v>688</v>
      </c>
      <c r="H264">
        <v>111</v>
      </c>
      <c r="I264">
        <v>197</v>
      </c>
      <c r="J264">
        <v>119</v>
      </c>
      <c r="K264">
        <v>48</v>
      </c>
      <c r="L264">
        <v>0</v>
      </c>
      <c r="M264">
        <v>2</v>
      </c>
      <c r="N264">
        <v>108</v>
      </c>
      <c r="O264">
        <v>179</v>
      </c>
      <c r="P264" s="28">
        <v>7.6</v>
      </c>
      <c r="Q264">
        <v>5.2</v>
      </c>
      <c r="R264">
        <v>7.9</v>
      </c>
      <c r="S264">
        <v>-1.2</v>
      </c>
      <c r="T264">
        <v>64</v>
      </c>
      <c r="U264">
        <v>-3</v>
      </c>
      <c r="V264">
        <v>-47.217614202620098</v>
      </c>
      <c r="W264">
        <v>12.524563109240425</v>
      </c>
      <c r="X264">
        <v>3.8636834309110624</v>
      </c>
      <c r="Y264">
        <v>19.010286447544075</v>
      </c>
      <c r="Z264">
        <v>-7.0876691236409295</v>
      </c>
      <c r="AA264">
        <v>-4.4021625084845759</v>
      </c>
      <c r="AB264">
        <v>0</v>
      </c>
      <c r="AC264">
        <v>8.0072090857613798E-2</v>
      </c>
      <c r="AD264">
        <v>-4.680515887668637</v>
      </c>
      <c r="AE264">
        <v>33.256879601725714</v>
      </c>
      <c r="AF264">
        <v>-14.21477131988698</v>
      </c>
      <c r="AG264">
        <v>11.379954199572088</v>
      </c>
      <c r="AH264">
        <v>11.591324707545445</v>
      </c>
      <c r="AI264">
        <v>0.13274722488111718</v>
      </c>
      <c r="AJ264">
        <v>-13.992245582547648</v>
      </c>
      <c r="AK264">
        <v>0.403734268424778</v>
      </c>
      <c r="AL264">
        <v>0.648266455853451</v>
      </c>
      <c r="AM264">
        <v>0.6566197062018726</v>
      </c>
      <c r="AN264" s="2"/>
    </row>
    <row r="265" spans="1:40" x14ac:dyDescent="0.45">
      <c r="A265">
        <v>264</v>
      </c>
      <c r="B265" t="s">
        <v>246</v>
      </c>
      <c r="C265">
        <v>1953</v>
      </c>
      <c r="D265">
        <v>32</v>
      </c>
      <c r="E265" t="s">
        <v>25</v>
      </c>
      <c r="F265" t="s">
        <v>17</v>
      </c>
      <c r="G265">
        <v>698</v>
      </c>
      <c r="H265">
        <v>127</v>
      </c>
      <c r="I265">
        <v>200</v>
      </c>
      <c r="J265">
        <v>108</v>
      </c>
      <c r="K265">
        <v>53</v>
      </c>
      <c r="L265">
        <v>9</v>
      </c>
      <c r="M265">
        <v>3</v>
      </c>
      <c r="N265">
        <v>105</v>
      </c>
      <c r="O265">
        <v>169</v>
      </c>
      <c r="P265" s="28">
        <v>7.6</v>
      </c>
      <c r="Q265">
        <v>5.0999999999999996</v>
      </c>
      <c r="R265">
        <v>7.8</v>
      </c>
      <c r="S265">
        <v>-0.8</v>
      </c>
      <c r="T265">
        <v>59</v>
      </c>
      <c r="U265">
        <v>4</v>
      </c>
      <c r="V265">
        <v>-47.217614202620098</v>
      </c>
      <c r="W265">
        <v>12.706606177688686</v>
      </c>
      <c r="X265">
        <v>4.4206107723036485</v>
      </c>
      <c r="Y265">
        <v>19.29978319547622</v>
      </c>
      <c r="Z265">
        <v>-6.4325064315396672</v>
      </c>
      <c r="AA265">
        <v>-4.8607211031183857</v>
      </c>
      <c r="AB265">
        <v>-1.211556762392112</v>
      </c>
      <c r="AC265">
        <v>0.1201081362864207</v>
      </c>
      <c r="AD265">
        <v>-4.55050155745562</v>
      </c>
      <c r="AE265">
        <v>31.398953366992433</v>
      </c>
      <c r="AF265">
        <v>-14.21477131988698</v>
      </c>
      <c r="AG265">
        <v>11.161108926503394</v>
      </c>
      <c r="AH265">
        <v>11.444599078336006</v>
      </c>
      <c r="AI265">
        <v>8.8498149920744798E-2</v>
      </c>
      <c r="AJ265">
        <v>-12.899101396411114</v>
      </c>
      <c r="AK265">
        <v>-0.538312357899704</v>
      </c>
      <c r="AL265">
        <v>-1.2848173278161337</v>
      </c>
      <c r="AM265">
        <v>0.21673132362745873</v>
      </c>
      <c r="AN265" s="2"/>
    </row>
    <row r="266" spans="1:40" x14ac:dyDescent="0.45">
      <c r="A266">
        <v>265</v>
      </c>
      <c r="B266" t="s">
        <v>360</v>
      </c>
      <c r="C266">
        <v>1986</v>
      </c>
      <c r="D266">
        <v>26</v>
      </c>
      <c r="E266" t="s">
        <v>55</v>
      </c>
      <c r="F266" t="s">
        <v>13</v>
      </c>
      <c r="G266">
        <v>671</v>
      </c>
      <c r="H266">
        <v>107</v>
      </c>
      <c r="I266">
        <v>170</v>
      </c>
      <c r="J266">
        <v>93</v>
      </c>
      <c r="K266">
        <v>35</v>
      </c>
      <c r="L266">
        <v>2</v>
      </c>
      <c r="M266">
        <v>8</v>
      </c>
      <c r="N266">
        <v>69</v>
      </c>
      <c r="O266">
        <v>146</v>
      </c>
      <c r="P266" s="28">
        <v>7.6</v>
      </c>
      <c r="Q266">
        <v>5.5</v>
      </c>
      <c r="R266">
        <v>5.5</v>
      </c>
      <c r="S266">
        <v>1.7</v>
      </c>
      <c r="T266">
        <v>38</v>
      </c>
      <c r="U266">
        <v>-1</v>
      </c>
      <c r="V266">
        <v>-47.217614202620098</v>
      </c>
      <c r="W266">
        <v>12.21508989287838</v>
      </c>
      <c r="X266">
        <v>3.7244515955629161</v>
      </c>
      <c r="Y266">
        <v>16.404815716154786</v>
      </c>
      <c r="Z266">
        <v>-5.539102760492491</v>
      </c>
      <c r="AA266">
        <v>-3.2099101624366702</v>
      </c>
      <c r="AB266">
        <v>-0.269234836087136</v>
      </c>
      <c r="AC266">
        <v>0.32028836343045519</v>
      </c>
      <c r="AD266">
        <v>-2.9903295948994071</v>
      </c>
      <c r="AE266">
        <v>27.125723027105888</v>
      </c>
      <c r="AF266">
        <v>-14.21477131988698</v>
      </c>
      <c r="AG266">
        <v>12.036490018778171</v>
      </c>
      <c r="AH266">
        <v>8.0699096065189799</v>
      </c>
      <c r="AI266">
        <v>-0.18805856858158268</v>
      </c>
      <c r="AJ266">
        <v>-8.307895814637666</v>
      </c>
      <c r="AK266">
        <v>0.134578089474926</v>
      </c>
      <c r="AL266">
        <v>-1.9055709497375299</v>
      </c>
      <c r="AM266">
        <v>0.12947925106189137</v>
      </c>
      <c r="AN266" s="2"/>
    </row>
    <row r="267" spans="1:40" x14ac:dyDescent="0.45">
      <c r="A267">
        <v>266</v>
      </c>
      <c r="B267" t="s">
        <v>154</v>
      </c>
      <c r="C267">
        <v>1977</v>
      </c>
      <c r="D267">
        <v>24</v>
      </c>
      <c r="E267" t="s">
        <v>155</v>
      </c>
      <c r="F267" t="s">
        <v>13</v>
      </c>
      <c r="G267">
        <v>627</v>
      </c>
      <c r="H267">
        <v>105</v>
      </c>
      <c r="I267">
        <v>176</v>
      </c>
      <c r="J267">
        <v>109</v>
      </c>
      <c r="K267">
        <v>32</v>
      </c>
      <c r="L267">
        <v>13</v>
      </c>
      <c r="M267">
        <v>14</v>
      </c>
      <c r="N267">
        <v>55</v>
      </c>
      <c r="O267">
        <v>142</v>
      </c>
      <c r="P267" s="28">
        <v>7.6</v>
      </c>
      <c r="Q267">
        <v>5.6</v>
      </c>
      <c r="R267">
        <v>6</v>
      </c>
      <c r="S267">
        <v>2.1</v>
      </c>
      <c r="T267">
        <v>33</v>
      </c>
      <c r="U267">
        <v>1</v>
      </c>
      <c r="V267">
        <v>-47.217614202620098</v>
      </c>
      <c r="W267">
        <v>11.414100391706027</v>
      </c>
      <c r="X267">
        <v>3.6548356778888431</v>
      </c>
      <c r="Y267">
        <v>16.983809212019072</v>
      </c>
      <c r="Z267">
        <v>-6.4920666762761456</v>
      </c>
      <c r="AA267">
        <v>-2.9347750056563839</v>
      </c>
      <c r="AB267">
        <v>-1.7500264345663841</v>
      </c>
      <c r="AC267">
        <v>0.56050463600329659</v>
      </c>
      <c r="AD267">
        <v>-2.3835960539053245</v>
      </c>
      <c r="AE267">
        <v>26.382552533212579</v>
      </c>
      <c r="AF267">
        <v>-14.21477131988698</v>
      </c>
      <c r="AG267">
        <v>12.255335291846864</v>
      </c>
      <c r="AH267">
        <v>8.8035377525661591</v>
      </c>
      <c r="AI267">
        <v>-0.2323076435419551</v>
      </c>
      <c r="AJ267">
        <v>-7.2147516285011308</v>
      </c>
      <c r="AK267">
        <v>-0.134578089474926</v>
      </c>
      <c r="AL267">
        <v>-2.5198115591864876</v>
      </c>
      <c r="AM267">
        <v>7.4480934013908526E-2</v>
      </c>
      <c r="AN267" s="2"/>
    </row>
    <row r="268" spans="1:40" x14ac:dyDescent="0.45">
      <c r="A268">
        <v>267</v>
      </c>
      <c r="B268" t="s">
        <v>349</v>
      </c>
      <c r="C268">
        <v>1998</v>
      </c>
      <c r="D268">
        <v>29</v>
      </c>
      <c r="E268" t="s">
        <v>313</v>
      </c>
      <c r="F268" t="s">
        <v>17</v>
      </c>
      <c r="G268">
        <v>665</v>
      </c>
      <c r="H268">
        <v>91</v>
      </c>
      <c r="I268">
        <v>197</v>
      </c>
      <c r="J268">
        <v>135</v>
      </c>
      <c r="K268">
        <v>36</v>
      </c>
      <c r="L268">
        <v>4</v>
      </c>
      <c r="M268">
        <v>2</v>
      </c>
      <c r="N268">
        <v>96</v>
      </c>
      <c r="O268">
        <v>163</v>
      </c>
      <c r="P268" s="28">
        <v>7.6</v>
      </c>
      <c r="Q268">
        <v>5.6</v>
      </c>
      <c r="R268">
        <v>6.2</v>
      </c>
      <c r="S268">
        <v>0.6</v>
      </c>
      <c r="T268">
        <v>55</v>
      </c>
      <c r="U268">
        <v>-3</v>
      </c>
      <c r="V268">
        <v>-47.217614202620098</v>
      </c>
      <c r="W268">
        <v>12.105864051809421</v>
      </c>
      <c r="X268">
        <v>3.1675242541703308</v>
      </c>
      <c r="Y268">
        <v>19.010286447544075</v>
      </c>
      <c r="Z268">
        <v>-8.0406330394245842</v>
      </c>
      <c r="AA268">
        <v>-3.3016218813634319</v>
      </c>
      <c r="AB268">
        <v>-0.538469672174272</v>
      </c>
      <c r="AC268">
        <v>8.0072090857613798E-2</v>
      </c>
      <c r="AD268">
        <v>-4.1604585668165663</v>
      </c>
      <c r="AE268">
        <v>30.284197626152466</v>
      </c>
      <c r="AF268">
        <v>-14.21477131988698</v>
      </c>
      <c r="AG268">
        <v>12.255335291846864</v>
      </c>
      <c r="AH268">
        <v>9.0969890109850322</v>
      </c>
      <c r="AI268">
        <v>-6.6373612440558588E-2</v>
      </c>
      <c r="AJ268">
        <v>-12.024586047501884</v>
      </c>
      <c r="AK268">
        <v>0.403734268424778</v>
      </c>
      <c r="AL268">
        <v>-3.1605253004377967</v>
      </c>
      <c r="AM268">
        <v>4.0678549402793925E-2</v>
      </c>
      <c r="AN268" s="2"/>
    </row>
    <row r="269" spans="1:40" x14ac:dyDescent="0.45">
      <c r="A269">
        <v>268</v>
      </c>
      <c r="B269" t="s">
        <v>288</v>
      </c>
      <c r="C269">
        <v>1956</v>
      </c>
      <c r="D269">
        <v>29</v>
      </c>
      <c r="E269" t="s">
        <v>228</v>
      </c>
      <c r="F269" t="s">
        <v>17</v>
      </c>
      <c r="G269">
        <v>652</v>
      </c>
      <c r="H269">
        <v>112</v>
      </c>
      <c r="I269">
        <v>158</v>
      </c>
      <c r="J269">
        <v>80</v>
      </c>
      <c r="K269">
        <v>33</v>
      </c>
      <c r="L269">
        <v>2</v>
      </c>
      <c r="M269">
        <v>3</v>
      </c>
      <c r="N269">
        <v>99</v>
      </c>
      <c r="O269">
        <v>155</v>
      </c>
      <c r="P269" s="28">
        <v>7.6</v>
      </c>
      <c r="Q269">
        <v>5.0999999999999996</v>
      </c>
      <c r="R269">
        <v>6.8</v>
      </c>
      <c r="S269">
        <v>1</v>
      </c>
      <c r="T269">
        <v>38</v>
      </c>
      <c r="U269">
        <v>2</v>
      </c>
      <c r="V269">
        <v>-47.217614202620098</v>
      </c>
      <c r="W269">
        <v>11.869208062826681</v>
      </c>
      <c r="X269">
        <v>3.8984913897480991</v>
      </c>
      <c r="Y269">
        <v>15.246828724426214</v>
      </c>
      <c r="Z269">
        <v>-4.7648195789182717</v>
      </c>
      <c r="AA269">
        <v>-3.0264867245831457</v>
      </c>
      <c r="AB269">
        <v>-0.269234836087136</v>
      </c>
      <c r="AC269">
        <v>0.1201081362864207</v>
      </c>
      <c r="AD269">
        <v>-4.2904728970295842</v>
      </c>
      <c r="AE269">
        <v>28.79785663836584</v>
      </c>
      <c r="AF269">
        <v>-14.21477131988698</v>
      </c>
      <c r="AG269">
        <v>11.161108926503394</v>
      </c>
      <c r="AH269">
        <v>9.9773427862416479</v>
      </c>
      <c r="AI269">
        <v>-0.11062268740093099</v>
      </c>
      <c r="AJ269">
        <v>-8.307895814637666</v>
      </c>
      <c r="AK269">
        <v>-0.269156178949852</v>
      </c>
      <c r="AL269">
        <v>-1.4001295757153684</v>
      </c>
      <c r="AM269">
        <v>0.19779555053741232</v>
      </c>
      <c r="AN269" s="2"/>
    </row>
    <row r="270" spans="1:40" x14ac:dyDescent="0.45">
      <c r="A270">
        <v>269</v>
      </c>
      <c r="B270" t="s">
        <v>303</v>
      </c>
      <c r="C270">
        <v>2011</v>
      </c>
      <c r="D270">
        <v>30</v>
      </c>
      <c r="E270" t="s">
        <v>304</v>
      </c>
      <c r="F270" t="s">
        <v>13</v>
      </c>
      <c r="G270">
        <v>674</v>
      </c>
      <c r="H270">
        <v>99</v>
      </c>
      <c r="I270">
        <v>158</v>
      </c>
      <c r="J270">
        <v>86</v>
      </c>
      <c r="K270">
        <v>46</v>
      </c>
      <c r="L270">
        <v>6</v>
      </c>
      <c r="M270">
        <v>19</v>
      </c>
      <c r="N270">
        <v>77</v>
      </c>
      <c r="O270">
        <v>131</v>
      </c>
      <c r="P270" s="28">
        <v>7.6</v>
      </c>
      <c r="Q270">
        <v>5.3</v>
      </c>
      <c r="R270">
        <v>5.7</v>
      </c>
      <c r="S270">
        <v>2.2000000000000002</v>
      </c>
      <c r="T270">
        <v>25</v>
      </c>
      <c r="U270">
        <v>4</v>
      </c>
      <c r="V270">
        <v>-47.217614202620098</v>
      </c>
      <c r="W270">
        <v>12.269702813412858</v>
      </c>
      <c r="X270">
        <v>3.4459879248666234</v>
      </c>
      <c r="Y270">
        <v>15.246828724426214</v>
      </c>
      <c r="Z270">
        <v>-5.1221810473371425</v>
      </c>
      <c r="AA270">
        <v>-4.2187390706310524</v>
      </c>
      <c r="AB270">
        <v>-0.80770450826140805</v>
      </c>
      <c r="AC270">
        <v>0.76068486314733108</v>
      </c>
      <c r="AD270">
        <v>-3.3370344754674544</v>
      </c>
      <c r="AE270">
        <v>24.338833675005969</v>
      </c>
      <c r="AF270">
        <v>-14.21477131988698</v>
      </c>
      <c r="AG270">
        <v>11.598799472640783</v>
      </c>
      <c r="AH270">
        <v>8.3633608649378512</v>
      </c>
      <c r="AI270">
        <v>-0.24336991228204821</v>
      </c>
      <c r="AJ270">
        <v>-5.4657209306826751</v>
      </c>
      <c r="AK270">
        <v>-0.538312357899704</v>
      </c>
      <c r="AL270">
        <v>-5.1412494866309384</v>
      </c>
      <c r="AM270">
        <v>5.8163473647534344E-3</v>
      </c>
      <c r="AN270" s="2"/>
    </row>
    <row r="271" spans="1:40" x14ac:dyDescent="0.45">
      <c r="A271">
        <v>270</v>
      </c>
      <c r="B271" t="s">
        <v>116</v>
      </c>
      <c r="C271">
        <v>1996</v>
      </c>
      <c r="D271">
        <v>33</v>
      </c>
      <c r="E271" t="s">
        <v>117</v>
      </c>
      <c r="F271" t="s">
        <v>17</v>
      </c>
      <c r="G271">
        <v>639</v>
      </c>
      <c r="H271">
        <v>109</v>
      </c>
      <c r="I271">
        <v>178</v>
      </c>
      <c r="J271">
        <v>99</v>
      </c>
      <c r="K271">
        <v>37</v>
      </c>
      <c r="L271">
        <v>2</v>
      </c>
      <c r="M271">
        <v>11</v>
      </c>
      <c r="N271">
        <v>78</v>
      </c>
      <c r="O271">
        <v>174</v>
      </c>
      <c r="P271" s="28">
        <v>7.6</v>
      </c>
      <c r="Q271">
        <v>5.7</v>
      </c>
      <c r="R271">
        <v>7.5</v>
      </c>
      <c r="S271">
        <v>0.4</v>
      </c>
      <c r="T271">
        <v>58</v>
      </c>
      <c r="U271">
        <v>-1</v>
      </c>
      <c r="V271">
        <v>-47.217614202620098</v>
      </c>
      <c r="W271">
        <v>11.632552073843941</v>
      </c>
      <c r="X271">
        <v>3.7940675132369894</v>
      </c>
      <c r="Y271">
        <v>17.176807043973835</v>
      </c>
      <c r="Z271">
        <v>-5.8964642289113609</v>
      </c>
      <c r="AA271">
        <v>-3.3933336002901937</v>
      </c>
      <c r="AB271">
        <v>-0.269234836087136</v>
      </c>
      <c r="AC271">
        <v>0.44039649971687589</v>
      </c>
      <c r="AD271">
        <v>-3.3803725855384603</v>
      </c>
      <c r="AE271">
        <v>32.327916484359072</v>
      </c>
      <c r="AF271">
        <v>-14.21477131988698</v>
      </c>
      <c r="AG271">
        <v>12.474180564915558</v>
      </c>
      <c r="AH271">
        <v>11.0044221907077</v>
      </c>
      <c r="AI271">
        <v>-4.4249074960372399E-2</v>
      </c>
      <c r="AJ271">
        <v>-12.680472559183807</v>
      </c>
      <c r="AK271">
        <v>0.134578089474926</v>
      </c>
      <c r="AL271">
        <v>1.8884080527504881</v>
      </c>
      <c r="AM271">
        <v>0.86857391117766536</v>
      </c>
      <c r="AN271" s="2"/>
    </row>
    <row r="272" spans="1:40" x14ac:dyDescent="0.45">
      <c r="A272">
        <v>271</v>
      </c>
      <c r="B272" t="s">
        <v>105</v>
      </c>
      <c r="C272">
        <v>2007</v>
      </c>
      <c r="D272">
        <v>35</v>
      </c>
      <c r="E272" t="s">
        <v>19</v>
      </c>
      <c r="F272" t="s">
        <v>17</v>
      </c>
      <c r="G272">
        <v>600</v>
      </c>
      <c r="H272">
        <v>108</v>
      </c>
      <c r="I272">
        <v>173</v>
      </c>
      <c r="J272">
        <v>98</v>
      </c>
      <c r="K272">
        <v>42</v>
      </c>
      <c r="L272">
        <v>4</v>
      </c>
      <c r="M272">
        <v>5</v>
      </c>
      <c r="N272">
        <v>82</v>
      </c>
      <c r="O272">
        <v>165</v>
      </c>
      <c r="P272" s="28">
        <v>7.6</v>
      </c>
      <c r="Q272">
        <v>5.9</v>
      </c>
      <c r="R272">
        <v>7.2</v>
      </c>
      <c r="S272">
        <v>0.6</v>
      </c>
      <c r="T272">
        <v>58</v>
      </c>
      <c r="U272">
        <v>-2</v>
      </c>
      <c r="V272">
        <v>-47.217614202620098</v>
      </c>
      <c r="W272">
        <v>10.922584106895719</v>
      </c>
      <c r="X272">
        <v>3.7592595543999527</v>
      </c>
      <c r="Y272">
        <v>16.694312464086931</v>
      </c>
      <c r="Z272">
        <v>-5.8369039841748833</v>
      </c>
      <c r="AA272">
        <v>-3.8518921949240039</v>
      </c>
      <c r="AB272">
        <v>-0.538469672174272</v>
      </c>
      <c r="AC272">
        <v>0.20018022714403449</v>
      </c>
      <c r="AD272">
        <v>-3.5537250258224837</v>
      </c>
      <c r="AE272">
        <v>30.65578287309912</v>
      </c>
      <c r="AF272">
        <v>-14.21477131988698</v>
      </c>
      <c r="AG272">
        <v>12.911871111052948</v>
      </c>
      <c r="AH272">
        <v>10.564245303079392</v>
      </c>
      <c r="AI272">
        <v>-6.6373612440558588E-2</v>
      </c>
      <c r="AJ272">
        <v>-12.680472559183807</v>
      </c>
      <c r="AK272">
        <v>0.269156178949852</v>
      </c>
      <c r="AL272">
        <v>-1.9828307525191393</v>
      </c>
      <c r="AM272">
        <v>0.1210174013655104</v>
      </c>
      <c r="AN272" s="2"/>
    </row>
    <row r="273" spans="1:40" x14ac:dyDescent="0.45">
      <c r="A273">
        <v>272</v>
      </c>
      <c r="B273" t="s">
        <v>361</v>
      </c>
      <c r="C273">
        <v>1993</v>
      </c>
      <c r="D273">
        <v>26</v>
      </c>
      <c r="E273" t="s">
        <v>235</v>
      </c>
      <c r="F273" t="s">
        <v>13</v>
      </c>
      <c r="G273">
        <v>657</v>
      </c>
      <c r="H273">
        <v>116</v>
      </c>
      <c r="I273">
        <v>185</v>
      </c>
      <c r="J273">
        <v>148</v>
      </c>
      <c r="K273">
        <v>28</v>
      </c>
      <c r="L273">
        <v>8</v>
      </c>
      <c r="M273">
        <v>70</v>
      </c>
      <c r="N273">
        <v>81</v>
      </c>
      <c r="O273">
        <v>121</v>
      </c>
      <c r="P273" s="28">
        <v>7.6</v>
      </c>
      <c r="Q273">
        <v>5.4</v>
      </c>
      <c r="R273">
        <v>5.9</v>
      </c>
      <c r="S273">
        <v>2.2000000000000002</v>
      </c>
      <c r="T273">
        <v>17</v>
      </c>
      <c r="U273">
        <v>16</v>
      </c>
      <c r="V273">
        <v>-47.217614202620098</v>
      </c>
      <c r="W273">
        <v>11.960229597050812</v>
      </c>
      <c r="X273">
        <v>4.0377232250962454</v>
      </c>
      <c r="Y273">
        <v>17.852299455815501</v>
      </c>
      <c r="Z273">
        <v>-8.8149162209988035</v>
      </c>
      <c r="AA273">
        <v>-2.5679281299493359</v>
      </c>
      <c r="AB273">
        <v>-1.076939344348544</v>
      </c>
      <c r="AC273">
        <v>2.8025231800164829</v>
      </c>
      <c r="AD273">
        <v>-3.5103869157514782</v>
      </c>
      <c r="AE273">
        <v>22.480907440272688</v>
      </c>
      <c r="AF273">
        <v>-14.21477131988698</v>
      </c>
      <c r="AG273">
        <v>11.817644745709478</v>
      </c>
      <c r="AH273">
        <v>8.6568121233567243</v>
      </c>
      <c r="AI273">
        <v>-0.24336991228204821</v>
      </c>
      <c r="AJ273">
        <v>-3.7166902328642188</v>
      </c>
      <c r="AK273">
        <v>-2.153249431598816</v>
      </c>
      <c r="AL273">
        <v>-3.9077259429823972</v>
      </c>
      <c r="AM273">
        <v>1.9690617925298245E-2</v>
      </c>
      <c r="AN273" s="2"/>
    </row>
    <row r="274" spans="1:40" x14ac:dyDescent="0.45">
      <c r="A274">
        <v>273</v>
      </c>
      <c r="B274" t="s">
        <v>362</v>
      </c>
      <c r="C274">
        <v>1985</v>
      </c>
      <c r="D274">
        <v>25</v>
      </c>
      <c r="E274" t="s">
        <v>301</v>
      </c>
      <c r="F274" t="s">
        <v>17</v>
      </c>
      <c r="G274">
        <v>665</v>
      </c>
      <c r="H274">
        <v>115</v>
      </c>
      <c r="I274">
        <v>184</v>
      </c>
      <c r="J274">
        <v>130</v>
      </c>
      <c r="K274">
        <v>30</v>
      </c>
      <c r="L274">
        <v>13</v>
      </c>
      <c r="M274">
        <v>70</v>
      </c>
      <c r="N274">
        <v>81</v>
      </c>
      <c r="O274">
        <v>151</v>
      </c>
      <c r="P274" s="28">
        <v>7.6</v>
      </c>
      <c r="Q274">
        <v>5.4</v>
      </c>
      <c r="R274">
        <v>6.7</v>
      </c>
      <c r="S274">
        <v>0.2</v>
      </c>
      <c r="T274">
        <v>35</v>
      </c>
      <c r="U274">
        <v>13</v>
      </c>
      <c r="V274">
        <v>-47.217614202620098</v>
      </c>
      <c r="W274">
        <v>12.105864051809421</v>
      </c>
      <c r="X274">
        <v>4.0029152662592091</v>
      </c>
      <c r="Y274">
        <v>17.755800539838123</v>
      </c>
      <c r="Z274">
        <v>-7.7428318157421918</v>
      </c>
      <c r="AA274">
        <v>-2.7513515678028599</v>
      </c>
      <c r="AB274">
        <v>-1.7500264345663841</v>
      </c>
      <c r="AC274">
        <v>2.8025231800164829</v>
      </c>
      <c r="AD274">
        <v>-3.5103869157514782</v>
      </c>
      <c r="AE274">
        <v>28.05468614447253</v>
      </c>
      <c r="AF274">
        <v>-14.21477131988698</v>
      </c>
      <c r="AG274">
        <v>11.817644745709478</v>
      </c>
      <c r="AH274">
        <v>9.8306171570322114</v>
      </c>
      <c r="AI274">
        <v>-2.21245374801862E-2</v>
      </c>
      <c r="AJ274">
        <v>-7.6520093029557446</v>
      </c>
      <c r="AK274">
        <v>-1.749515163174038</v>
      </c>
      <c r="AL274">
        <v>-0.24058017484250849</v>
      </c>
      <c r="AM274">
        <v>0.44014338072028097</v>
      </c>
      <c r="AN274" s="2"/>
    </row>
    <row r="275" spans="1:40" x14ac:dyDescent="0.45">
      <c r="A275">
        <v>274</v>
      </c>
      <c r="B275" t="s">
        <v>363</v>
      </c>
      <c r="C275">
        <v>1982</v>
      </c>
      <c r="D275">
        <v>31</v>
      </c>
      <c r="E275" t="s">
        <v>158</v>
      </c>
      <c r="F275" t="s">
        <v>13</v>
      </c>
      <c r="G275">
        <v>655</v>
      </c>
      <c r="H275">
        <v>94</v>
      </c>
      <c r="I275">
        <v>173</v>
      </c>
      <c r="J275">
        <v>96</v>
      </c>
      <c r="K275">
        <v>42</v>
      </c>
      <c r="L275">
        <v>5</v>
      </c>
      <c r="M275">
        <v>7</v>
      </c>
      <c r="N275">
        <v>66</v>
      </c>
      <c r="O275">
        <v>149</v>
      </c>
      <c r="P275" s="28">
        <v>7.6</v>
      </c>
      <c r="Q275">
        <v>5.5</v>
      </c>
      <c r="R275">
        <v>6.4</v>
      </c>
      <c r="S275">
        <v>1.6</v>
      </c>
      <c r="T275">
        <v>37</v>
      </c>
      <c r="U275">
        <v>1</v>
      </c>
      <c r="V275">
        <v>-47.217614202620098</v>
      </c>
      <c r="W275">
        <v>11.923820983361161</v>
      </c>
      <c r="X275">
        <v>3.2719481306814404</v>
      </c>
      <c r="Y275">
        <v>16.694312464086931</v>
      </c>
      <c r="Z275">
        <v>-5.7177834947019264</v>
      </c>
      <c r="AA275">
        <v>-3.8518921949240039</v>
      </c>
      <c r="AB275">
        <v>-0.67308709021783997</v>
      </c>
      <c r="AC275">
        <v>0.28025231800164829</v>
      </c>
      <c r="AD275">
        <v>-2.8603152646863896</v>
      </c>
      <c r="AE275">
        <v>27.683100897525872</v>
      </c>
      <c r="AF275">
        <v>-14.21477131988698</v>
      </c>
      <c r="AG275">
        <v>12.036490018778171</v>
      </c>
      <c r="AH275">
        <v>9.3904402694039035</v>
      </c>
      <c r="AI275">
        <v>-0.1769962998414896</v>
      </c>
      <c r="AJ275">
        <v>-8.0892669774103592</v>
      </c>
      <c r="AK275">
        <v>-0.134578089474926</v>
      </c>
      <c r="AL275">
        <v>-1.6559398519248911</v>
      </c>
      <c r="AM275">
        <v>0.16030777671168772</v>
      </c>
      <c r="AN275" s="2"/>
    </row>
    <row r="276" spans="1:40" x14ac:dyDescent="0.45">
      <c r="A276">
        <v>275</v>
      </c>
      <c r="B276" t="s">
        <v>159</v>
      </c>
      <c r="C276">
        <v>1979</v>
      </c>
      <c r="D276">
        <v>25</v>
      </c>
      <c r="E276" t="s">
        <v>25</v>
      </c>
      <c r="F276" t="s">
        <v>17</v>
      </c>
      <c r="G276">
        <v>698</v>
      </c>
      <c r="H276">
        <v>116</v>
      </c>
      <c r="I276">
        <v>210</v>
      </c>
      <c r="J276">
        <v>140</v>
      </c>
      <c r="K276">
        <v>48</v>
      </c>
      <c r="L276">
        <v>11</v>
      </c>
      <c r="M276">
        <v>11</v>
      </c>
      <c r="N276">
        <v>80</v>
      </c>
      <c r="O276">
        <v>151</v>
      </c>
      <c r="P276" s="28">
        <v>7.6</v>
      </c>
      <c r="Q276">
        <v>5.4</v>
      </c>
      <c r="R276">
        <v>6.1</v>
      </c>
      <c r="S276">
        <v>0.4</v>
      </c>
      <c r="T276">
        <v>40</v>
      </c>
      <c r="U276">
        <v>6</v>
      </c>
      <c r="V276">
        <v>-47.217614202620098</v>
      </c>
      <c r="W276">
        <v>12.706606177688686</v>
      </c>
      <c r="X276">
        <v>4.0377232250962454</v>
      </c>
      <c r="Y276">
        <v>20.264772355250031</v>
      </c>
      <c r="Z276">
        <v>-8.3384342631069757</v>
      </c>
      <c r="AA276">
        <v>-4.4021625084845759</v>
      </c>
      <c r="AB276">
        <v>-1.4807915984792479</v>
      </c>
      <c r="AC276">
        <v>0.44039649971687589</v>
      </c>
      <c r="AD276">
        <v>-3.4670488056804722</v>
      </c>
      <c r="AE276">
        <v>28.05468614447253</v>
      </c>
      <c r="AF276">
        <v>-14.21477131988698</v>
      </c>
      <c r="AG276">
        <v>11.817644745709478</v>
      </c>
      <c r="AH276">
        <v>8.9502633817755957</v>
      </c>
      <c r="AI276">
        <v>-4.4249074960372399E-2</v>
      </c>
      <c r="AJ276">
        <v>-8.7451534890922797</v>
      </c>
      <c r="AK276">
        <v>-0.807468536849556</v>
      </c>
      <c r="AL276">
        <v>-2.44560126945112</v>
      </c>
      <c r="AM276">
        <v>7.9760815494846871E-2</v>
      </c>
      <c r="AN276" s="2"/>
    </row>
    <row r="277" spans="1:40" x14ac:dyDescent="0.45">
      <c r="A277">
        <v>276</v>
      </c>
      <c r="B277" t="s">
        <v>205</v>
      </c>
      <c r="C277">
        <v>1956</v>
      </c>
      <c r="D277">
        <v>25</v>
      </c>
      <c r="E277" t="s">
        <v>233</v>
      </c>
      <c r="F277" t="s">
        <v>17</v>
      </c>
      <c r="G277">
        <v>651</v>
      </c>
      <c r="H277">
        <v>101</v>
      </c>
      <c r="I277">
        <v>171</v>
      </c>
      <c r="J277">
        <v>100</v>
      </c>
      <c r="K277">
        <v>27</v>
      </c>
      <c r="L277">
        <v>8</v>
      </c>
      <c r="M277">
        <v>40</v>
      </c>
      <c r="N277">
        <v>68</v>
      </c>
      <c r="O277">
        <v>146</v>
      </c>
      <c r="P277" s="28">
        <v>7.6</v>
      </c>
      <c r="Q277">
        <v>5.0999999999999996</v>
      </c>
      <c r="R277">
        <v>6.6</v>
      </c>
      <c r="S277">
        <v>1.1000000000000001</v>
      </c>
      <c r="T277">
        <v>35</v>
      </c>
      <c r="U277">
        <v>5</v>
      </c>
      <c r="V277">
        <v>-47.217614202620098</v>
      </c>
      <c r="W277">
        <v>11.851003755981855</v>
      </c>
      <c r="X277">
        <v>3.5156038425406964</v>
      </c>
      <c r="Y277">
        <v>16.501314632132168</v>
      </c>
      <c r="Z277">
        <v>-5.9560244736478394</v>
      </c>
      <c r="AA277">
        <v>-2.4762164110225742</v>
      </c>
      <c r="AB277">
        <v>-1.076939344348544</v>
      </c>
      <c r="AC277">
        <v>1.601441817152276</v>
      </c>
      <c r="AD277">
        <v>-2.9469914848284011</v>
      </c>
      <c r="AE277">
        <v>27.125723027105888</v>
      </c>
      <c r="AF277">
        <v>-14.21477131988698</v>
      </c>
      <c r="AG277">
        <v>11.161108926503394</v>
      </c>
      <c r="AH277">
        <v>9.6838915278227748</v>
      </c>
      <c r="AI277">
        <v>-0.12168495614102411</v>
      </c>
      <c r="AJ277">
        <v>-7.6520093029557446</v>
      </c>
      <c r="AK277">
        <v>-0.67289044737463</v>
      </c>
      <c r="AL277">
        <v>-0.89505441358678306</v>
      </c>
      <c r="AM277">
        <v>0.29006787622905672</v>
      </c>
      <c r="AN277" s="2"/>
    </row>
    <row r="278" spans="1:40" x14ac:dyDescent="0.45">
      <c r="A278">
        <v>277</v>
      </c>
      <c r="B278" t="s">
        <v>281</v>
      </c>
      <c r="C278">
        <v>2004</v>
      </c>
      <c r="D278">
        <v>28</v>
      </c>
      <c r="E278" t="s">
        <v>22</v>
      </c>
      <c r="F278" t="s">
        <v>13</v>
      </c>
      <c r="G278">
        <v>698</v>
      </c>
      <c r="H278">
        <v>112</v>
      </c>
      <c r="I278">
        <v>172</v>
      </c>
      <c r="J278">
        <v>110</v>
      </c>
      <c r="K278">
        <v>24</v>
      </c>
      <c r="L278">
        <v>2</v>
      </c>
      <c r="M278">
        <v>28</v>
      </c>
      <c r="N278">
        <v>80</v>
      </c>
      <c r="O278">
        <v>131</v>
      </c>
      <c r="P278" s="28">
        <v>7.6</v>
      </c>
      <c r="Q278">
        <v>5.2</v>
      </c>
      <c r="R278">
        <v>6.2</v>
      </c>
      <c r="S278">
        <v>1.8</v>
      </c>
      <c r="T278">
        <v>33</v>
      </c>
      <c r="U278">
        <v>4</v>
      </c>
      <c r="V278">
        <v>-47.217614202620098</v>
      </c>
      <c r="W278">
        <v>12.706606177688686</v>
      </c>
      <c r="X278">
        <v>3.8984913897480991</v>
      </c>
      <c r="Y278">
        <v>16.597813548109549</v>
      </c>
      <c r="Z278">
        <v>-6.5516269210126241</v>
      </c>
      <c r="AA278">
        <v>-2.201081254242288</v>
      </c>
      <c r="AB278">
        <v>-0.269234836087136</v>
      </c>
      <c r="AC278">
        <v>1.1210092720065932</v>
      </c>
      <c r="AD278">
        <v>-3.4670488056804722</v>
      </c>
      <c r="AE278">
        <v>24.338833675005969</v>
      </c>
      <c r="AF278">
        <v>-14.21477131988698</v>
      </c>
      <c r="AG278">
        <v>11.379954199572088</v>
      </c>
      <c r="AH278">
        <v>9.0969890109850322</v>
      </c>
      <c r="AI278">
        <v>-0.19912083732167579</v>
      </c>
      <c r="AJ278">
        <v>-7.2147516285011308</v>
      </c>
      <c r="AK278">
        <v>-0.538312357899704</v>
      </c>
      <c r="AL278">
        <v>-2.7338648901360978</v>
      </c>
      <c r="AM278">
        <v>6.1004394873508436E-2</v>
      </c>
      <c r="AN278" s="2"/>
    </row>
    <row r="279" spans="1:40" x14ac:dyDescent="0.45">
      <c r="A279">
        <v>278</v>
      </c>
      <c r="B279" t="s">
        <v>347</v>
      </c>
      <c r="C279">
        <v>2018</v>
      </c>
      <c r="D279">
        <v>25</v>
      </c>
      <c r="E279" t="s">
        <v>94</v>
      </c>
      <c r="F279" t="s">
        <v>13</v>
      </c>
      <c r="G279">
        <v>616</v>
      </c>
      <c r="H279">
        <v>100</v>
      </c>
      <c r="I279">
        <v>152</v>
      </c>
      <c r="J279">
        <v>80</v>
      </c>
      <c r="K279">
        <v>42</v>
      </c>
      <c r="L279">
        <v>6</v>
      </c>
      <c r="M279">
        <v>1</v>
      </c>
      <c r="N279">
        <v>58</v>
      </c>
      <c r="O279">
        <v>137</v>
      </c>
      <c r="P279" s="28">
        <v>7.6</v>
      </c>
      <c r="Q279">
        <v>5.5</v>
      </c>
      <c r="R279">
        <v>5.0999999999999996</v>
      </c>
      <c r="S279">
        <v>2.9</v>
      </c>
      <c r="T279">
        <v>27</v>
      </c>
      <c r="U279">
        <v>-2</v>
      </c>
      <c r="V279">
        <v>-47.217614202620098</v>
      </c>
      <c r="W279">
        <v>11.213853016412939</v>
      </c>
      <c r="X279">
        <v>3.4807958837036601</v>
      </c>
      <c r="Y279">
        <v>14.667835228561927</v>
      </c>
      <c r="Z279">
        <v>-4.7648195789182717</v>
      </c>
      <c r="AA279">
        <v>-3.8518921949240039</v>
      </c>
      <c r="AB279">
        <v>-0.80770450826140805</v>
      </c>
      <c r="AC279">
        <v>4.0036045428806899E-2</v>
      </c>
      <c r="AD279">
        <v>-2.5136103841183424</v>
      </c>
      <c r="AE279">
        <v>25.453589415845936</v>
      </c>
      <c r="AF279">
        <v>-14.21477131988698</v>
      </c>
      <c r="AG279">
        <v>12.036490018778171</v>
      </c>
      <c r="AH279">
        <v>7.4830070896812355</v>
      </c>
      <c r="AI279">
        <v>-0.32080579346269988</v>
      </c>
      <c r="AJ279">
        <v>-5.9029786051372888</v>
      </c>
      <c r="AK279">
        <v>0.269156178949852</v>
      </c>
      <c r="AL279">
        <v>-4.9494337099665655</v>
      </c>
      <c r="AM279">
        <v>7.0375432944668149E-3</v>
      </c>
      <c r="AN279" s="2"/>
    </row>
    <row r="280" spans="1:40" x14ac:dyDescent="0.45">
      <c r="A280">
        <v>279</v>
      </c>
      <c r="B280" t="s">
        <v>364</v>
      </c>
      <c r="C280">
        <v>2013</v>
      </c>
      <c r="D280">
        <v>27</v>
      </c>
      <c r="E280" t="s">
        <v>43</v>
      </c>
      <c r="F280" t="s">
        <v>17</v>
      </c>
      <c r="G280">
        <v>590</v>
      </c>
      <c r="H280">
        <v>80</v>
      </c>
      <c r="I280">
        <v>152</v>
      </c>
      <c r="J280">
        <v>91</v>
      </c>
      <c r="K280">
        <v>27</v>
      </c>
      <c r="L280">
        <v>10</v>
      </c>
      <c r="M280">
        <v>40</v>
      </c>
      <c r="N280">
        <v>37</v>
      </c>
      <c r="O280">
        <v>128</v>
      </c>
      <c r="P280" s="28">
        <v>7.6</v>
      </c>
      <c r="Q280">
        <v>5.7</v>
      </c>
      <c r="R280">
        <v>4.3</v>
      </c>
      <c r="S280">
        <v>3.6</v>
      </c>
      <c r="T280">
        <v>19</v>
      </c>
      <c r="U280">
        <v>0</v>
      </c>
      <c r="V280">
        <v>-47.217614202620098</v>
      </c>
      <c r="W280">
        <v>10.740541038447457</v>
      </c>
      <c r="X280">
        <v>2.7846367069629281</v>
      </c>
      <c r="Y280">
        <v>14.667835228561927</v>
      </c>
      <c r="Z280">
        <v>-5.419982271019534</v>
      </c>
      <c r="AA280">
        <v>-2.4762164110225742</v>
      </c>
      <c r="AB280">
        <v>-1.3461741804356799</v>
      </c>
      <c r="AC280">
        <v>1.601441817152276</v>
      </c>
      <c r="AD280">
        <v>-1.6035100726272185</v>
      </c>
      <c r="AE280">
        <v>23.781455804585985</v>
      </c>
      <c r="AF280">
        <v>-14.21477131988698</v>
      </c>
      <c r="AG280">
        <v>12.474180564915558</v>
      </c>
      <c r="AH280">
        <v>6.3092020560057476</v>
      </c>
      <c r="AI280">
        <v>-0.39824167464335158</v>
      </c>
      <c r="AJ280">
        <v>-4.153947907318833</v>
      </c>
      <c r="AK280">
        <v>0</v>
      </c>
      <c r="AL280">
        <v>-4.4711648229423826</v>
      </c>
      <c r="AM280">
        <v>1.1304731337679638E-2</v>
      </c>
      <c r="AN280" s="2"/>
    </row>
    <row r="281" spans="1:40" x14ac:dyDescent="0.45">
      <c r="A281">
        <v>280</v>
      </c>
      <c r="B281" t="s">
        <v>163</v>
      </c>
      <c r="C281">
        <v>1978</v>
      </c>
      <c r="D281">
        <v>25</v>
      </c>
      <c r="E281" t="s">
        <v>40</v>
      </c>
      <c r="F281" t="s">
        <v>13</v>
      </c>
      <c r="G281">
        <v>746</v>
      </c>
      <c r="H281">
        <v>121</v>
      </c>
      <c r="I281">
        <v>213</v>
      </c>
      <c r="J281">
        <v>127</v>
      </c>
      <c r="K281">
        <v>25</v>
      </c>
      <c r="L281">
        <v>15</v>
      </c>
      <c r="M281">
        <v>7</v>
      </c>
      <c r="N281">
        <v>58</v>
      </c>
      <c r="O281">
        <v>157</v>
      </c>
      <c r="P281" s="28">
        <v>7.6</v>
      </c>
      <c r="Q281">
        <v>5.2</v>
      </c>
      <c r="R281">
        <v>6.7</v>
      </c>
      <c r="S281">
        <v>-0.1</v>
      </c>
      <c r="T281">
        <v>49</v>
      </c>
      <c r="U281">
        <v>0</v>
      </c>
      <c r="V281">
        <v>-47.217614202620098</v>
      </c>
      <c r="W281">
        <v>13.580412906240344</v>
      </c>
      <c r="X281">
        <v>4.2117630192814284</v>
      </c>
      <c r="Y281">
        <v>20.554269103182175</v>
      </c>
      <c r="Z281">
        <v>-7.5641510815327564</v>
      </c>
      <c r="AA281">
        <v>-2.2927929731690497</v>
      </c>
      <c r="AB281">
        <v>-2.0192612706535198</v>
      </c>
      <c r="AC281">
        <v>0.28025231800164829</v>
      </c>
      <c r="AD281">
        <v>-2.5136103841183424</v>
      </c>
      <c r="AE281">
        <v>29.169441885312498</v>
      </c>
      <c r="AF281">
        <v>-14.21477131988698</v>
      </c>
      <c r="AG281">
        <v>11.379954199572088</v>
      </c>
      <c r="AH281">
        <v>9.8306171570322114</v>
      </c>
      <c r="AI281">
        <v>1.10622687400931E-2</v>
      </c>
      <c r="AJ281">
        <v>-10.712813024138043</v>
      </c>
      <c r="AK281">
        <v>0</v>
      </c>
      <c r="AL281">
        <v>2.4827586012436935</v>
      </c>
      <c r="AM281">
        <v>0.92292426024020713</v>
      </c>
      <c r="AN281" s="2"/>
    </row>
    <row r="282" spans="1:40" x14ac:dyDescent="0.45">
      <c r="A282">
        <v>281</v>
      </c>
      <c r="B282" t="s">
        <v>64</v>
      </c>
      <c r="C282">
        <v>2012</v>
      </c>
      <c r="D282">
        <v>25</v>
      </c>
      <c r="E282" t="s">
        <v>65</v>
      </c>
      <c r="F282" t="s">
        <v>17</v>
      </c>
      <c r="G282">
        <v>610</v>
      </c>
      <c r="H282">
        <v>78</v>
      </c>
      <c r="I282">
        <v>178</v>
      </c>
      <c r="J282">
        <v>114</v>
      </c>
      <c r="K282">
        <v>39</v>
      </c>
      <c r="L282">
        <v>1</v>
      </c>
      <c r="M282">
        <v>1</v>
      </c>
      <c r="N282">
        <v>69</v>
      </c>
      <c r="O282">
        <v>171</v>
      </c>
      <c r="P282" s="28">
        <v>7.6</v>
      </c>
      <c r="Q282">
        <v>5.7</v>
      </c>
      <c r="R282">
        <v>7.3</v>
      </c>
      <c r="S282">
        <v>0.8</v>
      </c>
      <c r="T282">
        <v>51</v>
      </c>
      <c r="U282">
        <v>-3</v>
      </c>
      <c r="V282">
        <v>-47.217614202620098</v>
      </c>
      <c r="W282">
        <v>11.104627175343982</v>
      </c>
      <c r="X282">
        <v>2.7150207892888547</v>
      </c>
      <c r="Y282">
        <v>17.176807043973835</v>
      </c>
      <c r="Z282">
        <v>-6.7898678999585371</v>
      </c>
      <c r="AA282">
        <v>-3.5767570381437181</v>
      </c>
      <c r="AB282">
        <v>-0.134617418043568</v>
      </c>
      <c r="AC282">
        <v>4.0036045428806899E-2</v>
      </c>
      <c r="AD282">
        <v>-2.9903295948994071</v>
      </c>
      <c r="AE282">
        <v>31.770538613939088</v>
      </c>
      <c r="AF282">
        <v>-14.21477131988698</v>
      </c>
      <c r="AG282">
        <v>12.474180564915558</v>
      </c>
      <c r="AH282">
        <v>10.710970932288827</v>
      </c>
      <c r="AI282">
        <v>-8.8498149920744798E-2</v>
      </c>
      <c r="AJ282">
        <v>-11.150070698592657</v>
      </c>
      <c r="AK282">
        <v>0.403734268424778</v>
      </c>
      <c r="AL282">
        <v>0.23338911153801734</v>
      </c>
      <c r="AM282">
        <v>0.55808386228880436</v>
      </c>
      <c r="AN282" s="2"/>
    </row>
    <row r="283" spans="1:40" x14ac:dyDescent="0.45">
      <c r="A283">
        <v>282</v>
      </c>
      <c r="B283" t="s">
        <v>365</v>
      </c>
      <c r="C283">
        <v>2007</v>
      </c>
      <c r="D283">
        <v>26</v>
      </c>
      <c r="E283" t="s">
        <v>59</v>
      </c>
      <c r="F283" t="s">
        <v>13</v>
      </c>
      <c r="G283">
        <v>676</v>
      </c>
      <c r="H283">
        <v>122</v>
      </c>
      <c r="I283">
        <v>185</v>
      </c>
      <c r="J283">
        <v>101</v>
      </c>
      <c r="K283">
        <v>38</v>
      </c>
      <c r="L283">
        <v>23</v>
      </c>
      <c r="M283">
        <v>26</v>
      </c>
      <c r="N283">
        <v>52</v>
      </c>
      <c r="O283">
        <v>135</v>
      </c>
      <c r="P283" s="28">
        <v>7.6</v>
      </c>
      <c r="Q283">
        <v>5.2</v>
      </c>
      <c r="R283">
        <v>6.2</v>
      </c>
      <c r="S283">
        <v>1.8</v>
      </c>
      <c r="T283">
        <v>29</v>
      </c>
      <c r="U283">
        <v>6</v>
      </c>
      <c r="V283">
        <v>-47.217614202620098</v>
      </c>
      <c r="W283">
        <v>12.306111427102509</v>
      </c>
      <c r="X283">
        <v>4.2465709781184655</v>
      </c>
      <c r="Y283">
        <v>17.852299455815501</v>
      </c>
      <c r="Z283">
        <v>-6.0155847183843179</v>
      </c>
      <c r="AA283">
        <v>-3.4850453192169559</v>
      </c>
      <c r="AB283">
        <v>-3.096200615002064</v>
      </c>
      <c r="AC283">
        <v>1.0409371811489794</v>
      </c>
      <c r="AD283">
        <v>-2.253581723692307</v>
      </c>
      <c r="AE283">
        <v>25.082004168899282</v>
      </c>
      <c r="AF283">
        <v>-14.21477131988698</v>
      </c>
      <c r="AG283">
        <v>11.379954199572088</v>
      </c>
      <c r="AH283">
        <v>9.0969890109850322</v>
      </c>
      <c r="AI283">
        <v>-0.19912083732167579</v>
      </c>
      <c r="AJ283">
        <v>-6.3402362795919034</v>
      </c>
      <c r="AK283">
        <v>-0.807468536849556</v>
      </c>
      <c r="AL283">
        <v>-2.6247571309239994</v>
      </c>
      <c r="AM283">
        <v>6.7561989645178233E-2</v>
      </c>
      <c r="AN283" s="2"/>
    </row>
    <row r="284" spans="1:40" x14ac:dyDescent="0.45">
      <c r="A284">
        <v>283</v>
      </c>
      <c r="B284" t="s">
        <v>240</v>
      </c>
      <c r="C284">
        <v>1954</v>
      </c>
      <c r="D284">
        <v>35</v>
      </c>
      <c r="E284" t="s">
        <v>40</v>
      </c>
      <c r="F284" t="s">
        <v>13</v>
      </c>
      <c r="G284">
        <v>526</v>
      </c>
      <c r="H284">
        <v>93</v>
      </c>
      <c r="I284">
        <v>133</v>
      </c>
      <c r="J284">
        <v>80</v>
      </c>
      <c r="K284">
        <v>23</v>
      </c>
      <c r="L284">
        <v>1</v>
      </c>
      <c r="M284">
        <v>0</v>
      </c>
      <c r="N284">
        <v>136</v>
      </c>
      <c r="O284">
        <v>201</v>
      </c>
      <c r="P284" s="28">
        <v>7.5</v>
      </c>
      <c r="Q284">
        <v>5.9</v>
      </c>
      <c r="R284">
        <v>7.1</v>
      </c>
      <c r="S284">
        <v>-0.2</v>
      </c>
      <c r="T284">
        <v>60</v>
      </c>
      <c r="U284">
        <v>-1</v>
      </c>
      <c r="V284">
        <v>-47.217614202620098</v>
      </c>
      <c r="W284">
        <v>9.5754654003785813</v>
      </c>
      <c r="X284">
        <v>3.2371401718444037</v>
      </c>
      <c r="Y284">
        <v>12.834355824991686</v>
      </c>
      <c r="Z284">
        <v>-4.7648195789182717</v>
      </c>
      <c r="AA284">
        <v>-2.1093695353155262</v>
      </c>
      <c r="AB284">
        <v>-0.134617418043568</v>
      </c>
      <c r="AC284">
        <v>0</v>
      </c>
      <c r="AD284">
        <v>-5.8939829696568022</v>
      </c>
      <c r="AE284">
        <v>37.344317318138927</v>
      </c>
      <c r="AF284">
        <v>-14.027734855151625</v>
      </c>
      <c r="AG284">
        <v>12.911871111052948</v>
      </c>
      <c r="AH284">
        <v>10.417519673869956</v>
      </c>
      <c r="AI284">
        <v>2.21245374801862E-2</v>
      </c>
      <c r="AJ284">
        <v>-13.117730233638421</v>
      </c>
      <c r="AK284">
        <v>0.134578089474926</v>
      </c>
      <c r="AL284">
        <v>-0.7884966661126982</v>
      </c>
      <c r="AM284">
        <v>0.31249155546784702</v>
      </c>
      <c r="AN284" s="2"/>
    </row>
    <row r="285" spans="1:40" x14ac:dyDescent="0.45">
      <c r="A285">
        <v>284</v>
      </c>
      <c r="B285" t="s">
        <v>154</v>
      </c>
      <c r="C285">
        <v>1976</v>
      </c>
      <c r="D285">
        <v>23</v>
      </c>
      <c r="E285" t="s">
        <v>155</v>
      </c>
      <c r="F285" t="s">
        <v>13</v>
      </c>
      <c r="G285">
        <v>705</v>
      </c>
      <c r="H285">
        <v>94</v>
      </c>
      <c r="I285">
        <v>215</v>
      </c>
      <c r="J285">
        <v>160</v>
      </c>
      <c r="K285">
        <v>34</v>
      </c>
      <c r="L285">
        <v>14</v>
      </c>
      <c r="M285">
        <v>21</v>
      </c>
      <c r="N285">
        <v>49</v>
      </c>
      <c r="O285">
        <v>144</v>
      </c>
      <c r="P285" s="28">
        <v>7.5</v>
      </c>
      <c r="Q285">
        <v>5.2</v>
      </c>
      <c r="R285">
        <v>7.1</v>
      </c>
      <c r="S285">
        <v>1.1000000000000001</v>
      </c>
      <c r="T285">
        <v>33</v>
      </c>
      <c r="U285">
        <v>4</v>
      </c>
      <c r="V285">
        <v>-47.217614202620098</v>
      </c>
      <c r="W285">
        <v>12.834036325602471</v>
      </c>
      <c r="X285">
        <v>3.2719481306814404</v>
      </c>
      <c r="Y285">
        <v>20.747266935136935</v>
      </c>
      <c r="Z285">
        <v>-9.5296391578365434</v>
      </c>
      <c r="AA285">
        <v>-3.1181984435099079</v>
      </c>
      <c r="AB285">
        <v>-1.884643852609952</v>
      </c>
      <c r="AC285">
        <v>0.84075695400494488</v>
      </c>
      <c r="AD285">
        <v>-2.1235673934792891</v>
      </c>
      <c r="AE285">
        <v>26.754137780159233</v>
      </c>
      <c r="AF285">
        <v>-14.027734855151625</v>
      </c>
      <c r="AG285">
        <v>11.379954199572088</v>
      </c>
      <c r="AH285">
        <v>10.417519673869956</v>
      </c>
      <c r="AI285">
        <v>-0.12168495614102411</v>
      </c>
      <c r="AJ285">
        <v>-7.2147516285011308</v>
      </c>
      <c r="AK285">
        <v>-0.538312357899704</v>
      </c>
      <c r="AL285">
        <v>0.46947315127779365</v>
      </c>
      <c r="AM285">
        <v>0.61525905078638776</v>
      </c>
      <c r="AN285" s="2"/>
    </row>
    <row r="286" spans="1:40" x14ac:dyDescent="0.45">
      <c r="A286">
        <v>285</v>
      </c>
      <c r="B286" t="s">
        <v>334</v>
      </c>
      <c r="C286">
        <v>1998</v>
      </c>
      <c r="D286">
        <v>24</v>
      </c>
      <c r="E286" t="s">
        <v>22</v>
      </c>
      <c r="F286" t="s">
        <v>13</v>
      </c>
      <c r="G286">
        <v>694</v>
      </c>
      <c r="H286">
        <v>127</v>
      </c>
      <c r="I286">
        <v>203</v>
      </c>
      <c r="J286">
        <v>151</v>
      </c>
      <c r="K286">
        <v>25</v>
      </c>
      <c r="L286">
        <v>8</v>
      </c>
      <c r="M286">
        <v>30</v>
      </c>
      <c r="N286">
        <v>57</v>
      </c>
      <c r="O286">
        <v>127</v>
      </c>
      <c r="P286" s="28">
        <v>7.5</v>
      </c>
      <c r="Q286">
        <v>5.3</v>
      </c>
      <c r="R286">
        <v>7.3</v>
      </c>
      <c r="S286">
        <v>1.1000000000000001</v>
      </c>
      <c r="T286">
        <v>38</v>
      </c>
      <c r="U286">
        <v>6</v>
      </c>
      <c r="V286">
        <v>-47.217614202620098</v>
      </c>
      <c r="W286">
        <v>12.633788950309382</v>
      </c>
      <c r="X286">
        <v>4.4206107723036485</v>
      </c>
      <c r="Y286">
        <v>19.589279943408364</v>
      </c>
      <c r="Z286">
        <v>-8.993596955208238</v>
      </c>
      <c r="AA286">
        <v>-2.2927929731690497</v>
      </c>
      <c r="AB286">
        <v>-1.076939344348544</v>
      </c>
      <c r="AC286">
        <v>1.201081362864207</v>
      </c>
      <c r="AD286">
        <v>-2.4702722740473364</v>
      </c>
      <c r="AE286">
        <v>23.595663181112656</v>
      </c>
      <c r="AF286">
        <v>-14.027734855151625</v>
      </c>
      <c r="AG286">
        <v>11.598799472640783</v>
      </c>
      <c r="AH286">
        <v>10.710970932288827</v>
      </c>
      <c r="AI286">
        <v>-0.12168495614102411</v>
      </c>
      <c r="AJ286">
        <v>-8.307895814637666</v>
      </c>
      <c r="AK286">
        <v>-0.807468536849556</v>
      </c>
      <c r="AL286">
        <v>-1.5658052972452738</v>
      </c>
      <c r="AM286">
        <v>0.17281520223486496</v>
      </c>
      <c r="AN286" s="2"/>
    </row>
    <row r="287" spans="1:40" x14ac:dyDescent="0.45">
      <c r="A287">
        <v>286</v>
      </c>
      <c r="B287" t="s">
        <v>78</v>
      </c>
      <c r="C287">
        <v>2010</v>
      </c>
      <c r="D287">
        <v>30</v>
      </c>
      <c r="E287" t="s">
        <v>25</v>
      </c>
      <c r="F287" t="s">
        <v>17</v>
      </c>
      <c r="G287">
        <v>700</v>
      </c>
      <c r="H287">
        <v>115</v>
      </c>
      <c r="I287">
        <v>183</v>
      </c>
      <c r="J287">
        <v>101</v>
      </c>
      <c r="K287">
        <v>39</v>
      </c>
      <c r="L287">
        <v>1</v>
      </c>
      <c r="M287">
        <v>14</v>
      </c>
      <c r="N287">
        <v>103</v>
      </c>
      <c r="O287">
        <v>173</v>
      </c>
      <c r="P287" s="28">
        <v>7.5</v>
      </c>
      <c r="Q287">
        <v>5.5</v>
      </c>
      <c r="R287">
        <v>6.7</v>
      </c>
      <c r="S287">
        <v>-0.1</v>
      </c>
      <c r="T287">
        <v>54</v>
      </c>
      <c r="U287">
        <v>1</v>
      </c>
      <c r="V287">
        <v>-47.217614202620098</v>
      </c>
      <c r="W287">
        <v>12.743014791378339</v>
      </c>
      <c r="X287">
        <v>4.0029152662592091</v>
      </c>
      <c r="Y287">
        <v>17.659301623860742</v>
      </c>
      <c r="Z287">
        <v>-6.0155847183843179</v>
      </c>
      <c r="AA287">
        <v>-3.5767570381437181</v>
      </c>
      <c r="AB287">
        <v>-0.134617418043568</v>
      </c>
      <c r="AC287">
        <v>0.56050463600329659</v>
      </c>
      <c r="AD287">
        <v>-4.4638253373136081</v>
      </c>
      <c r="AE287">
        <v>32.142123860885746</v>
      </c>
      <c r="AF287">
        <v>-14.027734855151625</v>
      </c>
      <c r="AG287">
        <v>12.036490018778171</v>
      </c>
      <c r="AH287">
        <v>9.8306171570322114</v>
      </c>
      <c r="AI287">
        <v>1.10622687400931E-2</v>
      </c>
      <c r="AJ287">
        <v>-11.805957210274578</v>
      </c>
      <c r="AK287">
        <v>-0.134578089474926</v>
      </c>
      <c r="AL287">
        <v>1.6093607535313734</v>
      </c>
      <c r="AM287">
        <v>0.83332261654343909</v>
      </c>
      <c r="AN287" s="2"/>
    </row>
    <row r="288" spans="1:40" x14ac:dyDescent="0.45">
      <c r="A288">
        <v>287</v>
      </c>
      <c r="B288" t="s">
        <v>199</v>
      </c>
      <c r="C288">
        <v>1969</v>
      </c>
      <c r="D288">
        <v>33</v>
      </c>
      <c r="E288" t="s">
        <v>127</v>
      </c>
      <c r="F288" t="s">
        <v>13</v>
      </c>
      <c r="G288">
        <v>643</v>
      </c>
      <c r="H288">
        <v>111</v>
      </c>
      <c r="I288">
        <v>166</v>
      </c>
      <c r="J288">
        <v>110</v>
      </c>
      <c r="K288">
        <v>19</v>
      </c>
      <c r="L288">
        <v>5</v>
      </c>
      <c r="M288">
        <v>9</v>
      </c>
      <c r="N288">
        <v>88</v>
      </c>
      <c r="O288">
        <v>165</v>
      </c>
      <c r="P288" s="28">
        <v>7.5</v>
      </c>
      <c r="Q288">
        <v>5.3</v>
      </c>
      <c r="R288">
        <v>6.9</v>
      </c>
      <c r="S288">
        <v>-0.1</v>
      </c>
      <c r="T288">
        <v>46</v>
      </c>
      <c r="U288">
        <v>4</v>
      </c>
      <c r="V288">
        <v>-47.217614202620098</v>
      </c>
      <c r="W288">
        <v>11.705369301223246</v>
      </c>
      <c r="X288">
        <v>3.8636834309110624</v>
      </c>
      <c r="Y288">
        <v>16.01882005224526</v>
      </c>
      <c r="Z288">
        <v>-6.5516269210126241</v>
      </c>
      <c r="AA288">
        <v>-1.742522659608478</v>
      </c>
      <c r="AB288">
        <v>-0.67308709021783997</v>
      </c>
      <c r="AC288">
        <v>0.36032440885926209</v>
      </c>
      <c r="AD288">
        <v>-3.8137536862485195</v>
      </c>
      <c r="AE288">
        <v>30.65578287309912</v>
      </c>
      <c r="AF288">
        <v>-14.027734855151625</v>
      </c>
      <c r="AG288">
        <v>11.598799472640783</v>
      </c>
      <c r="AH288">
        <v>10.124068415451084</v>
      </c>
      <c r="AI288">
        <v>1.10622687400931E-2</v>
      </c>
      <c r="AJ288">
        <v>-10.056926512456123</v>
      </c>
      <c r="AK288">
        <v>-0.538312357899704</v>
      </c>
      <c r="AL288">
        <v>-0.28366806204510375</v>
      </c>
      <c r="AM288">
        <v>0.42955473213580436</v>
      </c>
      <c r="AN288" s="2"/>
    </row>
    <row r="289" spans="1:40" x14ac:dyDescent="0.45">
      <c r="A289">
        <v>288</v>
      </c>
      <c r="B289" t="s">
        <v>183</v>
      </c>
      <c r="C289">
        <v>1966</v>
      </c>
      <c r="D289">
        <v>24</v>
      </c>
      <c r="E289" t="s">
        <v>28</v>
      </c>
      <c r="F289" t="s">
        <v>17</v>
      </c>
      <c r="G289">
        <v>599</v>
      </c>
      <c r="H289">
        <v>112</v>
      </c>
      <c r="I289">
        <v>166</v>
      </c>
      <c r="J289">
        <v>91</v>
      </c>
      <c r="K289">
        <v>25</v>
      </c>
      <c r="L289">
        <v>10</v>
      </c>
      <c r="M289">
        <v>10</v>
      </c>
      <c r="N289">
        <v>68</v>
      </c>
      <c r="O289">
        <v>181</v>
      </c>
      <c r="P289" s="28">
        <v>7.5</v>
      </c>
      <c r="Q289">
        <v>5.4</v>
      </c>
      <c r="R289">
        <v>8.3000000000000007</v>
      </c>
      <c r="S289">
        <v>-0.9</v>
      </c>
      <c r="T289">
        <v>55</v>
      </c>
      <c r="U289">
        <v>3</v>
      </c>
      <c r="V289">
        <v>-47.217614202620098</v>
      </c>
      <c r="W289">
        <v>10.904379800050894</v>
      </c>
      <c r="X289">
        <v>3.8984913897480991</v>
      </c>
      <c r="Y289">
        <v>16.01882005224526</v>
      </c>
      <c r="Z289">
        <v>-5.419982271019534</v>
      </c>
      <c r="AA289">
        <v>-2.2927929731690497</v>
      </c>
      <c r="AB289">
        <v>-1.3461741804356799</v>
      </c>
      <c r="AC289">
        <v>0.40036045428806899</v>
      </c>
      <c r="AD289">
        <v>-2.9469914848284011</v>
      </c>
      <c r="AE289">
        <v>33.628464848672373</v>
      </c>
      <c r="AF289">
        <v>-14.027734855151625</v>
      </c>
      <c r="AG289">
        <v>11.817644745709478</v>
      </c>
      <c r="AH289">
        <v>12.178227224383189</v>
      </c>
      <c r="AI289">
        <v>9.9560418660837896E-2</v>
      </c>
      <c r="AJ289">
        <v>-12.024586047501884</v>
      </c>
      <c r="AK289">
        <v>-0.403734268424778</v>
      </c>
      <c r="AL289">
        <v>3.2663386506071492</v>
      </c>
      <c r="AM289">
        <v>0.96325580127103994</v>
      </c>
      <c r="AN289" s="2"/>
    </row>
    <row r="290" spans="1:40" x14ac:dyDescent="0.45">
      <c r="A290">
        <v>289</v>
      </c>
      <c r="B290" t="s">
        <v>91</v>
      </c>
      <c r="C290">
        <v>1995</v>
      </c>
      <c r="D290">
        <v>30</v>
      </c>
      <c r="E290" t="s">
        <v>65</v>
      </c>
      <c r="F290" t="s">
        <v>17</v>
      </c>
      <c r="G290">
        <v>635</v>
      </c>
      <c r="H290">
        <v>109</v>
      </c>
      <c r="I290">
        <v>149</v>
      </c>
      <c r="J290">
        <v>79</v>
      </c>
      <c r="K290">
        <v>30</v>
      </c>
      <c r="L290">
        <v>7</v>
      </c>
      <c r="M290">
        <v>31</v>
      </c>
      <c r="N290">
        <v>120</v>
      </c>
      <c r="O290">
        <v>170</v>
      </c>
      <c r="P290" s="28">
        <v>7.5</v>
      </c>
      <c r="Q290">
        <v>5.7</v>
      </c>
      <c r="R290">
        <v>6.2</v>
      </c>
      <c r="S290">
        <v>0.7</v>
      </c>
      <c r="T290">
        <v>50</v>
      </c>
      <c r="U290">
        <v>0</v>
      </c>
      <c r="V290">
        <v>-47.217614202620098</v>
      </c>
      <c r="W290">
        <v>11.559734846464636</v>
      </c>
      <c r="X290">
        <v>3.7940675132369894</v>
      </c>
      <c r="Y290">
        <v>14.378338480629784</v>
      </c>
      <c r="Z290">
        <v>-4.7052593341817932</v>
      </c>
      <c r="AA290">
        <v>-2.7513515678028599</v>
      </c>
      <c r="AB290">
        <v>-0.94232192630497602</v>
      </c>
      <c r="AC290">
        <v>1.2411174082930139</v>
      </c>
      <c r="AD290">
        <v>-5.2005732085207086</v>
      </c>
      <c r="AE290">
        <v>31.584745990465763</v>
      </c>
      <c r="AF290">
        <v>-14.027734855151625</v>
      </c>
      <c r="AG290">
        <v>12.474180564915558</v>
      </c>
      <c r="AH290">
        <v>9.0969890109850322</v>
      </c>
      <c r="AI290">
        <v>-7.7435881180651686E-2</v>
      </c>
      <c r="AJ290">
        <v>-10.93144186136535</v>
      </c>
      <c r="AK290">
        <v>0</v>
      </c>
      <c r="AL290">
        <v>-1.7245590221372851</v>
      </c>
      <c r="AM290">
        <v>0.15128486436984759</v>
      </c>
      <c r="AN290" s="2"/>
    </row>
    <row r="291" spans="1:40" x14ac:dyDescent="0.45">
      <c r="A291">
        <v>290</v>
      </c>
      <c r="B291" t="s">
        <v>366</v>
      </c>
      <c r="C291">
        <v>1988</v>
      </c>
      <c r="D291">
        <v>24</v>
      </c>
      <c r="E291" t="s">
        <v>40</v>
      </c>
      <c r="F291" t="s">
        <v>13</v>
      </c>
      <c r="G291">
        <v>693</v>
      </c>
      <c r="H291">
        <v>86</v>
      </c>
      <c r="I291">
        <v>192</v>
      </c>
      <c r="J291">
        <v>123</v>
      </c>
      <c r="K291">
        <v>39</v>
      </c>
      <c r="L291">
        <v>8</v>
      </c>
      <c r="M291">
        <v>16</v>
      </c>
      <c r="N291">
        <v>87</v>
      </c>
      <c r="O291">
        <v>160</v>
      </c>
      <c r="P291" s="28">
        <v>7.5</v>
      </c>
      <c r="Q291">
        <v>5.4</v>
      </c>
      <c r="R291">
        <v>6.1</v>
      </c>
      <c r="S291">
        <v>0.8</v>
      </c>
      <c r="T291">
        <v>45</v>
      </c>
      <c r="U291">
        <v>-1</v>
      </c>
      <c r="V291">
        <v>-47.217614202620098</v>
      </c>
      <c r="W291">
        <v>12.615584643464556</v>
      </c>
      <c r="X291">
        <v>2.9934844599851478</v>
      </c>
      <c r="Y291">
        <v>18.527791867657172</v>
      </c>
      <c r="Z291">
        <v>-7.3259101025868425</v>
      </c>
      <c r="AA291">
        <v>-3.5767570381437181</v>
      </c>
      <c r="AB291">
        <v>-1.076939344348544</v>
      </c>
      <c r="AC291">
        <v>0.64057672686091038</v>
      </c>
      <c r="AD291">
        <v>-3.7704155761775136</v>
      </c>
      <c r="AE291">
        <v>29.726819755732482</v>
      </c>
      <c r="AF291">
        <v>-14.027734855151625</v>
      </c>
      <c r="AG291">
        <v>11.817644745709478</v>
      </c>
      <c r="AH291">
        <v>8.9502633817755957</v>
      </c>
      <c r="AI291">
        <v>-8.8498149920744798E-2</v>
      </c>
      <c r="AJ291">
        <v>-9.8382976752288158</v>
      </c>
      <c r="AK291">
        <v>0.134578089474926</v>
      </c>
      <c r="AL291">
        <v>-1.5154232735176341</v>
      </c>
      <c r="AM291">
        <v>0.18013645460613723</v>
      </c>
      <c r="AN291" s="2"/>
    </row>
    <row r="292" spans="1:40" x14ac:dyDescent="0.45">
      <c r="A292">
        <v>291</v>
      </c>
      <c r="B292" t="s">
        <v>309</v>
      </c>
      <c r="C292">
        <v>1967</v>
      </c>
      <c r="D292">
        <v>32</v>
      </c>
      <c r="E292" t="s">
        <v>59</v>
      </c>
      <c r="F292" t="s">
        <v>13</v>
      </c>
      <c r="G292">
        <v>550</v>
      </c>
      <c r="H292">
        <v>94</v>
      </c>
      <c r="I292">
        <v>141</v>
      </c>
      <c r="J292">
        <v>86</v>
      </c>
      <c r="K292">
        <v>28</v>
      </c>
      <c r="L292">
        <v>2</v>
      </c>
      <c r="M292">
        <v>8</v>
      </c>
      <c r="N292">
        <v>83</v>
      </c>
      <c r="O292">
        <v>176</v>
      </c>
      <c r="P292" s="28">
        <v>7.5</v>
      </c>
      <c r="Q292">
        <v>5.7</v>
      </c>
      <c r="R292">
        <v>6.6</v>
      </c>
      <c r="S292">
        <v>0.4</v>
      </c>
      <c r="T292">
        <v>43</v>
      </c>
      <c r="U292">
        <v>3</v>
      </c>
      <c r="V292">
        <v>-47.217614202620098</v>
      </c>
      <c r="W292">
        <v>10.01236876465441</v>
      </c>
      <c r="X292">
        <v>3.2719481306814404</v>
      </c>
      <c r="Y292">
        <v>13.606347152810734</v>
      </c>
      <c r="Z292">
        <v>-5.1221810473371425</v>
      </c>
      <c r="AA292">
        <v>-2.5679281299493359</v>
      </c>
      <c r="AB292">
        <v>-0.269234836087136</v>
      </c>
      <c r="AC292">
        <v>0.32028836343045519</v>
      </c>
      <c r="AD292">
        <v>-3.5970631358934897</v>
      </c>
      <c r="AE292">
        <v>32.69950173130573</v>
      </c>
      <c r="AF292">
        <v>-14.027734855151625</v>
      </c>
      <c r="AG292">
        <v>12.474180564915558</v>
      </c>
      <c r="AH292">
        <v>9.6838915278227748</v>
      </c>
      <c r="AI292">
        <v>-4.4249074960372399E-2</v>
      </c>
      <c r="AJ292">
        <v>-9.4010400007742003</v>
      </c>
      <c r="AK292">
        <v>-0.403734268424778</v>
      </c>
      <c r="AL292">
        <v>-0.58225331557707571</v>
      </c>
      <c r="AM292">
        <v>0.3584142707587793</v>
      </c>
      <c r="AN292" s="2"/>
    </row>
    <row r="293" spans="1:40" x14ac:dyDescent="0.45">
      <c r="A293">
        <v>292</v>
      </c>
      <c r="B293" t="s">
        <v>216</v>
      </c>
      <c r="C293">
        <v>1960</v>
      </c>
      <c r="D293">
        <v>25</v>
      </c>
      <c r="E293" t="s">
        <v>22</v>
      </c>
      <c r="F293" t="s">
        <v>13</v>
      </c>
      <c r="G293">
        <v>578</v>
      </c>
      <c r="H293">
        <v>98</v>
      </c>
      <c r="I293">
        <v>141</v>
      </c>
      <c r="J293">
        <v>77</v>
      </c>
      <c r="K293">
        <v>18</v>
      </c>
      <c r="L293">
        <v>7</v>
      </c>
      <c r="M293">
        <v>2</v>
      </c>
      <c r="N293">
        <v>70</v>
      </c>
      <c r="O293">
        <v>160</v>
      </c>
      <c r="P293" s="28">
        <v>7.5</v>
      </c>
      <c r="Q293">
        <v>5.8</v>
      </c>
      <c r="R293">
        <v>5.7</v>
      </c>
      <c r="S293">
        <v>1.3</v>
      </c>
      <c r="T293">
        <v>41</v>
      </c>
      <c r="U293">
        <v>3</v>
      </c>
      <c r="V293">
        <v>-47.217614202620098</v>
      </c>
      <c r="W293">
        <v>10.522089356309543</v>
      </c>
      <c r="X293">
        <v>3.4111799660295867</v>
      </c>
      <c r="Y293">
        <v>13.606347152810734</v>
      </c>
      <c r="Z293">
        <v>-4.5861388447088363</v>
      </c>
      <c r="AA293">
        <v>-1.650810940681716</v>
      </c>
      <c r="AB293">
        <v>-0.94232192630497602</v>
      </c>
      <c r="AC293">
        <v>8.0072090857613798E-2</v>
      </c>
      <c r="AD293">
        <v>-3.033667704970413</v>
      </c>
      <c r="AE293">
        <v>29.726819755732482</v>
      </c>
      <c r="AF293">
        <v>-14.027734855151625</v>
      </c>
      <c r="AG293">
        <v>12.693025837984253</v>
      </c>
      <c r="AH293">
        <v>8.3633608649378512</v>
      </c>
      <c r="AI293">
        <v>-0.14380949362121029</v>
      </c>
      <c r="AJ293">
        <v>-8.9637823263195866</v>
      </c>
      <c r="AK293">
        <v>-0.403734268424778</v>
      </c>
      <c r="AL293">
        <v>-2.5667195381411756</v>
      </c>
      <c r="AM293">
        <v>7.1311250521542649E-2</v>
      </c>
      <c r="AN293" s="2"/>
    </row>
    <row r="294" spans="1:40" x14ac:dyDescent="0.45">
      <c r="A294">
        <v>293</v>
      </c>
      <c r="B294" t="s">
        <v>367</v>
      </c>
      <c r="C294">
        <v>1996</v>
      </c>
      <c r="D294">
        <v>25</v>
      </c>
      <c r="E294" t="s">
        <v>235</v>
      </c>
      <c r="F294" t="s">
        <v>13</v>
      </c>
      <c r="G294">
        <v>636</v>
      </c>
      <c r="H294">
        <v>122</v>
      </c>
      <c r="I294">
        <v>157</v>
      </c>
      <c r="J294">
        <v>86</v>
      </c>
      <c r="K294">
        <v>28</v>
      </c>
      <c r="L294">
        <v>5</v>
      </c>
      <c r="M294">
        <v>2</v>
      </c>
      <c r="N294">
        <v>123</v>
      </c>
      <c r="O294">
        <v>167</v>
      </c>
      <c r="P294" s="28">
        <v>7.5</v>
      </c>
      <c r="Q294">
        <v>5.4</v>
      </c>
      <c r="R294">
        <v>7.4</v>
      </c>
      <c r="S294">
        <v>0.4</v>
      </c>
      <c r="T294">
        <v>60</v>
      </c>
      <c r="U294">
        <v>-5</v>
      </c>
      <c r="V294">
        <v>-47.217614202620098</v>
      </c>
      <c r="W294">
        <v>11.577939153309462</v>
      </c>
      <c r="X294">
        <v>4.2465709781184655</v>
      </c>
      <c r="Y294">
        <v>15.150329808448832</v>
      </c>
      <c r="Z294">
        <v>-5.1221810473371425</v>
      </c>
      <c r="AA294">
        <v>-2.5679281299493359</v>
      </c>
      <c r="AB294">
        <v>-0.67308709021783997</v>
      </c>
      <c r="AC294">
        <v>8.0072090857613798E-2</v>
      </c>
      <c r="AD294">
        <v>-5.3305875387337256</v>
      </c>
      <c r="AE294">
        <v>31.027368120045779</v>
      </c>
      <c r="AF294">
        <v>-14.027734855151625</v>
      </c>
      <c r="AG294">
        <v>11.817644745709478</v>
      </c>
      <c r="AH294">
        <v>10.857696561498264</v>
      </c>
      <c r="AI294">
        <v>-4.4249074960372399E-2</v>
      </c>
      <c r="AJ294">
        <v>-13.117730233638421</v>
      </c>
      <c r="AK294">
        <v>0.67289044737463</v>
      </c>
      <c r="AL294">
        <v>-2.6706002672460394</v>
      </c>
      <c r="AM294">
        <v>6.4730618591828007E-2</v>
      </c>
      <c r="AN294" s="2"/>
    </row>
    <row r="295" spans="1:40" x14ac:dyDescent="0.45">
      <c r="A295">
        <v>294</v>
      </c>
      <c r="B295" t="s">
        <v>368</v>
      </c>
      <c r="C295">
        <v>1947</v>
      </c>
      <c r="D295">
        <v>34</v>
      </c>
      <c r="E295" t="s">
        <v>233</v>
      </c>
      <c r="F295" t="s">
        <v>17</v>
      </c>
      <c r="G295">
        <v>664</v>
      </c>
      <c r="H295">
        <v>137</v>
      </c>
      <c r="I295">
        <v>177</v>
      </c>
      <c r="J295">
        <v>98</v>
      </c>
      <c r="K295">
        <v>26</v>
      </c>
      <c r="L295">
        <v>2</v>
      </c>
      <c r="M295">
        <v>2</v>
      </c>
      <c r="N295">
        <v>74</v>
      </c>
      <c r="O295">
        <v>160</v>
      </c>
      <c r="P295" s="28">
        <v>7.5</v>
      </c>
      <c r="Q295">
        <v>4.9000000000000004</v>
      </c>
      <c r="R295">
        <v>7.2</v>
      </c>
      <c r="S295">
        <v>-0.4</v>
      </c>
      <c r="T295">
        <v>49</v>
      </c>
      <c r="U295">
        <v>4</v>
      </c>
      <c r="V295">
        <v>-47.217614202620098</v>
      </c>
      <c r="W295">
        <v>12.087659744964595</v>
      </c>
      <c r="X295">
        <v>4.7686903606740145</v>
      </c>
      <c r="Y295">
        <v>17.080308127996453</v>
      </c>
      <c r="Z295">
        <v>-5.8369039841748833</v>
      </c>
      <c r="AA295">
        <v>-2.384504692095812</v>
      </c>
      <c r="AB295">
        <v>-0.269234836087136</v>
      </c>
      <c r="AC295">
        <v>8.0072090857613798E-2</v>
      </c>
      <c r="AD295">
        <v>-3.2070201452544369</v>
      </c>
      <c r="AE295">
        <v>29.726819755732482</v>
      </c>
      <c r="AF295">
        <v>-14.027734855151625</v>
      </c>
      <c r="AG295">
        <v>10.723418380366008</v>
      </c>
      <c r="AH295">
        <v>10.564245303079392</v>
      </c>
      <c r="AI295">
        <v>4.4249074960372399E-2</v>
      </c>
      <c r="AJ295">
        <v>-10.712813024138043</v>
      </c>
      <c r="AK295">
        <v>-0.538312357899704</v>
      </c>
      <c r="AL295">
        <v>0.88132474120919468</v>
      </c>
      <c r="AM295">
        <v>0.70709666478565336</v>
      </c>
      <c r="AN295" s="2"/>
    </row>
    <row r="296" spans="1:40" x14ac:dyDescent="0.45">
      <c r="A296">
        <v>295</v>
      </c>
      <c r="B296" t="s">
        <v>369</v>
      </c>
      <c r="C296">
        <v>1961</v>
      </c>
      <c r="D296">
        <v>22</v>
      </c>
      <c r="E296" t="s">
        <v>73</v>
      </c>
      <c r="F296" t="s">
        <v>17</v>
      </c>
      <c r="G296">
        <v>660</v>
      </c>
      <c r="H296">
        <v>101</v>
      </c>
      <c r="I296">
        <v>208</v>
      </c>
      <c r="J296">
        <v>150</v>
      </c>
      <c r="K296">
        <v>34</v>
      </c>
      <c r="L296">
        <v>8</v>
      </c>
      <c r="M296">
        <v>23</v>
      </c>
      <c r="N296">
        <v>39</v>
      </c>
      <c r="O296">
        <v>131</v>
      </c>
      <c r="P296" s="28">
        <v>7.5</v>
      </c>
      <c r="Q296">
        <v>5</v>
      </c>
      <c r="R296">
        <v>5.7</v>
      </c>
      <c r="S296">
        <v>1.8</v>
      </c>
      <c r="T296">
        <v>24</v>
      </c>
      <c r="U296">
        <v>8</v>
      </c>
      <c r="V296">
        <v>-47.217614202620098</v>
      </c>
      <c r="W296">
        <v>12.014842517585292</v>
      </c>
      <c r="X296">
        <v>3.5156038425406964</v>
      </c>
      <c r="Y296">
        <v>20.071774523295268</v>
      </c>
      <c r="Z296">
        <v>-8.9340367104717604</v>
      </c>
      <c r="AA296">
        <v>-3.1181984435099079</v>
      </c>
      <c r="AB296">
        <v>-1.076939344348544</v>
      </c>
      <c r="AC296">
        <v>0.92082904486255868</v>
      </c>
      <c r="AD296">
        <v>-1.6901862927692302</v>
      </c>
      <c r="AE296">
        <v>24.338833675005969</v>
      </c>
      <c r="AF296">
        <v>-14.027734855151625</v>
      </c>
      <c r="AG296">
        <v>10.942263653434701</v>
      </c>
      <c r="AH296">
        <v>8.3633608649378512</v>
      </c>
      <c r="AI296">
        <v>-0.19912083732167579</v>
      </c>
      <c r="AJ296">
        <v>-5.2470920934553682</v>
      </c>
      <c r="AK296">
        <v>-1.076624715799408</v>
      </c>
      <c r="AL296">
        <v>-2.4200393737852846</v>
      </c>
      <c r="AM296">
        <v>8.165730279690972E-2</v>
      </c>
      <c r="AN296" s="2"/>
    </row>
    <row r="297" spans="1:40" x14ac:dyDescent="0.45">
      <c r="A297">
        <v>296</v>
      </c>
      <c r="B297" t="s">
        <v>126</v>
      </c>
      <c r="C297">
        <v>1990</v>
      </c>
      <c r="D297">
        <v>29</v>
      </c>
      <c r="E297" t="s">
        <v>127</v>
      </c>
      <c r="F297" t="s">
        <v>13</v>
      </c>
      <c r="G297">
        <v>695</v>
      </c>
      <c r="H297">
        <v>78</v>
      </c>
      <c r="I297">
        <v>150</v>
      </c>
      <c r="J297">
        <v>97</v>
      </c>
      <c r="K297">
        <v>28</v>
      </c>
      <c r="L297">
        <v>4</v>
      </c>
      <c r="M297">
        <v>3</v>
      </c>
      <c r="N297">
        <v>82</v>
      </c>
      <c r="O297">
        <v>114</v>
      </c>
      <c r="P297" s="28">
        <v>7.5</v>
      </c>
      <c r="Q297">
        <v>5.2</v>
      </c>
      <c r="R297">
        <v>5.3</v>
      </c>
      <c r="S297">
        <v>3.4</v>
      </c>
      <c r="T297">
        <v>11</v>
      </c>
      <c r="U297">
        <v>5</v>
      </c>
      <c r="V297">
        <v>-47.217614202620098</v>
      </c>
      <c r="W297">
        <v>12.651993257154208</v>
      </c>
      <c r="X297">
        <v>2.7150207892888547</v>
      </c>
      <c r="Y297">
        <v>14.474837396607164</v>
      </c>
      <c r="Z297">
        <v>-5.7773437394384048</v>
      </c>
      <c r="AA297">
        <v>-2.5679281299493359</v>
      </c>
      <c r="AB297">
        <v>-0.538469672174272</v>
      </c>
      <c r="AC297">
        <v>0.1201081362864207</v>
      </c>
      <c r="AD297">
        <v>-3.5537250258224837</v>
      </c>
      <c r="AE297">
        <v>21.180359075959391</v>
      </c>
      <c r="AF297">
        <v>-14.027734855151625</v>
      </c>
      <c r="AG297">
        <v>11.379954199572088</v>
      </c>
      <c r="AH297">
        <v>7.7764583481001077</v>
      </c>
      <c r="AI297">
        <v>-0.37611713716316536</v>
      </c>
      <c r="AJ297">
        <v>-2.4049172095003768</v>
      </c>
      <c r="AK297">
        <v>-0.67289044737463</v>
      </c>
      <c r="AL297">
        <v>-6.8380092162261548</v>
      </c>
      <c r="AM297">
        <v>1.0710874077251831E-3</v>
      </c>
      <c r="AN297" s="2"/>
    </row>
    <row r="298" spans="1:40" x14ac:dyDescent="0.45">
      <c r="A298">
        <v>297</v>
      </c>
      <c r="B298" t="s">
        <v>335</v>
      </c>
      <c r="C298">
        <v>1971</v>
      </c>
      <c r="D298">
        <v>26</v>
      </c>
      <c r="E298" t="s">
        <v>235</v>
      </c>
      <c r="F298" t="s">
        <v>13</v>
      </c>
      <c r="G298">
        <v>690</v>
      </c>
      <c r="H298">
        <v>78</v>
      </c>
      <c r="I298">
        <v>156</v>
      </c>
      <c r="J298">
        <v>109</v>
      </c>
      <c r="K298">
        <v>18</v>
      </c>
      <c r="L298">
        <v>1</v>
      </c>
      <c r="M298">
        <v>7</v>
      </c>
      <c r="N298">
        <v>82</v>
      </c>
      <c r="O298">
        <v>114</v>
      </c>
      <c r="P298" s="28">
        <v>7.5</v>
      </c>
      <c r="Q298">
        <v>5.2</v>
      </c>
      <c r="R298">
        <v>4.0999999999999996</v>
      </c>
      <c r="S298">
        <v>3.9</v>
      </c>
      <c r="T298">
        <v>11</v>
      </c>
      <c r="U298">
        <v>1</v>
      </c>
      <c r="V298">
        <v>-47.217614202620098</v>
      </c>
      <c r="W298">
        <v>12.560971722930077</v>
      </c>
      <c r="X298">
        <v>2.7150207892888547</v>
      </c>
      <c r="Y298">
        <v>15.053830892471451</v>
      </c>
      <c r="Z298">
        <v>-6.4920666762761456</v>
      </c>
      <c r="AA298">
        <v>-1.650810940681716</v>
      </c>
      <c r="AB298">
        <v>-0.134617418043568</v>
      </c>
      <c r="AC298">
        <v>0.28025231800164829</v>
      </c>
      <c r="AD298">
        <v>-3.5537250258224837</v>
      </c>
      <c r="AE298">
        <v>21.180359075959391</v>
      </c>
      <c r="AF298">
        <v>-14.027734855151625</v>
      </c>
      <c r="AG298">
        <v>11.379954199572088</v>
      </c>
      <c r="AH298">
        <v>6.0157507975868754</v>
      </c>
      <c r="AI298">
        <v>-0.43142848086363089</v>
      </c>
      <c r="AJ298">
        <v>-2.4049172095003768</v>
      </c>
      <c r="AK298">
        <v>-0.134578089474926</v>
      </c>
      <c r="AL298">
        <v>-6.8613531026241876</v>
      </c>
      <c r="AM298">
        <v>1.0463995053392452E-3</v>
      </c>
      <c r="AN298" s="2"/>
    </row>
    <row r="299" spans="1:40" x14ac:dyDescent="0.45">
      <c r="A299">
        <v>298</v>
      </c>
      <c r="B299" t="s">
        <v>124</v>
      </c>
      <c r="C299">
        <v>1996</v>
      </c>
      <c r="D299">
        <v>28</v>
      </c>
      <c r="E299" t="s">
        <v>46</v>
      </c>
      <c r="F299" t="s">
        <v>17</v>
      </c>
      <c r="G299">
        <v>719</v>
      </c>
      <c r="H299">
        <v>111</v>
      </c>
      <c r="I299">
        <v>179</v>
      </c>
      <c r="J299">
        <v>98</v>
      </c>
      <c r="K299">
        <v>48</v>
      </c>
      <c r="L299">
        <v>2</v>
      </c>
      <c r="M299">
        <v>21</v>
      </c>
      <c r="N299">
        <v>135</v>
      </c>
      <c r="O299">
        <v>178</v>
      </c>
      <c r="P299" s="28">
        <v>7.5</v>
      </c>
      <c r="Q299">
        <v>5.4</v>
      </c>
      <c r="R299">
        <v>7.6</v>
      </c>
      <c r="S299">
        <v>-0.9</v>
      </c>
      <c r="T299">
        <v>64</v>
      </c>
      <c r="U299">
        <v>2</v>
      </c>
      <c r="V299">
        <v>-47.217614202620098</v>
      </c>
      <c r="W299">
        <v>13.088896621430036</v>
      </c>
      <c r="X299">
        <v>3.8636834309110624</v>
      </c>
      <c r="Y299">
        <v>17.273305959951216</v>
      </c>
      <c r="Z299">
        <v>-5.8369039841748833</v>
      </c>
      <c r="AA299">
        <v>-4.4021625084845759</v>
      </c>
      <c r="AB299">
        <v>-0.269234836087136</v>
      </c>
      <c r="AC299">
        <v>0.84075695400494488</v>
      </c>
      <c r="AD299">
        <v>-5.8506448595857972</v>
      </c>
      <c r="AE299">
        <v>33.071086978252382</v>
      </c>
      <c r="AF299">
        <v>-14.027734855151625</v>
      </c>
      <c r="AG299">
        <v>11.817644745709478</v>
      </c>
      <c r="AH299">
        <v>11.151147819917135</v>
      </c>
      <c r="AI299">
        <v>9.9560418660837896E-2</v>
      </c>
      <c r="AJ299">
        <v>-13.992245582547648</v>
      </c>
      <c r="AK299">
        <v>-0.269156178949852</v>
      </c>
      <c r="AL299">
        <v>-0.65961407876452061</v>
      </c>
      <c r="AM299">
        <v>0.34082630872842745</v>
      </c>
      <c r="AN299" s="2"/>
    </row>
    <row r="300" spans="1:40" x14ac:dyDescent="0.45">
      <c r="A300">
        <v>299</v>
      </c>
      <c r="B300" t="s">
        <v>58</v>
      </c>
      <c r="C300">
        <v>2013</v>
      </c>
      <c r="D300">
        <v>30</v>
      </c>
      <c r="E300" t="s">
        <v>59</v>
      </c>
      <c r="F300" t="s">
        <v>13</v>
      </c>
      <c r="G300">
        <v>652</v>
      </c>
      <c r="H300">
        <v>103</v>
      </c>
      <c r="I300">
        <v>193</v>
      </c>
      <c r="J300">
        <v>122</v>
      </c>
      <c r="K300">
        <v>26</v>
      </c>
      <c r="L300">
        <v>1</v>
      </c>
      <c r="M300">
        <v>3</v>
      </c>
      <c r="N300">
        <v>90</v>
      </c>
      <c r="O300">
        <v>190</v>
      </c>
      <c r="P300" s="28">
        <v>7.5</v>
      </c>
      <c r="Q300">
        <v>5.3</v>
      </c>
      <c r="R300">
        <v>9.1</v>
      </c>
      <c r="S300">
        <v>-1.3</v>
      </c>
      <c r="T300">
        <v>66</v>
      </c>
      <c r="U300">
        <v>-2</v>
      </c>
      <c r="V300">
        <v>-47.217614202620098</v>
      </c>
      <c r="W300">
        <v>11.869208062826681</v>
      </c>
      <c r="X300">
        <v>3.5852197602147697</v>
      </c>
      <c r="Y300">
        <v>18.624290783634553</v>
      </c>
      <c r="Z300">
        <v>-7.2663498578503649</v>
      </c>
      <c r="AA300">
        <v>-2.384504692095812</v>
      </c>
      <c r="AB300">
        <v>-0.134617418043568</v>
      </c>
      <c r="AC300">
        <v>0.1201081362864207</v>
      </c>
      <c r="AD300">
        <v>-3.900429906390531</v>
      </c>
      <c r="AE300">
        <v>35.300598459932324</v>
      </c>
      <c r="AF300">
        <v>-14.027734855151625</v>
      </c>
      <c r="AG300">
        <v>11.598799472640783</v>
      </c>
      <c r="AH300">
        <v>13.352032258058674</v>
      </c>
      <c r="AI300">
        <v>0.14380949362121029</v>
      </c>
      <c r="AJ300">
        <v>-14.429503257002262</v>
      </c>
      <c r="AK300">
        <v>0.269156178949852</v>
      </c>
      <c r="AL300">
        <v>5.5024684170110065</v>
      </c>
      <c r="AM300">
        <v>0.99593985595049273</v>
      </c>
      <c r="AN300" s="2"/>
    </row>
    <row r="301" spans="1:40" x14ac:dyDescent="0.45">
      <c r="A301">
        <v>300</v>
      </c>
      <c r="B301" t="s">
        <v>370</v>
      </c>
      <c r="C301">
        <v>2015</v>
      </c>
      <c r="D301">
        <v>22</v>
      </c>
      <c r="E301" t="s">
        <v>127</v>
      </c>
      <c r="F301" t="s">
        <v>13</v>
      </c>
      <c r="G301">
        <v>713</v>
      </c>
      <c r="H301">
        <v>102</v>
      </c>
      <c r="I301">
        <v>181</v>
      </c>
      <c r="J301">
        <v>115</v>
      </c>
      <c r="K301">
        <v>30</v>
      </c>
      <c r="L301">
        <v>1</v>
      </c>
      <c r="M301">
        <v>20</v>
      </c>
      <c r="N301">
        <v>70</v>
      </c>
      <c r="O301">
        <v>132</v>
      </c>
      <c r="P301" s="28">
        <v>7.5</v>
      </c>
      <c r="Q301">
        <v>5.0999999999999996</v>
      </c>
      <c r="R301">
        <v>5.7</v>
      </c>
      <c r="S301">
        <v>2.2999999999999998</v>
      </c>
      <c r="T301">
        <v>27</v>
      </c>
      <c r="U301">
        <v>-2</v>
      </c>
      <c r="V301">
        <v>-47.217614202620098</v>
      </c>
      <c r="W301">
        <v>12.979670780361079</v>
      </c>
      <c r="X301">
        <v>3.550411801377733</v>
      </c>
      <c r="Y301">
        <v>17.466303791905979</v>
      </c>
      <c r="Z301">
        <v>-6.8494281446950156</v>
      </c>
      <c r="AA301">
        <v>-2.7513515678028599</v>
      </c>
      <c r="AB301">
        <v>-0.134617418043568</v>
      </c>
      <c r="AC301">
        <v>0.80072090857613798</v>
      </c>
      <c r="AD301">
        <v>-3.033667704970413</v>
      </c>
      <c r="AE301">
        <v>24.524626298479298</v>
      </c>
      <c r="AF301">
        <v>-14.027734855151625</v>
      </c>
      <c r="AG301">
        <v>11.161108926503394</v>
      </c>
      <c r="AH301">
        <v>8.3633608649378512</v>
      </c>
      <c r="AI301">
        <v>-0.25443218102214127</v>
      </c>
      <c r="AJ301">
        <v>-5.9029786051372888</v>
      </c>
      <c r="AK301">
        <v>0.269156178949852</v>
      </c>
      <c r="AL301">
        <v>-1.056465128351685</v>
      </c>
      <c r="AM301">
        <v>0.25798555256867406</v>
      </c>
      <c r="AN301" s="2"/>
    </row>
    <row r="302" spans="1:40" x14ac:dyDescent="0.45">
      <c r="A302">
        <v>301</v>
      </c>
      <c r="B302" t="s">
        <v>371</v>
      </c>
      <c r="C302">
        <v>1998</v>
      </c>
      <c r="D302">
        <v>34</v>
      </c>
      <c r="E302" t="s">
        <v>25</v>
      </c>
      <c r="F302" t="s">
        <v>17</v>
      </c>
      <c r="G302">
        <v>681</v>
      </c>
      <c r="H302">
        <v>130</v>
      </c>
      <c r="I302">
        <v>152</v>
      </c>
      <c r="J302">
        <v>61</v>
      </c>
      <c r="K302">
        <v>21</v>
      </c>
      <c r="L302">
        <v>0</v>
      </c>
      <c r="M302">
        <v>1</v>
      </c>
      <c r="N302">
        <v>162</v>
      </c>
      <c r="O302">
        <v>216</v>
      </c>
      <c r="P302" s="28">
        <v>7.5</v>
      </c>
      <c r="Q302">
        <v>5.5</v>
      </c>
      <c r="R302">
        <v>9.3000000000000007</v>
      </c>
      <c r="S302">
        <v>-2.6</v>
      </c>
      <c r="T302">
        <v>87</v>
      </c>
      <c r="U302">
        <v>-4</v>
      </c>
      <c r="V302">
        <v>-47.217614202620098</v>
      </c>
      <c r="W302">
        <v>12.397132961326641</v>
      </c>
      <c r="X302">
        <v>4.5250346488147581</v>
      </c>
      <c r="Y302">
        <v>14.667835228561927</v>
      </c>
      <c r="Z302">
        <v>-3.6331749289251825</v>
      </c>
      <c r="AA302">
        <v>-1.925946097462002</v>
      </c>
      <c r="AB302">
        <v>0</v>
      </c>
      <c r="AC302">
        <v>4.0036045428806899E-2</v>
      </c>
      <c r="AD302">
        <v>-7.0207738315029564</v>
      </c>
      <c r="AE302">
        <v>40.131206670238846</v>
      </c>
      <c r="AF302">
        <v>-14.027734855151625</v>
      </c>
      <c r="AG302">
        <v>12.036490018778171</v>
      </c>
      <c r="AH302">
        <v>13.645483516477549</v>
      </c>
      <c r="AI302">
        <v>0.28761898724242058</v>
      </c>
      <c r="AJ302">
        <v>-19.020708838775708</v>
      </c>
      <c r="AK302">
        <v>0.538312357899704</v>
      </c>
      <c r="AL302">
        <v>5.4231976803312545</v>
      </c>
      <c r="AM302">
        <v>0.99560637645819872</v>
      </c>
      <c r="AN302" s="2"/>
    </row>
    <row r="303" spans="1:40" x14ac:dyDescent="0.45">
      <c r="A303">
        <v>302</v>
      </c>
      <c r="B303" t="s">
        <v>246</v>
      </c>
      <c r="C303">
        <v>1952</v>
      </c>
      <c r="D303">
        <v>31</v>
      </c>
      <c r="E303" t="s">
        <v>25</v>
      </c>
      <c r="F303" t="s">
        <v>17</v>
      </c>
      <c r="G303">
        <v>678</v>
      </c>
      <c r="H303">
        <v>105</v>
      </c>
      <c r="I303">
        <v>194</v>
      </c>
      <c r="J303">
        <v>125</v>
      </c>
      <c r="K303">
        <v>42</v>
      </c>
      <c r="L303">
        <v>6</v>
      </c>
      <c r="M303">
        <v>7</v>
      </c>
      <c r="N303">
        <v>96</v>
      </c>
      <c r="O303">
        <v>167</v>
      </c>
      <c r="P303" s="28">
        <v>7.5</v>
      </c>
      <c r="Q303">
        <v>5</v>
      </c>
      <c r="R303">
        <v>7.4</v>
      </c>
      <c r="S303">
        <v>-0.1</v>
      </c>
      <c r="T303">
        <v>50</v>
      </c>
      <c r="U303">
        <v>-2</v>
      </c>
      <c r="V303">
        <v>-47.217614202620098</v>
      </c>
      <c r="W303">
        <v>12.342520040792163</v>
      </c>
      <c r="X303">
        <v>3.6548356778888431</v>
      </c>
      <c r="Y303">
        <v>18.720789699611935</v>
      </c>
      <c r="Z303">
        <v>-7.4450305920597994</v>
      </c>
      <c r="AA303">
        <v>-3.8518921949240039</v>
      </c>
      <c r="AB303">
        <v>-0.80770450826140805</v>
      </c>
      <c r="AC303">
        <v>0.28025231800164829</v>
      </c>
      <c r="AD303">
        <v>-4.1604585668165663</v>
      </c>
      <c r="AE303">
        <v>31.027368120045779</v>
      </c>
      <c r="AF303">
        <v>-14.027734855151625</v>
      </c>
      <c r="AG303">
        <v>10.942263653434701</v>
      </c>
      <c r="AH303">
        <v>10.857696561498264</v>
      </c>
      <c r="AI303">
        <v>1.10622687400931E-2</v>
      </c>
      <c r="AJ303">
        <v>-10.93144186136535</v>
      </c>
      <c r="AK303">
        <v>0.269156178949852</v>
      </c>
      <c r="AL303">
        <v>-0.33593226223557071</v>
      </c>
      <c r="AM303">
        <v>0.41679791634372099</v>
      </c>
      <c r="AN303" s="2"/>
    </row>
    <row r="304" spans="1:40" x14ac:dyDescent="0.45">
      <c r="A304">
        <v>303</v>
      </c>
      <c r="B304" t="s">
        <v>167</v>
      </c>
      <c r="C304">
        <v>1974</v>
      </c>
      <c r="D304">
        <v>28</v>
      </c>
      <c r="E304" t="s">
        <v>76</v>
      </c>
      <c r="F304" t="s">
        <v>13</v>
      </c>
      <c r="G304">
        <v>690</v>
      </c>
      <c r="H304">
        <v>86</v>
      </c>
      <c r="I304">
        <v>218</v>
      </c>
      <c r="J304">
        <v>180</v>
      </c>
      <c r="K304">
        <v>30</v>
      </c>
      <c r="L304">
        <v>5</v>
      </c>
      <c r="M304">
        <v>38</v>
      </c>
      <c r="N304">
        <v>74</v>
      </c>
      <c r="O304">
        <v>150</v>
      </c>
      <c r="P304" s="28">
        <v>7.5</v>
      </c>
      <c r="Q304">
        <v>5.2</v>
      </c>
      <c r="R304">
        <v>8.3000000000000007</v>
      </c>
      <c r="S304">
        <v>-0.2</v>
      </c>
      <c r="T304">
        <v>43</v>
      </c>
      <c r="U304">
        <v>7</v>
      </c>
      <c r="V304">
        <v>-47.217614202620098</v>
      </c>
      <c r="W304">
        <v>12.560971722930077</v>
      </c>
      <c r="X304">
        <v>2.9934844599851478</v>
      </c>
      <c r="Y304">
        <v>21.036763683069079</v>
      </c>
      <c r="Z304">
        <v>-10.720844052566111</v>
      </c>
      <c r="AA304">
        <v>-2.7513515678028599</v>
      </c>
      <c r="AB304">
        <v>-0.67308709021783997</v>
      </c>
      <c r="AC304">
        <v>1.5213697262946622</v>
      </c>
      <c r="AD304">
        <v>-3.2070201452544369</v>
      </c>
      <c r="AE304">
        <v>27.868893520999201</v>
      </c>
      <c r="AF304">
        <v>-14.027734855151625</v>
      </c>
      <c r="AG304">
        <v>11.379954199572088</v>
      </c>
      <c r="AH304">
        <v>12.178227224383189</v>
      </c>
      <c r="AI304">
        <v>2.21245374801862E-2</v>
      </c>
      <c r="AJ304">
        <v>-9.4010400007742003</v>
      </c>
      <c r="AK304">
        <v>-0.94204662632448199</v>
      </c>
      <c r="AL304">
        <v>0.62105053400197674</v>
      </c>
      <c r="AM304">
        <v>0.65045743841018522</v>
      </c>
      <c r="AN304" s="2"/>
    </row>
    <row r="305" spans="1:40" x14ac:dyDescent="0.45">
      <c r="A305">
        <v>304</v>
      </c>
      <c r="B305" t="s">
        <v>201</v>
      </c>
      <c r="C305">
        <v>1969</v>
      </c>
      <c r="D305">
        <v>34</v>
      </c>
      <c r="E305" t="s">
        <v>62</v>
      </c>
      <c r="F305" t="s">
        <v>17</v>
      </c>
      <c r="G305">
        <v>570</v>
      </c>
      <c r="H305">
        <v>87</v>
      </c>
      <c r="I305">
        <v>175</v>
      </c>
      <c r="J305">
        <v>124</v>
      </c>
      <c r="K305">
        <v>20</v>
      </c>
      <c r="L305">
        <v>12</v>
      </c>
      <c r="M305">
        <v>4</v>
      </c>
      <c r="N305">
        <v>56</v>
      </c>
      <c r="O305">
        <v>168</v>
      </c>
      <c r="P305" s="28">
        <v>7.5</v>
      </c>
      <c r="Q305">
        <v>5.5</v>
      </c>
      <c r="R305">
        <v>6.1</v>
      </c>
      <c r="S305">
        <v>0.7</v>
      </c>
      <c r="T305">
        <v>41</v>
      </c>
      <c r="U305">
        <v>2</v>
      </c>
      <c r="V305">
        <v>-47.217614202620098</v>
      </c>
      <c r="W305">
        <v>10.376454901550932</v>
      </c>
      <c r="X305">
        <v>3.028292418822184</v>
      </c>
      <c r="Y305">
        <v>16.887310296041694</v>
      </c>
      <c r="Z305">
        <v>-7.385470347323321</v>
      </c>
      <c r="AA305">
        <v>-1.83423437853524</v>
      </c>
      <c r="AB305">
        <v>-1.6154090165228161</v>
      </c>
      <c r="AC305">
        <v>0.1601441817152276</v>
      </c>
      <c r="AD305">
        <v>-2.4269341639763304</v>
      </c>
      <c r="AE305">
        <v>31.213160743519104</v>
      </c>
      <c r="AF305">
        <v>-14.027734855151625</v>
      </c>
      <c r="AG305">
        <v>12.036490018778171</v>
      </c>
      <c r="AH305">
        <v>8.9502633817755957</v>
      </c>
      <c r="AI305">
        <v>-7.7435881180651686E-2</v>
      </c>
      <c r="AJ305">
        <v>-8.9637823263195866</v>
      </c>
      <c r="AK305">
        <v>-0.269156178949852</v>
      </c>
      <c r="AL305">
        <v>-1.1656554083766126</v>
      </c>
      <c r="AM305">
        <v>0.23764118722755009</v>
      </c>
      <c r="AN305" s="2"/>
    </row>
    <row r="306" spans="1:40" x14ac:dyDescent="0.45">
      <c r="A306">
        <v>305</v>
      </c>
      <c r="B306" t="s">
        <v>372</v>
      </c>
      <c r="C306">
        <v>2018</v>
      </c>
      <c r="D306">
        <v>25</v>
      </c>
      <c r="E306" t="s">
        <v>235</v>
      </c>
      <c r="F306" t="s">
        <v>13</v>
      </c>
      <c r="G306">
        <v>698</v>
      </c>
      <c r="H306">
        <v>110</v>
      </c>
      <c r="I306">
        <v>156</v>
      </c>
      <c r="J306">
        <v>75</v>
      </c>
      <c r="K306">
        <v>38</v>
      </c>
      <c r="L306">
        <v>4</v>
      </c>
      <c r="M306">
        <v>34</v>
      </c>
      <c r="N306">
        <v>106</v>
      </c>
      <c r="O306">
        <v>151</v>
      </c>
      <c r="P306" s="28">
        <v>7.5</v>
      </c>
      <c r="Q306">
        <v>5.2</v>
      </c>
      <c r="R306">
        <v>7.5</v>
      </c>
      <c r="S306">
        <v>0.3</v>
      </c>
      <c r="T306">
        <v>39</v>
      </c>
      <c r="U306">
        <v>9</v>
      </c>
      <c r="V306">
        <v>-47.217614202620098</v>
      </c>
      <c r="W306">
        <v>12.706606177688686</v>
      </c>
      <c r="X306">
        <v>3.8288754720740261</v>
      </c>
      <c r="Y306">
        <v>15.053830892471451</v>
      </c>
      <c r="Z306">
        <v>-4.4670183552358802</v>
      </c>
      <c r="AA306">
        <v>-3.4850453192169559</v>
      </c>
      <c r="AB306">
        <v>-0.538469672174272</v>
      </c>
      <c r="AC306">
        <v>1.3612255445794346</v>
      </c>
      <c r="AD306">
        <v>-4.593839667526626</v>
      </c>
      <c r="AE306">
        <v>28.05468614447253</v>
      </c>
      <c r="AF306">
        <v>-14.027734855151625</v>
      </c>
      <c r="AG306">
        <v>11.379954199572088</v>
      </c>
      <c r="AH306">
        <v>11.0044221907077</v>
      </c>
      <c r="AI306">
        <v>-3.3186806220279294E-2</v>
      </c>
      <c r="AJ306">
        <v>-8.5265246518649729</v>
      </c>
      <c r="AK306">
        <v>-1.211202805274334</v>
      </c>
      <c r="AL306">
        <v>-0.7110357137191321</v>
      </c>
      <c r="AM306">
        <v>0.32937002572318363</v>
      </c>
      <c r="AN306" s="2"/>
    </row>
    <row r="307" spans="1:40" x14ac:dyDescent="0.45">
      <c r="A307">
        <v>306</v>
      </c>
      <c r="B307" t="s">
        <v>300</v>
      </c>
      <c r="C307">
        <v>1984</v>
      </c>
      <c r="D307">
        <v>30</v>
      </c>
      <c r="E307" t="s">
        <v>301</v>
      </c>
      <c r="F307" t="s">
        <v>17</v>
      </c>
      <c r="G307">
        <v>669</v>
      </c>
      <c r="H307">
        <v>75</v>
      </c>
      <c r="I307">
        <v>175</v>
      </c>
      <c r="J307">
        <v>115</v>
      </c>
      <c r="K307">
        <v>32</v>
      </c>
      <c r="L307">
        <v>1</v>
      </c>
      <c r="M307">
        <v>2</v>
      </c>
      <c r="N307">
        <v>64</v>
      </c>
      <c r="O307">
        <v>143</v>
      </c>
      <c r="P307" s="28">
        <v>7.5</v>
      </c>
      <c r="Q307">
        <v>5.0999999999999996</v>
      </c>
      <c r="R307">
        <v>6.5</v>
      </c>
      <c r="S307">
        <v>1.8</v>
      </c>
      <c r="T307">
        <v>33</v>
      </c>
      <c r="U307">
        <v>-2</v>
      </c>
      <c r="V307">
        <v>-47.217614202620098</v>
      </c>
      <c r="W307">
        <v>12.178681279188726</v>
      </c>
      <c r="X307">
        <v>2.6105969127777451</v>
      </c>
      <c r="Y307">
        <v>16.887310296041694</v>
      </c>
      <c r="Z307">
        <v>-6.8494281446950156</v>
      </c>
      <c r="AA307">
        <v>-2.9347750056563839</v>
      </c>
      <c r="AB307">
        <v>-0.134617418043568</v>
      </c>
      <c r="AC307">
        <v>8.0072090857613798E-2</v>
      </c>
      <c r="AD307">
        <v>-2.7736390445443777</v>
      </c>
      <c r="AE307">
        <v>26.568345156685904</v>
      </c>
      <c r="AF307">
        <v>-14.027734855151625</v>
      </c>
      <c r="AG307">
        <v>11.161108926503394</v>
      </c>
      <c r="AH307">
        <v>9.5371658986133401</v>
      </c>
      <c r="AI307">
        <v>-0.19912083732167579</v>
      </c>
      <c r="AJ307">
        <v>-7.2147516285011308</v>
      </c>
      <c r="AK307">
        <v>0.269156178949852</v>
      </c>
      <c r="AL307">
        <v>-2.0592443969156111</v>
      </c>
      <c r="AM307">
        <v>0.113121613880705</v>
      </c>
      <c r="AN307" s="2"/>
    </row>
    <row r="308" spans="1:40" x14ac:dyDescent="0.45">
      <c r="A308">
        <v>307</v>
      </c>
      <c r="B308" t="s">
        <v>142</v>
      </c>
      <c r="C308">
        <v>1981</v>
      </c>
      <c r="D308">
        <v>26</v>
      </c>
      <c r="E308" t="s">
        <v>301</v>
      </c>
      <c r="F308" t="s">
        <v>17</v>
      </c>
      <c r="G308">
        <v>441</v>
      </c>
      <c r="H308">
        <v>71</v>
      </c>
      <c r="I308">
        <v>119</v>
      </c>
      <c r="J308">
        <v>71</v>
      </c>
      <c r="K308">
        <v>21</v>
      </c>
      <c r="L308">
        <v>3</v>
      </c>
      <c r="M308">
        <v>26</v>
      </c>
      <c r="N308">
        <v>35</v>
      </c>
      <c r="O308">
        <v>157</v>
      </c>
      <c r="P308" s="28">
        <v>7.5</v>
      </c>
      <c r="Q308">
        <v>6</v>
      </c>
      <c r="R308">
        <v>5.3</v>
      </c>
      <c r="S308">
        <v>2.2000000000000002</v>
      </c>
      <c r="T308">
        <v>29</v>
      </c>
      <c r="U308">
        <v>5</v>
      </c>
      <c r="V308">
        <v>-47.217614202620098</v>
      </c>
      <c r="W308">
        <v>8.0280993185683531</v>
      </c>
      <c r="X308">
        <v>2.4713650774295988</v>
      </c>
      <c r="Y308">
        <v>11.483371001308351</v>
      </c>
      <c r="Z308">
        <v>-4.2287773762899663</v>
      </c>
      <c r="AA308">
        <v>-1.925946097462002</v>
      </c>
      <c r="AB308">
        <v>-0.40385225413070402</v>
      </c>
      <c r="AC308">
        <v>1.0409371811489794</v>
      </c>
      <c r="AD308">
        <v>-1.5168338524852065</v>
      </c>
      <c r="AE308">
        <v>29.169441885312498</v>
      </c>
      <c r="AF308">
        <v>-14.027734855151625</v>
      </c>
      <c r="AG308">
        <v>13.130716384121641</v>
      </c>
      <c r="AH308">
        <v>7.7764583481001077</v>
      </c>
      <c r="AI308">
        <v>-0.24336991228204821</v>
      </c>
      <c r="AJ308">
        <v>-6.3402362795919034</v>
      </c>
      <c r="AK308">
        <v>-0.67289044737463</v>
      </c>
      <c r="AL308">
        <v>-3.4768660813986605</v>
      </c>
      <c r="AM308">
        <v>2.997767695794256E-2</v>
      </c>
      <c r="AN308" s="2"/>
    </row>
    <row r="309" spans="1:40" x14ac:dyDescent="0.45">
      <c r="A309">
        <v>308</v>
      </c>
      <c r="B309" t="s">
        <v>124</v>
      </c>
      <c r="C309">
        <v>1999</v>
      </c>
      <c r="D309">
        <v>31</v>
      </c>
      <c r="E309" t="s">
        <v>46</v>
      </c>
      <c r="F309" t="s">
        <v>17</v>
      </c>
      <c r="G309">
        <v>729</v>
      </c>
      <c r="H309">
        <v>143</v>
      </c>
      <c r="I309">
        <v>171</v>
      </c>
      <c r="J309">
        <v>94</v>
      </c>
      <c r="K309">
        <v>35</v>
      </c>
      <c r="L309">
        <v>0</v>
      </c>
      <c r="M309">
        <v>30</v>
      </c>
      <c r="N309">
        <v>149</v>
      </c>
      <c r="O309">
        <v>164</v>
      </c>
      <c r="P309" s="28">
        <v>7.4</v>
      </c>
      <c r="Q309">
        <v>5.3</v>
      </c>
      <c r="R309">
        <v>7.3</v>
      </c>
      <c r="S309">
        <v>-0.7</v>
      </c>
      <c r="T309">
        <v>65</v>
      </c>
      <c r="U309">
        <v>1</v>
      </c>
      <c r="V309">
        <v>-47.217614202620098</v>
      </c>
      <c r="W309">
        <v>13.270939689878299</v>
      </c>
      <c r="X309">
        <v>4.9775381136962338</v>
      </c>
      <c r="Y309">
        <v>16.501314632132168</v>
      </c>
      <c r="Z309">
        <v>-5.5986630052289694</v>
      </c>
      <c r="AA309">
        <v>-3.2099101624366702</v>
      </c>
      <c r="AB309">
        <v>0</v>
      </c>
      <c r="AC309">
        <v>1.201081362864207</v>
      </c>
      <c r="AD309">
        <v>-6.4573784005798798</v>
      </c>
      <c r="AE309">
        <v>30.469990249625791</v>
      </c>
      <c r="AF309">
        <v>-13.840698390416271</v>
      </c>
      <c r="AG309">
        <v>11.598799472640783</v>
      </c>
      <c r="AH309">
        <v>10.710970932288827</v>
      </c>
      <c r="AI309">
        <v>7.7435881180651686E-2</v>
      </c>
      <c r="AJ309">
        <v>-14.210874419774955</v>
      </c>
      <c r="AK309">
        <v>-0.134578089474926</v>
      </c>
      <c r="AL309">
        <v>-1.8616463362248097</v>
      </c>
      <c r="AM309">
        <v>0.13451127344348476</v>
      </c>
      <c r="AN309" s="2"/>
    </row>
    <row r="310" spans="1:40" x14ac:dyDescent="0.45">
      <c r="A310">
        <v>309</v>
      </c>
      <c r="B310" t="s">
        <v>185</v>
      </c>
      <c r="C310">
        <v>1970</v>
      </c>
      <c r="D310">
        <v>22</v>
      </c>
      <c r="E310" t="s">
        <v>73</v>
      </c>
      <c r="F310" t="s">
        <v>17</v>
      </c>
      <c r="G310">
        <v>671</v>
      </c>
      <c r="H310">
        <v>97</v>
      </c>
      <c r="I310">
        <v>177</v>
      </c>
      <c r="J310">
        <v>93</v>
      </c>
      <c r="K310">
        <v>35</v>
      </c>
      <c r="L310">
        <v>4</v>
      </c>
      <c r="M310">
        <v>5</v>
      </c>
      <c r="N310">
        <v>54</v>
      </c>
      <c r="O310">
        <v>141</v>
      </c>
      <c r="P310" s="28">
        <v>7.4</v>
      </c>
      <c r="Q310">
        <v>5.2</v>
      </c>
      <c r="R310">
        <v>6.3</v>
      </c>
      <c r="S310">
        <v>1.8</v>
      </c>
      <c r="T310">
        <v>30</v>
      </c>
      <c r="U310">
        <v>3</v>
      </c>
      <c r="V310">
        <v>-47.217614202620098</v>
      </c>
      <c r="W310">
        <v>12.21508989287838</v>
      </c>
      <c r="X310">
        <v>3.37637200719255</v>
      </c>
      <c r="Y310">
        <v>17.080308127996453</v>
      </c>
      <c r="Z310">
        <v>-5.539102760492491</v>
      </c>
      <c r="AA310">
        <v>-3.2099101624366702</v>
      </c>
      <c r="AB310">
        <v>-0.538469672174272</v>
      </c>
      <c r="AC310">
        <v>0.20018022714403449</v>
      </c>
      <c r="AD310">
        <v>-2.3402579438343185</v>
      </c>
      <c r="AE310">
        <v>26.196759909739249</v>
      </c>
      <c r="AF310">
        <v>-13.840698390416271</v>
      </c>
      <c r="AG310">
        <v>11.379954199572088</v>
      </c>
      <c r="AH310">
        <v>9.243714640194467</v>
      </c>
      <c r="AI310">
        <v>-0.19912083732167579</v>
      </c>
      <c r="AJ310">
        <v>-6.5588651168192103</v>
      </c>
      <c r="AK310">
        <v>-0.403734268424778</v>
      </c>
      <c r="AL310">
        <v>-0.15539434982256273</v>
      </c>
      <c r="AM310">
        <v>0.46122939861153478</v>
      </c>
      <c r="AN310" s="2"/>
    </row>
    <row r="311" spans="1:40" x14ac:dyDescent="0.45">
      <c r="A311">
        <v>310</v>
      </c>
      <c r="B311" t="s">
        <v>373</v>
      </c>
      <c r="C311">
        <v>1949</v>
      </c>
      <c r="D311">
        <v>30</v>
      </c>
      <c r="E311" t="s">
        <v>228</v>
      </c>
      <c r="F311" t="s">
        <v>17</v>
      </c>
      <c r="G311">
        <v>743</v>
      </c>
      <c r="H311">
        <v>132</v>
      </c>
      <c r="I311">
        <v>172</v>
      </c>
      <c r="J311">
        <v>126</v>
      </c>
      <c r="K311">
        <v>27</v>
      </c>
      <c r="L311">
        <v>3</v>
      </c>
      <c r="M311">
        <v>26</v>
      </c>
      <c r="N311">
        <v>116</v>
      </c>
      <c r="O311">
        <v>113</v>
      </c>
      <c r="P311" s="28">
        <v>7.4</v>
      </c>
      <c r="Q311">
        <v>4.8</v>
      </c>
      <c r="R311">
        <v>6.2</v>
      </c>
      <c r="S311">
        <v>2.2999999999999998</v>
      </c>
      <c r="T311">
        <v>16</v>
      </c>
      <c r="U311">
        <v>9</v>
      </c>
      <c r="V311">
        <v>-47.217614202620098</v>
      </c>
      <c r="W311">
        <v>13.525799985705866</v>
      </c>
      <c r="X311">
        <v>4.5946505664888315</v>
      </c>
      <c r="Y311">
        <v>16.597813548109549</v>
      </c>
      <c r="Z311">
        <v>-7.5045908367962779</v>
      </c>
      <c r="AA311">
        <v>-2.4762164110225742</v>
      </c>
      <c r="AB311">
        <v>-0.40385225413070402</v>
      </c>
      <c r="AC311">
        <v>1.0409371811489794</v>
      </c>
      <c r="AD311">
        <v>-5.0272207682366847</v>
      </c>
      <c r="AE311">
        <v>20.994566452486065</v>
      </c>
      <c r="AF311">
        <v>-13.840698390416271</v>
      </c>
      <c r="AG311">
        <v>10.504573107297313</v>
      </c>
      <c r="AH311">
        <v>9.0969890109850322</v>
      </c>
      <c r="AI311">
        <v>-0.25443218102214127</v>
      </c>
      <c r="AJ311">
        <v>-3.498061395636912</v>
      </c>
      <c r="AK311">
        <v>-1.211202805274334</v>
      </c>
      <c r="AL311">
        <v>-5.0785593929343609</v>
      </c>
      <c r="AM311">
        <v>6.1903172004236446E-3</v>
      </c>
      <c r="AN311" s="2"/>
    </row>
    <row r="312" spans="1:40" x14ac:dyDescent="0.45">
      <c r="A312">
        <v>311</v>
      </c>
      <c r="B312" t="s">
        <v>209</v>
      </c>
      <c r="C312">
        <v>1959</v>
      </c>
      <c r="D312">
        <v>28</v>
      </c>
      <c r="E312" t="s">
        <v>25</v>
      </c>
      <c r="F312" t="s">
        <v>17</v>
      </c>
      <c r="G312">
        <v>633</v>
      </c>
      <c r="H312">
        <v>86</v>
      </c>
      <c r="I312">
        <v>174</v>
      </c>
      <c r="J312">
        <v>123</v>
      </c>
      <c r="K312">
        <v>18</v>
      </c>
      <c r="L312">
        <v>5</v>
      </c>
      <c r="M312">
        <v>12</v>
      </c>
      <c r="N312">
        <v>67</v>
      </c>
      <c r="O312">
        <v>130</v>
      </c>
      <c r="P312" s="28">
        <v>7.4</v>
      </c>
      <c r="Q312">
        <v>5</v>
      </c>
      <c r="R312">
        <v>6.7</v>
      </c>
      <c r="S312">
        <v>1.1000000000000001</v>
      </c>
      <c r="T312">
        <v>33</v>
      </c>
      <c r="U312">
        <v>5</v>
      </c>
      <c r="V312">
        <v>-47.217614202620098</v>
      </c>
      <c r="W312">
        <v>11.523326232774984</v>
      </c>
      <c r="X312">
        <v>2.9934844599851478</v>
      </c>
      <c r="Y312">
        <v>16.790811380064312</v>
      </c>
      <c r="Z312">
        <v>-7.3259101025868425</v>
      </c>
      <c r="AA312">
        <v>-1.650810940681716</v>
      </c>
      <c r="AB312">
        <v>-0.67308709021783997</v>
      </c>
      <c r="AC312">
        <v>0.48043254514568279</v>
      </c>
      <c r="AD312">
        <v>-2.9036533747573956</v>
      </c>
      <c r="AE312">
        <v>24.153041051532639</v>
      </c>
      <c r="AF312">
        <v>-13.840698390416271</v>
      </c>
      <c r="AG312">
        <v>10.942263653434701</v>
      </c>
      <c r="AH312">
        <v>9.8306171570322114</v>
      </c>
      <c r="AI312">
        <v>-0.12168495614102411</v>
      </c>
      <c r="AJ312">
        <v>-7.2147516285011308</v>
      </c>
      <c r="AK312">
        <v>-0.67289044737463</v>
      </c>
      <c r="AL312">
        <v>-4.9071246533272728</v>
      </c>
      <c r="AM312">
        <v>7.339451467587574E-3</v>
      </c>
      <c r="AN312" s="2"/>
    </row>
    <row r="313" spans="1:40" x14ac:dyDescent="0.45">
      <c r="A313">
        <v>312</v>
      </c>
      <c r="B313" t="s">
        <v>374</v>
      </c>
      <c r="C313">
        <v>2008</v>
      </c>
      <c r="D313">
        <v>24</v>
      </c>
      <c r="E313" t="s">
        <v>127</v>
      </c>
      <c r="F313" t="s">
        <v>13</v>
      </c>
      <c r="G313">
        <v>697</v>
      </c>
      <c r="H313">
        <v>106</v>
      </c>
      <c r="I313">
        <v>182</v>
      </c>
      <c r="J313">
        <v>113</v>
      </c>
      <c r="K313">
        <v>48</v>
      </c>
      <c r="L313">
        <v>1</v>
      </c>
      <c r="M313">
        <v>10</v>
      </c>
      <c r="N313">
        <v>99</v>
      </c>
      <c r="O313">
        <v>136</v>
      </c>
      <c r="P313" s="28">
        <v>7.4</v>
      </c>
      <c r="Q313">
        <v>5.0999999999999996</v>
      </c>
      <c r="R313">
        <v>5.0999999999999996</v>
      </c>
      <c r="S313">
        <v>1.8</v>
      </c>
      <c r="T313">
        <v>35</v>
      </c>
      <c r="U313">
        <v>-2</v>
      </c>
      <c r="V313">
        <v>-47.217614202620098</v>
      </c>
      <c r="W313">
        <v>12.68840187084386</v>
      </c>
      <c r="X313">
        <v>3.6896436367258794</v>
      </c>
      <c r="Y313">
        <v>17.56280270788336</v>
      </c>
      <c r="Z313">
        <v>-6.7303076552220586</v>
      </c>
      <c r="AA313">
        <v>-4.4021625084845759</v>
      </c>
      <c r="AB313">
        <v>-0.134617418043568</v>
      </c>
      <c r="AC313">
        <v>0.40036045428806899</v>
      </c>
      <c r="AD313">
        <v>-4.2904728970295842</v>
      </c>
      <c r="AE313">
        <v>25.267796792372607</v>
      </c>
      <c r="AF313">
        <v>-13.840698390416271</v>
      </c>
      <c r="AG313">
        <v>11.161108926503394</v>
      </c>
      <c r="AH313">
        <v>7.4830070896812355</v>
      </c>
      <c r="AI313">
        <v>-0.19912083732167579</v>
      </c>
      <c r="AJ313">
        <v>-7.6520093029557446</v>
      </c>
      <c r="AK313">
        <v>0.269156178949852</v>
      </c>
      <c r="AL313">
        <v>-5.9447255548453182</v>
      </c>
      <c r="AM313">
        <v>2.6127767068291285E-3</v>
      </c>
      <c r="AN313" s="2"/>
    </row>
    <row r="314" spans="1:40" x14ac:dyDescent="0.45">
      <c r="A314">
        <v>313</v>
      </c>
      <c r="B314" t="s">
        <v>375</v>
      </c>
      <c r="C314">
        <v>1999</v>
      </c>
      <c r="D314">
        <v>31</v>
      </c>
      <c r="E314" t="s">
        <v>235</v>
      </c>
      <c r="F314" t="s">
        <v>13</v>
      </c>
      <c r="G314">
        <v>694</v>
      </c>
      <c r="H314">
        <v>138</v>
      </c>
      <c r="I314">
        <v>182</v>
      </c>
      <c r="J314">
        <v>115</v>
      </c>
      <c r="K314">
        <v>40</v>
      </c>
      <c r="L314">
        <v>3</v>
      </c>
      <c r="M314">
        <v>37</v>
      </c>
      <c r="N314">
        <v>99</v>
      </c>
      <c r="O314">
        <v>140</v>
      </c>
      <c r="P314" s="28">
        <v>7.4</v>
      </c>
      <c r="Q314">
        <v>5</v>
      </c>
      <c r="R314">
        <v>6.8</v>
      </c>
      <c r="S314">
        <v>1.1000000000000001</v>
      </c>
      <c r="T314">
        <v>38</v>
      </c>
      <c r="U314">
        <v>5</v>
      </c>
      <c r="V314">
        <v>-47.217614202620098</v>
      </c>
      <c r="W314">
        <v>12.633788950309382</v>
      </c>
      <c r="X314">
        <v>4.8034983195110508</v>
      </c>
      <c r="Y314">
        <v>17.56280270788336</v>
      </c>
      <c r="Z314">
        <v>-6.8494281446950156</v>
      </c>
      <c r="AA314">
        <v>-3.6684687570704799</v>
      </c>
      <c r="AB314">
        <v>-0.40385225413070402</v>
      </c>
      <c r="AC314">
        <v>1.4813336808658553</v>
      </c>
      <c r="AD314">
        <v>-4.2904728970295842</v>
      </c>
      <c r="AE314">
        <v>26.01096728626592</v>
      </c>
      <c r="AF314">
        <v>-13.840698390416271</v>
      </c>
      <c r="AG314">
        <v>10.942263653434701</v>
      </c>
      <c r="AH314">
        <v>9.9773427862416479</v>
      </c>
      <c r="AI314">
        <v>-0.12168495614102411</v>
      </c>
      <c r="AJ314">
        <v>-8.307895814637666</v>
      </c>
      <c r="AK314">
        <v>-0.67289044737463</v>
      </c>
      <c r="AL314">
        <v>-1.9610084796035561</v>
      </c>
      <c r="AM314">
        <v>0.12335794837892509</v>
      </c>
      <c r="AN314" s="2"/>
    </row>
    <row r="315" spans="1:40" x14ac:dyDescent="0.45">
      <c r="A315">
        <v>314</v>
      </c>
      <c r="B315" t="s">
        <v>88</v>
      </c>
      <c r="C315">
        <v>1998</v>
      </c>
      <c r="D315">
        <v>23</v>
      </c>
      <c r="E315" t="s">
        <v>301</v>
      </c>
      <c r="F315" t="s">
        <v>17</v>
      </c>
      <c r="G315">
        <v>677</v>
      </c>
      <c r="H315">
        <v>108</v>
      </c>
      <c r="I315">
        <v>202</v>
      </c>
      <c r="J315">
        <v>120</v>
      </c>
      <c r="K315">
        <v>37</v>
      </c>
      <c r="L315">
        <v>7</v>
      </c>
      <c r="M315">
        <v>11</v>
      </c>
      <c r="N315">
        <v>42</v>
      </c>
      <c r="O315">
        <v>150</v>
      </c>
      <c r="P315" s="28">
        <v>7.4</v>
      </c>
      <c r="Q315">
        <v>5.3</v>
      </c>
      <c r="R315">
        <v>5.8</v>
      </c>
      <c r="S315">
        <v>1.1000000000000001</v>
      </c>
      <c r="T315">
        <v>45</v>
      </c>
      <c r="U315">
        <v>-1</v>
      </c>
      <c r="V315">
        <v>-47.217614202620098</v>
      </c>
      <c r="W315">
        <v>12.324315733947337</v>
      </c>
      <c r="X315">
        <v>3.7592595543999527</v>
      </c>
      <c r="Y315">
        <v>19.492781027430983</v>
      </c>
      <c r="Z315">
        <v>-7.147229368377408</v>
      </c>
      <c r="AA315">
        <v>-3.3933336002901937</v>
      </c>
      <c r="AB315">
        <v>-0.94232192630497602</v>
      </c>
      <c r="AC315">
        <v>0.44039649971687589</v>
      </c>
      <c r="AD315">
        <v>-1.8202006229822478</v>
      </c>
      <c r="AE315">
        <v>27.868893520999201</v>
      </c>
      <c r="AF315">
        <v>-13.840698390416271</v>
      </c>
      <c r="AG315">
        <v>11.598799472640783</v>
      </c>
      <c r="AH315">
        <v>8.5100864941472878</v>
      </c>
      <c r="AI315">
        <v>-0.12168495614102411</v>
      </c>
      <c r="AJ315">
        <v>-9.8382976752288158</v>
      </c>
      <c r="AK315">
        <v>0.134578089474926</v>
      </c>
      <c r="AL315">
        <v>-0.19227034960368927</v>
      </c>
      <c r="AM315">
        <v>0.45207994698258941</v>
      </c>
      <c r="AN315" s="2"/>
    </row>
    <row r="316" spans="1:40" x14ac:dyDescent="0.45">
      <c r="A316">
        <v>315</v>
      </c>
      <c r="B316" t="s">
        <v>376</v>
      </c>
      <c r="C316">
        <v>1963</v>
      </c>
      <c r="D316">
        <v>28</v>
      </c>
      <c r="E316" t="s">
        <v>76</v>
      </c>
      <c r="F316" t="s">
        <v>13</v>
      </c>
      <c r="G316">
        <v>626</v>
      </c>
      <c r="H316">
        <v>99</v>
      </c>
      <c r="I316">
        <v>143</v>
      </c>
      <c r="J316">
        <v>79</v>
      </c>
      <c r="K316">
        <v>25</v>
      </c>
      <c r="L316">
        <v>4</v>
      </c>
      <c r="M316">
        <v>6</v>
      </c>
      <c r="N316">
        <v>90</v>
      </c>
      <c r="O316">
        <v>151</v>
      </c>
      <c r="P316" s="28">
        <v>7.4</v>
      </c>
      <c r="Q316">
        <v>5.5</v>
      </c>
      <c r="R316">
        <v>5.7</v>
      </c>
      <c r="S316">
        <v>1.1000000000000001</v>
      </c>
      <c r="T316">
        <v>39</v>
      </c>
      <c r="U316">
        <v>2</v>
      </c>
      <c r="V316">
        <v>-47.217614202620098</v>
      </c>
      <c r="W316">
        <v>11.395896084861199</v>
      </c>
      <c r="X316">
        <v>3.4459879248666234</v>
      </c>
      <c r="Y316">
        <v>13.799344984765497</v>
      </c>
      <c r="Z316">
        <v>-4.7052593341817932</v>
      </c>
      <c r="AA316">
        <v>-2.2927929731690497</v>
      </c>
      <c r="AB316">
        <v>-0.538469672174272</v>
      </c>
      <c r="AC316">
        <v>0.24021627257284139</v>
      </c>
      <c r="AD316">
        <v>-3.900429906390531</v>
      </c>
      <c r="AE316">
        <v>28.05468614447253</v>
      </c>
      <c r="AF316">
        <v>-13.840698390416271</v>
      </c>
      <c r="AG316">
        <v>12.036490018778171</v>
      </c>
      <c r="AH316">
        <v>8.3633608649378512</v>
      </c>
      <c r="AI316">
        <v>-0.12168495614102411</v>
      </c>
      <c r="AJ316">
        <v>-8.5265246518649729</v>
      </c>
      <c r="AK316">
        <v>-0.269156178949852</v>
      </c>
      <c r="AL316">
        <v>-4.0766479706531547</v>
      </c>
      <c r="AM316">
        <v>1.6681250413740002E-2</v>
      </c>
      <c r="AN316" s="2"/>
    </row>
    <row r="317" spans="1:40" x14ac:dyDescent="0.45">
      <c r="A317">
        <v>316</v>
      </c>
      <c r="B317" t="s">
        <v>377</v>
      </c>
      <c r="C317">
        <v>2000</v>
      </c>
      <c r="D317">
        <v>26</v>
      </c>
      <c r="E317" t="s">
        <v>40</v>
      </c>
      <c r="F317" t="s">
        <v>13</v>
      </c>
      <c r="G317">
        <v>599</v>
      </c>
      <c r="H317">
        <v>104</v>
      </c>
      <c r="I317">
        <v>197</v>
      </c>
      <c r="J317">
        <v>122</v>
      </c>
      <c r="K317">
        <v>51</v>
      </c>
      <c r="L317">
        <v>3</v>
      </c>
      <c r="M317">
        <v>5</v>
      </c>
      <c r="N317">
        <v>61</v>
      </c>
      <c r="O317">
        <v>156</v>
      </c>
      <c r="P317" s="28">
        <v>7.4</v>
      </c>
      <c r="Q317">
        <v>5.3</v>
      </c>
      <c r="R317">
        <v>6.6</v>
      </c>
      <c r="S317">
        <v>1.6</v>
      </c>
      <c r="T317">
        <v>43</v>
      </c>
      <c r="U317">
        <v>-2</v>
      </c>
      <c r="V317">
        <v>-47.217614202620098</v>
      </c>
      <c r="W317">
        <v>10.904379800050894</v>
      </c>
      <c r="X317">
        <v>3.6200277190518064</v>
      </c>
      <c r="Y317">
        <v>19.010286447544075</v>
      </c>
      <c r="Z317">
        <v>-7.2663498578503649</v>
      </c>
      <c r="AA317">
        <v>-4.6772976652648621</v>
      </c>
      <c r="AB317">
        <v>-0.40385225413070402</v>
      </c>
      <c r="AC317">
        <v>0.20018022714403449</v>
      </c>
      <c r="AD317">
        <v>-2.6436247143313598</v>
      </c>
      <c r="AE317">
        <v>28.983649261839169</v>
      </c>
      <c r="AF317">
        <v>-13.840698390416271</v>
      </c>
      <c r="AG317">
        <v>11.598799472640783</v>
      </c>
      <c r="AH317">
        <v>9.6838915278227748</v>
      </c>
      <c r="AI317">
        <v>-0.1769962998414896</v>
      </c>
      <c r="AJ317">
        <v>-9.4010400007742003</v>
      </c>
      <c r="AK317">
        <v>0.269156178949852</v>
      </c>
      <c r="AL317">
        <v>-1.3571027501859669</v>
      </c>
      <c r="AM317">
        <v>0.2047115847977955</v>
      </c>
      <c r="AN317" s="2"/>
    </row>
    <row r="318" spans="1:40" x14ac:dyDescent="0.45">
      <c r="A318">
        <v>317</v>
      </c>
      <c r="B318" t="s">
        <v>326</v>
      </c>
      <c r="C318">
        <v>1998</v>
      </c>
      <c r="D318">
        <v>21</v>
      </c>
      <c r="E318" t="s">
        <v>19</v>
      </c>
      <c r="F318" t="s">
        <v>17</v>
      </c>
      <c r="G318">
        <v>631</v>
      </c>
      <c r="H318">
        <v>89</v>
      </c>
      <c r="I318">
        <v>158</v>
      </c>
      <c r="J318">
        <v>86</v>
      </c>
      <c r="K318">
        <v>33</v>
      </c>
      <c r="L318">
        <v>8</v>
      </c>
      <c r="M318">
        <v>27</v>
      </c>
      <c r="N318">
        <v>40</v>
      </c>
      <c r="O318">
        <v>116</v>
      </c>
      <c r="P318" s="28">
        <v>7.4</v>
      </c>
      <c r="Q318">
        <v>5.5</v>
      </c>
      <c r="R318">
        <v>3.9</v>
      </c>
      <c r="S318">
        <v>3.9</v>
      </c>
      <c r="T318">
        <v>13</v>
      </c>
      <c r="U318">
        <v>4</v>
      </c>
      <c r="V318">
        <v>-47.217614202620098</v>
      </c>
      <c r="W318">
        <v>11.486917619085331</v>
      </c>
      <c r="X318">
        <v>3.0979083364962574</v>
      </c>
      <c r="Y318">
        <v>15.246828724426214</v>
      </c>
      <c r="Z318">
        <v>-5.1221810473371425</v>
      </c>
      <c r="AA318">
        <v>-3.0264867245831457</v>
      </c>
      <c r="AB318">
        <v>-1.076939344348544</v>
      </c>
      <c r="AC318">
        <v>1.0809732265777863</v>
      </c>
      <c r="AD318">
        <v>-1.7335244028402361</v>
      </c>
      <c r="AE318">
        <v>21.551944322906049</v>
      </c>
      <c r="AF318">
        <v>-13.840698390416271</v>
      </c>
      <c r="AG318">
        <v>12.036490018778171</v>
      </c>
      <c r="AH318">
        <v>5.7222995391680032</v>
      </c>
      <c r="AI318">
        <v>-0.43142848086363089</v>
      </c>
      <c r="AJ318">
        <v>-2.842174883954991</v>
      </c>
      <c r="AK318">
        <v>-0.538312357899704</v>
      </c>
      <c r="AL318">
        <v>-5.6059980474259454</v>
      </c>
      <c r="AM318">
        <v>3.6622884825721867E-3</v>
      </c>
      <c r="AN318" s="2"/>
    </row>
    <row r="319" spans="1:40" x14ac:dyDescent="0.45">
      <c r="A319">
        <v>318</v>
      </c>
      <c r="B319" t="s">
        <v>175</v>
      </c>
      <c r="C319">
        <v>1975</v>
      </c>
      <c r="D319">
        <v>23</v>
      </c>
      <c r="E319" t="s">
        <v>40</v>
      </c>
      <c r="F319" t="s">
        <v>13</v>
      </c>
      <c r="G319">
        <v>605</v>
      </c>
      <c r="H319">
        <v>103</v>
      </c>
      <c r="I319">
        <v>175</v>
      </c>
      <c r="J319">
        <v>100</v>
      </c>
      <c r="K319">
        <v>47</v>
      </c>
      <c r="L319">
        <v>7</v>
      </c>
      <c r="M319">
        <v>10</v>
      </c>
      <c r="N319">
        <v>62</v>
      </c>
      <c r="O319">
        <v>162</v>
      </c>
      <c r="P319" s="28">
        <v>7.4</v>
      </c>
      <c r="Q319">
        <v>5.3</v>
      </c>
      <c r="R319">
        <v>6.6</v>
      </c>
      <c r="S319">
        <v>0.9</v>
      </c>
      <c r="T319">
        <v>43</v>
      </c>
      <c r="U319">
        <v>-2</v>
      </c>
      <c r="V319">
        <v>-47.217614202620098</v>
      </c>
      <c r="W319">
        <v>11.013605641119851</v>
      </c>
      <c r="X319">
        <v>3.5852197602147697</v>
      </c>
      <c r="Y319">
        <v>16.887310296041694</v>
      </c>
      <c r="Z319">
        <v>-5.9560244736478394</v>
      </c>
      <c r="AA319">
        <v>-4.3104507895578141</v>
      </c>
      <c r="AB319">
        <v>-0.94232192630497602</v>
      </c>
      <c r="AC319">
        <v>0.40036045428806899</v>
      </c>
      <c r="AD319">
        <v>-2.6869628244023658</v>
      </c>
      <c r="AE319">
        <v>30.098405002679137</v>
      </c>
      <c r="AF319">
        <v>-13.840698390416271</v>
      </c>
      <c r="AG319">
        <v>11.598799472640783</v>
      </c>
      <c r="AH319">
        <v>9.6838915278227748</v>
      </c>
      <c r="AI319">
        <v>-9.9560418660837896E-2</v>
      </c>
      <c r="AJ319">
        <v>-9.4010400007742003</v>
      </c>
      <c r="AK319">
        <v>0.269156178949852</v>
      </c>
      <c r="AL319">
        <v>-0.91792469262747023</v>
      </c>
      <c r="AM319">
        <v>0.28538094112564577</v>
      </c>
      <c r="AN319" s="2"/>
    </row>
    <row r="320" spans="1:40" x14ac:dyDescent="0.45">
      <c r="A320">
        <v>319</v>
      </c>
      <c r="B320" t="s">
        <v>378</v>
      </c>
      <c r="C320">
        <v>1970</v>
      </c>
      <c r="D320">
        <v>29</v>
      </c>
      <c r="E320" t="s">
        <v>43</v>
      </c>
      <c r="F320" t="s">
        <v>13</v>
      </c>
      <c r="G320">
        <v>692</v>
      </c>
      <c r="H320">
        <v>104</v>
      </c>
      <c r="I320">
        <v>179</v>
      </c>
      <c r="J320">
        <v>109</v>
      </c>
      <c r="K320">
        <v>35</v>
      </c>
      <c r="L320">
        <v>4</v>
      </c>
      <c r="M320">
        <v>38</v>
      </c>
      <c r="N320">
        <v>77</v>
      </c>
      <c r="O320">
        <v>146</v>
      </c>
      <c r="P320" s="28">
        <v>7.4</v>
      </c>
      <c r="Q320">
        <v>5.0999999999999996</v>
      </c>
      <c r="R320">
        <v>7.3</v>
      </c>
      <c r="S320">
        <v>0.5</v>
      </c>
      <c r="T320">
        <v>39</v>
      </c>
      <c r="U320">
        <v>5</v>
      </c>
      <c r="V320">
        <v>-47.217614202620098</v>
      </c>
      <c r="W320">
        <v>12.597380336619729</v>
      </c>
      <c r="X320">
        <v>3.6200277190518064</v>
      </c>
      <c r="Y320">
        <v>17.273305959951216</v>
      </c>
      <c r="Z320">
        <v>-6.4920666762761456</v>
      </c>
      <c r="AA320">
        <v>-3.2099101624366702</v>
      </c>
      <c r="AB320">
        <v>-0.538469672174272</v>
      </c>
      <c r="AC320">
        <v>1.5213697262946622</v>
      </c>
      <c r="AD320">
        <v>-3.3370344754674544</v>
      </c>
      <c r="AE320">
        <v>27.125723027105888</v>
      </c>
      <c r="AF320">
        <v>-13.840698390416271</v>
      </c>
      <c r="AG320">
        <v>11.161108926503394</v>
      </c>
      <c r="AH320">
        <v>10.710970932288827</v>
      </c>
      <c r="AI320">
        <v>-5.5311343700465497E-2</v>
      </c>
      <c r="AJ320">
        <v>-8.5265246518649729</v>
      </c>
      <c r="AK320">
        <v>-0.67289044737463</v>
      </c>
      <c r="AL320">
        <v>0.11936660548453881</v>
      </c>
      <c r="AM320">
        <v>0.52980626883612636</v>
      </c>
      <c r="AN320" s="2"/>
    </row>
    <row r="321" spans="1:40" x14ac:dyDescent="0.45">
      <c r="A321">
        <v>320</v>
      </c>
      <c r="B321" t="s">
        <v>379</v>
      </c>
      <c r="C321">
        <v>1983</v>
      </c>
      <c r="D321">
        <v>25</v>
      </c>
      <c r="E321" t="s">
        <v>46</v>
      </c>
      <c r="F321" t="s">
        <v>17</v>
      </c>
      <c r="G321">
        <v>686</v>
      </c>
      <c r="H321">
        <v>81</v>
      </c>
      <c r="I321">
        <v>177</v>
      </c>
      <c r="J321">
        <v>120</v>
      </c>
      <c r="K321">
        <v>28</v>
      </c>
      <c r="L321">
        <v>9</v>
      </c>
      <c r="M321">
        <v>34</v>
      </c>
      <c r="N321">
        <v>54</v>
      </c>
      <c r="O321">
        <v>127</v>
      </c>
      <c r="P321" s="28">
        <v>7.4</v>
      </c>
      <c r="Q321">
        <v>5.2</v>
      </c>
      <c r="R321">
        <v>5.3</v>
      </c>
      <c r="S321">
        <v>3.2</v>
      </c>
      <c r="T321">
        <v>17</v>
      </c>
      <c r="U321">
        <v>2</v>
      </c>
      <c r="V321">
        <v>-47.217614202620098</v>
      </c>
      <c r="W321">
        <v>12.488154495550772</v>
      </c>
      <c r="X321">
        <v>2.8194446657999648</v>
      </c>
      <c r="Y321">
        <v>17.080308127996453</v>
      </c>
      <c r="Z321">
        <v>-7.147229368377408</v>
      </c>
      <c r="AA321">
        <v>-2.5679281299493359</v>
      </c>
      <c r="AB321">
        <v>-1.211556762392112</v>
      </c>
      <c r="AC321">
        <v>1.3612255445794346</v>
      </c>
      <c r="AD321">
        <v>-2.3402579438343185</v>
      </c>
      <c r="AE321">
        <v>23.595663181112656</v>
      </c>
      <c r="AF321">
        <v>-13.840698390416271</v>
      </c>
      <c r="AG321">
        <v>11.379954199572088</v>
      </c>
      <c r="AH321">
        <v>7.7764583481001077</v>
      </c>
      <c r="AI321">
        <v>-0.35399259968297919</v>
      </c>
      <c r="AJ321">
        <v>-3.7166902328642188</v>
      </c>
      <c r="AK321">
        <v>-0.269156178949852</v>
      </c>
      <c r="AL321">
        <v>-2.1639152463751214</v>
      </c>
      <c r="AM321">
        <v>0.1030380368874088</v>
      </c>
      <c r="AN321" s="2"/>
    </row>
    <row r="322" spans="1:40" x14ac:dyDescent="0.45">
      <c r="A322">
        <v>321</v>
      </c>
      <c r="B322" t="s">
        <v>380</v>
      </c>
      <c r="C322">
        <v>2022</v>
      </c>
      <c r="D322">
        <v>23</v>
      </c>
      <c r="E322" t="s">
        <v>235</v>
      </c>
      <c r="F322" t="s">
        <v>13</v>
      </c>
      <c r="G322">
        <v>557</v>
      </c>
      <c r="H322">
        <v>66</v>
      </c>
      <c r="I322">
        <v>146</v>
      </c>
      <c r="J322">
        <v>100</v>
      </c>
      <c r="K322">
        <v>26</v>
      </c>
      <c r="L322">
        <v>3</v>
      </c>
      <c r="M322">
        <v>20</v>
      </c>
      <c r="N322">
        <v>34</v>
      </c>
      <c r="O322">
        <v>141</v>
      </c>
      <c r="P322" s="28">
        <v>7.4</v>
      </c>
      <c r="Q322">
        <v>5.5</v>
      </c>
      <c r="R322">
        <v>5.6</v>
      </c>
      <c r="S322">
        <v>2.4</v>
      </c>
      <c r="T322">
        <v>25</v>
      </c>
      <c r="U322">
        <v>4</v>
      </c>
      <c r="V322">
        <v>-47.217614202620098</v>
      </c>
      <c r="W322">
        <v>10.139798912568192</v>
      </c>
      <c r="X322">
        <v>2.2973252832444158</v>
      </c>
      <c r="Y322">
        <v>14.08884173269764</v>
      </c>
      <c r="Z322">
        <v>-5.9560244736478394</v>
      </c>
      <c r="AA322">
        <v>-2.384504692095812</v>
      </c>
      <c r="AB322">
        <v>-0.40385225413070402</v>
      </c>
      <c r="AC322">
        <v>0.80072090857613798</v>
      </c>
      <c r="AD322">
        <v>-1.4734957424142006</v>
      </c>
      <c r="AE322">
        <v>26.196759909739249</v>
      </c>
      <c r="AF322">
        <v>-13.840698390416271</v>
      </c>
      <c r="AG322">
        <v>12.036490018778171</v>
      </c>
      <c r="AH322">
        <v>8.2166352357284147</v>
      </c>
      <c r="AI322">
        <v>-0.26549444976223435</v>
      </c>
      <c r="AJ322">
        <v>-5.4657209306826751</v>
      </c>
      <c r="AK322">
        <v>-0.538312357899704</v>
      </c>
      <c r="AL322">
        <v>-3.7691454923373153</v>
      </c>
      <c r="AM322">
        <v>2.2551467599756566E-2</v>
      </c>
      <c r="AN322" s="2"/>
    </row>
    <row r="323" spans="1:40" x14ac:dyDescent="0.45">
      <c r="A323">
        <v>322</v>
      </c>
      <c r="B323" t="s">
        <v>367</v>
      </c>
      <c r="C323">
        <v>2002</v>
      </c>
      <c r="D323">
        <v>31</v>
      </c>
      <c r="E323" t="s">
        <v>235</v>
      </c>
      <c r="F323" t="s">
        <v>13</v>
      </c>
      <c r="G323">
        <v>613</v>
      </c>
      <c r="H323">
        <v>101</v>
      </c>
      <c r="I323">
        <v>146</v>
      </c>
      <c r="J323">
        <v>73</v>
      </c>
      <c r="K323">
        <v>19</v>
      </c>
      <c r="L323">
        <v>2</v>
      </c>
      <c r="M323">
        <v>1</v>
      </c>
      <c r="N323">
        <v>122</v>
      </c>
      <c r="O323">
        <v>197</v>
      </c>
      <c r="P323" s="28">
        <v>7.4</v>
      </c>
      <c r="Q323">
        <v>5.2</v>
      </c>
      <c r="R323">
        <v>8.1999999999999993</v>
      </c>
      <c r="S323">
        <v>-1.7</v>
      </c>
      <c r="T323">
        <v>70</v>
      </c>
      <c r="U323">
        <v>2</v>
      </c>
      <c r="V323">
        <v>-47.217614202620098</v>
      </c>
      <c r="W323">
        <v>11.159240095878459</v>
      </c>
      <c r="X323">
        <v>3.5156038425406964</v>
      </c>
      <c r="Y323">
        <v>14.08884173269764</v>
      </c>
      <c r="Z323">
        <v>-4.3478978657629233</v>
      </c>
      <c r="AA323">
        <v>-1.742522659608478</v>
      </c>
      <c r="AB323">
        <v>-0.269234836087136</v>
      </c>
      <c r="AC323">
        <v>4.0036045428806899E-2</v>
      </c>
      <c r="AD323">
        <v>-5.2872494286627196</v>
      </c>
      <c r="AE323">
        <v>36.601146824245617</v>
      </c>
      <c r="AF323">
        <v>-13.840698390416271</v>
      </c>
      <c r="AG323">
        <v>11.379954199572088</v>
      </c>
      <c r="AH323">
        <v>12.031501595173751</v>
      </c>
      <c r="AI323">
        <v>0.18805856858158268</v>
      </c>
      <c r="AJ323">
        <v>-15.304018605911489</v>
      </c>
      <c r="AK323">
        <v>-0.269156178949852</v>
      </c>
      <c r="AL323">
        <v>0.72599073609967046</v>
      </c>
      <c r="AM323">
        <v>0.6739248513609597</v>
      </c>
      <c r="AN323" s="2"/>
    </row>
    <row r="324" spans="1:40" x14ac:dyDescent="0.45">
      <c r="A324">
        <v>323</v>
      </c>
      <c r="B324" t="s">
        <v>381</v>
      </c>
      <c r="C324">
        <v>1978</v>
      </c>
      <c r="D324">
        <v>31</v>
      </c>
      <c r="E324" t="s">
        <v>155</v>
      </c>
      <c r="F324" t="s">
        <v>13</v>
      </c>
      <c r="G324">
        <v>567</v>
      </c>
      <c r="H324">
        <v>74</v>
      </c>
      <c r="I324">
        <v>145</v>
      </c>
      <c r="J324">
        <v>86</v>
      </c>
      <c r="K324">
        <v>30</v>
      </c>
      <c r="L324">
        <v>7</v>
      </c>
      <c r="M324">
        <v>32</v>
      </c>
      <c r="N324">
        <v>66</v>
      </c>
      <c r="O324">
        <v>151</v>
      </c>
      <c r="P324" s="28">
        <v>7.4</v>
      </c>
      <c r="Q324">
        <v>5.4</v>
      </c>
      <c r="R324">
        <v>5.7</v>
      </c>
      <c r="S324">
        <v>1.8</v>
      </c>
      <c r="T324">
        <v>31</v>
      </c>
      <c r="U324">
        <v>3</v>
      </c>
      <c r="V324">
        <v>-47.217614202620098</v>
      </c>
      <c r="W324">
        <v>10.321841981016455</v>
      </c>
      <c r="X324">
        <v>2.5757889539407084</v>
      </c>
      <c r="Y324">
        <v>13.992342816720258</v>
      </c>
      <c r="Z324">
        <v>-5.1221810473371425</v>
      </c>
      <c r="AA324">
        <v>-2.7513515678028599</v>
      </c>
      <c r="AB324">
        <v>-0.94232192630497602</v>
      </c>
      <c r="AC324">
        <v>1.2811534537218208</v>
      </c>
      <c r="AD324">
        <v>-2.8603152646863896</v>
      </c>
      <c r="AE324">
        <v>28.05468614447253</v>
      </c>
      <c r="AF324">
        <v>-13.840698390416271</v>
      </c>
      <c r="AG324">
        <v>11.817644745709478</v>
      </c>
      <c r="AH324">
        <v>8.3633608649378512</v>
      </c>
      <c r="AI324">
        <v>-0.19912083732167579</v>
      </c>
      <c r="AJ324">
        <v>-6.7774939540465171</v>
      </c>
      <c r="AK324">
        <v>-0.403734268424778</v>
      </c>
      <c r="AL324">
        <v>-3.7080124984416059</v>
      </c>
      <c r="AM324">
        <v>2.3939085469322417E-2</v>
      </c>
      <c r="AN324" s="2"/>
    </row>
    <row r="325" spans="1:40" x14ac:dyDescent="0.45">
      <c r="A325">
        <v>324</v>
      </c>
      <c r="B325" t="s">
        <v>144</v>
      </c>
      <c r="C325">
        <v>1982</v>
      </c>
      <c r="D325">
        <v>32</v>
      </c>
      <c r="E325" t="s">
        <v>28</v>
      </c>
      <c r="F325" t="s">
        <v>17</v>
      </c>
      <c r="G325">
        <v>631</v>
      </c>
      <c r="H325">
        <v>108</v>
      </c>
      <c r="I325">
        <v>144</v>
      </c>
      <c r="J325">
        <v>80</v>
      </c>
      <c r="K325">
        <v>26</v>
      </c>
      <c r="L325">
        <v>3</v>
      </c>
      <c r="M325">
        <v>14</v>
      </c>
      <c r="N325">
        <v>107</v>
      </c>
      <c r="O325">
        <v>161</v>
      </c>
      <c r="P325" s="28">
        <v>7.4</v>
      </c>
      <c r="Q325">
        <v>5.2</v>
      </c>
      <c r="R325">
        <v>6.8</v>
      </c>
      <c r="S325">
        <v>0.8</v>
      </c>
      <c r="T325">
        <v>41</v>
      </c>
      <c r="U325">
        <v>0</v>
      </c>
      <c r="V325">
        <v>-47.217614202620098</v>
      </c>
      <c r="W325">
        <v>11.486917619085331</v>
      </c>
      <c r="X325">
        <v>3.7592595543999527</v>
      </c>
      <c r="Y325">
        <v>13.895843900742879</v>
      </c>
      <c r="Z325">
        <v>-4.7648195789182717</v>
      </c>
      <c r="AA325">
        <v>-2.384504692095812</v>
      </c>
      <c r="AB325">
        <v>-0.40385225413070402</v>
      </c>
      <c r="AC325">
        <v>0.56050463600329659</v>
      </c>
      <c r="AD325">
        <v>-4.6371777775976311</v>
      </c>
      <c r="AE325">
        <v>29.912612379205807</v>
      </c>
      <c r="AF325">
        <v>-13.840698390416271</v>
      </c>
      <c r="AG325">
        <v>11.379954199572088</v>
      </c>
      <c r="AH325">
        <v>9.9773427862416479</v>
      </c>
      <c r="AI325">
        <v>-8.8498149920744798E-2</v>
      </c>
      <c r="AJ325">
        <v>-8.9637823263195866</v>
      </c>
      <c r="AK325">
        <v>0</v>
      </c>
      <c r="AL325">
        <v>-1.3285122967681149</v>
      </c>
      <c r="AM325">
        <v>0.209405555248389</v>
      </c>
      <c r="AN325" s="2"/>
    </row>
    <row r="326" spans="1:40" x14ac:dyDescent="0.45">
      <c r="A326">
        <v>325</v>
      </c>
      <c r="B326" t="s">
        <v>355</v>
      </c>
      <c r="C326">
        <v>1965</v>
      </c>
      <c r="D326">
        <v>23</v>
      </c>
      <c r="E326" t="s">
        <v>46</v>
      </c>
      <c r="F326" t="s">
        <v>17</v>
      </c>
      <c r="G326">
        <v>663</v>
      </c>
      <c r="H326">
        <v>90</v>
      </c>
      <c r="I326">
        <v>155</v>
      </c>
      <c r="J326">
        <v>96</v>
      </c>
      <c r="K326">
        <v>30</v>
      </c>
      <c r="L326">
        <v>7</v>
      </c>
      <c r="M326">
        <v>43</v>
      </c>
      <c r="N326">
        <v>84</v>
      </c>
      <c r="O326">
        <v>144</v>
      </c>
      <c r="P326" s="28">
        <v>7.4</v>
      </c>
      <c r="Q326">
        <v>4.8</v>
      </c>
      <c r="R326">
        <v>7.5</v>
      </c>
      <c r="S326">
        <v>-0.1</v>
      </c>
      <c r="T326">
        <v>38</v>
      </c>
      <c r="U326">
        <v>8</v>
      </c>
      <c r="V326">
        <v>-47.217614202620098</v>
      </c>
      <c r="W326">
        <v>12.069455438119769</v>
      </c>
      <c r="X326">
        <v>3.1327162953332941</v>
      </c>
      <c r="Y326">
        <v>14.95733197649407</v>
      </c>
      <c r="Z326">
        <v>-5.7177834947019264</v>
      </c>
      <c r="AA326">
        <v>-2.7513515678028599</v>
      </c>
      <c r="AB326">
        <v>-0.94232192630497602</v>
      </c>
      <c r="AC326">
        <v>1.7215499534386967</v>
      </c>
      <c r="AD326">
        <v>-3.6404012459644957</v>
      </c>
      <c r="AE326">
        <v>26.754137780159233</v>
      </c>
      <c r="AF326">
        <v>-13.840698390416271</v>
      </c>
      <c r="AG326">
        <v>10.504573107297313</v>
      </c>
      <c r="AH326">
        <v>11.0044221907077</v>
      </c>
      <c r="AI326">
        <v>1.10622687400931E-2</v>
      </c>
      <c r="AJ326">
        <v>-8.307895814637666</v>
      </c>
      <c r="AK326">
        <v>-1.076624715799408</v>
      </c>
      <c r="AL326">
        <v>-3.3394423479575339</v>
      </c>
      <c r="AM326">
        <v>3.4242594478226446E-2</v>
      </c>
      <c r="AN326" s="2"/>
    </row>
    <row r="327" spans="1:40" x14ac:dyDescent="0.45">
      <c r="A327">
        <v>326</v>
      </c>
      <c r="B327" t="s">
        <v>333</v>
      </c>
      <c r="C327">
        <v>1973</v>
      </c>
      <c r="D327">
        <v>22</v>
      </c>
      <c r="E327" t="s">
        <v>46</v>
      </c>
      <c r="F327" t="s">
        <v>17</v>
      </c>
      <c r="G327">
        <v>576</v>
      </c>
      <c r="H327">
        <v>86</v>
      </c>
      <c r="I327">
        <v>168</v>
      </c>
      <c r="J327">
        <v>106</v>
      </c>
      <c r="K327">
        <v>35</v>
      </c>
      <c r="L327">
        <v>2</v>
      </c>
      <c r="M327">
        <v>56</v>
      </c>
      <c r="N327">
        <v>41</v>
      </c>
      <c r="O327">
        <v>152</v>
      </c>
      <c r="P327" s="28">
        <v>7.4</v>
      </c>
      <c r="Q327">
        <v>5.5</v>
      </c>
      <c r="R327">
        <v>6.4</v>
      </c>
      <c r="S327">
        <v>0.9</v>
      </c>
      <c r="T327">
        <v>39</v>
      </c>
      <c r="U327">
        <v>5</v>
      </c>
      <c r="V327">
        <v>-47.217614202620098</v>
      </c>
      <c r="W327">
        <v>10.485680742619891</v>
      </c>
      <c r="X327">
        <v>2.9934844599851478</v>
      </c>
      <c r="Y327">
        <v>16.211817884200023</v>
      </c>
      <c r="Z327">
        <v>-6.3133859420667102</v>
      </c>
      <c r="AA327">
        <v>-3.2099101624366702</v>
      </c>
      <c r="AB327">
        <v>-0.269234836087136</v>
      </c>
      <c r="AC327">
        <v>2.2420185440131863</v>
      </c>
      <c r="AD327">
        <v>-1.7768625129112419</v>
      </c>
      <c r="AE327">
        <v>28.240478767945856</v>
      </c>
      <c r="AF327">
        <v>-13.840698390416271</v>
      </c>
      <c r="AG327">
        <v>12.036490018778171</v>
      </c>
      <c r="AH327">
        <v>9.3904402694039035</v>
      </c>
      <c r="AI327">
        <v>-9.9560418660837896E-2</v>
      </c>
      <c r="AJ327">
        <v>-8.5265246518649729</v>
      </c>
      <c r="AK327">
        <v>-0.67289044737463</v>
      </c>
      <c r="AL327">
        <v>-0.32627087749239392</v>
      </c>
      <c r="AM327">
        <v>0.41914825178452003</v>
      </c>
      <c r="AN327" s="2"/>
    </row>
    <row r="328" spans="1:40" x14ac:dyDescent="0.45">
      <c r="A328">
        <v>327</v>
      </c>
      <c r="B328" t="s">
        <v>382</v>
      </c>
      <c r="C328">
        <v>2023</v>
      </c>
      <c r="D328">
        <v>29</v>
      </c>
      <c r="E328" t="s">
        <v>19</v>
      </c>
      <c r="F328" t="s">
        <v>17</v>
      </c>
      <c r="G328">
        <v>720</v>
      </c>
      <c r="H328">
        <v>127</v>
      </c>
      <c r="I328">
        <v>172</v>
      </c>
      <c r="J328">
        <v>88</v>
      </c>
      <c r="K328">
        <v>27</v>
      </c>
      <c r="L328">
        <v>3</v>
      </c>
      <c r="M328">
        <v>1</v>
      </c>
      <c r="N328">
        <v>104</v>
      </c>
      <c r="O328">
        <v>163</v>
      </c>
      <c r="P328" s="28">
        <v>7.4</v>
      </c>
      <c r="Q328">
        <v>5.2</v>
      </c>
      <c r="R328">
        <v>6.6</v>
      </c>
      <c r="S328">
        <v>0</v>
      </c>
      <c r="T328">
        <v>52</v>
      </c>
      <c r="U328">
        <v>0</v>
      </c>
      <c r="V328">
        <v>-47.217614202620098</v>
      </c>
      <c r="W328">
        <v>13.107100928274862</v>
      </c>
      <c r="X328">
        <v>4.4206107723036485</v>
      </c>
      <c r="Y328">
        <v>16.597813548109549</v>
      </c>
      <c r="Z328">
        <v>-5.2413015368100986</v>
      </c>
      <c r="AA328">
        <v>-2.4762164110225742</v>
      </c>
      <c r="AB328">
        <v>-0.40385225413070402</v>
      </c>
      <c r="AC328">
        <v>4.0036045428806899E-2</v>
      </c>
      <c r="AD328">
        <v>-4.5071634473846141</v>
      </c>
      <c r="AE328">
        <v>30.284197626152466</v>
      </c>
      <c r="AF328">
        <v>-13.840698390416271</v>
      </c>
      <c r="AG328">
        <v>11.379954199572088</v>
      </c>
      <c r="AH328">
        <v>9.6838915278227748</v>
      </c>
      <c r="AI328">
        <v>0</v>
      </c>
      <c r="AJ328">
        <v>-11.368699535819964</v>
      </c>
      <c r="AK328">
        <v>0</v>
      </c>
      <c r="AL328">
        <v>0.45805886945986884</v>
      </c>
      <c r="AM328">
        <v>0.61255358512191516</v>
      </c>
      <c r="AN328" s="2"/>
    </row>
    <row r="329" spans="1:40" x14ac:dyDescent="0.45">
      <c r="A329">
        <v>328</v>
      </c>
      <c r="B329" t="s">
        <v>242</v>
      </c>
      <c r="C329">
        <v>1950</v>
      </c>
      <c r="D329">
        <v>31</v>
      </c>
      <c r="E329" t="s">
        <v>228</v>
      </c>
      <c r="F329" t="s">
        <v>17</v>
      </c>
      <c r="G329">
        <v>613</v>
      </c>
      <c r="H329">
        <v>99</v>
      </c>
      <c r="I329">
        <v>170</v>
      </c>
      <c r="J329">
        <v>113</v>
      </c>
      <c r="K329">
        <v>39</v>
      </c>
      <c r="L329">
        <v>4</v>
      </c>
      <c r="M329">
        <v>12</v>
      </c>
      <c r="N329">
        <v>80</v>
      </c>
      <c r="O329">
        <v>139</v>
      </c>
      <c r="P329" s="28">
        <v>7.4</v>
      </c>
      <c r="Q329">
        <v>5</v>
      </c>
      <c r="R329">
        <v>6.5</v>
      </c>
      <c r="S329">
        <v>1.6</v>
      </c>
      <c r="T329">
        <v>31</v>
      </c>
      <c r="U329">
        <v>4</v>
      </c>
      <c r="V329">
        <v>-47.217614202620098</v>
      </c>
      <c r="W329">
        <v>11.159240095878459</v>
      </c>
      <c r="X329">
        <v>3.4459879248666234</v>
      </c>
      <c r="Y329">
        <v>16.404815716154786</v>
      </c>
      <c r="Z329">
        <v>-6.7303076552220586</v>
      </c>
      <c r="AA329">
        <v>-3.5767570381437181</v>
      </c>
      <c r="AB329">
        <v>-0.538469672174272</v>
      </c>
      <c r="AC329">
        <v>0.48043254514568279</v>
      </c>
      <c r="AD329">
        <v>-3.4670488056804722</v>
      </c>
      <c r="AE329">
        <v>25.825174662792591</v>
      </c>
      <c r="AF329">
        <v>-13.840698390416271</v>
      </c>
      <c r="AG329">
        <v>10.942263653434701</v>
      </c>
      <c r="AH329">
        <v>9.5371658986133401</v>
      </c>
      <c r="AI329">
        <v>-0.1769962998414896</v>
      </c>
      <c r="AJ329">
        <v>-6.7774939540465171</v>
      </c>
      <c r="AK329">
        <v>-0.538312357899704</v>
      </c>
      <c r="AL329">
        <v>-5.068617879158424</v>
      </c>
      <c r="AM329">
        <v>6.2517785860718355E-3</v>
      </c>
      <c r="AN329" s="2"/>
    </row>
    <row r="330" spans="1:40" x14ac:dyDescent="0.45">
      <c r="A330">
        <v>329</v>
      </c>
      <c r="B330" t="s">
        <v>307</v>
      </c>
      <c r="C330">
        <v>2023</v>
      </c>
      <c r="D330">
        <v>32</v>
      </c>
      <c r="E330" t="s">
        <v>70</v>
      </c>
      <c r="F330" t="s">
        <v>13</v>
      </c>
      <c r="G330">
        <v>753</v>
      </c>
      <c r="H330">
        <v>122</v>
      </c>
      <c r="I330">
        <v>185</v>
      </c>
      <c r="J330">
        <v>112</v>
      </c>
      <c r="K330">
        <v>40</v>
      </c>
      <c r="L330">
        <v>4</v>
      </c>
      <c r="M330">
        <v>14</v>
      </c>
      <c r="N330">
        <v>72</v>
      </c>
      <c r="O330">
        <v>125</v>
      </c>
      <c r="P330" s="28">
        <v>7.4</v>
      </c>
      <c r="Q330">
        <v>5.2</v>
      </c>
      <c r="R330">
        <v>5.7</v>
      </c>
      <c r="S330">
        <v>2.2999999999999998</v>
      </c>
      <c r="T330">
        <v>24</v>
      </c>
      <c r="U330">
        <v>5</v>
      </c>
      <c r="V330">
        <v>-47.217614202620098</v>
      </c>
      <c r="W330">
        <v>13.707843054154127</v>
      </c>
      <c r="X330">
        <v>4.2465709781184655</v>
      </c>
      <c r="Y330">
        <v>17.852299455815501</v>
      </c>
      <c r="Z330">
        <v>-6.6707474104855802</v>
      </c>
      <c r="AA330">
        <v>-3.6684687570704799</v>
      </c>
      <c r="AB330">
        <v>-0.538469672174272</v>
      </c>
      <c r="AC330">
        <v>0.56050463600329659</v>
      </c>
      <c r="AD330">
        <v>-3.120343925112425</v>
      </c>
      <c r="AE330">
        <v>23.224077934166001</v>
      </c>
      <c r="AF330">
        <v>-13.840698390416271</v>
      </c>
      <c r="AG330">
        <v>11.379954199572088</v>
      </c>
      <c r="AH330">
        <v>8.3633608649378512</v>
      </c>
      <c r="AI330">
        <v>-0.25443218102214127</v>
      </c>
      <c r="AJ330">
        <v>-5.2470920934553682</v>
      </c>
      <c r="AK330">
        <v>-0.67289044737463</v>
      </c>
      <c r="AL330">
        <v>-1.8961459569639358</v>
      </c>
      <c r="AM330">
        <v>0.13054529813862673</v>
      </c>
      <c r="AN330" s="2"/>
    </row>
    <row r="331" spans="1:40" x14ac:dyDescent="0.45">
      <c r="A331">
        <v>330</v>
      </c>
      <c r="B331" t="s">
        <v>93</v>
      </c>
      <c r="C331">
        <v>2004</v>
      </c>
      <c r="D331">
        <v>30</v>
      </c>
      <c r="E331" t="s">
        <v>127</v>
      </c>
      <c r="F331" t="s">
        <v>13</v>
      </c>
      <c r="G331">
        <v>725</v>
      </c>
      <c r="H331">
        <v>107</v>
      </c>
      <c r="I331">
        <v>203</v>
      </c>
      <c r="J331">
        <v>127</v>
      </c>
      <c r="K331">
        <v>40</v>
      </c>
      <c r="L331">
        <v>2</v>
      </c>
      <c r="M331">
        <v>4</v>
      </c>
      <c r="N331">
        <v>48</v>
      </c>
      <c r="O331">
        <v>131</v>
      </c>
      <c r="P331" s="28">
        <v>7.4</v>
      </c>
      <c r="Q331">
        <v>4.9000000000000004</v>
      </c>
      <c r="R331">
        <v>6.8</v>
      </c>
      <c r="S331">
        <v>1.5</v>
      </c>
      <c r="T331">
        <v>34</v>
      </c>
      <c r="U331">
        <v>2</v>
      </c>
      <c r="V331">
        <v>-47.217614202620098</v>
      </c>
      <c r="W331">
        <v>13.198122462498993</v>
      </c>
      <c r="X331">
        <v>3.7244515955629161</v>
      </c>
      <c r="Y331">
        <v>19.589279943408364</v>
      </c>
      <c r="Z331">
        <v>-7.5641510815327564</v>
      </c>
      <c r="AA331">
        <v>-3.6684687570704799</v>
      </c>
      <c r="AB331">
        <v>-0.269234836087136</v>
      </c>
      <c r="AC331">
        <v>0.1601441817152276</v>
      </c>
      <c r="AD331">
        <v>-2.0802292834082832</v>
      </c>
      <c r="AE331">
        <v>24.338833675005969</v>
      </c>
      <c r="AF331">
        <v>-13.840698390416271</v>
      </c>
      <c r="AG331">
        <v>10.723418380366008</v>
      </c>
      <c r="AH331">
        <v>9.9773427862416479</v>
      </c>
      <c r="AI331">
        <v>-0.16593403110139648</v>
      </c>
      <c r="AJ331">
        <v>-7.4333804657284377</v>
      </c>
      <c r="AK331">
        <v>-0.269156178949852</v>
      </c>
      <c r="AL331">
        <v>-0.79727420211558719</v>
      </c>
      <c r="AM331">
        <v>0.31060889520036539</v>
      </c>
      <c r="AN331" s="2"/>
    </row>
    <row r="332" spans="1:40" x14ac:dyDescent="0.45">
      <c r="A332">
        <v>331</v>
      </c>
      <c r="B332" t="s">
        <v>329</v>
      </c>
      <c r="C332">
        <v>1957</v>
      </c>
      <c r="D332">
        <v>25</v>
      </c>
      <c r="E332" t="s">
        <v>226</v>
      </c>
      <c r="F332" t="s">
        <v>17</v>
      </c>
      <c r="G332">
        <v>666</v>
      </c>
      <c r="H332">
        <v>109</v>
      </c>
      <c r="I332">
        <v>167</v>
      </c>
      <c r="J332">
        <v>98</v>
      </c>
      <c r="K332">
        <v>28</v>
      </c>
      <c r="L332">
        <v>9</v>
      </c>
      <c r="M332">
        <v>3</v>
      </c>
      <c r="N332">
        <v>90</v>
      </c>
      <c r="O332">
        <v>154</v>
      </c>
      <c r="P332" s="28">
        <v>7.4</v>
      </c>
      <c r="Q332">
        <v>5</v>
      </c>
      <c r="R332">
        <v>7.3</v>
      </c>
      <c r="S332">
        <v>0.4</v>
      </c>
      <c r="T332">
        <v>42</v>
      </c>
      <c r="U332">
        <v>3</v>
      </c>
      <c r="V332">
        <v>-47.217614202620098</v>
      </c>
      <c r="W332">
        <v>12.124068358654249</v>
      </c>
      <c r="X332">
        <v>3.7940675132369894</v>
      </c>
      <c r="Y332">
        <v>16.115318968222642</v>
      </c>
      <c r="Z332">
        <v>-5.8369039841748833</v>
      </c>
      <c r="AA332">
        <v>-2.5679281299493359</v>
      </c>
      <c r="AB332">
        <v>-1.211556762392112</v>
      </c>
      <c r="AC332">
        <v>0.1201081362864207</v>
      </c>
      <c r="AD332">
        <v>-3.900429906390531</v>
      </c>
      <c r="AE332">
        <v>28.612064014892514</v>
      </c>
      <c r="AF332">
        <v>-13.840698390416271</v>
      </c>
      <c r="AG332">
        <v>10.942263653434701</v>
      </c>
      <c r="AH332">
        <v>10.710970932288827</v>
      </c>
      <c r="AI332">
        <v>-4.4249074960372399E-2</v>
      </c>
      <c r="AJ332">
        <v>-9.1824111635468935</v>
      </c>
      <c r="AK332">
        <v>-0.403734268424778</v>
      </c>
      <c r="AL332">
        <v>-1.7866643058589369</v>
      </c>
      <c r="AM332">
        <v>0.14348217643470693</v>
      </c>
      <c r="AN332" s="2"/>
    </row>
    <row r="333" spans="1:40" x14ac:dyDescent="0.45">
      <c r="A333">
        <v>332</v>
      </c>
      <c r="B333" t="s">
        <v>165</v>
      </c>
      <c r="C333">
        <v>1977</v>
      </c>
      <c r="D333">
        <v>26</v>
      </c>
      <c r="E333" t="s">
        <v>62</v>
      </c>
      <c r="F333" t="s">
        <v>17</v>
      </c>
      <c r="G333">
        <v>706</v>
      </c>
      <c r="H333">
        <v>107</v>
      </c>
      <c r="I333">
        <v>215</v>
      </c>
      <c r="J333">
        <v>142</v>
      </c>
      <c r="K333">
        <v>44</v>
      </c>
      <c r="L333">
        <v>8</v>
      </c>
      <c r="M333">
        <v>17</v>
      </c>
      <c r="N333">
        <v>58</v>
      </c>
      <c r="O333">
        <v>145</v>
      </c>
      <c r="P333" s="28">
        <v>7.4</v>
      </c>
      <c r="Q333">
        <v>5.2</v>
      </c>
      <c r="R333">
        <v>4.7</v>
      </c>
      <c r="S333">
        <v>2</v>
      </c>
      <c r="T333">
        <v>39</v>
      </c>
      <c r="U333">
        <v>-7</v>
      </c>
      <c r="V333">
        <v>-47.217614202620098</v>
      </c>
      <c r="W333">
        <v>12.852240632447296</v>
      </c>
      <c r="X333">
        <v>3.7244515955629161</v>
      </c>
      <c r="Y333">
        <v>20.747266935136935</v>
      </c>
      <c r="Z333">
        <v>-8.4575547525799326</v>
      </c>
      <c r="AA333">
        <v>-4.0353156327775279</v>
      </c>
      <c r="AB333">
        <v>-1.076939344348544</v>
      </c>
      <c r="AC333">
        <v>0.68061277228971728</v>
      </c>
      <c r="AD333">
        <v>-2.5136103841183424</v>
      </c>
      <c r="AE333">
        <v>26.939930403632562</v>
      </c>
      <c r="AF333">
        <v>-13.840698390416271</v>
      </c>
      <c r="AG333">
        <v>11.379954199572088</v>
      </c>
      <c r="AH333">
        <v>6.896104572843492</v>
      </c>
      <c r="AI333">
        <v>-0.22124537480186199</v>
      </c>
      <c r="AJ333">
        <v>-8.5265246518649729</v>
      </c>
      <c r="AK333">
        <v>0.94204662632448199</v>
      </c>
      <c r="AL333">
        <v>-1.7268949957180681</v>
      </c>
      <c r="AM333">
        <v>0.15098517486839802</v>
      </c>
      <c r="AN333" s="2"/>
    </row>
    <row r="334" spans="1:40" x14ac:dyDescent="0.45">
      <c r="A334">
        <v>333</v>
      </c>
      <c r="B334" t="s">
        <v>383</v>
      </c>
      <c r="C334">
        <v>2010</v>
      </c>
      <c r="D334">
        <v>26</v>
      </c>
      <c r="E334" t="s">
        <v>22</v>
      </c>
      <c r="F334" t="s">
        <v>13</v>
      </c>
      <c r="G334">
        <v>569</v>
      </c>
      <c r="H334">
        <v>97</v>
      </c>
      <c r="I334">
        <v>132</v>
      </c>
      <c r="J334">
        <v>100</v>
      </c>
      <c r="K334">
        <v>20</v>
      </c>
      <c r="L334">
        <v>7</v>
      </c>
      <c r="M334">
        <v>47</v>
      </c>
      <c r="N334">
        <v>79</v>
      </c>
      <c r="O334">
        <v>105</v>
      </c>
      <c r="P334" s="28">
        <v>7.4</v>
      </c>
      <c r="Q334">
        <v>5.3</v>
      </c>
      <c r="R334">
        <v>3.6</v>
      </c>
      <c r="S334">
        <v>3.4</v>
      </c>
      <c r="T334">
        <v>7</v>
      </c>
      <c r="U334">
        <v>11</v>
      </c>
      <c r="V334">
        <v>-47.217614202620098</v>
      </c>
      <c r="W334">
        <v>10.358250594706107</v>
      </c>
      <c r="X334">
        <v>3.37637200719255</v>
      </c>
      <c r="Y334">
        <v>12.737856909014305</v>
      </c>
      <c r="Z334">
        <v>-5.9560244736478394</v>
      </c>
      <c r="AA334">
        <v>-1.83423437853524</v>
      </c>
      <c r="AB334">
        <v>-0.94232192630497602</v>
      </c>
      <c r="AC334">
        <v>1.8816941351539243</v>
      </c>
      <c r="AD334">
        <v>-3.4237106956094663</v>
      </c>
      <c r="AE334">
        <v>19.508225464699439</v>
      </c>
      <c r="AF334">
        <v>-13.840698390416271</v>
      </c>
      <c r="AG334">
        <v>11.598799472640783</v>
      </c>
      <c r="AH334">
        <v>5.2821226515396962</v>
      </c>
      <c r="AI334">
        <v>-0.37611713716316536</v>
      </c>
      <c r="AJ334">
        <v>-1.5304018605911489</v>
      </c>
      <c r="AK334">
        <v>-1.480358984224186</v>
      </c>
      <c r="AL334">
        <v>-11.858160814165586</v>
      </c>
      <c r="AM334">
        <v>7.0804868062499315E-6</v>
      </c>
      <c r="AN334" s="2"/>
    </row>
    <row r="335" spans="1:40" x14ac:dyDescent="0.45">
      <c r="A335">
        <v>334</v>
      </c>
      <c r="B335" t="s">
        <v>308</v>
      </c>
      <c r="C335">
        <v>2016</v>
      </c>
      <c r="D335">
        <v>33</v>
      </c>
      <c r="E335" t="s">
        <v>97</v>
      </c>
      <c r="F335" t="s">
        <v>13</v>
      </c>
      <c r="G335">
        <v>715</v>
      </c>
      <c r="H335">
        <v>107</v>
      </c>
      <c r="I335">
        <v>195</v>
      </c>
      <c r="J335">
        <v>121</v>
      </c>
      <c r="K335">
        <v>33</v>
      </c>
      <c r="L335">
        <v>2</v>
      </c>
      <c r="M335">
        <v>0</v>
      </c>
      <c r="N335">
        <v>47</v>
      </c>
      <c r="O335">
        <v>138</v>
      </c>
      <c r="P335" s="28">
        <v>7.3</v>
      </c>
      <c r="Q335">
        <v>5</v>
      </c>
      <c r="R335">
        <v>6.2</v>
      </c>
      <c r="S335">
        <v>1.7</v>
      </c>
      <c r="T335">
        <v>31</v>
      </c>
      <c r="U335">
        <v>1</v>
      </c>
      <c r="V335">
        <v>-47.217614202620098</v>
      </c>
      <c r="W335">
        <v>13.016079394050731</v>
      </c>
      <c r="X335">
        <v>3.7244515955629161</v>
      </c>
      <c r="Y335">
        <v>18.817288615589312</v>
      </c>
      <c r="Z335">
        <v>-7.2067896131138864</v>
      </c>
      <c r="AA335">
        <v>-3.0264867245831457</v>
      </c>
      <c r="AB335">
        <v>-0.269234836087136</v>
      </c>
      <c r="AC335">
        <v>0</v>
      </c>
      <c r="AD335">
        <v>-2.0368911733372772</v>
      </c>
      <c r="AE335">
        <v>25.639382039319266</v>
      </c>
      <c r="AF335">
        <v>-13.653661925680915</v>
      </c>
      <c r="AG335">
        <v>10.942263653434701</v>
      </c>
      <c r="AH335">
        <v>9.0969890109850322</v>
      </c>
      <c r="AI335">
        <v>-0.18805856858158268</v>
      </c>
      <c r="AJ335">
        <v>-6.7774939540465171</v>
      </c>
      <c r="AK335">
        <v>-0.134578089474926</v>
      </c>
      <c r="AL335">
        <v>0.7256452214164768</v>
      </c>
      <c r="AM335">
        <v>0.67384891989661644</v>
      </c>
      <c r="AN335" s="2"/>
    </row>
    <row r="336" spans="1:40" x14ac:dyDescent="0.45">
      <c r="A336">
        <v>335</v>
      </c>
      <c r="B336" t="s">
        <v>370</v>
      </c>
      <c r="C336">
        <v>2016</v>
      </c>
      <c r="D336">
        <v>23</v>
      </c>
      <c r="E336" t="s">
        <v>127</v>
      </c>
      <c r="F336" t="s">
        <v>13</v>
      </c>
      <c r="G336">
        <v>696</v>
      </c>
      <c r="H336">
        <v>105</v>
      </c>
      <c r="I336">
        <v>188</v>
      </c>
      <c r="J336">
        <v>110</v>
      </c>
      <c r="K336">
        <v>40</v>
      </c>
      <c r="L336">
        <v>1</v>
      </c>
      <c r="M336">
        <v>0</v>
      </c>
      <c r="N336">
        <v>48</v>
      </c>
      <c r="O336">
        <v>130</v>
      </c>
      <c r="P336" s="28">
        <v>7.3</v>
      </c>
      <c r="Q336">
        <v>5</v>
      </c>
      <c r="R336">
        <v>5.2</v>
      </c>
      <c r="S336">
        <v>2.7</v>
      </c>
      <c r="T336">
        <v>26</v>
      </c>
      <c r="U336">
        <v>-4</v>
      </c>
      <c r="V336">
        <v>-47.217614202620098</v>
      </c>
      <c r="W336">
        <v>12.670197563999034</v>
      </c>
      <c r="X336">
        <v>3.6548356778888431</v>
      </c>
      <c r="Y336">
        <v>18.141796203747646</v>
      </c>
      <c r="Z336">
        <v>-6.5516269210126241</v>
      </c>
      <c r="AA336">
        <v>-3.6684687570704799</v>
      </c>
      <c r="AB336">
        <v>-0.134617418043568</v>
      </c>
      <c r="AC336">
        <v>0</v>
      </c>
      <c r="AD336">
        <v>-2.0802292834082832</v>
      </c>
      <c r="AE336">
        <v>24.153041051532639</v>
      </c>
      <c r="AF336">
        <v>-13.653661925680915</v>
      </c>
      <c r="AG336">
        <v>10.942263653434701</v>
      </c>
      <c r="AH336">
        <v>7.6297327188906721</v>
      </c>
      <c r="AI336">
        <v>-0.29868125598251372</v>
      </c>
      <c r="AJ336">
        <v>-5.6843497679099819</v>
      </c>
      <c r="AK336">
        <v>0.538312357899704</v>
      </c>
      <c r="AL336">
        <v>-1.5590703043352221</v>
      </c>
      <c r="AM336">
        <v>0.17378009277272097</v>
      </c>
      <c r="AN336" s="2"/>
    </row>
    <row r="337" spans="1:40" x14ac:dyDescent="0.45">
      <c r="A337">
        <v>336</v>
      </c>
      <c r="B337" t="s">
        <v>384</v>
      </c>
      <c r="C337">
        <v>2009</v>
      </c>
      <c r="D337">
        <v>25</v>
      </c>
      <c r="E337" t="s">
        <v>385</v>
      </c>
      <c r="F337" t="s">
        <v>17</v>
      </c>
      <c r="G337">
        <v>652</v>
      </c>
      <c r="H337">
        <v>101</v>
      </c>
      <c r="I337">
        <v>197</v>
      </c>
      <c r="J337">
        <v>130</v>
      </c>
      <c r="K337">
        <v>42</v>
      </c>
      <c r="L337">
        <v>1</v>
      </c>
      <c r="M337">
        <v>27</v>
      </c>
      <c r="N337">
        <v>61</v>
      </c>
      <c r="O337">
        <v>148</v>
      </c>
      <c r="P337" s="28">
        <v>7.3</v>
      </c>
      <c r="Q337">
        <v>5.4</v>
      </c>
      <c r="R337">
        <v>7.1</v>
      </c>
      <c r="S337">
        <v>1</v>
      </c>
      <c r="T337">
        <v>39</v>
      </c>
      <c r="U337">
        <v>6</v>
      </c>
      <c r="V337">
        <v>-47.217614202620098</v>
      </c>
      <c r="W337">
        <v>11.869208062826681</v>
      </c>
      <c r="X337">
        <v>3.5156038425406964</v>
      </c>
      <c r="Y337">
        <v>19.010286447544075</v>
      </c>
      <c r="Z337">
        <v>-7.7428318157421918</v>
      </c>
      <c r="AA337">
        <v>-3.8518921949240039</v>
      </c>
      <c r="AB337">
        <v>-0.134617418043568</v>
      </c>
      <c r="AC337">
        <v>1.0809732265777863</v>
      </c>
      <c r="AD337">
        <v>-2.6436247143313598</v>
      </c>
      <c r="AE337">
        <v>27.497308274052546</v>
      </c>
      <c r="AF337">
        <v>-13.653661925680915</v>
      </c>
      <c r="AG337">
        <v>11.817644745709478</v>
      </c>
      <c r="AH337">
        <v>10.417519673869956</v>
      </c>
      <c r="AI337">
        <v>-0.11062268740093099</v>
      </c>
      <c r="AJ337">
        <v>-8.5265246518649729</v>
      </c>
      <c r="AK337">
        <v>-0.807468536849556</v>
      </c>
      <c r="AL337">
        <v>0.51968612566361916</v>
      </c>
      <c r="AM337">
        <v>0.62707436906709324</v>
      </c>
      <c r="AN337" s="2"/>
    </row>
    <row r="338" spans="1:40" x14ac:dyDescent="0.45">
      <c r="A338">
        <v>337</v>
      </c>
      <c r="B338" t="s">
        <v>386</v>
      </c>
      <c r="C338">
        <v>2009</v>
      </c>
      <c r="D338">
        <v>24</v>
      </c>
      <c r="E338" t="s">
        <v>57</v>
      </c>
      <c r="F338" t="s">
        <v>17</v>
      </c>
      <c r="G338">
        <v>694</v>
      </c>
      <c r="H338">
        <v>110</v>
      </c>
      <c r="I338">
        <v>178</v>
      </c>
      <c r="J338">
        <v>105</v>
      </c>
      <c r="K338">
        <v>37</v>
      </c>
      <c r="L338">
        <v>3</v>
      </c>
      <c r="M338">
        <v>2</v>
      </c>
      <c r="N338">
        <v>72</v>
      </c>
      <c r="O338">
        <v>133</v>
      </c>
      <c r="P338" s="28">
        <v>7.3</v>
      </c>
      <c r="Q338">
        <v>5.3</v>
      </c>
      <c r="R338">
        <v>5</v>
      </c>
      <c r="S338">
        <v>2.6</v>
      </c>
      <c r="T338">
        <v>27</v>
      </c>
      <c r="U338">
        <v>0</v>
      </c>
      <c r="V338">
        <v>-47.217614202620098</v>
      </c>
      <c r="W338">
        <v>12.633788950309382</v>
      </c>
      <c r="X338">
        <v>3.8288754720740261</v>
      </c>
      <c r="Y338">
        <v>17.176807043973835</v>
      </c>
      <c r="Z338">
        <v>-6.2538256973302317</v>
      </c>
      <c r="AA338">
        <v>-3.3933336002901937</v>
      </c>
      <c r="AB338">
        <v>-0.40385225413070402</v>
      </c>
      <c r="AC338">
        <v>8.0072090857613798E-2</v>
      </c>
      <c r="AD338">
        <v>-3.120343925112425</v>
      </c>
      <c r="AE338">
        <v>24.710418921952623</v>
      </c>
      <c r="AF338">
        <v>-13.653661925680915</v>
      </c>
      <c r="AG338">
        <v>11.598799472640783</v>
      </c>
      <c r="AH338">
        <v>7.3362814604717999</v>
      </c>
      <c r="AI338">
        <v>-0.28761898724242058</v>
      </c>
      <c r="AJ338">
        <v>-5.9029786051372888</v>
      </c>
      <c r="AK338">
        <v>0</v>
      </c>
      <c r="AL338">
        <v>-2.8681857852642203</v>
      </c>
      <c r="AM338">
        <v>5.3748848137525063E-2</v>
      </c>
      <c r="AN338" s="2"/>
    </row>
    <row r="339" spans="1:40" x14ac:dyDescent="0.45">
      <c r="A339">
        <v>338</v>
      </c>
      <c r="B339" t="s">
        <v>225</v>
      </c>
      <c r="C339">
        <v>1958</v>
      </c>
      <c r="D339">
        <v>24</v>
      </c>
      <c r="E339" t="s">
        <v>226</v>
      </c>
      <c r="F339" t="s">
        <v>17</v>
      </c>
      <c r="G339">
        <v>664</v>
      </c>
      <c r="H339">
        <v>109</v>
      </c>
      <c r="I339">
        <v>196</v>
      </c>
      <c r="J339">
        <v>128</v>
      </c>
      <c r="K339">
        <v>34</v>
      </c>
      <c r="L339">
        <v>4</v>
      </c>
      <c r="M339">
        <v>4</v>
      </c>
      <c r="N339">
        <v>59</v>
      </c>
      <c r="O339">
        <v>153</v>
      </c>
      <c r="P339" s="28">
        <v>7.3</v>
      </c>
      <c r="Q339">
        <v>4.9000000000000004</v>
      </c>
      <c r="R339">
        <v>6.6</v>
      </c>
      <c r="S339">
        <v>0.2</v>
      </c>
      <c r="T339">
        <v>44</v>
      </c>
      <c r="U339">
        <v>2</v>
      </c>
      <c r="V339">
        <v>-47.217614202620098</v>
      </c>
      <c r="W339">
        <v>12.087659744964595</v>
      </c>
      <c r="X339">
        <v>3.7940675132369894</v>
      </c>
      <c r="Y339">
        <v>18.913787531566694</v>
      </c>
      <c r="Z339">
        <v>-7.6237113262692349</v>
      </c>
      <c r="AA339">
        <v>-3.1181984435099079</v>
      </c>
      <c r="AB339">
        <v>-0.538469672174272</v>
      </c>
      <c r="AC339">
        <v>0.1601441817152276</v>
      </c>
      <c r="AD339">
        <v>-2.5569484941893483</v>
      </c>
      <c r="AE339">
        <v>28.426271391419185</v>
      </c>
      <c r="AF339">
        <v>-13.653661925680915</v>
      </c>
      <c r="AG339">
        <v>10.723418380366008</v>
      </c>
      <c r="AH339">
        <v>9.6838915278227748</v>
      </c>
      <c r="AI339">
        <v>-2.21245374801862E-2</v>
      </c>
      <c r="AJ339">
        <v>-9.6196688380015072</v>
      </c>
      <c r="AK339">
        <v>-0.269156178949852</v>
      </c>
      <c r="AL339">
        <v>-0.83031334778384558</v>
      </c>
      <c r="AM339">
        <v>0.30357881851183399</v>
      </c>
      <c r="AN339" s="2"/>
    </row>
    <row r="340" spans="1:40" x14ac:dyDescent="0.45">
      <c r="A340">
        <v>339</v>
      </c>
      <c r="B340" t="s">
        <v>315</v>
      </c>
      <c r="C340">
        <v>1974</v>
      </c>
      <c r="D340">
        <v>25</v>
      </c>
      <c r="E340" t="s">
        <v>127</v>
      </c>
      <c r="F340" t="s">
        <v>13</v>
      </c>
      <c r="G340">
        <v>707</v>
      </c>
      <c r="H340">
        <v>92</v>
      </c>
      <c r="I340">
        <v>153</v>
      </c>
      <c r="J340">
        <v>99</v>
      </c>
      <c r="K340">
        <v>29</v>
      </c>
      <c r="L340">
        <v>6</v>
      </c>
      <c r="M340">
        <v>17</v>
      </c>
      <c r="N340">
        <v>90</v>
      </c>
      <c r="O340">
        <v>135</v>
      </c>
      <c r="P340" s="28">
        <v>7.3</v>
      </c>
      <c r="Q340">
        <v>5</v>
      </c>
      <c r="R340">
        <v>6.5</v>
      </c>
      <c r="S340">
        <v>1.6</v>
      </c>
      <c r="T340">
        <v>27</v>
      </c>
      <c r="U340">
        <v>3</v>
      </c>
      <c r="V340">
        <v>-47.217614202620098</v>
      </c>
      <c r="W340">
        <v>12.870444939292122</v>
      </c>
      <c r="X340">
        <v>3.202332213007367</v>
      </c>
      <c r="Y340">
        <v>14.764334144539308</v>
      </c>
      <c r="Z340">
        <v>-5.8964642289113609</v>
      </c>
      <c r="AA340">
        <v>-2.6596398488760977</v>
      </c>
      <c r="AB340">
        <v>-0.80770450826140805</v>
      </c>
      <c r="AC340">
        <v>0.68061277228971728</v>
      </c>
      <c r="AD340">
        <v>-3.900429906390531</v>
      </c>
      <c r="AE340">
        <v>25.082004168899282</v>
      </c>
      <c r="AF340">
        <v>-13.653661925680915</v>
      </c>
      <c r="AG340">
        <v>10.942263653434701</v>
      </c>
      <c r="AH340">
        <v>9.5371658986133401</v>
      </c>
      <c r="AI340">
        <v>-0.1769962998414896</v>
      </c>
      <c r="AJ340">
        <v>-5.9029786051372888</v>
      </c>
      <c r="AK340">
        <v>-0.403734268424778</v>
      </c>
      <c r="AL340">
        <v>-3.5400660040681311</v>
      </c>
      <c r="AM340">
        <v>2.8193479494288336E-2</v>
      </c>
      <c r="AN340" s="2"/>
    </row>
    <row r="341" spans="1:40" x14ac:dyDescent="0.45">
      <c r="A341">
        <v>340</v>
      </c>
      <c r="B341" t="s">
        <v>105</v>
      </c>
      <c r="C341">
        <v>2008</v>
      </c>
      <c r="D341">
        <v>36</v>
      </c>
      <c r="E341" t="s">
        <v>19</v>
      </c>
      <c r="F341" t="s">
        <v>17</v>
      </c>
      <c r="G341">
        <v>534</v>
      </c>
      <c r="H341">
        <v>82</v>
      </c>
      <c r="I341">
        <v>160</v>
      </c>
      <c r="J341">
        <v>113</v>
      </c>
      <c r="K341">
        <v>24</v>
      </c>
      <c r="L341">
        <v>1</v>
      </c>
      <c r="M341">
        <v>4</v>
      </c>
      <c r="N341">
        <v>90</v>
      </c>
      <c r="O341">
        <v>176</v>
      </c>
      <c r="P341" s="28">
        <v>7.3</v>
      </c>
      <c r="Q341">
        <v>5.7</v>
      </c>
      <c r="R341">
        <v>6.4</v>
      </c>
      <c r="S341">
        <v>1.2</v>
      </c>
      <c r="T341">
        <v>50</v>
      </c>
      <c r="U341">
        <v>-2</v>
      </c>
      <c r="V341">
        <v>-47.217614202620098</v>
      </c>
      <c r="W341">
        <v>9.7210998551371901</v>
      </c>
      <c r="X341">
        <v>2.854252624637001</v>
      </c>
      <c r="Y341">
        <v>15.439826556380975</v>
      </c>
      <c r="Z341">
        <v>-6.7303076552220586</v>
      </c>
      <c r="AA341">
        <v>-2.201081254242288</v>
      </c>
      <c r="AB341">
        <v>-0.134617418043568</v>
      </c>
      <c r="AC341">
        <v>0.1601441817152276</v>
      </c>
      <c r="AD341">
        <v>-3.900429906390531</v>
      </c>
      <c r="AE341">
        <v>32.69950173130573</v>
      </c>
      <c r="AF341">
        <v>-13.653661925680915</v>
      </c>
      <c r="AG341">
        <v>12.474180564915558</v>
      </c>
      <c r="AH341">
        <v>9.3904402694039035</v>
      </c>
      <c r="AI341">
        <v>-0.13274722488111718</v>
      </c>
      <c r="AJ341">
        <v>-10.93144186136535</v>
      </c>
      <c r="AK341">
        <v>0.269156178949852</v>
      </c>
      <c r="AL341">
        <v>-1.8932994860004912</v>
      </c>
      <c r="AM341">
        <v>0.13086872167535518</v>
      </c>
      <c r="AN341" s="2"/>
    </row>
    <row r="342" spans="1:40" x14ac:dyDescent="0.45">
      <c r="A342">
        <v>341</v>
      </c>
      <c r="B342" t="s">
        <v>387</v>
      </c>
      <c r="C342">
        <v>1999</v>
      </c>
      <c r="D342">
        <v>27</v>
      </c>
      <c r="E342" t="s">
        <v>235</v>
      </c>
      <c r="F342" t="s">
        <v>13</v>
      </c>
      <c r="G342">
        <v>640</v>
      </c>
      <c r="H342">
        <v>131</v>
      </c>
      <c r="I342">
        <v>174</v>
      </c>
      <c r="J342">
        <v>93</v>
      </c>
      <c r="K342">
        <v>34</v>
      </c>
      <c r="L342">
        <v>3</v>
      </c>
      <c r="M342">
        <v>2</v>
      </c>
      <c r="N342">
        <v>96</v>
      </c>
      <c r="O342">
        <v>174</v>
      </c>
      <c r="P342" s="28">
        <v>7.3</v>
      </c>
      <c r="Q342">
        <v>5.0999999999999996</v>
      </c>
      <c r="R342">
        <v>7.1</v>
      </c>
      <c r="S342">
        <v>-0.2</v>
      </c>
      <c r="T342">
        <v>59</v>
      </c>
      <c r="U342">
        <v>0</v>
      </c>
      <c r="V342">
        <v>-47.217614202620098</v>
      </c>
      <c r="W342">
        <v>11.650756380688767</v>
      </c>
      <c r="X342">
        <v>4.5598426076517944</v>
      </c>
      <c r="Y342">
        <v>16.790811380064312</v>
      </c>
      <c r="Z342">
        <v>-5.539102760492491</v>
      </c>
      <c r="AA342">
        <v>-3.1181984435099079</v>
      </c>
      <c r="AB342">
        <v>-0.40385225413070402</v>
      </c>
      <c r="AC342">
        <v>8.0072090857613798E-2</v>
      </c>
      <c r="AD342">
        <v>-4.1604585668165663</v>
      </c>
      <c r="AE342">
        <v>32.327916484359072</v>
      </c>
      <c r="AF342">
        <v>-13.653661925680915</v>
      </c>
      <c r="AG342">
        <v>11.161108926503394</v>
      </c>
      <c r="AH342">
        <v>10.417519673869956</v>
      </c>
      <c r="AI342">
        <v>2.21245374801862E-2</v>
      </c>
      <c r="AJ342">
        <v>-12.899101396411114</v>
      </c>
      <c r="AK342">
        <v>0</v>
      </c>
      <c r="AL342">
        <v>1.8162531813302962E-2</v>
      </c>
      <c r="AM342">
        <v>0.50454050813636586</v>
      </c>
      <c r="AN342" s="2"/>
    </row>
    <row r="343" spans="1:40" x14ac:dyDescent="0.45">
      <c r="A343">
        <v>342</v>
      </c>
      <c r="B343" t="s">
        <v>375</v>
      </c>
      <c r="C343">
        <v>2001</v>
      </c>
      <c r="D343">
        <v>33</v>
      </c>
      <c r="E343" t="s">
        <v>235</v>
      </c>
      <c r="F343" t="s">
        <v>13</v>
      </c>
      <c r="G343">
        <v>677</v>
      </c>
      <c r="H343">
        <v>113</v>
      </c>
      <c r="I343">
        <v>193</v>
      </c>
      <c r="J343">
        <v>127</v>
      </c>
      <c r="K343">
        <v>34</v>
      </c>
      <c r="L343">
        <v>12</v>
      </c>
      <c r="M343">
        <v>30</v>
      </c>
      <c r="N343">
        <v>80</v>
      </c>
      <c r="O343">
        <v>150</v>
      </c>
      <c r="P343" s="28">
        <v>7.3</v>
      </c>
      <c r="Q343">
        <v>4.9000000000000004</v>
      </c>
      <c r="R343">
        <v>7.7</v>
      </c>
      <c r="S343">
        <v>0.1</v>
      </c>
      <c r="T343">
        <v>44</v>
      </c>
      <c r="U343">
        <v>7</v>
      </c>
      <c r="V343">
        <v>-47.217614202620098</v>
      </c>
      <c r="W343">
        <v>12.324315733947337</v>
      </c>
      <c r="X343">
        <v>3.9332993485851357</v>
      </c>
      <c r="Y343">
        <v>18.624290783634553</v>
      </c>
      <c r="Z343">
        <v>-7.5641510815327564</v>
      </c>
      <c r="AA343">
        <v>-3.1181984435099079</v>
      </c>
      <c r="AB343">
        <v>-1.6154090165228161</v>
      </c>
      <c r="AC343">
        <v>1.201081362864207</v>
      </c>
      <c r="AD343">
        <v>-3.4670488056804722</v>
      </c>
      <c r="AE343">
        <v>27.868893520999201</v>
      </c>
      <c r="AF343">
        <v>-13.653661925680915</v>
      </c>
      <c r="AG343">
        <v>10.723418380366008</v>
      </c>
      <c r="AH343">
        <v>11.297873449126572</v>
      </c>
      <c r="AI343">
        <v>-1.10622687400931E-2</v>
      </c>
      <c r="AJ343">
        <v>-9.6196688380015072</v>
      </c>
      <c r="AK343">
        <v>-0.94204662632448199</v>
      </c>
      <c r="AL343">
        <v>-1.23568862909003</v>
      </c>
      <c r="AM343">
        <v>0.22518733372242805</v>
      </c>
      <c r="AN343" s="2"/>
    </row>
    <row r="344" spans="1:40" x14ac:dyDescent="0.45">
      <c r="A344">
        <v>343</v>
      </c>
      <c r="B344" t="s">
        <v>329</v>
      </c>
      <c r="C344">
        <v>1960</v>
      </c>
      <c r="D344">
        <v>28</v>
      </c>
      <c r="E344" t="s">
        <v>226</v>
      </c>
      <c r="F344" t="s">
        <v>17</v>
      </c>
      <c r="G344">
        <v>671</v>
      </c>
      <c r="H344">
        <v>108</v>
      </c>
      <c r="I344">
        <v>152</v>
      </c>
      <c r="J344">
        <v>87</v>
      </c>
      <c r="K344">
        <v>19</v>
      </c>
      <c r="L344">
        <v>7</v>
      </c>
      <c r="M344">
        <v>7</v>
      </c>
      <c r="N344">
        <v>111</v>
      </c>
      <c r="O344">
        <v>166</v>
      </c>
      <c r="P344" s="28">
        <v>7.3</v>
      </c>
      <c r="Q344">
        <v>4.8</v>
      </c>
      <c r="R344">
        <v>8</v>
      </c>
      <c r="S344">
        <v>-0.3</v>
      </c>
      <c r="T344">
        <v>48</v>
      </c>
      <c r="U344">
        <v>1</v>
      </c>
      <c r="V344">
        <v>-47.217614202620098</v>
      </c>
      <c r="W344">
        <v>12.21508989287838</v>
      </c>
      <c r="X344">
        <v>3.7592595543999527</v>
      </c>
      <c r="Y344">
        <v>14.667835228561927</v>
      </c>
      <c r="Z344">
        <v>-5.181741292073621</v>
      </c>
      <c r="AA344">
        <v>-1.742522659608478</v>
      </c>
      <c r="AB344">
        <v>-0.94232192630497602</v>
      </c>
      <c r="AC344">
        <v>0.28025231800164829</v>
      </c>
      <c r="AD344">
        <v>-4.8105302178816549</v>
      </c>
      <c r="AE344">
        <v>30.84157549657245</v>
      </c>
      <c r="AF344">
        <v>-13.653661925680915</v>
      </c>
      <c r="AG344">
        <v>10.504573107297313</v>
      </c>
      <c r="AH344">
        <v>11.738050336754879</v>
      </c>
      <c r="AI344">
        <v>3.3186806220279294E-2</v>
      </c>
      <c r="AJ344">
        <v>-10.494184186910736</v>
      </c>
      <c r="AK344">
        <v>-0.134578089474926</v>
      </c>
      <c r="AL344">
        <v>-0.13733175986857793</v>
      </c>
      <c r="AM344">
        <v>0.46572091843054803</v>
      </c>
      <c r="AN344" s="2"/>
    </row>
    <row r="345" spans="1:40" x14ac:dyDescent="0.45">
      <c r="A345">
        <v>344</v>
      </c>
      <c r="B345" t="s">
        <v>51</v>
      </c>
      <c r="C345">
        <v>2016</v>
      </c>
      <c r="D345">
        <v>24</v>
      </c>
      <c r="E345" t="s">
        <v>52</v>
      </c>
      <c r="F345" t="s">
        <v>17</v>
      </c>
      <c r="G345">
        <v>699</v>
      </c>
      <c r="H345">
        <v>121</v>
      </c>
      <c r="I345">
        <v>176</v>
      </c>
      <c r="J345">
        <v>99</v>
      </c>
      <c r="K345">
        <v>35</v>
      </c>
      <c r="L345">
        <v>3</v>
      </c>
      <c r="M345">
        <v>8</v>
      </c>
      <c r="N345">
        <v>75</v>
      </c>
      <c r="O345">
        <v>146</v>
      </c>
      <c r="P345" s="28">
        <v>7.3</v>
      </c>
      <c r="Q345">
        <v>5.3</v>
      </c>
      <c r="R345">
        <v>6.4</v>
      </c>
      <c r="S345">
        <v>0.8</v>
      </c>
      <c r="T345">
        <v>42</v>
      </c>
      <c r="U345">
        <v>4</v>
      </c>
      <c r="V345">
        <v>-47.217614202620098</v>
      </c>
      <c r="W345">
        <v>12.724810484533513</v>
      </c>
      <c r="X345">
        <v>4.2117630192814284</v>
      </c>
      <c r="Y345">
        <v>16.983809212019072</v>
      </c>
      <c r="Z345">
        <v>-5.8964642289113609</v>
      </c>
      <c r="AA345">
        <v>-3.2099101624366702</v>
      </c>
      <c r="AB345">
        <v>-0.40385225413070402</v>
      </c>
      <c r="AC345">
        <v>0.32028836343045519</v>
      </c>
      <c r="AD345">
        <v>-3.2503582553254424</v>
      </c>
      <c r="AE345">
        <v>27.125723027105888</v>
      </c>
      <c r="AF345">
        <v>-13.653661925680915</v>
      </c>
      <c r="AG345">
        <v>11.598799472640783</v>
      </c>
      <c r="AH345">
        <v>9.3904402694039035</v>
      </c>
      <c r="AI345">
        <v>-8.8498149920744798E-2</v>
      </c>
      <c r="AJ345">
        <v>-9.1824111635468935</v>
      </c>
      <c r="AK345">
        <v>-0.538312357899704</v>
      </c>
      <c r="AL345">
        <v>-1.0854488520574872</v>
      </c>
      <c r="AM345">
        <v>0.25247625762331122</v>
      </c>
      <c r="AN345" s="2"/>
    </row>
    <row r="346" spans="1:40" x14ac:dyDescent="0.45">
      <c r="A346">
        <v>345</v>
      </c>
      <c r="B346" t="s">
        <v>290</v>
      </c>
      <c r="C346">
        <v>2006</v>
      </c>
      <c r="D346">
        <v>27</v>
      </c>
      <c r="E346" t="s">
        <v>28</v>
      </c>
      <c r="F346" t="s">
        <v>17</v>
      </c>
      <c r="G346">
        <v>739</v>
      </c>
      <c r="H346">
        <v>131</v>
      </c>
      <c r="I346">
        <v>203</v>
      </c>
      <c r="J346">
        <v>127</v>
      </c>
      <c r="K346">
        <v>40</v>
      </c>
      <c r="L346">
        <v>4</v>
      </c>
      <c r="M346">
        <v>15</v>
      </c>
      <c r="N346">
        <v>63</v>
      </c>
      <c r="O346">
        <v>125</v>
      </c>
      <c r="P346" s="28">
        <v>7.3</v>
      </c>
      <c r="Q346">
        <v>5.2</v>
      </c>
      <c r="R346">
        <v>5.5</v>
      </c>
      <c r="S346">
        <v>2.1</v>
      </c>
      <c r="T346">
        <v>26</v>
      </c>
      <c r="U346">
        <v>7</v>
      </c>
      <c r="V346">
        <v>-47.217614202620098</v>
      </c>
      <c r="W346">
        <v>13.452982758326561</v>
      </c>
      <c r="X346">
        <v>4.5598426076517944</v>
      </c>
      <c r="Y346">
        <v>19.589279943408364</v>
      </c>
      <c r="Z346">
        <v>-7.5641510815327564</v>
      </c>
      <c r="AA346">
        <v>-3.6684687570704799</v>
      </c>
      <c r="AB346">
        <v>-0.538469672174272</v>
      </c>
      <c r="AC346">
        <v>0.60054068143210348</v>
      </c>
      <c r="AD346">
        <v>-2.7303009344733717</v>
      </c>
      <c r="AE346">
        <v>23.224077934166001</v>
      </c>
      <c r="AF346">
        <v>-13.653661925680915</v>
      </c>
      <c r="AG346">
        <v>11.379954199572088</v>
      </c>
      <c r="AH346">
        <v>8.0699096065189799</v>
      </c>
      <c r="AI346">
        <v>-0.2323076435419551</v>
      </c>
      <c r="AJ346">
        <v>-5.6843497679099819</v>
      </c>
      <c r="AK346">
        <v>-0.94204662632448199</v>
      </c>
      <c r="AL346">
        <v>-1.3547828802524164</v>
      </c>
      <c r="AM346">
        <v>0.205089529380792</v>
      </c>
      <c r="AN346" s="2"/>
    </row>
    <row r="347" spans="1:40" x14ac:dyDescent="0.45">
      <c r="A347">
        <v>346</v>
      </c>
      <c r="B347" t="s">
        <v>388</v>
      </c>
      <c r="C347">
        <v>1984</v>
      </c>
      <c r="D347">
        <v>24</v>
      </c>
      <c r="E347" t="s">
        <v>55</v>
      </c>
      <c r="F347" t="s">
        <v>13</v>
      </c>
      <c r="G347">
        <v>688</v>
      </c>
      <c r="H347">
        <v>97</v>
      </c>
      <c r="I347">
        <v>166</v>
      </c>
      <c r="J347">
        <v>105</v>
      </c>
      <c r="K347">
        <v>28</v>
      </c>
      <c r="L347">
        <v>15</v>
      </c>
      <c r="M347">
        <v>39</v>
      </c>
      <c r="N347">
        <v>78</v>
      </c>
      <c r="O347">
        <v>127</v>
      </c>
      <c r="P347" s="28">
        <v>7.3</v>
      </c>
      <c r="Q347">
        <v>5.0999999999999996</v>
      </c>
      <c r="R347">
        <v>5.3</v>
      </c>
      <c r="S347">
        <v>2.2999999999999998</v>
      </c>
      <c r="T347">
        <v>21</v>
      </c>
      <c r="U347">
        <v>6</v>
      </c>
      <c r="V347">
        <v>-47.217614202620098</v>
      </c>
      <c r="W347">
        <v>12.524563109240425</v>
      </c>
      <c r="X347">
        <v>3.37637200719255</v>
      </c>
      <c r="Y347">
        <v>16.01882005224526</v>
      </c>
      <c r="Z347">
        <v>-6.2538256973302317</v>
      </c>
      <c r="AA347">
        <v>-2.5679281299493359</v>
      </c>
      <c r="AB347">
        <v>-2.0192612706535198</v>
      </c>
      <c r="AC347">
        <v>1.5614057717234691</v>
      </c>
      <c r="AD347">
        <v>-3.3803725855384603</v>
      </c>
      <c r="AE347">
        <v>23.595663181112656</v>
      </c>
      <c r="AF347">
        <v>-13.653661925680915</v>
      </c>
      <c r="AG347">
        <v>11.161108926503394</v>
      </c>
      <c r="AH347">
        <v>7.7764583481001077</v>
      </c>
      <c r="AI347">
        <v>-0.25443218102214127</v>
      </c>
      <c r="AJ347">
        <v>-4.5912055817734467</v>
      </c>
      <c r="AK347">
        <v>-0.807468536849556</v>
      </c>
      <c r="AL347">
        <v>-4.7313787152998437</v>
      </c>
      <c r="AM347">
        <v>8.7372969878724734E-3</v>
      </c>
      <c r="AN347" s="2"/>
    </row>
    <row r="348" spans="1:40" x14ac:dyDescent="0.45">
      <c r="A348">
        <v>347</v>
      </c>
      <c r="B348" t="s">
        <v>389</v>
      </c>
      <c r="C348">
        <v>1989</v>
      </c>
      <c r="D348">
        <v>34</v>
      </c>
      <c r="E348" t="s">
        <v>25</v>
      </c>
      <c r="F348" t="s">
        <v>17</v>
      </c>
      <c r="G348">
        <v>664</v>
      </c>
      <c r="H348">
        <v>82</v>
      </c>
      <c r="I348">
        <v>162</v>
      </c>
      <c r="J348">
        <v>122</v>
      </c>
      <c r="K348">
        <v>30</v>
      </c>
      <c r="L348">
        <v>8</v>
      </c>
      <c r="M348">
        <v>29</v>
      </c>
      <c r="N348">
        <v>55</v>
      </c>
      <c r="O348">
        <v>97</v>
      </c>
      <c r="P348" s="28">
        <v>7.3</v>
      </c>
      <c r="Q348">
        <v>5.2</v>
      </c>
      <c r="R348">
        <v>3.6</v>
      </c>
      <c r="S348">
        <v>4.8</v>
      </c>
      <c r="T348">
        <v>-2</v>
      </c>
      <c r="U348">
        <v>6</v>
      </c>
      <c r="V348">
        <v>-47.217614202620098</v>
      </c>
      <c r="W348">
        <v>12.087659744964595</v>
      </c>
      <c r="X348">
        <v>2.854252624637001</v>
      </c>
      <c r="Y348">
        <v>15.632824388335738</v>
      </c>
      <c r="Z348">
        <v>-7.2663498578503649</v>
      </c>
      <c r="AA348">
        <v>-2.7513515678028599</v>
      </c>
      <c r="AB348">
        <v>-1.076939344348544</v>
      </c>
      <c r="AC348">
        <v>1.1610453174354001</v>
      </c>
      <c r="AD348">
        <v>-2.3835960539053245</v>
      </c>
      <c r="AE348">
        <v>18.021884476912817</v>
      </c>
      <c r="AF348">
        <v>-13.653661925680915</v>
      </c>
      <c r="AG348">
        <v>11.379954199572088</v>
      </c>
      <c r="AH348">
        <v>5.2821226515396962</v>
      </c>
      <c r="AI348">
        <v>-0.5309888995244687</v>
      </c>
      <c r="AJ348">
        <v>0.437257674454614</v>
      </c>
      <c r="AK348">
        <v>-0.807468536849556</v>
      </c>
      <c r="AL348">
        <v>-8.8309693107301861</v>
      </c>
      <c r="AM348">
        <v>1.4611516635214586E-4</v>
      </c>
      <c r="AN348" s="2"/>
    </row>
    <row r="349" spans="1:40" x14ac:dyDescent="0.45">
      <c r="A349">
        <v>348</v>
      </c>
      <c r="B349" t="s">
        <v>390</v>
      </c>
      <c r="C349">
        <v>1972</v>
      </c>
      <c r="D349">
        <v>24</v>
      </c>
      <c r="E349" t="s">
        <v>40</v>
      </c>
      <c r="F349" t="s">
        <v>13</v>
      </c>
      <c r="G349">
        <v>514</v>
      </c>
      <c r="H349">
        <v>74</v>
      </c>
      <c r="I349">
        <v>134</v>
      </c>
      <c r="J349">
        <v>75</v>
      </c>
      <c r="K349">
        <v>28</v>
      </c>
      <c r="L349">
        <v>9</v>
      </c>
      <c r="M349">
        <v>5</v>
      </c>
      <c r="N349">
        <v>52</v>
      </c>
      <c r="O349">
        <v>162</v>
      </c>
      <c r="P349" s="28">
        <v>7.3</v>
      </c>
      <c r="Q349">
        <v>5.3</v>
      </c>
      <c r="R349">
        <v>7.3</v>
      </c>
      <c r="S349">
        <v>1</v>
      </c>
      <c r="T349">
        <v>36</v>
      </c>
      <c r="U349">
        <v>0</v>
      </c>
      <c r="V349">
        <v>-47.217614202620098</v>
      </c>
      <c r="W349">
        <v>9.3570137182406654</v>
      </c>
      <c r="X349">
        <v>2.5757889539407084</v>
      </c>
      <c r="Y349">
        <v>12.930854740969068</v>
      </c>
      <c r="Z349">
        <v>-4.4670183552358802</v>
      </c>
      <c r="AA349">
        <v>-2.5679281299493359</v>
      </c>
      <c r="AB349">
        <v>-1.211556762392112</v>
      </c>
      <c r="AC349">
        <v>0.20018022714403449</v>
      </c>
      <c r="AD349">
        <v>-2.253581723692307</v>
      </c>
      <c r="AE349">
        <v>30.098405002679137</v>
      </c>
      <c r="AF349">
        <v>-13.653661925680915</v>
      </c>
      <c r="AG349">
        <v>11.598799472640783</v>
      </c>
      <c r="AH349">
        <v>10.710970932288827</v>
      </c>
      <c r="AI349">
        <v>-0.11062268740093099</v>
      </c>
      <c r="AJ349">
        <v>-7.8706381401830523</v>
      </c>
      <c r="AK349">
        <v>0</v>
      </c>
      <c r="AL349">
        <v>-1.8806088792514126</v>
      </c>
      <c r="AM349">
        <v>0.13231895206987526</v>
      </c>
      <c r="AN349" s="2"/>
    </row>
    <row r="350" spans="1:40" x14ac:dyDescent="0.45">
      <c r="A350">
        <v>349</v>
      </c>
      <c r="B350" t="s">
        <v>315</v>
      </c>
      <c r="C350">
        <v>1975</v>
      </c>
      <c r="D350">
        <v>26</v>
      </c>
      <c r="E350" t="s">
        <v>127</v>
      </c>
      <c r="F350" t="s">
        <v>13</v>
      </c>
      <c r="G350">
        <v>655</v>
      </c>
      <c r="H350">
        <v>81</v>
      </c>
      <c r="I350">
        <v>136</v>
      </c>
      <c r="J350">
        <v>93</v>
      </c>
      <c r="K350">
        <v>26</v>
      </c>
      <c r="L350">
        <v>4</v>
      </c>
      <c r="M350">
        <v>14</v>
      </c>
      <c r="N350">
        <v>107</v>
      </c>
      <c r="O350">
        <v>130</v>
      </c>
      <c r="P350" s="28">
        <v>7.3</v>
      </c>
      <c r="Q350">
        <v>5.0999999999999996</v>
      </c>
      <c r="R350">
        <v>5.4</v>
      </c>
      <c r="S350">
        <v>2.5</v>
      </c>
      <c r="T350">
        <v>24</v>
      </c>
      <c r="U350">
        <v>0</v>
      </c>
      <c r="V350">
        <v>-47.217614202620098</v>
      </c>
      <c r="W350">
        <v>11.923820983361161</v>
      </c>
      <c r="X350">
        <v>2.8194446657999648</v>
      </c>
      <c r="Y350">
        <v>13.123852572923829</v>
      </c>
      <c r="Z350">
        <v>-5.539102760492491</v>
      </c>
      <c r="AA350">
        <v>-2.384504692095812</v>
      </c>
      <c r="AB350">
        <v>-0.538469672174272</v>
      </c>
      <c r="AC350">
        <v>0.56050463600329659</v>
      </c>
      <c r="AD350">
        <v>-4.6371777775976311</v>
      </c>
      <c r="AE350">
        <v>24.153041051532639</v>
      </c>
      <c r="AF350">
        <v>-13.653661925680915</v>
      </c>
      <c r="AG350">
        <v>11.161108926503394</v>
      </c>
      <c r="AH350">
        <v>7.9231839773095443</v>
      </c>
      <c r="AI350">
        <v>-0.27655671850232749</v>
      </c>
      <c r="AJ350">
        <v>-5.2470920934553682</v>
      </c>
      <c r="AK350">
        <v>0</v>
      </c>
      <c r="AL350">
        <v>-7.8292230291850871</v>
      </c>
      <c r="AM350">
        <v>3.9777625482159603E-4</v>
      </c>
      <c r="AN350" s="2"/>
    </row>
    <row r="351" spans="1:40" x14ac:dyDescent="0.45">
      <c r="A351">
        <v>350</v>
      </c>
      <c r="B351" t="s">
        <v>329</v>
      </c>
      <c r="C351">
        <v>1961</v>
      </c>
      <c r="D351">
        <v>29</v>
      </c>
      <c r="E351" t="s">
        <v>226</v>
      </c>
      <c r="F351" t="s">
        <v>17</v>
      </c>
      <c r="G351">
        <v>672</v>
      </c>
      <c r="H351">
        <v>103</v>
      </c>
      <c r="I351">
        <v>175</v>
      </c>
      <c r="J351">
        <v>114</v>
      </c>
      <c r="K351">
        <v>23</v>
      </c>
      <c r="L351">
        <v>6</v>
      </c>
      <c r="M351">
        <v>12</v>
      </c>
      <c r="N351">
        <v>93</v>
      </c>
      <c r="O351">
        <v>156</v>
      </c>
      <c r="P351" s="28">
        <v>7.3</v>
      </c>
      <c r="Q351">
        <v>4.8</v>
      </c>
      <c r="R351">
        <v>7.5</v>
      </c>
      <c r="S351">
        <v>0.2</v>
      </c>
      <c r="T351">
        <v>46</v>
      </c>
      <c r="U351">
        <v>0</v>
      </c>
      <c r="V351">
        <v>-47.217614202620098</v>
      </c>
      <c r="W351">
        <v>12.233294199723206</v>
      </c>
      <c r="X351">
        <v>3.5852197602147697</v>
      </c>
      <c r="Y351">
        <v>16.887310296041694</v>
      </c>
      <c r="Z351">
        <v>-6.7898678999585371</v>
      </c>
      <c r="AA351">
        <v>-2.1093695353155262</v>
      </c>
      <c r="AB351">
        <v>-0.80770450826140805</v>
      </c>
      <c r="AC351">
        <v>0.48043254514568279</v>
      </c>
      <c r="AD351">
        <v>-4.0304442366035484</v>
      </c>
      <c r="AE351">
        <v>28.983649261839169</v>
      </c>
      <c r="AF351">
        <v>-13.653661925680915</v>
      </c>
      <c r="AG351">
        <v>10.504573107297313</v>
      </c>
      <c r="AH351">
        <v>11.0044221907077</v>
      </c>
      <c r="AI351">
        <v>-2.21245374801862E-2</v>
      </c>
      <c r="AJ351">
        <v>-10.056926512456123</v>
      </c>
      <c r="AK351">
        <v>0</v>
      </c>
      <c r="AL351">
        <v>-1.0088119974068128</v>
      </c>
      <c r="AM351">
        <v>0.2672124091328143</v>
      </c>
      <c r="AN351" s="2"/>
    </row>
    <row r="352" spans="1:40" x14ac:dyDescent="0.45">
      <c r="A352">
        <v>351</v>
      </c>
      <c r="B352" t="s">
        <v>391</v>
      </c>
      <c r="C352">
        <v>2007</v>
      </c>
      <c r="D352">
        <v>33</v>
      </c>
      <c r="E352" t="s">
        <v>59</v>
      </c>
      <c r="F352" t="s">
        <v>13</v>
      </c>
      <c r="G352">
        <v>679</v>
      </c>
      <c r="H352">
        <v>117</v>
      </c>
      <c r="I352">
        <v>216</v>
      </c>
      <c r="J352">
        <v>134</v>
      </c>
      <c r="K352">
        <v>54</v>
      </c>
      <c r="L352">
        <v>0</v>
      </c>
      <c r="M352">
        <v>4</v>
      </c>
      <c r="N352">
        <v>76</v>
      </c>
      <c r="O352">
        <v>166</v>
      </c>
      <c r="P352" s="28">
        <v>7.3</v>
      </c>
      <c r="Q352">
        <v>4.9000000000000004</v>
      </c>
      <c r="R352">
        <v>7.2</v>
      </c>
      <c r="S352">
        <v>-0.5</v>
      </c>
      <c r="T352">
        <v>57</v>
      </c>
      <c r="U352">
        <v>-1</v>
      </c>
      <c r="V352">
        <v>-47.217614202620098</v>
      </c>
      <c r="W352">
        <v>12.360724347636989</v>
      </c>
      <c r="X352">
        <v>4.0725311839332825</v>
      </c>
      <c r="Y352">
        <v>20.843765851114316</v>
      </c>
      <c r="Z352">
        <v>-7.9810727946881048</v>
      </c>
      <c r="AA352">
        <v>-4.9524328220451483</v>
      </c>
      <c r="AB352">
        <v>0</v>
      </c>
      <c r="AC352">
        <v>0.1601441817152276</v>
      </c>
      <c r="AD352">
        <v>-3.2936963653964484</v>
      </c>
      <c r="AE352">
        <v>30.84157549657245</v>
      </c>
      <c r="AF352">
        <v>-13.653661925680915</v>
      </c>
      <c r="AG352">
        <v>10.723418380366008</v>
      </c>
      <c r="AH352">
        <v>10.564245303079392</v>
      </c>
      <c r="AI352">
        <v>5.5311343700465497E-2</v>
      </c>
      <c r="AJ352">
        <v>-12.461843721956498</v>
      </c>
      <c r="AK352">
        <v>0.134578089474926</v>
      </c>
      <c r="AL352">
        <v>0.19597234520584683</v>
      </c>
      <c r="AM352">
        <v>0.54883688721559554</v>
      </c>
      <c r="AN352" s="2"/>
    </row>
    <row r="353" spans="1:40" x14ac:dyDescent="0.45">
      <c r="A353">
        <v>352</v>
      </c>
      <c r="B353" t="s">
        <v>39</v>
      </c>
      <c r="C353">
        <v>2019</v>
      </c>
      <c r="D353">
        <v>26</v>
      </c>
      <c r="E353" t="s">
        <v>40</v>
      </c>
      <c r="F353" t="s">
        <v>13</v>
      </c>
      <c r="G353">
        <v>706</v>
      </c>
      <c r="H353">
        <v>135</v>
      </c>
      <c r="I353">
        <v>176</v>
      </c>
      <c r="J353">
        <v>102</v>
      </c>
      <c r="K353">
        <v>40</v>
      </c>
      <c r="L353">
        <v>5</v>
      </c>
      <c r="M353">
        <v>16</v>
      </c>
      <c r="N353">
        <v>97</v>
      </c>
      <c r="O353">
        <v>134</v>
      </c>
      <c r="P353" s="28">
        <v>7.3</v>
      </c>
      <c r="Q353">
        <v>5.0999999999999996</v>
      </c>
      <c r="R353">
        <v>5.2</v>
      </c>
      <c r="S353">
        <v>1.6</v>
      </c>
      <c r="T353">
        <v>31</v>
      </c>
      <c r="U353">
        <v>5</v>
      </c>
      <c r="V353">
        <v>-47.217614202620098</v>
      </c>
      <c r="W353">
        <v>12.852240632447296</v>
      </c>
      <c r="X353">
        <v>4.6990744429999411</v>
      </c>
      <c r="Y353">
        <v>16.983809212019072</v>
      </c>
      <c r="Z353">
        <v>-6.0751449631207963</v>
      </c>
      <c r="AA353">
        <v>-3.6684687570704799</v>
      </c>
      <c r="AB353">
        <v>-0.67308709021783997</v>
      </c>
      <c r="AC353">
        <v>0.64057672686091038</v>
      </c>
      <c r="AD353">
        <v>-4.2037966768875723</v>
      </c>
      <c r="AE353">
        <v>24.896211545425952</v>
      </c>
      <c r="AF353">
        <v>-13.653661925680915</v>
      </c>
      <c r="AG353">
        <v>11.161108926503394</v>
      </c>
      <c r="AH353">
        <v>7.6297327188906721</v>
      </c>
      <c r="AI353">
        <v>-0.1769962998414896</v>
      </c>
      <c r="AJ353">
        <v>-6.7774939540465171</v>
      </c>
      <c r="AK353">
        <v>-0.67289044737463</v>
      </c>
      <c r="AL353">
        <v>-4.256400111713103</v>
      </c>
      <c r="AM353">
        <v>1.3975159549098998E-2</v>
      </c>
      <c r="AN353" s="2"/>
    </row>
    <row r="354" spans="1:40" x14ac:dyDescent="0.45">
      <c r="A354">
        <v>353</v>
      </c>
      <c r="B354" t="s">
        <v>137</v>
      </c>
      <c r="C354">
        <v>1988</v>
      </c>
      <c r="D354">
        <v>23</v>
      </c>
      <c r="E354" t="s">
        <v>94</v>
      </c>
      <c r="F354" t="s">
        <v>13</v>
      </c>
      <c r="G354">
        <v>705</v>
      </c>
      <c r="H354">
        <v>120</v>
      </c>
      <c r="I354">
        <v>187</v>
      </c>
      <c r="J354">
        <v>111</v>
      </c>
      <c r="K354">
        <v>34</v>
      </c>
      <c r="L354">
        <v>0</v>
      </c>
      <c r="M354">
        <v>40</v>
      </c>
      <c r="N354">
        <v>78</v>
      </c>
      <c r="O354">
        <v>170</v>
      </c>
      <c r="P354" s="28">
        <v>7.3</v>
      </c>
      <c r="Q354">
        <v>5.2</v>
      </c>
      <c r="R354">
        <v>7.6</v>
      </c>
      <c r="S354">
        <v>-0.9</v>
      </c>
      <c r="T354">
        <v>57</v>
      </c>
      <c r="U354">
        <v>1</v>
      </c>
      <c r="V354">
        <v>-47.217614202620098</v>
      </c>
      <c r="W354">
        <v>12.834036325602471</v>
      </c>
      <c r="X354">
        <v>4.1769550604443921</v>
      </c>
      <c r="Y354">
        <v>18.045297287770264</v>
      </c>
      <c r="Z354">
        <v>-6.6111871657491017</v>
      </c>
      <c r="AA354">
        <v>-3.1181984435099079</v>
      </c>
      <c r="AB354">
        <v>0</v>
      </c>
      <c r="AC354">
        <v>1.601441817152276</v>
      </c>
      <c r="AD354">
        <v>-3.3803725855384603</v>
      </c>
      <c r="AE354">
        <v>31.584745990465763</v>
      </c>
      <c r="AF354">
        <v>-13.653661925680915</v>
      </c>
      <c r="AG354">
        <v>11.379954199572088</v>
      </c>
      <c r="AH354">
        <v>11.151147819917135</v>
      </c>
      <c r="AI354">
        <v>9.9560418660837896E-2</v>
      </c>
      <c r="AJ354">
        <v>-12.461843721956498</v>
      </c>
      <c r="AK354">
        <v>-0.134578089474926</v>
      </c>
      <c r="AL354">
        <v>4.295682785055325</v>
      </c>
      <c r="AM354">
        <v>0.98655594170415217</v>
      </c>
      <c r="AN354" s="2"/>
    </row>
    <row r="355" spans="1:40" x14ac:dyDescent="0.45">
      <c r="A355">
        <v>354</v>
      </c>
      <c r="B355" t="s">
        <v>392</v>
      </c>
      <c r="C355">
        <v>2000</v>
      </c>
      <c r="D355">
        <v>28</v>
      </c>
      <c r="E355" t="s">
        <v>55</v>
      </c>
      <c r="F355" t="s">
        <v>13</v>
      </c>
      <c r="G355">
        <v>711</v>
      </c>
      <c r="H355">
        <v>115</v>
      </c>
      <c r="I355">
        <v>196</v>
      </c>
      <c r="J355">
        <v>97</v>
      </c>
      <c r="K355">
        <v>57</v>
      </c>
      <c r="L355">
        <v>1</v>
      </c>
      <c r="M355">
        <v>0</v>
      </c>
      <c r="N355">
        <v>123</v>
      </c>
      <c r="O355">
        <v>181</v>
      </c>
      <c r="P355" s="28">
        <v>7.3</v>
      </c>
      <c r="Q355">
        <v>4.8</v>
      </c>
      <c r="R355">
        <v>8.1</v>
      </c>
      <c r="S355">
        <v>-1.6</v>
      </c>
      <c r="T355">
        <v>74</v>
      </c>
      <c r="U355">
        <v>-3</v>
      </c>
      <c r="V355">
        <v>-47.217614202620098</v>
      </c>
      <c r="W355">
        <v>12.943262166671428</v>
      </c>
      <c r="X355">
        <v>4.0029152662592091</v>
      </c>
      <c r="Y355">
        <v>18.913787531566694</v>
      </c>
      <c r="Z355">
        <v>-5.7773437394384048</v>
      </c>
      <c r="AA355">
        <v>-5.2275679788254337</v>
      </c>
      <c r="AB355">
        <v>-0.134617418043568</v>
      </c>
      <c r="AC355">
        <v>0</v>
      </c>
      <c r="AD355">
        <v>-5.3305875387337256</v>
      </c>
      <c r="AE355">
        <v>33.628464848672373</v>
      </c>
      <c r="AF355">
        <v>-13.653661925680915</v>
      </c>
      <c r="AG355">
        <v>10.504573107297313</v>
      </c>
      <c r="AH355">
        <v>11.884775965964314</v>
      </c>
      <c r="AI355">
        <v>0.1769962998414896</v>
      </c>
      <c r="AJ355">
        <v>-16.178533954820718</v>
      </c>
      <c r="AK355">
        <v>0.403734268424778</v>
      </c>
      <c r="AL355">
        <v>-1.0614173034652601</v>
      </c>
      <c r="AM355">
        <v>0.25703869933971452</v>
      </c>
      <c r="AN355" s="2"/>
    </row>
    <row r="356" spans="1:40" x14ac:dyDescent="0.45">
      <c r="A356">
        <v>355</v>
      </c>
      <c r="B356" t="s">
        <v>122</v>
      </c>
      <c r="C356">
        <v>1997</v>
      </c>
      <c r="D356">
        <v>29</v>
      </c>
      <c r="E356" t="s">
        <v>31</v>
      </c>
      <c r="F356" t="s">
        <v>13</v>
      </c>
      <c r="G356">
        <v>649</v>
      </c>
      <c r="H356">
        <v>110</v>
      </c>
      <c r="I356">
        <v>184</v>
      </c>
      <c r="J356">
        <v>114</v>
      </c>
      <c r="K356">
        <v>35</v>
      </c>
      <c r="L356">
        <v>0</v>
      </c>
      <c r="M356">
        <v>1</v>
      </c>
      <c r="N356">
        <v>109</v>
      </c>
      <c r="O356">
        <v>181</v>
      </c>
      <c r="P356" s="28">
        <v>7.3</v>
      </c>
      <c r="Q356">
        <v>5</v>
      </c>
      <c r="R356">
        <v>7.6</v>
      </c>
      <c r="S356">
        <v>-1.2</v>
      </c>
      <c r="T356">
        <v>67</v>
      </c>
      <c r="U356">
        <v>-2</v>
      </c>
      <c r="V356">
        <v>-47.217614202620098</v>
      </c>
      <c r="W356">
        <v>11.814595142292204</v>
      </c>
      <c r="X356">
        <v>3.8288754720740261</v>
      </c>
      <c r="Y356">
        <v>17.755800539838123</v>
      </c>
      <c r="Z356">
        <v>-6.7898678999585371</v>
      </c>
      <c r="AA356">
        <v>-3.2099101624366702</v>
      </c>
      <c r="AB356">
        <v>0</v>
      </c>
      <c r="AC356">
        <v>4.0036045428806899E-2</v>
      </c>
      <c r="AD356">
        <v>-4.723853997739643</v>
      </c>
      <c r="AE356">
        <v>33.628464848672373</v>
      </c>
      <c r="AF356">
        <v>-13.653661925680915</v>
      </c>
      <c r="AG356">
        <v>10.942263653434701</v>
      </c>
      <c r="AH356">
        <v>11.151147819917135</v>
      </c>
      <c r="AI356">
        <v>0.13274722488111718</v>
      </c>
      <c r="AJ356">
        <v>-14.648132094229569</v>
      </c>
      <c r="AK356">
        <v>0.269156178949852</v>
      </c>
      <c r="AL356">
        <v>-0.67995335717709526</v>
      </c>
      <c r="AM356">
        <v>0.33627171286995594</v>
      </c>
      <c r="AN356" s="2"/>
    </row>
    <row r="357" spans="1:40" x14ac:dyDescent="0.45">
      <c r="A357">
        <v>356</v>
      </c>
      <c r="B357" t="s">
        <v>351</v>
      </c>
      <c r="C357">
        <v>2019</v>
      </c>
      <c r="D357">
        <v>28</v>
      </c>
      <c r="E357" t="s">
        <v>114</v>
      </c>
      <c r="F357" t="s">
        <v>17</v>
      </c>
      <c r="G357">
        <v>662</v>
      </c>
      <c r="H357">
        <v>102</v>
      </c>
      <c r="I357">
        <v>185</v>
      </c>
      <c r="J357">
        <v>111</v>
      </c>
      <c r="K357">
        <v>31</v>
      </c>
      <c r="L357">
        <v>2</v>
      </c>
      <c r="M357">
        <v>3</v>
      </c>
      <c r="N357">
        <v>62</v>
      </c>
      <c r="O357">
        <v>131</v>
      </c>
      <c r="P357" s="28">
        <v>7.3</v>
      </c>
      <c r="Q357">
        <v>5.2</v>
      </c>
      <c r="R357">
        <v>5.0999999999999996</v>
      </c>
      <c r="S357">
        <v>2.5</v>
      </c>
      <c r="T357">
        <v>29</v>
      </c>
      <c r="U357">
        <v>0</v>
      </c>
      <c r="V357">
        <v>-47.217614202620098</v>
      </c>
      <c r="W357">
        <v>12.051251131274944</v>
      </c>
      <c r="X357">
        <v>3.550411801377733</v>
      </c>
      <c r="Y357">
        <v>17.852299455815501</v>
      </c>
      <c r="Z357">
        <v>-6.6111871657491017</v>
      </c>
      <c r="AA357">
        <v>-2.8430632867296222</v>
      </c>
      <c r="AB357">
        <v>-0.269234836087136</v>
      </c>
      <c r="AC357">
        <v>0.1201081362864207</v>
      </c>
      <c r="AD357">
        <v>-2.6869628244023658</v>
      </c>
      <c r="AE357">
        <v>24.338833675005969</v>
      </c>
      <c r="AF357">
        <v>-13.653661925680915</v>
      </c>
      <c r="AG357">
        <v>11.379954199572088</v>
      </c>
      <c r="AH357">
        <v>7.4830070896812355</v>
      </c>
      <c r="AI357">
        <v>-0.27655671850232749</v>
      </c>
      <c r="AJ357">
        <v>-6.3402362795919034</v>
      </c>
      <c r="AK357">
        <v>0</v>
      </c>
      <c r="AL357">
        <v>-3.1226517503495699</v>
      </c>
      <c r="AM357">
        <v>4.2182502639919427E-2</v>
      </c>
      <c r="AN357" s="2"/>
    </row>
    <row r="358" spans="1:40" x14ac:dyDescent="0.45">
      <c r="A358">
        <v>357</v>
      </c>
      <c r="B358" t="s">
        <v>393</v>
      </c>
      <c r="C358">
        <v>2011</v>
      </c>
      <c r="D358">
        <v>27</v>
      </c>
      <c r="E358" t="s">
        <v>155</v>
      </c>
      <c r="F358" t="s">
        <v>13</v>
      </c>
      <c r="G358">
        <v>690</v>
      </c>
      <c r="H358">
        <v>101</v>
      </c>
      <c r="I358">
        <v>185</v>
      </c>
      <c r="J358">
        <v>113</v>
      </c>
      <c r="K358">
        <v>45</v>
      </c>
      <c r="L358">
        <v>4</v>
      </c>
      <c r="M358">
        <v>17</v>
      </c>
      <c r="N358">
        <v>67</v>
      </c>
      <c r="O358">
        <v>140</v>
      </c>
      <c r="P358" s="28">
        <v>7.3</v>
      </c>
      <c r="Q358">
        <v>5</v>
      </c>
      <c r="R358">
        <v>5.3</v>
      </c>
      <c r="S358">
        <v>1.4</v>
      </c>
      <c r="T358">
        <v>35</v>
      </c>
      <c r="U358">
        <v>0</v>
      </c>
      <c r="V358">
        <v>-47.217614202620098</v>
      </c>
      <c r="W358">
        <v>12.560971722930077</v>
      </c>
      <c r="X358">
        <v>3.5156038425406964</v>
      </c>
      <c r="Y358">
        <v>17.852299455815501</v>
      </c>
      <c r="Z358">
        <v>-6.7303076552220586</v>
      </c>
      <c r="AA358">
        <v>-4.1270273517042897</v>
      </c>
      <c r="AB358">
        <v>-0.538469672174272</v>
      </c>
      <c r="AC358">
        <v>0.68061277228971728</v>
      </c>
      <c r="AD358">
        <v>-2.9036533747573956</v>
      </c>
      <c r="AE358">
        <v>26.01096728626592</v>
      </c>
      <c r="AF358">
        <v>-13.653661925680915</v>
      </c>
      <c r="AG358">
        <v>10.942263653434701</v>
      </c>
      <c r="AH358">
        <v>7.7764583481001077</v>
      </c>
      <c r="AI358">
        <v>-0.15487176236130337</v>
      </c>
      <c r="AJ358">
        <v>-7.6520093029557446</v>
      </c>
      <c r="AK358">
        <v>0</v>
      </c>
      <c r="AL358">
        <v>-3.638438166099359</v>
      </c>
      <c r="AM358">
        <v>2.5619748086507788E-2</v>
      </c>
      <c r="AN358" s="2"/>
    </row>
    <row r="359" spans="1:40" x14ac:dyDescent="0.45">
      <c r="A359">
        <v>358</v>
      </c>
      <c r="B359" t="s">
        <v>394</v>
      </c>
      <c r="C359">
        <v>2005</v>
      </c>
      <c r="D359">
        <v>27</v>
      </c>
      <c r="E359" t="s">
        <v>127</v>
      </c>
      <c r="F359" t="s">
        <v>13</v>
      </c>
      <c r="G359">
        <v>640</v>
      </c>
      <c r="H359">
        <v>92</v>
      </c>
      <c r="I359">
        <v>176</v>
      </c>
      <c r="J359">
        <v>106</v>
      </c>
      <c r="K359">
        <v>45</v>
      </c>
      <c r="L359">
        <v>7</v>
      </c>
      <c r="M359">
        <v>27</v>
      </c>
      <c r="N359">
        <v>67</v>
      </c>
      <c r="O359">
        <v>139</v>
      </c>
      <c r="P359" s="28">
        <v>7.3</v>
      </c>
      <c r="Q359">
        <v>5.0999999999999996</v>
      </c>
      <c r="R359">
        <v>5.8</v>
      </c>
      <c r="S359">
        <v>2</v>
      </c>
      <c r="T359">
        <v>32</v>
      </c>
      <c r="U359">
        <v>0</v>
      </c>
      <c r="V359">
        <v>-47.217614202620098</v>
      </c>
      <c r="W359">
        <v>11.650756380688767</v>
      </c>
      <c r="X359">
        <v>3.202332213007367</v>
      </c>
      <c r="Y359">
        <v>16.983809212019072</v>
      </c>
      <c r="Z359">
        <v>-6.3133859420667102</v>
      </c>
      <c r="AA359">
        <v>-4.1270273517042897</v>
      </c>
      <c r="AB359">
        <v>-0.94232192630497602</v>
      </c>
      <c r="AC359">
        <v>1.0809732265777863</v>
      </c>
      <c r="AD359">
        <v>-2.9036533747573956</v>
      </c>
      <c r="AE359">
        <v>25.825174662792591</v>
      </c>
      <c r="AF359">
        <v>-13.653661925680915</v>
      </c>
      <c r="AG359">
        <v>11.161108926503394</v>
      </c>
      <c r="AH359">
        <v>8.5100864941472878</v>
      </c>
      <c r="AI359">
        <v>-0.22124537480186199</v>
      </c>
      <c r="AJ359">
        <v>-6.996122791273824</v>
      </c>
      <c r="AK359">
        <v>0</v>
      </c>
      <c r="AL359">
        <v>-3.9607917734738054</v>
      </c>
      <c r="AM359">
        <v>1.869198124135418E-2</v>
      </c>
      <c r="AN359" s="2"/>
    </row>
    <row r="360" spans="1:40" x14ac:dyDescent="0.45">
      <c r="A360">
        <v>359</v>
      </c>
      <c r="B360" t="s">
        <v>290</v>
      </c>
      <c r="C360">
        <v>2005</v>
      </c>
      <c r="D360">
        <v>26</v>
      </c>
      <c r="E360" t="s">
        <v>28</v>
      </c>
      <c r="F360" t="s">
        <v>17</v>
      </c>
      <c r="G360">
        <v>628</v>
      </c>
      <c r="H360">
        <v>93</v>
      </c>
      <c r="I360">
        <v>158</v>
      </c>
      <c r="J360">
        <v>85</v>
      </c>
      <c r="K360">
        <v>39</v>
      </c>
      <c r="L360">
        <v>6</v>
      </c>
      <c r="M360">
        <v>16</v>
      </c>
      <c r="N360">
        <v>69</v>
      </c>
      <c r="O360">
        <v>132</v>
      </c>
      <c r="P360" s="28">
        <v>7.3</v>
      </c>
      <c r="Q360">
        <v>5.4</v>
      </c>
      <c r="R360">
        <v>4.9000000000000004</v>
      </c>
      <c r="S360">
        <v>2.7</v>
      </c>
      <c r="T360">
        <v>25</v>
      </c>
      <c r="U360">
        <v>2</v>
      </c>
      <c r="V360">
        <v>-47.217614202620098</v>
      </c>
      <c r="W360">
        <v>11.432304698550853</v>
      </c>
      <c r="X360">
        <v>3.2371401718444037</v>
      </c>
      <c r="Y360">
        <v>15.246828724426214</v>
      </c>
      <c r="Z360">
        <v>-5.062620802600664</v>
      </c>
      <c r="AA360">
        <v>-3.5767570381437181</v>
      </c>
      <c r="AB360">
        <v>-0.80770450826140805</v>
      </c>
      <c r="AC360">
        <v>0.64057672686091038</v>
      </c>
      <c r="AD360">
        <v>-2.9903295948994071</v>
      </c>
      <c r="AE360">
        <v>24.524626298479298</v>
      </c>
      <c r="AF360">
        <v>-13.653661925680915</v>
      </c>
      <c r="AG360">
        <v>11.817644745709478</v>
      </c>
      <c r="AH360">
        <v>7.1895558312623642</v>
      </c>
      <c r="AI360">
        <v>-0.29868125598251372</v>
      </c>
      <c r="AJ360">
        <v>-5.4657209306826751</v>
      </c>
      <c r="AK360">
        <v>-0.269156178949852</v>
      </c>
      <c r="AL360">
        <v>-5.2535692406877308</v>
      </c>
      <c r="AM360">
        <v>5.2016237631572256E-3</v>
      </c>
      <c r="AN360" s="2"/>
    </row>
    <row r="361" spans="1:40" x14ac:dyDescent="0.45">
      <c r="A361">
        <v>360</v>
      </c>
      <c r="B361" t="s">
        <v>42</v>
      </c>
      <c r="C361">
        <v>2018</v>
      </c>
      <c r="D361">
        <v>26</v>
      </c>
      <c r="E361" t="s">
        <v>43</v>
      </c>
      <c r="F361" t="s">
        <v>17</v>
      </c>
      <c r="G361">
        <v>651</v>
      </c>
      <c r="H361">
        <v>118</v>
      </c>
      <c r="I361">
        <v>187</v>
      </c>
      <c r="J361">
        <v>110</v>
      </c>
      <c r="K361">
        <v>34</v>
      </c>
      <c r="L361">
        <v>7</v>
      </c>
      <c r="M361">
        <v>22</v>
      </c>
      <c r="N361">
        <v>68</v>
      </c>
      <c r="O361">
        <v>164</v>
      </c>
      <c r="P361" s="28">
        <v>7.3</v>
      </c>
      <c r="Q361">
        <v>5.3</v>
      </c>
      <c r="R361">
        <v>7.3</v>
      </c>
      <c r="S361">
        <v>-0.7</v>
      </c>
      <c r="T361">
        <v>52</v>
      </c>
      <c r="U361">
        <v>7</v>
      </c>
      <c r="V361">
        <v>-47.217614202620098</v>
      </c>
      <c r="W361">
        <v>11.851003755981855</v>
      </c>
      <c r="X361">
        <v>4.1073391427703188</v>
      </c>
      <c r="Y361">
        <v>18.045297287770264</v>
      </c>
      <c r="Z361">
        <v>-6.5516269210126241</v>
      </c>
      <c r="AA361">
        <v>-3.1181984435099079</v>
      </c>
      <c r="AB361">
        <v>-0.94232192630497602</v>
      </c>
      <c r="AC361">
        <v>0.88079299943375178</v>
      </c>
      <c r="AD361">
        <v>-2.9469914848284011</v>
      </c>
      <c r="AE361">
        <v>30.469990249625791</v>
      </c>
      <c r="AF361">
        <v>-13.653661925680915</v>
      </c>
      <c r="AG361">
        <v>11.598799472640783</v>
      </c>
      <c r="AH361">
        <v>10.710970932288827</v>
      </c>
      <c r="AI361">
        <v>7.7435881180651686E-2</v>
      </c>
      <c r="AJ361">
        <v>-11.368699535819964</v>
      </c>
      <c r="AK361">
        <v>-0.94204662632448199</v>
      </c>
      <c r="AL361">
        <v>1.0004686555908751</v>
      </c>
      <c r="AM361">
        <v>0.73115071193323566</v>
      </c>
      <c r="AN361" s="2"/>
    </row>
    <row r="362" spans="1:40" x14ac:dyDescent="0.45">
      <c r="A362">
        <v>361</v>
      </c>
      <c r="B362" t="s">
        <v>244</v>
      </c>
      <c r="C362">
        <v>1947</v>
      </c>
      <c r="D362">
        <v>29</v>
      </c>
      <c r="E362" t="s">
        <v>235</v>
      </c>
      <c r="F362" t="s">
        <v>13</v>
      </c>
      <c r="G362">
        <v>624</v>
      </c>
      <c r="H362">
        <v>79</v>
      </c>
      <c r="I362">
        <v>165</v>
      </c>
      <c r="J362">
        <v>113</v>
      </c>
      <c r="K362">
        <v>45</v>
      </c>
      <c r="L362">
        <v>3</v>
      </c>
      <c r="M362">
        <v>1</v>
      </c>
      <c r="N362">
        <v>67</v>
      </c>
      <c r="O362">
        <v>128</v>
      </c>
      <c r="P362" s="28">
        <v>7.3</v>
      </c>
      <c r="Q362">
        <v>5.3</v>
      </c>
      <c r="R362">
        <v>5.2</v>
      </c>
      <c r="S362">
        <v>3.1</v>
      </c>
      <c r="T362">
        <v>22</v>
      </c>
      <c r="U362">
        <v>-1</v>
      </c>
      <c r="V362">
        <v>-47.217614202620098</v>
      </c>
      <c r="W362">
        <v>11.359487471171548</v>
      </c>
      <c r="X362">
        <v>2.7498287481258914</v>
      </c>
      <c r="Y362">
        <v>15.922321136267881</v>
      </c>
      <c r="Z362">
        <v>-6.7303076552220586</v>
      </c>
      <c r="AA362">
        <v>-4.1270273517042897</v>
      </c>
      <c r="AB362">
        <v>-0.40385225413070402</v>
      </c>
      <c r="AC362">
        <v>4.0036045428806899E-2</v>
      </c>
      <c r="AD362">
        <v>-2.9036533747573956</v>
      </c>
      <c r="AE362">
        <v>23.781455804585985</v>
      </c>
      <c r="AF362">
        <v>-13.653661925680915</v>
      </c>
      <c r="AG362">
        <v>11.598799472640783</v>
      </c>
      <c r="AH362">
        <v>7.6297327188906721</v>
      </c>
      <c r="AI362">
        <v>-0.34293033094288611</v>
      </c>
      <c r="AJ362">
        <v>-4.8098344190007536</v>
      </c>
      <c r="AK362">
        <v>0.134578089474926</v>
      </c>
      <c r="AL362">
        <v>-6.972642027472606</v>
      </c>
      <c r="AM362">
        <v>9.3629612169063455E-4</v>
      </c>
      <c r="AN362" s="2"/>
    </row>
    <row r="363" spans="1:40" x14ac:dyDescent="0.45">
      <c r="A363">
        <v>362</v>
      </c>
      <c r="B363" t="s">
        <v>133</v>
      </c>
      <c r="C363">
        <v>1983</v>
      </c>
      <c r="D363">
        <v>27</v>
      </c>
      <c r="E363" t="s">
        <v>43</v>
      </c>
      <c r="F363" t="s">
        <v>13</v>
      </c>
      <c r="G363">
        <v>662</v>
      </c>
      <c r="H363">
        <v>102</v>
      </c>
      <c r="I363">
        <v>178</v>
      </c>
      <c r="J363">
        <v>109</v>
      </c>
      <c r="K363">
        <v>42</v>
      </c>
      <c r="L363">
        <v>10</v>
      </c>
      <c r="M363">
        <v>12</v>
      </c>
      <c r="N363">
        <v>72</v>
      </c>
      <c r="O363">
        <v>150</v>
      </c>
      <c r="P363" s="28">
        <v>7.3</v>
      </c>
      <c r="Q363">
        <v>5.2</v>
      </c>
      <c r="R363">
        <v>7.6</v>
      </c>
      <c r="S363">
        <v>0.6</v>
      </c>
      <c r="T363">
        <v>38</v>
      </c>
      <c r="U363">
        <v>7</v>
      </c>
      <c r="V363">
        <v>-47.217614202620098</v>
      </c>
      <c r="W363">
        <v>12.051251131274944</v>
      </c>
      <c r="X363">
        <v>3.550411801377733</v>
      </c>
      <c r="Y363">
        <v>17.176807043973835</v>
      </c>
      <c r="Z363">
        <v>-6.4920666762761456</v>
      </c>
      <c r="AA363">
        <v>-3.8518921949240039</v>
      </c>
      <c r="AB363">
        <v>-1.3461741804356799</v>
      </c>
      <c r="AC363">
        <v>0.48043254514568279</v>
      </c>
      <c r="AD363">
        <v>-3.120343925112425</v>
      </c>
      <c r="AE363">
        <v>27.868893520999201</v>
      </c>
      <c r="AF363">
        <v>-13.653661925680915</v>
      </c>
      <c r="AG363">
        <v>11.379954199572088</v>
      </c>
      <c r="AH363">
        <v>11.151147819917135</v>
      </c>
      <c r="AI363">
        <v>-6.6373612440558588E-2</v>
      </c>
      <c r="AJ363">
        <v>-8.307895814637666</v>
      </c>
      <c r="AK363">
        <v>-0.94204662632448199</v>
      </c>
      <c r="AL363">
        <v>-1.3391710961913534</v>
      </c>
      <c r="AM363">
        <v>0.20764640453645178</v>
      </c>
      <c r="AN363" s="2"/>
    </row>
    <row r="364" spans="1:40" x14ac:dyDescent="0.45">
      <c r="A364">
        <v>363</v>
      </c>
      <c r="B364" t="s">
        <v>284</v>
      </c>
      <c r="C364">
        <v>2012</v>
      </c>
      <c r="D364">
        <v>33</v>
      </c>
      <c r="E364" t="s">
        <v>70</v>
      </c>
      <c r="F364" t="s">
        <v>13</v>
      </c>
      <c r="G364">
        <v>654</v>
      </c>
      <c r="H364">
        <v>95</v>
      </c>
      <c r="I364">
        <v>194</v>
      </c>
      <c r="J364">
        <v>123</v>
      </c>
      <c r="K364">
        <v>33</v>
      </c>
      <c r="L364">
        <v>2</v>
      </c>
      <c r="M364">
        <v>1</v>
      </c>
      <c r="N364">
        <v>36</v>
      </c>
      <c r="O364">
        <v>139</v>
      </c>
      <c r="P364" s="28">
        <v>7.2</v>
      </c>
      <c r="Q364">
        <v>4.8</v>
      </c>
      <c r="R364">
        <v>6</v>
      </c>
      <c r="S364">
        <v>1.4</v>
      </c>
      <c r="T364">
        <v>32</v>
      </c>
      <c r="U364">
        <v>2</v>
      </c>
      <c r="V364">
        <v>-47.217614202620098</v>
      </c>
      <c r="W364">
        <v>11.905616676516335</v>
      </c>
      <c r="X364">
        <v>3.3067560895184771</v>
      </c>
      <c r="Y364">
        <v>18.720789699611935</v>
      </c>
      <c r="Z364">
        <v>-7.3259101025868425</v>
      </c>
      <c r="AA364">
        <v>-3.0264867245831457</v>
      </c>
      <c r="AB364">
        <v>-0.269234836087136</v>
      </c>
      <c r="AC364">
        <v>4.0036045428806899E-2</v>
      </c>
      <c r="AD364">
        <v>-1.5601719625562125</v>
      </c>
      <c r="AE364">
        <v>25.825174662792591</v>
      </c>
      <c r="AF364">
        <v>-13.46662546094556</v>
      </c>
      <c r="AG364">
        <v>10.504573107297313</v>
      </c>
      <c r="AH364">
        <v>8.8035377525661591</v>
      </c>
      <c r="AI364">
        <v>-0.15487176236130337</v>
      </c>
      <c r="AJ364">
        <v>-6.996122791273824</v>
      </c>
      <c r="AK364">
        <v>-0.269156178949852</v>
      </c>
      <c r="AL364">
        <v>-1.179709988232359</v>
      </c>
      <c r="AM364">
        <v>0.2351043451305101</v>
      </c>
      <c r="AN364" s="2"/>
    </row>
    <row r="365" spans="1:40" x14ac:dyDescent="0.45">
      <c r="A365">
        <v>364</v>
      </c>
      <c r="B365" t="s">
        <v>201</v>
      </c>
      <c r="C365">
        <v>1964</v>
      </c>
      <c r="D365">
        <v>29</v>
      </c>
      <c r="E365" t="s">
        <v>62</v>
      </c>
      <c r="F365" t="s">
        <v>17</v>
      </c>
      <c r="G365">
        <v>683</v>
      </c>
      <c r="H365">
        <v>95</v>
      </c>
      <c r="I365">
        <v>211</v>
      </c>
      <c r="J365">
        <v>152</v>
      </c>
      <c r="K365">
        <v>40</v>
      </c>
      <c r="L365">
        <v>7</v>
      </c>
      <c r="M365">
        <v>5</v>
      </c>
      <c r="N365">
        <v>51</v>
      </c>
      <c r="O365">
        <v>146</v>
      </c>
      <c r="P365" s="28">
        <v>7.2</v>
      </c>
      <c r="Q365">
        <v>4.7</v>
      </c>
      <c r="R365">
        <v>6.2</v>
      </c>
      <c r="S365">
        <v>0.2</v>
      </c>
      <c r="T365">
        <v>35</v>
      </c>
      <c r="U365">
        <v>6</v>
      </c>
      <c r="V365">
        <v>-47.217614202620098</v>
      </c>
      <c r="W365">
        <v>12.433541575016294</v>
      </c>
      <c r="X365">
        <v>3.3067560895184771</v>
      </c>
      <c r="Y365">
        <v>20.361271271227412</v>
      </c>
      <c r="Z365">
        <v>-9.0531571999447156</v>
      </c>
      <c r="AA365">
        <v>-3.6684687570704799</v>
      </c>
      <c r="AB365">
        <v>-0.94232192630497602</v>
      </c>
      <c r="AC365">
        <v>0.20018022714403449</v>
      </c>
      <c r="AD365">
        <v>-2.2102436136213011</v>
      </c>
      <c r="AE365">
        <v>27.125723027105888</v>
      </c>
      <c r="AF365">
        <v>-13.46662546094556</v>
      </c>
      <c r="AG365">
        <v>10.285727834228618</v>
      </c>
      <c r="AH365">
        <v>9.0969890109850322</v>
      </c>
      <c r="AI365">
        <v>-2.21245374801862E-2</v>
      </c>
      <c r="AJ365">
        <v>-7.6520093029557446</v>
      </c>
      <c r="AK365">
        <v>-0.807468536849556</v>
      </c>
      <c r="AL365">
        <v>-2.229844502566861</v>
      </c>
      <c r="AM365">
        <v>9.7102273124449509E-2</v>
      </c>
      <c r="AN365" s="2"/>
    </row>
    <row r="366" spans="1:40" x14ac:dyDescent="0.45">
      <c r="A366">
        <v>365</v>
      </c>
      <c r="B366" t="s">
        <v>201</v>
      </c>
      <c r="C366">
        <v>1971</v>
      </c>
      <c r="D366">
        <v>36</v>
      </c>
      <c r="E366" t="s">
        <v>62</v>
      </c>
      <c r="F366" t="s">
        <v>17</v>
      </c>
      <c r="G366">
        <v>553</v>
      </c>
      <c r="H366">
        <v>82</v>
      </c>
      <c r="I366">
        <v>178</v>
      </c>
      <c r="J366">
        <v>128</v>
      </c>
      <c r="K366">
        <v>29</v>
      </c>
      <c r="L366">
        <v>8</v>
      </c>
      <c r="M366">
        <v>1</v>
      </c>
      <c r="N366">
        <v>26</v>
      </c>
      <c r="O366">
        <v>143</v>
      </c>
      <c r="P366" s="28">
        <v>7.2</v>
      </c>
      <c r="Q366">
        <v>5.3</v>
      </c>
      <c r="R366">
        <v>4.9000000000000004</v>
      </c>
      <c r="S366">
        <v>1.8</v>
      </c>
      <c r="T366">
        <v>30</v>
      </c>
      <c r="U366">
        <v>2</v>
      </c>
      <c r="V366">
        <v>-47.217614202620098</v>
      </c>
      <c r="W366">
        <v>10.066981685188887</v>
      </c>
      <c r="X366">
        <v>2.854252624637001</v>
      </c>
      <c r="Y366">
        <v>17.176807043973835</v>
      </c>
      <c r="Z366">
        <v>-7.6237113262692349</v>
      </c>
      <c r="AA366">
        <v>-2.6596398488760977</v>
      </c>
      <c r="AB366">
        <v>-1.076939344348544</v>
      </c>
      <c r="AC366">
        <v>4.0036045428806899E-2</v>
      </c>
      <c r="AD366">
        <v>-1.1267908618461535</v>
      </c>
      <c r="AE366">
        <v>26.568345156685904</v>
      </c>
      <c r="AF366">
        <v>-13.46662546094556</v>
      </c>
      <c r="AG366">
        <v>11.598799472640783</v>
      </c>
      <c r="AH366">
        <v>7.1895558312623642</v>
      </c>
      <c r="AI366">
        <v>-0.19912083732167579</v>
      </c>
      <c r="AJ366">
        <v>-6.5588651168192103</v>
      </c>
      <c r="AK366">
        <v>-0.269156178949852</v>
      </c>
      <c r="AL366">
        <v>-4.7036853181788505</v>
      </c>
      <c r="AM366">
        <v>8.9804406648902619E-3</v>
      </c>
      <c r="AN366" s="2"/>
    </row>
    <row r="367" spans="1:40" x14ac:dyDescent="0.45">
      <c r="A367">
        <v>366</v>
      </c>
      <c r="B367" t="s">
        <v>395</v>
      </c>
      <c r="C367">
        <v>2021</v>
      </c>
      <c r="D367">
        <v>26</v>
      </c>
      <c r="E367" t="s">
        <v>46</v>
      </c>
      <c r="F367" t="s">
        <v>13</v>
      </c>
      <c r="G367">
        <v>640</v>
      </c>
      <c r="H367">
        <v>104</v>
      </c>
      <c r="I367">
        <v>155</v>
      </c>
      <c r="J367">
        <v>94</v>
      </c>
      <c r="K367">
        <v>34</v>
      </c>
      <c r="L367">
        <v>1</v>
      </c>
      <c r="M367">
        <v>0</v>
      </c>
      <c r="N367">
        <v>75</v>
      </c>
      <c r="O367">
        <v>131</v>
      </c>
      <c r="P367" s="28">
        <v>7.2</v>
      </c>
      <c r="Q367">
        <v>5.2</v>
      </c>
      <c r="R367">
        <v>5.2</v>
      </c>
      <c r="S367">
        <v>2.9</v>
      </c>
      <c r="T367">
        <v>25</v>
      </c>
      <c r="U367">
        <v>-3</v>
      </c>
      <c r="V367">
        <v>-47.217614202620098</v>
      </c>
      <c r="W367">
        <v>11.650756380688767</v>
      </c>
      <c r="X367">
        <v>3.6200277190518064</v>
      </c>
      <c r="Y367">
        <v>14.95733197649407</v>
      </c>
      <c r="Z367">
        <v>-5.5986630052289694</v>
      </c>
      <c r="AA367">
        <v>-3.1181984435099079</v>
      </c>
      <c r="AB367">
        <v>-0.134617418043568</v>
      </c>
      <c r="AC367">
        <v>0</v>
      </c>
      <c r="AD367">
        <v>-3.2503582553254424</v>
      </c>
      <c r="AE367">
        <v>24.338833675005969</v>
      </c>
      <c r="AF367">
        <v>-13.46662546094556</v>
      </c>
      <c r="AG367">
        <v>11.379954199572088</v>
      </c>
      <c r="AH367">
        <v>7.6297327188906721</v>
      </c>
      <c r="AI367">
        <v>-0.32080579346269988</v>
      </c>
      <c r="AJ367">
        <v>-5.4657209306826751</v>
      </c>
      <c r="AK367">
        <v>0.403734268424778</v>
      </c>
      <c r="AL367">
        <v>-4.5922325716907739</v>
      </c>
      <c r="AM367">
        <v>1.0028624533737993E-2</v>
      </c>
      <c r="AN367" s="2"/>
    </row>
    <row r="368" spans="1:40" x14ac:dyDescent="0.45">
      <c r="A368">
        <v>367</v>
      </c>
      <c r="B368" t="s">
        <v>54</v>
      </c>
      <c r="C368">
        <v>2013</v>
      </c>
      <c r="D368">
        <v>27</v>
      </c>
      <c r="E368" t="s">
        <v>94</v>
      </c>
      <c r="F368" t="s">
        <v>13</v>
      </c>
      <c r="G368">
        <v>668</v>
      </c>
      <c r="H368">
        <v>89</v>
      </c>
      <c r="I368">
        <v>174</v>
      </c>
      <c r="J368">
        <v>110</v>
      </c>
      <c r="K368">
        <v>37</v>
      </c>
      <c r="L368">
        <v>3</v>
      </c>
      <c r="M368">
        <v>5</v>
      </c>
      <c r="N368">
        <v>76</v>
      </c>
      <c r="O368">
        <v>145</v>
      </c>
      <c r="P368" s="28">
        <v>7.2</v>
      </c>
      <c r="Q368">
        <v>5</v>
      </c>
      <c r="R368">
        <v>6.3</v>
      </c>
      <c r="S368">
        <v>1.3</v>
      </c>
      <c r="T368">
        <v>35</v>
      </c>
      <c r="U368">
        <v>-1</v>
      </c>
      <c r="V368">
        <v>-47.217614202620098</v>
      </c>
      <c r="W368">
        <v>12.160476972343901</v>
      </c>
      <c r="X368">
        <v>3.0979083364962574</v>
      </c>
      <c r="Y368">
        <v>16.790811380064312</v>
      </c>
      <c r="Z368">
        <v>-6.5516269210126241</v>
      </c>
      <c r="AA368">
        <v>-3.3933336002901937</v>
      </c>
      <c r="AB368">
        <v>-0.40385225413070402</v>
      </c>
      <c r="AC368">
        <v>0.20018022714403449</v>
      </c>
      <c r="AD368">
        <v>-3.2936963653964484</v>
      </c>
      <c r="AE368">
        <v>26.939930403632562</v>
      </c>
      <c r="AF368">
        <v>-13.46662546094556</v>
      </c>
      <c r="AG368">
        <v>10.942263653434701</v>
      </c>
      <c r="AH368">
        <v>9.243714640194467</v>
      </c>
      <c r="AI368">
        <v>-0.14380949362121029</v>
      </c>
      <c r="AJ368">
        <v>-7.6520093029557446</v>
      </c>
      <c r="AK368">
        <v>0.134578089474926</v>
      </c>
      <c r="AL368">
        <v>-2.6127038981874242</v>
      </c>
      <c r="AM368">
        <v>6.8325280817163353E-2</v>
      </c>
      <c r="AN368" s="2"/>
    </row>
    <row r="369" spans="1:40" x14ac:dyDescent="0.45">
      <c r="A369">
        <v>368</v>
      </c>
      <c r="B369" t="s">
        <v>54</v>
      </c>
      <c r="C369">
        <v>2016</v>
      </c>
      <c r="D369">
        <v>30</v>
      </c>
      <c r="E369" t="s">
        <v>55</v>
      </c>
      <c r="F369" t="s">
        <v>13</v>
      </c>
      <c r="G369">
        <v>700</v>
      </c>
      <c r="H369">
        <v>122</v>
      </c>
      <c r="I369">
        <v>164</v>
      </c>
      <c r="J369">
        <v>90</v>
      </c>
      <c r="K369">
        <v>32</v>
      </c>
      <c r="L369">
        <v>5</v>
      </c>
      <c r="M369">
        <v>7</v>
      </c>
      <c r="N369">
        <v>109</v>
      </c>
      <c r="O369">
        <v>153</v>
      </c>
      <c r="P369" s="28">
        <v>7.2</v>
      </c>
      <c r="Q369">
        <v>5</v>
      </c>
      <c r="R369">
        <v>7.3</v>
      </c>
      <c r="S369">
        <v>0.1</v>
      </c>
      <c r="T369">
        <v>46</v>
      </c>
      <c r="U369">
        <v>2</v>
      </c>
      <c r="V369">
        <v>-47.217614202620098</v>
      </c>
      <c r="W369">
        <v>12.743014791378339</v>
      </c>
      <c r="X369">
        <v>4.2465709781184655</v>
      </c>
      <c r="Y369">
        <v>15.825822220290499</v>
      </c>
      <c r="Z369">
        <v>-5.3604220262830555</v>
      </c>
      <c r="AA369">
        <v>-2.9347750056563839</v>
      </c>
      <c r="AB369">
        <v>-0.67308709021783997</v>
      </c>
      <c r="AC369">
        <v>0.28025231800164829</v>
      </c>
      <c r="AD369">
        <v>-4.723853997739643</v>
      </c>
      <c r="AE369">
        <v>28.426271391419185</v>
      </c>
      <c r="AF369">
        <v>-13.46662546094556</v>
      </c>
      <c r="AG369">
        <v>10.942263653434701</v>
      </c>
      <c r="AH369">
        <v>10.710970932288827</v>
      </c>
      <c r="AI369">
        <v>-1.10622687400931E-2</v>
      </c>
      <c r="AJ369">
        <v>-10.056926512456123</v>
      </c>
      <c r="AK369">
        <v>-0.269156178949852</v>
      </c>
      <c r="AL369">
        <v>-1.5383564586769785</v>
      </c>
      <c r="AM369">
        <v>0.17677432435214063</v>
      </c>
      <c r="AN369" s="2"/>
    </row>
    <row r="370" spans="1:40" x14ac:dyDescent="0.45">
      <c r="A370">
        <v>369</v>
      </c>
      <c r="B370" t="s">
        <v>291</v>
      </c>
      <c r="C370">
        <v>1974</v>
      </c>
      <c r="D370">
        <v>27</v>
      </c>
      <c r="E370" t="s">
        <v>19</v>
      </c>
      <c r="F370" t="s">
        <v>17</v>
      </c>
      <c r="G370">
        <v>710</v>
      </c>
      <c r="H370">
        <v>99</v>
      </c>
      <c r="I370">
        <v>137</v>
      </c>
      <c r="J370">
        <v>88</v>
      </c>
      <c r="K370">
        <v>21</v>
      </c>
      <c r="L370">
        <v>3</v>
      </c>
      <c r="M370">
        <v>4</v>
      </c>
      <c r="N370">
        <v>126</v>
      </c>
      <c r="O370">
        <v>121</v>
      </c>
      <c r="P370" s="28">
        <v>7.2</v>
      </c>
      <c r="Q370">
        <v>5.0999999999999996</v>
      </c>
      <c r="R370">
        <v>4.9000000000000004</v>
      </c>
      <c r="S370">
        <v>2.7</v>
      </c>
      <c r="T370">
        <v>21</v>
      </c>
      <c r="U370">
        <v>2</v>
      </c>
      <c r="V370">
        <v>-47.217614202620098</v>
      </c>
      <c r="W370">
        <v>12.925057859826602</v>
      </c>
      <c r="X370">
        <v>3.4459879248666234</v>
      </c>
      <c r="Y370">
        <v>13.22035148890121</v>
      </c>
      <c r="Z370">
        <v>-5.2413015368100986</v>
      </c>
      <c r="AA370">
        <v>-1.925946097462002</v>
      </c>
      <c r="AB370">
        <v>-0.40385225413070402</v>
      </c>
      <c r="AC370">
        <v>0.1601441817152276</v>
      </c>
      <c r="AD370">
        <v>-5.4606018689467435</v>
      </c>
      <c r="AE370">
        <v>22.480907440272688</v>
      </c>
      <c r="AF370">
        <v>-13.46662546094556</v>
      </c>
      <c r="AG370">
        <v>11.161108926503394</v>
      </c>
      <c r="AH370">
        <v>7.1895558312623642</v>
      </c>
      <c r="AI370">
        <v>-0.29868125598251372</v>
      </c>
      <c r="AJ370">
        <v>-4.5912055817734467</v>
      </c>
      <c r="AK370">
        <v>-0.269156178949852</v>
      </c>
      <c r="AL370">
        <v>-8.2918707842729056</v>
      </c>
      <c r="AM370">
        <v>2.5048255058736368E-4</v>
      </c>
      <c r="AN370" s="2"/>
    </row>
    <row r="371" spans="1:40" x14ac:dyDescent="0.45">
      <c r="A371">
        <v>370</v>
      </c>
      <c r="B371" t="s">
        <v>246</v>
      </c>
      <c r="C371">
        <v>1950</v>
      </c>
      <c r="D371">
        <v>29</v>
      </c>
      <c r="E371" t="s">
        <v>25</v>
      </c>
      <c r="F371" t="s">
        <v>17</v>
      </c>
      <c r="G371">
        <v>645</v>
      </c>
      <c r="H371">
        <v>105</v>
      </c>
      <c r="I371">
        <v>192</v>
      </c>
      <c r="J371">
        <v>116</v>
      </c>
      <c r="K371">
        <v>41</v>
      </c>
      <c r="L371">
        <v>7</v>
      </c>
      <c r="M371">
        <v>5</v>
      </c>
      <c r="N371">
        <v>87</v>
      </c>
      <c r="O371">
        <v>165</v>
      </c>
      <c r="P371" s="28">
        <v>7.2</v>
      </c>
      <c r="Q371">
        <v>4.8</v>
      </c>
      <c r="R371">
        <v>7.6</v>
      </c>
      <c r="S371">
        <v>-0.9</v>
      </c>
      <c r="T371">
        <v>53</v>
      </c>
      <c r="U371">
        <v>6</v>
      </c>
      <c r="V371">
        <v>-47.217614202620098</v>
      </c>
      <c r="W371">
        <v>11.741777914912898</v>
      </c>
      <c r="X371">
        <v>3.6548356778888431</v>
      </c>
      <c r="Y371">
        <v>18.527791867657172</v>
      </c>
      <c r="Z371">
        <v>-6.9089883894314941</v>
      </c>
      <c r="AA371">
        <v>-3.7601804759972417</v>
      </c>
      <c r="AB371">
        <v>-0.94232192630497602</v>
      </c>
      <c r="AC371">
        <v>0.20018022714403449</v>
      </c>
      <c r="AD371">
        <v>-3.7704155761775136</v>
      </c>
      <c r="AE371">
        <v>30.65578287309912</v>
      </c>
      <c r="AF371">
        <v>-13.46662546094556</v>
      </c>
      <c r="AG371">
        <v>10.504573107297313</v>
      </c>
      <c r="AH371">
        <v>11.151147819917135</v>
      </c>
      <c r="AI371">
        <v>9.9560418660837896E-2</v>
      </c>
      <c r="AJ371">
        <v>-11.587328373047271</v>
      </c>
      <c r="AK371">
        <v>-0.807468536849556</v>
      </c>
      <c r="AL371">
        <v>-1.9252930347963533</v>
      </c>
      <c r="AM371">
        <v>0.12727248591453974</v>
      </c>
      <c r="AN371" s="2"/>
    </row>
    <row r="372" spans="1:40" x14ac:dyDescent="0.45">
      <c r="A372">
        <v>371</v>
      </c>
      <c r="B372" t="s">
        <v>361</v>
      </c>
      <c r="C372">
        <v>1994</v>
      </c>
      <c r="D372">
        <v>27</v>
      </c>
      <c r="E372" t="s">
        <v>235</v>
      </c>
      <c r="F372" t="s">
        <v>13</v>
      </c>
      <c r="G372">
        <v>523</v>
      </c>
      <c r="H372">
        <v>105</v>
      </c>
      <c r="I372">
        <v>160</v>
      </c>
      <c r="J372">
        <v>107</v>
      </c>
      <c r="K372">
        <v>32</v>
      </c>
      <c r="L372">
        <v>9</v>
      </c>
      <c r="M372">
        <v>60</v>
      </c>
      <c r="N372">
        <v>52</v>
      </c>
      <c r="O372">
        <v>145</v>
      </c>
      <c r="P372" s="28">
        <v>7.2</v>
      </c>
      <c r="Q372">
        <v>5.6</v>
      </c>
      <c r="R372">
        <v>6</v>
      </c>
      <c r="S372">
        <v>1.5</v>
      </c>
      <c r="T372">
        <v>34</v>
      </c>
      <c r="U372">
        <v>10</v>
      </c>
      <c r="V372">
        <v>-47.217614202620098</v>
      </c>
      <c r="W372">
        <v>9.5208524798441019</v>
      </c>
      <c r="X372">
        <v>3.6548356778888431</v>
      </c>
      <c r="Y372">
        <v>15.439826556380975</v>
      </c>
      <c r="Z372">
        <v>-6.3729461868031887</v>
      </c>
      <c r="AA372">
        <v>-2.9347750056563839</v>
      </c>
      <c r="AB372">
        <v>-1.211556762392112</v>
      </c>
      <c r="AC372">
        <v>2.4021627257284139</v>
      </c>
      <c r="AD372">
        <v>-2.253581723692307</v>
      </c>
      <c r="AE372">
        <v>26.939930403632562</v>
      </c>
      <c r="AF372">
        <v>-13.46662546094556</v>
      </c>
      <c r="AG372">
        <v>12.255335291846864</v>
      </c>
      <c r="AH372">
        <v>8.8035377525661591</v>
      </c>
      <c r="AI372">
        <v>-0.16593403110139648</v>
      </c>
      <c r="AJ372">
        <v>-7.4333804657284377</v>
      </c>
      <c r="AK372">
        <v>-1.34578089474926</v>
      </c>
      <c r="AL372">
        <v>-3.3857138458008267</v>
      </c>
      <c r="AM372">
        <v>3.274493787047008E-2</v>
      </c>
      <c r="AN372" s="2"/>
    </row>
    <row r="373" spans="1:40" x14ac:dyDescent="0.45">
      <c r="A373">
        <v>372</v>
      </c>
      <c r="B373" t="s">
        <v>329</v>
      </c>
      <c r="C373">
        <v>1955</v>
      </c>
      <c r="D373">
        <v>23</v>
      </c>
      <c r="E373" t="s">
        <v>226</v>
      </c>
      <c r="F373" t="s">
        <v>17</v>
      </c>
      <c r="G373">
        <v>616</v>
      </c>
      <c r="H373">
        <v>108</v>
      </c>
      <c r="I373">
        <v>144</v>
      </c>
      <c r="J373">
        <v>75</v>
      </c>
      <c r="K373">
        <v>23</v>
      </c>
      <c r="L373">
        <v>5</v>
      </c>
      <c r="M373">
        <v>3</v>
      </c>
      <c r="N373">
        <v>109</v>
      </c>
      <c r="O373">
        <v>170</v>
      </c>
      <c r="P373" s="28">
        <v>7.2</v>
      </c>
      <c r="Q373">
        <v>5</v>
      </c>
      <c r="R373">
        <v>7.2</v>
      </c>
      <c r="S373">
        <v>0.3</v>
      </c>
      <c r="T373">
        <v>48</v>
      </c>
      <c r="U373">
        <v>0</v>
      </c>
      <c r="V373">
        <v>-47.217614202620098</v>
      </c>
      <c r="W373">
        <v>11.213853016412939</v>
      </c>
      <c r="X373">
        <v>3.7592595543999527</v>
      </c>
      <c r="Y373">
        <v>13.895843900742879</v>
      </c>
      <c r="Z373">
        <v>-4.4670183552358802</v>
      </c>
      <c r="AA373">
        <v>-2.1093695353155262</v>
      </c>
      <c r="AB373">
        <v>-0.67308709021783997</v>
      </c>
      <c r="AC373">
        <v>0.1201081362864207</v>
      </c>
      <c r="AD373">
        <v>-4.723853997739643</v>
      </c>
      <c r="AE373">
        <v>31.584745990465763</v>
      </c>
      <c r="AF373">
        <v>-13.46662546094556</v>
      </c>
      <c r="AG373">
        <v>10.942263653434701</v>
      </c>
      <c r="AH373">
        <v>10.564245303079392</v>
      </c>
      <c r="AI373">
        <v>-3.3186806220279294E-2</v>
      </c>
      <c r="AJ373">
        <v>-10.494184186910736</v>
      </c>
      <c r="AK373">
        <v>0</v>
      </c>
      <c r="AL373">
        <v>-1.1046200803835102</v>
      </c>
      <c r="AM373">
        <v>0.24887523177973345</v>
      </c>
      <c r="AN373" s="2"/>
    </row>
    <row r="374" spans="1:40" x14ac:dyDescent="0.45">
      <c r="A374">
        <v>373</v>
      </c>
      <c r="B374" t="s">
        <v>146</v>
      </c>
      <c r="C374">
        <v>1986</v>
      </c>
      <c r="D374">
        <v>25</v>
      </c>
      <c r="E374" t="s">
        <v>22</v>
      </c>
      <c r="F374" t="s">
        <v>13</v>
      </c>
      <c r="G374">
        <v>742</v>
      </c>
      <c r="H374">
        <v>117</v>
      </c>
      <c r="I374">
        <v>238</v>
      </c>
      <c r="J374">
        <v>152</v>
      </c>
      <c r="K374">
        <v>53</v>
      </c>
      <c r="L374">
        <v>2</v>
      </c>
      <c r="M374">
        <v>0</v>
      </c>
      <c r="N374">
        <v>53</v>
      </c>
      <c r="O374">
        <v>161</v>
      </c>
      <c r="P374" s="28">
        <v>7.2</v>
      </c>
      <c r="Q374">
        <v>5.0999999999999996</v>
      </c>
      <c r="R374">
        <v>7.2</v>
      </c>
      <c r="S374">
        <v>-0.8</v>
      </c>
      <c r="T374">
        <v>53</v>
      </c>
      <c r="U374">
        <v>4</v>
      </c>
      <c r="V374">
        <v>-47.217614202620098</v>
      </c>
      <c r="W374">
        <v>13.507595678861039</v>
      </c>
      <c r="X374">
        <v>4.0725311839332825</v>
      </c>
      <c r="Y374">
        <v>22.966742002616702</v>
      </c>
      <c r="Z374">
        <v>-9.0531571999447156</v>
      </c>
      <c r="AA374">
        <v>-4.8607211031183857</v>
      </c>
      <c r="AB374">
        <v>-0.269234836087136</v>
      </c>
      <c r="AC374">
        <v>0</v>
      </c>
      <c r="AD374">
        <v>-2.296919833763313</v>
      </c>
      <c r="AE374">
        <v>29.912612379205807</v>
      </c>
      <c r="AF374">
        <v>-13.46662546094556</v>
      </c>
      <c r="AG374">
        <v>11.161108926503394</v>
      </c>
      <c r="AH374">
        <v>10.564245303079392</v>
      </c>
      <c r="AI374">
        <v>8.8498149920744798E-2</v>
      </c>
      <c r="AJ374">
        <v>-11.587328373047271</v>
      </c>
      <c r="AK374">
        <v>-0.538312357899704</v>
      </c>
      <c r="AL374">
        <v>2.9834202566941794</v>
      </c>
      <c r="AM374">
        <v>0.9518194640281995</v>
      </c>
      <c r="AN374" s="2"/>
    </row>
    <row r="375" spans="1:40" x14ac:dyDescent="0.45">
      <c r="A375">
        <v>374</v>
      </c>
      <c r="B375" t="s">
        <v>171</v>
      </c>
      <c r="C375">
        <v>1973</v>
      </c>
      <c r="D375">
        <v>26</v>
      </c>
      <c r="E375" t="s">
        <v>22</v>
      </c>
      <c r="F375" t="s">
        <v>13</v>
      </c>
      <c r="G375">
        <v>576</v>
      </c>
      <c r="H375">
        <v>80</v>
      </c>
      <c r="I375">
        <v>156</v>
      </c>
      <c r="J375">
        <v>103</v>
      </c>
      <c r="K375">
        <v>29</v>
      </c>
      <c r="L375">
        <v>4</v>
      </c>
      <c r="M375">
        <v>4</v>
      </c>
      <c r="N375">
        <v>48</v>
      </c>
      <c r="O375">
        <v>142</v>
      </c>
      <c r="P375" s="28">
        <v>7.2</v>
      </c>
      <c r="Q375">
        <v>5.2</v>
      </c>
      <c r="R375">
        <v>6.2</v>
      </c>
      <c r="S375">
        <v>2.1</v>
      </c>
      <c r="T375">
        <v>28</v>
      </c>
      <c r="U375">
        <v>2</v>
      </c>
      <c r="V375">
        <v>-47.217614202620098</v>
      </c>
      <c r="W375">
        <v>10.485680742619891</v>
      </c>
      <c r="X375">
        <v>2.7846367069629281</v>
      </c>
      <c r="Y375">
        <v>15.053830892471451</v>
      </c>
      <c r="Z375">
        <v>-6.1347052078572748</v>
      </c>
      <c r="AA375">
        <v>-2.6596398488760977</v>
      </c>
      <c r="AB375">
        <v>-0.538469672174272</v>
      </c>
      <c r="AC375">
        <v>0.1601441817152276</v>
      </c>
      <c r="AD375">
        <v>-2.0802292834082832</v>
      </c>
      <c r="AE375">
        <v>26.382552533212579</v>
      </c>
      <c r="AF375">
        <v>-13.46662546094556</v>
      </c>
      <c r="AG375">
        <v>11.379954199572088</v>
      </c>
      <c r="AH375">
        <v>9.0969890109850322</v>
      </c>
      <c r="AI375">
        <v>-0.2323076435419551</v>
      </c>
      <c r="AJ375">
        <v>-6.1216074423645956</v>
      </c>
      <c r="AK375">
        <v>-0.269156178949852</v>
      </c>
      <c r="AL375">
        <v>-3.3765666731987878</v>
      </c>
      <c r="AM375">
        <v>3.3035895128237437E-2</v>
      </c>
      <c r="AN375" s="2"/>
    </row>
    <row r="376" spans="1:40" x14ac:dyDescent="0.45">
      <c r="A376">
        <v>375</v>
      </c>
      <c r="B376" t="s">
        <v>161</v>
      </c>
      <c r="C376">
        <v>1973</v>
      </c>
      <c r="D376">
        <v>33</v>
      </c>
      <c r="E376" t="s">
        <v>62</v>
      </c>
      <c r="F376" t="s">
        <v>17</v>
      </c>
      <c r="G376">
        <v>609</v>
      </c>
      <c r="H376">
        <v>106</v>
      </c>
      <c r="I376">
        <v>156</v>
      </c>
      <c r="J376">
        <v>66</v>
      </c>
      <c r="K376">
        <v>43</v>
      </c>
      <c r="L376">
        <v>3</v>
      </c>
      <c r="M376">
        <v>0</v>
      </c>
      <c r="N376">
        <v>80</v>
      </c>
      <c r="O376">
        <v>186</v>
      </c>
      <c r="P376" s="28">
        <v>7.2</v>
      </c>
      <c r="Q376">
        <v>5.3</v>
      </c>
      <c r="R376">
        <v>7</v>
      </c>
      <c r="S376">
        <v>-0.4</v>
      </c>
      <c r="T376">
        <v>53</v>
      </c>
      <c r="U376">
        <v>0</v>
      </c>
      <c r="V376">
        <v>-47.217614202620098</v>
      </c>
      <c r="W376">
        <v>11.086422868499154</v>
      </c>
      <c r="X376">
        <v>3.6896436367258794</v>
      </c>
      <c r="Y376">
        <v>15.053830892471451</v>
      </c>
      <c r="Z376">
        <v>-3.9309761526075744</v>
      </c>
      <c r="AA376">
        <v>-3.9436039138507661</v>
      </c>
      <c r="AB376">
        <v>-0.40385225413070402</v>
      </c>
      <c r="AC376">
        <v>0</v>
      </c>
      <c r="AD376">
        <v>-3.4670488056804722</v>
      </c>
      <c r="AE376">
        <v>34.557427966039008</v>
      </c>
      <c r="AF376">
        <v>-13.46662546094556</v>
      </c>
      <c r="AG376">
        <v>11.598799472640783</v>
      </c>
      <c r="AH376">
        <v>10.270794044660519</v>
      </c>
      <c r="AI376">
        <v>4.4249074960372399E-2</v>
      </c>
      <c r="AJ376">
        <v>-11.587328373047271</v>
      </c>
      <c r="AK376">
        <v>0</v>
      </c>
      <c r="AL376">
        <v>2.2841187931147218</v>
      </c>
      <c r="AM376">
        <v>0.90755319580783411</v>
      </c>
      <c r="AN376" s="2"/>
    </row>
    <row r="377" spans="1:40" x14ac:dyDescent="0.45">
      <c r="A377">
        <v>376</v>
      </c>
      <c r="B377" t="s">
        <v>345</v>
      </c>
      <c r="C377">
        <v>2005</v>
      </c>
      <c r="D377">
        <v>25</v>
      </c>
      <c r="E377" t="s">
        <v>70</v>
      </c>
      <c r="F377" t="s">
        <v>13</v>
      </c>
      <c r="G377">
        <v>730</v>
      </c>
      <c r="H377">
        <v>112</v>
      </c>
      <c r="I377">
        <v>194</v>
      </c>
      <c r="J377">
        <v>107</v>
      </c>
      <c r="K377">
        <v>41</v>
      </c>
      <c r="L377">
        <v>3</v>
      </c>
      <c r="M377">
        <v>4</v>
      </c>
      <c r="N377">
        <v>72</v>
      </c>
      <c r="O377">
        <v>144</v>
      </c>
      <c r="P377" s="28">
        <v>7.2</v>
      </c>
      <c r="Q377">
        <v>4.8</v>
      </c>
      <c r="R377">
        <v>6</v>
      </c>
      <c r="S377">
        <v>0.4</v>
      </c>
      <c r="T377">
        <v>41</v>
      </c>
      <c r="U377">
        <v>3</v>
      </c>
      <c r="V377">
        <v>-47.217614202620098</v>
      </c>
      <c r="W377">
        <v>13.289143996723125</v>
      </c>
      <c r="X377">
        <v>3.8984913897480991</v>
      </c>
      <c r="Y377">
        <v>18.720789699611935</v>
      </c>
      <c r="Z377">
        <v>-6.3729461868031887</v>
      </c>
      <c r="AA377">
        <v>-3.7601804759972417</v>
      </c>
      <c r="AB377">
        <v>-0.40385225413070402</v>
      </c>
      <c r="AC377">
        <v>0.1601441817152276</v>
      </c>
      <c r="AD377">
        <v>-3.120343925112425</v>
      </c>
      <c r="AE377">
        <v>26.754137780159233</v>
      </c>
      <c r="AF377">
        <v>-13.46662546094556</v>
      </c>
      <c r="AG377">
        <v>10.504573107297313</v>
      </c>
      <c r="AH377">
        <v>8.8035377525661591</v>
      </c>
      <c r="AI377">
        <v>-4.4249074960372399E-2</v>
      </c>
      <c r="AJ377">
        <v>-8.9637823263195866</v>
      </c>
      <c r="AK377">
        <v>-0.403734268424778</v>
      </c>
      <c r="AL377">
        <v>-1.6225102674928604</v>
      </c>
      <c r="AM377">
        <v>0.16485896451476398</v>
      </c>
      <c r="AN377" s="2"/>
    </row>
    <row r="378" spans="1:40" x14ac:dyDescent="0.45">
      <c r="A378">
        <v>377</v>
      </c>
      <c r="B378" t="s">
        <v>225</v>
      </c>
      <c r="C378">
        <v>1971</v>
      </c>
      <c r="D378">
        <v>37</v>
      </c>
      <c r="E378" t="s">
        <v>19</v>
      </c>
      <c r="F378" t="s">
        <v>17</v>
      </c>
      <c r="G378">
        <v>573</v>
      </c>
      <c r="H378">
        <v>95</v>
      </c>
      <c r="I378">
        <v>162</v>
      </c>
      <c r="J378">
        <v>90</v>
      </c>
      <c r="K378">
        <v>22</v>
      </c>
      <c r="L378">
        <v>3</v>
      </c>
      <c r="M378">
        <v>1</v>
      </c>
      <c r="N378">
        <v>71</v>
      </c>
      <c r="O378">
        <v>194</v>
      </c>
      <c r="P378" s="28">
        <v>7.2</v>
      </c>
      <c r="Q378">
        <v>5.2</v>
      </c>
      <c r="R378">
        <v>7.7</v>
      </c>
      <c r="S378">
        <v>-1.4</v>
      </c>
      <c r="T378">
        <v>59</v>
      </c>
      <c r="U378">
        <v>0</v>
      </c>
      <c r="V378">
        <v>-47.217614202620098</v>
      </c>
      <c r="W378">
        <v>10.431067822085412</v>
      </c>
      <c r="X378">
        <v>3.3067560895184771</v>
      </c>
      <c r="Y378">
        <v>15.632824388335738</v>
      </c>
      <c r="Z378">
        <v>-5.3604220262830555</v>
      </c>
      <c r="AA378">
        <v>-2.017657816388764</v>
      </c>
      <c r="AB378">
        <v>-0.40385225413070402</v>
      </c>
      <c r="AC378">
        <v>4.0036045428806899E-2</v>
      </c>
      <c r="AD378">
        <v>-3.077005815041419</v>
      </c>
      <c r="AE378">
        <v>36.043768953825634</v>
      </c>
      <c r="AF378">
        <v>-13.46662546094556</v>
      </c>
      <c r="AG378">
        <v>11.379954199572088</v>
      </c>
      <c r="AH378">
        <v>11.297873449126572</v>
      </c>
      <c r="AI378">
        <v>0.15487176236130337</v>
      </c>
      <c r="AJ378">
        <v>-12.899101396411114</v>
      </c>
      <c r="AK378">
        <v>0</v>
      </c>
      <c r="AL378">
        <v>3.8448737384333196</v>
      </c>
      <c r="AM378">
        <v>0.97905881121106153</v>
      </c>
      <c r="AN378" s="2"/>
    </row>
    <row r="379" spans="1:40" x14ac:dyDescent="0.45">
      <c r="A379">
        <v>378</v>
      </c>
      <c r="B379" t="s">
        <v>396</v>
      </c>
      <c r="C379">
        <v>2004</v>
      </c>
      <c r="D379">
        <v>34</v>
      </c>
      <c r="E379" t="s">
        <v>25</v>
      </c>
      <c r="F379" t="s">
        <v>17</v>
      </c>
      <c r="G379">
        <v>612</v>
      </c>
      <c r="H379">
        <v>102</v>
      </c>
      <c r="I379">
        <v>150</v>
      </c>
      <c r="J379">
        <v>67</v>
      </c>
      <c r="K379">
        <v>38</v>
      </c>
      <c r="L379">
        <v>3</v>
      </c>
      <c r="M379">
        <v>8</v>
      </c>
      <c r="N379">
        <v>101</v>
      </c>
      <c r="O379">
        <v>171</v>
      </c>
      <c r="P379" s="28">
        <v>7.2</v>
      </c>
      <c r="Q379">
        <v>5.4</v>
      </c>
      <c r="R379">
        <v>7.1</v>
      </c>
      <c r="S379">
        <v>0.4</v>
      </c>
      <c r="T379">
        <v>52</v>
      </c>
      <c r="U379">
        <v>-2</v>
      </c>
      <c r="V379">
        <v>-47.217614202620098</v>
      </c>
      <c r="W379">
        <v>11.141035789033634</v>
      </c>
      <c r="X379">
        <v>3.550411801377733</v>
      </c>
      <c r="Y379">
        <v>14.474837396607164</v>
      </c>
      <c r="Z379">
        <v>-3.9905363973440524</v>
      </c>
      <c r="AA379">
        <v>-3.4850453192169559</v>
      </c>
      <c r="AB379">
        <v>-0.40385225413070402</v>
      </c>
      <c r="AC379">
        <v>0.32028836343045519</v>
      </c>
      <c r="AD379">
        <v>-4.3771491171715962</v>
      </c>
      <c r="AE379">
        <v>31.770538613939088</v>
      </c>
      <c r="AF379">
        <v>-13.46662546094556</v>
      </c>
      <c r="AG379">
        <v>11.817644745709478</v>
      </c>
      <c r="AH379">
        <v>10.417519673869956</v>
      </c>
      <c r="AI379">
        <v>-4.4249074960372399E-2</v>
      </c>
      <c r="AJ379">
        <v>-11.368699535819964</v>
      </c>
      <c r="AK379">
        <v>0.269156178949852</v>
      </c>
      <c r="AL379">
        <v>-0.59233879929194</v>
      </c>
      <c r="AM379">
        <v>0.35609840526301101</v>
      </c>
      <c r="AN379" s="2"/>
    </row>
    <row r="380" spans="1:40" x14ac:dyDescent="0.45">
      <c r="A380">
        <v>379</v>
      </c>
      <c r="B380" t="s">
        <v>327</v>
      </c>
      <c r="C380">
        <v>2011</v>
      </c>
      <c r="D380">
        <v>25</v>
      </c>
      <c r="E380" t="s">
        <v>304</v>
      </c>
      <c r="F380" t="s">
        <v>13</v>
      </c>
      <c r="G380">
        <v>574</v>
      </c>
      <c r="H380">
        <v>78</v>
      </c>
      <c r="I380">
        <v>118</v>
      </c>
      <c r="J380">
        <v>60</v>
      </c>
      <c r="K380">
        <v>26</v>
      </c>
      <c r="L380">
        <v>1</v>
      </c>
      <c r="M380">
        <v>3</v>
      </c>
      <c r="N380">
        <v>80</v>
      </c>
      <c r="O380">
        <v>138</v>
      </c>
      <c r="P380" s="28">
        <v>7.2</v>
      </c>
      <c r="Q380">
        <v>5.2</v>
      </c>
      <c r="R380">
        <v>5.2</v>
      </c>
      <c r="S380">
        <v>2.4</v>
      </c>
      <c r="T380">
        <v>28</v>
      </c>
      <c r="U380">
        <v>0</v>
      </c>
      <c r="V380">
        <v>-47.217614202620098</v>
      </c>
      <c r="W380">
        <v>10.449272128930238</v>
      </c>
      <c r="X380">
        <v>2.7150207892888547</v>
      </c>
      <c r="Y380">
        <v>11.386872085330969</v>
      </c>
      <c r="Z380">
        <v>-3.573614684188704</v>
      </c>
      <c r="AA380">
        <v>-2.384504692095812</v>
      </c>
      <c r="AB380">
        <v>-0.134617418043568</v>
      </c>
      <c r="AC380">
        <v>0.1201081362864207</v>
      </c>
      <c r="AD380">
        <v>-3.4670488056804722</v>
      </c>
      <c r="AE380">
        <v>25.639382039319266</v>
      </c>
      <c r="AF380">
        <v>-13.46662546094556</v>
      </c>
      <c r="AG380">
        <v>11.379954199572088</v>
      </c>
      <c r="AH380">
        <v>7.6297327188906721</v>
      </c>
      <c r="AI380">
        <v>-0.26549444976223435</v>
      </c>
      <c r="AJ380">
        <v>-6.1216074423645956</v>
      </c>
      <c r="AK380">
        <v>0</v>
      </c>
      <c r="AL380">
        <v>-7.3107850580825264</v>
      </c>
      <c r="AM380">
        <v>6.6784588169466056E-4</v>
      </c>
      <c r="AN380" s="2"/>
    </row>
    <row r="381" spans="1:40" x14ac:dyDescent="0.45">
      <c r="A381">
        <v>380</v>
      </c>
      <c r="B381" t="s">
        <v>397</v>
      </c>
      <c r="C381">
        <v>1975</v>
      </c>
      <c r="D381">
        <v>26</v>
      </c>
      <c r="E381" t="s">
        <v>155</v>
      </c>
      <c r="F381" t="s">
        <v>13</v>
      </c>
      <c r="G381">
        <v>683</v>
      </c>
      <c r="H381">
        <v>95</v>
      </c>
      <c r="I381">
        <v>161</v>
      </c>
      <c r="J381">
        <v>88</v>
      </c>
      <c r="K381">
        <v>38</v>
      </c>
      <c r="L381">
        <v>1</v>
      </c>
      <c r="M381">
        <v>5</v>
      </c>
      <c r="N381">
        <v>119</v>
      </c>
      <c r="O381">
        <v>168</v>
      </c>
      <c r="P381" s="28">
        <v>7.2</v>
      </c>
      <c r="Q381">
        <v>4.9000000000000004</v>
      </c>
      <c r="R381">
        <v>6.5</v>
      </c>
      <c r="S381">
        <v>-0.1</v>
      </c>
      <c r="T381">
        <v>48</v>
      </c>
      <c r="U381">
        <v>-1</v>
      </c>
      <c r="V381">
        <v>-47.217614202620098</v>
      </c>
      <c r="W381">
        <v>12.433541575016294</v>
      </c>
      <c r="X381">
        <v>3.3067560895184771</v>
      </c>
      <c r="Y381">
        <v>15.536325472358357</v>
      </c>
      <c r="Z381">
        <v>-5.2413015368100986</v>
      </c>
      <c r="AA381">
        <v>-3.4850453192169559</v>
      </c>
      <c r="AB381">
        <v>-0.134617418043568</v>
      </c>
      <c r="AC381">
        <v>0.20018022714403449</v>
      </c>
      <c r="AD381">
        <v>-5.1572350984497026</v>
      </c>
      <c r="AE381">
        <v>31.213160743519104</v>
      </c>
      <c r="AF381">
        <v>-13.46662546094556</v>
      </c>
      <c r="AG381">
        <v>10.723418380366008</v>
      </c>
      <c r="AH381">
        <v>9.5371658986133401</v>
      </c>
      <c r="AI381">
        <v>1.10622687400931E-2</v>
      </c>
      <c r="AJ381">
        <v>-10.494184186910736</v>
      </c>
      <c r="AK381">
        <v>0.134578089474926</v>
      </c>
      <c r="AL381">
        <v>-2.1004344782460884</v>
      </c>
      <c r="AM381">
        <v>0.10905459938231375</v>
      </c>
      <c r="AN381" s="2"/>
    </row>
    <row r="382" spans="1:40" x14ac:dyDescent="0.45">
      <c r="A382">
        <v>381</v>
      </c>
      <c r="B382" t="s">
        <v>120</v>
      </c>
      <c r="C382">
        <v>1996</v>
      </c>
      <c r="D382">
        <v>32</v>
      </c>
      <c r="E382" t="s">
        <v>73</v>
      </c>
      <c r="F382" t="s">
        <v>17</v>
      </c>
      <c r="G382">
        <v>627</v>
      </c>
      <c r="H382">
        <v>117</v>
      </c>
      <c r="I382">
        <v>154</v>
      </c>
      <c r="J382">
        <v>85</v>
      </c>
      <c r="K382">
        <v>32</v>
      </c>
      <c r="L382">
        <v>4</v>
      </c>
      <c r="M382">
        <v>36</v>
      </c>
      <c r="N382">
        <v>96</v>
      </c>
      <c r="O382">
        <v>155</v>
      </c>
      <c r="P382" s="28">
        <v>7.2</v>
      </c>
      <c r="Q382">
        <v>5.3</v>
      </c>
      <c r="R382">
        <v>7.6</v>
      </c>
      <c r="S382">
        <v>0.5</v>
      </c>
      <c r="T382">
        <v>45</v>
      </c>
      <c r="U382">
        <v>6</v>
      </c>
      <c r="V382">
        <v>-47.217614202620098</v>
      </c>
      <c r="W382">
        <v>11.414100391706027</v>
      </c>
      <c r="X382">
        <v>4.0725311839332825</v>
      </c>
      <c r="Y382">
        <v>14.86083306051669</v>
      </c>
      <c r="Z382">
        <v>-5.062620802600664</v>
      </c>
      <c r="AA382">
        <v>-2.9347750056563839</v>
      </c>
      <c r="AB382">
        <v>-0.538469672174272</v>
      </c>
      <c r="AC382">
        <v>1.4412976354370484</v>
      </c>
      <c r="AD382">
        <v>-4.1604585668165663</v>
      </c>
      <c r="AE382">
        <v>28.79785663836584</v>
      </c>
      <c r="AF382">
        <v>-13.46662546094556</v>
      </c>
      <c r="AG382">
        <v>11.598799472640783</v>
      </c>
      <c r="AH382">
        <v>11.151147819917135</v>
      </c>
      <c r="AI382">
        <v>-5.5311343700465497E-2</v>
      </c>
      <c r="AJ382">
        <v>-9.8382976752288158</v>
      </c>
      <c r="AK382">
        <v>-0.807468536849556</v>
      </c>
      <c r="AL382">
        <v>-0.74507506407557411</v>
      </c>
      <c r="AM382">
        <v>0.32189536533755447</v>
      </c>
      <c r="AN382" s="2"/>
    </row>
    <row r="383" spans="1:40" x14ac:dyDescent="0.45">
      <c r="A383">
        <v>382</v>
      </c>
      <c r="B383" t="s">
        <v>398</v>
      </c>
      <c r="C383">
        <v>2012</v>
      </c>
      <c r="D383">
        <v>29</v>
      </c>
      <c r="E383" t="s">
        <v>25</v>
      </c>
      <c r="F383" t="s">
        <v>17</v>
      </c>
      <c r="G383">
        <v>563</v>
      </c>
      <c r="H383">
        <v>65</v>
      </c>
      <c r="I383">
        <v>159</v>
      </c>
      <c r="J383">
        <v>109</v>
      </c>
      <c r="K383">
        <v>28</v>
      </c>
      <c r="L383">
        <v>0</v>
      </c>
      <c r="M383">
        <v>12</v>
      </c>
      <c r="N383">
        <v>45</v>
      </c>
      <c r="O383">
        <v>137</v>
      </c>
      <c r="P383" s="28">
        <v>7.2</v>
      </c>
      <c r="Q383">
        <v>5.5</v>
      </c>
      <c r="R383">
        <v>5.0999999999999996</v>
      </c>
      <c r="S383">
        <v>2.9</v>
      </c>
      <c r="T383">
        <v>28</v>
      </c>
      <c r="U383">
        <v>-3</v>
      </c>
      <c r="V383">
        <v>-47.217614202620098</v>
      </c>
      <c r="W383">
        <v>10.249024753637149</v>
      </c>
      <c r="X383">
        <v>2.2625173244073791</v>
      </c>
      <c r="Y383">
        <v>15.343327640403594</v>
      </c>
      <c r="Z383">
        <v>-6.4920666762761456</v>
      </c>
      <c r="AA383">
        <v>-2.5679281299493359</v>
      </c>
      <c r="AB383">
        <v>0</v>
      </c>
      <c r="AC383">
        <v>0.48043254514568279</v>
      </c>
      <c r="AD383">
        <v>-1.9502149531952655</v>
      </c>
      <c r="AE383">
        <v>25.453589415845936</v>
      </c>
      <c r="AF383">
        <v>-13.46662546094556</v>
      </c>
      <c r="AG383">
        <v>12.036490018778171</v>
      </c>
      <c r="AH383">
        <v>7.4830070896812355</v>
      </c>
      <c r="AI383">
        <v>-0.32080579346269988</v>
      </c>
      <c r="AJ383">
        <v>-6.1216074423645956</v>
      </c>
      <c r="AK383">
        <v>0.403734268424778</v>
      </c>
      <c r="AL383">
        <v>-4.4247396024897778</v>
      </c>
      <c r="AM383">
        <v>1.1835571222170301E-2</v>
      </c>
      <c r="AN383" s="2"/>
    </row>
    <row r="384" spans="1:40" x14ac:dyDescent="0.45">
      <c r="A384">
        <v>383</v>
      </c>
      <c r="B384" t="s">
        <v>399</v>
      </c>
      <c r="C384">
        <v>1970</v>
      </c>
      <c r="D384">
        <v>28</v>
      </c>
      <c r="E384" t="s">
        <v>73</v>
      </c>
      <c r="F384" t="s">
        <v>17</v>
      </c>
      <c r="G384">
        <v>681</v>
      </c>
      <c r="H384">
        <v>107</v>
      </c>
      <c r="I384">
        <v>186</v>
      </c>
      <c r="J384">
        <v>112</v>
      </c>
      <c r="K384">
        <v>28</v>
      </c>
      <c r="L384">
        <v>6</v>
      </c>
      <c r="M384">
        <v>8</v>
      </c>
      <c r="N384">
        <v>83</v>
      </c>
      <c r="O384">
        <v>158</v>
      </c>
      <c r="P384" s="28">
        <v>7.2</v>
      </c>
      <c r="Q384">
        <v>4.9000000000000004</v>
      </c>
      <c r="R384">
        <v>7.2</v>
      </c>
      <c r="S384">
        <v>0.2</v>
      </c>
      <c r="T384">
        <v>47</v>
      </c>
      <c r="U384">
        <v>-1</v>
      </c>
      <c r="V384">
        <v>-47.217614202620098</v>
      </c>
      <c r="W384">
        <v>12.397132961326641</v>
      </c>
      <c r="X384">
        <v>3.7244515955629161</v>
      </c>
      <c r="Y384">
        <v>17.948798371792883</v>
      </c>
      <c r="Z384">
        <v>-6.6707474104855802</v>
      </c>
      <c r="AA384">
        <v>-2.5679281299493359</v>
      </c>
      <c r="AB384">
        <v>-0.80770450826140805</v>
      </c>
      <c r="AC384">
        <v>0.32028836343045519</v>
      </c>
      <c r="AD384">
        <v>-3.5970631358934897</v>
      </c>
      <c r="AE384">
        <v>29.355234508785824</v>
      </c>
      <c r="AF384">
        <v>-13.46662546094556</v>
      </c>
      <c r="AG384">
        <v>10.723418380366008</v>
      </c>
      <c r="AH384">
        <v>10.564245303079392</v>
      </c>
      <c r="AI384">
        <v>-2.21245374801862E-2</v>
      </c>
      <c r="AJ384">
        <v>-10.27555534968343</v>
      </c>
      <c r="AK384">
        <v>0.134578089474926</v>
      </c>
      <c r="AL384">
        <v>0.54278483849995807</v>
      </c>
      <c r="AM384">
        <v>0.63246000401497082</v>
      </c>
      <c r="AN384" s="2"/>
    </row>
    <row r="385" spans="1:40" x14ac:dyDescent="0.45">
      <c r="A385">
        <v>384</v>
      </c>
      <c r="B385" t="s">
        <v>400</v>
      </c>
      <c r="C385">
        <v>1996</v>
      </c>
      <c r="D385">
        <v>32</v>
      </c>
      <c r="E385" t="s">
        <v>313</v>
      </c>
      <c r="F385" t="s">
        <v>17</v>
      </c>
      <c r="G385">
        <v>724</v>
      </c>
      <c r="H385">
        <v>117</v>
      </c>
      <c r="I385">
        <v>227</v>
      </c>
      <c r="J385">
        <v>166</v>
      </c>
      <c r="K385">
        <v>31</v>
      </c>
      <c r="L385">
        <v>21</v>
      </c>
      <c r="M385">
        <v>50</v>
      </c>
      <c r="N385">
        <v>33</v>
      </c>
      <c r="O385">
        <v>125</v>
      </c>
      <c r="P385" s="28">
        <v>7.2</v>
      </c>
      <c r="Q385">
        <v>5.0999999999999996</v>
      </c>
      <c r="R385">
        <v>5.7</v>
      </c>
      <c r="S385">
        <v>1.9</v>
      </c>
      <c r="T385">
        <v>22</v>
      </c>
      <c r="U385">
        <v>13</v>
      </c>
      <c r="V385">
        <v>-47.217614202620098</v>
      </c>
      <c r="W385">
        <v>13.179918155654168</v>
      </c>
      <c r="X385">
        <v>4.0725311839332825</v>
      </c>
      <c r="Y385">
        <v>21.905253926865509</v>
      </c>
      <c r="Z385">
        <v>-9.8870006262554142</v>
      </c>
      <c r="AA385">
        <v>-2.8430632867296222</v>
      </c>
      <c r="AB385">
        <v>-2.8269657789149281</v>
      </c>
      <c r="AC385">
        <v>2.0018022714403449</v>
      </c>
      <c r="AD385">
        <v>-1.4301576323431948</v>
      </c>
      <c r="AE385">
        <v>23.224077934166001</v>
      </c>
      <c r="AF385">
        <v>-13.46662546094556</v>
      </c>
      <c r="AG385">
        <v>11.161108926503394</v>
      </c>
      <c r="AH385">
        <v>8.3633608649378512</v>
      </c>
      <c r="AI385">
        <v>-0.21018310606176888</v>
      </c>
      <c r="AJ385">
        <v>-4.8098344190007536</v>
      </c>
      <c r="AK385">
        <v>-1.749515163174038</v>
      </c>
      <c r="AL385">
        <v>-0.53290641254483573</v>
      </c>
      <c r="AM385">
        <v>0.36983926893585928</v>
      </c>
      <c r="AN385" s="2"/>
    </row>
    <row r="386" spans="1:40" x14ac:dyDescent="0.45">
      <c r="A386">
        <v>385</v>
      </c>
      <c r="B386" t="s">
        <v>401</v>
      </c>
      <c r="C386">
        <v>2007</v>
      </c>
      <c r="D386">
        <v>29</v>
      </c>
      <c r="E386" t="s">
        <v>402</v>
      </c>
      <c r="F386" t="s">
        <v>13</v>
      </c>
      <c r="G386">
        <v>612</v>
      </c>
      <c r="H386">
        <v>99</v>
      </c>
      <c r="I386">
        <v>138</v>
      </c>
      <c r="J386">
        <v>62</v>
      </c>
      <c r="K386">
        <v>29</v>
      </c>
      <c r="L386">
        <v>1</v>
      </c>
      <c r="M386">
        <v>1</v>
      </c>
      <c r="N386">
        <v>103</v>
      </c>
      <c r="O386">
        <v>172</v>
      </c>
      <c r="P386" s="28">
        <v>7.2</v>
      </c>
      <c r="Q386">
        <v>5</v>
      </c>
      <c r="R386">
        <v>6.4</v>
      </c>
      <c r="S386">
        <v>0.1</v>
      </c>
      <c r="T386">
        <v>50</v>
      </c>
      <c r="U386">
        <v>1</v>
      </c>
      <c r="V386">
        <v>-47.217614202620098</v>
      </c>
      <c r="W386">
        <v>11.141035789033634</v>
      </c>
      <c r="X386">
        <v>3.4459879248666234</v>
      </c>
      <c r="Y386">
        <v>13.316850404878592</v>
      </c>
      <c r="Z386">
        <v>-3.6927351736616605</v>
      </c>
      <c r="AA386">
        <v>-2.6596398488760977</v>
      </c>
      <c r="AB386">
        <v>-0.134617418043568</v>
      </c>
      <c r="AC386">
        <v>4.0036045428806899E-2</v>
      </c>
      <c r="AD386">
        <v>-4.4638253373136081</v>
      </c>
      <c r="AE386">
        <v>31.956331237412417</v>
      </c>
      <c r="AF386">
        <v>-13.46662546094556</v>
      </c>
      <c r="AG386">
        <v>10.942263653434701</v>
      </c>
      <c r="AH386">
        <v>9.3904402694039035</v>
      </c>
      <c r="AI386">
        <v>-1.10622687400931E-2</v>
      </c>
      <c r="AJ386">
        <v>-10.93144186136535</v>
      </c>
      <c r="AK386">
        <v>-0.134578089474926</v>
      </c>
      <c r="AL386">
        <v>-2.4791943365822795</v>
      </c>
      <c r="AM386">
        <v>7.732966648020731E-2</v>
      </c>
      <c r="AN386" s="2"/>
    </row>
    <row r="387" spans="1:40" x14ac:dyDescent="0.45">
      <c r="A387">
        <v>386</v>
      </c>
      <c r="B387" t="s">
        <v>203</v>
      </c>
      <c r="C387">
        <v>1965</v>
      </c>
      <c r="D387">
        <v>25</v>
      </c>
      <c r="E387" t="s">
        <v>76</v>
      </c>
      <c r="F387" t="s">
        <v>13</v>
      </c>
      <c r="G387">
        <v>728</v>
      </c>
      <c r="H387">
        <v>126</v>
      </c>
      <c r="I387">
        <v>182</v>
      </c>
      <c r="J387">
        <v>106</v>
      </c>
      <c r="K387">
        <v>45</v>
      </c>
      <c r="L387">
        <v>12</v>
      </c>
      <c r="M387">
        <v>27</v>
      </c>
      <c r="N387">
        <v>41</v>
      </c>
      <c r="O387">
        <v>115</v>
      </c>
      <c r="P387" s="28">
        <v>7.2</v>
      </c>
      <c r="Q387">
        <v>5.0999999999999996</v>
      </c>
      <c r="R387">
        <v>5.3</v>
      </c>
      <c r="S387">
        <v>3</v>
      </c>
      <c r="T387">
        <v>12</v>
      </c>
      <c r="U387">
        <v>7</v>
      </c>
      <c r="V387">
        <v>-47.217614202620098</v>
      </c>
      <c r="W387">
        <v>13.252735383033473</v>
      </c>
      <c r="X387">
        <v>4.3858028134666114</v>
      </c>
      <c r="Y387">
        <v>17.56280270788336</v>
      </c>
      <c r="Z387">
        <v>-6.3133859420667102</v>
      </c>
      <c r="AA387">
        <v>-4.1270273517042897</v>
      </c>
      <c r="AB387">
        <v>-1.6154090165228161</v>
      </c>
      <c r="AC387">
        <v>1.0809732265777863</v>
      </c>
      <c r="AD387">
        <v>-1.7768625129112419</v>
      </c>
      <c r="AE387">
        <v>21.36615169943272</v>
      </c>
      <c r="AF387">
        <v>-13.46662546094556</v>
      </c>
      <c r="AG387">
        <v>11.161108926503394</v>
      </c>
      <c r="AH387">
        <v>7.7764583481001077</v>
      </c>
      <c r="AI387">
        <v>-0.33186806220279297</v>
      </c>
      <c r="AJ387">
        <v>-2.6235460467276841</v>
      </c>
      <c r="AK387">
        <v>-0.94204662632448199</v>
      </c>
      <c r="AL387">
        <v>-1.8283521170282173</v>
      </c>
      <c r="AM387">
        <v>0.13843469997527066</v>
      </c>
      <c r="AN387" s="2"/>
    </row>
    <row r="388" spans="1:40" x14ac:dyDescent="0.45">
      <c r="A388">
        <v>387</v>
      </c>
      <c r="B388" t="s">
        <v>201</v>
      </c>
      <c r="C388">
        <v>1965</v>
      </c>
      <c r="D388">
        <v>30</v>
      </c>
      <c r="E388" t="s">
        <v>62</v>
      </c>
      <c r="F388" t="s">
        <v>17</v>
      </c>
      <c r="G388">
        <v>642</v>
      </c>
      <c r="H388">
        <v>91</v>
      </c>
      <c r="I388">
        <v>194</v>
      </c>
      <c r="J388">
        <v>149</v>
      </c>
      <c r="K388">
        <v>21</v>
      </c>
      <c r="L388">
        <v>14</v>
      </c>
      <c r="M388">
        <v>8</v>
      </c>
      <c r="N388">
        <v>43</v>
      </c>
      <c r="O388">
        <v>136</v>
      </c>
      <c r="P388" s="28">
        <v>7.2</v>
      </c>
      <c r="Q388">
        <v>4.7</v>
      </c>
      <c r="R388">
        <v>5.3</v>
      </c>
      <c r="S388">
        <v>1.2</v>
      </c>
      <c r="T388">
        <v>27</v>
      </c>
      <c r="U388">
        <v>4</v>
      </c>
      <c r="V388">
        <v>-47.217614202620098</v>
      </c>
      <c r="W388">
        <v>11.687164994378419</v>
      </c>
      <c r="X388">
        <v>3.1675242541703308</v>
      </c>
      <c r="Y388">
        <v>18.720789699611935</v>
      </c>
      <c r="Z388">
        <v>-8.874476465735281</v>
      </c>
      <c r="AA388">
        <v>-1.925946097462002</v>
      </c>
      <c r="AB388">
        <v>-1.884643852609952</v>
      </c>
      <c r="AC388">
        <v>0.32028836343045519</v>
      </c>
      <c r="AD388">
        <v>-1.8635387330532538</v>
      </c>
      <c r="AE388">
        <v>25.267796792372607</v>
      </c>
      <c r="AF388">
        <v>-13.46662546094556</v>
      </c>
      <c r="AG388">
        <v>10.285727834228618</v>
      </c>
      <c r="AH388">
        <v>7.7764583481001077</v>
      </c>
      <c r="AI388">
        <v>-0.13274722488111718</v>
      </c>
      <c r="AJ388">
        <v>-5.9029786051372888</v>
      </c>
      <c r="AK388">
        <v>-0.538312357899704</v>
      </c>
      <c r="AL388">
        <v>-4.5811327140517779</v>
      </c>
      <c r="AM388">
        <v>1.0139425957340686E-2</v>
      </c>
      <c r="AN388" s="2"/>
    </row>
    <row r="389" spans="1:40" x14ac:dyDescent="0.45">
      <c r="A389">
        <v>388</v>
      </c>
      <c r="B389" t="s">
        <v>101</v>
      </c>
      <c r="C389">
        <v>2000</v>
      </c>
      <c r="D389">
        <v>32</v>
      </c>
      <c r="E389" t="s">
        <v>65</v>
      </c>
      <c r="F389" t="s">
        <v>17</v>
      </c>
      <c r="G389">
        <v>695</v>
      </c>
      <c r="H389">
        <v>114</v>
      </c>
      <c r="I389">
        <v>196</v>
      </c>
      <c r="J389">
        <v>115</v>
      </c>
      <c r="K389">
        <v>41</v>
      </c>
      <c r="L389">
        <v>7</v>
      </c>
      <c r="M389">
        <v>12</v>
      </c>
      <c r="N389">
        <v>90</v>
      </c>
      <c r="O389">
        <v>162</v>
      </c>
      <c r="P389" s="28">
        <v>7.2</v>
      </c>
      <c r="Q389">
        <v>5.0999999999999996</v>
      </c>
      <c r="R389">
        <v>7.2</v>
      </c>
      <c r="S389">
        <v>0.3</v>
      </c>
      <c r="T389">
        <v>58</v>
      </c>
      <c r="U389">
        <v>-5</v>
      </c>
      <c r="V389">
        <v>-47.217614202620098</v>
      </c>
      <c r="W389">
        <v>12.651993257154208</v>
      </c>
      <c r="X389">
        <v>3.9681073074221724</v>
      </c>
      <c r="Y389">
        <v>18.913787531566694</v>
      </c>
      <c r="Z389">
        <v>-6.8494281446950156</v>
      </c>
      <c r="AA389">
        <v>-3.7601804759972417</v>
      </c>
      <c r="AB389">
        <v>-0.94232192630497602</v>
      </c>
      <c r="AC389">
        <v>0.48043254514568279</v>
      </c>
      <c r="AD389">
        <v>-3.900429906390531</v>
      </c>
      <c r="AE389">
        <v>30.098405002679137</v>
      </c>
      <c r="AF389">
        <v>-13.46662546094556</v>
      </c>
      <c r="AG389">
        <v>11.161108926503394</v>
      </c>
      <c r="AH389">
        <v>10.564245303079392</v>
      </c>
      <c r="AI389">
        <v>-3.3186806220279294E-2</v>
      </c>
      <c r="AJ389">
        <v>-12.680472559183807</v>
      </c>
      <c r="AK389">
        <v>0.67289044737463</v>
      </c>
      <c r="AL389">
        <v>-0.3392891614321969</v>
      </c>
      <c r="AM389">
        <v>0.41598215857839416</v>
      </c>
      <c r="AN389" s="2"/>
    </row>
    <row r="390" spans="1:40" x14ac:dyDescent="0.45">
      <c r="A390">
        <v>389</v>
      </c>
      <c r="B390" t="s">
        <v>403</v>
      </c>
      <c r="C390">
        <v>2018</v>
      </c>
      <c r="D390">
        <v>24</v>
      </c>
      <c r="E390" t="s">
        <v>235</v>
      </c>
      <c r="F390" t="s">
        <v>13</v>
      </c>
      <c r="G390">
        <v>745</v>
      </c>
      <c r="H390">
        <v>129</v>
      </c>
      <c r="I390">
        <v>183</v>
      </c>
      <c r="J390">
        <v>101</v>
      </c>
      <c r="K390">
        <v>42</v>
      </c>
      <c r="L390">
        <v>2</v>
      </c>
      <c r="M390">
        <v>25</v>
      </c>
      <c r="N390">
        <v>70</v>
      </c>
      <c r="O390">
        <v>132</v>
      </c>
      <c r="P390" s="28">
        <v>7.2</v>
      </c>
      <c r="Q390">
        <v>4.9000000000000004</v>
      </c>
      <c r="R390">
        <v>6.4</v>
      </c>
      <c r="S390">
        <v>1.7</v>
      </c>
      <c r="T390">
        <v>28</v>
      </c>
      <c r="U390">
        <v>2</v>
      </c>
      <c r="V390">
        <v>-47.217614202620098</v>
      </c>
      <c r="W390">
        <v>13.562208599395518</v>
      </c>
      <c r="X390">
        <v>4.490226689977721</v>
      </c>
      <c r="Y390">
        <v>17.659301623860742</v>
      </c>
      <c r="Z390">
        <v>-6.0155847183843179</v>
      </c>
      <c r="AA390">
        <v>-3.8518921949240039</v>
      </c>
      <c r="AB390">
        <v>-0.269234836087136</v>
      </c>
      <c r="AC390">
        <v>1.0009011357201725</v>
      </c>
      <c r="AD390">
        <v>-3.033667704970413</v>
      </c>
      <c r="AE390">
        <v>24.524626298479298</v>
      </c>
      <c r="AF390">
        <v>-13.46662546094556</v>
      </c>
      <c r="AG390">
        <v>10.723418380366008</v>
      </c>
      <c r="AH390">
        <v>9.3904402694039035</v>
      </c>
      <c r="AI390">
        <v>-0.18805856858158268</v>
      </c>
      <c r="AJ390">
        <v>-6.1216074423645956</v>
      </c>
      <c r="AK390">
        <v>-0.269156178949852</v>
      </c>
      <c r="AL390">
        <v>0.91768168937580441</v>
      </c>
      <c r="AM390">
        <v>0.71456949853245577</v>
      </c>
      <c r="AN390" s="2"/>
    </row>
    <row r="391" spans="1:40" x14ac:dyDescent="0.45">
      <c r="A391">
        <v>390</v>
      </c>
      <c r="B391" t="s">
        <v>225</v>
      </c>
      <c r="C391">
        <v>1956</v>
      </c>
      <c r="D391">
        <v>22</v>
      </c>
      <c r="E391" t="s">
        <v>226</v>
      </c>
      <c r="F391" t="s">
        <v>17</v>
      </c>
      <c r="G391">
        <v>660</v>
      </c>
      <c r="H391">
        <v>106</v>
      </c>
      <c r="I391">
        <v>200</v>
      </c>
      <c r="J391">
        <v>126</v>
      </c>
      <c r="K391">
        <v>34</v>
      </c>
      <c r="L391">
        <v>14</v>
      </c>
      <c r="M391">
        <v>2</v>
      </c>
      <c r="N391">
        <v>37</v>
      </c>
      <c r="O391">
        <v>151</v>
      </c>
      <c r="P391" s="28">
        <v>7.2</v>
      </c>
      <c r="Q391">
        <v>4.5999999999999996</v>
      </c>
      <c r="R391">
        <v>6</v>
      </c>
      <c r="S391">
        <v>0.6</v>
      </c>
      <c r="T391">
        <v>41</v>
      </c>
      <c r="U391">
        <v>-1</v>
      </c>
      <c r="V391">
        <v>-47.217614202620098</v>
      </c>
      <c r="W391">
        <v>12.014842517585292</v>
      </c>
      <c r="X391">
        <v>3.6896436367258794</v>
      </c>
      <c r="Y391">
        <v>19.29978319547622</v>
      </c>
      <c r="Z391">
        <v>-7.5045908367962779</v>
      </c>
      <c r="AA391">
        <v>-3.1181984435099079</v>
      </c>
      <c r="AB391">
        <v>-1.884643852609952</v>
      </c>
      <c r="AC391">
        <v>8.0072090857613798E-2</v>
      </c>
      <c r="AD391">
        <v>-1.6035100726272185</v>
      </c>
      <c r="AE391">
        <v>28.05468614447253</v>
      </c>
      <c r="AF391">
        <v>-13.46662546094556</v>
      </c>
      <c r="AG391">
        <v>10.066882561159924</v>
      </c>
      <c r="AH391">
        <v>8.8035377525661591</v>
      </c>
      <c r="AI391">
        <v>-6.6373612440558588E-2</v>
      </c>
      <c r="AJ391">
        <v>-8.9637823263195866</v>
      </c>
      <c r="AK391">
        <v>0.134578089474926</v>
      </c>
      <c r="AL391">
        <v>-1.6813128195506155</v>
      </c>
      <c r="AM391">
        <v>0.15692170818546761</v>
      </c>
      <c r="AN391" s="2"/>
    </row>
    <row r="392" spans="1:40" x14ac:dyDescent="0.45">
      <c r="A392">
        <v>391</v>
      </c>
      <c r="B392" t="s">
        <v>58</v>
      </c>
      <c r="C392">
        <v>2012</v>
      </c>
      <c r="D392">
        <v>29</v>
      </c>
      <c r="E392" t="s">
        <v>59</v>
      </c>
      <c r="F392" t="s">
        <v>13</v>
      </c>
      <c r="G392">
        <v>697</v>
      </c>
      <c r="H392">
        <v>109</v>
      </c>
      <c r="I392">
        <v>205</v>
      </c>
      <c r="J392">
        <v>121</v>
      </c>
      <c r="K392">
        <v>40</v>
      </c>
      <c r="L392">
        <v>0</v>
      </c>
      <c r="M392">
        <v>4</v>
      </c>
      <c r="N392">
        <v>66</v>
      </c>
      <c r="O392">
        <v>164</v>
      </c>
      <c r="P392" s="28">
        <v>7.1</v>
      </c>
      <c r="Q392">
        <v>4.5999999999999996</v>
      </c>
      <c r="R392">
        <v>7.7</v>
      </c>
      <c r="S392">
        <v>-0.2</v>
      </c>
      <c r="T392">
        <v>52</v>
      </c>
      <c r="U392">
        <v>-4</v>
      </c>
      <c r="V392">
        <v>-47.217614202620098</v>
      </c>
      <c r="W392">
        <v>12.68840187084386</v>
      </c>
      <c r="X392">
        <v>3.7940675132369894</v>
      </c>
      <c r="Y392">
        <v>19.782277775363124</v>
      </c>
      <c r="Z392">
        <v>-7.2067896131138864</v>
      </c>
      <c r="AA392">
        <v>-3.6684687570704799</v>
      </c>
      <c r="AB392">
        <v>0</v>
      </c>
      <c r="AC392">
        <v>0.1601441817152276</v>
      </c>
      <c r="AD392">
        <v>-2.8603152646863896</v>
      </c>
      <c r="AE392">
        <v>30.469990249625791</v>
      </c>
      <c r="AF392">
        <v>-13.279588996210204</v>
      </c>
      <c r="AG392">
        <v>10.066882561159924</v>
      </c>
      <c r="AH392">
        <v>11.297873449126572</v>
      </c>
      <c r="AI392">
        <v>2.21245374801862E-2</v>
      </c>
      <c r="AJ392">
        <v>-11.368699535819964</v>
      </c>
      <c r="AK392">
        <v>0.538312357899704</v>
      </c>
      <c r="AL392">
        <v>3.2185981269303596</v>
      </c>
      <c r="AM392">
        <v>0.96152819032793324</v>
      </c>
      <c r="AN392" s="2"/>
    </row>
    <row r="393" spans="1:40" x14ac:dyDescent="0.45">
      <c r="A393">
        <v>392</v>
      </c>
      <c r="B393" t="s">
        <v>152</v>
      </c>
      <c r="C393">
        <v>1983</v>
      </c>
      <c r="D393">
        <v>27</v>
      </c>
      <c r="E393" t="s">
        <v>19</v>
      </c>
      <c r="F393" t="s">
        <v>17</v>
      </c>
      <c r="G393">
        <v>687</v>
      </c>
      <c r="H393">
        <v>131</v>
      </c>
      <c r="I393">
        <v>178</v>
      </c>
      <c r="J393">
        <v>114</v>
      </c>
      <c r="K393">
        <v>24</v>
      </c>
      <c r="L393">
        <v>4</v>
      </c>
      <c r="M393">
        <v>30</v>
      </c>
      <c r="N393">
        <v>90</v>
      </c>
      <c r="O393">
        <v>149</v>
      </c>
      <c r="P393" s="28">
        <v>7.1</v>
      </c>
      <c r="Q393">
        <v>4.8</v>
      </c>
      <c r="R393">
        <v>7</v>
      </c>
      <c r="S393">
        <v>0.1</v>
      </c>
      <c r="T393">
        <v>37</v>
      </c>
      <c r="U393">
        <v>7</v>
      </c>
      <c r="V393">
        <v>-47.217614202620098</v>
      </c>
      <c r="W393">
        <v>12.506358802395598</v>
      </c>
      <c r="X393">
        <v>4.5598426076517944</v>
      </c>
      <c r="Y393">
        <v>17.176807043973835</v>
      </c>
      <c r="Z393">
        <v>-6.7898678999585371</v>
      </c>
      <c r="AA393">
        <v>-2.201081254242288</v>
      </c>
      <c r="AB393">
        <v>-0.538469672174272</v>
      </c>
      <c r="AC393">
        <v>1.201081362864207</v>
      </c>
      <c r="AD393">
        <v>-3.900429906390531</v>
      </c>
      <c r="AE393">
        <v>27.683100897525872</v>
      </c>
      <c r="AF393">
        <v>-13.279588996210204</v>
      </c>
      <c r="AG393">
        <v>10.504573107297313</v>
      </c>
      <c r="AH393">
        <v>10.270794044660519</v>
      </c>
      <c r="AI393">
        <v>-1.10622687400931E-2</v>
      </c>
      <c r="AJ393">
        <v>-8.0892669774103592</v>
      </c>
      <c r="AK393">
        <v>-0.94204662632448199</v>
      </c>
      <c r="AL393">
        <v>0.93313006229827478</v>
      </c>
      <c r="AM393">
        <v>0.71770987557872579</v>
      </c>
      <c r="AN393" s="2"/>
    </row>
    <row r="394" spans="1:40" x14ac:dyDescent="0.45">
      <c r="A394">
        <v>393</v>
      </c>
      <c r="B394" t="s">
        <v>300</v>
      </c>
      <c r="C394">
        <v>1983</v>
      </c>
      <c r="D394">
        <v>29</v>
      </c>
      <c r="E394" t="s">
        <v>301</v>
      </c>
      <c r="F394" t="s">
        <v>17</v>
      </c>
      <c r="G394">
        <v>609</v>
      </c>
      <c r="H394">
        <v>63</v>
      </c>
      <c r="I394">
        <v>146</v>
      </c>
      <c r="J394">
        <v>89</v>
      </c>
      <c r="K394">
        <v>37</v>
      </c>
      <c r="L394">
        <v>3</v>
      </c>
      <c r="M394">
        <v>1</v>
      </c>
      <c r="N394">
        <v>51</v>
      </c>
      <c r="O394">
        <v>116</v>
      </c>
      <c r="P394" s="28">
        <v>7.1</v>
      </c>
      <c r="Q394">
        <v>5</v>
      </c>
      <c r="R394">
        <v>4.0999999999999996</v>
      </c>
      <c r="S394">
        <v>4</v>
      </c>
      <c r="T394">
        <v>10</v>
      </c>
      <c r="U394">
        <v>0</v>
      </c>
      <c r="V394">
        <v>-47.217614202620098</v>
      </c>
      <c r="W394">
        <v>11.086422868499154</v>
      </c>
      <c r="X394">
        <v>2.1929014067333057</v>
      </c>
      <c r="Y394">
        <v>14.08884173269764</v>
      </c>
      <c r="Z394">
        <v>-5.3008617815465771</v>
      </c>
      <c r="AA394">
        <v>-3.3933336002901937</v>
      </c>
      <c r="AB394">
        <v>-0.40385225413070402</v>
      </c>
      <c r="AC394">
        <v>4.0036045428806899E-2</v>
      </c>
      <c r="AD394">
        <v>-2.2102436136213011</v>
      </c>
      <c r="AE394">
        <v>21.551944322906049</v>
      </c>
      <c r="AF394">
        <v>-13.279588996210204</v>
      </c>
      <c r="AG394">
        <v>10.942263653434701</v>
      </c>
      <c r="AH394">
        <v>6.0157507975868754</v>
      </c>
      <c r="AI394">
        <v>-0.44249074960372398</v>
      </c>
      <c r="AJ394">
        <v>-2.1862883722730699</v>
      </c>
      <c r="AK394">
        <v>0</v>
      </c>
      <c r="AL394">
        <v>-8.5161127430093426</v>
      </c>
      <c r="AM394">
        <v>2.0017612795534593E-4</v>
      </c>
      <c r="AN394" s="2"/>
    </row>
    <row r="395" spans="1:40" x14ac:dyDescent="0.45">
      <c r="A395">
        <v>394</v>
      </c>
      <c r="B395" t="s">
        <v>404</v>
      </c>
      <c r="C395">
        <v>1984</v>
      </c>
      <c r="D395">
        <v>28</v>
      </c>
      <c r="E395" t="s">
        <v>127</v>
      </c>
      <c r="F395" t="s">
        <v>13</v>
      </c>
      <c r="G395">
        <v>705</v>
      </c>
      <c r="H395">
        <v>97</v>
      </c>
      <c r="I395">
        <v>180</v>
      </c>
      <c r="J395">
        <v>122</v>
      </c>
      <c r="K395">
        <v>26</v>
      </c>
      <c r="L395">
        <v>3</v>
      </c>
      <c r="M395">
        <v>10</v>
      </c>
      <c r="N395">
        <v>107</v>
      </c>
      <c r="O395">
        <v>157</v>
      </c>
      <c r="P395" s="28">
        <v>7.1</v>
      </c>
      <c r="Q395">
        <v>4.9000000000000004</v>
      </c>
      <c r="R395">
        <v>6.1</v>
      </c>
      <c r="S395">
        <v>0.2</v>
      </c>
      <c r="T395">
        <v>41</v>
      </c>
      <c r="U395">
        <v>4</v>
      </c>
      <c r="V395">
        <v>-47.217614202620098</v>
      </c>
      <c r="W395">
        <v>12.834036325602471</v>
      </c>
      <c r="X395">
        <v>3.37637200719255</v>
      </c>
      <c r="Y395">
        <v>17.369804875928597</v>
      </c>
      <c r="Z395">
        <v>-7.2663498578503649</v>
      </c>
      <c r="AA395">
        <v>-2.384504692095812</v>
      </c>
      <c r="AB395">
        <v>-0.40385225413070402</v>
      </c>
      <c r="AC395">
        <v>0.40036045428806899</v>
      </c>
      <c r="AD395">
        <v>-4.6371777775976311</v>
      </c>
      <c r="AE395">
        <v>29.169441885312498</v>
      </c>
      <c r="AF395">
        <v>-13.279588996210204</v>
      </c>
      <c r="AG395">
        <v>10.723418380366008</v>
      </c>
      <c r="AH395">
        <v>8.9502633817755957</v>
      </c>
      <c r="AI395">
        <v>-2.21245374801862E-2</v>
      </c>
      <c r="AJ395">
        <v>-8.9637823263195866</v>
      </c>
      <c r="AK395">
        <v>-0.538312357899704</v>
      </c>
      <c r="AL395">
        <v>-1.8896096917385066</v>
      </c>
      <c r="AM395">
        <v>0.13128897854174229</v>
      </c>
      <c r="AN395" s="2"/>
    </row>
    <row r="396" spans="1:40" x14ac:dyDescent="0.45">
      <c r="A396">
        <v>395</v>
      </c>
      <c r="B396" t="s">
        <v>405</v>
      </c>
      <c r="C396">
        <v>2021</v>
      </c>
      <c r="D396">
        <v>22</v>
      </c>
      <c r="E396" t="s">
        <v>57</v>
      </c>
      <c r="F396" t="s">
        <v>17</v>
      </c>
      <c r="G396">
        <v>654</v>
      </c>
      <c r="H396">
        <v>111</v>
      </c>
      <c r="I396">
        <v>157</v>
      </c>
      <c r="J396">
        <v>106</v>
      </c>
      <c r="K396">
        <v>20</v>
      </c>
      <c r="L396">
        <v>2</v>
      </c>
      <c r="M396">
        <v>9</v>
      </c>
      <c r="N396">
        <v>145</v>
      </c>
      <c r="O396">
        <v>175</v>
      </c>
      <c r="P396" s="28">
        <v>7.1</v>
      </c>
      <c r="Q396">
        <v>5</v>
      </c>
      <c r="R396">
        <v>6.8</v>
      </c>
      <c r="S396">
        <v>-0.2</v>
      </c>
      <c r="T396">
        <v>57</v>
      </c>
      <c r="U396">
        <v>-4</v>
      </c>
      <c r="V396">
        <v>-47.217614202620098</v>
      </c>
      <c r="W396">
        <v>11.905616676516335</v>
      </c>
      <c r="X396">
        <v>3.8636834309110624</v>
      </c>
      <c r="Y396">
        <v>15.150329808448832</v>
      </c>
      <c r="Z396">
        <v>-6.3133859420667102</v>
      </c>
      <c r="AA396">
        <v>-1.83423437853524</v>
      </c>
      <c r="AB396">
        <v>-0.269234836087136</v>
      </c>
      <c r="AC396">
        <v>0.36032440885926209</v>
      </c>
      <c r="AD396">
        <v>-6.2840259602958559</v>
      </c>
      <c r="AE396">
        <v>32.513709107832398</v>
      </c>
      <c r="AF396">
        <v>-13.279588996210204</v>
      </c>
      <c r="AG396">
        <v>10.942263653434701</v>
      </c>
      <c r="AH396">
        <v>9.9773427862416479</v>
      </c>
      <c r="AI396">
        <v>2.21245374801862E-2</v>
      </c>
      <c r="AJ396">
        <v>-12.461843721956498</v>
      </c>
      <c r="AK396">
        <v>0.538312357899704</v>
      </c>
      <c r="AL396">
        <v>-2.3862212701476135</v>
      </c>
      <c r="AM396">
        <v>8.422944609049797E-2</v>
      </c>
      <c r="AN396" s="2"/>
    </row>
    <row r="397" spans="1:40" x14ac:dyDescent="0.45">
      <c r="A397">
        <v>396</v>
      </c>
      <c r="B397" t="s">
        <v>240</v>
      </c>
      <c r="C397">
        <v>1951</v>
      </c>
      <c r="D397">
        <v>32</v>
      </c>
      <c r="E397" t="s">
        <v>40</v>
      </c>
      <c r="F397" t="s">
        <v>13</v>
      </c>
      <c r="G397">
        <v>675</v>
      </c>
      <c r="H397">
        <v>109</v>
      </c>
      <c r="I397">
        <v>169</v>
      </c>
      <c r="J397">
        <v>107</v>
      </c>
      <c r="K397">
        <v>28</v>
      </c>
      <c r="L397">
        <v>4</v>
      </c>
      <c r="M397">
        <v>1</v>
      </c>
      <c r="N397">
        <v>144</v>
      </c>
      <c r="O397">
        <v>164</v>
      </c>
      <c r="P397" s="28">
        <v>7.1</v>
      </c>
      <c r="Q397">
        <v>5.2</v>
      </c>
      <c r="R397">
        <v>7</v>
      </c>
      <c r="S397">
        <v>-0.7</v>
      </c>
      <c r="T397">
        <v>55</v>
      </c>
      <c r="U397">
        <v>5</v>
      </c>
      <c r="V397">
        <v>-47.217614202620098</v>
      </c>
      <c r="W397">
        <v>12.287907120257684</v>
      </c>
      <c r="X397">
        <v>3.7940675132369894</v>
      </c>
      <c r="Y397">
        <v>16.308316800177405</v>
      </c>
      <c r="Z397">
        <v>-6.3729461868031887</v>
      </c>
      <c r="AA397">
        <v>-2.5679281299493359</v>
      </c>
      <c r="AB397">
        <v>-0.538469672174272</v>
      </c>
      <c r="AC397">
        <v>4.0036045428806899E-2</v>
      </c>
      <c r="AD397">
        <v>-6.24068785022485</v>
      </c>
      <c r="AE397">
        <v>30.469990249625791</v>
      </c>
      <c r="AF397">
        <v>-13.279588996210204</v>
      </c>
      <c r="AG397">
        <v>11.379954199572088</v>
      </c>
      <c r="AH397">
        <v>10.270794044660519</v>
      </c>
      <c r="AI397">
        <v>7.7435881180651686E-2</v>
      </c>
      <c r="AJ397">
        <v>-12.024586047501884</v>
      </c>
      <c r="AK397">
        <v>-0.67289044737463</v>
      </c>
      <c r="AL397">
        <v>-4.2862096787185298</v>
      </c>
      <c r="AM397">
        <v>1.3570283949680396E-2</v>
      </c>
      <c r="AN397" s="2"/>
    </row>
    <row r="398" spans="1:40" x14ac:dyDescent="0.45">
      <c r="A398">
        <v>397</v>
      </c>
      <c r="B398" t="s">
        <v>406</v>
      </c>
      <c r="C398">
        <v>1954</v>
      </c>
      <c r="D398">
        <v>30</v>
      </c>
      <c r="E398" t="s">
        <v>235</v>
      </c>
      <c r="F398" t="s">
        <v>13</v>
      </c>
      <c r="G398">
        <v>638</v>
      </c>
      <c r="H398">
        <v>112</v>
      </c>
      <c r="I398">
        <v>189</v>
      </c>
      <c r="J398">
        <v>145</v>
      </c>
      <c r="K398">
        <v>27</v>
      </c>
      <c r="L398">
        <v>2</v>
      </c>
      <c r="M398">
        <v>9</v>
      </c>
      <c r="N398">
        <v>59</v>
      </c>
      <c r="O398">
        <v>139</v>
      </c>
      <c r="P398" s="28">
        <v>7.1</v>
      </c>
      <c r="Q398">
        <v>5.2</v>
      </c>
      <c r="R398">
        <v>6.8</v>
      </c>
      <c r="S398">
        <v>1</v>
      </c>
      <c r="T398">
        <v>34</v>
      </c>
      <c r="U398">
        <v>5</v>
      </c>
      <c r="V398">
        <v>-47.217614202620098</v>
      </c>
      <c r="W398">
        <v>11.614347766999115</v>
      </c>
      <c r="X398">
        <v>3.8984913897480991</v>
      </c>
      <c r="Y398">
        <v>18.238295119725027</v>
      </c>
      <c r="Z398">
        <v>-8.6362354867893671</v>
      </c>
      <c r="AA398">
        <v>-2.4762164110225742</v>
      </c>
      <c r="AB398">
        <v>-0.269234836087136</v>
      </c>
      <c r="AC398">
        <v>0.36032440885926209</v>
      </c>
      <c r="AD398">
        <v>-2.5569484941893483</v>
      </c>
      <c r="AE398">
        <v>25.825174662792591</v>
      </c>
      <c r="AF398">
        <v>-13.279588996210204</v>
      </c>
      <c r="AG398">
        <v>11.379954199572088</v>
      </c>
      <c r="AH398">
        <v>9.9773427862416479</v>
      </c>
      <c r="AI398">
        <v>-0.11062268740093099</v>
      </c>
      <c r="AJ398">
        <v>-7.4333804657284377</v>
      </c>
      <c r="AK398">
        <v>-0.67289044737463</v>
      </c>
      <c r="AL398">
        <v>-1.3588016934848937</v>
      </c>
      <c r="AM398">
        <v>0.20443512751472104</v>
      </c>
      <c r="AN398" s="2"/>
    </row>
    <row r="399" spans="1:40" x14ac:dyDescent="0.45">
      <c r="A399">
        <v>398</v>
      </c>
      <c r="B399" t="s">
        <v>350</v>
      </c>
      <c r="C399">
        <v>1992</v>
      </c>
      <c r="D399">
        <v>32</v>
      </c>
      <c r="E399" t="s">
        <v>76</v>
      </c>
      <c r="F399" t="s">
        <v>13</v>
      </c>
      <c r="G399">
        <v>696</v>
      </c>
      <c r="H399">
        <v>104</v>
      </c>
      <c r="I399">
        <v>210</v>
      </c>
      <c r="J399">
        <v>149</v>
      </c>
      <c r="K399">
        <v>38</v>
      </c>
      <c r="L399">
        <v>4</v>
      </c>
      <c r="M399">
        <v>17</v>
      </c>
      <c r="N399">
        <v>44</v>
      </c>
      <c r="O399">
        <v>139</v>
      </c>
      <c r="P399" s="28">
        <v>7.1</v>
      </c>
      <c r="Q399">
        <v>4.7</v>
      </c>
      <c r="R399">
        <v>6.9</v>
      </c>
      <c r="S399">
        <v>0.6</v>
      </c>
      <c r="T399">
        <v>33</v>
      </c>
      <c r="U399">
        <v>5</v>
      </c>
      <c r="V399">
        <v>-47.217614202620098</v>
      </c>
      <c r="W399">
        <v>12.670197563999034</v>
      </c>
      <c r="X399">
        <v>3.6200277190518064</v>
      </c>
      <c r="Y399">
        <v>20.264772355250031</v>
      </c>
      <c r="Z399">
        <v>-8.874476465735281</v>
      </c>
      <c r="AA399">
        <v>-3.4850453192169559</v>
      </c>
      <c r="AB399">
        <v>-0.538469672174272</v>
      </c>
      <c r="AC399">
        <v>0.68061277228971728</v>
      </c>
      <c r="AD399">
        <v>-1.9068768431242598</v>
      </c>
      <c r="AE399">
        <v>25.825174662792591</v>
      </c>
      <c r="AF399">
        <v>-13.279588996210204</v>
      </c>
      <c r="AG399">
        <v>10.285727834228618</v>
      </c>
      <c r="AH399">
        <v>10.124068415451084</v>
      </c>
      <c r="AI399">
        <v>-6.6373612440558588E-2</v>
      </c>
      <c r="AJ399">
        <v>-7.2147516285011308</v>
      </c>
      <c r="AK399">
        <v>-0.67289044737463</v>
      </c>
      <c r="AL399">
        <v>0.21449413566548925</v>
      </c>
      <c r="AM399">
        <v>0.5534188839714268</v>
      </c>
      <c r="AN399" s="2"/>
    </row>
    <row r="400" spans="1:40" x14ac:dyDescent="0.45">
      <c r="A400">
        <v>399</v>
      </c>
      <c r="B400" t="s">
        <v>133</v>
      </c>
      <c r="C400">
        <v>1980</v>
      </c>
      <c r="D400">
        <v>24</v>
      </c>
      <c r="E400" t="s">
        <v>43</v>
      </c>
      <c r="F400" t="s">
        <v>13</v>
      </c>
      <c r="G400">
        <v>647</v>
      </c>
      <c r="H400">
        <v>121</v>
      </c>
      <c r="I400">
        <v>179</v>
      </c>
      <c r="J400">
        <v>97</v>
      </c>
      <c r="K400">
        <v>49</v>
      </c>
      <c r="L400">
        <v>10</v>
      </c>
      <c r="M400">
        <v>20</v>
      </c>
      <c r="N400">
        <v>26</v>
      </c>
      <c r="O400">
        <v>130</v>
      </c>
      <c r="P400" s="28">
        <v>7.1</v>
      </c>
      <c r="Q400">
        <v>5.2</v>
      </c>
      <c r="R400">
        <v>6.5</v>
      </c>
      <c r="S400">
        <v>1.6</v>
      </c>
      <c r="T400">
        <v>27</v>
      </c>
      <c r="U400">
        <v>8</v>
      </c>
      <c r="V400">
        <v>-47.217614202620098</v>
      </c>
      <c r="W400">
        <v>11.77818652860255</v>
      </c>
      <c r="X400">
        <v>4.2117630192814284</v>
      </c>
      <c r="Y400">
        <v>17.273305959951216</v>
      </c>
      <c r="Z400">
        <v>-5.7773437394384048</v>
      </c>
      <c r="AA400">
        <v>-4.4938742274113377</v>
      </c>
      <c r="AB400">
        <v>-1.3461741804356799</v>
      </c>
      <c r="AC400">
        <v>0.80072090857613798</v>
      </c>
      <c r="AD400">
        <v>-1.1267908618461535</v>
      </c>
      <c r="AE400">
        <v>24.153041051532639</v>
      </c>
      <c r="AF400">
        <v>-13.279588996210204</v>
      </c>
      <c r="AG400">
        <v>11.379954199572088</v>
      </c>
      <c r="AH400">
        <v>9.5371658986133401</v>
      </c>
      <c r="AI400">
        <v>-0.1769962998414896</v>
      </c>
      <c r="AJ400">
        <v>-5.9029786051372888</v>
      </c>
      <c r="AK400">
        <v>-1.076624715799408</v>
      </c>
      <c r="AL400">
        <v>-1.2638482626106633</v>
      </c>
      <c r="AM400">
        <v>0.22031214661846482</v>
      </c>
      <c r="AN400" s="2"/>
    </row>
    <row r="401" spans="1:40" x14ac:dyDescent="0.45">
      <c r="A401">
        <v>400</v>
      </c>
      <c r="B401" t="s">
        <v>54</v>
      </c>
      <c r="C401">
        <v>2015</v>
      </c>
      <c r="D401">
        <v>29</v>
      </c>
      <c r="E401" t="s">
        <v>55</v>
      </c>
      <c r="F401" t="s">
        <v>13</v>
      </c>
      <c r="G401">
        <v>711</v>
      </c>
      <c r="H401">
        <v>122</v>
      </c>
      <c r="I401">
        <v>184</v>
      </c>
      <c r="J401">
        <v>100</v>
      </c>
      <c r="K401">
        <v>41</v>
      </c>
      <c r="L401">
        <v>2</v>
      </c>
      <c r="M401">
        <v>6</v>
      </c>
      <c r="N401">
        <v>73</v>
      </c>
      <c r="O401">
        <v>151</v>
      </c>
      <c r="P401" s="28">
        <v>7.1</v>
      </c>
      <c r="Q401">
        <v>4.8</v>
      </c>
      <c r="R401">
        <v>7.4</v>
      </c>
      <c r="S401">
        <v>0.1</v>
      </c>
      <c r="T401">
        <v>42</v>
      </c>
      <c r="U401">
        <v>2</v>
      </c>
      <c r="V401">
        <v>-47.217614202620098</v>
      </c>
      <c r="W401">
        <v>12.943262166671428</v>
      </c>
      <c r="X401">
        <v>4.2465709781184655</v>
      </c>
      <c r="Y401">
        <v>17.755800539838123</v>
      </c>
      <c r="Z401">
        <v>-5.9560244736478394</v>
      </c>
      <c r="AA401">
        <v>-3.7601804759972417</v>
      </c>
      <c r="AB401">
        <v>-0.269234836087136</v>
      </c>
      <c r="AC401">
        <v>0.24021627257284139</v>
      </c>
      <c r="AD401">
        <v>-3.1636820351834309</v>
      </c>
      <c r="AE401">
        <v>28.05468614447253</v>
      </c>
      <c r="AF401">
        <v>-13.279588996210204</v>
      </c>
      <c r="AG401">
        <v>10.504573107297313</v>
      </c>
      <c r="AH401">
        <v>10.857696561498264</v>
      </c>
      <c r="AI401">
        <v>-1.10622687400931E-2</v>
      </c>
      <c r="AJ401">
        <v>-9.1824111635468935</v>
      </c>
      <c r="AK401">
        <v>-0.269156178949852</v>
      </c>
      <c r="AL401">
        <v>1.4938511394861793</v>
      </c>
      <c r="AM401">
        <v>0.81665560405776694</v>
      </c>
      <c r="AN401" s="2"/>
    </row>
    <row r="402" spans="1:40" x14ac:dyDescent="0.45">
      <c r="A402">
        <v>401</v>
      </c>
      <c r="B402" t="s">
        <v>111</v>
      </c>
      <c r="C402">
        <v>1991</v>
      </c>
      <c r="D402">
        <v>21</v>
      </c>
      <c r="E402" t="s">
        <v>97</v>
      </c>
      <c r="F402" t="s">
        <v>13</v>
      </c>
      <c r="G402">
        <v>633</v>
      </c>
      <c r="H402">
        <v>76</v>
      </c>
      <c r="I402">
        <v>179</v>
      </c>
      <c r="J402">
        <v>114</v>
      </c>
      <c r="K402">
        <v>42</v>
      </c>
      <c r="L402">
        <v>1</v>
      </c>
      <c r="M402">
        <v>18</v>
      </c>
      <c r="N402">
        <v>71</v>
      </c>
      <c r="O402">
        <v>155</v>
      </c>
      <c r="P402" s="28">
        <v>7.1</v>
      </c>
      <c r="Q402">
        <v>5</v>
      </c>
      <c r="R402">
        <v>6.5</v>
      </c>
      <c r="S402">
        <v>1</v>
      </c>
      <c r="T402">
        <v>34</v>
      </c>
      <c r="U402">
        <v>4</v>
      </c>
      <c r="V402">
        <v>-47.217614202620098</v>
      </c>
      <c r="W402">
        <v>11.523326232774984</v>
      </c>
      <c r="X402">
        <v>2.6454048716147818</v>
      </c>
      <c r="Y402">
        <v>17.273305959951216</v>
      </c>
      <c r="Z402">
        <v>-6.7898678999585371</v>
      </c>
      <c r="AA402">
        <v>-3.8518921949240039</v>
      </c>
      <c r="AB402">
        <v>-0.134617418043568</v>
      </c>
      <c r="AC402">
        <v>0.72064881771852418</v>
      </c>
      <c r="AD402">
        <v>-3.077005815041419</v>
      </c>
      <c r="AE402">
        <v>28.79785663836584</v>
      </c>
      <c r="AF402">
        <v>-13.279588996210204</v>
      </c>
      <c r="AG402">
        <v>10.942263653434701</v>
      </c>
      <c r="AH402">
        <v>9.5371658986133401</v>
      </c>
      <c r="AI402">
        <v>-0.11062268740093099</v>
      </c>
      <c r="AJ402">
        <v>-7.4333804657284377</v>
      </c>
      <c r="AK402">
        <v>-0.538312357899704</v>
      </c>
      <c r="AL402">
        <v>-0.99292996535352351</v>
      </c>
      <c r="AM402">
        <v>0.27033374323636189</v>
      </c>
      <c r="AN402" s="2"/>
    </row>
    <row r="403" spans="1:40" x14ac:dyDescent="0.45">
      <c r="A403">
        <v>402</v>
      </c>
      <c r="B403" t="s">
        <v>150</v>
      </c>
      <c r="C403">
        <v>1990</v>
      </c>
      <c r="D403">
        <v>30</v>
      </c>
      <c r="E403" t="s">
        <v>52</v>
      </c>
      <c r="F403" t="s">
        <v>17</v>
      </c>
      <c r="G403">
        <v>675</v>
      </c>
      <c r="H403">
        <v>116</v>
      </c>
      <c r="I403">
        <v>188</v>
      </c>
      <c r="J403">
        <v>115</v>
      </c>
      <c r="K403">
        <v>30</v>
      </c>
      <c r="L403">
        <v>3</v>
      </c>
      <c r="M403">
        <v>25</v>
      </c>
      <c r="N403">
        <v>50</v>
      </c>
      <c r="O403">
        <v>140</v>
      </c>
      <c r="P403" s="28">
        <v>7.1</v>
      </c>
      <c r="Q403">
        <v>5.0999999999999996</v>
      </c>
      <c r="R403">
        <v>6.8</v>
      </c>
      <c r="S403">
        <v>0.6</v>
      </c>
      <c r="T403">
        <v>38</v>
      </c>
      <c r="U403">
        <v>4</v>
      </c>
      <c r="V403">
        <v>-47.217614202620098</v>
      </c>
      <c r="W403">
        <v>12.287907120257684</v>
      </c>
      <c r="X403">
        <v>4.0377232250962454</v>
      </c>
      <c r="Y403">
        <v>18.141796203747646</v>
      </c>
      <c r="Z403">
        <v>-6.8494281446950156</v>
      </c>
      <c r="AA403">
        <v>-2.7513515678028599</v>
      </c>
      <c r="AB403">
        <v>-0.40385225413070402</v>
      </c>
      <c r="AC403">
        <v>1.0009011357201725</v>
      </c>
      <c r="AD403">
        <v>-2.1669055035502951</v>
      </c>
      <c r="AE403">
        <v>26.01096728626592</v>
      </c>
      <c r="AF403">
        <v>-13.279588996210204</v>
      </c>
      <c r="AG403">
        <v>11.161108926503394</v>
      </c>
      <c r="AH403">
        <v>9.9773427862416479</v>
      </c>
      <c r="AI403">
        <v>-6.6373612440558588E-2</v>
      </c>
      <c r="AJ403">
        <v>-8.307895814637666</v>
      </c>
      <c r="AK403">
        <v>-0.538312357899704</v>
      </c>
      <c r="AL403">
        <v>1.0364242298456023</v>
      </c>
      <c r="AM403">
        <v>0.7381594697883257</v>
      </c>
      <c r="AN403" s="2"/>
    </row>
    <row r="404" spans="1:40" x14ac:dyDescent="0.45">
      <c r="A404">
        <v>403</v>
      </c>
      <c r="B404" t="s">
        <v>307</v>
      </c>
      <c r="C404">
        <v>2021</v>
      </c>
      <c r="D404">
        <v>30</v>
      </c>
      <c r="E404" t="s">
        <v>55</v>
      </c>
      <c r="F404" t="s">
        <v>13</v>
      </c>
      <c r="G404">
        <v>724</v>
      </c>
      <c r="H404">
        <v>115</v>
      </c>
      <c r="I404">
        <v>173</v>
      </c>
      <c r="J404">
        <v>87</v>
      </c>
      <c r="K404">
        <v>39</v>
      </c>
      <c r="L404">
        <v>2</v>
      </c>
      <c r="M404">
        <v>15</v>
      </c>
      <c r="N404">
        <v>66</v>
      </c>
      <c r="O404">
        <v>131</v>
      </c>
      <c r="P404" s="28">
        <v>7.1</v>
      </c>
      <c r="Q404">
        <v>4.8</v>
      </c>
      <c r="R404">
        <v>5.8</v>
      </c>
      <c r="S404">
        <v>1.8</v>
      </c>
      <c r="T404">
        <v>25</v>
      </c>
      <c r="U404">
        <v>5</v>
      </c>
      <c r="V404">
        <v>-47.217614202620098</v>
      </c>
      <c r="W404">
        <v>13.179918155654168</v>
      </c>
      <c r="X404">
        <v>4.0029152662592091</v>
      </c>
      <c r="Y404">
        <v>16.694312464086931</v>
      </c>
      <c r="Z404">
        <v>-5.181741292073621</v>
      </c>
      <c r="AA404">
        <v>-3.5767570381437181</v>
      </c>
      <c r="AB404">
        <v>-0.269234836087136</v>
      </c>
      <c r="AC404">
        <v>0.60054068143210348</v>
      </c>
      <c r="AD404">
        <v>-2.8603152646863896</v>
      </c>
      <c r="AE404">
        <v>24.338833675005969</v>
      </c>
      <c r="AF404">
        <v>-13.279588996210204</v>
      </c>
      <c r="AG404">
        <v>10.504573107297313</v>
      </c>
      <c r="AH404">
        <v>8.5100864941472878</v>
      </c>
      <c r="AI404">
        <v>-0.19912083732167579</v>
      </c>
      <c r="AJ404">
        <v>-5.4657209306826751</v>
      </c>
      <c r="AK404">
        <v>-0.67289044737463</v>
      </c>
      <c r="AL404">
        <v>-0.89180400131717041</v>
      </c>
      <c r="AM404">
        <v>0.29073768522833415</v>
      </c>
      <c r="AN404" s="2"/>
    </row>
    <row r="405" spans="1:40" x14ac:dyDescent="0.45">
      <c r="A405">
        <v>404</v>
      </c>
      <c r="B405" t="s">
        <v>355</v>
      </c>
      <c r="C405">
        <v>1969</v>
      </c>
      <c r="D405">
        <v>27</v>
      </c>
      <c r="E405" t="s">
        <v>46</v>
      </c>
      <c r="F405" t="s">
        <v>17</v>
      </c>
      <c r="G405">
        <v>653</v>
      </c>
      <c r="H405">
        <v>113</v>
      </c>
      <c r="I405">
        <v>133</v>
      </c>
      <c r="J405">
        <v>82</v>
      </c>
      <c r="K405">
        <v>17</v>
      </c>
      <c r="L405">
        <v>1</v>
      </c>
      <c r="M405">
        <v>23</v>
      </c>
      <c r="N405">
        <v>148</v>
      </c>
      <c r="O405">
        <v>167</v>
      </c>
      <c r="P405" s="28">
        <v>7.1</v>
      </c>
      <c r="Q405">
        <v>4.9000000000000004</v>
      </c>
      <c r="R405">
        <v>8.5</v>
      </c>
      <c r="S405">
        <v>-1.6</v>
      </c>
      <c r="T405">
        <v>55</v>
      </c>
      <c r="U405">
        <v>5</v>
      </c>
      <c r="V405">
        <v>-47.217614202620098</v>
      </c>
      <c r="W405">
        <v>11.887412369671507</v>
      </c>
      <c r="X405">
        <v>3.9332993485851357</v>
      </c>
      <c r="Y405">
        <v>12.834355824991686</v>
      </c>
      <c r="Z405">
        <v>-4.8839400683912286</v>
      </c>
      <c r="AA405">
        <v>-1.559099221754954</v>
      </c>
      <c r="AB405">
        <v>-0.134617418043568</v>
      </c>
      <c r="AC405">
        <v>0.92082904486255868</v>
      </c>
      <c r="AD405">
        <v>-6.4140402905088738</v>
      </c>
      <c r="AE405">
        <v>31.027368120045779</v>
      </c>
      <c r="AF405">
        <v>-13.279588996210204</v>
      </c>
      <c r="AG405">
        <v>10.723418380366008</v>
      </c>
      <c r="AH405">
        <v>12.471678482802059</v>
      </c>
      <c r="AI405">
        <v>0.1769962998414896</v>
      </c>
      <c r="AJ405">
        <v>-12.024586047501884</v>
      </c>
      <c r="AK405">
        <v>-0.67289044737463</v>
      </c>
      <c r="AL405">
        <v>-2.2110188212392177</v>
      </c>
      <c r="AM405">
        <v>9.8765350051231854E-2</v>
      </c>
      <c r="AN405" s="2"/>
    </row>
    <row r="406" spans="1:40" x14ac:dyDescent="0.45">
      <c r="A406">
        <v>405</v>
      </c>
      <c r="B406" t="s">
        <v>326</v>
      </c>
      <c r="C406">
        <v>1999</v>
      </c>
      <c r="D406">
        <v>22</v>
      </c>
      <c r="E406" t="s">
        <v>19</v>
      </c>
      <c r="F406" t="s">
        <v>17</v>
      </c>
      <c r="G406">
        <v>679</v>
      </c>
      <c r="H406">
        <v>97</v>
      </c>
      <c r="I406">
        <v>163</v>
      </c>
      <c r="J406">
        <v>97</v>
      </c>
      <c r="K406">
        <v>35</v>
      </c>
      <c r="L406">
        <v>5</v>
      </c>
      <c r="M406">
        <v>24</v>
      </c>
      <c r="N406">
        <v>76</v>
      </c>
      <c r="O406">
        <v>114</v>
      </c>
      <c r="P406" s="28">
        <v>7.1</v>
      </c>
      <c r="Q406">
        <v>5</v>
      </c>
      <c r="R406">
        <v>3.7</v>
      </c>
      <c r="S406">
        <v>3.8</v>
      </c>
      <c r="T406">
        <v>10</v>
      </c>
      <c r="U406">
        <v>5</v>
      </c>
      <c r="V406">
        <v>-47.217614202620098</v>
      </c>
      <c r="W406">
        <v>12.360724347636989</v>
      </c>
      <c r="X406">
        <v>3.37637200719255</v>
      </c>
      <c r="Y406">
        <v>15.72932330431312</v>
      </c>
      <c r="Z406">
        <v>-5.7773437394384048</v>
      </c>
      <c r="AA406">
        <v>-3.2099101624366702</v>
      </c>
      <c r="AB406">
        <v>-0.67308709021783997</v>
      </c>
      <c r="AC406">
        <v>0.96086509029136558</v>
      </c>
      <c r="AD406">
        <v>-3.2936963653964484</v>
      </c>
      <c r="AE406">
        <v>21.180359075959391</v>
      </c>
      <c r="AF406">
        <v>-13.279588996210204</v>
      </c>
      <c r="AG406">
        <v>10.942263653434701</v>
      </c>
      <c r="AH406">
        <v>5.4288482807491318</v>
      </c>
      <c r="AI406">
        <v>-0.42036621212353775</v>
      </c>
      <c r="AJ406">
        <v>-2.1862883722730699</v>
      </c>
      <c r="AK406">
        <v>-0.67289044737463</v>
      </c>
      <c r="AL406">
        <v>-6.7520298285136562</v>
      </c>
      <c r="AM406">
        <v>1.1671415353268245E-3</v>
      </c>
      <c r="AN406" s="2"/>
    </row>
    <row r="407" spans="1:40" x14ac:dyDescent="0.45">
      <c r="A407">
        <v>406</v>
      </c>
      <c r="B407" t="s">
        <v>101</v>
      </c>
      <c r="C407">
        <v>2002</v>
      </c>
      <c r="D407">
        <v>34</v>
      </c>
      <c r="E407" t="s">
        <v>65</v>
      </c>
      <c r="F407" t="s">
        <v>17</v>
      </c>
      <c r="G407">
        <v>682</v>
      </c>
      <c r="H407">
        <v>102</v>
      </c>
      <c r="I407">
        <v>195</v>
      </c>
      <c r="J407">
        <v>114</v>
      </c>
      <c r="K407">
        <v>42</v>
      </c>
      <c r="L407">
        <v>2</v>
      </c>
      <c r="M407">
        <v>5</v>
      </c>
      <c r="N407">
        <v>52</v>
      </c>
      <c r="O407">
        <v>147</v>
      </c>
      <c r="P407" s="28">
        <v>7.1</v>
      </c>
      <c r="Q407">
        <v>5.0999999999999996</v>
      </c>
      <c r="R407">
        <v>6.8</v>
      </c>
      <c r="S407">
        <v>0.6</v>
      </c>
      <c r="T407">
        <v>46</v>
      </c>
      <c r="U407">
        <v>-1</v>
      </c>
      <c r="V407">
        <v>-47.217614202620098</v>
      </c>
      <c r="W407">
        <v>12.415337268171468</v>
      </c>
      <c r="X407">
        <v>3.550411801377733</v>
      </c>
      <c r="Y407">
        <v>18.817288615589312</v>
      </c>
      <c r="Z407">
        <v>-6.7898678999585371</v>
      </c>
      <c r="AA407">
        <v>-3.8518921949240039</v>
      </c>
      <c r="AB407">
        <v>-0.269234836087136</v>
      </c>
      <c r="AC407">
        <v>0.20018022714403449</v>
      </c>
      <c r="AD407">
        <v>-2.253581723692307</v>
      </c>
      <c r="AE407">
        <v>27.311515650579217</v>
      </c>
      <c r="AF407">
        <v>-13.279588996210204</v>
      </c>
      <c r="AG407">
        <v>11.161108926503394</v>
      </c>
      <c r="AH407">
        <v>9.9773427862416479</v>
      </c>
      <c r="AI407">
        <v>-6.6373612440558588E-2</v>
      </c>
      <c r="AJ407">
        <v>-10.056926512456123</v>
      </c>
      <c r="AK407">
        <v>0.134578089474926</v>
      </c>
      <c r="AL407">
        <v>-0.21731661330723329</v>
      </c>
      <c r="AM407">
        <v>0.44588365639740601</v>
      </c>
      <c r="AN407" s="2"/>
    </row>
    <row r="408" spans="1:40" x14ac:dyDescent="0.45">
      <c r="A408">
        <v>407</v>
      </c>
      <c r="B408" t="s">
        <v>407</v>
      </c>
      <c r="C408">
        <v>1975</v>
      </c>
      <c r="D408">
        <v>26</v>
      </c>
      <c r="E408" t="s">
        <v>70</v>
      </c>
      <c r="F408" t="s">
        <v>13</v>
      </c>
      <c r="G408">
        <v>632</v>
      </c>
      <c r="H408">
        <v>81</v>
      </c>
      <c r="I408">
        <v>153</v>
      </c>
      <c r="J408">
        <v>108</v>
      </c>
      <c r="K408">
        <v>24</v>
      </c>
      <c r="L408">
        <v>1</v>
      </c>
      <c r="M408">
        <v>23</v>
      </c>
      <c r="N408">
        <v>98</v>
      </c>
      <c r="O408">
        <v>145</v>
      </c>
      <c r="P408" s="28">
        <v>7.1</v>
      </c>
      <c r="Q408">
        <v>4.9000000000000004</v>
      </c>
      <c r="R408">
        <v>6.8</v>
      </c>
      <c r="S408">
        <v>1.4</v>
      </c>
      <c r="T408">
        <v>33</v>
      </c>
      <c r="U408">
        <v>0</v>
      </c>
      <c r="V408">
        <v>-47.217614202620098</v>
      </c>
      <c r="W408">
        <v>11.505121925930158</v>
      </c>
      <c r="X408">
        <v>2.8194446657999648</v>
      </c>
      <c r="Y408">
        <v>14.764334144539308</v>
      </c>
      <c r="Z408">
        <v>-6.4325064315396672</v>
      </c>
      <c r="AA408">
        <v>-2.201081254242288</v>
      </c>
      <c r="AB408">
        <v>-0.134617418043568</v>
      </c>
      <c r="AC408">
        <v>0.92082904486255868</v>
      </c>
      <c r="AD408">
        <v>-4.2471347869585783</v>
      </c>
      <c r="AE408">
        <v>26.939930403632562</v>
      </c>
      <c r="AF408">
        <v>-13.279588996210204</v>
      </c>
      <c r="AG408">
        <v>10.723418380366008</v>
      </c>
      <c r="AH408">
        <v>9.9773427862416479</v>
      </c>
      <c r="AI408">
        <v>-0.15487176236130337</v>
      </c>
      <c r="AJ408">
        <v>-7.2147516285011308</v>
      </c>
      <c r="AK408">
        <v>0</v>
      </c>
      <c r="AL408">
        <v>-3.2317451291046395</v>
      </c>
      <c r="AM408">
        <v>3.7988419359290787E-2</v>
      </c>
      <c r="AN408" s="2"/>
    </row>
    <row r="409" spans="1:40" x14ac:dyDescent="0.45">
      <c r="A409">
        <v>408</v>
      </c>
      <c r="B409" t="s">
        <v>408</v>
      </c>
      <c r="C409">
        <v>2019</v>
      </c>
      <c r="D409">
        <v>29</v>
      </c>
      <c r="E409" t="s">
        <v>57</v>
      </c>
      <c r="F409" t="s">
        <v>17</v>
      </c>
      <c r="G409">
        <v>646</v>
      </c>
      <c r="H409">
        <v>117</v>
      </c>
      <c r="I409">
        <v>174</v>
      </c>
      <c r="J409">
        <v>93</v>
      </c>
      <c r="K409">
        <v>44</v>
      </c>
      <c r="L409">
        <v>3</v>
      </c>
      <c r="M409">
        <v>5</v>
      </c>
      <c r="N409">
        <v>80</v>
      </c>
      <c r="O409">
        <v>157</v>
      </c>
      <c r="P409" s="28">
        <v>7.1</v>
      </c>
      <c r="Q409">
        <v>5.0999999999999996</v>
      </c>
      <c r="R409">
        <v>6.7</v>
      </c>
      <c r="S409">
        <v>0.8</v>
      </c>
      <c r="T409">
        <v>46</v>
      </c>
      <c r="U409">
        <v>0</v>
      </c>
      <c r="V409">
        <v>-47.217614202620098</v>
      </c>
      <c r="W409">
        <v>11.759982221757724</v>
      </c>
      <c r="X409">
        <v>4.0725311839332825</v>
      </c>
      <c r="Y409">
        <v>16.790811380064312</v>
      </c>
      <c r="Z409">
        <v>-5.539102760492491</v>
      </c>
      <c r="AA409">
        <v>-4.0353156327775279</v>
      </c>
      <c r="AB409">
        <v>-0.40385225413070402</v>
      </c>
      <c r="AC409">
        <v>0.20018022714403449</v>
      </c>
      <c r="AD409">
        <v>-3.4670488056804722</v>
      </c>
      <c r="AE409">
        <v>29.169441885312498</v>
      </c>
      <c r="AF409">
        <v>-13.279588996210204</v>
      </c>
      <c r="AG409">
        <v>11.161108926503394</v>
      </c>
      <c r="AH409">
        <v>9.8306171570322114</v>
      </c>
      <c r="AI409">
        <v>-8.8498149920744798E-2</v>
      </c>
      <c r="AJ409">
        <v>-10.056926512456123</v>
      </c>
      <c r="AK409">
        <v>0</v>
      </c>
      <c r="AL409">
        <v>-1.1032743325409111</v>
      </c>
      <c r="AM409">
        <v>0.24912688597921942</v>
      </c>
      <c r="AN409" s="2"/>
    </row>
    <row r="410" spans="1:40" x14ac:dyDescent="0.45">
      <c r="A410">
        <v>409</v>
      </c>
      <c r="B410" t="s">
        <v>409</v>
      </c>
      <c r="C410">
        <v>1954</v>
      </c>
      <c r="D410">
        <v>27</v>
      </c>
      <c r="E410" t="s">
        <v>28</v>
      </c>
      <c r="F410" t="s">
        <v>17</v>
      </c>
      <c r="G410">
        <v>703</v>
      </c>
      <c r="H410">
        <v>111</v>
      </c>
      <c r="I410">
        <v>175</v>
      </c>
      <c r="J410">
        <v>150</v>
      </c>
      <c r="K410">
        <v>16</v>
      </c>
      <c r="L410">
        <v>8</v>
      </c>
      <c r="M410">
        <v>11</v>
      </c>
      <c r="N410">
        <v>125</v>
      </c>
      <c r="O410">
        <v>116</v>
      </c>
      <c r="P410" s="28">
        <v>7.1</v>
      </c>
      <c r="Q410">
        <v>4.5999999999999996</v>
      </c>
      <c r="R410">
        <v>5.3</v>
      </c>
      <c r="S410">
        <v>1.8</v>
      </c>
      <c r="T410">
        <v>25</v>
      </c>
      <c r="U410">
        <v>4</v>
      </c>
      <c r="V410">
        <v>-47.217614202620098</v>
      </c>
      <c r="W410">
        <v>12.797627711912817</v>
      </c>
      <c r="X410">
        <v>3.8636834309110624</v>
      </c>
      <c r="Y410">
        <v>16.887310296041694</v>
      </c>
      <c r="Z410">
        <v>-8.9340367104717604</v>
      </c>
      <c r="AA410">
        <v>-1.467387502828192</v>
      </c>
      <c r="AB410">
        <v>-1.076939344348544</v>
      </c>
      <c r="AC410">
        <v>0.44039649971687589</v>
      </c>
      <c r="AD410">
        <v>-5.4172637588757375</v>
      </c>
      <c r="AE410">
        <v>21.551944322906049</v>
      </c>
      <c r="AF410">
        <v>-13.279588996210204</v>
      </c>
      <c r="AG410">
        <v>10.066882561159924</v>
      </c>
      <c r="AH410">
        <v>7.7764583481001077</v>
      </c>
      <c r="AI410">
        <v>-0.19912083732167579</v>
      </c>
      <c r="AJ410">
        <v>-5.4657209306826751</v>
      </c>
      <c r="AK410">
        <v>-0.538312357899704</v>
      </c>
      <c r="AL410">
        <v>-10.21168147051006</v>
      </c>
      <c r="AM410">
        <v>3.6737291248680193E-5</v>
      </c>
      <c r="AN410" s="2"/>
    </row>
    <row r="411" spans="1:40" x14ac:dyDescent="0.45">
      <c r="A411">
        <v>410</v>
      </c>
      <c r="B411" t="s">
        <v>410</v>
      </c>
      <c r="C411">
        <v>1998</v>
      </c>
      <c r="D411">
        <v>31</v>
      </c>
      <c r="E411" t="s">
        <v>31</v>
      </c>
      <c r="F411" t="s">
        <v>13</v>
      </c>
      <c r="G411">
        <v>706</v>
      </c>
      <c r="H411">
        <v>113</v>
      </c>
      <c r="I411">
        <v>200</v>
      </c>
      <c r="J411">
        <v>101</v>
      </c>
      <c r="K411">
        <v>48</v>
      </c>
      <c r="L411">
        <v>2</v>
      </c>
      <c r="M411">
        <v>6</v>
      </c>
      <c r="N411">
        <v>81</v>
      </c>
      <c r="O411">
        <v>172</v>
      </c>
      <c r="P411" s="28">
        <v>7.1</v>
      </c>
      <c r="Q411">
        <v>4.5999999999999996</v>
      </c>
      <c r="R411">
        <v>7.4</v>
      </c>
      <c r="S411">
        <v>-0.8</v>
      </c>
      <c r="T411">
        <v>60</v>
      </c>
      <c r="U411">
        <v>-2</v>
      </c>
      <c r="V411">
        <v>-47.217614202620098</v>
      </c>
      <c r="W411">
        <v>12.852240632447296</v>
      </c>
      <c r="X411">
        <v>3.9332993485851357</v>
      </c>
      <c r="Y411">
        <v>19.29978319547622</v>
      </c>
      <c r="Z411">
        <v>-6.0155847183843179</v>
      </c>
      <c r="AA411">
        <v>-4.4021625084845759</v>
      </c>
      <c r="AB411">
        <v>-0.269234836087136</v>
      </c>
      <c r="AC411">
        <v>0.24021627257284139</v>
      </c>
      <c r="AD411">
        <v>-3.5103869157514782</v>
      </c>
      <c r="AE411">
        <v>31.956331237412417</v>
      </c>
      <c r="AF411">
        <v>-13.279588996210204</v>
      </c>
      <c r="AG411">
        <v>10.066882561159924</v>
      </c>
      <c r="AH411">
        <v>10.857696561498264</v>
      </c>
      <c r="AI411">
        <v>8.8498149920744798E-2</v>
      </c>
      <c r="AJ411">
        <v>-13.117730233638421</v>
      </c>
      <c r="AK411">
        <v>0.269156178949852</v>
      </c>
      <c r="AL411">
        <v>1.751801726846467</v>
      </c>
      <c r="AM411">
        <v>0.85217990830470836</v>
      </c>
      <c r="AN411" s="2"/>
    </row>
    <row r="412" spans="1:40" x14ac:dyDescent="0.45">
      <c r="A412">
        <v>411</v>
      </c>
      <c r="B412" t="s">
        <v>411</v>
      </c>
      <c r="C412">
        <v>2015</v>
      </c>
      <c r="D412">
        <v>25</v>
      </c>
      <c r="E412" t="s">
        <v>304</v>
      </c>
      <c r="F412" t="s">
        <v>13</v>
      </c>
      <c r="G412">
        <v>535</v>
      </c>
      <c r="H412">
        <v>62</v>
      </c>
      <c r="I412">
        <v>133</v>
      </c>
      <c r="J412">
        <v>86</v>
      </c>
      <c r="K412">
        <v>25</v>
      </c>
      <c r="L412">
        <v>12</v>
      </c>
      <c r="M412">
        <v>18</v>
      </c>
      <c r="N412">
        <v>24</v>
      </c>
      <c r="O412">
        <v>99</v>
      </c>
      <c r="P412" s="28">
        <v>7.1</v>
      </c>
      <c r="Q412">
        <v>5.2</v>
      </c>
      <c r="R412">
        <v>2.9</v>
      </c>
      <c r="S412">
        <v>4.5999999999999996</v>
      </c>
      <c r="T412">
        <v>0</v>
      </c>
      <c r="U412">
        <v>5</v>
      </c>
      <c r="V412">
        <v>-47.217614202620098</v>
      </c>
      <c r="W412">
        <v>9.739304161982016</v>
      </c>
      <c r="X412">
        <v>2.158093447896269</v>
      </c>
      <c r="Y412">
        <v>12.834355824991686</v>
      </c>
      <c r="Z412">
        <v>-5.1221810473371425</v>
      </c>
      <c r="AA412">
        <v>-2.2927929731690497</v>
      </c>
      <c r="AB412">
        <v>-1.6154090165228161</v>
      </c>
      <c r="AC412">
        <v>0.72064881771852418</v>
      </c>
      <c r="AD412">
        <v>-1.0401146417041416</v>
      </c>
      <c r="AE412">
        <v>18.393469723859472</v>
      </c>
      <c r="AF412">
        <v>-13.279588996210204</v>
      </c>
      <c r="AG412">
        <v>11.379954199572088</v>
      </c>
      <c r="AH412">
        <v>4.2550432470736439</v>
      </c>
      <c r="AI412">
        <v>-0.50886436204428254</v>
      </c>
      <c r="AJ412">
        <v>0</v>
      </c>
      <c r="AK412">
        <v>-0.67289044737463</v>
      </c>
      <c r="AL412">
        <v>-12.268586263888665</v>
      </c>
      <c r="AM412">
        <v>4.6969792864655925E-6</v>
      </c>
      <c r="AN412" s="2"/>
    </row>
    <row r="413" spans="1:40" x14ac:dyDescent="0.45">
      <c r="A413">
        <v>412</v>
      </c>
      <c r="B413" t="s">
        <v>377</v>
      </c>
      <c r="C413">
        <v>1998</v>
      </c>
      <c r="D413">
        <v>24</v>
      </c>
      <c r="E413" t="s">
        <v>40</v>
      </c>
      <c r="F413" t="s">
        <v>13</v>
      </c>
      <c r="G413">
        <v>652</v>
      </c>
      <c r="H413">
        <v>111</v>
      </c>
      <c r="I413">
        <v>195</v>
      </c>
      <c r="J413">
        <v>115</v>
      </c>
      <c r="K413">
        <v>37</v>
      </c>
      <c r="L413">
        <v>8</v>
      </c>
      <c r="M413">
        <v>12</v>
      </c>
      <c r="N413">
        <v>33</v>
      </c>
      <c r="O413">
        <v>140</v>
      </c>
      <c r="P413" s="28">
        <v>7.1</v>
      </c>
      <c r="Q413">
        <v>4.9000000000000004</v>
      </c>
      <c r="R413">
        <v>6.1</v>
      </c>
      <c r="S413">
        <v>1.9</v>
      </c>
      <c r="T413">
        <v>33</v>
      </c>
      <c r="U413">
        <v>-1</v>
      </c>
      <c r="V413">
        <v>-47.217614202620098</v>
      </c>
      <c r="W413">
        <v>11.869208062826681</v>
      </c>
      <c r="X413">
        <v>3.8636834309110624</v>
      </c>
      <c r="Y413">
        <v>18.817288615589312</v>
      </c>
      <c r="Z413">
        <v>-6.8494281446950156</v>
      </c>
      <c r="AA413">
        <v>-3.3933336002901937</v>
      </c>
      <c r="AB413">
        <v>-1.076939344348544</v>
      </c>
      <c r="AC413">
        <v>0.48043254514568279</v>
      </c>
      <c r="AD413">
        <v>-1.4301576323431948</v>
      </c>
      <c r="AE413">
        <v>26.01096728626592</v>
      </c>
      <c r="AF413">
        <v>-13.279588996210204</v>
      </c>
      <c r="AG413">
        <v>10.723418380366008</v>
      </c>
      <c r="AH413">
        <v>8.9502633817755957</v>
      </c>
      <c r="AI413">
        <v>-0.21018310606176888</v>
      </c>
      <c r="AJ413">
        <v>-7.2147516285011308</v>
      </c>
      <c r="AK413">
        <v>0.134578089474926</v>
      </c>
      <c r="AL413">
        <v>0.17784313728503376</v>
      </c>
      <c r="AM413">
        <v>0.54434396929244278</v>
      </c>
      <c r="AN413" s="2"/>
    </row>
    <row r="414" spans="1:40" x14ac:dyDescent="0.45">
      <c r="A414">
        <v>413</v>
      </c>
      <c r="B414" t="s">
        <v>312</v>
      </c>
      <c r="C414">
        <v>2012</v>
      </c>
      <c r="D414">
        <v>29</v>
      </c>
      <c r="E414" t="s">
        <v>313</v>
      </c>
      <c r="F414" t="s">
        <v>17</v>
      </c>
      <c r="G414">
        <v>670</v>
      </c>
      <c r="H414">
        <v>91</v>
      </c>
      <c r="I414">
        <v>178</v>
      </c>
      <c r="J414">
        <v>114</v>
      </c>
      <c r="K414">
        <v>41</v>
      </c>
      <c r="L414">
        <v>2</v>
      </c>
      <c r="M414">
        <v>15</v>
      </c>
      <c r="N414">
        <v>81</v>
      </c>
      <c r="O414">
        <v>144</v>
      </c>
      <c r="P414" s="28">
        <v>7.1</v>
      </c>
      <c r="Q414">
        <v>5.0999999999999996</v>
      </c>
      <c r="R414">
        <v>5.2</v>
      </c>
      <c r="S414">
        <v>2.1</v>
      </c>
      <c r="T414">
        <v>31</v>
      </c>
      <c r="U414">
        <v>-3</v>
      </c>
      <c r="V414">
        <v>-47.217614202620098</v>
      </c>
      <c r="W414">
        <v>12.196885586033552</v>
      </c>
      <c r="X414">
        <v>3.1675242541703308</v>
      </c>
      <c r="Y414">
        <v>17.176807043973835</v>
      </c>
      <c r="Z414">
        <v>-6.7898678999585371</v>
      </c>
      <c r="AA414">
        <v>-3.7601804759972417</v>
      </c>
      <c r="AB414">
        <v>-0.269234836087136</v>
      </c>
      <c r="AC414">
        <v>0.60054068143210348</v>
      </c>
      <c r="AD414">
        <v>-3.5103869157514782</v>
      </c>
      <c r="AE414">
        <v>26.754137780159233</v>
      </c>
      <c r="AF414">
        <v>-13.279588996210204</v>
      </c>
      <c r="AG414">
        <v>11.161108926503394</v>
      </c>
      <c r="AH414">
        <v>7.6297327188906721</v>
      </c>
      <c r="AI414">
        <v>-0.2323076435419551</v>
      </c>
      <c r="AJ414">
        <v>-6.7774939540465171</v>
      </c>
      <c r="AK414">
        <v>0.403734268424778</v>
      </c>
      <c r="AL414">
        <v>-2.7462036646252694</v>
      </c>
      <c r="AM414">
        <v>6.0301411345197307E-2</v>
      </c>
      <c r="AN414" s="2"/>
    </row>
    <row r="415" spans="1:40" x14ac:dyDescent="0.45">
      <c r="A415">
        <v>414</v>
      </c>
      <c r="B415" t="s">
        <v>412</v>
      </c>
      <c r="C415">
        <v>1969</v>
      </c>
      <c r="D415">
        <v>25</v>
      </c>
      <c r="E415" t="s">
        <v>127</v>
      </c>
      <c r="F415" t="s">
        <v>13</v>
      </c>
      <c r="G415">
        <v>685</v>
      </c>
      <c r="H415">
        <v>102</v>
      </c>
      <c r="I415">
        <v>178</v>
      </c>
      <c r="J415">
        <v>115</v>
      </c>
      <c r="K415">
        <v>32</v>
      </c>
      <c r="L415">
        <v>5</v>
      </c>
      <c r="M415">
        <v>20</v>
      </c>
      <c r="N415">
        <v>40</v>
      </c>
      <c r="O415">
        <v>122</v>
      </c>
      <c r="P415" s="28">
        <v>7.1</v>
      </c>
      <c r="Q415">
        <v>4.9000000000000004</v>
      </c>
      <c r="R415">
        <v>4.3</v>
      </c>
      <c r="S415">
        <v>2.7</v>
      </c>
      <c r="T415">
        <v>16</v>
      </c>
      <c r="U415">
        <v>4</v>
      </c>
      <c r="V415">
        <v>-47.217614202620098</v>
      </c>
      <c r="W415">
        <v>12.469950188705946</v>
      </c>
      <c r="X415">
        <v>3.550411801377733</v>
      </c>
      <c r="Y415">
        <v>17.176807043973835</v>
      </c>
      <c r="Z415">
        <v>-6.8494281446950156</v>
      </c>
      <c r="AA415">
        <v>-2.9347750056563839</v>
      </c>
      <c r="AB415">
        <v>-0.67308709021783997</v>
      </c>
      <c r="AC415">
        <v>0.80072090857613798</v>
      </c>
      <c r="AD415">
        <v>-1.7335244028402361</v>
      </c>
      <c r="AE415">
        <v>22.666700063746017</v>
      </c>
      <c r="AF415">
        <v>-13.279588996210204</v>
      </c>
      <c r="AG415">
        <v>10.723418380366008</v>
      </c>
      <c r="AH415">
        <v>6.3092020560057476</v>
      </c>
      <c r="AI415">
        <v>-0.29868125598251372</v>
      </c>
      <c r="AJ415">
        <v>-3.498061395636912</v>
      </c>
      <c r="AK415">
        <v>-0.538312357899704</v>
      </c>
      <c r="AL415">
        <v>-3.3258624090074824</v>
      </c>
      <c r="AM415">
        <v>3.4694535151690915E-2</v>
      </c>
      <c r="AN415" s="2"/>
    </row>
    <row r="416" spans="1:40" x14ac:dyDescent="0.45">
      <c r="A416">
        <v>415</v>
      </c>
      <c r="B416" t="s">
        <v>413</v>
      </c>
      <c r="C416">
        <v>2013</v>
      </c>
      <c r="D416">
        <v>27</v>
      </c>
      <c r="E416" t="s">
        <v>127</v>
      </c>
      <c r="F416" t="s">
        <v>13</v>
      </c>
      <c r="G416">
        <v>673</v>
      </c>
      <c r="H416">
        <v>103</v>
      </c>
      <c r="I416">
        <v>167</v>
      </c>
      <c r="J416">
        <v>71</v>
      </c>
      <c r="K416">
        <v>42</v>
      </c>
      <c r="L416">
        <v>1</v>
      </c>
      <c r="M416">
        <v>4</v>
      </c>
      <c r="N416">
        <v>72</v>
      </c>
      <c r="O416">
        <v>168</v>
      </c>
      <c r="P416" s="28">
        <v>7.1</v>
      </c>
      <c r="Q416">
        <v>4.8</v>
      </c>
      <c r="R416">
        <v>7.1</v>
      </c>
      <c r="S416">
        <v>-1</v>
      </c>
      <c r="T416">
        <v>52</v>
      </c>
      <c r="U416">
        <v>2</v>
      </c>
      <c r="V416">
        <v>-47.217614202620098</v>
      </c>
      <c r="W416">
        <v>12.251498506568032</v>
      </c>
      <c r="X416">
        <v>3.5852197602147697</v>
      </c>
      <c r="Y416">
        <v>16.115318968222642</v>
      </c>
      <c r="Z416">
        <v>-4.2287773762899663</v>
      </c>
      <c r="AA416">
        <v>-3.8518921949240039</v>
      </c>
      <c r="AB416">
        <v>-0.134617418043568</v>
      </c>
      <c r="AC416">
        <v>0.1601441817152276</v>
      </c>
      <c r="AD416">
        <v>-3.120343925112425</v>
      </c>
      <c r="AE416">
        <v>31.213160743519104</v>
      </c>
      <c r="AF416">
        <v>-13.279588996210204</v>
      </c>
      <c r="AG416">
        <v>10.504573107297313</v>
      </c>
      <c r="AH416">
        <v>10.417519673869956</v>
      </c>
      <c r="AI416">
        <v>0.11062268740093099</v>
      </c>
      <c r="AJ416">
        <v>-11.368699535819964</v>
      </c>
      <c r="AK416">
        <v>-0.269156178949852</v>
      </c>
      <c r="AL416">
        <v>0.88736780083789402</v>
      </c>
      <c r="AM416">
        <v>0.70834668054014305</v>
      </c>
      <c r="AN416" s="2"/>
    </row>
    <row r="417" spans="1:40" x14ac:dyDescent="0.45">
      <c r="A417">
        <v>416</v>
      </c>
      <c r="B417" t="s">
        <v>99</v>
      </c>
      <c r="C417">
        <v>2002</v>
      </c>
      <c r="D417">
        <v>31</v>
      </c>
      <c r="E417" t="s">
        <v>22</v>
      </c>
      <c r="F417" t="s">
        <v>13</v>
      </c>
      <c r="G417">
        <v>689</v>
      </c>
      <c r="H417">
        <v>120</v>
      </c>
      <c r="I417">
        <v>176</v>
      </c>
      <c r="J417">
        <v>100</v>
      </c>
      <c r="K417">
        <v>34</v>
      </c>
      <c r="L417">
        <v>1</v>
      </c>
      <c r="M417">
        <v>2</v>
      </c>
      <c r="N417">
        <v>109</v>
      </c>
      <c r="O417">
        <v>172</v>
      </c>
      <c r="P417" s="28">
        <v>7.1</v>
      </c>
      <c r="Q417">
        <v>4.7</v>
      </c>
      <c r="R417">
        <v>7</v>
      </c>
      <c r="S417">
        <v>-0.9</v>
      </c>
      <c r="T417">
        <v>62</v>
      </c>
      <c r="U417">
        <v>-4</v>
      </c>
      <c r="V417">
        <v>-47.217614202620098</v>
      </c>
      <c r="W417">
        <v>12.542767416085251</v>
      </c>
      <c r="X417">
        <v>4.1769550604443921</v>
      </c>
      <c r="Y417">
        <v>16.983809212019072</v>
      </c>
      <c r="Z417">
        <v>-5.9560244736478394</v>
      </c>
      <c r="AA417">
        <v>-3.1181984435099079</v>
      </c>
      <c r="AB417">
        <v>-0.134617418043568</v>
      </c>
      <c r="AC417">
        <v>8.0072090857613798E-2</v>
      </c>
      <c r="AD417">
        <v>-4.723853997739643</v>
      </c>
      <c r="AE417">
        <v>31.956331237412417</v>
      </c>
      <c r="AF417">
        <v>-13.279588996210204</v>
      </c>
      <c r="AG417">
        <v>10.285727834228618</v>
      </c>
      <c r="AH417">
        <v>10.270794044660519</v>
      </c>
      <c r="AI417">
        <v>9.9560418660837896E-2</v>
      </c>
      <c r="AJ417">
        <v>-13.554987908093034</v>
      </c>
      <c r="AK417">
        <v>0.538312357899704</v>
      </c>
      <c r="AL417">
        <v>-1.050555767595867</v>
      </c>
      <c r="AM417">
        <v>0.2591183924666855</v>
      </c>
      <c r="AN417" s="2"/>
    </row>
    <row r="418" spans="1:40" x14ac:dyDescent="0.45">
      <c r="A418">
        <v>417</v>
      </c>
      <c r="B418" t="s">
        <v>218</v>
      </c>
      <c r="C418">
        <v>1963</v>
      </c>
      <c r="D418">
        <v>32</v>
      </c>
      <c r="E418" t="s">
        <v>25</v>
      </c>
      <c r="F418" t="s">
        <v>17</v>
      </c>
      <c r="G418">
        <v>704</v>
      </c>
      <c r="H418">
        <v>85</v>
      </c>
      <c r="I418">
        <v>201</v>
      </c>
      <c r="J418">
        <v>141</v>
      </c>
      <c r="K418">
        <v>43</v>
      </c>
      <c r="L418">
        <v>11</v>
      </c>
      <c r="M418">
        <v>3</v>
      </c>
      <c r="N418">
        <v>56</v>
      </c>
      <c r="O418">
        <v>129</v>
      </c>
      <c r="P418" s="28">
        <v>7.1</v>
      </c>
      <c r="Q418">
        <v>4.4000000000000004</v>
      </c>
      <c r="R418">
        <v>6</v>
      </c>
      <c r="S418">
        <v>2.1</v>
      </c>
      <c r="T418">
        <v>22</v>
      </c>
      <c r="U418">
        <v>-2</v>
      </c>
      <c r="V418">
        <v>-47.217614202620098</v>
      </c>
      <c r="W418">
        <v>12.815832018757643</v>
      </c>
      <c r="X418">
        <v>2.9586765011481111</v>
      </c>
      <c r="Y418">
        <v>19.396282111453601</v>
      </c>
      <c r="Z418">
        <v>-8.3979945078434532</v>
      </c>
      <c r="AA418">
        <v>-3.9436039138507661</v>
      </c>
      <c r="AB418">
        <v>-1.4807915984792479</v>
      </c>
      <c r="AC418">
        <v>0.1201081362864207</v>
      </c>
      <c r="AD418">
        <v>-2.4269341639763304</v>
      </c>
      <c r="AE418">
        <v>23.967248428059314</v>
      </c>
      <c r="AF418">
        <v>-13.279588996210204</v>
      </c>
      <c r="AG418">
        <v>9.6291920150225376</v>
      </c>
      <c r="AH418">
        <v>8.8035377525661591</v>
      </c>
      <c r="AI418">
        <v>-0.2323076435419551</v>
      </c>
      <c r="AJ418">
        <v>-4.8098344190007536</v>
      </c>
      <c r="AK418">
        <v>0.269156178949852</v>
      </c>
      <c r="AL418">
        <v>-3.8286363032791622</v>
      </c>
      <c r="AM418">
        <v>2.127670180544507E-2</v>
      </c>
      <c r="AN418" s="2"/>
    </row>
    <row r="419" spans="1:40" x14ac:dyDescent="0.45">
      <c r="A419">
        <v>418</v>
      </c>
      <c r="B419" t="s">
        <v>88</v>
      </c>
      <c r="C419">
        <v>2002</v>
      </c>
      <c r="D419">
        <v>27</v>
      </c>
      <c r="E419" t="s">
        <v>301</v>
      </c>
      <c r="F419" t="s">
        <v>17</v>
      </c>
      <c r="G419">
        <v>709</v>
      </c>
      <c r="H419">
        <v>106</v>
      </c>
      <c r="I419">
        <v>206</v>
      </c>
      <c r="J419">
        <v>128</v>
      </c>
      <c r="K419">
        <v>37</v>
      </c>
      <c r="L419">
        <v>2</v>
      </c>
      <c r="M419">
        <v>40</v>
      </c>
      <c r="N419">
        <v>84</v>
      </c>
      <c r="O419">
        <v>160</v>
      </c>
      <c r="P419" s="28">
        <v>7.1</v>
      </c>
      <c r="Q419">
        <v>5</v>
      </c>
      <c r="R419">
        <v>6.7</v>
      </c>
      <c r="S419">
        <v>-0.3</v>
      </c>
      <c r="T419">
        <v>50</v>
      </c>
      <c r="U419">
        <v>2</v>
      </c>
      <c r="V419">
        <v>-47.217614202620098</v>
      </c>
      <c r="W419">
        <v>12.906853552981774</v>
      </c>
      <c r="X419">
        <v>3.6896436367258794</v>
      </c>
      <c r="Y419">
        <v>19.878776691340505</v>
      </c>
      <c r="Z419">
        <v>-7.6237113262692349</v>
      </c>
      <c r="AA419">
        <v>-3.3933336002901937</v>
      </c>
      <c r="AB419">
        <v>-0.269234836087136</v>
      </c>
      <c r="AC419">
        <v>1.601441817152276</v>
      </c>
      <c r="AD419">
        <v>-3.6404012459644957</v>
      </c>
      <c r="AE419">
        <v>29.726819755732482</v>
      </c>
      <c r="AF419">
        <v>-13.279588996210204</v>
      </c>
      <c r="AG419">
        <v>10.942263653434701</v>
      </c>
      <c r="AH419">
        <v>9.8306171570322114</v>
      </c>
      <c r="AI419">
        <v>3.3186806220279294E-2</v>
      </c>
      <c r="AJ419">
        <v>-10.93144186136535</v>
      </c>
      <c r="AK419">
        <v>-0.269156178949852</v>
      </c>
      <c r="AL419">
        <v>1.9851208228635366</v>
      </c>
      <c r="AM419">
        <v>0.8792259870896888</v>
      </c>
      <c r="AN419" s="2"/>
    </row>
    <row r="420" spans="1:40" x14ac:dyDescent="0.45">
      <c r="A420">
        <v>419</v>
      </c>
      <c r="B420" t="s">
        <v>105</v>
      </c>
      <c r="C420">
        <v>1998</v>
      </c>
      <c r="D420">
        <v>26</v>
      </c>
      <c r="E420" t="s">
        <v>19</v>
      </c>
      <c r="F420" t="s">
        <v>17</v>
      </c>
      <c r="G420">
        <v>707</v>
      </c>
      <c r="H420">
        <v>123</v>
      </c>
      <c r="I420">
        <v>188</v>
      </c>
      <c r="J420">
        <v>120</v>
      </c>
      <c r="K420">
        <v>29</v>
      </c>
      <c r="L420">
        <v>5</v>
      </c>
      <c r="M420">
        <v>16</v>
      </c>
      <c r="N420">
        <v>96</v>
      </c>
      <c r="O420">
        <v>148</v>
      </c>
      <c r="P420" s="28">
        <v>7</v>
      </c>
      <c r="Q420">
        <v>4.9000000000000004</v>
      </c>
      <c r="R420">
        <v>6.9</v>
      </c>
      <c r="S420">
        <v>0.4</v>
      </c>
      <c r="T420">
        <v>45</v>
      </c>
      <c r="U420">
        <v>1</v>
      </c>
      <c r="V420">
        <v>-47.217614202620098</v>
      </c>
      <c r="W420">
        <v>12.870444939292122</v>
      </c>
      <c r="X420">
        <v>4.2813789369555018</v>
      </c>
      <c r="Y420">
        <v>18.141796203747646</v>
      </c>
      <c r="Z420">
        <v>-7.147229368377408</v>
      </c>
      <c r="AA420">
        <v>-2.6596398488760977</v>
      </c>
      <c r="AB420">
        <v>-0.67308709021783997</v>
      </c>
      <c r="AC420">
        <v>0.64057672686091038</v>
      </c>
      <c r="AD420">
        <v>-4.1604585668165663</v>
      </c>
      <c r="AE420">
        <v>27.497308274052546</v>
      </c>
      <c r="AF420">
        <v>-13.092552531474849</v>
      </c>
      <c r="AG420">
        <v>10.723418380366008</v>
      </c>
      <c r="AH420">
        <v>10.124068415451084</v>
      </c>
      <c r="AI420">
        <v>-4.4249074960372399E-2</v>
      </c>
      <c r="AJ420">
        <v>-9.8382976752288158</v>
      </c>
      <c r="AK420">
        <v>-0.134578089474926</v>
      </c>
      <c r="AL420">
        <v>-0.68871457132115443</v>
      </c>
      <c r="AM420">
        <v>0.33431908423604229</v>
      </c>
      <c r="AN420" s="2"/>
    </row>
    <row r="421" spans="1:40" x14ac:dyDescent="0.45">
      <c r="A421">
        <v>420</v>
      </c>
      <c r="B421" t="s">
        <v>120</v>
      </c>
      <c r="C421">
        <v>1988</v>
      </c>
      <c r="D421">
        <v>24</v>
      </c>
      <c r="E421" t="s">
        <v>73</v>
      </c>
      <c r="F421" t="s">
        <v>17</v>
      </c>
      <c r="G421">
        <v>652</v>
      </c>
      <c r="H421">
        <v>91</v>
      </c>
      <c r="I421">
        <v>174</v>
      </c>
      <c r="J421">
        <v>125</v>
      </c>
      <c r="K421">
        <v>32</v>
      </c>
      <c r="L421">
        <v>5</v>
      </c>
      <c r="M421">
        <v>40</v>
      </c>
      <c r="N421">
        <v>41</v>
      </c>
      <c r="O421">
        <v>119</v>
      </c>
      <c r="P421" s="28">
        <v>7</v>
      </c>
      <c r="Q421">
        <v>4.8</v>
      </c>
      <c r="R421">
        <v>5.8</v>
      </c>
      <c r="S421">
        <v>2.2999999999999998</v>
      </c>
      <c r="T421">
        <v>15</v>
      </c>
      <c r="U421">
        <v>8</v>
      </c>
      <c r="V421">
        <v>-47.217614202620098</v>
      </c>
      <c r="W421">
        <v>11.869208062826681</v>
      </c>
      <c r="X421">
        <v>3.1675242541703308</v>
      </c>
      <c r="Y421">
        <v>16.790811380064312</v>
      </c>
      <c r="Z421">
        <v>-7.4450305920597994</v>
      </c>
      <c r="AA421">
        <v>-2.9347750056563839</v>
      </c>
      <c r="AB421">
        <v>-0.67308709021783997</v>
      </c>
      <c r="AC421">
        <v>1.601441817152276</v>
      </c>
      <c r="AD421">
        <v>-1.7768625129112419</v>
      </c>
      <c r="AE421">
        <v>22.109322193326033</v>
      </c>
      <c r="AF421">
        <v>-13.092552531474849</v>
      </c>
      <c r="AG421">
        <v>10.504573107297313</v>
      </c>
      <c r="AH421">
        <v>8.5100864941472878</v>
      </c>
      <c r="AI421">
        <v>-0.25443218102214127</v>
      </c>
      <c r="AJ421">
        <v>-3.2794325584096051</v>
      </c>
      <c r="AK421">
        <v>-1.076624715799408</v>
      </c>
      <c r="AL421">
        <v>-3.1974440811871352</v>
      </c>
      <c r="AM421">
        <v>3.9262019914614844E-2</v>
      </c>
      <c r="AN421" s="2"/>
    </row>
    <row r="422" spans="1:40" x14ac:dyDescent="0.45">
      <c r="A422">
        <v>421</v>
      </c>
      <c r="B422" t="s">
        <v>327</v>
      </c>
      <c r="C422">
        <v>2009</v>
      </c>
      <c r="D422">
        <v>23</v>
      </c>
      <c r="E422" t="s">
        <v>304</v>
      </c>
      <c r="F422" t="s">
        <v>13</v>
      </c>
      <c r="G422">
        <v>671</v>
      </c>
      <c r="H422">
        <v>100</v>
      </c>
      <c r="I422">
        <v>164</v>
      </c>
      <c r="J422">
        <v>87</v>
      </c>
      <c r="K422">
        <v>44</v>
      </c>
      <c r="L422">
        <v>0</v>
      </c>
      <c r="M422">
        <v>9</v>
      </c>
      <c r="N422">
        <v>72</v>
      </c>
      <c r="O422">
        <v>133</v>
      </c>
      <c r="P422" s="28">
        <v>7</v>
      </c>
      <c r="Q422">
        <v>4.7</v>
      </c>
      <c r="R422">
        <v>5.2</v>
      </c>
      <c r="S422">
        <v>2.2999999999999998</v>
      </c>
      <c r="T422">
        <v>26</v>
      </c>
      <c r="U422">
        <v>-1</v>
      </c>
      <c r="V422">
        <v>-47.217614202620098</v>
      </c>
      <c r="W422">
        <v>12.21508989287838</v>
      </c>
      <c r="X422">
        <v>3.4807958837036601</v>
      </c>
      <c r="Y422">
        <v>15.825822220290499</v>
      </c>
      <c r="Z422">
        <v>-5.181741292073621</v>
      </c>
      <c r="AA422">
        <v>-4.0353156327775279</v>
      </c>
      <c r="AB422">
        <v>0</v>
      </c>
      <c r="AC422">
        <v>0.36032440885926209</v>
      </c>
      <c r="AD422">
        <v>-3.120343925112425</v>
      </c>
      <c r="AE422">
        <v>24.710418921952623</v>
      </c>
      <c r="AF422">
        <v>-13.092552531474849</v>
      </c>
      <c r="AG422">
        <v>10.285727834228618</v>
      </c>
      <c r="AH422">
        <v>7.6297327188906721</v>
      </c>
      <c r="AI422">
        <v>-0.25443218102214127</v>
      </c>
      <c r="AJ422">
        <v>-5.6843497679099819</v>
      </c>
      <c r="AK422">
        <v>0.134578089474926</v>
      </c>
      <c r="AL422">
        <v>-3.9438595627120052</v>
      </c>
      <c r="AM422">
        <v>1.9005106224502109E-2</v>
      </c>
      <c r="AN422" s="2"/>
    </row>
    <row r="423" spans="1:40" x14ac:dyDescent="0.45">
      <c r="A423">
        <v>422</v>
      </c>
      <c r="B423" t="s">
        <v>414</v>
      </c>
      <c r="C423">
        <v>1995</v>
      </c>
      <c r="D423">
        <v>32</v>
      </c>
      <c r="E423" t="s">
        <v>97</v>
      </c>
      <c r="F423" t="s">
        <v>13</v>
      </c>
      <c r="G423">
        <v>639</v>
      </c>
      <c r="H423">
        <v>121</v>
      </c>
      <c r="I423">
        <v>182</v>
      </c>
      <c r="J423">
        <v>101</v>
      </c>
      <c r="K423">
        <v>52</v>
      </c>
      <c r="L423">
        <v>0</v>
      </c>
      <c r="M423">
        <v>4</v>
      </c>
      <c r="N423">
        <v>116</v>
      </c>
      <c r="O423">
        <v>185</v>
      </c>
      <c r="P423" s="28">
        <v>7</v>
      </c>
      <c r="Q423">
        <v>4.9000000000000004</v>
      </c>
      <c r="R423">
        <v>7.3</v>
      </c>
      <c r="S423">
        <v>-1.4</v>
      </c>
      <c r="T423">
        <v>68</v>
      </c>
      <c r="U423">
        <v>-2</v>
      </c>
      <c r="V423">
        <v>-47.217614202620098</v>
      </c>
      <c r="W423">
        <v>11.632552073843941</v>
      </c>
      <c r="X423">
        <v>4.2117630192814284</v>
      </c>
      <c r="Y423">
        <v>17.56280270788336</v>
      </c>
      <c r="Z423">
        <v>-6.0155847183843179</v>
      </c>
      <c r="AA423">
        <v>-4.7690093841916239</v>
      </c>
      <c r="AB423">
        <v>0</v>
      </c>
      <c r="AC423">
        <v>0.1601441817152276</v>
      </c>
      <c r="AD423">
        <v>-5.0272207682366847</v>
      </c>
      <c r="AE423">
        <v>34.371635342565682</v>
      </c>
      <c r="AF423">
        <v>-13.092552531474849</v>
      </c>
      <c r="AG423">
        <v>10.723418380366008</v>
      </c>
      <c r="AH423">
        <v>10.710970932288827</v>
      </c>
      <c r="AI423">
        <v>0.15487176236130337</v>
      </c>
      <c r="AJ423">
        <v>-14.866760931456875</v>
      </c>
      <c r="AK423">
        <v>0.269156178949852</v>
      </c>
      <c r="AL423">
        <v>-1.1914279571088207</v>
      </c>
      <c r="AM423">
        <v>0.23300364406092866</v>
      </c>
      <c r="AN423" s="2"/>
    </row>
    <row r="424" spans="1:40" x14ac:dyDescent="0.45">
      <c r="A424">
        <v>423</v>
      </c>
      <c r="B424" t="s">
        <v>144</v>
      </c>
      <c r="C424">
        <v>1984</v>
      </c>
      <c r="D424">
        <v>34</v>
      </c>
      <c r="E424" t="s">
        <v>28</v>
      </c>
      <c r="F424" t="s">
        <v>17</v>
      </c>
      <c r="G424">
        <v>632</v>
      </c>
      <c r="H424">
        <v>93</v>
      </c>
      <c r="I424">
        <v>146</v>
      </c>
      <c r="J424">
        <v>84</v>
      </c>
      <c r="K424">
        <v>23</v>
      </c>
      <c r="L424">
        <v>3</v>
      </c>
      <c r="M424">
        <v>5</v>
      </c>
      <c r="N424">
        <v>92</v>
      </c>
      <c r="O424">
        <v>155</v>
      </c>
      <c r="P424" s="28">
        <v>7</v>
      </c>
      <c r="Q424">
        <v>4.9000000000000004</v>
      </c>
      <c r="R424">
        <v>5.7</v>
      </c>
      <c r="S424">
        <v>1.4</v>
      </c>
      <c r="T424">
        <v>36</v>
      </c>
      <c r="U424">
        <v>-5</v>
      </c>
      <c r="V424">
        <v>-47.217614202620098</v>
      </c>
      <c r="W424">
        <v>11.505121925930158</v>
      </c>
      <c r="X424">
        <v>3.2371401718444037</v>
      </c>
      <c r="Y424">
        <v>14.08884173269764</v>
      </c>
      <c r="Z424">
        <v>-5.0030605578641856</v>
      </c>
      <c r="AA424">
        <v>-2.1093695353155262</v>
      </c>
      <c r="AB424">
        <v>-0.40385225413070402</v>
      </c>
      <c r="AC424">
        <v>0.20018022714403449</v>
      </c>
      <c r="AD424">
        <v>-3.9871061265325429</v>
      </c>
      <c r="AE424">
        <v>28.79785663836584</v>
      </c>
      <c r="AF424">
        <v>-13.092552531474849</v>
      </c>
      <c r="AG424">
        <v>10.723418380366008</v>
      </c>
      <c r="AH424">
        <v>8.3633608649378512</v>
      </c>
      <c r="AI424">
        <v>-0.15487176236130337</v>
      </c>
      <c r="AJ424">
        <v>-7.8706381401830523</v>
      </c>
      <c r="AK424">
        <v>0.67289044737463</v>
      </c>
      <c r="AL424">
        <v>-2.2502547218217015</v>
      </c>
      <c r="AM424">
        <v>9.5327495382954652E-2</v>
      </c>
      <c r="AN424" s="2"/>
    </row>
    <row r="425" spans="1:40" x14ac:dyDescent="0.45">
      <c r="A425">
        <v>424</v>
      </c>
      <c r="B425" t="s">
        <v>415</v>
      </c>
      <c r="C425">
        <v>1998</v>
      </c>
      <c r="D425">
        <v>31</v>
      </c>
      <c r="E425" t="s">
        <v>25</v>
      </c>
      <c r="F425" t="s">
        <v>17</v>
      </c>
      <c r="G425">
        <v>617</v>
      </c>
      <c r="H425">
        <v>100</v>
      </c>
      <c r="I425">
        <v>178</v>
      </c>
      <c r="J425">
        <v>112</v>
      </c>
      <c r="K425">
        <v>34</v>
      </c>
      <c r="L425">
        <v>7</v>
      </c>
      <c r="M425">
        <v>17</v>
      </c>
      <c r="N425">
        <v>40</v>
      </c>
      <c r="O425">
        <v>134</v>
      </c>
      <c r="P425" s="28">
        <v>7</v>
      </c>
      <c r="Q425">
        <v>5.0999999999999996</v>
      </c>
      <c r="R425">
        <v>4.5</v>
      </c>
      <c r="S425">
        <v>2</v>
      </c>
      <c r="T425">
        <v>27</v>
      </c>
      <c r="U425">
        <v>5</v>
      </c>
      <c r="V425">
        <v>-47.217614202620098</v>
      </c>
      <c r="W425">
        <v>11.232057323257765</v>
      </c>
      <c r="X425">
        <v>3.4807958837036601</v>
      </c>
      <c r="Y425">
        <v>17.176807043973835</v>
      </c>
      <c r="Z425">
        <v>-6.6707474104855802</v>
      </c>
      <c r="AA425">
        <v>-3.1181984435099079</v>
      </c>
      <c r="AB425">
        <v>-0.94232192630497602</v>
      </c>
      <c r="AC425">
        <v>0.68061277228971728</v>
      </c>
      <c r="AD425">
        <v>-1.7335244028402361</v>
      </c>
      <c r="AE425">
        <v>24.896211545425952</v>
      </c>
      <c r="AF425">
        <v>-13.092552531474849</v>
      </c>
      <c r="AG425">
        <v>11.161108926503394</v>
      </c>
      <c r="AH425">
        <v>6.6026533144246198</v>
      </c>
      <c r="AI425">
        <v>-0.22124537480186199</v>
      </c>
      <c r="AJ425">
        <v>-5.9029786051372888</v>
      </c>
      <c r="AK425">
        <v>-0.67289044737463</v>
      </c>
      <c r="AL425">
        <v>-4.3418265349704832</v>
      </c>
      <c r="AM425">
        <v>1.2845582064743318E-2</v>
      </c>
      <c r="AN425" s="2"/>
    </row>
    <row r="426" spans="1:40" x14ac:dyDescent="0.45">
      <c r="A426">
        <v>425</v>
      </c>
      <c r="B426" t="s">
        <v>416</v>
      </c>
      <c r="C426">
        <v>1970</v>
      </c>
      <c r="D426">
        <v>31</v>
      </c>
      <c r="E426" t="s">
        <v>76</v>
      </c>
      <c r="F426" t="s">
        <v>13</v>
      </c>
      <c r="G426">
        <v>674</v>
      </c>
      <c r="H426">
        <v>96</v>
      </c>
      <c r="I426">
        <v>204</v>
      </c>
      <c r="J426">
        <v>138</v>
      </c>
      <c r="K426">
        <v>36</v>
      </c>
      <c r="L426">
        <v>7</v>
      </c>
      <c r="M426">
        <v>5</v>
      </c>
      <c r="N426">
        <v>38</v>
      </c>
      <c r="O426">
        <v>137</v>
      </c>
      <c r="P426" s="28">
        <v>7</v>
      </c>
      <c r="Q426">
        <v>4.7</v>
      </c>
      <c r="R426">
        <v>4.9000000000000004</v>
      </c>
      <c r="S426">
        <v>1.5</v>
      </c>
      <c r="T426">
        <v>31</v>
      </c>
      <c r="U426">
        <v>-1</v>
      </c>
      <c r="V426">
        <v>-47.217614202620098</v>
      </c>
      <c r="W426">
        <v>12.269702813412858</v>
      </c>
      <c r="X426">
        <v>3.3415640483555133</v>
      </c>
      <c r="Y426">
        <v>19.685778859385742</v>
      </c>
      <c r="Z426">
        <v>-8.2193137736340187</v>
      </c>
      <c r="AA426">
        <v>-3.3016218813634319</v>
      </c>
      <c r="AB426">
        <v>-0.94232192630497602</v>
      </c>
      <c r="AC426">
        <v>0.20018022714403449</v>
      </c>
      <c r="AD426">
        <v>-1.6468481826982242</v>
      </c>
      <c r="AE426">
        <v>25.453589415845936</v>
      </c>
      <c r="AF426">
        <v>-13.092552531474849</v>
      </c>
      <c r="AG426">
        <v>10.285727834228618</v>
      </c>
      <c r="AH426">
        <v>7.1895558312623642</v>
      </c>
      <c r="AI426">
        <v>-0.16593403110139648</v>
      </c>
      <c r="AJ426">
        <v>-6.7774939540465171</v>
      </c>
      <c r="AK426">
        <v>0.134578089474926</v>
      </c>
      <c r="AL426">
        <v>-2.803023364133522</v>
      </c>
      <c r="AM426">
        <v>5.7161017491505199E-2</v>
      </c>
      <c r="AN426" s="2"/>
    </row>
    <row r="427" spans="1:40" x14ac:dyDescent="0.45">
      <c r="A427">
        <v>426</v>
      </c>
      <c r="B427" t="s">
        <v>297</v>
      </c>
      <c r="C427">
        <v>1993</v>
      </c>
      <c r="D427">
        <v>24</v>
      </c>
      <c r="E427" t="s">
        <v>37</v>
      </c>
      <c r="F427" t="s">
        <v>17</v>
      </c>
      <c r="G427">
        <v>602</v>
      </c>
      <c r="H427">
        <v>81</v>
      </c>
      <c r="I427">
        <v>174</v>
      </c>
      <c r="J427">
        <v>113</v>
      </c>
      <c r="K427">
        <v>24</v>
      </c>
      <c r="L427">
        <v>2</v>
      </c>
      <c r="M427">
        <v>3</v>
      </c>
      <c r="N427">
        <v>46</v>
      </c>
      <c r="O427">
        <v>153</v>
      </c>
      <c r="P427" s="28">
        <v>7</v>
      </c>
      <c r="Q427">
        <v>5.2</v>
      </c>
      <c r="R427">
        <v>6</v>
      </c>
      <c r="S427">
        <v>1.8</v>
      </c>
      <c r="T427">
        <v>39</v>
      </c>
      <c r="U427">
        <v>-5</v>
      </c>
      <c r="V427">
        <v>-47.217614202620098</v>
      </c>
      <c r="W427">
        <v>10.958992720585371</v>
      </c>
      <c r="X427">
        <v>2.8194446657999648</v>
      </c>
      <c r="Y427">
        <v>16.790811380064312</v>
      </c>
      <c r="Z427">
        <v>-6.7303076552220586</v>
      </c>
      <c r="AA427">
        <v>-2.201081254242288</v>
      </c>
      <c r="AB427">
        <v>-0.269234836087136</v>
      </c>
      <c r="AC427">
        <v>0.1201081362864207</v>
      </c>
      <c r="AD427">
        <v>-1.9935530632662715</v>
      </c>
      <c r="AE427">
        <v>28.426271391419185</v>
      </c>
      <c r="AF427">
        <v>-13.092552531474849</v>
      </c>
      <c r="AG427">
        <v>11.379954199572088</v>
      </c>
      <c r="AH427">
        <v>8.8035377525661591</v>
      </c>
      <c r="AI427">
        <v>-0.19912083732167579</v>
      </c>
      <c r="AJ427">
        <v>-8.5265246518649729</v>
      </c>
      <c r="AK427">
        <v>0.67289044737463</v>
      </c>
      <c r="AL427">
        <v>-0.25797833843121909</v>
      </c>
      <c r="AM427">
        <v>0.43586074216942861</v>
      </c>
      <c r="AN427" s="2"/>
    </row>
    <row r="428" spans="1:40" x14ac:dyDescent="0.45">
      <c r="A428">
        <v>427</v>
      </c>
      <c r="B428" t="s">
        <v>150</v>
      </c>
      <c r="C428">
        <v>1991</v>
      </c>
      <c r="D428">
        <v>31</v>
      </c>
      <c r="E428" t="s">
        <v>52</v>
      </c>
      <c r="F428" t="s">
        <v>17</v>
      </c>
      <c r="G428">
        <v>684</v>
      </c>
      <c r="H428">
        <v>104</v>
      </c>
      <c r="I428">
        <v>170</v>
      </c>
      <c r="J428">
        <v>110</v>
      </c>
      <c r="K428">
        <v>32</v>
      </c>
      <c r="L428">
        <v>2</v>
      </c>
      <c r="M428">
        <v>22</v>
      </c>
      <c r="N428">
        <v>87</v>
      </c>
      <c r="O428">
        <v>138</v>
      </c>
      <c r="P428" s="28">
        <v>7</v>
      </c>
      <c r="Q428">
        <v>4.9000000000000004</v>
      </c>
      <c r="R428">
        <v>6.3</v>
      </c>
      <c r="S428">
        <v>1.1000000000000001</v>
      </c>
      <c r="T428">
        <v>33</v>
      </c>
      <c r="U428">
        <v>3</v>
      </c>
      <c r="V428">
        <v>-47.217614202620098</v>
      </c>
      <c r="W428">
        <v>12.45174588186112</v>
      </c>
      <c r="X428">
        <v>3.6200277190518064</v>
      </c>
      <c r="Y428">
        <v>16.404815716154786</v>
      </c>
      <c r="Z428">
        <v>-6.5516269210126241</v>
      </c>
      <c r="AA428">
        <v>-2.9347750056563839</v>
      </c>
      <c r="AB428">
        <v>-0.269234836087136</v>
      </c>
      <c r="AC428">
        <v>0.88079299943375178</v>
      </c>
      <c r="AD428">
        <v>-3.7704155761775136</v>
      </c>
      <c r="AE428">
        <v>25.639382039319266</v>
      </c>
      <c r="AF428">
        <v>-13.092552531474849</v>
      </c>
      <c r="AG428">
        <v>10.723418380366008</v>
      </c>
      <c r="AH428">
        <v>9.243714640194467</v>
      </c>
      <c r="AI428">
        <v>-0.12168495614102411</v>
      </c>
      <c r="AJ428">
        <v>-7.2147516285011308</v>
      </c>
      <c r="AK428">
        <v>-0.403734268424778</v>
      </c>
      <c r="AL428">
        <v>-2.6124925497143319</v>
      </c>
      <c r="AM428">
        <v>6.8338735841064438E-2</v>
      </c>
      <c r="AN428" s="2"/>
    </row>
    <row r="429" spans="1:40" x14ac:dyDescent="0.45">
      <c r="A429">
        <v>428</v>
      </c>
      <c r="B429" t="s">
        <v>417</v>
      </c>
      <c r="C429">
        <v>2015</v>
      </c>
      <c r="D429">
        <v>29</v>
      </c>
      <c r="E429" t="s">
        <v>155</v>
      </c>
      <c r="F429" t="s">
        <v>13</v>
      </c>
      <c r="G429">
        <v>604</v>
      </c>
      <c r="H429">
        <v>101</v>
      </c>
      <c r="I429">
        <v>169</v>
      </c>
      <c r="J429">
        <v>113</v>
      </c>
      <c r="K429">
        <v>34</v>
      </c>
      <c r="L429">
        <v>6</v>
      </c>
      <c r="M429">
        <v>28</v>
      </c>
      <c r="N429">
        <v>37</v>
      </c>
      <c r="O429">
        <v>125</v>
      </c>
      <c r="P429" s="28">
        <v>7</v>
      </c>
      <c r="Q429">
        <v>4.9000000000000004</v>
      </c>
      <c r="R429">
        <v>5.2</v>
      </c>
      <c r="S429">
        <v>2.2000000000000002</v>
      </c>
      <c r="T429">
        <v>19</v>
      </c>
      <c r="U429">
        <v>6</v>
      </c>
      <c r="V429">
        <v>-47.217614202620098</v>
      </c>
      <c r="W429">
        <v>10.995401334275025</v>
      </c>
      <c r="X429">
        <v>3.5156038425406964</v>
      </c>
      <c r="Y429">
        <v>16.308316800177405</v>
      </c>
      <c r="Z429">
        <v>-6.7303076552220586</v>
      </c>
      <c r="AA429">
        <v>-3.1181984435099079</v>
      </c>
      <c r="AB429">
        <v>-0.80770450826140805</v>
      </c>
      <c r="AC429">
        <v>1.1210092720065932</v>
      </c>
      <c r="AD429">
        <v>-1.6035100726272185</v>
      </c>
      <c r="AE429">
        <v>23.224077934166001</v>
      </c>
      <c r="AF429">
        <v>-13.092552531474849</v>
      </c>
      <c r="AG429">
        <v>10.723418380366008</v>
      </c>
      <c r="AH429">
        <v>7.6297327188906721</v>
      </c>
      <c r="AI429">
        <v>-0.24336991228204821</v>
      </c>
      <c r="AJ429">
        <v>-4.153947907318833</v>
      </c>
      <c r="AK429">
        <v>-0.807468536849556</v>
      </c>
      <c r="AL429">
        <v>-4.2571134877435828</v>
      </c>
      <c r="AM429">
        <v>1.3965332738773794E-2</v>
      </c>
      <c r="AN429" s="2"/>
    </row>
    <row r="430" spans="1:40" x14ac:dyDescent="0.45">
      <c r="A430">
        <v>429</v>
      </c>
      <c r="B430" t="s">
        <v>409</v>
      </c>
      <c r="C430">
        <v>1958</v>
      </c>
      <c r="D430">
        <v>31</v>
      </c>
      <c r="E430" t="s">
        <v>28</v>
      </c>
      <c r="F430" t="s">
        <v>17</v>
      </c>
      <c r="G430">
        <v>725</v>
      </c>
      <c r="H430">
        <v>98</v>
      </c>
      <c r="I430">
        <v>215</v>
      </c>
      <c r="J430">
        <v>176</v>
      </c>
      <c r="K430">
        <v>24</v>
      </c>
      <c r="L430">
        <v>13</v>
      </c>
      <c r="M430">
        <v>30</v>
      </c>
      <c r="N430">
        <v>97</v>
      </c>
      <c r="O430">
        <v>136</v>
      </c>
      <c r="P430" s="28">
        <v>7</v>
      </c>
      <c r="Q430">
        <v>4.5999999999999996</v>
      </c>
      <c r="R430">
        <v>6.8</v>
      </c>
      <c r="S430">
        <v>0.3</v>
      </c>
      <c r="T430">
        <v>38</v>
      </c>
      <c r="U430">
        <v>4</v>
      </c>
      <c r="V430">
        <v>-47.217614202620098</v>
      </c>
      <c r="W430">
        <v>13.198122462498993</v>
      </c>
      <c r="X430">
        <v>3.4111799660295867</v>
      </c>
      <c r="Y430">
        <v>20.747266935136935</v>
      </c>
      <c r="Z430">
        <v>-10.482603073620197</v>
      </c>
      <c r="AA430">
        <v>-2.201081254242288</v>
      </c>
      <c r="AB430">
        <v>-1.7500264345663841</v>
      </c>
      <c r="AC430">
        <v>1.201081362864207</v>
      </c>
      <c r="AD430">
        <v>-4.2037966768875723</v>
      </c>
      <c r="AE430">
        <v>25.267796792372607</v>
      </c>
      <c r="AF430">
        <v>-13.092552531474849</v>
      </c>
      <c r="AG430">
        <v>10.066882561159924</v>
      </c>
      <c r="AH430">
        <v>9.9773427862416479</v>
      </c>
      <c r="AI430">
        <v>-3.3186806220279294E-2</v>
      </c>
      <c r="AJ430">
        <v>-8.307895814637666</v>
      </c>
      <c r="AK430">
        <v>-0.538312357899704</v>
      </c>
      <c r="AL430">
        <v>-3.9573962858651397</v>
      </c>
      <c r="AM430">
        <v>1.8754365174663796E-2</v>
      </c>
      <c r="AN430" s="2"/>
    </row>
    <row r="431" spans="1:40" x14ac:dyDescent="0.45">
      <c r="A431">
        <v>430</v>
      </c>
      <c r="B431" t="s">
        <v>395</v>
      </c>
      <c r="C431">
        <v>2016</v>
      </c>
      <c r="D431">
        <v>21</v>
      </c>
      <c r="E431" t="s">
        <v>46</v>
      </c>
      <c r="F431" t="s">
        <v>13</v>
      </c>
      <c r="G431">
        <v>660</v>
      </c>
      <c r="H431">
        <v>76</v>
      </c>
      <c r="I431">
        <v>158</v>
      </c>
      <c r="J431">
        <v>99</v>
      </c>
      <c r="K431">
        <v>36</v>
      </c>
      <c r="L431">
        <v>3</v>
      </c>
      <c r="M431">
        <v>13</v>
      </c>
      <c r="N431">
        <v>75</v>
      </c>
      <c r="O431">
        <v>124</v>
      </c>
      <c r="P431" s="28">
        <v>7</v>
      </c>
      <c r="Q431">
        <v>4.7</v>
      </c>
      <c r="R431">
        <v>6.4</v>
      </c>
      <c r="S431">
        <v>1.6</v>
      </c>
      <c r="T431">
        <v>28</v>
      </c>
      <c r="U431">
        <v>3</v>
      </c>
      <c r="V431">
        <v>-47.217614202620098</v>
      </c>
      <c r="W431">
        <v>12.014842517585292</v>
      </c>
      <c r="X431">
        <v>2.6454048716147818</v>
      </c>
      <c r="Y431">
        <v>15.246828724426214</v>
      </c>
      <c r="Z431">
        <v>-5.8964642289113609</v>
      </c>
      <c r="AA431">
        <v>-3.3016218813634319</v>
      </c>
      <c r="AB431">
        <v>-0.40385225413070402</v>
      </c>
      <c r="AC431">
        <v>0.52046859057448969</v>
      </c>
      <c r="AD431">
        <v>-3.2503582553254424</v>
      </c>
      <c r="AE431">
        <v>23.038285310692672</v>
      </c>
      <c r="AF431">
        <v>-13.092552531474849</v>
      </c>
      <c r="AG431">
        <v>10.285727834228618</v>
      </c>
      <c r="AH431">
        <v>9.3904402694039035</v>
      </c>
      <c r="AI431">
        <v>-0.1769962998414896</v>
      </c>
      <c r="AJ431">
        <v>-6.1216074423645956</v>
      </c>
      <c r="AK431">
        <v>-0.403734268424778</v>
      </c>
      <c r="AL431">
        <v>-6.7228032459307769</v>
      </c>
      <c r="AM431">
        <v>1.2017148706575719E-3</v>
      </c>
      <c r="AN431" s="2"/>
    </row>
    <row r="432" spans="1:40" x14ac:dyDescent="0.45">
      <c r="A432">
        <v>431</v>
      </c>
      <c r="B432" t="s">
        <v>418</v>
      </c>
      <c r="C432">
        <v>2011</v>
      </c>
      <c r="D432">
        <v>29</v>
      </c>
      <c r="E432" t="s">
        <v>70</v>
      </c>
      <c r="F432" t="s">
        <v>13</v>
      </c>
      <c r="G432">
        <v>723</v>
      </c>
      <c r="H432">
        <v>121</v>
      </c>
      <c r="I432">
        <v>158</v>
      </c>
      <c r="J432">
        <v>88</v>
      </c>
      <c r="K432">
        <v>34</v>
      </c>
      <c r="L432">
        <v>4</v>
      </c>
      <c r="M432">
        <v>30</v>
      </c>
      <c r="N432">
        <v>89</v>
      </c>
      <c r="O432">
        <v>118</v>
      </c>
      <c r="P432" s="28">
        <v>7</v>
      </c>
      <c r="Q432">
        <v>4.7</v>
      </c>
      <c r="R432">
        <v>5.3</v>
      </c>
      <c r="S432">
        <v>2.1</v>
      </c>
      <c r="T432">
        <v>18</v>
      </c>
      <c r="U432">
        <v>6</v>
      </c>
      <c r="V432">
        <v>-47.217614202620098</v>
      </c>
      <c r="W432">
        <v>13.161713848809342</v>
      </c>
      <c r="X432">
        <v>4.2117630192814284</v>
      </c>
      <c r="Y432">
        <v>15.246828724426214</v>
      </c>
      <c r="Z432">
        <v>-5.2413015368100986</v>
      </c>
      <c r="AA432">
        <v>-3.1181984435099079</v>
      </c>
      <c r="AB432">
        <v>-0.538469672174272</v>
      </c>
      <c r="AC432">
        <v>1.201081362864207</v>
      </c>
      <c r="AD432">
        <v>-3.857091796319525</v>
      </c>
      <c r="AE432">
        <v>21.923529569852704</v>
      </c>
      <c r="AF432">
        <v>-13.092552531474849</v>
      </c>
      <c r="AG432">
        <v>10.285727834228618</v>
      </c>
      <c r="AH432">
        <v>7.7764583481001077</v>
      </c>
      <c r="AI432">
        <v>-0.2323076435419551</v>
      </c>
      <c r="AJ432">
        <v>-3.9353190700915262</v>
      </c>
      <c r="AK432">
        <v>-0.807468536849556</v>
      </c>
      <c r="AL432">
        <v>-4.2332207258291685</v>
      </c>
      <c r="AM432">
        <v>1.4298192864849034E-2</v>
      </c>
      <c r="AN432" s="2"/>
    </row>
    <row r="433" spans="1:40" x14ac:dyDescent="0.45">
      <c r="A433">
        <v>432</v>
      </c>
      <c r="B433" t="s">
        <v>165</v>
      </c>
      <c r="C433">
        <v>1978</v>
      </c>
      <c r="D433">
        <v>27</v>
      </c>
      <c r="E433" t="s">
        <v>62</v>
      </c>
      <c r="F433" t="s">
        <v>17</v>
      </c>
      <c r="G433">
        <v>642</v>
      </c>
      <c r="H433">
        <v>102</v>
      </c>
      <c r="I433">
        <v>194</v>
      </c>
      <c r="J433">
        <v>120</v>
      </c>
      <c r="K433">
        <v>32</v>
      </c>
      <c r="L433">
        <v>12</v>
      </c>
      <c r="M433">
        <v>20</v>
      </c>
      <c r="N433">
        <v>57</v>
      </c>
      <c r="O433">
        <v>166</v>
      </c>
      <c r="P433" s="28">
        <v>7</v>
      </c>
      <c r="Q433">
        <v>5</v>
      </c>
      <c r="R433">
        <v>6.9</v>
      </c>
      <c r="S433">
        <v>-0.6</v>
      </c>
      <c r="T433">
        <v>47</v>
      </c>
      <c r="U433">
        <v>5</v>
      </c>
      <c r="V433">
        <v>-47.217614202620098</v>
      </c>
      <c r="W433">
        <v>11.687164994378419</v>
      </c>
      <c r="X433">
        <v>3.550411801377733</v>
      </c>
      <c r="Y433">
        <v>18.720789699611935</v>
      </c>
      <c r="Z433">
        <v>-7.147229368377408</v>
      </c>
      <c r="AA433">
        <v>-2.9347750056563839</v>
      </c>
      <c r="AB433">
        <v>-1.6154090165228161</v>
      </c>
      <c r="AC433">
        <v>0.80072090857613798</v>
      </c>
      <c r="AD433">
        <v>-2.4702722740473364</v>
      </c>
      <c r="AE433">
        <v>30.84157549657245</v>
      </c>
      <c r="AF433">
        <v>-13.092552531474849</v>
      </c>
      <c r="AG433">
        <v>10.942263653434701</v>
      </c>
      <c r="AH433">
        <v>10.124068415451084</v>
      </c>
      <c r="AI433">
        <v>6.6373612440558588E-2</v>
      </c>
      <c r="AJ433">
        <v>-10.27555534968343</v>
      </c>
      <c r="AK433">
        <v>-0.67289044737463</v>
      </c>
      <c r="AL433">
        <v>1.3070703860860715</v>
      </c>
      <c r="AM433">
        <v>0.78702251254179179</v>
      </c>
      <c r="AN433" s="2"/>
    </row>
    <row r="434" spans="1:40" x14ac:dyDescent="0.45">
      <c r="A434">
        <v>433</v>
      </c>
      <c r="B434" t="s">
        <v>419</v>
      </c>
      <c r="C434">
        <v>1969</v>
      </c>
      <c r="D434">
        <v>26</v>
      </c>
      <c r="E434" t="s">
        <v>313</v>
      </c>
      <c r="F434" t="s">
        <v>17</v>
      </c>
      <c r="G434">
        <v>558</v>
      </c>
      <c r="H434">
        <v>92</v>
      </c>
      <c r="I434">
        <v>164</v>
      </c>
      <c r="J434">
        <v>123</v>
      </c>
      <c r="K434">
        <v>25</v>
      </c>
      <c r="L434">
        <v>4</v>
      </c>
      <c r="M434">
        <v>16</v>
      </c>
      <c r="N434">
        <v>64</v>
      </c>
      <c r="O434">
        <v>151</v>
      </c>
      <c r="P434" s="28">
        <v>7</v>
      </c>
      <c r="Q434">
        <v>5.0999999999999996</v>
      </c>
      <c r="R434">
        <v>5.5</v>
      </c>
      <c r="S434">
        <v>0.7</v>
      </c>
      <c r="T434">
        <v>34</v>
      </c>
      <c r="U434">
        <v>5</v>
      </c>
      <c r="V434">
        <v>-47.217614202620098</v>
      </c>
      <c r="W434">
        <v>10.158003219413018</v>
      </c>
      <c r="X434">
        <v>3.202332213007367</v>
      </c>
      <c r="Y434">
        <v>15.825822220290499</v>
      </c>
      <c r="Z434">
        <v>-7.3259101025868425</v>
      </c>
      <c r="AA434">
        <v>-2.2927929731690497</v>
      </c>
      <c r="AB434">
        <v>-0.538469672174272</v>
      </c>
      <c r="AC434">
        <v>0.64057672686091038</v>
      </c>
      <c r="AD434">
        <v>-2.7736390445443777</v>
      </c>
      <c r="AE434">
        <v>28.05468614447253</v>
      </c>
      <c r="AF434">
        <v>-13.092552531474849</v>
      </c>
      <c r="AG434">
        <v>11.161108926503394</v>
      </c>
      <c r="AH434">
        <v>8.0699096065189799</v>
      </c>
      <c r="AI434">
        <v>-7.7435881180651686E-2</v>
      </c>
      <c r="AJ434">
        <v>-7.4333804657284377</v>
      </c>
      <c r="AK434">
        <v>-0.67289044737463</v>
      </c>
      <c r="AL434">
        <v>-4.3122462637865127</v>
      </c>
      <c r="AM434">
        <v>1.3226132905976344E-2</v>
      </c>
      <c r="AN434" s="2"/>
    </row>
    <row r="435" spans="1:40" x14ac:dyDescent="0.45">
      <c r="A435">
        <v>434</v>
      </c>
      <c r="B435" t="s">
        <v>193</v>
      </c>
      <c r="C435">
        <v>1968</v>
      </c>
      <c r="D435">
        <v>30</v>
      </c>
      <c r="E435" t="s">
        <v>65</v>
      </c>
      <c r="F435" t="s">
        <v>17</v>
      </c>
      <c r="G435">
        <v>608</v>
      </c>
      <c r="H435">
        <v>81</v>
      </c>
      <c r="I435">
        <v>153</v>
      </c>
      <c r="J435">
        <v>97</v>
      </c>
      <c r="K435">
        <v>16</v>
      </c>
      <c r="L435">
        <v>4</v>
      </c>
      <c r="M435">
        <v>4</v>
      </c>
      <c r="N435">
        <v>72</v>
      </c>
      <c r="O435">
        <v>174</v>
      </c>
      <c r="P435" s="28">
        <v>7</v>
      </c>
      <c r="Q435">
        <v>4.8</v>
      </c>
      <c r="R435">
        <v>6.6</v>
      </c>
      <c r="S435">
        <v>-0.8</v>
      </c>
      <c r="T435">
        <v>45</v>
      </c>
      <c r="U435">
        <v>-1</v>
      </c>
      <c r="V435">
        <v>-47.217614202620098</v>
      </c>
      <c r="W435">
        <v>11.068218561654328</v>
      </c>
      <c r="X435">
        <v>2.8194446657999648</v>
      </c>
      <c r="Y435">
        <v>14.764334144539308</v>
      </c>
      <c r="Z435">
        <v>-5.7773437394384048</v>
      </c>
      <c r="AA435">
        <v>-1.467387502828192</v>
      </c>
      <c r="AB435">
        <v>-0.538469672174272</v>
      </c>
      <c r="AC435">
        <v>0.1601441817152276</v>
      </c>
      <c r="AD435">
        <v>-3.120343925112425</v>
      </c>
      <c r="AE435">
        <v>32.327916484359072</v>
      </c>
      <c r="AF435">
        <v>-13.092552531474849</v>
      </c>
      <c r="AG435">
        <v>10.504573107297313</v>
      </c>
      <c r="AH435">
        <v>9.6838915278227748</v>
      </c>
      <c r="AI435">
        <v>8.8498149920744798E-2</v>
      </c>
      <c r="AJ435">
        <v>-9.8382976752288158</v>
      </c>
      <c r="AK435">
        <v>0.134578089474926</v>
      </c>
      <c r="AL435">
        <v>0.49958966370660063</v>
      </c>
      <c r="AM435">
        <v>0.62236289580517656</v>
      </c>
      <c r="AN435" s="2"/>
    </row>
    <row r="436" spans="1:40" x14ac:dyDescent="0.45">
      <c r="A436">
        <v>435</v>
      </c>
      <c r="B436" t="s">
        <v>167</v>
      </c>
      <c r="C436">
        <v>1973</v>
      </c>
      <c r="D436">
        <v>27</v>
      </c>
      <c r="E436" t="s">
        <v>76</v>
      </c>
      <c r="F436" t="s">
        <v>13</v>
      </c>
      <c r="G436">
        <v>657</v>
      </c>
      <c r="H436">
        <v>98</v>
      </c>
      <c r="I436">
        <v>203</v>
      </c>
      <c r="J436">
        <v>156</v>
      </c>
      <c r="K436">
        <v>30</v>
      </c>
      <c r="L436">
        <v>11</v>
      </c>
      <c r="M436">
        <v>41</v>
      </c>
      <c r="N436">
        <v>62</v>
      </c>
      <c r="O436">
        <v>144</v>
      </c>
      <c r="P436" s="28">
        <v>7</v>
      </c>
      <c r="Q436">
        <v>4.8</v>
      </c>
      <c r="R436">
        <v>7</v>
      </c>
      <c r="S436">
        <v>0.6</v>
      </c>
      <c r="T436">
        <v>33</v>
      </c>
      <c r="U436">
        <v>7</v>
      </c>
      <c r="V436">
        <v>-47.217614202620098</v>
      </c>
      <c r="W436">
        <v>11.960229597050812</v>
      </c>
      <c r="X436">
        <v>3.4111799660295867</v>
      </c>
      <c r="Y436">
        <v>19.589279943408364</v>
      </c>
      <c r="Z436">
        <v>-9.2913981788906295</v>
      </c>
      <c r="AA436">
        <v>-2.7513515678028599</v>
      </c>
      <c r="AB436">
        <v>-1.4807915984792479</v>
      </c>
      <c r="AC436">
        <v>1.6414778625810829</v>
      </c>
      <c r="AD436">
        <v>-2.6869628244023658</v>
      </c>
      <c r="AE436">
        <v>26.754137780159233</v>
      </c>
      <c r="AF436">
        <v>-13.092552531474849</v>
      </c>
      <c r="AG436">
        <v>10.504573107297313</v>
      </c>
      <c r="AH436">
        <v>10.270794044660519</v>
      </c>
      <c r="AI436">
        <v>-6.6373612440558588E-2</v>
      </c>
      <c r="AJ436">
        <v>-7.2147516285011308</v>
      </c>
      <c r="AK436">
        <v>-0.94204662632448199</v>
      </c>
      <c r="AL436">
        <v>-0.61217046974930911</v>
      </c>
      <c r="AM436">
        <v>0.35156424355144722</v>
      </c>
      <c r="AN436" s="2"/>
    </row>
    <row r="437" spans="1:40" x14ac:dyDescent="0.45">
      <c r="A437">
        <v>436</v>
      </c>
      <c r="B437" t="s">
        <v>420</v>
      </c>
      <c r="C437">
        <v>1952</v>
      </c>
      <c r="D437">
        <v>28</v>
      </c>
      <c r="E437" t="s">
        <v>235</v>
      </c>
      <c r="F437" t="s">
        <v>13</v>
      </c>
      <c r="G437">
        <v>611</v>
      </c>
      <c r="H437">
        <v>104</v>
      </c>
      <c r="I437">
        <v>143</v>
      </c>
      <c r="J437">
        <v>77</v>
      </c>
      <c r="K437">
        <v>26</v>
      </c>
      <c r="L437">
        <v>8</v>
      </c>
      <c r="M437">
        <v>5</v>
      </c>
      <c r="N437">
        <v>90</v>
      </c>
      <c r="O437">
        <v>163</v>
      </c>
      <c r="P437" s="28">
        <v>7</v>
      </c>
      <c r="Q437">
        <v>5.0999999999999996</v>
      </c>
      <c r="R437">
        <v>6.4</v>
      </c>
      <c r="S437">
        <v>0.5</v>
      </c>
      <c r="T437">
        <v>40</v>
      </c>
      <c r="U437">
        <v>4</v>
      </c>
      <c r="V437">
        <v>-47.217614202620098</v>
      </c>
      <c r="W437">
        <v>11.122831482188808</v>
      </c>
      <c r="X437">
        <v>3.6200277190518064</v>
      </c>
      <c r="Y437">
        <v>13.799344984765497</v>
      </c>
      <c r="Z437">
        <v>-4.5861388447088363</v>
      </c>
      <c r="AA437">
        <v>-2.384504692095812</v>
      </c>
      <c r="AB437">
        <v>-1.076939344348544</v>
      </c>
      <c r="AC437">
        <v>0.20018022714403449</v>
      </c>
      <c r="AD437">
        <v>-3.900429906390531</v>
      </c>
      <c r="AE437">
        <v>30.284197626152466</v>
      </c>
      <c r="AF437">
        <v>-13.092552531474849</v>
      </c>
      <c r="AG437">
        <v>11.161108926503394</v>
      </c>
      <c r="AH437">
        <v>9.3904402694039035</v>
      </c>
      <c r="AI437">
        <v>-5.5311343700465497E-2</v>
      </c>
      <c r="AJ437">
        <v>-8.7451534890922797</v>
      </c>
      <c r="AK437">
        <v>-0.538312357899704</v>
      </c>
      <c r="AL437">
        <v>-2.0188254771212133</v>
      </c>
      <c r="AM437">
        <v>0.11724049367267489</v>
      </c>
      <c r="AN437" s="2"/>
    </row>
    <row r="438" spans="1:40" x14ac:dyDescent="0.45">
      <c r="A438">
        <v>437</v>
      </c>
      <c r="B438" t="s">
        <v>421</v>
      </c>
      <c r="C438">
        <v>1973</v>
      </c>
      <c r="D438">
        <v>25</v>
      </c>
      <c r="E438" t="s">
        <v>94</v>
      </c>
      <c r="F438" t="s">
        <v>13</v>
      </c>
      <c r="G438">
        <v>642</v>
      </c>
      <c r="H438">
        <v>98</v>
      </c>
      <c r="I438">
        <v>158</v>
      </c>
      <c r="J438">
        <v>138</v>
      </c>
      <c r="K438">
        <v>10</v>
      </c>
      <c r="L438">
        <v>5</v>
      </c>
      <c r="M438">
        <v>53</v>
      </c>
      <c r="N438">
        <v>78</v>
      </c>
      <c r="O438">
        <v>110</v>
      </c>
      <c r="P438" s="28">
        <v>7</v>
      </c>
      <c r="Q438">
        <v>4.9000000000000004</v>
      </c>
      <c r="R438">
        <v>4.2</v>
      </c>
      <c r="S438">
        <v>2.9</v>
      </c>
      <c r="T438">
        <v>12</v>
      </c>
      <c r="U438">
        <v>6</v>
      </c>
      <c r="V438">
        <v>-47.217614202620098</v>
      </c>
      <c r="W438">
        <v>11.687164994378419</v>
      </c>
      <c r="X438">
        <v>3.4111799660295867</v>
      </c>
      <c r="Y438">
        <v>15.246828724426214</v>
      </c>
      <c r="Z438">
        <v>-8.2193137736340187</v>
      </c>
      <c r="AA438">
        <v>-0.91711718926761998</v>
      </c>
      <c r="AB438">
        <v>-0.67308709021783997</v>
      </c>
      <c r="AC438">
        <v>2.1219104077267659</v>
      </c>
      <c r="AD438">
        <v>-3.3803725855384603</v>
      </c>
      <c r="AE438">
        <v>20.437188582066081</v>
      </c>
      <c r="AF438">
        <v>-13.092552531474849</v>
      </c>
      <c r="AG438">
        <v>10.723418380366008</v>
      </c>
      <c r="AH438">
        <v>6.1624764267963119</v>
      </c>
      <c r="AI438">
        <v>-0.32080579346269988</v>
      </c>
      <c r="AJ438">
        <v>-2.6235460467276841</v>
      </c>
      <c r="AK438">
        <v>-0.807468536849556</v>
      </c>
      <c r="AL438">
        <v>-7.4617102680034391</v>
      </c>
      <c r="AM438">
        <v>5.7434242778726247E-4</v>
      </c>
      <c r="AN438" s="2"/>
    </row>
    <row r="439" spans="1:40" x14ac:dyDescent="0.45">
      <c r="A439">
        <v>438</v>
      </c>
      <c r="B439" t="s">
        <v>390</v>
      </c>
      <c r="C439">
        <v>1977</v>
      </c>
      <c r="D439">
        <v>29</v>
      </c>
      <c r="E439" t="s">
        <v>40</v>
      </c>
      <c r="F439" t="s">
        <v>13</v>
      </c>
      <c r="G439">
        <v>632</v>
      </c>
      <c r="H439">
        <v>106</v>
      </c>
      <c r="I439">
        <v>169</v>
      </c>
      <c r="J439">
        <v>114</v>
      </c>
      <c r="K439">
        <v>26</v>
      </c>
      <c r="L439">
        <v>3</v>
      </c>
      <c r="M439">
        <v>7</v>
      </c>
      <c r="N439">
        <v>75</v>
      </c>
      <c r="O439">
        <v>138</v>
      </c>
      <c r="P439" s="28">
        <v>7</v>
      </c>
      <c r="Q439">
        <v>4.8</v>
      </c>
      <c r="R439">
        <v>5.7</v>
      </c>
      <c r="S439">
        <v>2.4</v>
      </c>
      <c r="T439">
        <v>25</v>
      </c>
      <c r="U439">
        <v>-1</v>
      </c>
      <c r="V439">
        <v>-47.217614202620098</v>
      </c>
      <c r="W439">
        <v>11.505121925930158</v>
      </c>
      <c r="X439">
        <v>3.6896436367258794</v>
      </c>
      <c r="Y439">
        <v>16.308316800177405</v>
      </c>
      <c r="Z439">
        <v>-6.7898678999585371</v>
      </c>
      <c r="AA439">
        <v>-2.384504692095812</v>
      </c>
      <c r="AB439">
        <v>-0.40385225413070402</v>
      </c>
      <c r="AC439">
        <v>0.28025231800164829</v>
      </c>
      <c r="AD439">
        <v>-3.2503582553254424</v>
      </c>
      <c r="AE439">
        <v>25.639382039319266</v>
      </c>
      <c r="AF439">
        <v>-13.092552531474849</v>
      </c>
      <c r="AG439">
        <v>10.504573107297313</v>
      </c>
      <c r="AH439">
        <v>8.3633608649378512</v>
      </c>
      <c r="AI439">
        <v>-0.26549444976223435</v>
      </c>
      <c r="AJ439">
        <v>-5.4657209306826751</v>
      </c>
      <c r="AK439">
        <v>0.134578089474926</v>
      </c>
      <c r="AL439">
        <v>-2.4447364341859146</v>
      </c>
      <c r="AM439">
        <v>7.9824316637274781E-2</v>
      </c>
      <c r="AN439" s="2"/>
    </row>
    <row r="440" spans="1:40" x14ac:dyDescent="0.45">
      <c r="A440">
        <v>439</v>
      </c>
      <c r="B440" t="s">
        <v>122</v>
      </c>
      <c r="C440">
        <v>1991</v>
      </c>
      <c r="D440">
        <v>23</v>
      </c>
      <c r="E440" t="s">
        <v>31</v>
      </c>
      <c r="F440" t="s">
        <v>13</v>
      </c>
      <c r="G440">
        <v>701</v>
      </c>
      <c r="H440">
        <v>104</v>
      </c>
      <c r="I440">
        <v>178</v>
      </c>
      <c r="J440">
        <v>113</v>
      </c>
      <c r="K440">
        <v>31</v>
      </c>
      <c r="L440">
        <v>2</v>
      </c>
      <c r="M440">
        <v>1</v>
      </c>
      <c r="N440">
        <v>138</v>
      </c>
      <c r="O440">
        <v>180</v>
      </c>
      <c r="P440" s="28">
        <v>7</v>
      </c>
      <c r="Q440">
        <v>4.7</v>
      </c>
      <c r="R440">
        <v>7.4</v>
      </c>
      <c r="S440">
        <v>-1.6</v>
      </c>
      <c r="T440">
        <v>66</v>
      </c>
      <c r="U440">
        <v>-5</v>
      </c>
      <c r="V440">
        <v>-47.217614202620098</v>
      </c>
      <c r="W440">
        <v>12.761219098223165</v>
      </c>
      <c r="X440">
        <v>3.6200277190518064</v>
      </c>
      <c r="Y440">
        <v>17.176807043973835</v>
      </c>
      <c r="Z440">
        <v>-6.7303076552220586</v>
      </c>
      <c r="AA440">
        <v>-2.8430632867296222</v>
      </c>
      <c r="AB440">
        <v>-0.269234836087136</v>
      </c>
      <c r="AC440">
        <v>4.0036045428806899E-2</v>
      </c>
      <c r="AD440">
        <v>-5.9806591897988142</v>
      </c>
      <c r="AE440">
        <v>33.44267222519904</v>
      </c>
      <c r="AF440">
        <v>-13.092552531474849</v>
      </c>
      <c r="AG440">
        <v>10.285727834228618</v>
      </c>
      <c r="AH440">
        <v>10.857696561498264</v>
      </c>
      <c r="AI440">
        <v>0.1769962998414896</v>
      </c>
      <c r="AJ440">
        <v>-14.429503257002262</v>
      </c>
      <c r="AK440">
        <v>0.67289044737463</v>
      </c>
      <c r="AL440">
        <v>-1.5288616841151907</v>
      </c>
      <c r="AM440">
        <v>0.17816029603655523</v>
      </c>
      <c r="AN440" s="2"/>
    </row>
    <row r="441" spans="1:40" x14ac:dyDescent="0.45">
      <c r="A441">
        <v>440</v>
      </c>
      <c r="B441" t="s">
        <v>122</v>
      </c>
      <c r="C441">
        <v>1992</v>
      </c>
      <c r="D441">
        <v>24</v>
      </c>
      <c r="E441" t="s">
        <v>31</v>
      </c>
      <c r="F441" t="s">
        <v>13</v>
      </c>
      <c r="G441">
        <v>711</v>
      </c>
      <c r="H441">
        <v>108</v>
      </c>
      <c r="I441">
        <v>185</v>
      </c>
      <c r="J441">
        <v>113</v>
      </c>
      <c r="K441">
        <v>46</v>
      </c>
      <c r="L441">
        <v>2</v>
      </c>
      <c r="M441">
        <v>6</v>
      </c>
      <c r="N441">
        <v>122</v>
      </c>
      <c r="O441">
        <v>174</v>
      </c>
      <c r="P441" s="28">
        <v>7</v>
      </c>
      <c r="Q441">
        <v>4.5999999999999996</v>
      </c>
      <c r="R441">
        <v>7.9</v>
      </c>
      <c r="S441">
        <v>-1.8</v>
      </c>
      <c r="T441">
        <v>59</v>
      </c>
      <c r="U441">
        <v>1</v>
      </c>
      <c r="V441">
        <v>-47.217614202620098</v>
      </c>
      <c r="W441">
        <v>12.943262166671428</v>
      </c>
      <c r="X441">
        <v>3.7592595543999527</v>
      </c>
      <c r="Y441">
        <v>17.852299455815501</v>
      </c>
      <c r="Z441">
        <v>-6.7303076552220586</v>
      </c>
      <c r="AA441">
        <v>-4.2187390706310524</v>
      </c>
      <c r="AB441">
        <v>-0.269234836087136</v>
      </c>
      <c r="AC441">
        <v>0.24021627257284139</v>
      </c>
      <c r="AD441">
        <v>-5.2872494286627196</v>
      </c>
      <c r="AE441">
        <v>32.327916484359072</v>
      </c>
      <c r="AF441">
        <v>-13.092552531474849</v>
      </c>
      <c r="AG441">
        <v>10.066882561159924</v>
      </c>
      <c r="AH441">
        <v>11.591324707545445</v>
      </c>
      <c r="AI441">
        <v>0.19912083732167579</v>
      </c>
      <c r="AJ441">
        <v>-12.899101396411114</v>
      </c>
      <c r="AK441">
        <v>-0.134578089474926</v>
      </c>
      <c r="AL441">
        <v>-0.86909517073811093</v>
      </c>
      <c r="AM441">
        <v>0.29544261302372454</v>
      </c>
      <c r="AN441" s="2"/>
    </row>
    <row r="442" spans="1:40" x14ac:dyDescent="0.45">
      <c r="A442">
        <v>441</v>
      </c>
      <c r="B442" t="s">
        <v>422</v>
      </c>
      <c r="C442">
        <v>2010</v>
      </c>
      <c r="D442">
        <v>28</v>
      </c>
      <c r="E442" t="s">
        <v>304</v>
      </c>
      <c r="F442" t="s">
        <v>13</v>
      </c>
      <c r="G442">
        <v>663</v>
      </c>
      <c r="H442">
        <v>110</v>
      </c>
      <c r="I442">
        <v>184</v>
      </c>
      <c r="J442">
        <v>122</v>
      </c>
      <c r="K442">
        <v>30</v>
      </c>
      <c r="L442">
        <v>13</v>
      </c>
      <c r="M442">
        <v>47</v>
      </c>
      <c r="N442">
        <v>46</v>
      </c>
      <c r="O442">
        <v>135</v>
      </c>
      <c r="P442" s="28">
        <v>7</v>
      </c>
      <c r="Q442">
        <v>4.5999999999999996</v>
      </c>
      <c r="R442">
        <v>6.1</v>
      </c>
      <c r="S442">
        <v>0.3</v>
      </c>
      <c r="T442">
        <v>28</v>
      </c>
      <c r="U442">
        <v>13</v>
      </c>
      <c r="V442">
        <v>-47.217614202620098</v>
      </c>
      <c r="W442">
        <v>12.069455438119769</v>
      </c>
      <c r="X442">
        <v>3.8288754720740261</v>
      </c>
      <c r="Y442">
        <v>17.755800539838123</v>
      </c>
      <c r="Z442">
        <v>-7.2663498578503649</v>
      </c>
      <c r="AA442">
        <v>-2.7513515678028599</v>
      </c>
      <c r="AB442">
        <v>-1.7500264345663841</v>
      </c>
      <c r="AC442">
        <v>1.8816941351539243</v>
      </c>
      <c r="AD442">
        <v>-1.9935530632662715</v>
      </c>
      <c r="AE442">
        <v>25.082004168899282</v>
      </c>
      <c r="AF442">
        <v>-13.092552531474849</v>
      </c>
      <c r="AG442">
        <v>10.066882561159924</v>
      </c>
      <c r="AH442">
        <v>8.9502633817755957</v>
      </c>
      <c r="AI442">
        <v>-3.3186806220279294E-2</v>
      </c>
      <c r="AJ442">
        <v>-6.1216074423645956</v>
      </c>
      <c r="AK442">
        <v>-1.749515163174038</v>
      </c>
      <c r="AL442">
        <v>-2.3407813723191002</v>
      </c>
      <c r="AM442">
        <v>8.7801312808496776E-2</v>
      </c>
      <c r="AN442" s="2"/>
    </row>
    <row r="443" spans="1:40" x14ac:dyDescent="0.45">
      <c r="A443">
        <v>442</v>
      </c>
      <c r="B443" t="s">
        <v>423</v>
      </c>
      <c r="C443">
        <v>2001</v>
      </c>
      <c r="D443">
        <v>28</v>
      </c>
      <c r="E443" t="s">
        <v>37</v>
      </c>
      <c r="F443" t="s">
        <v>17</v>
      </c>
      <c r="G443">
        <v>701</v>
      </c>
      <c r="H443">
        <v>121</v>
      </c>
      <c r="I443">
        <v>184</v>
      </c>
      <c r="J443">
        <v>100</v>
      </c>
      <c r="K443">
        <v>31</v>
      </c>
      <c r="L443">
        <v>4</v>
      </c>
      <c r="M443">
        <v>20</v>
      </c>
      <c r="N443">
        <v>72</v>
      </c>
      <c r="O443">
        <v>154</v>
      </c>
      <c r="P443" s="28">
        <v>7</v>
      </c>
      <c r="Q443">
        <v>4.9000000000000004</v>
      </c>
      <c r="R443">
        <v>6.6</v>
      </c>
      <c r="S443">
        <v>-0.3</v>
      </c>
      <c r="T443">
        <v>50</v>
      </c>
      <c r="U443">
        <v>4</v>
      </c>
      <c r="V443">
        <v>-47.217614202620098</v>
      </c>
      <c r="W443">
        <v>12.761219098223165</v>
      </c>
      <c r="X443">
        <v>4.2117630192814284</v>
      </c>
      <c r="Y443">
        <v>17.755800539838123</v>
      </c>
      <c r="Z443">
        <v>-5.9560244736478394</v>
      </c>
      <c r="AA443">
        <v>-2.8430632867296222</v>
      </c>
      <c r="AB443">
        <v>-0.538469672174272</v>
      </c>
      <c r="AC443">
        <v>0.80072090857613798</v>
      </c>
      <c r="AD443">
        <v>-3.120343925112425</v>
      </c>
      <c r="AE443">
        <v>28.612064014892514</v>
      </c>
      <c r="AF443">
        <v>-13.092552531474849</v>
      </c>
      <c r="AG443">
        <v>10.723418380366008</v>
      </c>
      <c r="AH443">
        <v>9.6838915278227748</v>
      </c>
      <c r="AI443">
        <v>3.3186806220279294E-2</v>
      </c>
      <c r="AJ443">
        <v>-10.93144186136535</v>
      </c>
      <c r="AK443">
        <v>-0.538312357899704</v>
      </c>
      <c r="AL443">
        <v>0.34424198419626606</v>
      </c>
      <c r="AM443">
        <v>0.58522058219850903</v>
      </c>
      <c r="AN443" s="2"/>
    </row>
    <row r="444" spans="1:40" x14ac:dyDescent="0.45">
      <c r="A444">
        <v>443</v>
      </c>
      <c r="B444" t="s">
        <v>372</v>
      </c>
      <c r="C444">
        <v>2017</v>
      </c>
      <c r="D444">
        <v>24</v>
      </c>
      <c r="E444" t="s">
        <v>235</v>
      </c>
      <c r="F444" t="s">
        <v>13</v>
      </c>
      <c r="G444">
        <v>645</v>
      </c>
      <c r="H444">
        <v>107</v>
      </c>
      <c r="I444">
        <v>186</v>
      </c>
      <c r="J444">
        <v>95</v>
      </c>
      <c r="K444">
        <v>56</v>
      </c>
      <c r="L444">
        <v>6</v>
      </c>
      <c r="M444">
        <v>17</v>
      </c>
      <c r="N444">
        <v>52</v>
      </c>
      <c r="O444">
        <v>145</v>
      </c>
      <c r="P444" s="28">
        <v>7</v>
      </c>
      <c r="Q444">
        <v>4.7</v>
      </c>
      <c r="R444">
        <v>6.4</v>
      </c>
      <c r="S444">
        <v>1.1000000000000001</v>
      </c>
      <c r="T444">
        <v>36</v>
      </c>
      <c r="U444">
        <v>2</v>
      </c>
      <c r="V444">
        <v>-47.217614202620098</v>
      </c>
      <c r="W444">
        <v>11.741777914912898</v>
      </c>
      <c r="X444">
        <v>3.7244515955629161</v>
      </c>
      <c r="Y444">
        <v>17.948798371792883</v>
      </c>
      <c r="Z444">
        <v>-5.6582232499654479</v>
      </c>
      <c r="AA444">
        <v>-5.1358562598986719</v>
      </c>
      <c r="AB444">
        <v>-0.80770450826140805</v>
      </c>
      <c r="AC444">
        <v>0.68061277228971728</v>
      </c>
      <c r="AD444">
        <v>-2.253581723692307</v>
      </c>
      <c r="AE444">
        <v>26.939930403632562</v>
      </c>
      <c r="AF444">
        <v>-13.092552531474849</v>
      </c>
      <c r="AG444">
        <v>10.285727834228618</v>
      </c>
      <c r="AH444">
        <v>9.3904402694039035</v>
      </c>
      <c r="AI444">
        <v>-0.12168495614102411</v>
      </c>
      <c r="AJ444">
        <v>-7.8706381401830523</v>
      </c>
      <c r="AK444">
        <v>-0.269156178949852</v>
      </c>
      <c r="AL444">
        <v>-1.7152725893632139</v>
      </c>
      <c r="AM444">
        <v>0.15248108663586915</v>
      </c>
      <c r="AN444" s="2"/>
    </row>
    <row r="445" spans="1:40" x14ac:dyDescent="0.45">
      <c r="A445">
        <v>444</v>
      </c>
      <c r="B445" t="s">
        <v>424</v>
      </c>
      <c r="C445">
        <v>1999</v>
      </c>
      <c r="D445">
        <v>36</v>
      </c>
      <c r="E445" t="s">
        <v>425</v>
      </c>
      <c r="F445" t="s">
        <v>13</v>
      </c>
      <c r="G445">
        <v>711</v>
      </c>
      <c r="H445">
        <v>105</v>
      </c>
      <c r="I445">
        <v>200</v>
      </c>
      <c r="J445">
        <v>152</v>
      </c>
      <c r="K445">
        <v>25</v>
      </c>
      <c r="L445">
        <v>7</v>
      </c>
      <c r="M445">
        <v>24</v>
      </c>
      <c r="N445">
        <v>70</v>
      </c>
      <c r="O445">
        <v>118</v>
      </c>
      <c r="P445" s="28">
        <v>7</v>
      </c>
      <c r="Q445">
        <v>4.5999999999999996</v>
      </c>
      <c r="R445">
        <v>5.5</v>
      </c>
      <c r="S445">
        <v>2</v>
      </c>
      <c r="T445">
        <v>24</v>
      </c>
      <c r="U445">
        <v>5</v>
      </c>
      <c r="V445">
        <v>-47.217614202620098</v>
      </c>
      <c r="W445">
        <v>12.943262166671428</v>
      </c>
      <c r="X445">
        <v>3.6548356778888431</v>
      </c>
      <c r="Y445">
        <v>19.29978319547622</v>
      </c>
      <c r="Z445">
        <v>-9.0531571999447156</v>
      </c>
      <c r="AA445">
        <v>-2.2927929731690497</v>
      </c>
      <c r="AB445">
        <v>-0.94232192630497602</v>
      </c>
      <c r="AC445">
        <v>0.96086509029136558</v>
      </c>
      <c r="AD445">
        <v>-3.033667704970413</v>
      </c>
      <c r="AE445">
        <v>21.923529569852704</v>
      </c>
      <c r="AF445">
        <v>-13.092552531474849</v>
      </c>
      <c r="AG445">
        <v>10.066882561159924</v>
      </c>
      <c r="AH445">
        <v>8.0699096065189799</v>
      </c>
      <c r="AI445">
        <v>-0.22124537480186199</v>
      </c>
      <c r="AJ445">
        <v>-5.2470920934553682</v>
      </c>
      <c r="AK445">
        <v>-0.67289044737463</v>
      </c>
      <c r="AL445">
        <v>-4.8542665862564967</v>
      </c>
      <c r="AM445">
        <v>7.7347554608407938E-3</v>
      </c>
      <c r="AN445" s="2"/>
    </row>
    <row r="446" spans="1:40" x14ac:dyDescent="0.45">
      <c r="A446">
        <v>445</v>
      </c>
      <c r="B446" t="s">
        <v>72</v>
      </c>
      <c r="C446">
        <v>2010</v>
      </c>
      <c r="D446">
        <v>26</v>
      </c>
      <c r="E446" t="s">
        <v>73</v>
      </c>
      <c r="F446" t="s">
        <v>17</v>
      </c>
      <c r="G446">
        <v>648</v>
      </c>
      <c r="H446">
        <v>106</v>
      </c>
      <c r="I446">
        <v>177</v>
      </c>
      <c r="J446">
        <v>102</v>
      </c>
      <c r="K446">
        <v>36</v>
      </c>
      <c r="L446">
        <v>2</v>
      </c>
      <c r="M446">
        <v>16</v>
      </c>
      <c r="N446">
        <v>91</v>
      </c>
      <c r="O446">
        <v>171</v>
      </c>
      <c r="P446" s="28">
        <v>7</v>
      </c>
      <c r="Q446">
        <v>5.0999999999999996</v>
      </c>
      <c r="R446">
        <v>6.7</v>
      </c>
      <c r="S446">
        <v>-0.6</v>
      </c>
      <c r="T446">
        <v>56</v>
      </c>
      <c r="U446">
        <v>-1</v>
      </c>
      <c r="V446">
        <v>-47.217614202620098</v>
      </c>
      <c r="W446">
        <v>11.796390835447376</v>
      </c>
      <c r="X446">
        <v>3.6896436367258794</v>
      </c>
      <c r="Y446">
        <v>17.080308127996453</v>
      </c>
      <c r="Z446">
        <v>-6.0751449631207963</v>
      </c>
      <c r="AA446">
        <v>-3.3016218813634319</v>
      </c>
      <c r="AB446">
        <v>-0.269234836087136</v>
      </c>
      <c r="AC446">
        <v>0.64057672686091038</v>
      </c>
      <c r="AD446">
        <v>-3.943768016461537</v>
      </c>
      <c r="AE446">
        <v>31.770538613939088</v>
      </c>
      <c r="AF446">
        <v>-13.092552531474849</v>
      </c>
      <c r="AG446">
        <v>11.161108926503394</v>
      </c>
      <c r="AH446">
        <v>9.8306171570322114</v>
      </c>
      <c r="AI446">
        <v>6.6373612440558588E-2</v>
      </c>
      <c r="AJ446">
        <v>-12.243214884729191</v>
      </c>
      <c r="AK446">
        <v>0.134578089474926</v>
      </c>
      <c r="AL446">
        <v>2.6984410563759109E-2</v>
      </c>
      <c r="AM446">
        <v>0.50674569331812858</v>
      </c>
      <c r="AN446" s="2"/>
    </row>
    <row r="447" spans="1:40" x14ac:dyDescent="0.45">
      <c r="A447">
        <v>446</v>
      </c>
      <c r="B447" t="s">
        <v>410</v>
      </c>
      <c r="C447">
        <v>1995</v>
      </c>
      <c r="D447">
        <v>28</v>
      </c>
      <c r="E447" t="s">
        <v>235</v>
      </c>
      <c r="F447" t="s">
        <v>13</v>
      </c>
      <c r="G447">
        <v>631</v>
      </c>
      <c r="H447">
        <v>121</v>
      </c>
      <c r="I447">
        <v>173</v>
      </c>
      <c r="J447">
        <v>70</v>
      </c>
      <c r="K447">
        <v>52</v>
      </c>
      <c r="L447">
        <v>1</v>
      </c>
      <c r="M447">
        <v>5</v>
      </c>
      <c r="N447">
        <v>73</v>
      </c>
      <c r="O447">
        <v>177</v>
      </c>
      <c r="P447" s="28">
        <v>7</v>
      </c>
      <c r="Q447">
        <v>4.8</v>
      </c>
      <c r="R447">
        <v>7.1</v>
      </c>
      <c r="S447">
        <v>-0.6</v>
      </c>
      <c r="T447">
        <v>59</v>
      </c>
      <c r="U447">
        <v>-2</v>
      </c>
      <c r="V447">
        <v>-47.217614202620098</v>
      </c>
      <c r="W447">
        <v>11.486917619085331</v>
      </c>
      <c r="X447">
        <v>4.2117630192814284</v>
      </c>
      <c r="Y447">
        <v>16.694312464086931</v>
      </c>
      <c r="Z447">
        <v>-4.1692171315534878</v>
      </c>
      <c r="AA447">
        <v>-4.7690093841916239</v>
      </c>
      <c r="AB447">
        <v>-0.134617418043568</v>
      </c>
      <c r="AC447">
        <v>0.20018022714403449</v>
      </c>
      <c r="AD447">
        <v>-3.1636820351834309</v>
      </c>
      <c r="AE447">
        <v>32.885294354779056</v>
      </c>
      <c r="AF447">
        <v>-13.092552531474849</v>
      </c>
      <c r="AG447">
        <v>10.504573107297313</v>
      </c>
      <c r="AH447">
        <v>10.417519673869956</v>
      </c>
      <c r="AI447">
        <v>6.6373612440558588E-2</v>
      </c>
      <c r="AJ447">
        <v>-12.899101396411114</v>
      </c>
      <c r="AK447">
        <v>0.269156178949852</v>
      </c>
      <c r="AL447">
        <v>1.2902961574562903</v>
      </c>
      <c r="AM447">
        <v>0.78419731268118642</v>
      </c>
      <c r="AN447" s="2"/>
    </row>
    <row r="448" spans="1:40" x14ac:dyDescent="0.45">
      <c r="A448">
        <v>447</v>
      </c>
      <c r="B448" t="s">
        <v>324</v>
      </c>
      <c r="C448">
        <v>2008</v>
      </c>
      <c r="D448">
        <v>31</v>
      </c>
      <c r="E448" t="s">
        <v>313</v>
      </c>
      <c r="F448" t="s">
        <v>17</v>
      </c>
      <c r="G448">
        <v>706</v>
      </c>
      <c r="H448">
        <v>116</v>
      </c>
      <c r="I448">
        <v>172</v>
      </c>
      <c r="J448">
        <v>100</v>
      </c>
      <c r="K448">
        <v>40</v>
      </c>
      <c r="L448">
        <v>5</v>
      </c>
      <c r="M448">
        <v>25</v>
      </c>
      <c r="N448">
        <v>92</v>
      </c>
      <c r="O448">
        <v>130</v>
      </c>
      <c r="P448" s="28">
        <v>7</v>
      </c>
      <c r="Q448">
        <v>4.9000000000000004</v>
      </c>
      <c r="R448">
        <v>5.3</v>
      </c>
      <c r="S448">
        <v>2</v>
      </c>
      <c r="T448">
        <v>24</v>
      </c>
      <c r="U448">
        <v>5</v>
      </c>
      <c r="V448">
        <v>-47.217614202620098</v>
      </c>
      <c r="W448">
        <v>12.852240632447296</v>
      </c>
      <c r="X448">
        <v>4.0377232250962454</v>
      </c>
      <c r="Y448">
        <v>16.597813548109549</v>
      </c>
      <c r="Z448">
        <v>-5.9560244736478394</v>
      </c>
      <c r="AA448">
        <v>-3.6684687570704799</v>
      </c>
      <c r="AB448">
        <v>-0.67308709021783997</v>
      </c>
      <c r="AC448">
        <v>1.0009011357201725</v>
      </c>
      <c r="AD448">
        <v>-3.9871061265325429</v>
      </c>
      <c r="AE448">
        <v>24.153041051532639</v>
      </c>
      <c r="AF448">
        <v>-13.092552531474849</v>
      </c>
      <c r="AG448">
        <v>10.723418380366008</v>
      </c>
      <c r="AH448">
        <v>7.7764583481001077</v>
      </c>
      <c r="AI448">
        <v>-0.22124537480186199</v>
      </c>
      <c r="AJ448">
        <v>-5.2470920934553682</v>
      </c>
      <c r="AK448">
        <v>-0.67289044737463</v>
      </c>
      <c r="AL448">
        <v>-3.5944847758234926</v>
      </c>
      <c r="AM448">
        <v>2.6740153906724847E-2</v>
      </c>
      <c r="AN448" s="2"/>
    </row>
    <row r="449" spans="1:40" x14ac:dyDescent="0.45">
      <c r="A449">
        <v>448</v>
      </c>
      <c r="B449" t="s">
        <v>181</v>
      </c>
      <c r="C449">
        <v>1976</v>
      </c>
      <c r="D449">
        <v>35</v>
      </c>
      <c r="E449" t="s">
        <v>73</v>
      </c>
      <c r="F449" t="s">
        <v>17</v>
      </c>
      <c r="G449">
        <v>759</v>
      </c>
      <c r="H449">
        <v>130</v>
      </c>
      <c r="I449">
        <v>215</v>
      </c>
      <c r="J449">
        <v>157</v>
      </c>
      <c r="K449">
        <v>42</v>
      </c>
      <c r="L449">
        <v>6</v>
      </c>
      <c r="M449">
        <v>9</v>
      </c>
      <c r="N449">
        <v>86</v>
      </c>
      <c r="O449">
        <v>141</v>
      </c>
      <c r="P449" s="28">
        <v>7</v>
      </c>
      <c r="Q449">
        <v>4.9000000000000004</v>
      </c>
      <c r="R449">
        <v>6.7</v>
      </c>
      <c r="S449">
        <v>0.6</v>
      </c>
      <c r="T449">
        <v>34</v>
      </c>
      <c r="U449">
        <v>4</v>
      </c>
      <c r="V449">
        <v>-47.217614202620098</v>
      </c>
      <c r="W449">
        <v>13.817068895223084</v>
      </c>
      <c r="X449">
        <v>4.5250346488147581</v>
      </c>
      <c r="Y449">
        <v>20.747266935136935</v>
      </c>
      <c r="Z449">
        <v>-9.3509584236271088</v>
      </c>
      <c r="AA449">
        <v>-3.8518921949240039</v>
      </c>
      <c r="AB449">
        <v>-0.80770450826140805</v>
      </c>
      <c r="AC449">
        <v>0.36032440885926209</v>
      </c>
      <c r="AD449">
        <v>-3.7270774661065076</v>
      </c>
      <c r="AE449">
        <v>26.196759909739249</v>
      </c>
      <c r="AF449">
        <v>-13.092552531474849</v>
      </c>
      <c r="AG449">
        <v>10.723418380366008</v>
      </c>
      <c r="AH449">
        <v>9.8306171570322114</v>
      </c>
      <c r="AI449">
        <v>-6.6373612440558588E-2</v>
      </c>
      <c r="AJ449">
        <v>-7.4333804657284377</v>
      </c>
      <c r="AK449">
        <v>-0.538312357899704</v>
      </c>
      <c r="AL449">
        <v>0.11462457208883503</v>
      </c>
      <c r="AM449">
        <v>0.52862480859806626</v>
      </c>
      <c r="AN449" s="2"/>
    </row>
    <row r="450" spans="1:40" x14ac:dyDescent="0.45">
      <c r="A450">
        <v>449</v>
      </c>
      <c r="B450" t="s">
        <v>321</v>
      </c>
      <c r="C450">
        <v>2010</v>
      </c>
      <c r="D450">
        <v>29</v>
      </c>
      <c r="E450" t="s">
        <v>55</v>
      </c>
      <c r="F450" t="s">
        <v>13</v>
      </c>
      <c r="G450">
        <v>683</v>
      </c>
      <c r="H450">
        <v>109</v>
      </c>
      <c r="I450">
        <v>148</v>
      </c>
      <c r="J450">
        <v>56</v>
      </c>
      <c r="K450">
        <v>35</v>
      </c>
      <c r="L450">
        <v>3</v>
      </c>
      <c r="M450">
        <v>9</v>
      </c>
      <c r="N450">
        <v>100</v>
      </c>
      <c r="O450">
        <v>164</v>
      </c>
      <c r="P450" s="28">
        <v>7</v>
      </c>
      <c r="Q450">
        <v>4.5</v>
      </c>
      <c r="R450">
        <v>7.3</v>
      </c>
      <c r="S450">
        <v>-0.6</v>
      </c>
      <c r="T450">
        <v>51</v>
      </c>
      <c r="U450">
        <v>-2</v>
      </c>
      <c r="V450">
        <v>-47.217614202620098</v>
      </c>
      <c r="W450">
        <v>12.433541575016294</v>
      </c>
      <c r="X450">
        <v>3.7940675132369894</v>
      </c>
      <c r="Y450">
        <v>14.281839564652403</v>
      </c>
      <c r="Z450">
        <v>-3.3353737052427901</v>
      </c>
      <c r="AA450">
        <v>-3.2099101624366702</v>
      </c>
      <c r="AB450">
        <v>-0.40385225413070402</v>
      </c>
      <c r="AC450">
        <v>0.36032440885926209</v>
      </c>
      <c r="AD450">
        <v>-4.3338110071005902</v>
      </c>
      <c r="AE450">
        <v>30.469990249625791</v>
      </c>
      <c r="AF450">
        <v>-13.092552531474849</v>
      </c>
      <c r="AG450">
        <v>9.8480372880912306</v>
      </c>
      <c r="AH450">
        <v>10.710970932288827</v>
      </c>
      <c r="AI450">
        <v>6.6373612440558588E-2</v>
      </c>
      <c r="AJ450">
        <v>-11.150070698592657</v>
      </c>
      <c r="AK450">
        <v>0.269156178949852</v>
      </c>
      <c r="AL450">
        <v>-0.50888323843715444</v>
      </c>
      <c r="AM450">
        <v>0.37545535697811866</v>
      </c>
      <c r="AN450" s="2"/>
    </row>
    <row r="451" spans="1:40" x14ac:dyDescent="0.45">
      <c r="A451">
        <v>450</v>
      </c>
      <c r="B451" t="s">
        <v>426</v>
      </c>
      <c r="C451">
        <v>2014</v>
      </c>
      <c r="D451">
        <v>27</v>
      </c>
      <c r="E451" t="s">
        <v>235</v>
      </c>
      <c r="F451" t="s">
        <v>13</v>
      </c>
      <c r="G451">
        <v>676</v>
      </c>
      <c r="H451">
        <v>94</v>
      </c>
      <c r="I451">
        <v>200</v>
      </c>
      <c r="J451">
        <v>133</v>
      </c>
      <c r="K451">
        <v>45</v>
      </c>
      <c r="L451">
        <v>2</v>
      </c>
      <c r="M451">
        <v>23</v>
      </c>
      <c r="N451">
        <v>52</v>
      </c>
      <c r="O451">
        <v>148</v>
      </c>
      <c r="P451" s="28">
        <v>7</v>
      </c>
      <c r="Q451">
        <v>4.5999999999999996</v>
      </c>
      <c r="R451">
        <v>6.7</v>
      </c>
      <c r="S451">
        <v>-0.1</v>
      </c>
      <c r="T451">
        <v>40</v>
      </c>
      <c r="U451">
        <v>4</v>
      </c>
      <c r="V451">
        <v>-47.217614202620098</v>
      </c>
      <c r="W451">
        <v>12.306111427102509</v>
      </c>
      <c r="X451">
        <v>3.2719481306814404</v>
      </c>
      <c r="Y451">
        <v>19.29978319547622</v>
      </c>
      <c r="Z451">
        <v>-7.9215125499516272</v>
      </c>
      <c r="AA451">
        <v>-4.1270273517042897</v>
      </c>
      <c r="AB451">
        <v>-0.269234836087136</v>
      </c>
      <c r="AC451">
        <v>0.92082904486255868</v>
      </c>
      <c r="AD451">
        <v>-2.253581723692307</v>
      </c>
      <c r="AE451">
        <v>27.497308274052546</v>
      </c>
      <c r="AF451">
        <v>-13.092552531474849</v>
      </c>
      <c r="AG451">
        <v>10.066882561159924</v>
      </c>
      <c r="AH451">
        <v>9.8306171570322114</v>
      </c>
      <c r="AI451">
        <v>1.10622687400931E-2</v>
      </c>
      <c r="AJ451">
        <v>-8.7451534890922797</v>
      </c>
      <c r="AK451">
        <v>-0.538312357899704</v>
      </c>
      <c r="AL451">
        <v>-0.9604469834147924</v>
      </c>
      <c r="AM451">
        <v>0.27678871027513552</v>
      </c>
      <c r="AN451" s="2"/>
    </row>
    <row r="452" spans="1:40" x14ac:dyDescent="0.45">
      <c r="A452">
        <v>451</v>
      </c>
      <c r="B452" t="s">
        <v>427</v>
      </c>
      <c r="C452">
        <v>1949</v>
      </c>
      <c r="D452">
        <v>33</v>
      </c>
      <c r="E452" t="s">
        <v>237</v>
      </c>
      <c r="F452" t="s">
        <v>13</v>
      </c>
      <c r="G452">
        <v>682</v>
      </c>
      <c r="H452">
        <v>128</v>
      </c>
      <c r="I452">
        <v>138</v>
      </c>
      <c r="J452">
        <v>87</v>
      </c>
      <c r="K452">
        <v>25</v>
      </c>
      <c r="L452">
        <v>3</v>
      </c>
      <c r="M452">
        <v>2</v>
      </c>
      <c r="N452">
        <v>149</v>
      </c>
      <c r="O452">
        <v>137</v>
      </c>
      <c r="P452" s="28">
        <v>7</v>
      </c>
      <c r="Q452">
        <v>5.2</v>
      </c>
      <c r="R452">
        <v>6.4</v>
      </c>
      <c r="S452">
        <v>1.6</v>
      </c>
      <c r="T452">
        <v>35</v>
      </c>
      <c r="U452">
        <v>2</v>
      </c>
      <c r="V452">
        <v>-47.217614202620098</v>
      </c>
      <c r="W452">
        <v>12.415337268171468</v>
      </c>
      <c r="X452">
        <v>4.4554187311406848</v>
      </c>
      <c r="Y452">
        <v>13.316850404878592</v>
      </c>
      <c r="Z452">
        <v>-5.181741292073621</v>
      </c>
      <c r="AA452">
        <v>-2.2927929731690497</v>
      </c>
      <c r="AB452">
        <v>-0.40385225413070402</v>
      </c>
      <c r="AC452">
        <v>8.0072090857613798E-2</v>
      </c>
      <c r="AD452">
        <v>-6.4573784005798798</v>
      </c>
      <c r="AE452">
        <v>25.453589415845936</v>
      </c>
      <c r="AF452">
        <v>-13.092552531474849</v>
      </c>
      <c r="AG452">
        <v>11.379954199572088</v>
      </c>
      <c r="AH452">
        <v>9.3904402694039035</v>
      </c>
      <c r="AI452">
        <v>-0.1769962998414896</v>
      </c>
      <c r="AJ452">
        <v>-7.6520093029557446</v>
      </c>
      <c r="AK452">
        <v>-0.269156178949852</v>
      </c>
      <c r="AL452">
        <v>-6.2524310559250011</v>
      </c>
      <c r="AM452">
        <v>1.9220653445490155E-3</v>
      </c>
      <c r="AN452" s="2"/>
    </row>
    <row r="453" spans="1:40" x14ac:dyDescent="0.45">
      <c r="A453">
        <v>452</v>
      </c>
      <c r="B453" t="s">
        <v>80</v>
      </c>
      <c r="C453">
        <v>2008</v>
      </c>
      <c r="D453">
        <v>24</v>
      </c>
      <c r="E453" t="s">
        <v>40</v>
      </c>
      <c r="F453" t="s">
        <v>13</v>
      </c>
      <c r="G453">
        <v>726</v>
      </c>
      <c r="H453">
        <v>118</v>
      </c>
      <c r="I453">
        <v>213</v>
      </c>
      <c r="J453">
        <v>140</v>
      </c>
      <c r="K453">
        <v>54</v>
      </c>
      <c r="L453">
        <v>2</v>
      </c>
      <c r="M453">
        <v>20</v>
      </c>
      <c r="N453">
        <v>50</v>
      </c>
      <c r="O453">
        <v>123</v>
      </c>
      <c r="P453" s="28">
        <v>7</v>
      </c>
      <c r="Q453">
        <v>4.5999999999999996</v>
      </c>
      <c r="R453">
        <v>5.6</v>
      </c>
      <c r="S453">
        <v>1.9</v>
      </c>
      <c r="T453">
        <v>25</v>
      </c>
      <c r="U453">
        <v>1</v>
      </c>
      <c r="V453">
        <v>-47.217614202620098</v>
      </c>
      <c r="W453">
        <v>13.216326769343819</v>
      </c>
      <c r="X453">
        <v>4.1073391427703188</v>
      </c>
      <c r="Y453">
        <v>20.554269103182175</v>
      </c>
      <c r="Z453">
        <v>-8.3384342631069757</v>
      </c>
      <c r="AA453">
        <v>-4.9524328220451483</v>
      </c>
      <c r="AB453">
        <v>-0.269234836087136</v>
      </c>
      <c r="AC453">
        <v>0.80072090857613798</v>
      </c>
      <c r="AD453">
        <v>-2.1669055035502951</v>
      </c>
      <c r="AE453">
        <v>22.852492687219346</v>
      </c>
      <c r="AF453">
        <v>-13.092552531474849</v>
      </c>
      <c r="AG453">
        <v>10.066882561159924</v>
      </c>
      <c r="AH453">
        <v>8.2166352357284147</v>
      </c>
      <c r="AI453">
        <v>-0.21018310606176888</v>
      </c>
      <c r="AJ453">
        <v>-5.4657209306826751</v>
      </c>
      <c r="AK453">
        <v>-0.134578089474926</v>
      </c>
      <c r="AL453">
        <v>-2.0329898771237329</v>
      </c>
      <c r="AM453">
        <v>0.11578247592927893</v>
      </c>
      <c r="AN453" s="2"/>
    </row>
    <row r="454" spans="1:40" x14ac:dyDescent="0.45">
      <c r="A454">
        <v>453</v>
      </c>
      <c r="B454" t="s">
        <v>428</v>
      </c>
      <c r="C454">
        <v>2019</v>
      </c>
      <c r="D454">
        <v>26</v>
      </c>
      <c r="E454" t="s">
        <v>114</v>
      </c>
      <c r="F454" t="s">
        <v>17</v>
      </c>
      <c r="G454">
        <v>656</v>
      </c>
      <c r="H454">
        <v>111</v>
      </c>
      <c r="I454">
        <v>173</v>
      </c>
      <c r="J454">
        <v>95</v>
      </c>
      <c r="K454">
        <v>38</v>
      </c>
      <c r="L454">
        <v>5</v>
      </c>
      <c r="M454">
        <v>23</v>
      </c>
      <c r="N454">
        <v>58</v>
      </c>
      <c r="O454">
        <v>120</v>
      </c>
      <c r="P454" s="28">
        <v>7</v>
      </c>
      <c r="Q454">
        <v>5</v>
      </c>
      <c r="R454">
        <v>5</v>
      </c>
      <c r="S454">
        <v>2.8</v>
      </c>
      <c r="T454">
        <v>20</v>
      </c>
      <c r="U454">
        <v>4</v>
      </c>
      <c r="V454">
        <v>-47.217614202620098</v>
      </c>
      <c r="W454">
        <v>11.942025290205986</v>
      </c>
      <c r="X454">
        <v>3.8636834309110624</v>
      </c>
      <c r="Y454">
        <v>16.694312464086931</v>
      </c>
      <c r="Z454">
        <v>-5.6582232499654479</v>
      </c>
      <c r="AA454">
        <v>-3.4850453192169559</v>
      </c>
      <c r="AB454">
        <v>-0.67308709021783997</v>
      </c>
      <c r="AC454">
        <v>0.92082904486255868</v>
      </c>
      <c r="AD454">
        <v>-2.5136103841183424</v>
      </c>
      <c r="AE454">
        <v>22.295114816799362</v>
      </c>
      <c r="AF454">
        <v>-13.092552531474849</v>
      </c>
      <c r="AG454">
        <v>10.942263653434701</v>
      </c>
      <c r="AH454">
        <v>7.3362814604717999</v>
      </c>
      <c r="AI454">
        <v>-0.30974352472260674</v>
      </c>
      <c r="AJ454">
        <v>-4.3725767445461399</v>
      </c>
      <c r="AK454">
        <v>-0.538312357899704</v>
      </c>
      <c r="AL454">
        <v>-3.8662552440095839</v>
      </c>
      <c r="AM454">
        <v>2.0507272285275088E-2</v>
      </c>
      <c r="AN454" s="2"/>
    </row>
    <row r="455" spans="1:40" x14ac:dyDescent="0.45">
      <c r="A455">
        <v>454</v>
      </c>
      <c r="B455" t="s">
        <v>42</v>
      </c>
      <c r="C455">
        <v>2019</v>
      </c>
      <c r="D455">
        <v>27</v>
      </c>
      <c r="E455" t="s">
        <v>43</v>
      </c>
      <c r="F455" t="s">
        <v>17</v>
      </c>
      <c r="G455">
        <v>580</v>
      </c>
      <c r="H455">
        <v>100</v>
      </c>
      <c r="I455">
        <v>161</v>
      </c>
      <c r="J455">
        <v>85</v>
      </c>
      <c r="K455">
        <v>29</v>
      </c>
      <c r="L455">
        <v>3</v>
      </c>
      <c r="M455">
        <v>30</v>
      </c>
      <c r="N455">
        <v>80</v>
      </c>
      <c r="O455">
        <v>179</v>
      </c>
      <c r="P455" s="28">
        <v>7</v>
      </c>
      <c r="Q455">
        <v>5.2</v>
      </c>
      <c r="R455">
        <v>7.3</v>
      </c>
      <c r="S455">
        <v>-0.9</v>
      </c>
      <c r="T455">
        <v>56</v>
      </c>
      <c r="U455">
        <v>8</v>
      </c>
      <c r="V455">
        <v>-47.217614202620098</v>
      </c>
      <c r="W455">
        <v>10.558497969999195</v>
      </c>
      <c r="X455">
        <v>3.4807958837036601</v>
      </c>
      <c r="Y455">
        <v>15.536325472358357</v>
      </c>
      <c r="Z455">
        <v>-5.062620802600664</v>
      </c>
      <c r="AA455">
        <v>-2.6596398488760977</v>
      </c>
      <c r="AB455">
        <v>-0.40385225413070402</v>
      </c>
      <c r="AC455">
        <v>1.201081362864207</v>
      </c>
      <c r="AD455">
        <v>-3.4670488056804722</v>
      </c>
      <c r="AE455">
        <v>33.256879601725714</v>
      </c>
      <c r="AF455">
        <v>-13.092552531474849</v>
      </c>
      <c r="AG455">
        <v>11.379954199572088</v>
      </c>
      <c r="AH455">
        <v>10.710970932288827</v>
      </c>
      <c r="AI455">
        <v>9.9560418660837896E-2</v>
      </c>
      <c r="AJ455">
        <v>-12.243214884729191</v>
      </c>
      <c r="AK455">
        <v>-1.076624715799408</v>
      </c>
      <c r="AL455">
        <v>1.0008977952614071</v>
      </c>
      <c r="AM455">
        <v>0.73123505927042509</v>
      </c>
      <c r="AN455" s="2"/>
    </row>
    <row r="456" spans="1:40" x14ac:dyDescent="0.45">
      <c r="A456">
        <v>455</v>
      </c>
      <c r="B456" t="s">
        <v>54</v>
      </c>
      <c r="C456">
        <v>2014</v>
      </c>
      <c r="D456">
        <v>28</v>
      </c>
      <c r="E456" t="s">
        <v>94</v>
      </c>
      <c r="F456" t="s">
        <v>13</v>
      </c>
      <c r="G456">
        <v>695</v>
      </c>
      <c r="H456">
        <v>93</v>
      </c>
      <c r="I456">
        <v>155</v>
      </c>
      <c r="J456">
        <v>93</v>
      </c>
      <c r="K456">
        <v>31</v>
      </c>
      <c r="L456">
        <v>2</v>
      </c>
      <c r="M456">
        <v>8</v>
      </c>
      <c r="N456">
        <v>76</v>
      </c>
      <c r="O456">
        <v>127</v>
      </c>
      <c r="P456" s="28">
        <v>6.9</v>
      </c>
      <c r="Q456">
        <v>4.5999999999999996</v>
      </c>
      <c r="R456">
        <v>5.2</v>
      </c>
      <c r="S456">
        <v>2.1</v>
      </c>
      <c r="T456">
        <v>22</v>
      </c>
      <c r="U456">
        <v>0</v>
      </c>
      <c r="V456">
        <v>-47.217614202620098</v>
      </c>
      <c r="W456">
        <v>12.651993257154208</v>
      </c>
      <c r="X456">
        <v>3.2371401718444037</v>
      </c>
      <c r="Y456">
        <v>14.95733197649407</v>
      </c>
      <c r="Z456">
        <v>-5.539102760492491</v>
      </c>
      <c r="AA456">
        <v>-2.8430632867296222</v>
      </c>
      <c r="AB456">
        <v>-0.269234836087136</v>
      </c>
      <c r="AC456">
        <v>0.32028836343045519</v>
      </c>
      <c r="AD456">
        <v>-3.2936963653964484</v>
      </c>
      <c r="AE456">
        <v>23.595663181112656</v>
      </c>
      <c r="AF456">
        <v>-12.905516066739496</v>
      </c>
      <c r="AG456">
        <v>10.066882561159924</v>
      </c>
      <c r="AH456">
        <v>7.6297327188906721</v>
      </c>
      <c r="AI456">
        <v>-0.2323076435419551</v>
      </c>
      <c r="AJ456">
        <v>-4.8098344190007536</v>
      </c>
      <c r="AK456">
        <v>0</v>
      </c>
      <c r="AL456">
        <v>-4.6513373505216133</v>
      </c>
      <c r="AM456">
        <v>9.4585056649617617E-3</v>
      </c>
      <c r="AN456" s="2"/>
    </row>
    <row r="457" spans="1:40" x14ac:dyDescent="0.45">
      <c r="A457">
        <v>456</v>
      </c>
      <c r="B457" t="s">
        <v>423</v>
      </c>
      <c r="C457">
        <v>2002</v>
      </c>
      <c r="D457">
        <v>29</v>
      </c>
      <c r="E457" t="s">
        <v>37</v>
      </c>
      <c r="F457" t="s">
        <v>17</v>
      </c>
      <c r="G457">
        <v>685</v>
      </c>
      <c r="H457">
        <v>110</v>
      </c>
      <c r="I457">
        <v>166</v>
      </c>
      <c r="J457">
        <v>92</v>
      </c>
      <c r="K457">
        <v>31</v>
      </c>
      <c r="L457">
        <v>1</v>
      </c>
      <c r="M457">
        <v>8</v>
      </c>
      <c r="N457">
        <v>93</v>
      </c>
      <c r="O457">
        <v>154</v>
      </c>
      <c r="P457" s="28">
        <v>6.9</v>
      </c>
      <c r="Q457">
        <v>4.9000000000000004</v>
      </c>
      <c r="R457">
        <v>5.6</v>
      </c>
      <c r="S457">
        <v>0.7</v>
      </c>
      <c r="T457">
        <v>44</v>
      </c>
      <c r="U457">
        <v>-2</v>
      </c>
      <c r="V457">
        <v>-47.217614202620098</v>
      </c>
      <c r="W457">
        <v>12.469950188705946</v>
      </c>
      <c r="X457">
        <v>3.8288754720740261</v>
      </c>
      <c r="Y457">
        <v>16.01882005224526</v>
      </c>
      <c r="Z457">
        <v>-5.4795425157560125</v>
      </c>
      <c r="AA457">
        <v>-2.8430632867296222</v>
      </c>
      <c r="AB457">
        <v>-0.134617418043568</v>
      </c>
      <c r="AC457">
        <v>0.32028836343045519</v>
      </c>
      <c r="AD457">
        <v>-4.0304442366035484</v>
      </c>
      <c r="AE457">
        <v>28.612064014892514</v>
      </c>
      <c r="AF457">
        <v>-12.905516066739496</v>
      </c>
      <c r="AG457">
        <v>10.723418380366008</v>
      </c>
      <c r="AH457">
        <v>8.2166352357284147</v>
      </c>
      <c r="AI457">
        <v>-7.7435881180651686E-2</v>
      </c>
      <c r="AJ457">
        <v>-9.6196688380015072</v>
      </c>
      <c r="AK457">
        <v>0.269156178949852</v>
      </c>
      <c r="AL457">
        <v>-1.8486945592820296</v>
      </c>
      <c r="AM457">
        <v>0.13602624357137422</v>
      </c>
      <c r="AN457" s="2"/>
    </row>
    <row r="458" spans="1:40" x14ac:dyDescent="0.45">
      <c r="A458">
        <v>457</v>
      </c>
      <c r="B458" t="s">
        <v>61</v>
      </c>
      <c r="C458">
        <v>2012</v>
      </c>
      <c r="D458">
        <v>25</v>
      </c>
      <c r="E458" t="s">
        <v>62</v>
      </c>
      <c r="F458" t="s">
        <v>17</v>
      </c>
      <c r="G458">
        <v>673</v>
      </c>
      <c r="H458">
        <v>107</v>
      </c>
      <c r="I458">
        <v>194</v>
      </c>
      <c r="J458">
        <v>128</v>
      </c>
      <c r="K458">
        <v>29</v>
      </c>
      <c r="L458">
        <v>6</v>
      </c>
      <c r="M458">
        <v>20</v>
      </c>
      <c r="N458">
        <v>70</v>
      </c>
      <c r="O458">
        <v>162</v>
      </c>
      <c r="P458" s="28">
        <v>6.9</v>
      </c>
      <c r="Q458">
        <v>4.9000000000000004</v>
      </c>
      <c r="R458">
        <v>7.5</v>
      </c>
      <c r="S458">
        <v>-0.2</v>
      </c>
      <c r="T458">
        <v>46</v>
      </c>
      <c r="U458">
        <v>3</v>
      </c>
      <c r="V458">
        <v>-47.217614202620098</v>
      </c>
      <c r="W458">
        <v>12.251498506568032</v>
      </c>
      <c r="X458">
        <v>3.7244515955629161</v>
      </c>
      <c r="Y458">
        <v>18.720789699611935</v>
      </c>
      <c r="Z458">
        <v>-7.6237113262692349</v>
      </c>
      <c r="AA458">
        <v>-2.6596398488760977</v>
      </c>
      <c r="AB458">
        <v>-0.80770450826140805</v>
      </c>
      <c r="AC458">
        <v>0.80072090857613798</v>
      </c>
      <c r="AD458">
        <v>-3.033667704970413</v>
      </c>
      <c r="AE458">
        <v>30.098405002679137</v>
      </c>
      <c r="AF458">
        <v>-12.905516066739496</v>
      </c>
      <c r="AG458">
        <v>10.723418380366008</v>
      </c>
      <c r="AH458">
        <v>11.0044221907077</v>
      </c>
      <c r="AI458">
        <v>2.21245374801862E-2</v>
      </c>
      <c r="AJ458">
        <v>-10.056926512456123</v>
      </c>
      <c r="AK458">
        <v>-0.403734268424778</v>
      </c>
      <c r="AL458">
        <v>2.6373163829344057</v>
      </c>
      <c r="AM458">
        <v>0.93322492600586449</v>
      </c>
      <c r="AN458" s="2"/>
    </row>
    <row r="459" spans="1:40" x14ac:dyDescent="0.45">
      <c r="A459">
        <v>458</v>
      </c>
      <c r="B459" t="s">
        <v>429</v>
      </c>
      <c r="C459">
        <v>2023</v>
      </c>
      <c r="D459">
        <v>29</v>
      </c>
      <c r="E459" t="s">
        <v>70</v>
      </c>
      <c r="F459" t="s">
        <v>13</v>
      </c>
      <c r="G459">
        <v>536</v>
      </c>
      <c r="H459">
        <v>88</v>
      </c>
      <c r="I459">
        <v>156</v>
      </c>
      <c r="J459">
        <v>81</v>
      </c>
      <c r="K459">
        <v>42</v>
      </c>
      <c r="L459">
        <v>0</v>
      </c>
      <c r="M459">
        <v>2</v>
      </c>
      <c r="N459">
        <v>49</v>
      </c>
      <c r="O459">
        <v>173</v>
      </c>
      <c r="P459" s="28">
        <v>6.9</v>
      </c>
      <c r="Q459">
        <v>5.3</v>
      </c>
      <c r="R459">
        <v>6.4</v>
      </c>
      <c r="S459">
        <v>1.2</v>
      </c>
      <c r="T459">
        <v>42</v>
      </c>
      <c r="U459">
        <v>-1</v>
      </c>
      <c r="V459">
        <v>-47.217614202620098</v>
      </c>
      <c r="W459">
        <v>9.7575084688268419</v>
      </c>
      <c r="X459">
        <v>3.0631003776592207</v>
      </c>
      <c r="Y459">
        <v>15.053830892471451</v>
      </c>
      <c r="Z459">
        <v>-4.8243798236547502</v>
      </c>
      <c r="AA459">
        <v>-3.8518921949240039</v>
      </c>
      <c r="AB459">
        <v>0</v>
      </c>
      <c r="AC459">
        <v>8.0072090857613798E-2</v>
      </c>
      <c r="AD459">
        <v>-2.1235673934792891</v>
      </c>
      <c r="AE459">
        <v>32.142123860885746</v>
      </c>
      <c r="AF459">
        <v>-12.905516066739496</v>
      </c>
      <c r="AG459">
        <v>11.598799472640783</v>
      </c>
      <c r="AH459">
        <v>9.3904402694039035</v>
      </c>
      <c r="AI459">
        <v>-0.13274722488111718</v>
      </c>
      <c r="AJ459">
        <v>-9.1824111635468935</v>
      </c>
      <c r="AK459">
        <v>0.134578089474926</v>
      </c>
      <c r="AL459">
        <v>0.98232545237483526</v>
      </c>
      <c r="AM459">
        <v>0.72756939315336588</v>
      </c>
      <c r="AN459" s="2"/>
    </row>
    <row r="460" spans="1:40" x14ac:dyDescent="0.45">
      <c r="A460">
        <v>459</v>
      </c>
      <c r="B460" t="s">
        <v>430</v>
      </c>
      <c r="C460">
        <v>1965</v>
      </c>
      <c r="D460">
        <v>28</v>
      </c>
      <c r="E460" t="s">
        <v>31</v>
      </c>
      <c r="F460" t="s">
        <v>13</v>
      </c>
      <c r="G460">
        <v>668</v>
      </c>
      <c r="H460">
        <v>93</v>
      </c>
      <c r="I460">
        <v>166</v>
      </c>
      <c r="J460">
        <v>129</v>
      </c>
      <c r="K460">
        <v>22</v>
      </c>
      <c r="L460">
        <v>5</v>
      </c>
      <c r="M460">
        <v>17</v>
      </c>
      <c r="N460">
        <v>67</v>
      </c>
      <c r="O460">
        <v>120</v>
      </c>
      <c r="P460" s="28">
        <v>6.9</v>
      </c>
      <c r="Q460">
        <v>4.9000000000000004</v>
      </c>
      <c r="R460">
        <v>4.7</v>
      </c>
      <c r="S460">
        <v>2.8</v>
      </c>
      <c r="T460">
        <v>16</v>
      </c>
      <c r="U460">
        <v>3</v>
      </c>
      <c r="V460">
        <v>-47.217614202620098</v>
      </c>
      <c r="W460">
        <v>12.160476972343901</v>
      </c>
      <c r="X460">
        <v>3.2371401718444037</v>
      </c>
      <c r="Y460">
        <v>16.01882005224526</v>
      </c>
      <c r="Z460">
        <v>-7.6832715710057133</v>
      </c>
      <c r="AA460">
        <v>-2.017657816388764</v>
      </c>
      <c r="AB460">
        <v>-0.67308709021783997</v>
      </c>
      <c r="AC460">
        <v>0.68061277228971728</v>
      </c>
      <c r="AD460">
        <v>-2.9036533747573956</v>
      </c>
      <c r="AE460">
        <v>22.295114816799362</v>
      </c>
      <c r="AF460">
        <v>-12.905516066739496</v>
      </c>
      <c r="AG460">
        <v>10.723418380366008</v>
      </c>
      <c r="AH460">
        <v>6.896104572843492</v>
      </c>
      <c r="AI460">
        <v>-0.30974352472260674</v>
      </c>
      <c r="AJ460">
        <v>-3.498061395636912</v>
      </c>
      <c r="AK460">
        <v>-0.403734268424778</v>
      </c>
      <c r="AL460">
        <v>-5.6006515717814622</v>
      </c>
      <c r="AM460">
        <v>3.6818489701475905E-3</v>
      </c>
      <c r="AN460" s="2"/>
    </row>
    <row r="461" spans="1:40" x14ac:dyDescent="0.45">
      <c r="A461">
        <v>460</v>
      </c>
      <c r="B461" t="s">
        <v>431</v>
      </c>
      <c r="C461">
        <v>2009</v>
      </c>
      <c r="D461">
        <v>27</v>
      </c>
      <c r="E461" t="s">
        <v>117</v>
      </c>
      <c r="F461" t="s">
        <v>17</v>
      </c>
      <c r="G461">
        <v>681</v>
      </c>
      <c r="H461">
        <v>90</v>
      </c>
      <c r="I461">
        <v>153</v>
      </c>
      <c r="J461">
        <v>84</v>
      </c>
      <c r="K461">
        <v>27</v>
      </c>
      <c r="L461">
        <v>2</v>
      </c>
      <c r="M461">
        <v>1</v>
      </c>
      <c r="N461">
        <v>119</v>
      </c>
      <c r="O461">
        <v>162</v>
      </c>
      <c r="P461" s="28">
        <v>6.9</v>
      </c>
      <c r="Q461">
        <v>4.9000000000000004</v>
      </c>
      <c r="R461">
        <v>5.4</v>
      </c>
      <c r="S461">
        <v>0.6</v>
      </c>
      <c r="T461">
        <v>48</v>
      </c>
      <c r="U461">
        <v>-6</v>
      </c>
      <c r="V461">
        <v>-47.217614202620098</v>
      </c>
      <c r="W461">
        <v>12.397132961326641</v>
      </c>
      <c r="X461">
        <v>3.1327162953332941</v>
      </c>
      <c r="Y461">
        <v>14.764334144539308</v>
      </c>
      <c r="Z461">
        <v>-5.0030605578641856</v>
      </c>
      <c r="AA461">
        <v>-2.4762164110225742</v>
      </c>
      <c r="AB461">
        <v>-0.269234836087136</v>
      </c>
      <c r="AC461">
        <v>4.0036045428806899E-2</v>
      </c>
      <c r="AD461">
        <v>-5.1572350984497026</v>
      </c>
      <c r="AE461">
        <v>30.098405002679137</v>
      </c>
      <c r="AF461">
        <v>-12.905516066739496</v>
      </c>
      <c r="AG461">
        <v>10.723418380366008</v>
      </c>
      <c r="AH461">
        <v>7.9231839773095443</v>
      </c>
      <c r="AI461">
        <v>-6.6373612440558588E-2</v>
      </c>
      <c r="AJ461">
        <v>-10.494184186910736</v>
      </c>
      <c r="AK461">
        <v>0.807468536849556</v>
      </c>
      <c r="AL461">
        <v>-3.7027396283021909</v>
      </c>
      <c r="AM461">
        <v>2.4062601146612208E-2</v>
      </c>
      <c r="AN461" s="2"/>
    </row>
    <row r="462" spans="1:40" x14ac:dyDescent="0.45">
      <c r="A462">
        <v>461</v>
      </c>
      <c r="B462" t="s">
        <v>135</v>
      </c>
      <c r="C462">
        <v>1989</v>
      </c>
      <c r="D462">
        <v>27</v>
      </c>
      <c r="E462" t="s">
        <v>65</v>
      </c>
      <c r="F462" t="s">
        <v>17</v>
      </c>
      <c r="G462">
        <v>640</v>
      </c>
      <c r="H462">
        <v>100</v>
      </c>
      <c r="I462">
        <v>158</v>
      </c>
      <c r="J462">
        <v>71</v>
      </c>
      <c r="K462">
        <v>34</v>
      </c>
      <c r="L462">
        <v>6</v>
      </c>
      <c r="M462">
        <v>3</v>
      </c>
      <c r="N462">
        <v>87</v>
      </c>
      <c r="O462">
        <v>192</v>
      </c>
      <c r="P462" s="28">
        <v>6.9</v>
      </c>
      <c r="Q462">
        <v>4.9000000000000004</v>
      </c>
      <c r="R462">
        <v>7.9</v>
      </c>
      <c r="S462">
        <v>-1.7</v>
      </c>
      <c r="T462">
        <v>60</v>
      </c>
      <c r="U462">
        <v>-1</v>
      </c>
      <c r="V462">
        <v>-47.217614202620098</v>
      </c>
      <c r="W462">
        <v>11.650756380688767</v>
      </c>
      <c r="X462">
        <v>3.4807958837036601</v>
      </c>
      <c r="Y462">
        <v>15.246828724426214</v>
      </c>
      <c r="Z462">
        <v>-4.2287773762899663</v>
      </c>
      <c r="AA462">
        <v>-3.1181984435099079</v>
      </c>
      <c r="AB462">
        <v>-0.80770450826140805</v>
      </c>
      <c r="AC462">
        <v>0.1201081362864207</v>
      </c>
      <c r="AD462">
        <v>-3.7704155761775136</v>
      </c>
      <c r="AE462">
        <v>35.672183706878975</v>
      </c>
      <c r="AF462">
        <v>-12.905516066739496</v>
      </c>
      <c r="AG462">
        <v>10.723418380366008</v>
      </c>
      <c r="AH462">
        <v>11.591324707545445</v>
      </c>
      <c r="AI462">
        <v>0.18805856858158268</v>
      </c>
      <c r="AJ462">
        <v>-13.117730233638421</v>
      </c>
      <c r="AK462">
        <v>0.134578089474926</v>
      </c>
      <c r="AL462">
        <v>3.6420961707151878</v>
      </c>
      <c r="AM462">
        <v>0.97447140977377156</v>
      </c>
      <c r="AN462" s="2"/>
    </row>
    <row r="463" spans="1:40" x14ac:dyDescent="0.45">
      <c r="A463">
        <v>462</v>
      </c>
      <c r="B463" t="s">
        <v>240</v>
      </c>
      <c r="C463">
        <v>1955</v>
      </c>
      <c r="D463">
        <v>36</v>
      </c>
      <c r="E463" t="s">
        <v>40</v>
      </c>
      <c r="F463" t="s">
        <v>13</v>
      </c>
      <c r="G463">
        <v>417</v>
      </c>
      <c r="H463">
        <v>77</v>
      </c>
      <c r="I463">
        <v>114</v>
      </c>
      <c r="J463">
        <v>62</v>
      </c>
      <c r="K463">
        <v>21</v>
      </c>
      <c r="L463">
        <v>3</v>
      </c>
      <c r="M463">
        <v>2</v>
      </c>
      <c r="N463">
        <v>91</v>
      </c>
      <c r="O463">
        <v>209</v>
      </c>
      <c r="P463" s="28">
        <v>6.9</v>
      </c>
      <c r="Q463">
        <v>5.6</v>
      </c>
      <c r="R463">
        <v>6.1</v>
      </c>
      <c r="S463">
        <v>0.4</v>
      </c>
      <c r="T463">
        <v>51</v>
      </c>
      <c r="U463">
        <v>0</v>
      </c>
      <c r="V463">
        <v>-47.217614202620098</v>
      </c>
      <c r="W463">
        <v>7.5911959542925249</v>
      </c>
      <c r="X463">
        <v>2.680212830451818</v>
      </c>
      <c r="Y463">
        <v>11.000876421421445</v>
      </c>
      <c r="Z463">
        <v>-3.6927351736616605</v>
      </c>
      <c r="AA463">
        <v>-1.925946097462002</v>
      </c>
      <c r="AB463">
        <v>-0.40385225413070402</v>
      </c>
      <c r="AC463">
        <v>8.0072090857613798E-2</v>
      </c>
      <c r="AD463">
        <v>-3.943768016461537</v>
      </c>
      <c r="AE463">
        <v>38.830658305925553</v>
      </c>
      <c r="AF463">
        <v>-12.905516066739496</v>
      </c>
      <c r="AG463">
        <v>12.255335291846864</v>
      </c>
      <c r="AH463">
        <v>8.9502633817755957</v>
      </c>
      <c r="AI463">
        <v>-4.4249074960372399E-2</v>
      </c>
      <c r="AJ463">
        <v>-11.150070698592657</v>
      </c>
      <c r="AK463">
        <v>0</v>
      </c>
      <c r="AL463">
        <v>0.10486269194287701</v>
      </c>
      <c r="AM463">
        <v>0.52619167667482014</v>
      </c>
      <c r="AN463" s="2"/>
    </row>
    <row r="464" spans="1:40" x14ac:dyDescent="0.45">
      <c r="A464">
        <v>463</v>
      </c>
      <c r="B464" t="s">
        <v>432</v>
      </c>
      <c r="C464">
        <v>1996</v>
      </c>
      <c r="D464">
        <v>32</v>
      </c>
      <c r="E464" t="s">
        <v>127</v>
      </c>
      <c r="F464" t="s">
        <v>13</v>
      </c>
      <c r="G464">
        <v>687</v>
      </c>
      <c r="H464">
        <v>117</v>
      </c>
      <c r="I464">
        <v>172</v>
      </c>
      <c r="J464">
        <v>80</v>
      </c>
      <c r="K464">
        <v>37</v>
      </c>
      <c r="L464">
        <v>5</v>
      </c>
      <c r="M464">
        <v>21</v>
      </c>
      <c r="N464">
        <v>76</v>
      </c>
      <c r="O464">
        <v>156</v>
      </c>
      <c r="P464" s="28">
        <v>6.9</v>
      </c>
      <c r="Q464">
        <v>4.7</v>
      </c>
      <c r="R464">
        <v>7.4</v>
      </c>
      <c r="S464">
        <v>-0.1</v>
      </c>
      <c r="T464">
        <v>49</v>
      </c>
      <c r="U464">
        <v>4</v>
      </c>
      <c r="V464">
        <v>-47.217614202620098</v>
      </c>
      <c r="W464">
        <v>12.506358802395598</v>
      </c>
      <c r="X464">
        <v>4.0725311839332825</v>
      </c>
      <c r="Y464">
        <v>16.597813548109549</v>
      </c>
      <c r="Z464">
        <v>-4.7648195789182717</v>
      </c>
      <c r="AA464">
        <v>-3.3933336002901937</v>
      </c>
      <c r="AB464">
        <v>-0.67308709021783997</v>
      </c>
      <c r="AC464">
        <v>0.84075695400494488</v>
      </c>
      <c r="AD464">
        <v>-3.2936963653964484</v>
      </c>
      <c r="AE464">
        <v>28.983649261839169</v>
      </c>
      <c r="AF464">
        <v>-12.905516066739496</v>
      </c>
      <c r="AG464">
        <v>10.285727834228618</v>
      </c>
      <c r="AH464">
        <v>10.857696561498264</v>
      </c>
      <c r="AI464">
        <v>1.10622687400931E-2</v>
      </c>
      <c r="AJ464">
        <v>-10.712813024138043</v>
      </c>
      <c r="AK464">
        <v>-0.538312357899704</v>
      </c>
      <c r="AL464">
        <v>0.65640412852941843</v>
      </c>
      <c r="AM464">
        <v>0.65845216382192984</v>
      </c>
      <c r="AN464" s="2"/>
    </row>
    <row r="465" spans="1:40" x14ac:dyDescent="0.45">
      <c r="A465">
        <v>464</v>
      </c>
      <c r="B465" t="s">
        <v>300</v>
      </c>
      <c r="C465">
        <v>1985</v>
      </c>
      <c r="D465">
        <v>31</v>
      </c>
      <c r="E465" t="s">
        <v>313</v>
      </c>
      <c r="F465" t="s">
        <v>17</v>
      </c>
      <c r="G465">
        <v>633</v>
      </c>
      <c r="H465">
        <v>83</v>
      </c>
      <c r="I465">
        <v>156</v>
      </c>
      <c r="J465">
        <v>106</v>
      </c>
      <c r="K465">
        <v>17</v>
      </c>
      <c r="L465">
        <v>1</v>
      </c>
      <c r="M465">
        <v>1</v>
      </c>
      <c r="N465">
        <v>69</v>
      </c>
      <c r="O465">
        <v>138</v>
      </c>
      <c r="P465" s="28">
        <v>6.9</v>
      </c>
      <c r="Q465">
        <v>4.7</v>
      </c>
      <c r="R465">
        <v>5.9</v>
      </c>
      <c r="S465">
        <v>1.9</v>
      </c>
      <c r="T465">
        <v>27</v>
      </c>
      <c r="U465">
        <v>-1</v>
      </c>
      <c r="V465">
        <v>-47.217614202620098</v>
      </c>
      <c r="W465">
        <v>11.523326232774984</v>
      </c>
      <c r="X465">
        <v>2.8890605834740377</v>
      </c>
      <c r="Y465">
        <v>15.053830892471451</v>
      </c>
      <c r="Z465">
        <v>-6.3133859420667102</v>
      </c>
      <c r="AA465">
        <v>-1.559099221754954</v>
      </c>
      <c r="AB465">
        <v>-0.134617418043568</v>
      </c>
      <c r="AC465">
        <v>4.0036045428806899E-2</v>
      </c>
      <c r="AD465">
        <v>-2.9903295948994071</v>
      </c>
      <c r="AE465">
        <v>25.639382039319266</v>
      </c>
      <c r="AF465">
        <v>-12.905516066739496</v>
      </c>
      <c r="AG465">
        <v>10.285727834228618</v>
      </c>
      <c r="AH465">
        <v>8.6568121233567243</v>
      </c>
      <c r="AI465">
        <v>-0.21018310606176888</v>
      </c>
      <c r="AJ465">
        <v>-5.9029786051372888</v>
      </c>
      <c r="AK465">
        <v>0.134578089474926</v>
      </c>
      <c r="AL465">
        <v>-3.0109703167944732</v>
      </c>
      <c r="AM465">
        <v>4.6932724280235698E-2</v>
      </c>
      <c r="AN465" s="2"/>
    </row>
    <row r="466" spans="1:40" x14ac:dyDescent="0.45">
      <c r="A466">
        <v>465</v>
      </c>
      <c r="B466" t="s">
        <v>433</v>
      </c>
      <c r="C466">
        <v>1968</v>
      </c>
      <c r="D466">
        <v>26</v>
      </c>
      <c r="E466" t="s">
        <v>59</v>
      </c>
      <c r="F466" t="s">
        <v>13</v>
      </c>
      <c r="G466">
        <v>635</v>
      </c>
      <c r="H466">
        <v>73</v>
      </c>
      <c r="I466">
        <v>142</v>
      </c>
      <c r="J466">
        <v>91</v>
      </c>
      <c r="K466">
        <v>24</v>
      </c>
      <c r="L466">
        <v>2</v>
      </c>
      <c r="M466">
        <v>0</v>
      </c>
      <c r="N466">
        <v>65</v>
      </c>
      <c r="O466">
        <v>145</v>
      </c>
      <c r="P466" s="28">
        <v>6.9</v>
      </c>
      <c r="Q466">
        <v>4.7</v>
      </c>
      <c r="R466">
        <v>6.6</v>
      </c>
      <c r="S466">
        <v>1.3</v>
      </c>
      <c r="T466">
        <v>30</v>
      </c>
      <c r="U466">
        <v>-2</v>
      </c>
      <c r="V466">
        <v>-47.217614202620098</v>
      </c>
      <c r="W466">
        <v>11.559734846464636</v>
      </c>
      <c r="X466">
        <v>2.5409809951036717</v>
      </c>
      <c r="Y466">
        <v>13.702846068788116</v>
      </c>
      <c r="Z466">
        <v>-5.419982271019534</v>
      </c>
      <c r="AA466">
        <v>-2.201081254242288</v>
      </c>
      <c r="AB466">
        <v>-0.269234836087136</v>
      </c>
      <c r="AC466">
        <v>0</v>
      </c>
      <c r="AD466">
        <v>-2.8169771546153837</v>
      </c>
      <c r="AE466">
        <v>26.939930403632562</v>
      </c>
      <c r="AF466">
        <v>-12.905516066739496</v>
      </c>
      <c r="AG466">
        <v>10.285727834228618</v>
      </c>
      <c r="AH466">
        <v>9.6838915278227748</v>
      </c>
      <c r="AI466">
        <v>-0.14380949362121029</v>
      </c>
      <c r="AJ466">
        <v>-6.5588651168192103</v>
      </c>
      <c r="AK466">
        <v>0.269156178949852</v>
      </c>
      <c r="AL466">
        <v>-2.5508125407741207</v>
      </c>
      <c r="AM466">
        <v>7.2371917110646403E-2</v>
      </c>
      <c r="AN466" s="2"/>
    </row>
    <row r="467" spans="1:40" x14ac:dyDescent="0.45">
      <c r="A467">
        <v>466</v>
      </c>
      <c r="B467" t="s">
        <v>111</v>
      </c>
      <c r="C467">
        <v>1994</v>
      </c>
      <c r="D467">
        <v>24</v>
      </c>
      <c r="E467" t="s">
        <v>97</v>
      </c>
      <c r="F467" t="s">
        <v>13</v>
      </c>
      <c r="G467">
        <v>493</v>
      </c>
      <c r="H467">
        <v>94</v>
      </c>
      <c r="I467">
        <v>140</v>
      </c>
      <c r="J467">
        <v>72</v>
      </c>
      <c r="K467">
        <v>24</v>
      </c>
      <c r="L467">
        <v>4</v>
      </c>
      <c r="M467">
        <v>11</v>
      </c>
      <c r="N467">
        <v>56</v>
      </c>
      <c r="O467">
        <v>171</v>
      </c>
      <c r="P467" s="28">
        <v>6.9</v>
      </c>
      <c r="Q467">
        <v>5.3</v>
      </c>
      <c r="R467">
        <v>5.9</v>
      </c>
      <c r="S467">
        <v>1.2</v>
      </c>
      <c r="T467">
        <v>43</v>
      </c>
      <c r="U467">
        <v>2</v>
      </c>
      <c r="V467">
        <v>-47.217614202620098</v>
      </c>
      <c r="W467">
        <v>8.9747232744993166</v>
      </c>
      <c r="X467">
        <v>3.2719481306814404</v>
      </c>
      <c r="Y467">
        <v>13.509848236833353</v>
      </c>
      <c r="Z467">
        <v>-4.2883376210264448</v>
      </c>
      <c r="AA467">
        <v>-2.201081254242288</v>
      </c>
      <c r="AB467">
        <v>-0.538469672174272</v>
      </c>
      <c r="AC467">
        <v>0.44039649971687589</v>
      </c>
      <c r="AD467">
        <v>-2.4269341639763304</v>
      </c>
      <c r="AE467">
        <v>31.770538613939088</v>
      </c>
      <c r="AF467">
        <v>-12.905516066739496</v>
      </c>
      <c r="AG467">
        <v>11.598799472640783</v>
      </c>
      <c r="AH467">
        <v>8.6568121233567243</v>
      </c>
      <c r="AI467">
        <v>-0.13274722488111718</v>
      </c>
      <c r="AJ467">
        <v>-9.4010400007742003</v>
      </c>
      <c r="AK467">
        <v>-0.269156178949852</v>
      </c>
      <c r="AL467">
        <v>-1.1578300337165226</v>
      </c>
      <c r="AM467">
        <v>0.23906180291056831</v>
      </c>
      <c r="AN467" s="2"/>
    </row>
    <row r="468" spans="1:40" x14ac:dyDescent="0.45">
      <c r="A468">
        <v>467</v>
      </c>
      <c r="B468" t="s">
        <v>105</v>
      </c>
      <c r="C468">
        <v>1999</v>
      </c>
      <c r="D468">
        <v>27</v>
      </c>
      <c r="E468" t="s">
        <v>19</v>
      </c>
      <c r="F468" t="s">
        <v>17</v>
      </c>
      <c r="G468">
        <v>701</v>
      </c>
      <c r="H468">
        <v>116</v>
      </c>
      <c r="I468">
        <v>181</v>
      </c>
      <c r="J468">
        <v>94</v>
      </c>
      <c r="K468">
        <v>41</v>
      </c>
      <c r="L468">
        <v>1</v>
      </c>
      <c r="M468">
        <v>25</v>
      </c>
      <c r="N468">
        <v>126</v>
      </c>
      <c r="O468">
        <v>169</v>
      </c>
      <c r="P468" s="28">
        <v>6.9</v>
      </c>
      <c r="Q468">
        <v>4.9000000000000004</v>
      </c>
      <c r="R468">
        <v>8</v>
      </c>
      <c r="S468">
        <v>-0.8</v>
      </c>
      <c r="T468">
        <v>60</v>
      </c>
      <c r="U468">
        <v>2</v>
      </c>
      <c r="V468">
        <v>-47.217614202620098</v>
      </c>
      <c r="W468">
        <v>12.761219098223165</v>
      </c>
      <c r="X468">
        <v>4.0377232250962454</v>
      </c>
      <c r="Y468">
        <v>17.466303791905979</v>
      </c>
      <c r="Z468">
        <v>-5.5986630052289694</v>
      </c>
      <c r="AA468">
        <v>-3.7601804759972417</v>
      </c>
      <c r="AB468">
        <v>-0.134617418043568</v>
      </c>
      <c r="AC468">
        <v>1.0009011357201725</v>
      </c>
      <c r="AD468">
        <v>-5.4606018689467435</v>
      </c>
      <c r="AE468">
        <v>31.398953366992433</v>
      </c>
      <c r="AF468">
        <v>-12.905516066739496</v>
      </c>
      <c r="AG468">
        <v>10.723418380366008</v>
      </c>
      <c r="AH468">
        <v>11.738050336754879</v>
      </c>
      <c r="AI468">
        <v>8.8498149920744798E-2</v>
      </c>
      <c r="AJ468">
        <v>-13.117730233638421</v>
      </c>
      <c r="AK468">
        <v>-0.269156178949852</v>
      </c>
      <c r="AL468">
        <v>0.75098803481523735</v>
      </c>
      <c r="AM468">
        <v>0.67939394889109594</v>
      </c>
      <c r="AN468" s="2"/>
    </row>
    <row r="469" spans="1:40" x14ac:dyDescent="0.45">
      <c r="A469">
        <v>468</v>
      </c>
      <c r="B469" t="s">
        <v>434</v>
      </c>
      <c r="C469">
        <v>2019</v>
      </c>
      <c r="D469">
        <v>25</v>
      </c>
      <c r="E469" t="s">
        <v>317</v>
      </c>
      <c r="F469" t="s">
        <v>17</v>
      </c>
      <c r="G469">
        <v>628</v>
      </c>
      <c r="H469">
        <v>97</v>
      </c>
      <c r="I469">
        <v>187</v>
      </c>
      <c r="J469">
        <v>110</v>
      </c>
      <c r="K469">
        <v>36</v>
      </c>
      <c r="L469">
        <v>9</v>
      </c>
      <c r="M469">
        <v>10</v>
      </c>
      <c r="N469">
        <v>53</v>
      </c>
      <c r="O469">
        <v>149</v>
      </c>
      <c r="P469" s="28">
        <v>6.9</v>
      </c>
      <c r="Q469">
        <v>5</v>
      </c>
      <c r="R469">
        <v>6.6</v>
      </c>
      <c r="S469">
        <v>0.9</v>
      </c>
      <c r="T469">
        <v>40</v>
      </c>
      <c r="U469">
        <v>4</v>
      </c>
      <c r="V469">
        <v>-47.217614202620098</v>
      </c>
      <c r="W469">
        <v>11.432304698550853</v>
      </c>
      <c r="X469">
        <v>3.37637200719255</v>
      </c>
      <c r="Y469">
        <v>18.045297287770264</v>
      </c>
      <c r="Z469">
        <v>-6.5516269210126241</v>
      </c>
      <c r="AA469">
        <v>-3.3016218813634319</v>
      </c>
      <c r="AB469">
        <v>-1.211556762392112</v>
      </c>
      <c r="AC469">
        <v>0.40036045428806899</v>
      </c>
      <c r="AD469">
        <v>-2.296919833763313</v>
      </c>
      <c r="AE469">
        <v>27.683100897525872</v>
      </c>
      <c r="AF469">
        <v>-12.905516066739496</v>
      </c>
      <c r="AG469">
        <v>10.942263653434701</v>
      </c>
      <c r="AH469">
        <v>9.6838915278227748</v>
      </c>
      <c r="AI469">
        <v>-9.9560418660837896E-2</v>
      </c>
      <c r="AJ469">
        <v>-8.7451534890922797</v>
      </c>
      <c r="AK469">
        <v>-0.538312357899704</v>
      </c>
      <c r="AL469">
        <v>-1.3042914069588125</v>
      </c>
      <c r="AM469">
        <v>0.21344366613424345</v>
      </c>
      <c r="AN469" s="2"/>
    </row>
    <row r="470" spans="1:40" x14ac:dyDescent="0.45">
      <c r="A470">
        <v>469</v>
      </c>
      <c r="B470" t="s">
        <v>34</v>
      </c>
      <c r="C470">
        <v>2017</v>
      </c>
      <c r="D470">
        <v>25</v>
      </c>
      <c r="E470" t="s">
        <v>15</v>
      </c>
      <c r="F470" t="s">
        <v>13</v>
      </c>
      <c r="G470">
        <v>507</v>
      </c>
      <c r="H470">
        <v>92</v>
      </c>
      <c r="I470">
        <v>123</v>
      </c>
      <c r="J470">
        <v>62</v>
      </c>
      <c r="K470">
        <v>25</v>
      </c>
      <c r="L470">
        <v>3</v>
      </c>
      <c r="M470">
        <v>22</v>
      </c>
      <c r="N470">
        <v>94</v>
      </c>
      <c r="O470">
        <v>186</v>
      </c>
      <c r="P470" s="28">
        <v>6.9</v>
      </c>
      <c r="Q470">
        <v>5.2</v>
      </c>
      <c r="R470">
        <v>7.2</v>
      </c>
      <c r="S470">
        <v>0</v>
      </c>
      <c r="T470">
        <v>52</v>
      </c>
      <c r="U470">
        <v>3</v>
      </c>
      <c r="V470">
        <v>-47.217614202620098</v>
      </c>
      <c r="W470">
        <v>9.2295835703268825</v>
      </c>
      <c r="X470">
        <v>3.202332213007367</v>
      </c>
      <c r="Y470">
        <v>11.869366665217875</v>
      </c>
      <c r="Z470">
        <v>-3.6927351736616605</v>
      </c>
      <c r="AA470">
        <v>-2.2927929731690497</v>
      </c>
      <c r="AB470">
        <v>-0.40385225413070402</v>
      </c>
      <c r="AC470">
        <v>0.88079299943375178</v>
      </c>
      <c r="AD470">
        <v>-4.0737823466745544</v>
      </c>
      <c r="AE470">
        <v>34.557427966039008</v>
      </c>
      <c r="AF470">
        <v>-12.905516066739496</v>
      </c>
      <c r="AG470">
        <v>11.379954199572088</v>
      </c>
      <c r="AH470">
        <v>10.564245303079392</v>
      </c>
      <c r="AI470">
        <v>0</v>
      </c>
      <c r="AJ470">
        <v>-11.368699535819964</v>
      </c>
      <c r="AK470">
        <v>-0.403734268424778</v>
      </c>
      <c r="AL470">
        <v>-0.67502390456394368</v>
      </c>
      <c r="AM470">
        <v>0.33737281888650328</v>
      </c>
      <c r="AN470" s="2"/>
    </row>
    <row r="471" spans="1:40" x14ac:dyDescent="0.45">
      <c r="A471">
        <v>470</v>
      </c>
      <c r="B471" t="s">
        <v>435</v>
      </c>
      <c r="C471">
        <v>1979</v>
      </c>
      <c r="D471">
        <v>27</v>
      </c>
      <c r="E471" t="s">
        <v>70</v>
      </c>
      <c r="F471" t="s">
        <v>13</v>
      </c>
      <c r="G471">
        <v>720</v>
      </c>
      <c r="H471">
        <v>89</v>
      </c>
      <c r="I471">
        <v>200</v>
      </c>
      <c r="J471">
        <v>137</v>
      </c>
      <c r="K471">
        <v>42</v>
      </c>
      <c r="L471">
        <v>3</v>
      </c>
      <c r="M471">
        <v>5</v>
      </c>
      <c r="N471">
        <v>30</v>
      </c>
      <c r="O471">
        <v>110</v>
      </c>
      <c r="P471" s="28">
        <v>6.9</v>
      </c>
      <c r="Q471">
        <v>4.5999999999999996</v>
      </c>
      <c r="R471">
        <v>3.9</v>
      </c>
      <c r="S471">
        <v>3.7</v>
      </c>
      <c r="T471">
        <v>6</v>
      </c>
      <c r="U471">
        <v>3</v>
      </c>
      <c r="V471">
        <v>-47.217614202620098</v>
      </c>
      <c r="W471">
        <v>13.107100928274862</v>
      </c>
      <c r="X471">
        <v>3.0979083364962574</v>
      </c>
      <c r="Y471">
        <v>19.29978319547622</v>
      </c>
      <c r="Z471">
        <v>-8.1597535288975411</v>
      </c>
      <c r="AA471">
        <v>-3.8518921949240039</v>
      </c>
      <c r="AB471">
        <v>-0.40385225413070402</v>
      </c>
      <c r="AC471">
        <v>0.20018022714403449</v>
      </c>
      <c r="AD471">
        <v>-1.3001433021301771</v>
      </c>
      <c r="AE471">
        <v>20.437188582066081</v>
      </c>
      <c r="AF471">
        <v>-12.905516066739496</v>
      </c>
      <c r="AG471">
        <v>10.066882561159924</v>
      </c>
      <c r="AH471">
        <v>5.7222995391680032</v>
      </c>
      <c r="AI471">
        <v>-0.40930394338344472</v>
      </c>
      <c r="AJ471">
        <v>-1.3117730233638421</v>
      </c>
      <c r="AK471">
        <v>-0.403734268424778</v>
      </c>
      <c r="AL471">
        <v>-4.0322394148287071</v>
      </c>
      <c r="AM471">
        <v>1.742553599654717E-2</v>
      </c>
      <c r="AN471" s="2"/>
    </row>
    <row r="472" spans="1:40" x14ac:dyDescent="0.45">
      <c r="A472">
        <v>471</v>
      </c>
      <c r="B472" t="s">
        <v>436</v>
      </c>
      <c r="C472">
        <v>1992</v>
      </c>
      <c r="D472">
        <v>30</v>
      </c>
      <c r="E472" t="s">
        <v>28</v>
      </c>
      <c r="F472" t="s">
        <v>17</v>
      </c>
      <c r="G472">
        <v>585</v>
      </c>
      <c r="H472">
        <v>80</v>
      </c>
      <c r="I472">
        <v>131</v>
      </c>
      <c r="J472">
        <v>67</v>
      </c>
      <c r="K472">
        <v>32</v>
      </c>
      <c r="L472">
        <v>5</v>
      </c>
      <c r="M472">
        <v>11</v>
      </c>
      <c r="N472">
        <v>88</v>
      </c>
      <c r="O472">
        <v>156</v>
      </c>
      <c r="P472" s="28">
        <v>6.9</v>
      </c>
      <c r="Q472">
        <v>5.0999999999999996</v>
      </c>
      <c r="R472">
        <v>6.5</v>
      </c>
      <c r="S472">
        <v>1.3</v>
      </c>
      <c r="T472">
        <v>33</v>
      </c>
      <c r="U472">
        <v>1</v>
      </c>
      <c r="V472">
        <v>-47.217614202620098</v>
      </c>
      <c r="W472">
        <v>10.649519504223326</v>
      </c>
      <c r="X472">
        <v>2.7846367069629281</v>
      </c>
      <c r="Y472">
        <v>12.641357993036923</v>
      </c>
      <c r="Z472">
        <v>-3.9905363973440524</v>
      </c>
      <c r="AA472">
        <v>-2.9347750056563839</v>
      </c>
      <c r="AB472">
        <v>-0.67308709021783997</v>
      </c>
      <c r="AC472">
        <v>0.44039649971687589</v>
      </c>
      <c r="AD472">
        <v>-3.8137536862485195</v>
      </c>
      <c r="AE472">
        <v>28.983649261839169</v>
      </c>
      <c r="AF472">
        <v>-12.905516066739496</v>
      </c>
      <c r="AG472">
        <v>11.161108926503394</v>
      </c>
      <c r="AH472">
        <v>9.5371658986133401</v>
      </c>
      <c r="AI472">
        <v>-0.14380949362121029</v>
      </c>
      <c r="AJ472">
        <v>-7.2147516285011308</v>
      </c>
      <c r="AK472">
        <v>-0.134578089474926</v>
      </c>
      <c r="AL472">
        <v>-2.8305868695277003</v>
      </c>
      <c r="AM472">
        <v>5.5693525380173449E-2</v>
      </c>
      <c r="AN472" s="2"/>
    </row>
    <row r="473" spans="1:40" x14ac:dyDescent="0.45">
      <c r="A473">
        <v>472</v>
      </c>
      <c r="B473" t="s">
        <v>248</v>
      </c>
      <c r="C473">
        <v>1948</v>
      </c>
      <c r="D473">
        <v>33</v>
      </c>
      <c r="E473" t="s">
        <v>22</v>
      </c>
      <c r="F473" t="s">
        <v>13</v>
      </c>
      <c r="G473">
        <v>669</v>
      </c>
      <c r="H473">
        <v>110</v>
      </c>
      <c r="I473">
        <v>190</v>
      </c>
      <c r="J473">
        <v>114</v>
      </c>
      <c r="K473">
        <v>26</v>
      </c>
      <c r="L473">
        <v>11</v>
      </c>
      <c r="M473">
        <v>1</v>
      </c>
      <c r="N473">
        <v>67</v>
      </c>
      <c r="O473">
        <v>164</v>
      </c>
      <c r="P473" s="28">
        <v>6.9</v>
      </c>
      <c r="Q473">
        <v>5</v>
      </c>
      <c r="R473">
        <v>6.7</v>
      </c>
      <c r="S473">
        <v>0.1</v>
      </c>
      <c r="T473">
        <v>50</v>
      </c>
      <c r="U473">
        <v>0</v>
      </c>
      <c r="V473">
        <v>-47.217614202620098</v>
      </c>
      <c r="W473">
        <v>12.178681279188726</v>
      </c>
      <c r="X473">
        <v>3.8288754720740261</v>
      </c>
      <c r="Y473">
        <v>18.334794035702409</v>
      </c>
      <c r="Z473">
        <v>-6.7898678999585371</v>
      </c>
      <c r="AA473">
        <v>-2.384504692095812</v>
      </c>
      <c r="AB473">
        <v>-1.4807915984792479</v>
      </c>
      <c r="AC473">
        <v>4.0036045428806899E-2</v>
      </c>
      <c r="AD473">
        <v>-2.9036533747573956</v>
      </c>
      <c r="AE473">
        <v>30.469990249625791</v>
      </c>
      <c r="AF473">
        <v>-12.905516066739496</v>
      </c>
      <c r="AG473">
        <v>10.942263653434701</v>
      </c>
      <c r="AH473">
        <v>9.8306171570322114</v>
      </c>
      <c r="AI473">
        <v>-1.10622687400931E-2</v>
      </c>
      <c r="AJ473">
        <v>-10.93144186136535</v>
      </c>
      <c r="AK473">
        <v>0</v>
      </c>
      <c r="AL473">
        <v>1.0008059277306351</v>
      </c>
      <c r="AM473">
        <v>0.73121700412915847</v>
      </c>
      <c r="AN473" s="2"/>
    </row>
    <row r="474" spans="1:40" x14ac:dyDescent="0.45">
      <c r="A474">
        <v>473</v>
      </c>
      <c r="B474" t="s">
        <v>431</v>
      </c>
      <c r="C474">
        <v>2011</v>
      </c>
      <c r="D474">
        <v>29</v>
      </c>
      <c r="E474" t="s">
        <v>40</v>
      </c>
      <c r="F474" t="s">
        <v>13</v>
      </c>
      <c r="G474">
        <v>715</v>
      </c>
      <c r="H474">
        <v>108</v>
      </c>
      <c r="I474">
        <v>213</v>
      </c>
      <c r="J474">
        <v>138</v>
      </c>
      <c r="K474">
        <v>45</v>
      </c>
      <c r="L474">
        <v>3</v>
      </c>
      <c r="M474">
        <v>1</v>
      </c>
      <c r="N474">
        <v>74</v>
      </c>
      <c r="O474">
        <v>155</v>
      </c>
      <c r="P474" s="28">
        <v>6.9</v>
      </c>
      <c r="Q474">
        <v>4.5</v>
      </c>
      <c r="R474">
        <v>5.7</v>
      </c>
      <c r="S474">
        <v>0.4</v>
      </c>
      <c r="T474">
        <v>45</v>
      </c>
      <c r="U474">
        <v>-6</v>
      </c>
      <c r="V474">
        <v>-47.217614202620098</v>
      </c>
      <c r="W474">
        <v>13.016079394050731</v>
      </c>
      <c r="X474">
        <v>3.7592595543999527</v>
      </c>
      <c r="Y474">
        <v>20.554269103182175</v>
      </c>
      <c r="Z474">
        <v>-8.2193137736340187</v>
      </c>
      <c r="AA474">
        <v>-4.1270273517042897</v>
      </c>
      <c r="AB474">
        <v>-0.40385225413070402</v>
      </c>
      <c r="AC474">
        <v>4.0036045428806899E-2</v>
      </c>
      <c r="AD474">
        <v>-3.2070201452544369</v>
      </c>
      <c r="AE474">
        <v>28.79785663836584</v>
      </c>
      <c r="AF474">
        <v>-12.905516066739496</v>
      </c>
      <c r="AG474">
        <v>9.8480372880912306</v>
      </c>
      <c r="AH474">
        <v>8.3633608649378512</v>
      </c>
      <c r="AI474">
        <v>-4.4249074960372399E-2</v>
      </c>
      <c r="AJ474">
        <v>-9.8382976752288158</v>
      </c>
      <c r="AK474">
        <v>0.807468536849556</v>
      </c>
      <c r="AL474">
        <v>-0.7765231189660815</v>
      </c>
      <c r="AM474">
        <v>0.31506971685488655</v>
      </c>
      <c r="AN474" s="2"/>
    </row>
    <row r="475" spans="1:40" x14ac:dyDescent="0.45">
      <c r="A475">
        <v>474</v>
      </c>
      <c r="B475" t="s">
        <v>437</v>
      </c>
      <c r="C475">
        <v>1951</v>
      </c>
      <c r="D475">
        <v>32</v>
      </c>
      <c r="E475" t="s">
        <v>233</v>
      </c>
      <c r="F475" t="s">
        <v>17</v>
      </c>
      <c r="G475">
        <v>657</v>
      </c>
      <c r="H475">
        <v>94</v>
      </c>
      <c r="I475">
        <v>174</v>
      </c>
      <c r="J475">
        <v>120</v>
      </c>
      <c r="K475">
        <v>19</v>
      </c>
      <c r="L475">
        <v>11</v>
      </c>
      <c r="M475">
        <v>12</v>
      </c>
      <c r="N475">
        <v>89</v>
      </c>
      <c r="O475">
        <v>147</v>
      </c>
      <c r="P475" s="28">
        <v>6.9</v>
      </c>
      <c r="Q475">
        <v>4.4000000000000004</v>
      </c>
      <c r="R475">
        <v>6.4</v>
      </c>
      <c r="S475">
        <v>0</v>
      </c>
      <c r="T475">
        <v>40</v>
      </c>
      <c r="U475">
        <v>4</v>
      </c>
      <c r="V475">
        <v>-47.217614202620098</v>
      </c>
      <c r="W475">
        <v>11.960229597050812</v>
      </c>
      <c r="X475">
        <v>3.2719481306814404</v>
      </c>
      <c r="Y475">
        <v>16.790811380064312</v>
      </c>
      <c r="Z475">
        <v>-7.147229368377408</v>
      </c>
      <c r="AA475">
        <v>-1.742522659608478</v>
      </c>
      <c r="AB475">
        <v>-1.4807915984792479</v>
      </c>
      <c r="AC475">
        <v>0.48043254514568279</v>
      </c>
      <c r="AD475">
        <v>-3.857091796319525</v>
      </c>
      <c r="AE475">
        <v>27.311515650579217</v>
      </c>
      <c r="AF475">
        <v>-12.905516066739496</v>
      </c>
      <c r="AG475">
        <v>9.6291920150225376</v>
      </c>
      <c r="AH475">
        <v>9.3904402694039035</v>
      </c>
      <c r="AI475">
        <v>0</v>
      </c>
      <c r="AJ475">
        <v>-8.7451534890922797</v>
      </c>
      <c r="AK475">
        <v>-0.538312357899704</v>
      </c>
      <c r="AL475">
        <v>-4.7996619511883303</v>
      </c>
      <c r="AM475">
        <v>8.1653084323560776E-3</v>
      </c>
      <c r="AN475" s="2"/>
    </row>
    <row r="476" spans="1:40" x14ac:dyDescent="0.45">
      <c r="A476">
        <v>475</v>
      </c>
      <c r="B476" t="s">
        <v>438</v>
      </c>
      <c r="C476">
        <v>1989</v>
      </c>
      <c r="D476">
        <v>28</v>
      </c>
      <c r="E476" t="s">
        <v>313</v>
      </c>
      <c r="F476" t="s">
        <v>17</v>
      </c>
      <c r="G476">
        <v>655</v>
      </c>
      <c r="H476">
        <v>104</v>
      </c>
      <c r="I476">
        <v>164</v>
      </c>
      <c r="J476">
        <v>84</v>
      </c>
      <c r="K476">
        <v>41</v>
      </c>
      <c r="L476">
        <v>3</v>
      </c>
      <c r="M476">
        <v>41</v>
      </c>
      <c r="N476">
        <v>77</v>
      </c>
      <c r="O476">
        <v>169</v>
      </c>
      <c r="P476" s="28">
        <v>6.9</v>
      </c>
      <c r="Q476">
        <v>4.8</v>
      </c>
      <c r="R476">
        <v>8</v>
      </c>
      <c r="S476">
        <v>-0.7</v>
      </c>
      <c r="T476">
        <v>46</v>
      </c>
      <c r="U476">
        <v>4</v>
      </c>
      <c r="V476">
        <v>-47.217614202620098</v>
      </c>
      <c r="W476">
        <v>11.923820983361161</v>
      </c>
      <c r="X476">
        <v>3.6200277190518064</v>
      </c>
      <c r="Y476">
        <v>15.825822220290499</v>
      </c>
      <c r="Z476">
        <v>-5.0030605578641856</v>
      </c>
      <c r="AA476">
        <v>-3.7601804759972417</v>
      </c>
      <c r="AB476">
        <v>-0.40385225413070402</v>
      </c>
      <c r="AC476">
        <v>1.6414778625810829</v>
      </c>
      <c r="AD476">
        <v>-3.3370344754674544</v>
      </c>
      <c r="AE476">
        <v>31.398953366992433</v>
      </c>
      <c r="AF476">
        <v>-12.905516066739496</v>
      </c>
      <c r="AG476">
        <v>10.504573107297313</v>
      </c>
      <c r="AH476">
        <v>11.738050336754879</v>
      </c>
      <c r="AI476">
        <v>7.7435881180651686E-2</v>
      </c>
      <c r="AJ476">
        <v>-10.056926512456123</v>
      </c>
      <c r="AK476">
        <v>-0.538312357899704</v>
      </c>
      <c r="AL476">
        <v>3.507664574334818</v>
      </c>
      <c r="AM476">
        <v>0.97090506458216297</v>
      </c>
      <c r="AN476" s="2"/>
    </row>
    <row r="477" spans="1:40" x14ac:dyDescent="0.45">
      <c r="A477">
        <v>476</v>
      </c>
      <c r="B477" t="s">
        <v>212</v>
      </c>
      <c r="C477">
        <v>1954</v>
      </c>
      <c r="D477">
        <v>22</v>
      </c>
      <c r="E477" t="s">
        <v>22</v>
      </c>
      <c r="F477" t="s">
        <v>13</v>
      </c>
      <c r="G477">
        <v>651</v>
      </c>
      <c r="H477">
        <v>129</v>
      </c>
      <c r="I477">
        <v>163</v>
      </c>
      <c r="J477">
        <v>107</v>
      </c>
      <c r="K477">
        <v>17</v>
      </c>
      <c r="L477">
        <v>12</v>
      </c>
      <c r="M477">
        <v>5</v>
      </c>
      <c r="N477">
        <v>102</v>
      </c>
      <c r="O477">
        <v>158</v>
      </c>
      <c r="P477" s="28">
        <v>6.9</v>
      </c>
      <c r="Q477">
        <v>4.9000000000000004</v>
      </c>
      <c r="R477">
        <v>7.1</v>
      </c>
      <c r="S477">
        <v>-0.2</v>
      </c>
      <c r="T477">
        <v>42</v>
      </c>
      <c r="U477">
        <v>7</v>
      </c>
      <c r="V477">
        <v>-47.217614202620098</v>
      </c>
      <c r="W477">
        <v>11.851003755981855</v>
      </c>
      <c r="X477">
        <v>4.490226689977721</v>
      </c>
      <c r="Y477">
        <v>15.72932330431312</v>
      </c>
      <c r="Z477">
        <v>-6.3729461868031887</v>
      </c>
      <c r="AA477">
        <v>-1.559099221754954</v>
      </c>
      <c r="AB477">
        <v>-1.6154090165228161</v>
      </c>
      <c r="AC477">
        <v>0.20018022714403449</v>
      </c>
      <c r="AD477">
        <v>-4.4204872272426021</v>
      </c>
      <c r="AE477">
        <v>29.355234508785824</v>
      </c>
      <c r="AF477">
        <v>-12.905516066739496</v>
      </c>
      <c r="AG477">
        <v>10.723418380366008</v>
      </c>
      <c r="AH477">
        <v>10.417519673869956</v>
      </c>
      <c r="AI477">
        <v>2.21245374801862E-2</v>
      </c>
      <c r="AJ477">
        <v>-9.1824111635468935</v>
      </c>
      <c r="AK477">
        <v>-0.94204662632448199</v>
      </c>
      <c r="AL477">
        <v>-1.4264986336358239</v>
      </c>
      <c r="AM477">
        <v>0.19364482397649804</v>
      </c>
      <c r="AN477" s="2"/>
    </row>
    <row r="478" spans="1:40" x14ac:dyDescent="0.45">
      <c r="A478">
        <v>477</v>
      </c>
      <c r="B478" t="s">
        <v>439</v>
      </c>
      <c r="C478">
        <v>1993</v>
      </c>
      <c r="D478">
        <v>28</v>
      </c>
      <c r="E478" t="s">
        <v>70</v>
      </c>
      <c r="F478" t="s">
        <v>13</v>
      </c>
      <c r="G478">
        <v>686</v>
      </c>
      <c r="H478">
        <v>124</v>
      </c>
      <c r="I478">
        <v>176</v>
      </c>
      <c r="J478">
        <v>97</v>
      </c>
      <c r="K478">
        <v>40</v>
      </c>
      <c r="L478">
        <v>2</v>
      </c>
      <c r="M478">
        <v>22</v>
      </c>
      <c r="N478">
        <v>73</v>
      </c>
      <c r="O478">
        <v>150</v>
      </c>
      <c r="P478" s="28">
        <v>6.9</v>
      </c>
      <c r="Q478">
        <v>4.5</v>
      </c>
      <c r="R478">
        <v>5.8</v>
      </c>
      <c r="S478">
        <v>0.4</v>
      </c>
      <c r="T478">
        <v>35</v>
      </c>
      <c r="U478">
        <v>6</v>
      </c>
      <c r="V478">
        <v>-47.217614202620098</v>
      </c>
      <c r="W478">
        <v>12.488154495550772</v>
      </c>
      <c r="X478">
        <v>4.316186895792538</v>
      </c>
      <c r="Y478">
        <v>16.983809212019072</v>
      </c>
      <c r="Z478">
        <v>-5.7773437394384048</v>
      </c>
      <c r="AA478">
        <v>-3.6684687570704799</v>
      </c>
      <c r="AB478">
        <v>-0.269234836087136</v>
      </c>
      <c r="AC478">
        <v>0.88079299943375178</v>
      </c>
      <c r="AD478">
        <v>-3.1636820351834309</v>
      </c>
      <c r="AE478">
        <v>27.868893520999201</v>
      </c>
      <c r="AF478">
        <v>-12.905516066739496</v>
      </c>
      <c r="AG478">
        <v>9.8480372880912306</v>
      </c>
      <c r="AH478">
        <v>8.5100864941472878</v>
      </c>
      <c r="AI478">
        <v>-4.4249074960372399E-2</v>
      </c>
      <c r="AJ478">
        <v>-7.6520093029557446</v>
      </c>
      <c r="AK478">
        <v>-0.807468536849556</v>
      </c>
      <c r="AL478">
        <v>-0.60962564587086732</v>
      </c>
      <c r="AM478">
        <v>0.35214459788577318</v>
      </c>
      <c r="AN478" s="2"/>
    </row>
    <row r="479" spans="1:40" x14ac:dyDescent="0.45">
      <c r="A479">
        <v>478</v>
      </c>
      <c r="B479" t="s">
        <v>321</v>
      </c>
      <c r="C479">
        <v>2014</v>
      </c>
      <c r="D479">
        <v>33</v>
      </c>
      <c r="E479" t="s">
        <v>55</v>
      </c>
      <c r="F479" t="s">
        <v>13</v>
      </c>
      <c r="G479">
        <v>673</v>
      </c>
      <c r="H479">
        <v>101</v>
      </c>
      <c r="I479">
        <v>158</v>
      </c>
      <c r="J479">
        <v>96</v>
      </c>
      <c r="K479">
        <v>27</v>
      </c>
      <c r="L479">
        <v>0</v>
      </c>
      <c r="M479">
        <v>6</v>
      </c>
      <c r="N479">
        <v>104</v>
      </c>
      <c r="O479">
        <v>162</v>
      </c>
      <c r="P479" s="28">
        <v>6.9</v>
      </c>
      <c r="Q479">
        <v>4.5999999999999996</v>
      </c>
      <c r="R479">
        <v>6.8</v>
      </c>
      <c r="S479">
        <v>-0.6</v>
      </c>
      <c r="T479">
        <v>49</v>
      </c>
      <c r="U479">
        <v>-2</v>
      </c>
      <c r="V479">
        <v>-47.217614202620098</v>
      </c>
      <c r="W479">
        <v>12.251498506568032</v>
      </c>
      <c r="X479">
        <v>3.5156038425406964</v>
      </c>
      <c r="Y479">
        <v>15.246828724426214</v>
      </c>
      <c r="Z479">
        <v>-5.7177834947019264</v>
      </c>
      <c r="AA479">
        <v>-2.4762164110225742</v>
      </c>
      <c r="AB479">
        <v>0</v>
      </c>
      <c r="AC479">
        <v>0.24021627257284139</v>
      </c>
      <c r="AD479">
        <v>-4.5071634473846141</v>
      </c>
      <c r="AE479">
        <v>30.098405002679137</v>
      </c>
      <c r="AF479">
        <v>-12.905516066739496</v>
      </c>
      <c r="AG479">
        <v>10.066882561159924</v>
      </c>
      <c r="AH479">
        <v>9.9773427862416479</v>
      </c>
      <c r="AI479">
        <v>6.6373612440558588E-2</v>
      </c>
      <c r="AJ479">
        <v>-10.712813024138043</v>
      </c>
      <c r="AK479">
        <v>0.269156178949852</v>
      </c>
      <c r="AL479">
        <v>-1.8047991590278487</v>
      </c>
      <c r="AM479">
        <v>0.14126786996088567</v>
      </c>
      <c r="AN479" s="2"/>
    </row>
    <row r="480" spans="1:40" x14ac:dyDescent="0.45">
      <c r="A480">
        <v>479</v>
      </c>
      <c r="B480" t="s">
        <v>131</v>
      </c>
      <c r="C480">
        <v>1983</v>
      </c>
      <c r="D480">
        <v>24</v>
      </c>
      <c r="E480" t="s">
        <v>94</v>
      </c>
      <c r="F480" t="s">
        <v>13</v>
      </c>
      <c r="G480">
        <v>622</v>
      </c>
      <c r="H480">
        <v>105</v>
      </c>
      <c r="I480">
        <v>150</v>
      </c>
      <c r="J480">
        <v>109</v>
      </c>
      <c r="K480">
        <v>25</v>
      </c>
      <c r="L480">
        <v>7</v>
      </c>
      <c r="M480">
        <v>108</v>
      </c>
      <c r="N480">
        <v>103</v>
      </c>
      <c r="O480">
        <v>139</v>
      </c>
      <c r="P480" s="28">
        <v>6.9</v>
      </c>
      <c r="Q480">
        <v>4.9000000000000004</v>
      </c>
      <c r="R480">
        <v>5.9</v>
      </c>
      <c r="S480">
        <v>0.6</v>
      </c>
      <c r="T480">
        <v>30</v>
      </c>
      <c r="U480">
        <v>12</v>
      </c>
      <c r="V480">
        <v>-47.217614202620098</v>
      </c>
      <c r="W480">
        <v>11.323078857481896</v>
      </c>
      <c r="X480">
        <v>3.6548356778888431</v>
      </c>
      <c r="Y480">
        <v>14.474837396607164</v>
      </c>
      <c r="Z480">
        <v>-6.4920666762761456</v>
      </c>
      <c r="AA480">
        <v>-2.2927929731690497</v>
      </c>
      <c r="AB480">
        <v>-0.94232192630497602</v>
      </c>
      <c r="AC480">
        <v>4.3238929063111451</v>
      </c>
      <c r="AD480">
        <v>-4.4638253373136081</v>
      </c>
      <c r="AE480">
        <v>25.825174662792591</v>
      </c>
      <c r="AF480">
        <v>-12.905516066739496</v>
      </c>
      <c r="AG480">
        <v>10.723418380366008</v>
      </c>
      <c r="AH480">
        <v>8.6568121233567243</v>
      </c>
      <c r="AI480">
        <v>-6.6373612440558588E-2</v>
      </c>
      <c r="AJ480">
        <v>-6.5588651168192103</v>
      </c>
      <c r="AK480">
        <v>-1.614937073699112</v>
      </c>
      <c r="AL480">
        <v>-3.5722629805778876</v>
      </c>
      <c r="AM480">
        <v>2.7324601148244459E-2</v>
      </c>
      <c r="AN480" s="2"/>
    </row>
    <row r="481" spans="1:40" x14ac:dyDescent="0.45">
      <c r="A481">
        <v>480</v>
      </c>
      <c r="B481" t="s">
        <v>440</v>
      </c>
      <c r="C481">
        <v>1980</v>
      </c>
      <c r="D481">
        <v>25</v>
      </c>
      <c r="E481" t="s">
        <v>94</v>
      </c>
      <c r="F481" t="s">
        <v>13</v>
      </c>
      <c r="G481">
        <v>702</v>
      </c>
      <c r="H481">
        <v>86</v>
      </c>
      <c r="I481">
        <v>157</v>
      </c>
      <c r="J481">
        <v>124</v>
      </c>
      <c r="K481">
        <v>18</v>
      </c>
      <c r="L481">
        <v>2</v>
      </c>
      <c r="M481">
        <v>26</v>
      </c>
      <c r="N481">
        <v>102</v>
      </c>
      <c r="O481">
        <v>119</v>
      </c>
      <c r="P481" s="28">
        <v>6.9</v>
      </c>
      <c r="Q481">
        <v>4.8</v>
      </c>
      <c r="R481">
        <v>4.5</v>
      </c>
      <c r="S481">
        <v>2.5</v>
      </c>
      <c r="T481">
        <v>21</v>
      </c>
      <c r="U481">
        <v>1</v>
      </c>
      <c r="V481">
        <v>-47.217614202620098</v>
      </c>
      <c r="W481">
        <v>12.779423405067991</v>
      </c>
      <c r="X481">
        <v>2.9934844599851478</v>
      </c>
      <c r="Y481">
        <v>15.150329808448832</v>
      </c>
      <c r="Z481">
        <v>-7.385470347323321</v>
      </c>
      <c r="AA481">
        <v>-1.650810940681716</v>
      </c>
      <c r="AB481">
        <v>-0.269234836087136</v>
      </c>
      <c r="AC481">
        <v>1.0409371811489794</v>
      </c>
      <c r="AD481">
        <v>-4.4204872272426021</v>
      </c>
      <c r="AE481">
        <v>22.109322193326033</v>
      </c>
      <c r="AF481">
        <v>-12.905516066739496</v>
      </c>
      <c r="AG481">
        <v>10.504573107297313</v>
      </c>
      <c r="AH481">
        <v>6.6026533144246198</v>
      </c>
      <c r="AI481">
        <v>-0.27655671850232749</v>
      </c>
      <c r="AJ481">
        <v>-4.5912055817734467</v>
      </c>
      <c r="AK481">
        <v>-0.134578089474926</v>
      </c>
      <c r="AL481">
        <v>-7.6707505407461571</v>
      </c>
      <c r="AM481">
        <v>4.6605043512339036E-4</v>
      </c>
      <c r="AN481" s="2"/>
    </row>
    <row r="482" spans="1:40" x14ac:dyDescent="0.45">
      <c r="A482">
        <v>481</v>
      </c>
      <c r="B482" t="s">
        <v>242</v>
      </c>
      <c r="C482">
        <v>1953</v>
      </c>
      <c r="D482">
        <v>34</v>
      </c>
      <c r="E482" t="s">
        <v>228</v>
      </c>
      <c r="F482" t="s">
        <v>17</v>
      </c>
      <c r="G482">
        <v>574</v>
      </c>
      <c r="H482">
        <v>109</v>
      </c>
      <c r="I482">
        <v>159</v>
      </c>
      <c r="J482">
        <v>106</v>
      </c>
      <c r="K482">
        <v>34</v>
      </c>
      <c r="L482">
        <v>7</v>
      </c>
      <c r="M482">
        <v>17</v>
      </c>
      <c r="N482">
        <v>74</v>
      </c>
      <c r="O482">
        <v>138</v>
      </c>
      <c r="P482" s="28">
        <v>6.9</v>
      </c>
      <c r="Q482">
        <v>4.8</v>
      </c>
      <c r="R482">
        <v>5.9</v>
      </c>
      <c r="S482">
        <v>0.8</v>
      </c>
      <c r="T482">
        <v>34</v>
      </c>
      <c r="U482">
        <v>8</v>
      </c>
      <c r="V482">
        <v>-47.217614202620098</v>
      </c>
      <c r="W482">
        <v>10.449272128930238</v>
      </c>
      <c r="X482">
        <v>3.7940675132369894</v>
      </c>
      <c r="Y482">
        <v>15.343327640403594</v>
      </c>
      <c r="Z482">
        <v>-6.3133859420667102</v>
      </c>
      <c r="AA482">
        <v>-3.1181984435099079</v>
      </c>
      <c r="AB482">
        <v>-0.94232192630497602</v>
      </c>
      <c r="AC482">
        <v>0.68061277228971728</v>
      </c>
      <c r="AD482">
        <v>-3.2070201452544369</v>
      </c>
      <c r="AE482">
        <v>25.639382039319266</v>
      </c>
      <c r="AF482">
        <v>-12.905516066739496</v>
      </c>
      <c r="AG482">
        <v>10.504573107297313</v>
      </c>
      <c r="AH482">
        <v>8.6568121233567243</v>
      </c>
      <c r="AI482">
        <v>-8.8498149920744798E-2</v>
      </c>
      <c r="AJ482">
        <v>-7.4333804657284377</v>
      </c>
      <c r="AK482">
        <v>-1.076624715799408</v>
      </c>
      <c r="AL482">
        <v>-7.2345127331103747</v>
      </c>
      <c r="AM482">
        <v>7.2073882100718678E-4</v>
      </c>
      <c r="AN482" s="2"/>
    </row>
    <row r="483" spans="1:40" x14ac:dyDescent="0.45">
      <c r="A483">
        <v>482</v>
      </c>
      <c r="B483" t="s">
        <v>441</v>
      </c>
      <c r="C483">
        <v>1961</v>
      </c>
      <c r="D483">
        <v>27</v>
      </c>
      <c r="E483" t="s">
        <v>127</v>
      </c>
      <c r="F483" t="s">
        <v>13</v>
      </c>
      <c r="G483">
        <v>601</v>
      </c>
      <c r="H483">
        <v>96</v>
      </c>
      <c r="I483">
        <v>147</v>
      </c>
      <c r="J483">
        <v>74</v>
      </c>
      <c r="K483">
        <v>25</v>
      </c>
      <c r="L483">
        <v>2</v>
      </c>
      <c r="M483">
        <v>1</v>
      </c>
      <c r="N483">
        <v>96</v>
      </c>
      <c r="O483">
        <v>187</v>
      </c>
      <c r="P483" s="28">
        <v>6.9</v>
      </c>
      <c r="Q483">
        <v>5.0999999999999996</v>
      </c>
      <c r="R483">
        <v>6.3</v>
      </c>
      <c r="S483">
        <v>-0.1</v>
      </c>
      <c r="T483">
        <v>56</v>
      </c>
      <c r="U483">
        <v>-3</v>
      </c>
      <c r="V483">
        <v>-47.217614202620098</v>
      </c>
      <c r="W483">
        <v>10.940788413740545</v>
      </c>
      <c r="X483">
        <v>3.3415640483555133</v>
      </c>
      <c r="Y483">
        <v>14.185340648675021</v>
      </c>
      <c r="Z483">
        <v>-4.4074581104994017</v>
      </c>
      <c r="AA483">
        <v>-2.2927929731690497</v>
      </c>
      <c r="AB483">
        <v>-0.269234836087136</v>
      </c>
      <c r="AC483">
        <v>4.0036045428806899E-2</v>
      </c>
      <c r="AD483">
        <v>-4.1604585668165663</v>
      </c>
      <c r="AE483">
        <v>34.74322058951234</v>
      </c>
      <c r="AF483">
        <v>-12.905516066739496</v>
      </c>
      <c r="AG483">
        <v>11.161108926503394</v>
      </c>
      <c r="AH483">
        <v>9.243714640194467</v>
      </c>
      <c r="AI483">
        <v>1.10622687400931E-2</v>
      </c>
      <c r="AJ483">
        <v>-12.243214884729191</v>
      </c>
      <c r="AK483">
        <v>0.403734268424778</v>
      </c>
      <c r="AL483">
        <v>0.57428020891402598</v>
      </c>
      <c r="AM483">
        <v>0.6397502232685881</v>
      </c>
      <c r="AN483" s="2"/>
    </row>
    <row r="484" spans="1:40" x14ac:dyDescent="0.45">
      <c r="A484">
        <v>483</v>
      </c>
      <c r="B484" t="s">
        <v>216</v>
      </c>
      <c r="C484">
        <v>1961</v>
      </c>
      <c r="D484">
        <v>26</v>
      </c>
      <c r="E484" t="s">
        <v>22</v>
      </c>
      <c r="F484" t="s">
        <v>13</v>
      </c>
      <c r="G484">
        <v>698</v>
      </c>
      <c r="H484">
        <v>132</v>
      </c>
      <c r="I484">
        <v>159</v>
      </c>
      <c r="J484">
        <v>78</v>
      </c>
      <c r="K484">
        <v>16</v>
      </c>
      <c r="L484">
        <v>4</v>
      </c>
      <c r="M484">
        <v>0</v>
      </c>
      <c r="N484">
        <v>94</v>
      </c>
      <c r="O484">
        <v>167</v>
      </c>
      <c r="P484" s="28">
        <v>6.9</v>
      </c>
      <c r="Q484">
        <v>4.8</v>
      </c>
      <c r="R484">
        <v>7</v>
      </c>
      <c r="S484">
        <v>-0.7</v>
      </c>
      <c r="T484">
        <v>54</v>
      </c>
      <c r="U484">
        <v>2</v>
      </c>
      <c r="V484">
        <v>-47.217614202620098</v>
      </c>
      <c r="W484">
        <v>12.706606177688686</v>
      </c>
      <c r="X484">
        <v>4.5946505664888315</v>
      </c>
      <c r="Y484">
        <v>15.343327640403594</v>
      </c>
      <c r="Z484">
        <v>-4.6456990894453147</v>
      </c>
      <c r="AA484">
        <v>-1.467387502828192</v>
      </c>
      <c r="AB484">
        <v>-0.538469672174272</v>
      </c>
      <c r="AC484">
        <v>0</v>
      </c>
      <c r="AD484">
        <v>-4.0737823466745544</v>
      </c>
      <c r="AE484">
        <v>31.027368120045779</v>
      </c>
      <c r="AF484">
        <v>-12.905516066739496</v>
      </c>
      <c r="AG484">
        <v>10.504573107297313</v>
      </c>
      <c r="AH484">
        <v>10.270794044660519</v>
      </c>
      <c r="AI484">
        <v>7.7435881180651686E-2</v>
      </c>
      <c r="AJ484">
        <v>-11.805957210274578</v>
      </c>
      <c r="AK484">
        <v>-0.269156178949852</v>
      </c>
      <c r="AL484">
        <v>1.6011732680590116</v>
      </c>
      <c r="AM484">
        <v>0.8321823016548846</v>
      </c>
      <c r="AN484" s="2"/>
    </row>
    <row r="485" spans="1:40" x14ac:dyDescent="0.45">
      <c r="A485">
        <v>484</v>
      </c>
      <c r="B485" t="s">
        <v>67</v>
      </c>
      <c r="C485">
        <v>2012</v>
      </c>
      <c r="D485">
        <v>28</v>
      </c>
      <c r="E485" t="s">
        <v>43</v>
      </c>
      <c r="F485" t="s">
        <v>17</v>
      </c>
      <c r="G485">
        <v>677</v>
      </c>
      <c r="H485">
        <v>108</v>
      </c>
      <c r="I485">
        <v>191</v>
      </c>
      <c r="J485">
        <v>111</v>
      </c>
      <c r="K485">
        <v>36</v>
      </c>
      <c r="L485">
        <v>3</v>
      </c>
      <c r="M485">
        <v>30</v>
      </c>
      <c r="N485">
        <v>63</v>
      </c>
      <c r="O485">
        <v>158</v>
      </c>
      <c r="P485" s="28">
        <v>6.9</v>
      </c>
      <c r="Q485">
        <v>4.9000000000000004</v>
      </c>
      <c r="R485">
        <v>6.1</v>
      </c>
      <c r="S485">
        <v>0.1</v>
      </c>
      <c r="T485">
        <v>44</v>
      </c>
      <c r="U485">
        <v>2</v>
      </c>
      <c r="V485">
        <v>-47.217614202620098</v>
      </c>
      <c r="W485">
        <v>12.324315733947337</v>
      </c>
      <c r="X485">
        <v>3.7592595543999527</v>
      </c>
      <c r="Y485">
        <v>18.43129295167979</v>
      </c>
      <c r="Z485">
        <v>-6.6111871657491017</v>
      </c>
      <c r="AA485">
        <v>-3.3016218813634319</v>
      </c>
      <c r="AB485">
        <v>-0.40385225413070402</v>
      </c>
      <c r="AC485">
        <v>1.201081362864207</v>
      </c>
      <c r="AD485">
        <v>-2.7303009344733717</v>
      </c>
      <c r="AE485">
        <v>29.355234508785824</v>
      </c>
      <c r="AF485">
        <v>-12.905516066739496</v>
      </c>
      <c r="AG485">
        <v>10.723418380366008</v>
      </c>
      <c r="AH485">
        <v>8.9502633817755957</v>
      </c>
      <c r="AI485">
        <v>-1.10622687400931E-2</v>
      </c>
      <c r="AJ485">
        <v>-9.6196688380015072</v>
      </c>
      <c r="AK485">
        <v>-0.269156178949852</v>
      </c>
      <c r="AL485">
        <v>1.674886083051061</v>
      </c>
      <c r="AM485">
        <v>0.84222617614523265</v>
      </c>
      <c r="AN485" s="2"/>
    </row>
    <row r="486" spans="1:40" x14ac:dyDescent="0.45">
      <c r="A486">
        <v>485</v>
      </c>
      <c r="B486" t="s">
        <v>231</v>
      </c>
      <c r="C486">
        <v>1951</v>
      </c>
      <c r="D486">
        <v>29</v>
      </c>
      <c r="E486" t="s">
        <v>228</v>
      </c>
      <c r="F486" t="s">
        <v>17</v>
      </c>
      <c r="G486">
        <v>562</v>
      </c>
      <c r="H486">
        <v>90</v>
      </c>
      <c r="I486">
        <v>164</v>
      </c>
      <c r="J486">
        <v>97</v>
      </c>
      <c r="K486">
        <v>33</v>
      </c>
      <c r="L486">
        <v>1</v>
      </c>
      <c r="M486">
        <v>1</v>
      </c>
      <c r="N486">
        <v>53</v>
      </c>
      <c r="O486">
        <v>159</v>
      </c>
      <c r="P486" s="28">
        <v>6.9</v>
      </c>
      <c r="Q486">
        <v>4.7</v>
      </c>
      <c r="R486">
        <v>6.4</v>
      </c>
      <c r="S486">
        <v>1.1000000000000001</v>
      </c>
      <c r="T486">
        <v>38</v>
      </c>
      <c r="U486">
        <v>-2</v>
      </c>
      <c r="V486">
        <v>-47.217614202620098</v>
      </c>
      <c r="W486">
        <v>10.230820446792324</v>
      </c>
      <c r="X486">
        <v>3.1327162953332941</v>
      </c>
      <c r="Y486">
        <v>15.825822220290499</v>
      </c>
      <c r="Z486">
        <v>-5.7773437394384048</v>
      </c>
      <c r="AA486">
        <v>-3.0264867245831457</v>
      </c>
      <c r="AB486">
        <v>-0.134617418043568</v>
      </c>
      <c r="AC486">
        <v>4.0036045428806899E-2</v>
      </c>
      <c r="AD486">
        <v>-2.296919833763313</v>
      </c>
      <c r="AE486">
        <v>29.541027132259153</v>
      </c>
      <c r="AF486">
        <v>-12.905516066739496</v>
      </c>
      <c r="AG486">
        <v>10.285727834228618</v>
      </c>
      <c r="AH486">
        <v>9.3904402694039035</v>
      </c>
      <c r="AI486">
        <v>-0.12168495614102411</v>
      </c>
      <c r="AJ486">
        <v>-8.307895814637666</v>
      </c>
      <c r="AK486">
        <v>0.269156178949852</v>
      </c>
      <c r="AL486">
        <v>-1.0723323332802677</v>
      </c>
      <c r="AM486">
        <v>0.25495979196547264</v>
      </c>
      <c r="AN486" s="2"/>
    </row>
    <row r="487" spans="1:40" x14ac:dyDescent="0.45">
      <c r="A487">
        <v>486</v>
      </c>
      <c r="B487" t="s">
        <v>142</v>
      </c>
      <c r="C487">
        <v>1980</v>
      </c>
      <c r="D487">
        <v>25</v>
      </c>
      <c r="E487" t="s">
        <v>301</v>
      </c>
      <c r="F487" t="s">
        <v>17</v>
      </c>
      <c r="G487">
        <v>638</v>
      </c>
      <c r="H487">
        <v>96</v>
      </c>
      <c r="I487">
        <v>178</v>
      </c>
      <c r="J487">
        <v>113</v>
      </c>
      <c r="K487">
        <v>41</v>
      </c>
      <c r="L487">
        <v>7</v>
      </c>
      <c r="M487">
        <v>34</v>
      </c>
      <c r="N487">
        <v>44</v>
      </c>
      <c r="O487">
        <v>136</v>
      </c>
      <c r="P487" s="28">
        <v>6.9</v>
      </c>
      <c r="Q487">
        <v>4.7</v>
      </c>
      <c r="R487">
        <v>5.9</v>
      </c>
      <c r="S487">
        <v>0.9</v>
      </c>
      <c r="T487">
        <v>29</v>
      </c>
      <c r="U487">
        <v>5</v>
      </c>
      <c r="V487">
        <v>-47.217614202620098</v>
      </c>
      <c r="W487">
        <v>11.614347766999115</v>
      </c>
      <c r="X487">
        <v>3.3415640483555133</v>
      </c>
      <c r="Y487">
        <v>17.176807043973835</v>
      </c>
      <c r="Z487">
        <v>-6.7303076552220586</v>
      </c>
      <c r="AA487">
        <v>-3.7601804759972417</v>
      </c>
      <c r="AB487">
        <v>-0.94232192630497602</v>
      </c>
      <c r="AC487">
        <v>1.3612255445794346</v>
      </c>
      <c r="AD487">
        <v>-1.9068768431242598</v>
      </c>
      <c r="AE487">
        <v>25.267796792372607</v>
      </c>
      <c r="AF487">
        <v>-12.905516066739496</v>
      </c>
      <c r="AG487">
        <v>10.285727834228618</v>
      </c>
      <c r="AH487">
        <v>8.6568121233567243</v>
      </c>
      <c r="AI487">
        <v>-9.9560418660837896E-2</v>
      </c>
      <c r="AJ487">
        <v>-6.3402362795919034</v>
      </c>
      <c r="AK487">
        <v>-0.67289044737463</v>
      </c>
      <c r="AL487">
        <v>-2.8712231617696529</v>
      </c>
      <c r="AM487">
        <v>5.3594576666669315E-2</v>
      </c>
      <c r="AN487" s="2"/>
    </row>
    <row r="488" spans="1:40" x14ac:dyDescent="0.45">
      <c r="A488">
        <v>487</v>
      </c>
      <c r="B488" t="s">
        <v>442</v>
      </c>
      <c r="C488">
        <v>1952</v>
      </c>
      <c r="D488">
        <v>29</v>
      </c>
      <c r="E488" t="s">
        <v>25</v>
      </c>
      <c r="F488" t="s">
        <v>17</v>
      </c>
      <c r="G488">
        <v>690</v>
      </c>
      <c r="H488">
        <v>105</v>
      </c>
      <c r="I488">
        <v>153</v>
      </c>
      <c r="J488">
        <v>102</v>
      </c>
      <c r="K488">
        <v>28</v>
      </c>
      <c r="L488">
        <v>8</v>
      </c>
      <c r="M488">
        <v>1</v>
      </c>
      <c r="N488">
        <v>96</v>
      </c>
      <c r="O488">
        <v>126</v>
      </c>
      <c r="P488" s="28">
        <v>6.9</v>
      </c>
      <c r="Q488">
        <v>4.4000000000000004</v>
      </c>
      <c r="R488">
        <v>6.2</v>
      </c>
      <c r="S488">
        <v>1.8</v>
      </c>
      <c r="T488">
        <v>26</v>
      </c>
      <c r="U488">
        <v>-1</v>
      </c>
      <c r="V488">
        <v>-47.217614202620098</v>
      </c>
      <c r="W488">
        <v>12.560971722930077</v>
      </c>
      <c r="X488">
        <v>3.6548356778888431</v>
      </c>
      <c r="Y488">
        <v>14.764334144539308</v>
      </c>
      <c r="Z488">
        <v>-6.0751449631207963</v>
      </c>
      <c r="AA488">
        <v>-2.5679281299493359</v>
      </c>
      <c r="AB488">
        <v>-1.076939344348544</v>
      </c>
      <c r="AC488">
        <v>4.0036045428806899E-2</v>
      </c>
      <c r="AD488">
        <v>-4.1604585668165663</v>
      </c>
      <c r="AE488">
        <v>23.40987055763933</v>
      </c>
      <c r="AF488">
        <v>-12.905516066739496</v>
      </c>
      <c r="AG488">
        <v>9.6291920150225376</v>
      </c>
      <c r="AH488">
        <v>9.0969890109850322</v>
      </c>
      <c r="AI488">
        <v>-0.19912083732167579</v>
      </c>
      <c r="AJ488">
        <v>-5.6843497679099819</v>
      </c>
      <c r="AK488">
        <v>0.134578089474926</v>
      </c>
      <c r="AL488">
        <v>-6.5962646149176347</v>
      </c>
      <c r="AM488">
        <v>1.3635971025382589E-3</v>
      </c>
      <c r="AN488" s="2"/>
    </row>
    <row r="489" spans="1:40" x14ac:dyDescent="0.45">
      <c r="A489">
        <v>488</v>
      </c>
      <c r="B489" t="s">
        <v>443</v>
      </c>
      <c r="C489">
        <v>2015</v>
      </c>
      <c r="D489">
        <v>27</v>
      </c>
      <c r="E489" t="s">
        <v>317</v>
      </c>
      <c r="F489" t="s">
        <v>17</v>
      </c>
      <c r="G489">
        <v>673</v>
      </c>
      <c r="H489">
        <v>111</v>
      </c>
      <c r="I489">
        <v>192</v>
      </c>
      <c r="J489">
        <v>127</v>
      </c>
      <c r="K489">
        <v>39</v>
      </c>
      <c r="L489">
        <v>6</v>
      </c>
      <c r="M489">
        <v>39</v>
      </c>
      <c r="N489">
        <v>53</v>
      </c>
      <c r="O489">
        <v>130</v>
      </c>
      <c r="P489" s="28">
        <v>6.9</v>
      </c>
      <c r="Q489">
        <v>4.8</v>
      </c>
      <c r="R489">
        <v>5.8</v>
      </c>
      <c r="S489">
        <v>1.5</v>
      </c>
      <c r="T489">
        <v>24</v>
      </c>
      <c r="U489">
        <v>8</v>
      </c>
      <c r="V489">
        <v>-47.217614202620098</v>
      </c>
      <c r="W489">
        <v>12.251498506568032</v>
      </c>
      <c r="X489">
        <v>3.8636834309110624</v>
      </c>
      <c r="Y489">
        <v>18.527791867657172</v>
      </c>
      <c r="Z489">
        <v>-7.5641510815327564</v>
      </c>
      <c r="AA489">
        <v>-3.5767570381437181</v>
      </c>
      <c r="AB489">
        <v>-0.80770450826140805</v>
      </c>
      <c r="AC489">
        <v>1.5614057717234691</v>
      </c>
      <c r="AD489">
        <v>-2.296919833763313</v>
      </c>
      <c r="AE489">
        <v>24.153041051532639</v>
      </c>
      <c r="AF489">
        <v>-12.905516066739496</v>
      </c>
      <c r="AG489">
        <v>10.504573107297313</v>
      </c>
      <c r="AH489">
        <v>8.5100864941472878</v>
      </c>
      <c r="AI489">
        <v>-0.16593403110139648</v>
      </c>
      <c r="AJ489">
        <v>-5.2470920934553682</v>
      </c>
      <c r="AK489">
        <v>-1.076624715799408</v>
      </c>
      <c r="AL489">
        <v>-1.4862333415799851</v>
      </c>
      <c r="AM489">
        <v>0.18448775544864321</v>
      </c>
      <c r="AN489" s="2"/>
    </row>
    <row r="490" spans="1:40" x14ac:dyDescent="0.45">
      <c r="A490">
        <v>489</v>
      </c>
      <c r="B490" t="s">
        <v>444</v>
      </c>
      <c r="C490">
        <v>1949</v>
      </c>
      <c r="D490">
        <v>28</v>
      </c>
      <c r="E490" t="s">
        <v>40</v>
      </c>
      <c r="F490" t="s">
        <v>13</v>
      </c>
      <c r="G490">
        <v>712</v>
      </c>
      <c r="H490">
        <v>113</v>
      </c>
      <c r="I490">
        <v>177</v>
      </c>
      <c r="J490">
        <v>105</v>
      </c>
      <c r="K490">
        <v>31</v>
      </c>
      <c r="L490">
        <v>2</v>
      </c>
      <c r="M490">
        <v>2</v>
      </c>
      <c r="N490">
        <v>101</v>
      </c>
      <c r="O490">
        <v>137</v>
      </c>
      <c r="P490" s="28">
        <v>6.9</v>
      </c>
      <c r="Q490">
        <v>5</v>
      </c>
      <c r="R490">
        <v>5.9</v>
      </c>
      <c r="S490">
        <v>2</v>
      </c>
      <c r="T490">
        <v>31</v>
      </c>
      <c r="U490">
        <v>-1</v>
      </c>
      <c r="V490">
        <v>-47.217614202620098</v>
      </c>
      <c r="W490">
        <v>12.961466473516253</v>
      </c>
      <c r="X490">
        <v>3.9332993485851357</v>
      </c>
      <c r="Y490">
        <v>17.080308127996453</v>
      </c>
      <c r="Z490">
        <v>-6.2538256973302317</v>
      </c>
      <c r="AA490">
        <v>-2.8430632867296222</v>
      </c>
      <c r="AB490">
        <v>-0.269234836087136</v>
      </c>
      <c r="AC490">
        <v>8.0072090857613798E-2</v>
      </c>
      <c r="AD490">
        <v>-4.3771491171715962</v>
      </c>
      <c r="AE490">
        <v>25.453589415845936</v>
      </c>
      <c r="AF490">
        <v>-12.905516066739496</v>
      </c>
      <c r="AG490">
        <v>10.942263653434701</v>
      </c>
      <c r="AH490">
        <v>8.6568121233567243</v>
      </c>
      <c r="AI490">
        <v>-0.22124537480186199</v>
      </c>
      <c r="AJ490">
        <v>-6.7774939540465171</v>
      </c>
      <c r="AK490">
        <v>0.134578089474926</v>
      </c>
      <c r="AL490">
        <v>-1.6227532124588158</v>
      </c>
      <c r="AM490">
        <v>0.16482551845706911</v>
      </c>
      <c r="AN490" s="2"/>
    </row>
    <row r="491" spans="1:40" x14ac:dyDescent="0.45">
      <c r="A491">
        <v>490</v>
      </c>
      <c r="B491" t="s">
        <v>417</v>
      </c>
      <c r="C491">
        <v>2018</v>
      </c>
      <c r="D491">
        <v>32</v>
      </c>
      <c r="E491" t="s">
        <v>43</v>
      </c>
      <c r="F491" t="s">
        <v>17</v>
      </c>
      <c r="G491">
        <v>620</v>
      </c>
      <c r="H491">
        <v>90</v>
      </c>
      <c r="I491">
        <v>166</v>
      </c>
      <c r="J491">
        <v>129</v>
      </c>
      <c r="K491">
        <v>25</v>
      </c>
      <c r="L491">
        <v>2</v>
      </c>
      <c r="M491">
        <v>30</v>
      </c>
      <c r="N491">
        <v>71</v>
      </c>
      <c r="O491">
        <v>119</v>
      </c>
      <c r="P491" s="28">
        <v>6.9</v>
      </c>
      <c r="Q491">
        <v>5</v>
      </c>
      <c r="R491">
        <v>4.9000000000000004</v>
      </c>
      <c r="S491">
        <v>2.4</v>
      </c>
      <c r="T491">
        <v>20</v>
      </c>
      <c r="U491">
        <v>6</v>
      </c>
      <c r="V491">
        <v>-47.217614202620098</v>
      </c>
      <c r="W491">
        <v>11.286670243792242</v>
      </c>
      <c r="X491">
        <v>3.1327162953332941</v>
      </c>
      <c r="Y491">
        <v>16.01882005224526</v>
      </c>
      <c r="Z491">
        <v>-7.6832715710057133</v>
      </c>
      <c r="AA491">
        <v>-2.2927929731690497</v>
      </c>
      <c r="AB491">
        <v>-0.269234836087136</v>
      </c>
      <c r="AC491">
        <v>1.201081362864207</v>
      </c>
      <c r="AD491">
        <v>-3.077005815041419</v>
      </c>
      <c r="AE491">
        <v>22.109322193326033</v>
      </c>
      <c r="AF491">
        <v>-12.905516066739496</v>
      </c>
      <c r="AG491">
        <v>10.942263653434701</v>
      </c>
      <c r="AH491">
        <v>7.1895558312623642</v>
      </c>
      <c r="AI491">
        <v>-0.26549444976223435</v>
      </c>
      <c r="AJ491">
        <v>-4.3725767445461399</v>
      </c>
      <c r="AK491">
        <v>-0.807468536849556</v>
      </c>
      <c r="AL491">
        <v>-7.0105455635627338</v>
      </c>
      <c r="AM491">
        <v>9.015027427434969E-4</v>
      </c>
      <c r="AN491" s="2"/>
    </row>
    <row r="492" spans="1:40" x14ac:dyDescent="0.45">
      <c r="A492">
        <v>491</v>
      </c>
      <c r="B492" t="s">
        <v>144</v>
      </c>
      <c r="C492">
        <v>1983</v>
      </c>
      <c r="D492">
        <v>33</v>
      </c>
      <c r="E492" t="s">
        <v>28</v>
      </c>
      <c r="F492" t="s">
        <v>17</v>
      </c>
      <c r="G492">
        <v>669</v>
      </c>
      <c r="H492">
        <v>104</v>
      </c>
      <c r="I492">
        <v>136</v>
      </c>
      <c r="J492">
        <v>76</v>
      </c>
      <c r="K492">
        <v>16</v>
      </c>
      <c r="L492">
        <v>4</v>
      </c>
      <c r="M492">
        <v>7</v>
      </c>
      <c r="N492">
        <v>128</v>
      </c>
      <c r="O492">
        <v>156</v>
      </c>
      <c r="P492" s="28">
        <v>6.9</v>
      </c>
      <c r="Q492">
        <v>4.5999999999999996</v>
      </c>
      <c r="R492">
        <v>6.3</v>
      </c>
      <c r="S492">
        <v>0.8</v>
      </c>
      <c r="T492">
        <v>40</v>
      </c>
      <c r="U492">
        <v>-3</v>
      </c>
      <c r="V492">
        <v>-47.217614202620098</v>
      </c>
      <c r="W492">
        <v>12.178681279188726</v>
      </c>
      <c r="X492">
        <v>3.6200277190518064</v>
      </c>
      <c r="Y492">
        <v>13.123852572923829</v>
      </c>
      <c r="Z492">
        <v>-4.5265785999723578</v>
      </c>
      <c r="AA492">
        <v>-1.467387502828192</v>
      </c>
      <c r="AB492">
        <v>-0.538469672174272</v>
      </c>
      <c r="AC492">
        <v>0.28025231800164829</v>
      </c>
      <c r="AD492">
        <v>-5.5472780890887554</v>
      </c>
      <c r="AE492">
        <v>28.983649261839169</v>
      </c>
      <c r="AF492">
        <v>-12.905516066739496</v>
      </c>
      <c r="AG492">
        <v>10.066882561159924</v>
      </c>
      <c r="AH492">
        <v>9.243714640194467</v>
      </c>
      <c r="AI492">
        <v>-8.8498149920744798E-2</v>
      </c>
      <c r="AJ492">
        <v>-8.7451534890922797</v>
      </c>
      <c r="AK492">
        <v>0.403734268424778</v>
      </c>
      <c r="AL492">
        <v>-3.1357011516518534</v>
      </c>
      <c r="AM492">
        <v>4.1658404391964207E-2</v>
      </c>
      <c r="AN492" s="2"/>
    </row>
    <row r="493" spans="1:40" x14ac:dyDescent="0.45">
      <c r="A493">
        <v>492</v>
      </c>
      <c r="B493" t="s">
        <v>445</v>
      </c>
      <c r="C493">
        <v>2008</v>
      </c>
      <c r="D493">
        <v>32</v>
      </c>
      <c r="E493" t="s">
        <v>46</v>
      </c>
      <c r="F493" t="s">
        <v>17</v>
      </c>
      <c r="G493">
        <v>665</v>
      </c>
      <c r="H493">
        <v>114</v>
      </c>
      <c r="I493">
        <v>173</v>
      </c>
      <c r="J493">
        <v>94</v>
      </c>
      <c r="K493">
        <v>46</v>
      </c>
      <c r="L493">
        <v>4</v>
      </c>
      <c r="M493">
        <v>18</v>
      </c>
      <c r="N493">
        <v>99</v>
      </c>
      <c r="O493">
        <v>160</v>
      </c>
      <c r="P493" s="28">
        <v>6.9</v>
      </c>
      <c r="Q493">
        <v>4.9000000000000004</v>
      </c>
      <c r="R493">
        <v>5.4</v>
      </c>
      <c r="S493">
        <v>0.6</v>
      </c>
      <c r="T493">
        <v>45</v>
      </c>
      <c r="U493">
        <v>0</v>
      </c>
      <c r="V493">
        <v>-47.217614202620098</v>
      </c>
      <c r="W493">
        <v>12.105864051809421</v>
      </c>
      <c r="X493">
        <v>3.9681073074221724</v>
      </c>
      <c r="Y493">
        <v>16.694312464086931</v>
      </c>
      <c r="Z493">
        <v>-5.5986630052289694</v>
      </c>
      <c r="AA493">
        <v>-4.2187390706310524</v>
      </c>
      <c r="AB493">
        <v>-0.538469672174272</v>
      </c>
      <c r="AC493">
        <v>0.72064881771852418</v>
      </c>
      <c r="AD493">
        <v>-4.2904728970295842</v>
      </c>
      <c r="AE493">
        <v>29.726819755732482</v>
      </c>
      <c r="AF493">
        <v>-12.905516066739496</v>
      </c>
      <c r="AG493">
        <v>10.723418380366008</v>
      </c>
      <c r="AH493">
        <v>7.9231839773095443</v>
      </c>
      <c r="AI493">
        <v>-6.6373612440558588E-2</v>
      </c>
      <c r="AJ493">
        <v>-9.8382976752288158</v>
      </c>
      <c r="AK493">
        <v>0</v>
      </c>
      <c r="AL493">
        <v>-2.8117914476477655</v>
      </c>
      <c r="AM493">
        <v>5.6690304317865724E-2</v>
      </c>
      <c r="AN493" s="2"/>
    </row>
    <row r="494" spans="1:40" x14ac:dyDescent="0.45">
      <c r="A494">
        <v>493</v>
      </c>
      <c r="B494" t="s">
        <v>142</v>
      </c>
      <c r="C494">
        <v>1983</v>
      </c>
      <c r="D494">
        <v>28</v>
      </c>
      <c r="E494" t="s">
        <v>301</v>
      </c>
      <c r="F494" t="s">
        <v>17</v>
      </c>
      <c r="G494">
        <v>698</v>
      </c>
      <c r="H494">
        <v>104</v>
      </c>
      <c r="I494">
        <v>189</v>
      </c>
      <c r="J494">
        <v>111</v>
      </c>
      <c r="K494">
        <v>36</v>
      </c>
      <c r="L494">
        <v>10</v>
      </c>
      <c r="M494">
        <v>25</v>
      </c>
      <c r="N494">
        <v>38</v>
      </c>
      <c r="O494">
        <v>141</v>
      </c>
      <c r="P494" s="28">
        <v>6.9</v>
      </c>
      <c r="Q494">
        <v>4.5</v>
      </c>
      <c r="R494">
        <v>5.8</v>
      </c>
      <c r="S494">
        <v>1.2</v>
      </c>
      <c r="T494">
        <v>29</v>
      </c>
      <c r="U494">
        <v>3</v>
      </c>
      <c r="V494">
        <v>-47.217614202620098</v>
      </c>
      <c r="W494">
        <v>12.706606177688686</v>
      </c>
      <c r="X494">
        <v>3.6200277190518064</v>
      </c>
      <c r="Y494">
        <v>18.238295119725027</v>
      </c>
      <c r="Z494">
        <v>-6.6111871657491017</v>
      </c>
      <c r="AA494">
        <v>-3.3016218813634319</v>
      </c>
      <c r="AB494">
        <v>-1.3461741804356799</v>
      </c>
      <c r="AC494">
        <v>1.0009011357201725</v>
      </c>
      <c r="AD494">
        <v>-1.6468481826982242</v>
      </c>
      <c r="AE494">
        <v>26.196759909739249</v>
      </c>
      <c r="AF494">
        <v>-12.905516066739496</v>
      </c>
      <c r="AG494">
        <v>9.8480372880912306</v>
      </c>
      <c r="AH494">
        <v>8.5100864941472878</v>
      </c>
      <c r="AI494">
        <v>-0.13274722488111718</v>
      </c>
      <c r="AJ494">
        <v>-6.3402362795919034</v>
      </c>
      <c r="AK494">
        <v>-0.403734268424778</v>
      </c>
      <c r="AL494">
        <v>0.21503439165962979</v>
      </c>
      <c r="AM494">
        <v>0.55355240245122017</v>
      </c>
      <c r="AN494" s="2"/>
    </row>
    <row r="495" spans="1:40" x14ac:dyDescent="0.45">
      <c r="A495">
        <v>494</v>
      </c>
      <c r="B495" t="s">
        <v>446</v>
      </c>
      <c r="C495">
        <v>2015</v>
      </c>
      <c r="D495">
        <v>25</v>
      </c>
      <c r="E495" t="s">
        <v>25</v>
      </c>
      <c r="F495" t="s">
        <v>17</v>
      </c>
      <c r="G495">
        <v>610</v>
      </c>
      <c r="H495">
        <v>79</v>
      </c>
      <c r="I495">
        <v>160</v>
      </c>
      <c r="J495">
        <v>110</v>
      </c>
      <c r="K495">
        <v>33</v>
      </c>
      <c r="L495">
        <v>4</v>
      </c>
      <c r="M495">
        <v>23</v>
      </c>
      <c r="N495">
        <v>56</v>
      </c>
      <c r="O495">
        <v>117</v>
      </c>
      <c r="P495" s="28">
        <v>6.9</v>
      </c>
      <c r="Q495">
        <v>4.9000000000000004</v>
      </c>
      <c r="R495">
        <v>4</v>
      </c>
      <c r="S495">
        <v>2.2999999999999998</v>
      </c>
      <c r="T495">
        <v>14</v>
      </c>
      <c r="U495">
        <v>11</v>
      </c>
      <c r="V495">
        <v>-47.217614202620098</v>
      </c>
      <c r="W495">
        <v>11.104627175343982</v>
      </c>
      <c r="X495">
        <v>2.7498287481258914</v>
      </c>
      <c r="Y495">
        <v>15.439826556380975</v>
      </c>
      <c r="Z495">
        <v>-6.5516269210126241</v>
      </c>
      <c r="AA495">
        <v>-3.0264867245831457</v>
      </c>
      <c r="AB495">
        <v>-0.538469672174272</v>
      </c>
      <c r="AC495">
        <v>0.92082904486255868</v>
      </c>
      <c r="AD495">
        <v>-2.4269341639763304</v>
      </c>
      <c r="AE495">
        <v>21.737736946379378</v>
      </c>
      <c r="AF495">
        <v>-12.905516066739496</v>
      </c>
      <c r="AG495">
        <v>10.723418380366008</v>
      </c>
      <c r="AH495">
        <v>5.8690251683774397</v>
      </c>
      <c r="AI495">
        <v>-0.25443218102214127</v>
      </c>
      <c r="AJ495">
        <v>-3.0608037211822978</v>
      </c>
      <c r="AK495">
        <v>-1.480358984224186</v>
      </c>
      <c r="AL495">
        <v>-8.9169506176983617</v>
      </c>
      <c r="AM495">
        <v>1.3407855408756385E-4</v>
      </c>
      <c r="AN495" s="2"/>
    </row>
    <row r="496" spans="1:40" x14ac:dyDescent="0.45">
      <c r="A496">
        <v>495</v>
      </c>
      <c r="B496" t="s">
        <v>199</v>
      </c>
      <c r="C496">
        <v>1957</v>
      </c>
      <c r="D496">
        <v>21</v>
      </c>
      <c r="E496" t="s">
        <v>73</v>
      </c>
      <c r="F496" t="s">
        <v>17</v>
      </c>
      <c r="G496">
        <v>677</v>
      </c>
      <c r="H496">
        <v>97</v>
      </c>
      <c r="I496">
        <v>197</v>
      </c>
      <c r="J496">
        <v>134</v>
      </c>
      <c r="K496">
        <v>29</v>
      </c>
      <c r="L496">
        <v>5</v>
      </c>
      <c r="M496">
        <v>10</v>
      </c>
      <c r="N496">
        <v>44</v>
      </c>
      <c r="O496">
        <v>135</v>
      </c>
      <c r="P496" s="28">
        <v>6.9</v>
      </c>
      <c r="Q496">
        <v>4.4000000000000004</v>
      </c>
      <c r="R496">
        <v>5.2</v>
      </c>
      <c r="S496">
        <v>1.1000000000000001</v>
      </c>
      <c r="T496">
        <v>32</v>
      </c>
      <c r="U496">
        <v>0</v>
      </c>
      <c r="V496">
        <v>-47.217614202620098</v>
      </c>
      <c r="W496">
        <v>12.324315733947337</v>
      </c>
      <c r="X496">
        <v>3.37637200719255</v>
      </c>
      <c r="Y496">
        <v>19.010286447544075</v>
      </c>
      <c r="Z496">
        <v>-7.9810727946881048</v>
      </c>
      <c r="AA496">
        <v>-2.6596398488760977</v>
      </c>
      <c r="AB496">
        <v>-0.67308709021783997</v>
      </c>
      <c r="AC496">
        <v>0.40036045428806899</v>
      </c>
      <c r="AD496">
        <v>-1.9068768431242598</v>
      </c>
      <c r="AE496">
        <v>25.082004168899282</v>
      </c>
      <c r="AF496">
        <v>-12.905516066739496</v>
      </c>
      <c r="AG496">
        <v>9.6291920150225376</v>
      </c>
      <c r="AH496">
        <v>7.6297327188906721</v>
      </c>
      <c r="AI496">
        <v>-0.12168495614102411</v>
      </c>
      <c r="AJ496">
        <v>-6.996122791273824</v>
      </c>
      <c r="AK496">
        <v>0</v>
      </c>
      <c r="AL496">
        <v>-3.0093510478962182</v>
      </c>
      <c r="AM496">
        <v>4.7005207409292982E-2</v>
      </c>
      <c r="AN496" s="2"/>
    </row>
    <row r="497" spans="1:40" x14ac:dyDescent="0.45">
      <c r="A497">
        <v>496</v>
      </c>
      <c r="B497" t="s">
        <v>312</v>
      </c>
      <c r="C497">
        <v>2008</v>
      </c>
      <c r="D497">
        <v>25</v>
      </c>
      <c r="E497" t="s">
        <v>313</v>
      </c>
      <c r="F497" t="s">
        <v>17</v>
      </c>
      <c r="G497">
        <v>736</v>
      </c>
      <c r="H497">
        <v>115</v>
      </c>
      <c r="I497">
        <v>189</v>
      </c>
      <c r="J497">
        <v>112</v>
      </c>
      <c r="K497">
        <v>42</v>
      </c>
      <c r="L497">
        <v>2</v>
      </c>
      <c r="M497">
        <v>15</v>
      </c>
      <c r="N497">
        <v>94</v>
      </c>
      <c r="O497">
        <v>142</v>
      </c>
      <c r="P497" s="28">
        <v>6.9</v>
      </c>
      <c r="Q497">
        <v>4.8</v>
      </c>
      <c r="R497">
        <v>6.4</v>
      </c>
      <c r="S497">
        <v>0.8</v>
      </c>
      <c r="T497">
        <v>43</v>
      </c>
      <c r="U497">
        <v>-1</v>
      </c>
      <c r="V497">
        <v>-47.217614202620098</v>
      </c>
      <c r="W497">
        <v>13.398369837792082</v>
      </c>
      <c r="X497">
        <v>4.0029152662592091</v>
      </c>
      <c r="Y497">
        <v>18.238295119725027</v>
      </c>
      <c r="Z497">
        <v>-6.6707474104855802</v>
      </c>
      <c r="AA497">
        <v>-3.8518921949240039</v>
      </c>
      <c r="AB497">
        <v>-0.269234836087136</v>
      </c>
      <c r="AC497">
        <v>0.60054068143210348</v>
      </c>
      <c r="AD497">
        <v>-4.0737823466745544</v>
      </c>
      <c r="AE497">
        <v>26.382552533212579</v>
      </c>
      <c r="AF497">
        <v>-12.905516066739496</v>
      </c>
      <c r="AG497">
        <v>10.504573107297313</v>
      </c>
      <c r="AH497">
        <v>9.3904402694039035</v>
      </c>
      <c r="AI497">
        <v>-8.8498149920744798E-2</v>
      </c>
      <c r="AJ497">
        <v>-9.4010400007742003</v>
      </c>
      <c r="AK497">
        <v>0.134578089474926</v>
      </c>
      <c r="AL497">
        <v>-1.826060303628672</v>
      </c>
      <c r="AM497">
        <v>0.13870827235617519</v>
      </c>
      <c r="AN497" s="2"/>
    </row>
    <row r="498" spans="1:40" x14ac:dyDescent="0.45">
      <c r="A498">
        <v>497</v>
      </c>
      <c r="B498" t="s">
        <v>360</v>
      </c>
      <c r="C498">
        <v>1985</v>
      </c>
      <c r="D498">
        <v>25</v>
      </c>
      <c r="E498" t="s">
        <v>55</v>
      </c>
      <c r="F498" t="s">
        <v>13</v>
      </c>
      <c r="G498">
        <v>612</v>
      </c>
      <c r="H498">
        <v>94</v>
      </c>
      <c r="I498">
        <v>156</v>
      </c>
      <c r="J498">
        <v>86</v>
      </c>
      <c r="K498">
        <v>34</v>
      </c>
      <c r="L498">
        <v>9</v>
      </c>
      <c r="M498">
        <v>22</v>
      </c>
      <c r="N498">
        <v>66</v>
      </c>
      <c r="O498">
        <v>141</v>
      </c>
      <c r="P498" s="28">
        <v>6.8</v>
      </c>
      <c r="Q498">
        <v>4.9000000000000004</v>
      </c>
      <c r="R498">
        <v>4.5</v>
      </c>
      <c r="S498">
        <v>1.9</v>
      </c>
      <c r="T498">
        <v>28</v>
      </c>
      <c r="U498">
        <v>1</v>
      </c>
      <c r="V498">
        <v>-47.217614202620098</v>
      </c>
      <c r="W498">
        <v>11.141035789033634</v>
      </c>
      <c r="X498">
        <v>3.2719481306814404</v>
      </c>
      <c r="Y498">
        <v>15.053830892471451</v>
      </c>
      <c r="Z498">
        <v>-5.1221810473371425</v>
      </c>
      <c r="AA498">
        <v>-3.1181984435099079</v>
      </c>
      <c r="AB498">
        <v>-1.211556762392112</v>
      </c>
      <c r="AC498">
        <v>0.88079299943375178</v>
      </c>
      <c r="AD498">
        <v>-2.8603152646863896</v>
      </c>
      <c r="AE498">
        <v>26.196759909739249</v>
      </c>
      <c r="AF498">
        <v>-12.718479602004139</v>
      </c>
      <c r="AG498">
        <v>10.723418380366008</v>
      </c>
      <c r="AH498">
        <v>6.6026533144246198</v>
      </c>
      <c r="AI498">
        <v>-0.21018310606176888</v>
      </c>
      <c r="AJ498">
        <v>-6.1216074423645956</v>
      </c>
      <c r="AK498">
        <v>-0.134578089474926</v>
      </c>
      <c r="AL498">
        <v>-4.8442745443009212</v>
      </c>
      <c r="AM498">
        <v>7.8118221027908309E-3</v>
      </c>
      <c r="AN498" s="2"/>
    </row>
    <row r="499" spans="1:40" x14ac:dyDescent="0.45">
      <c r="A499">
        <v>498</v>
      </c>
      <c r="B499" t="s">
        <v>209</v>
      </c>
      <c r="C499">
        <v>1960</v>
      </c>
      <c r="D499">
        <v>29</v>
      </c>
      <c r="E499" t="s">
        <v>25</v>
      </c>
      <c r="F499" t="s">
        <v>17</v>
      </c>
      <c r="G499">
        <v>616</v>
      </c>
      <c r="H499">
        <v>95</v>
      </c>
      <c r="I499">
        <v>168</v>
      </c>
      <c r="J499">
        <v>100</v>
      </c>
      <c r="K499">
        <v>26</v>
      </c>
      <c r="L499">
        <v>10</v>
      </c>
      <c r="M499">
        <v>8</v>
      </c>
      <c r="N499">
        <v>56</v>
      </c>
      <c r="O499">
        <v>144</v>
      </c>
      <c r="P499" s="28">
        <v>6.8</v>
      </c>
      <c r="Q499">
        <v>4.5</v>
      </c>
      <c r="R499">
        <v>6.2</v>
      </c>
      <c r="S499">
        <v>1</v>
      </c>
      <c r="T499">
        <v>34</v>
      </c>
      <c r="U499">
        <v>-1</v>
      </c>
      <c r="V499">
        <v>-47.217614202620098</v>
      </c>
      <c r="W499">
        <v>11.213853016412939</v>
      </c>
      <c r="X499">
        <v>3.3067560895184771</v>
      </c>
      <c r="Y499">
        <v>16.211817884200023</v>
      </c>
      <c r="Z499">
        <v>-5.9560244736478394</v>
      </c>
      <c r="AA499">
        <v>-2.384504692095812</v>
      </c>
      <c r="AB499">
        <v>-1.3461741804356799</v>
      </c>
      <c r="AC499">
        <v>0.32028836343045519</v>
      </c>
      <c r="AD499">
        <v>-2.4269341639763304</v>
      </c>
      <c r="AE499">
        <v>26.754137780159233</v>
      </c>
      <c r="AF499">
        <v>-12.718479602004139</v>
      </c>
      <c r="AG499">
        <v>9.8480372880912306</v>
      </c>
      <c r="AH499">
        <v>9.0969890109850322</v>
      </c>
      <c r="AI499">
        <v>-0.11062268740093099</v>
      </c>
      <c r="AJ499">
        <v>-7.4333804657284377</v>
      </c>
      <c r="AK499">
        <v>0.134578089474926</v>
      </c>
      <c r="AL499">
        <v>-2.707276945636949</v>
      </c>
      <c r="AM499">
        <v>6.2545323267987618E-2</v>
      </c>
      <c r="AN499" s="2"/>
    </row>
    <row r="500" spans="1:40" x14ac:dyDescent="0.45">
      <c r="A500">
        <v>499</v>
      </c>
      <c r="B500" t="s">
        <v>447</v>
      </c>
      <c r="C500">
        <v>2022</v>
      </c>
      <c r="D500">
        <v>25</v>
      </c>
      <c r="E500" t="s">
        <v>46</v>
      </c>
      <c r="F500" t="s">
        <v>13</v>
      </c>
      <c r="G500">
        <v>561</v>
      </c>
      <c r="H500">
        <v>95</v>
      </c>
      <c r="I500">
        <v>144</v>
      </c>
      <c r="J500">
        <v>76</v>
      </c>
      <c r="K500">
        <v>29</v>
      </c>
      <c r="L500">
        <v>2</v>
      </c>
      <c r="M500">
        <v>1</v>
      </c>
      <c r="N500">
        <v>78</v>
      </c>
      <c r="O500">
        <v>188</v>
      </c>
      <c r="P500" s="28">
        <v>6.8</v>
      </c>
      <c r="Q500">
        <v>5</v>
      </c>
      <c r="R500">
        <v>6.4</v>
      </c>
      <c r="S500">
        <v>-0.4</v>
      </c>
      <c r="T500">
        <v>51</v>
      </c>
      <c r="U500">
        <v>0</v>
      </c>
      <c r="V500">
        <v>-47.217614202620098</v>
      </c>
      <c r="W500">
        <v>10.212616139947498</v>
      </c>
      <c r="X500">
        <v>3.3067560895184771</v>
      </c>
      <c r="Y500">
        <v>13.895843900742879</v>
      </c>
      <c r="Z500">
        <v>-4.5265785999723578</v>
      </c>
      <c r="AA500">
        <v>-2.6596398488760977</v>
      </c>
      <c r="AB500">
        <v>-0.269234836087136</v>
      </c>
      <c r="AC500">
        <v>4.0036045428806899E-2</v>
      </c>
      <c r="AD500">
        <v>-3.3803725855384603</v>
      </c>
      <c r="AE500">
        <v>34.929013212985666</v>
      </c>
      <c r="AF500">
        <v>-12.718479602004139</v>
      </c>
      <c r="AG500">
        <v>10.942263653434701</v>
      </c>
      <c r="AH500">
        <v>9.3904402694039035</v>
      </c>
      <c r="AI500">
        <v>4.4249074960372399E-2</v>
      </c>
      <c r="AJ500">
        <v>-11.150070698592657</v>
      </c>
      <c r="AK500">
        <v>0</v>
      </c>
      <c r="AL500">
        <v>0.83922801273136294</v>
      </c>
      <c r="AM500">
        <v>0.69830260165461211</v>
      </c>
      <c r="AN500" s="2"/>
    </row>
    <row r="501" spans="1:40" x14ac:dyDescent="0.45">
      <c r="A501">
        <v>500</v>
      </c>
      <c r="B501" t="s">
        <v>448</v>
      </c>
      <c r="C501">
        <v>1988</v>
      </c>
      <c r="D501">
        <v>31</v>
      </c>
      <c r="E501" t="s">
        <v>65</v>
      </c>
      <c r="F501" t="s">
        <v>17</v>
      </c>
      <c r="G501">
        <v>679</v>
      </c>
      <c r="H501">
        <v>109</v>
      </c>
      <c r="I501">
        <v>163</v>
      </c>
      <c r="J501">
        <v>121</v>
      </c>
      <c r="K501">
        <v>27</v>
      </c>
      <c r="L501">
        <v>9</v>
      </c>
      <c r="M501">
        <v>43</v>
      </c>
      <c r="N501">
        <v>97</v>
      </c>
      <c r="O501">
        <v>133</v>
      </c>
      <c r="P501" s="28">
        <v>6.8</v>
      </c>
      <c r="Q501">
        <v>4.5</v>
      </c>
      <c r="R501">
        <v>6.2</v>
      </c>
      <c r="S501">
        <v>0.8</v>
      </c>
      <c r="T501">
        <v>28</v>
      </c>
      <c r="U501">
        <v>5</v>
      </c>
      <c r="V501">
        <v>-47.217614202620098</v>
      </c>
      <c r="W501">
        <v>12.360724347636989</v>
      </c>
      <c r="X501">
        <v>3.7940675132369894</v>
      </c>
      <c r="Y501">
        <v>15.72932330431312</v>
      </c>
      <c r="Z501">
        <v>-7.2067896131138864</v>
      </c>
      <c r="AA501">
        <v>-2.4762164110225742</v>
      </c>
      <c r="AB501">
        <v>-1.211556762392112</v>
      </c>
      <c r="AC501">
        <v>1.7215499534386967</v>
      </c>
      <c r="AD501">
        <v>-4.2037966768875723</v>
      </c>
      <c r="AE501">
        <v>24.710418921952623</v>
      </c>
      <c r="AF501">
        <v>-12.718479602004139</v>
      </c>
      <c r="AG501">
        <v>9.8480372880912306</v>
      </c>
      <c r="AH501">
        <v>9.0969890109850322</v>
      </c>
      <c r="AI501">
        <v>-8.8498149920744798E-2</v>
      </c>
      <c r="AJ501">
        <v>-6.1216074423645956</v>
      </c>
      <c r="AK501">
        <v>-0.67289044737463</v>
      </c>
      <c r="AL501">
        <v>-4.6563389680456702</v>
      </c>
      <c r="AM501">
        <v>9.4117600864029281E-3</v>
      </c>
      <c r="AN501" s="2"/>
    </row>
    <row r="502" spans="1:40" x14ac:dyDescent="0.45">
      <c r="A502">
        <v>501</v>
      </c>
      <c r="B502" t="s">
        <v>231</v>
      </c>
      <c r="C502">
        <v>1953</v>
      </c>
      <c r="D502">
        <v>31</v>
      </c>
      <c r="E502" t="s">
        <v>228</v>
      </c>
      <c r="F502" t="s">
        <v>17</v>
      </c>
      <c r="G502">
        <v>590</v>
      </c>
      <c r="H502">
        <v>103</v>
      </c>
      <c r="I502">
        <v>162</v>
      </c>
      <c r="J502">
        <v>92</v>
      </c>
      <c r="K502">
        <v>26</v>
      </c>
      <c r="L502">
        <v>3</v>
      </c>
      <c r="M502">
        <v>4</v>
      </c>
      <c r="N502">
        <v>67</v>
      </c>
      <c r="O502">
        <v>154</v>
      </c>
      <c r="P502" s="28">
        <v>6.8</v>
      </c>
      <c r="Q502">
        <v>4.7</v>
      </c>
      <c r="R502">
        <v>6.3</v>
      </c>
      <c r="S502">
        <v>1.1000000000000001</v>
      </c>
      <c r="T502">
        <v>38</v>
      </c>
      <c r="U502">
        <v>0</v>
      </c>
      <c r="V502">
        <v>-47.217614202620098</v>
      </c>
      <c r="W502">
        <v>10.740541038447457</v>
      </c>
      <c r="X502">
        <v>3.5852197602147697</v>
      </c>
      <c r="Y502">
        <v>15.632824388335738</v>
      </c>
      <c r="Z502">
        <v>-5.4795425157560125</v>
      </c>
      <c r="AA502">
        <v>-2.384504692095812</v>
      </c>
      <c r="AB502">
        <v>-0.40385225413070402</v>
      </c>
      <c r="AC502">
        <v>0.1601441817152276</v>
      </c>
      <c r="AD502">
        <v>-2.9036533747573956</v>
      </c>
      <c r="AE502">
        <v>28.612064014892514</v>
      </c>
      <c r="AF502">
        <v>-12.718479602004139</v>
      </c>
      <c r="AG502">
        <v>10.285727834228618</v>
      </c>
      <c r="AH502">
        <v>9.243714640194467</v>
      </c>
      <c r="AI502">
        <v>-0.12168495614102411</v>
      </c>
      <c r="AJ502">
        <v>-8.307895814637666</v>
      </c>
      <c r="AK502">
        <v>0</v>
      </c>
      <c r="AL502">
        <v>-1.2769915541140584</v>
      </c>
      <c r="AM502">
        <v>0.21806276276076933</v>
      </c>
      <c r="AN502" s="2"/>
    </row>
    <row r="503" spans="1:40" x14ac:dyDescent="0.45">
      <c r="A503">
        <v>502</v>
      </c>
      <c r="B503" t="s">
        <v>449</v>
      </c>
      <c r="C503">
        <v>2003</v>
      </c>
      <c r="D503">
        <v>34</v>
      </c>
      <c r="E503" t="s">
        <v>19</v>
      </c>
      <c r="F503" t="s">
        <v>17</v>
      </c>
      <c r="G503">
        <v>678</v>
      </c>
      <c r="H503">
        <v>126</v>
      </c>
      <c r="I503">
        <v>190</v>
      </c>
      <c r="J503">
        <v>112</v>
      </c>
      <c r="K503">
        <v>37</v>
      </c>
      <c r="L503">
        <v>2</v>
      </c>
      <c r="M503">
        <v>18</v>
      </c>
      <c r="N503">
        <v>86</v>
      </c>
      <c r="O503">
        <v>162</v>
      </c>
      <c r="P503" s="28">
        <v>6.8</v>
      </c>
      <c r="Q503">
        <v>4.8</v>
      </c>
      <c r="R503">
        <v>7.1</v>
      </c>
      <c r="S503">
        <v>-0.8</v>
      </c>
      <c r="T503">
        <v>55</v>
      </c>
      <c r="U503">
        <v>2</v>
      </c>
      <c r="V503">
        <v>-47.217614202620098</v>
      </c>
      <c r="W503">
        <v>12.342520040792163</v>
      </c>
      <c r="X503">
        <v>4.3858028134666114</v>
      </c>
      <c r="Y503">
        <v>18.334794035702409</v>
      </c>
      <c r="Z503">
        <v>-6.6707474104855802</v>
      </c>
      <c r="AA503">
        <v>-3.3933336002901937</v>
      </c>
      <c r="AB503">
        <v>-0.269234836087136</v>
      </c>
      <c r="AC503">
        <v>0.72064881771852418</v>
      </c>
      <c r="AD503">
        <v>-3.7270774661065076</v>
      </c>
      <c r="AE503">
        <v>30.098405002679137</v>
      </c>
      <c r="AF503">
        <v>-12.718479602004139</v>
      </c>
      <c r="AG503">
        <v>10.504573107297313</v>
      </c>
      <c r="AH503">
        <v>10.417519673869956</v>
      </c>
      <c r="AI503">
        <v>8.8498149920744798E-2</v>
      </c>
      <c r="AJ503">
        <v>-12.024586047501884</v>
      </c>
      <c r="AK503">
        <v>-0.269156178949852</v>
      </c>
      <c r="AL503">
        <v>0.60253229740146619</v>
      </c>
      <c r="AM503">
        <v>0.64623544204252314</v>
      </c>
      <c r="AN503" s="2"/>
    </row>
    <row r="504" spans="1:40" x14ac:dyDescent="0.45">
      <c r="A504">
        <v>503</v>
      </c>
      <c r="B504" t="s">
        <v>377</v>
      </c>
      <c r="C504">
        <v>2002</v>
      </c>
      <c r="D504">
        <v>28</v>
      </c>
      <c r="E504" t="s">
        <v>40</v>
      </c>
      <c r="F504" t="s">
        <v>13</v>
      </c>
      <c r="G504">
        <v>693</v>
      </c>
      <c r="H504">
        <v>101</v>
      </c>
      <c r="I504">
        <v>197</v>
      </c>
      <c r="J504">
        <v>112</v>
      </c>
      <c r="K504">
        <v>56</v>
      </c>
      <c r="L504">
        <v>5</v>
      </c>
      <c r="M504">
        <v>5</v>
      </c>
      <c r="N504">
        <v>41</v>
      </c>
      <c r="O504">
        <v>127</v>
      </c>
      <c r="P504" s="28">
        <v>6.8</v>
      </c>
      <c r="Q504">
        <v>4.5</v>
      </c>
      <c r="R504">
        <v>5.3</v>
      </c>
      <c r="S504">
        <v>2.5</v>
      </c>
      <c r="T504">
        <v>21</v>
      </c>
      <c r="U504">
        <v>-1</v>
      </c>
      <c r="V504">
        <v>-47.217614202620098</v>
      </c>
      <c r="W504">
        <v>12.615584643464556</v>
      </c>
      <c r="X504">
        <v>3.5156038425406964</v>
      </c>
      <c r="Y504">
        <v>19.010286447544075</v>
      </c>
      <c r="Z504">
        <v>-6.6707474104855802</v>
      </c>
      <c r="AA504">
        <v>-5.1358562598986719</v>
      </c>
      <c r="AB504">
        <v>-0.67308709021783997</v>
      </c>
      <c r="AC504">
        <v>0.20018022714403449</v>
      </c>
      <c r="AD504">
        <v>-1.7768625129112419</v>
      </c>
      <c r="AE504">
        <v>23.595663181112656</v>
      </c>
      <c r="AF504">
        <v>-12.718479602004139</v>
      </c>
      <c r="AG504">
        <v>9.8480372880912306</v>
      </c>
      <c r="AH504">
        <v>7.7764583481001077</v>
      </c>
      <c r="AI504">
        <v>-0.27655671850232749</v>
      </c>
      <c r="AJ504">
        <v>-4.5912055817734467</v>
      </c>
      <c r="AK504">
        <v>0.134578089474926</v>
      </c>
      <c r="AL504">
        <v>-2.3640173109410609</v>
      </c>
      <c r="AM504">
        <v>8.5958031934410595E-2</v>
      </c>
      <c r="AN504" s="2"/>
    </row>
    <row r="505" spans="1:40" x14ac:dyDescent="0.45">
      <c r="A505">
        <v>504</v>
      </c>
      <c r="B505" t="s">
        <v>372</v>
      </c>
      <c r="C505">
        <v>2021</v>
      </c>
      <c r="D505">
        <v>28</v>
      </c>
      <c r="E505" t="s">
        <v>235</v>
      </c>
      <c r="F505" t="s">
        <v>13</v>
      </c>
      <c r="G505">
        <v>636</v>
      </c>
      <c r="H505">
        <v>111</v>
      </c>
      <c r="I505">
        <v>147</v>
      </c>
      <c r="J505">
        <v>74</v>
      </c>
      <c r="K505">
        <v>32</v>
      </c>
      <c r="L505">
        <v>5</v>
      </c>
      <c r="M505">
        <v>27</v>
      </c>
      <c r="N505">
        <v>72</v>
      </c>
      <c r="O505">
        <v>142</v>
      </c>
      <c r="P505" s="28">
        <v>6.8</v>
      </c>
      <c r="Q505">
        <v>4.7</v>
      </c>
      <c r="R505">
        <v>5.8</v>
      </c>
      <c r="S505">
        <v>1.2</v>
      </c>
      <c r="T505">
        <v>27</v>
      </c>
      <c r="U505">
        <v>7</v>
      </c>
      <c r="V505">
        <v>-47.217614202620098</v>
      </c>
      <c r="W505">
        <v>11.577939153309462</v>
      </c>
      <c r="X505">
        <v>3.8636834309110624</v>
      </c>
      <c r="Y505">
        <v>14.185340648675021</v>
      </c>
      <c r="Z505">
        <v>-4.4074581104994017</v>
      </c>
      <c r="AA505">
        <v>-2.9347750056563839</v>
      </c>
      <c r="AB505">
        <v>-0.67308709021783997</v>
      </c>
      <c r="AC505">
        <v>1.0809732265777863</v>
      </c>
      <c r="AD505">
        <v>-3.120343925112425</v>
      </c>
      <c r="AE505">
        <v>26.382552533212579</v>
      </c>
      <c r="AF505">
        <v>-12.718479602004139</v>
      </c>
      <c r="AG505">
        <v>10.285727834228618</v>
      </c>
      <c r="AH505">
        <v>8.5100864941472878</v>
      </c>
      <c r="AI505">
        <v>-0.13274722488111718</v>
      </c>
      <c r="AJ505">
        <v>-5.9029786051372888</v>
      </c>
      <c r="AK505">
        <v>-0.94204662632448199</v>
      </c>
      <c r="AL505">
        <v>-2.1632270713913662</v>
      </c>
      <c r="AM505">
        <v>0.10310165622208264</v>
      </c>
      <c r="AN505" s="2"/>
    </row>
    <row r="506" spans="1:40" x14ac:dyDescent="0.45">
      <c r="A506">
        <v>505</v>
      </c>
      <c r="B506" t="s">
        <v>450</v>
      </c>
      <c r="C506">
        <v>1970</v>
      </c>
      <c r="D506">
        <v>26</v>
      </c>
      <c r="E506" t="s">
        <v>22</v>
      </c>
      <c r="F506" t="s">
        <v>13</v>
      </c>
      <c r="G506">
        <v>712</v>
      </c>
      <c r="H506">
        <v>109</v>
      </c>
      <c r="I506">
        <v>180</v>
      </c>
      <c r="J506">
        <v>122</v>
      </c>
      <c r="K506">
        <v>30</v>
      </c>
      <c r="L506">
        <v>6</v>
      </c>
      <c r="M506">
        <v>24</v>
      </c>
      <c r="N506">
        <v>95</v>
      </c>
      <c r="O506">
        <v>142</v>
      </c>
      <c r="P506" s="28">
        <v>6.8</v>
      </c>
      <c r="Q506">
        <v>4.4000000000000004</v>
      </c>
      <c r="R506">
        <v>6.4</v>
      </c>
      <c r="S506">
        <v>-0.4</v>
      </c>
      <c r="T506">
        <v>35</v>
      </c>
      <c r="U506">
        <v>10</v>
      </c>
      <c r="V506">
        <v>-47.217614202620098</v>
      </c>
      <c r="W506">
        <v>12.961466473516253</v>
      </c>
      <c r="X506">
        <v>3.7940675132369894</v>
      </c>
      <c r="Y506">
        <v>17.369804875928597</v>
      </c>
      <c r="Z506">
        <v>-7.2663498578503649</v>
      </c>
      <c r="AA506">
        <v>-2.7513515678028599</v>
      </c>
      <c r="AB506">
        <v>-0.80770450826140805</v>
      </c>
      <c r="AC506">
        <v>0.96086509029136558</v>
      </c>
      <c r="AD506">
        <v>-4.1171204567455604</v>
      </c>
      <c r="AE506">
        <v>26.382552533212579</v>
      </c>
      <c r="AF506">
        <v>-12.718479602004139</v>
      </c>
      <c r="AG506">
        <v>9.6291920150225376</v>
      </c>
      <c r="AH506">
        <v>9.3904402694039035</v>
      </c>
      <c r="AI506">
        <v>4.4249074960372399E-2</v>
      </c>
      <c r="AJ506">
        <v>-7.6520093029557446</v>
      </c>
      <c r="AK506">
        <v>-1.34578089474926</v>
      </c>
      <c r="AL506">
        <v>-3.3437725474168403</v>
      </c>
      <c r="AM506">
        <v>3.4099683062616404E-2</v>
      </c>
      <c r="AN506" s="2"/>
    </row>
    <row r="507" spans="1:40" x14ac:dyDescent="0.45">
      <c r="A507">
        <v>506</v>
      </c>
      <c r="B507" t="s">
        <v>324</v>
      </c>
      <c r="C507">
        <v>2004</v>
      </c>
      <c r="D507">
        <v>27</v>
      </c>
      <c r="E507" t="s">
        <v>451</v>
      </c>
      <c r="F507" t="s">
        <v>13</v>
      </c>
      <c r="G507">
        <v>708</v>
      </c>
      <c r="H507">
        <v>121</v>
      </c>
      <c r="I507">
        <v>160</v>
      </c>
      <c r="J507">
        <v>77</v>
      </c>
      <c r="K507">
        <v>36</v>
      </c>
      <c r="L507">
        <v>9</v>
      </c>
      <c r="M507">
        <v>42</v>
      </c>
      <c r="N507">
        <v>92</v>
      </c>
      <c r="O507">
        <v>133</v>
      </c>
      <c r="P507" s="28">
        <v>6.8</v>
      </c>
      <c r="Q507">
        <v>4.5999999999999996</v>
      </c>
      <c r="R507">
        <v>6.2</v>
      </c>
      <c r="S507">
        <v>1</v>
      </c>
      <c r="T507">
        <v>26</v>
      </c>
      <c r="U507">
        <v>12</v>
      </c>
      <c r="V507">
        <v>-47.217614202620098</v>
      </c>
      <c r="W507">
        <v>12.888649246136948</v>
      </c>
      <c r="X507">
        <v>4.2117630192814284</v>
      </c>
      <c r="Y507">
        <v>15.439826556380975</v>
      </c>
      <c r="Z507">
        <v>-4.5861388447088363</v>
      </c>
      <c r="AA507">
        <v>-3.3016218813634319</v>
      </c>
      <c r="AB507">
        <v>-1.211556762392112</v>
      </c>
      <c r="AC507">
        <v>1.6815139080098898</v>
      </c>
      <c r="AD507">
        <v>-3.9871061265325429</v>
      </c>
      <c r="AE507">
        <v>24.710418921952623</v>
      </c>
      <c r="AF507">
        <v>-12.718479602004139</v>
      </c>
      <c r="AG507">
        <v>10.066882561159924</v>
      </c>
      <c r="AH507">
        <v>9.0969890109850322</v>
      </c>
      <c r="AI507">
        <v>-0.11062268740093099</v>
      </c>
      <c r="AJ507">
        <v>-5.6843497679099819</v>
      </c>
      <c r="AK507">
        <v>-1.614937073699112</v>
      </c>
      <c r="AL507">
        <v>-2.3363837247243646</v>
      </c>
      <c r="AM507">
        <v>8.8154169321050607E-2</v>
      </c>
      <c r="AN507" s="2"/>
    </row>
    <row r="508" spans="1:40" x14ac:dyDescent="0.45">
      <c r="A508">
        <v>507</v>
      </c>
      <c r="B508" t="s">
        <v>167</v>
      </c>
      <c r="C508">
        <v>1976</v>
      </c>
      <c r="D508">
        <v>30</v>
      </c>
      <c r="E508" t="s">
        <v>76</v>
      </c>
      <c r="F508" t="s">
        <v>13</v>
      </c>
      <c r="G508">
        <v>687</v>
      </c>
      <c r="H508">
        <v>97</v>
      </c>
      <c r="I508">
        <v>200</v>
      </c>
      <c r="J508">
        <v>150</v>
      </c>
      <c r="K508">
        <v>29</v>
      </c>
      <c r="L508">
        <v>12</v>
      </c>
      <c r="M508">
        <v>49</v>
      </c>
      <c r="N508">
        <v>67</v>
      </c>
      <c r="O508">
        <v>148</v>
      </c>
      <c r="P508" s="28">
        <v>6.8</v>
      </c>
      <c r="Q508">
        <v>4.5</v>
      </c>
      <c r="R508">
        <v>5.8</v>
      </c>
      <c r="S508">
        <v>0.3</v>
      </c>
      <c r="T508">
        <v>37</v>
      </c>
      <c r="U508">
        <v>1</v>
      </c>
      <c r="V508">
        <v>-47.217614202620098</v>
      </c>
      <c r="W508">
        <v>12.506358802395598</v>
      </c>
      <c r="X508">
        <v>3.37637200719255</v>
      </c>
      <c r="Y508">
        <v>19.29978319547622</v>
      </c>
      <c r="Z508">
        <v>-8.9340367104717604</v>
      </c>
      <c r="AA508">
        <v>-2.6596398488760977</v>
      </c>
      <c r="AB508">
        <v>-1.6154090165228161</v>
      </c>
      <c r="AC508">
        <v>1.9617662260115381</v>
      </c>
      <c r="AD508">
        <v>-2.9036533747573956</v>
      </c>
      <c r="AE508">
        <v>27.497308274052546</v>
      </c>
      <c r="AF508">
        <v>-12.718479602004139</v>
      </c>
      <c r="AG508">
        <v>9.8480372880912306</v>
      </c>
      <c r="AH508">
        <v>8.5100864941472878</v>
      </c>
      <c r="AI508">
        <v>-3.3186806220279294E-2</v>
      </c>
      <c r="AJ508">
        <v>-8.0892669774103592</v>
      </c>
      <c r="AK508">
        <v>-0.134578089474926</v>
      </c>
      <c r="AL508">
        <v>-1.3061523409909044</v>
      </c>
      <c r="AM508">
        <v>0.21313140895937444</v>
      </c>
      <c r="AN508" s="2"/>
    </row>
    <row r="509" spans="1:40" x14ac:dyDescent="0.45">
      <c r="A509">
        <v>508</v>
      </c>
      <c r="B509" t="s">
        <v>225</v>
      </c>
      <c r="C509">
        <v>1964</v>
      </c>
      <c r="D509">
        <v>30</v>
      </c>
      <c r="E509" t="s">
        <v>226</v>
      </c>
      <c r="F509" t="s">
        <v>17</v>
      </c>
      <c r="G509">
        <v>634</v>
      </c>
      <c r="H509">
        <v>103</v>
      </c>
      <c r="I509">
        <v>187</v>
      </c>
      <c r="J509">
        <v>131</v>
      </c>
      <c r="K509">
        <v>30</v>
      </c>
      <c r="L509">
        <v>2</v>
      </c>
      <c r="M509">
        <v>22</v>
      </c>
      <c r="N509">
        <v>62</v>
      </c>
      <c r="O509">
        <v>153</v>
      </c>
      <c r="P509" s="28">
        <v>6.8</v>
      </c>
      <c r="Q509">
        <v>4.4000000000000004</v>
      </c>
      <c r="R509">
        <v>6.3</v>
      </c>
      <c r="S509">
        <v>-0.1</v>
      </c>
      <c r="T509">
        <v>38</v>
      </c>
      <c r="U509">
        <v>3</v>
      </c>
      <c r="V509">
        <v>-47.217614202620098</v>
      </c>
      <c r="W509">
        <v>11.54153053961981</v>
      </c>
      <c r="X509">
        <v>3.5852197602147697</v>
      </c>
      <c r="Y509">
        <v>18.045297287770264</v>
      </c>
      <c r="Z509">
        <v>-7.8023920604786703</v>
      </c>
      <c r="AA509">
        <v>-2.7513515678028599</v>
      </c>
      <c r="AB509">
        <v>-0.269234836087136</v>
      </c>
      <c r="AC509">
        <v>0.88079299943375178</v>
      </c>
      <c r="AD509">
        <v>-2.6869628244023658</v>
      </c>
      <c r="AE509">
        <v>28.426271391419185</v>
      </c>
      <c r="AF509">
        <v>-12.718479602004139</v>
      </c>
      <c r="AG509">
        <v>9.6291920150225376</v>
      </c>
      <c r="AH509">
        <v>9.243714640194467</v>
      </c>
      <c r="AI509">
        <v>1.10622687400931E-2</v>
      </c>
      <c r="AJ509">
        <v>-8.307895814637666</v>
      </c>
      <c r="AK509">
        <v>-0.403734268424778</v>
      </c>
      <c r="AL509">
        <v>-0.79458427404283105</v>
      </c>
      <c r="AM509">
        <v>0.31118518545654761</v>
      </c>
      <c r="AN509" s="2"/>
    </row>
    <row r="510" spans="1:40" x14ac:dyDescent="0.45">
      <c r="A510">
        <v>509</v>
      </c>
      <c r="B510" t="s">
        <v>238</v>
      </c>
      <c r="C510">
        <v>1950</v>
      </c>
      <c r="D510">
        <v>32</v>
      </c>
      <c r="E510" t="s">
        <v>22</v>
      </c>
      <c r="F510" t="s">
        <v>13</v>
      </c>
      <c r="G510">
        <v>735</v>
      </c>
      <c r="H510">
        <v>125</v>
      </c>
      <c r="I510">
        <v>200</v>
      </c>
      <c r="J510">
        <v>150</v>
      </c>
      <c r="K510">
        <v>36</v>
      </c>
      <c r="L510">
        <v>7</v>
      </c>
      <c r="M510">
        <v>12</v>
      </c>
      <c r="N510">
        <v>92</v>
      </c>
      <c r="O510">
        <v>122</v>
      </c>
      <c r="P510" s="28">
        <v>6.8</v>
      </c>
      <c r="Q510">
        <v>4.8</v>
      </c>
      <c r="R510">
        <v>5.7</v>
      </c>
      <c r="S510">
        <v>2.1</v>
      </c>
      <c r="T510">
        <v>28</v>
      </c>
      <c r="U510">
        <v>1</v>
      </c>
      <c r="V510">
        <v>-47.217614202620098</v>
      </c>
      <c r="W510">
        <v>13.380165530947256</v>
      </c>
      <c r="X510">
        <v>4.3509948546295751</v>
      </c>
      <c r="Y510">
        <v>19.29978319547622</v>
      </c>
      <c r="Z510">
        <v>-8.9340367104717604</v>
      </c>
      <c r="AA510">
        <v>-3.3016218813634319</v>
      </c>
      <c r="AB510">
        <v>-0.94232192630497602</v>
      </c>
      <c r="AC510">
        <v>0.48043254514568279</v>
      </c>
      <c r="AD510">
        <v>-3.9871061265325429</v>
      </c>
      <c r="AE510">
        <v>22.666700063746017</v>
      </c>
      <c r="AF510">
        <v>-12.718479602004139</v>
      </c>
      <c r="AG510">
        <v>10.504573107297313</v>
      </c>
      <c r="AH510">
        <v>8.3633608649378512</v>
      </c>
      <c r="AI510">
        <v>-0.2323076435419551</v>
      </c>
      <c r="AJ510">
        <v>-6.1216074423645956</v>
      </c>
      <c r="AK510">
        <v>-0.134578089474926</v>
      </c>
      <c r="AL510">
        <v>-4.5436634624985128</v>
      </c>
      <c r="AM510">
        <v>1.0522476488838788E-2</v>
      </c>
      <c r="AN510" s="2"/>
    </row>
    <row r="511" spans="1:40" x14ac:dyDescent="0.45">
      <c r="A511">
        <v>510</v>
      </c>
      <c r="B511" t="s">
        <v>412</v>
      </c>
      <c r="C511">
        <v>1967</v>
      </c>
      <c r="D511">
        <v>23</v>
      </c>
      <c r="E511" t="s">
        <v>127</v>
      </c>
      <c r="F511" t="s">
        <v>13</v>
      </c>
      <c r="G511">
        <v>619</v>
      </c>
      <c r="H511">
        <v>72</v>
      </c>
      <c r="I511">
        <v>162</v>
      </c>
      <c r="J511">
        <v>112</v>
      </c>
      <c r="K511">
        <v>27</v>
      </c>
      <c r="L511">
        <v>12</v>
      </c>
      <c r="M511">
        <v>8</v>
      </c>
      <c r="N511">
        <v>50</v>
      </c>
      <c r="O511">
        <v>135</v>
      </c>
      <c r="P511" s="28">
        <v>6.8</v>
      </c>
      <c r="Q511">
        <v>4.7</v>
      </c>
      <c r="R511">
        <v>4.4000000000000004</v>
      </c>
      <c r="S511">
        <v>2.4</v>
      </c>
      <c r="T511">
        <v>21</v>
      </c>
      <c r="U511">
        <v>-1</v>
      </c>
      <c r="V511">
        <v>-47.217614202620098</v>
      </c>
      <c r="W511">
        <v>11.268465936947416</v>
      </c>
      <c r="X511">
        <v>2.506173036266635</v>
      </c>
      <c r="Y511">
        <v>15.632824388335738</v>
      </c>
      <c r="Z511">
        <v>-6.6707474104855802</v>
      </c>
      <c r="AA511">
        <v>-2.4762164110225742</v>
      </c>
      <c r="AB511">
        <v>-1.6154090165228161</v>
      </c>
      <c r="AC511">
        <v>0.32028836343045519</v>
      </c>
      <c r="AD511">
        <v>-2.1669055035502951</v>
      </c>
      <c r="AE511">
        <v>25.082004168899282</v>
      </c>
      <c r="AF511">
        <v>-12.718479602004139</v>
      </c>
      <c r="AG511">
        <v>10.285727834228618</v>
      </c>
      <c r="AH511">
        <v>6.4559276852151841</v>
      </c>
      <c r="AI511">
        <v>-0.26549444976223435</v>
      </c>
      <c r="AJ511">
        <v>-4.5912055817734467</v>
      </c>
      <c r="AK511">
        <v>0.134578089474926</v>
      </c>
      <c r="AL511">
        <v>-6.0360826749429215</v>
      </c>
      <c r="AM511">
        <v>2.385203751662244E-3</v>
      </c>
      <c r="AN511" s="2"/>
    </row>
    <row r="512" spans="1:40" x14ac:dyDescent="0.45">
      <c r="A512">
        <v>511</v>
      </c>
      <c r="B512" t="s">
        <v>452</v>
      </c>
      <c r="C512">
        <v>1980</v>
      </c>
      <c r="D512">
        <v>30</v>
      </c>
      <c r="E512" t="s">
        <v>43</v>
      </c>
      <c r="F512" t="s">
        <v>13</v>
      </c>
      <c r="G512">
        <v>678</v>
      </c>
      <c r="H512">
        <v>96</v>
      </c>
      <c r="I512">
        <v>219</v>
      </c>
      <c r="J512">
        <v>157</v>
      </c>
      <c r="K512">
        <v>33</v>
      </c>
      <c r="L512">
        <v>4</v>
      </c>
      <c r="M512">
        <v>17</v>
      </c>
      <c r="N512">
        <v>39</v>
      </c>
      <c r="O512">
        <v>155</v>
      </c>
      <c r="P512" s="28">
        <v>6.8</v>
      </c>
      <c r="Q512">
        <v>4.7</v>
      </c>
      <c r="R512">
        <v>6</v>
      </c>
      <c r="S512">
        <v>0</v>
      </c>
      <c r="T512">
        <v>45</v>
      </c>
      <c r="U512">
        <v>1</v>
      </c>
      <c r="V512">
        <v>-47.217614202620098</v>
      </c>
      <c r="W512">
        <v>12.342520040792163</v>
      </c>
      <c r="X512">
        <v>3.3415640483555133</v>
      </c>
      <c r="Y512">
        <v>21.133262599046461</v>
      </c>
      <c r="Z512">
        <v>-9.3509584236271088</v>
      </c>
      <c r="AA512">
        <v>-3.0264867245831457</v>
      </c>
      <c r="AB512">
        <v>-0.538469672174272</v>
      </c>
      <c r="AC512">
        <v>0.68061277228971728</v>
      </c>
      <c r="AD512">
        <v>-1.6901862927692302</v>
      </c>
      <c r="AE512">
        <v>28.79785663836584</v>
      </c>
      <c r="AF512">
        <v>-12.718479602004139</v>
      </c>
      <c r="AG512">
        <v>10.285727834228618</v>
      </c>
      <c r="AH512">
        <v>8.8035377525661591</v>
      </c>
      <c r="AI512">
        <v>0</v>
      </c>
      <c r="AJ512">
        <v>-9.8382976752288158</v>
      </c>
      <c r="AK512">
        <v>-0.134578089474926</v>
      </c>
      <c r="AL512">
        <v>0.87001100316273794</v>
      </c>
      <c r="AM512">
        <v>0.70474798752222367</v>
      </c>
      <c r="AN512" s="2"/>
    </row>
    <row r="513" spans="1:40" x14ac:dyDescent="0.45">
      <c r="A513">
        <v>512</v>
      </c>
      <c r="B513" t="s">
        <v>363</v>
      </c>
      <c r="C513">
        <v>1978</v>
      </c>
      <c r="D513">
        <v>27</v>
      </c>
      <c r="E513" t="s">
        <v>127</v>
      </c>
      <c r="F513" t="s">
        <v>13</v>
      </c>
      <c r="G513">
        <v>561</v>
      </c>
      <c r="H513">
        <v>72</v>
      </c>
      <c r="I513">
        <v>146</v>
      </c>
      <c r="J513">
        <v>80</v>
      </c>
      <c r="K513">
        <v>37</v>
      </c>
      <c r="L513">
        <v>1</v>
      </c>
      <c r="M513">
        <v>7</v>
      </c>
      <c r="N513">
        <v>46</v>
      </c>
      <c r="O513">
        <v>149</v>
      </c>
      <c r="P513" s="28">
        <v>6.8</v>
      </c>
      <c r="Q513">
        <v>4.8</v>
      </c>
      <c r="R513">
        <v>5.7</v>
      </c>
      <c r="S513">
        <v>1.7</v>
      </c>
      <c r="T513">
        <v>32</v>
      </c>
      <c r="U513">
        <v>-2</v>
      </c>
      <c r="V513">
        <v>-47.217614202620098</v>
      </c>
      <c r="W513">
        <v>10.212616139947498</v>
      </c>
      <c r="X513">
        <v>2.506173036266635</v>
      </c>
      <c r="Y513">
        <v>14.08884173269764</v>
      </c>
      <c r="Z513">
        <v>-4.7648195789182717</v>
      </c>
      <c r="AA513">
        <v>-3.3933336002901937</v>
      </c>
      <c r="AB513">
        <v>-0.134617418043568</v>
      </c>
      <c r="AC513">
        <v>0.28025231800164829</v>
      </c>
      <c r="AD513">
        <v>-1.9935530632662715</v>
      </c>
      <c r="AE513">
        <v>27.683100897525872</v>
      </c>
      <c r="AF513">
        <v>-12.718479602004139</v>
      </c>
      <c r="AG513">
        <v>10.504573107297313</v>
      </c>
      <c r="AH513">
        <v>8.3633608649378512</v>
      </c>
      <c r="AI513">
        <v>-0.18805856858158268</v>
      </c>
      <c r="AJ513">
        <v>-6.996122791273824</v>
      </c>
      <c r="AK513">
        <v>0.269156178949852</v>
      </c>
      <c r="AL513">
        <v>-3.4985245493736388</v>
      </c>
      <c r="AM513">
        <v>2.9354240950739269E-2</v>
      </c>
      <c r="AN513" s="2"/>
    </row>
    <row r="514" spans="1:40" x14ac:dyDescent="0.45">
      <c r="A514">
        <v>513</v>
      </c>
      <c r="B514" t="s">
        <v>453</v>
      </c>
      <c r="C514">
        <v>1990</v>
      </c>
      <c r="D514">
        <v>31</v>
      </c>
      <c r="E514" t="s">
        <v>70</v>
      </c>
      <c r="F514" t="s">
        <v>13</v>
      </c>
      <c r="G514">
        <v>670</v>
      </c>
      <c r="H514">
        <v>96</v>
      </c>
      <c r="I514">
        <v>172</v>
      </c>
      <c r="J514">
        <v>133</v>
      </c>
      <c r="K514">
        <v>27</v>
      </c>
      <c r="L514">
        <v>1</v>
      </c>
      <c r="M514">
        <v>31</v>
      </c>
      <c r="N514">
        <v>82</v>
      </c>
      <c r="O514">
        <v>121</v>
      </c>
      <c r="P514" s="28">
        <v>6.8</v>
      </c>
      <c r="Q514">
        <v>4.5</v>
      </c>
      <c r="R514">
        <v>5.5</v>
      </c>
      <c r="S514">
        <v>1.8</v>
      </c>
      <c r="T514">
        <v>21</v>
      </c>
      <c r="U514">
        <v>4</v>
      </c>
      <c r="V514">
        <v>-47.217614202620098</v>
      </c>
      <c r="W514">
        <v>12.196885586033552</v>
      </c>
      <c r="X514">
        <v>3.3415640483555133</v>
      </c>
      <c r="Y514">
        <v>16.597813548109549</v>
      </c>
      <c r="Z514">
        <v>-7.9215125499516272</v>
      </c>
      <c r="AA514">
        <v>-2.4762164110225742</v>
      </c>
      <c r="AB514">
        <v>-0.134617418043568</v>
      </c>
      <c r="AC514">
        <v>1.2411174082930139</v>
      </c>
      <c r="AD514">
        <v>-3.5537250258224837</v>
      </c>
      <c r="AE514">
        <v>22.480907440272688</v>
      </c>
      <c r="AF514">
        <v>-12.718479602004139</v>
      </c>
      <c r="AG514">
        <v>9.8480372880912306</v>
      </c>
      <c r="AH514">
        <v>8.0699096065189799</v>
      </c>
      <c r="AI514">
        <v>-0.19912083732167579</v>
      </c>
      <c r="AJ514">
        <v>-4.5912055817734467</v>
      </c>
      <c r="AK514">
        <v>-0.538312357899704</v>
      </c>
      <c r="AL514">
        <v>-5.5745690607847864</v>
      </c>
      <c r="AM514">
        <v>3.7787765154207518E-3</v>
      </c>
      <c r="AN514" s="2"/>
    </row>
    <row r="515" spans="1:40" x14ac:dyDescent="0.45">
      <c r="A515">
        <v>514</v>
      </c>
      <c r="B515" t="s">
        <v>454</v>
      </c>
      <c r="C515">
        <v>2003</v>
      </c>
      <c r="D515">
        <v>32</v>
      </c>
      <c r="E515" t="s">
        <v>19</v>
      </c>
      <c r="F515" t="s">
        <v>17</v>
      </c>
      <c r="G515">
        <v>495</v>
      </c>
      <c r="H515">
        <v>89</v>
      </c>
      <c r="I515">
        <v>150</v>
      </c>
      <c r="J515">
        <v>75</v>
      </c>
      <c r="K515">
        <v>29</v>
      </c>
      <c r="L515">
        <v>3</v>
      </c>
      <c r="M515">
        <v>0</v>
      </c>
      <c r="N515">
        <v>33</v>
      </c>
      <c r="O515">
        <v>169</v>
      </c>
      <c r="P515" s="28">
        <v>6.8</v>
      </c>
      <c r="Q515">
        <v>5.3</v>
      </c>
      <c r="R515">
        <v>6.4</v>
      </c>
      <c r="S515">
        <v>1.1000000000000001</v>
      </c>
      <c r="T515">
        <v>45</v>
      </c>
      <c r="U515">
        <v>-2</v>
      </c>
      <c r="V515">
        <v>-47.217614202620098</v>
      </c>
      <c r="W515">
        <v>9.0111318881889684</v>
      </c>
      <c r="X515">
        <v>3.0979083364962574</v>
      </c>
      <c r="Y515">
        <v>14.474837396607164</v>
      </c>
      <c r="Z515">
        <v>-4.4670183552358802</v>
      </c>
      <c r="AA515">
        <v>-2.6596398488760977</v>
      </c>
      <c r="AB515">
        <v>-0.40385225413070402</v>
      </c>
      <c r="AC515">
        <v>0</v>
      </c>
      <c r="AD515">
        <v>-1.4301576323431948</v>
      </c>
      <c r="AE515">
        <v>31.398953366992433</v>
      </c>
      <c r="AF515">
        <v>-12.718479602004139</v>
      </c>
      <c r="AG515">
        <v>11.598799472640783</v>
      </c>
      <c r="AH515">
        <v>9.3904402694039035</v>
      </c>
      <c r="AI515">
        <v>-0.12168495614102411</v>
      </c>
      <c r="AJ515">
        <v>-9.8382976752288158</v>
      </c>
      <c r="AK515">
        <v>0.269156178949852</v>
      </c>
      <c r="AL515">
        <v>0.38448238269941282</v>
      </c>
      <c r="AM515">
        <v>0.59495374262223299</v>
      </c>
      <c r="AN515" s="2"/>
    </row>
    <row r="516" spans="1:40" x14ac:dyDescent="0.45">
      <c r="A516">
        <v>515</v>
      </c>
      <c r="B516" t="s">
        <v>416</v>
      </c>
      <c r="C516">
        <v>1964</v>
      </c>
      <c r="D516">
        <v>25</v>
      </c>
      <c r="E516" t="s">
        <v>76</v>
      </c>
      <c r="F516" t="s">
        <v>13</v>
      </c>
      <c r="G516">
        <v>719</v>
      </c>
      <c r="H516">
        <v>109</v>
      </c>
      <c r="I516">
        <v>217</v>
      </c>
      <c r="J516">
        <v>133</v>
      </c>
      <c r="K516">
        <v>43</v>
      </c>
      <c r="L516">
        <v>9</v>
      </c>
      <c r="M516">
        <v>12</v>
      </c>
      <c r="N516">
        <v>34</v>
      </c>
      <c r="O516">
        <v>150</v>
      </c>
      <c r="P516" s="28">
        <v>6.8</v>
      </c>
      <c r="Q516">
        <v>4.7</v>
      </c>
      <c r="R516">
        <v>6.5</v>
      </c>
      <c r="S516">
        <v>-0.3</v>
      </c>
      <c r="T516">
        <v>42</v>
      </c>
      <c r="U516">
        <v>5</v>
      </c>
      <c r="V516">
        <v>-47.217614202620098</v>
      </c>
      <c r="W516">
        <v>13.088896621430036</v>
      </c>
      <c r="X516">
        <v>3.7940675132369894</v>
      </c>
      <c r="Y516">
        <v>20.940264767091698</v>
      </c>
      <c r="Z516">
        <v>-7.9215125499516272</v>
      </c>
      <c r="AA516">
        <v>-3.9436039138507661</v>
      </c>
      <c r="AB516">
        <v>-1.211556762392112</v>
      </c>
      <c r="AC516">
        <v>0.48043254514568279</v>
      </c>
      <c r="AD516">
        <v>-1.4734957424142006</v>
      </c>
      <c r="AE516">
        <v>27.868893520999201</v>
      </c>
      <c r="AF516">
        <v>-12.718479602004139</v>
      </c>
      <c r="AG516">
        <v>10.285727834228618</v>
      </c>
      <c r="AH516">
        <v>9.5371658986133401</v>
      </c>
      <c r="AI516">
        <v>3.3186806220279294E-2</v>
      </c>
      <c r="AJ516">
        <v>-9.1824111635468935</v>
      </c>
      <c r="AK516">
        <v>-0.67289044737463</v>
      </c>
      <c r="AL516">
        <v>1.6870711228113753</v>
      </c>
      <c r="AM516">
        <v>0.84383859558799446</v>
      </c>
      <c r="AN516" s="2"/>
    </row>
    <row r="517" spans="1:40" x14ac:dyDescent="0.45">
      <c r="A517">
        <v>516</v>
      </c>
      <c r="B517" t="s">
        <v>455</v>
      </c>
      <c r="C517">
        <v>1993</v>
      </c>
      <c r="D517">
        <v>28</v>
      </c>
      <c r="E517" t="s">
        <v>127</v>
      </c>
      <c r="F517" t="s">
        <v>13</v>
      </c>
      <c r="G517">
        <v>503</v>
      </c>
      <c r="H517">
        <v>80</v>
      </c>
      <c r="I517">
        <v>130</v>
      </c>
      <c r="J517">
        <v>73</v>
      </c>
      <c r="K517">
        <v>28</v>
      </c>
      <c r="L517">
        <v>0</v>
      </c>
      <c r="M517">
        <v>1</v>
      </c>
      <c r="N517">
        <v>69</v>
      </c>
      <c r="O517">
        <v>162</v>
      </c>
      <c r="P517" s="28">
        <v>6.8</v>
      </c>
      <c r="Q517">
        <v>5</v>
      </c>
      <c r="R517">
        <v>6.3</v>
      </c>
      <c r="S517">
        <v>1.3</v>
      </c>
      <c r="T517">
        <v>40</v>
      </c>
      <c r="U517">
        <v>-3</v>
      </c>
      <c r="V517">
        <v>-47.217614202620098</v>
      </c>
      <c r="W517">
        <v>9.1567663429475772</v>
      </c>
      <c r="X517">
        <v>2.7846367069629281</v>
      </c>
      <c r="Y517">
        <v>12.544859077059543</v>
      </c>
      <c r="Z517">
        <v>-4.3478978657629233</v>
      </c>
      <c r="AA517">
        <v>-2.5679281299493359</v>
      </c>
      <c r="AB517">
        <v>0</v>
      </c>
      <c r="AC517">
        <v>4.0036045428806899E-2</v>
      </c>
      <c r="AD517">
        <v>-2.9903295948994071</v>
      </c>
      <c r="AE517">
        <v>30.098405002679137</v>
      </c>
      <c r="AF517">
        <v>-12.718479602004139</v>
      </c>
      <c r="AG517">
        <v>10.942263653434701</v>
      </c>
      <c r="AH517">
        <v>9.243714640194467</v>
      </c>
      <c r="AI517">
        <v>-0.14380949362121029</v>
      </c>
      <c r="AJ517">
        <v>-8.7451534890922797</v>
      </c>
      <c r="AK517">
        <v>0.403734268424778</v>
      </c>
      <c r="AL517">
        <v>-3.5167966408174602</v>
      </c>
      <c r="AM517">
        <v>2.8838075336795069E-2</v>
      </c>
      <c r="AN517" s="2"/>
    </row>
    <row r="518" spans="1:40" x14ac:dyDescent="0.45">
      <c r="A518">
        <v>517</v>
      </c>
      <c r="B518" t="s">
        <v>197</v>
      </c>
      <c r="C518">
        <v>1967</v>
      </c>
      <c r="D518">
        <v>29</v>
      </c>
      <c r="E518" t="s">
        <v>25</v>
      </c>
      <c r="F518" t="s">
        <v>17</v>
      </c>
      <c r="G518">
        <v>644</v>
      </c>
      <c r="H518">
        <v>91</v>
      </c>
      <c r="I518">
        <v>183</v>
      </c>
      <c r="J518">
        <v>121</v>
      </c>
      <c r="K518">
        <v>37</v>
      </c>
      <c r="L518">
        <v>0</v>
      </c>
      <c r="M518">
        <v>11</v>
      </c>
      <c r="N518">
        <v>62</v>
      </c>
      <c r="O518">
        <v>164</v>
      </c>
      <c r="P518" s="28">
        <v>6.8</v>
      </c>
      <c r="Q518">
        <v>4.5</v>
      </c>
      <c r="R518">
        <v>6.2</v>
      </c>
      <c r="S518">
        <v>-0.5</v>
      </c>
      <c r="T518">
        <v>41</v>
      </c>
      <c r="U518">
        <v>1</v>
      </c>
      <c r="V518">
        <v>-47.217614202620098</v>
      </c>
      <c r="W518">
        <v>11.723573608068072</v>
      </c>
      <c r="X518">
        <v>3.1675242541703308</v>
      </c>
      <c r="Y518">
        <v>17.659301623860742</v>
      </c>
      <c r="Z518">
        <v>-7.2067896131138864</v>
      </c>
      <c r="AA518">
        <v>-3.3933336002901937</v>
      </c>
      <c r="AB518">
        <v>0</v>
      </c>
      <c r="AC518">
        <v>0.44039649971687589</v>
      </c>
      <c r="AD518">
        <v>-2.6869628244023658</v>
      </c>
      <c r="AE518">
        <v>30.469990249625791</v>
      </c>
      <c r="AF518">
        <v>-12.718479602004139</v>
      </c>
      <c r="AG518">
        <v>9.8480372880912306</v>
      </c>
      <c r="AH518">
        <v>9.0969890109850322</v>
      </c>
      <c r="AI518">
        <v>5.5311343700465497E-2</v>
      </c>
      <c r="AJ518">
        <v>-8.9637823263195866</v>
      </c>
      <c r="AK518">
        <v>-0.134578089474926</v>
      </c>
      <c r="AL518">
        <v>0.13958361999334423</v>
      </c>
      <c r="AM518">
        <v>0.53483935705479635</v>
      </c>
      <c r="AN518" s="2"/>
    </row>
    <row r="519" spans="1:40" x14ac:dyDescent="0.45">
      <c r="A519">
        <v>518</v>
      </c>
      <c r="B519" t="s">
        <v>337</v>
      </c>
      <c r="C519">
        <v>1982</v>
      </c>
      <c r="D519">
        <v>26</v>
      </c>
      <c r="E519" t="s">
        <v>37</v>
      </c>
      <c r="F519" t="s">
        <v>17</v>
      </c>
      <c r="G519">
        <v>652</v>
      </c>
      <c r="H519">
        <v>87</v>
      </c>
      <c r="I519">
        <v>175</v>
      </c>
      <c r="J519">
        <v>111</v>
      </c>
      <c r="K519">
        <v>27</v>
      </c>
      <c r="L519">
        <v>5</v>
      </c>
      <c r="M519">
        <v>22</v>
      </c>
      <c r="N519">
        <v>65</v>
      </c>
      <c r="O519">
        <v>156</v>
      </c>
      <c r="P519" s="28">
        <v>6.8</v>
      </c>
      <c r="Q519">
        <v>4.5999999999999996</v>
      </c>
      <c r="R519">
        <v>6.9</v>
      </c>
      <c r="S519">
        <v>-0.7</v>
      </c>
      <c r="T519">
        <v>46</v>
      </c>
      <c r="U519">
        <v>2</v>
      </c>
      <c r="V519">
        <v>-47.217614202620098</v>
      </c>
      <c r="W519">
        <v>11.869208062826681</v>
      </c>
      <c r="X519">
        <v>3.028292418822184</v>
      </c>
      <c r="Y519">
        <v>16.887310296041694</v>
      </c>
      <c r="Z519">
        <v>-6.6111871657491017</v>
      </c>
      <c r="AA519">
        <v>-2.4762164110225742</v>
      </c>
      <c r="AB519">
        <v>-0.67308709021783997</v>
      </c>
      <c r="AC519">
        <v>0.88079299943375178</v>
      </c>
      <c r="AD519">
        <v>-2.8169771546153837</v>
      </c>
      <c r="AE519">
        <v>28.983649261839169</v>
      </c>
      <c r="AF519">
        <v>-12.718479602004139</v>
      </c>
      <c r="AG519">
        <v>10.066882561159924</v>
      </c>
      <c r="AH519">
        <v>10.124068415451084</v>
      </c>
      <c r="AI519">
        <v>7.7435881180651686E-2</v>
      </c>
      <c r="AJ519">
        <v>-10.056926512456123</v>
      </c>
      <c r="AK519">
        <v>-0.269156178949852</v>
      </c>
      <c r="AL519">
        <v>-0.9220044208799747</v>
      </c>
      <c r="AM519">
        <v>0.28454965583039576</v>
      </c>
      <c r="AN519" s="2"/>
    </row>
    <row r="520" spans="1:40" x14ac:dyDescent="0.45">
      <c r="A520">
        <v>519</v>
      </c>
      <c r="B520" t="s">
        <v>225</v>
      </c>
      <c r="C520">
        <v>1968</v>
      </c>
      <c r="D520">
        <v>34</v>
      </c>
      <c r="E520" t="s">
        <v>19</v>
      </c>
      <c r="F520" t="s">
        <v>17</v>
      </c>
      <c r="G520">
        <v>676</v>
      </c>
      <c r="H520">
        <v>84</v>
      </c>
      <c r="I520">
        <v>174</v>
      </c>
      <c r="J520">
        <v>108</v>
      </c>
      <c r="K520">
        <v>33</v>
      </c>
      <c r="L520">
        <v>4</v>
      </c>
      <c r="M520">
        <v>28</v>
      </c>
      <c r="N520">
        <v>64</v>
      </c>
      <c r="O520">
        <v>153</v>
      </c>
      <c r="P520" s="28">
        <v>6.8</v>
      </c>
      <c r="Q520">
        <v>4.4000000000000004</v>
      </c>
      <c r="R520">
        <v>5.3</v>
      </c>
      <c r="S520">
        <v>0.4</v>
      </c>
      <c r="T520">
        <v>31</v>
      </c>
      <c r="U520">
        <v>0</v>
      </c>
      <c r="V520">
        <v>-47.217614202620098</v>
      </c>
      <c r="W520">
        <v>12.306111427102509</v>
      </c>
      <c r="X520">
        <v>2.9238685423110744</v>
      </c>
      <c r="Y520">
        <v>16.790811380064312</v>
      </c>
      <c r="Z520">
        <v>-6.4325064315396672</v>
      </c>
      <c r="AA520">
        <v>-3.0264867245831457</v>
      </c>
      <c r="AB520">
        <v>-0.538469672174272</v>
      </c>
      <c r="AC520">
        <v>1.1210092720065932</v>
      </c>
      <c r="AD520">
        <v>-2.7736390445443777</v>
      </c>
      <c r="AE520">
        <v>28.426271391419185</v>
      </c>
      <c r="AF520">
        <v>-12.718479602004139</v>
      </c>
      <c r="AG520">
        <v>9.6291920150225376</v>
      </c>
      <c r="AH520">
        <v>7.7764583481001077</v>
      </c>
      <c r="AI520">
        <v>-4.4249074960372399E-2</v>
      </c>
      <c r="AJ520">
        <v>-6.7774939540465171</v>
      </c>
      <c r="AK520">
        <v>0</v>
      </c>
      <c r="AL520">
        <v>-0.5552163304462745</v>
      </c>
      <c r="AM520">
        <v>0.36465502939589867</v>
      </c>
      <c r="AN520" s="2"/>
    </row>
    <row r="521" spans="1:40" x14ac:dyDescent="0.45">
      <c r="A521">
        <v>520</v>
      </c>
      <c r="B521" t="s">
        <v>299</v>
      </c>
      <c r="C521">
        <v>1997</v>
      </c>
      <c r="D521">
        <v>28</v>
      </c>
      <c r="E521" t="s">
        <v>76</v>
      </c>
      <c r="F521" t="s">
        <v>13</v>
      </c>
      <c r="G521">
        <v>716</v>
      </c>
      <c r="H521">
        <v>117</v>
      </c>
      <c r="I521">
        <v>178</v>
      </c>
      <c r="J521">
        <v>133</v>
      </c>
      <c r="K521">
        <v>26</v>
      </c>
      <c r="L521">
        <v>10</v>
      </c>
      <c r="M521">
        <v>62</v>
      </c>
      <c r="N521">
        <v>84</v>
      </c>
      <c r="O521">
        <v>110</v>
      </c>
      <c r="P521" s="28">
        <v>6.8</v>
      </c>
      <c r="Q521">
        <v>4.4000000000000004</v>
      </c>
      <c r="R521">
        <v>5.0999999999999996</v>
      </c>
      <c r="S521">
        <v>2.1</v>
      </c>
      <c r="T521">
        <v>13</v>
      </c>
      <c r="U521">
        <v>11</v>
      </c>
      <c r="V521">
        <v>-47.217614202620098</v>
      </c>
      <c r="W521">
        <v>13.034283700895559</v>
      </c>
      <c r="X521">
        <v>4.0725311839332825</v>
      </c>
      <c r="Y521">
        <v>17.176807043973835</v>
      </c>
      <c r="Z521">
        <v>-7.9215125499516272</v>
      </c>
      <c r="AA521">
        <v>-2.384504692095812</v>
      </c>
      <c r="AB521">
        <v>-1.3461741804356799</v>
      </c>
      <c r="AC521">
        <v>2.4822348165860277</v>
      </c>
      <c r="AD521">
        <v>-3.6404012459644957</v>
      </c>
      <c r="AE521">
        <v>20.437188582066081</v>
      </c>
      <c r="AF521">
        <v>-12.718479602004139</v>
      </c>
      <c r="AG521">
        <v>9.6291920150225376</v>
      </c>
      <c r="AH521">
        <v>7.4830070896812355</v>
      </c>
      <c r="AI521">
        <v>-0.2323076435419551</v>
      </c>
      <c r="AJ521">
        <v>-2.842174883954991</v>
      </c>
      <c r="AK521">
        <v>-1.480358984224186</v>
      </c>
      <c r="AL521">
        <v>-5.468283552634432</v>
      </c>
      <c r="AM521">
        <v>4.2007460161568397E-3</v>
      </c>
      <c r="AN521" s="2"/>
    </row>
    <row r="522" spans="1:40" x14ac:dyDescent="0.45">
      <c r="A522">
        <v>521</v>
      </c>
      <c r="B522" t="s">
        <v>281</v>
      </c>
      <c r="C522">
        <v>2008</v>
      </c>
      <c r="D522">
        <v>32</v>
      </c>
      <c r="E522" t="s">
        <v>22</v>
      </c>
      <c r="F522" t="s">
        <v>13</v>
      </c>
      <c r="G522">
        <v>594</v>
      </c>
      <c r="H522">
        <v>104</v>
      </c>
      <c r="I522">
        <v>154</v>
      </c>
      <c r="J522">
        <v>86</v>
      </c>
      <c r="K522">
        <v>33</v>
      </c>
      <c r="L522">
        <v>0</v>
      </c>
      <c r="M522">
        <v>18</v>
      </c>
      <c r="N522">
        <v>65</v>
      </c>
      <c r="O522">
        <v>150</v>
      </c>
      <c r="P522" s="28">
        <v>6.8</v>
      </c>
      <c r="Q522">
        <v>4.7</v>
      </c>
      <c r="R522">
        <v>6.5</v>
      </c>
      <c r="S522">
        <v>0.5</v>
      </c>
      <c r="T522">
        <v>39</v>
      </c>
      <c r="U522">
        <v>3</v>
      </c>
      <c r="V522">
        <v>-47.217614202620098</v>
      </c>
      <c r="W522">
        <v>10.813358265826762</v>
      </c>
      <c r="X522">
        <v>3.6200277190518064</v>
      </c>
      <c r="Y522">
        <v>14.86083306051669</v>
      </c>
      <c r="Z522">
        <v>-5.1221810473371425</v>
      </c>
      <c r="AA522">
        <v>-3.0264867245831457</v>
      </c>
      <c r="AB522">
        <v>0</v>
      </c>
      <c r="AC522">
        <v>0.72064881771852418</v>
      </c>
      <c r="AD522">
        <v>-2.8169771546153837</v>
      </c>
      <c r="AE522">
        <v>27.868893520999201</v>
      </c>
      <c r="AF522">
        <v>-12.718479602004139</v>
      </c>
      <c r="AG522">
        <v>10.285727834228618</v>
      </c>
      <c r="AH522">
        <v>9.5371658986133401</v>
      </c>
      <c r="AI522">
        <v>-5.5311343700465497E-2</v>
      </c>
      <c r="AJ522">
        <v>-8.5265246518649729</v>
      </c>
      <c r="AK522">
        <v>-0.403734268424778</v>
      </c>
      <c r="AL522">
        <v>-2.1806538781951823</v>
      </c>
      <c r="AM522">
        <v>0.10150127947023568</v>
      </c>
      <c r="AN522" s="2"/>
    </row>
    <row r="523" spans="1:40" x14ac:dyDescent="0.45">
      <c r="A523">
        <v>522</v>
      </c>
      <c r="B523" t="s">
        <v>323</v>
      </c>
      <c r="C523">
        <v>1984</v>
      </c>
      <c r="D523">
        <v>26</v>
      </c>
      <c r="E523" t="s">
        <v>59</v>
      </c>
      <c r="F523" t="s">
        <v>13</v>
      </c>
      <c r="G523">
        <v>626</v>
      </c>
      <c r="H523">
        <v>85</v>
      </c>
      <c r="I523">
        <v>174</v>
      </c>
      <c r="J523">
        <v>121</v>
      </c>
      <c r="K523">
        <v>34</v>
      </c>
      <c r="L523">
        <v>5</v>
      </c>
      <c r="M523">
        <v>19</v>
      </c>
      <c r="N523">
        <v>60</v>
      </c>
      <c r="O523">
        <v>136</v>
      </c>
      <c r="P523" s="28">
        <v>6.8</v>
      </c>
      <c r="Q523">
        <v>4.9000000000000004</v>
      </c>
      <c r="R523">
        <v>5.2</v>
      </c>
      <c r="S523">
        <v>2.2000000000000002</v>
      </c>
      <c r="T523">
        <v>27</v>
      </c>
      <c r="U523">
        <v>-2</v>
      </c>
      <c r="V523">
        <v>-47.217614202620098</v>
      </c>
      <c r="W523">
        <v>11.395896084861199</v>
      </c>
      <c r="X523">
        <v>2.9586765011481111</v>
      </c>
      <c r="Y523">
        <v>16.790811380064312</v>
      </c>
      <c r="Z523">
        <v>-7.2067896131138864</v>
      </c>
      <c r="AA523">
        <v>-3.1181984435099079</v>
      </c>
      <c r="AB523">
        <v>-0.67308709021783997</v>
      </c>
      <c r="AC523">
        <v>0.76068486314733108</v>
      </c>
      <c r="AD523">
        <v>-2.6002866042603543</v>
      </c>
      <c r="AE523">
        <v>25.267796792372607</v>
      </c>
      <c r="AF523">
        <v>-12.718479602004139</v>
      </c>
      <c r="AG523">
        <v>10.723418380366008</v>
      </c>
      <c r="AH523">
        <v>7.6297327188906721</v>
      </c>
      <c r="AI523">
        <v>-0.24336991228204821</v>
      </c>
      <c r="AJ523">
        <v>-5.9029786051372888</v>
      </c>
      <c r="AK523">
        <v>0.269156178949852</v>
      </c>
      <c r="AL523">
        <v>-3.8846311733454675</v>
      </c>
      <c r="AM523">
        <v>2.0141394156530257E-2</v>
      </c>
      <c r="AN523" s="2"/>
    </row>
    <row r="524" spans="1:40" x14ac:dyDescent="0.45">
      <c r="A524">
        <v>523</v>
      </c>
      <c r="B524" t="s">
        <v>456</v>
      </c>
      <c r="C524">
        <v>2007</v>
      </c>
      <c r="D524">
        <v>22</v>
      </c>
      <c r="E524" t="s">
        <v>114</v>
      </c>
      <c r="F524" t="s">
        <v>17</v>
      </c>
      <c r="G524">
        <v>682</v>
      </c>
      <c r="H524">
        <v>104</v>
      </c>
      <c r="I524">
        <v>177</v>
      </c>
      <c r="J524">
        <v>115</v>
      </c>
      <c r="K524">
        <v>33</v>
      </c>
      <c r="L524">
        <v>5</v>
      </c>
      <c r="M524">
        <v>7</v>
      </c>
      <c r="N524">
        <v>57</v>
      </c>
      <c r="O524">
        <v>109</v>
      </c>
      <c r="P524" s="28">
        <v>6.8</v>
      </c>
      <c r="Q524">
        <v>4.8</v>
      </c>
      <c r="R524">
        <v>3.7</v>
      </c>
      <c r="S524">
        <v>3.9</v>
      </c>
      <c r="T524">
        <v>10</v>
      </c>
      <c r="U524">
        <v>-1</v>
      </c>
      <c r="V524">
        <v>-47.217614202620098</v>
      </c>
      <c r="W524">
        <v>12.415337268171468</v>
      </c>
      <c r="X524">
        <v>3.6200277190518064</v>
      </c>
      <c r="Y524">
        <v>17.080308127996453</v>
      </c>
      <c r="Z524">
        <v>-6.8494281446950156</v>
      </c>
      <c r="AA524">
        <v>-3.0264867245831457</v>
      </c>
      <c r="AB524">
        <v>-0.67308709021783997</v>
      </c>
      <c r="AC524">
        <v>0.28025231800164829</v>
      </c>
      <c r="AD524">
        <v>-2.4702722740473364</v>
      </c>
      <c r="AE524">
        <v>20.251395958592752</v>
      </c>
      <c r="AF524">
        <v>-12.718479602004139</v>
      </c>
      <c r="AG524">
        <v>10.504573107297313</v>
      </c>
      <c r="AH524">
        <v>5.4288482807491318</v>
      </c>
      <c r="AI524">
        <v>-0.43142848086363089</v>
      </c>
      <c r="AJ524">
        <v>-2.1862883722730699</v>
      </c>
      <c r="AK524">
        <v>0.134578089474926</v>
      </c>
      <c r="AL524">
        <v>-5.8577640219687765</v>
      </c>
      <c r="AM524">
        <v>2.8494833756049741E-3</v>
      </c>
      <c r="AN524" s="2"/>
    </row>
    <row r="525" spans="1:40" x14ac:dyDescent="0.45">
      <c r="A525">
        <v>524</v>
      </c>
      <c r="B525" t="s">
        <v>457</v>
      </c>
      <c r="C525">
        <v>1991</v>
      </c>
      <c r="D525">
        <v>34</v>
      </c>
      <c r="E525" t="s">
        <v>59</v>
      </c>
      <c r="F525" t="s">
        <v>13</v>
      </c>
      <c r="G525">
        <v>572</v>
      </c>
      <c r="H525">
        <v>94</v>
      </c>
      <c r="I525">
        <v>131</v>
      </c>
      <c r="J525">
        <v>80</v>
      </c>
      <c r="K525">
        <v>26</v>
      </c>
      <c r="L525">
        <v>2</v>
      </c>
      <c r="M525">
        <v>4</v>
      </c>
      <c r="N525">
        <v>90</v>
      </c>
      <c r="O525">
        <v>141</v>
      </c>
      <c r="P525" s="28">
        <v>6.8</v>
      </c>
      <c r="Q525">
        <v>4.8</v>
      </c>
      <c r="R525">
        <v>5.7</v>
      </c>
      <c r="S525">
        <v>1.5</v>
      </c>
      <c r="T525">
        <v>28</v>
      </c>
      <c r="U525">
        <v>4</v>
      </c>
      <c r="V525">
        <v>-47.217614202620098</v>
      </c>
      <c r="W525">
        <v>10.412863515240586</v>
      </c>
      <c r="X525">
        <v>3.2719481306814404</v>
      </c>
      <c r="Y525">
        <v>12.641357993036923</v>
      </c>
      <c r="Z525">
        <v>-4.7648195789182717</v>
      </c>
      <c r="AA525">
        <v>-2.384504692095812</v>
      </c>
      <c r="AB525">
        <v>-0.269234836087136</v>
      </c>
      <c r="AC525">
        <v>0.1601441817152276</v>
      </c>
      <c r="AD525">
        <v>-3.900429906390531</v>
      </c>
      <c r="AE525">
        <v>26.196759909739249</v>
      </c>
      <c r="AF525">
        <v>-12.718479602004139</v>
      </c>
      <c r="AG525">
        <v>10.504573107297313</v>
      </c>
      <c r="AH525">
        <v>8.3633608649378512</v>
      </c>
      <c r="AI525">
        <v>-0.16593403110139648</v>
      </c>
      <c r="AJ525">
        <v>-6.1216074423645956</v>
      </c>
      <c r="AK525">
        <v>-0.538312357899704</v>
      </c>
      <c r="AL525">
        <v>-6.5299289468330928</v>
      </c>
      <c r="AM525">
        <v>1.4569836217823522E-3</v>
      </c>
      <c r="AN525" s="2"/>
    </row>
    <row r="526" spans="1:40" x14ac:dyDescent="0.45">
      <c r="A526">
        <v>525</v>
      </c>
      <c r="B526" t="s">
        <v>351</v>
      </c>
      <c r="C526">
        <v>2017</v>
      </c>
      <c r="D526">
        <v>26</v>
      </c>
      <c r="E526" t="s">
        <v>114</v>
      </c>
      <c r="F526" t="s">
        <v>17</v>
      </c>
      <c r="G526">
        <v>680</v>
      </c>
      <c r="H526">
        <v>100</v>
      </c>
      <c r="I526">
        <v>187</v>
      </c>
      <c r="J526">
        <v>100</v>
      </c>
      <c r="K526">
        <v>43</v>
      </c>
      <c r="L526">
        <v>7</v>
      </c>
      <c r="M526">
        <v>3</v>
      </c>
      <c r="N526">
        <v>62</v>
      </c>
      <c r="O526">
        <v>130</v>
      </c>
      <c r="P526" s="28">
        <v>6.7</v>
      </c>
      <c r="Q526">
        <v>4.7</v>
      </c>
      <c r="R526">
        <v>5.0999999999999996</v>
      </c>
      <c r="S526">
        <v>2</v>
      </c>
      <c r="T526">
        <v>27</v>
      </c>
      <c r="U526">
        <v>1</v>
      </c>
      <c r="V526">
        <v>-47.217614202620098</v>
      </c>
      <c r="W526">
        <v>12.378928654481815</v>
      </c>
      <c r="X526">
        <v>3.4807958837036601</v>
      </c>
      <c r="Y526">
        <v>18.045297287770264</v>
      </c>
      <c r="Z526">
        <v>-5.9560244736478394</v>
      </c>
      <c r="AA526">
        <v>-3.9436039138507661</v>
      </c>
      <c r="AB526">
        <v>-0.94232192630497602</v>
      </c>
      <c r="AC526">
        <v>0.1201081362864207</v>
      </c>
      <c r="AD526">
        <v>-2.6869628244023658</v>
      </c>
      <c r="AE526">
        <v>24.153041051532639</v>
      </c>
      <c r="AF526">
        <v>-12.531443137268786</v>
      </c>
      <c r="AG526">
        <v>10.285727834228618</v>
      </c>
      <c r="AH526">
        <v>7.4830070896812355</v>
      </c>
      <c r="AI526">
        <v>-0.22124537480186199</v>
      </c>
      <c r="AJ526">
        <v>-5.9029786051372888</v>
      </c>
      <c r="AK526">
        <v>-0.134578089474926</v>
      </c>
      <c r="AL526">
        <v>-3.5898666098242571</v>
      </c>
      <c r="AM526">
        <v>2.6860605265662092E-2</v>
      </c>
      <c r="AN526" s="2"/>
    </row>
    <row r="527" spans="1:40" x14ac:dyDescent="0.45">
      <c r="A527">
        <v>526</v>
      </c>
      <c r="B527" t="s">
        <v>326</v>
      </c>
      <c r="C527">
        <v>2005</v>
      </c>
      <c r="D527">
        <v>28</v>
      </c>
      <c r="E527" t="s">
        <v>19</v>
      </c>
      <c r="F527" t="s">
        <v>17</v>
      </c>
      <c r="G527">
        <v>672</v>
      </c>
      <c r="H527">
        <v>95</v>
      </c>
      <c r="I527">
        <v>154</v>
      </c>
      <c r="J527">
        <v>76</v>
      </c>
      <c r="K527">
        <v>24</v>
      </c>
      <c r="L527">
        <v>3</v>
      </c>
      <c r="M527">
        <v>5</v>
      </c>
      <c r="N527">
        <v>64</v>
      </c>
      <c r="O527">
        <v>136</v>
      </c>
      <c r="P527" s="28">
        <v>6.7</v>
      </c>
      <c r="Q527">
        <v>4.7</v>
      </c>
      <c r="R527">
        <v>5.0999999999999996</v>
      </c>
      <c r="S527">
        <v>2</v>
      </c>
      <c r="T527">
        <v>28</v>
      </c>
      <c r="U527">
        <v>-1</v>
      </c>
      <c r="V527">
        <v>-47.217614202620098</v>
      </c>
      <c r="W527">
        <v>12.233294199723206</v>
      </c>
      <c r="X527">
        <v>3.3067560895184771</v>
      </c>
      <c r="Y527">
        <v>14.86083306051669</v>
      </c>
      <c r="Z527">
        <v>-4.5265785999723578</v>
      </c>
      <c r="AA527">
        <v>-2.201081254242288</v>
      </c>
      <c r="AB527">
        <v>-0.40385225413070402</v>
      </c>
      <c r="AC527">
        <v>0.20018022714403449</v>
      </c>
      <c r="AD527">
        <v>-2.7736390445443777</v>
      </c>
      <c r="AE527">
        <v>25.267796792372607</v>
      </c>
      <c r="AF527">
        <v>-12.531443137268786</v>
      </c>
      <c r="AG527">
        <v>10.285727834228618</v>
      </c>
      <c r="AH527">
        <v>7.4830070896812355</v>
      </c>
      <c r="AI527">
        <v>-0.22124537480186199</v>
      </c>
      <c r="AJ527">
        <v>-6.1216074423645956</v>
      </c>
      <c r="AK527">
        <v>0.134578089474926</v>
      </c>
      <c r="AL527">
        <v>-2.2248879272852791</v>
      </c>
      <c r="AM527">
        <v>9.7537701695509973E-2</v>
      </c>
      <c r="AN527" s="2"/>
    </row>
    <row r="528" spans="1:40" x14ac:dyDescent="0.45">
      <c r="A528">
        <v>527</v>
      </c>
      <c r="B528" t="s">
        <v>362</v>
      </c>
      <c r="C528">
        <v>1987</v>
      </c>
      <c r="D528">
        <v>27</v>
      </c>
      <c r="E528" t="s">
        <v>301</v>
      </c>
      <c r="F528" t="s">
        <v>17</v>
      </c>
      <c r="G528">
        <v>627</v>
      </c>
      <c r="H528">
        <v>123</v>
      </c>
      <c r="I528">
        <v>175</v>
      </c>
      <c r="J528">
        <v>115</v>
      </c>
      <c r="K528">
        <v>34</v>
      </c>
      <c r="L528">
        <v>8</v>
      </c>
      <c r="M528">
        <v>50</v>
      </c>
      <c r="N528">
        <v>90</v>
      </c>
      <c r="O528">
        <v>149</v>
      </c>
      <c r="P528" s="28">
        <v>6.7</v>
      </c>
      <c r="Q528">
        <v>4.7</v>
      </c>
      <c r="R528">
        <v>6</v>
      </c>
      <c r="S528">
        <v>0.2</v>
      </c>
      <c r="T528">
        <v>36</v>
      </c>
      <c r="U528">
        <v>9</v>
      </c>
      <c r="V528">
        <v>-47.217614202620098</v>
      </c>
      <c r="W528">
        <v>11.414100391706027</v>
      </c>
      <c r="X528">
        <v>4.2813789369555018</v>
      </c>
      <c r="Y528">
        <v>16.887310296041694</v>
      </c>
      <c r="Z528">
        <v>-6.8494281446950156</v>
      </c>
      <c r="AA528">
        <v>-3.1181984435099079</v>
      </c>
      <c r="AB528">
        <v>-1.076939344348544</v>
      </c>
      <c r="AC528">
        <v>2.0018022714403449</v>
      </c>
      <c r="AD528">
        <v>-3.900429906390531</v>
      </c>
      <c r="AE528">
        <v>27.683100897525872</v>
      </c>
      <c r="AF528">
        <v>-12.531443137268786</v>
      </c>
      <c r="AG528">
        <v>10.285727834228618</v>
      </c>
      <c r="AH528">
        <v>8.8035377525661591</v>
      </c>
      <c r="AI528">
        <v>-2.21245374801862E-2</v>
      </c>
      <c r="AJ528">
        <v>-7.8706381401830523</v>
      </c>
      <c r="AK528">
        <v>-1.211202805274334</v>
      </c>
      <c r="AL528">
        <v>-2.4410602813062385</v>
      </c>
      <c r="AM528">
        <v>8.009475629574038E-2</v>
      </c>
      <c r="AN528" s="2"/>
    </row>
    <row r="529" spans="1:40" x14ac:dyDescent="0.45">
      <c r="A529">
        <v>528</v>
      </c>
      <c r="B529" t="s">
        <v>458</v>
      </c>
      <c r="C529">
        <v>2001</v>
      </c>
      <c r="D529">
        <v>29</v>
      </c>
      <c r="E529" t="s">
        <v>65</v>
      </c>
      <c r="F529" t="s">
        <v>17</v>
      </c>
      <c r="G529">
        <v>689</v>
      </c>
      <c r="H529">
        <v>114</v>
      </c>
      <c r="I529">
        <v>206</v>
      </c>
      <c r="J529">
        <v>127</v>
      </c>
      <c r="K529">
        <v>37</v>
      </c>
      <c r="L529">
        <v>5</v>
      </c>
      <c r="M529">
        <v>1</v>
      </c>
      <c r="N529">
        <v>47</v>
      </c>
      <c r="O529">
        <v>146</v>
      </c>
      <c r="P529" s="28">
        <v>6.7</v>
      </c>
      <c r="Q529">
        <v>4.7</v>
      </c>
      <c r="R529">
        <v>6.4</v>
      </c>
      <c r="S529">
        <v>1.2</v>
      </c>
      <c r="T529">
        <v>40</v>
      </c>
      <c r="U529">
        <v>-3</v>
      </c>
      <c r="V529">
        <v>-47.217614202620098</v>
      </c>
      <c r="W529">
        <v>12.542767416085251</v>
      </c>
      <c r="X529">
        <v>3.9681073074221724</v>
      </c>
      <c r="Y529">
        <v>19.878776691340505</v>
      </c>
      <c r="Z529">
        <v>-7.5641510815327564</v>
      </c>
      <c r="AA529">
        <v>-3.3933336002901937</v>
      </c>
      <c r="AB529">
        <v>-0.67308709021783997</v>
      </c>
      <c r="AC529">
        <v>4.0036045428806899E-2</v>
      </c>
      <c r="AD529">
        <v>-2.0368911733372772</v>
      </c>
      <c r="AE529">
        <v>27.125723027105888</v>
      </c>
      <c r="AF529">
        <v>-12.531443137268786</v>
      </c>
      <c r="AG529">
        <v>10.285727834228618</v>
      </c>
      <c r="AH529">
        <v>9.3904402694039035</v>
      </c>
      <c r="AI529">
        <v>-0.13274722488111718</v>
      </c>
      <c r="AJ529">
        <v>-8.7451534890922797</v>
      </c>
      <c r="AK529">
        <v>0.403734268424778</v>
      </c>
      <c r="AL529">
        <v>1.340891860199577</v>
      </c>
      <c r="AM529">
        <v>0.79263656926482973</v>
      </c>
      <c r="AN529" s="2"/>
    </row>
    <row r="530" spans="1:40" x14ac:dyDescent="0.45">
      <c r="A530">
        <v>529</v>
      </c>
      <c r="B530" t="s">
        <v>384</v>
      </c>
      <c r="C530">
        <v>2008</v>
      </c>
      <c r="D530">
        <v>24</v>
      </c>
      <c r="E530" t="s">
        <v>385</v>
      </c>
      <c r="F530" t="s">
        <v>17</v>
      </c>
      <c r="G530">
        <v>693</v>
      </c>
      <c r="H530">
        <v>125</v>
      </c>
      <c r="I530">
        <v>177</v>
      </c>
      <c r="J530">
        <v>106</v>
      </c>
      <c r="K530">
        <v>34</v>
      </c>
      <c r="L530">
        <v>4</v>
      </c>
      <c r="M530">
        <v>35</v>
      </c>
      <c r="N530">
        <v>92</v>
      </c>
      <c r="O530">
        <v>143</v>
      </c>
      <c r="P530" s="28">
        <v>6.7</v>
      </c>
      <c r="Q530">
        <v>4.7</v>
      </c>
      <c r="R530">
        <v>7.1</v>
      </c>
      <c r="S530">
        <v>0.4</v>
      </c>
      <c r="T530">
        <v>40</v>
      </c>
      <c r="U530">
        <v>6</v>
      </c>
      <c r="V530">
        <v>-47.217614202620098</v>
      </c>
      <c r="W530">
        <v>12.615584643464556</v>
      </c>
      <c r="X530">
        <v>4.3509948546295751</v>
      </c>
      <c r="Y530">
        <v>17.080308127996453</v>
      </c>
      <c r="Z530">
        <v>-6.3133859420667102</v>
      </c>
      <c r="AA530">
        <v>-3.1181984435099079</v>
      </c>
      <c r="AB530">
        <v>-0.538469672174272</v>
      </c>
      <c r="AC530">
        <v>1.4012615900082415</v>
      </c>
      <c r="AD530">
        <v>-3.9871061265325429</v>
      </c>
      <c r="AE530">
        <v>26.568345156685904</v>
      </c>
      <c r="AF530">
        <v>-12.531443137268786</v>
      </c>
      <c r="AG530">
        <v>10.285727834228618</v>
      </c>
      <c r="AH530">
        <v>10.417519673869956</v>
      </c>
      <c r="AI530">
        <v>-4.4249074960372399E-2</v>
      </c>
      <c r="AJ530">
        <v>-8.7451534890922797</v>
      </c>
      <c r="AK530">
        <v>-0.807468536849556</v>
      </c>
      <c r="AL530">
        <v>-0.58334674419121502</v>
      </c>
      <c r="AM530">
        <v>0.35816287198750063</v>
      </c>
      <c r="AN530" s="2"/>
    </row>
    <row r="531" spans="1:40" x14ac:dyDescent="0.45">
      <c r="A531">
        <v>530</v>
      </c>
      <c r="B531" t="s">
        <v>459</v>
      </c>
      <c r="C531">
        <v>1970</v>
      </c>
      <c r="D531">
        <v>25</v>
      </c>
      <c r="E531" t="s">
        <v>40</v>
      </c>
      <c r="F531" t="s">
        <v>13</v>
      </c>
      <c r="G531">
        <v>640</v>
      </c>
      <c r="H531">
        <v>109</v>
      </c>
      <c r="I531">
        <v>176</v>
      </c>
      <c r="J531">
        <v>115</v>
      </c>
      <c r="K531">
        <v>32</v>
      </c>
      <c r="L531">
        <v>7</v>
      </c>
      <c r="M531">
        <v>10</v>
      </c>
      <c r="N531">
        <v>51</v>
      </c>
      <c r="O531">
        <v>127</v>
      </c>
      <c r="P531" s="28">
        <v>6.7</v>
      </c>
      <c r="Q531">
        <v>4.5</v>
      </c>
      <c r="R531">
        <v>4.5999999999999996</v>
      </c>
      <c r="S531">
        <v>2.2000000000000002</v>
      </c>
      <c r="T531">
        <v>19</v>
      </c>
      <c r="U531">
        <v>4</v>
      </c>
      <c r="V531">
        <v>-47.217614202620098</v>
      </c>
      <c r="W531">
        <v>11.650756380688767</v>
      </c>
      <c r="X531">
        <v>3.7940675132369894</v>
      </c>
      <c r="Y531">
        <v>16.983809212019072</v>
      </c>
      <c r="Z531">
        <v>-6.8494281446950156</v>
      </c>
      <c r="AA531">
        <v>-2.9347750056563839</v>
      </c>
      <c r="AB531">
        <v>-0.94232192630497602</v>
      </c>
      <c r="AC531">
        <v>0.40036045428806899</v>
      </c>
      <c r="AD531">
        <v>-2.2102436136213011</v>
      </c>
      <c r="AE531">
        <v>23.595663181112656</v>
      </c>
      <c r="AF531">
        <v>-12.531443137268786</v>
      </c>
      <c r="AG531">
        <v>9.8480372880912306</v>
      </c>
      <c r="AH531">
        <v>6.7493789436340554</v>
      </c>
      <c r="AI531">
        <v>-0.24336991228204821</v>
      </c>
      <c r="AJ531">
        <v>-4.153947907318833</v>
      </c>
      <c r="AK531">
        <v>-0.538312357899704</v>
      </c>
      <c r="AL531">
        <v>-4.5993832345963082</v>
      </c>
      <c r="AM531">
        <v>9.9578805476226839E-3</v>
      </c>
      <c r="AN531" s="2"/>
    </row>
    <row r="532" spans="1:40" x14ac:dyDescent="0.45">
      <c r="A532">
        <v>531</v>
      </c>
      <c r="B532" t="s">
        <v>39</v>
      </c>
      <c r="C532">
        <v>2022</v>
      </c>
      <c r="D532">
        <v>29</v>
      </c>
      <c r="E532" t="s">
        <v>37</v>
      </c>
      <c r="F532" t="s">
        <v>17</v>
      </c>
      <c r="G532">
        <v>639</v>
      </c>
      <c r="H532">
        <v>117</v>
      </c>
      <c r="I532">
        <v>154</v>
      </c>
      <c r="J532">
        <v>76</v>
      </c>
      <c r="K532">
        <v>40</v>
      </c>
      <c r="L532">
        <v>3</v>
      </c>
      <c r="M532">
        <v>12</v>
      </c>
      <c r="N532">
        <v>55</v>
      </c>
      <c r="O532">
        <v>140</v>
      </c>
      <c r="P532" s="28">
        <v>6.7</v>
      </c>
      <c r="Q532">
        <v>4.8</v>
      </c>
      <c r="R532">
        <v>5.0999999999999996</v>
      </c>
      <c r="S532">
        <v>1.2</v>
      </c>
      <c r="T532">
        <v>32</v>
      </c>
      <c r="U532">
        <v>2</v>
      </c>
      <c r="V532">
        <v>-47.217614202620098</v>
      </c>
      <c r="W532">
        <v>11.632552073843941</v>
      </c>
      <c r="X532">
        <v>4.0725311839332825</v>
      </c>
      <c r="Y532">
        <v>14.86083306051669</v>
      </c>
      <c r="Z532">
        <v>-4.5265785999723578</v>
      </c>
      <c r="AA532">
        <v>-3.6684687570704799</v>
      </c>
      <c r="AB532">
        <v>-0.40385225413070402</v>
      </c>
      <c r="AC532">
        <v>0.48043254514568279</v>
      </c>
      <c r="AD532">
        <v>-2.3835960539053245</v>
      </c>
      <c r="AE532">
        <v>26.01096728626592</v>
      </c>
      <c r="AF532">
        <v>-12.531443137268786</v>
      </c>
      <c r="AG532">
        <v>10.504573107297313</v>
      </c>
      <c r="AH532">
        <v>7.4830070896812355</v>
      </c>
      <c r="AI532">
        <v>-0.13274722488111718</v>
      </c>
      <c r="AJ532">
        <v>-6.996122791273824</v>
      </c>
      <c r="AK532">
        <v>-0.269156178949852</v>
      </c>
      <c r="AL532">
        <v>-3.0846828533884798</v>
      </c>
      <c r="AM532">
        <v>4.3743512497868925E-2</v>
      </c>
      <c r="AN532" s="2"/>
    </row>
    <row r="533" spans="1:40" x14ac:dyDescent="0.45">
      <c r="A533">
        <v>532</v>
      </c>
      <c r="B533" t="s">
        <v>179</v>
      </c>
      <c r="C533">
        <v>1975</v>
      </c>
      <c r="D533">
        <v>29</v>
      </c>
      <c r="E533" t="s">
        <v>94</v>
      </c>
      <c r="F533" t="s">
        <v>13</v>
      </c>
      <c r="G533">
        <v>669</v>
      </c>
      <c r="H533">
        <v>91</v>
      </c>
      <c r="I533">
        <v>150</v>
      </c>
      <c r="J533">
        <v>72</v>
      </c>
      <c r="K533">
        <v>39</v>
      </c>
      <c r="L533">
        <v>3</v>
      </c>
      <c r="M533">
        <v>17</v>
      </c>
      <c r="N533">
        <v>67</v>
      </c>
      <c r="O533">
        <v>137</v>
      </c>
      <c r="P533" s="28">
        <v>6.7</v>
      </c>
      <c r="Q533">
        <v>4.4000000000000004</v>
      </c>
      <c r="R533">
        <v>5.0999999999999996</v>
      </c>
      <c r="S533">
        <v>1</v>
      </c>
      <c r="T533">
        <v>30</v>
      </c>
      <c r="U533">
        <v>2</v>
      </c>
      <c r="V533">
        <v>-47.217614202620098</v>
      </c>
      <c r="W533">
        <v>12.178681279188726</v>
      </c>
      <c r="X533">
        <v>3.1675242541703308</v>
      </c>
      <c r="Y533">
        <v>14.474837396607164</v>
      </c>
      <c r="Z533">
        <v>-4.2883376210264448</v>
      </c>
      <c r="AA533">
        <v>-3.5767570381437181</v>
      </c>
      <c r="AB533">
        <v>-0.40385225413070402</v>
      </c>
      <c r="AC533">
        <v>0.68061277228971728</v>
      </c>
      <c r="AD533">
        <v>-2.9036533747573956</v>
      </c>
      <c r="AE533">
        <v>25.453589415845936</v>
      </c>
      <c r="AF533">
        <v>-12.531443137268786</v>
      </c>
      <c r="AG533">
        <v>9.6291920150225376</v>
      </c>
      <c r="AH533">
        <v>7.4830070896812355</v>
      </c>
      <c r="AI533">
        <v>-0.11062268740093099</v>
      </c>
      <c r="AJ533">
        <v>-6.5588651168192103</v>
      </c>
      <c r="AK533">
        <v>-0.269156178949852</v>
      </c>
      <c r="AL533">
        <v>-4.7928573883114955</v>
      </c>
      <c r="AM533">
        <v>8.2206009466168732E-3</v>
      </c>
      <c r="AN533" s="2"/>
    </row>
    <row r="534" spans="1:40" x14ac:dyDescent="0.45">
      <c r="A534">
        <v>533</v>
      </c>
      <c r="B534" t="s">
        <v>460</v>
      </c>
      <c r="C534">
        <v>1999</v>
      </c>
      <c r="D534">
        <v>31</v>
      </c>
      <c r="E534" t="s">
        <v>313</v>
      </c>
      <c r="F534" t="s">
        <v>17</v>
      </c>
      <c r="G534">
        <v>671</v>
      </c>
      <c r="H534">
        <v>88</v>
      </c>
      <c r="I534">
        <v>177</v>
      </c>
      <c r="J534">
        <v>107</v>
      </c>
      <c r="K534">
        <v>38</v>
      </c>
      <c r="L534">
        <v>0</v>
      </c>
      <c r="M534">
        <v>1</v>
      </c>
      <c r="N534">
        <v>74</v>
      </c>
      <c r="O534">
        <v>130</v>
      </c>
      <c r="P534" s="28">
        <v>6.7</v>
      </c>
      <c r="Q534">
        <v>4.7</v>
      </c>
      <c r="R534">
        <v>4.2</v>
      </c>
      <c r="S534">
        <v>2.8</v>
      </c>
      <c r="T534">
        <v>22</v>
      </c>
      <c r="U534">
        <v>0</v>
      </c>
      <c r="V534">
        <v>-47.217614202620098</v>
      </c>
      <c r="W534">
        <v>12.21508989287838</v>
      </c>
      <c r="X534">
        <v>3.0631003776592207</v>
      </c>
      <c r="Y534">
        <v>17.080308127996453</v>
      </c>
      <c r="Z534">
        <v>-6.3729461868031887</v>
      </c>
      <c r="AA534">
        <v>-3.4850453192169559</v>
      </c>
      <c r="AB534">
        <v>0</v>
      </c>
      <c r="AC534">
        <v>4.0036045428806899E-2</v>
      </c>
      <c r="AD534">
        <v>-3.2070201452544369</v>
      </c>
      <c r="AE534">
        <v>24.153041051532639</v>
      </c>
      <c r="AF534">
        <v>-12.531443137268786</v>
      </c>
      <c r="AG534">
        <v>10.285727834228618</v>
      </c>
      <c r="AH534">
        <v>6.1624764267963119</v>
      </c>
      <c r="AI534">
        <v>-0.30974352472260674</v>
      </c>
      <c r="AJ534">
        <v>-4.8098344190007536</v>
      </c>
      <c r="AK534">
        <v>0</v>
      </c>
      <c r="AL534">
        <v>-4.9338671783663912</v>
      </c>
      <c r="AM534">
        <v>7.1471614356219343E-3</v>
      </c>
      <c r="AN534" s="2"/>
    </row>
    <row r="535" spans="1:40" x14ac:dyDescent="0.45">
      <c r="A535">
        <v>534</v>
      </c>
      <c r="B535" t="s">
        <v>461</v>
      </c>
      <c r="C535">
        <v>1975</v>
      </c>
      <c r="D535">
        <v>27</v>
      </c>
      <c r="E535" t="s">
        <v>37</v>
      </c>
      <c r="F535" t="s">
        <v>17</v>
      </c>
      <c r="G535">
        <v>662</v>
      </c>
      <c r="H535">
        <v>72</v>
      </c>
      <c r="I535">
        <v>160</v>
      </c>
      <c r="J535">
        <v>104</v>
      </c>
      <c r="K535">
        <v>29</v>
      </c>
      <c r="L535">
        <v>2</v>
      </c>
      <c r="M535">
        <v>5</v>
      </c>
      <c r="N535">
        <v>78</v>
      </c>
      <c r="O535">
        <v>139</v>
      </c>
      <c r="P535" s="28">
        <v>6.7</v>
      </c>
      <c r="Q535">
        <v>4.5999999999999996</v>
      </c>
      <c r="R535">
        <v>5.5</v>
      </c>
      <c r="S535">
        <v>1.6</v>
      </c>
      <c r="T535">
        <v>30</v>
      </c>
      <c r="U535">
        <v>-1</v>
      </c>
      <c r="V535">
        <v>-47.217614202620098</v>
      </c>
      <c r="W535">
        <v>12.051251131274944</v>
      </c>
      <c r="X535">
        <v>2.506173036266635</v>
      </c>
      <c r="Y535">
        <v>15.439826556380975</v>
      </c>
      <c r="Z535">
        <v>-6.1942654525937533</v>
      </c>
      <c r="AA535">
        <v>-2.6596398488760977</v>
      </c>
      <c r="AB535">
        <v>-0.269234836087136</v>
      </c>
      <c r="AC535">
        <v>0.20018022714403449</v>
      </c>
      <c r="AD535">
        <v>-3.3803725855384603</v>
      </c>
      <c r="AE535">
        <v>25.825174662792591</v>
      </c>
      <c r="AF535">
        <v>-12.531443137268786</v>
      </c>
      <c r="AG535">
        <v>10.066882561159924</v>
      </c>
      <c r="AH535">
        <v>8.0699096065189799</v>
      </c>
      <c r="AI535">
        <v>-0.1769962998414896</v>
      </c>
      <c r="AJ535">
        <v>-6.5588651168192103</v>
      </c>
      <c r="AK535">
        <v>0.134578089474926</v>
      </c>
      <c r="AL535">
        <v>-4.6944556086320191</v>
      </c>
      <c r="AM535">
        <v>9.0629565368189925E-3</v>
      </c>
      <c r="AN535" s="2"/>
    </row>
    <row r="536" spans="1:40" x14ac:dyDescent="0.45">
      <c r="A536">
        <v>535</v>
      </c>
      <c r="B536" t="s">
        <v>462</v>
      </c>
      <c r="C536">
        <v>2018</v>
      </c>
      <c r="D536">
        <v>30</v>
      </c>
      <c r="E536" t="s">
        <v>40</v>
      </c>
      <c r="F536" t="s">
        <v>13</v>
      </c>
      <c r="G536">
        <v>649</v>
      </c>
      <c r="H536">
        <v>111</v>
      </c>
      <c r="I536">
        <v>188</v>
      </c>
      <c r="J536">
        <v>106</v>
      </c>
      <c r="K536">
        <v>37</v>
      </c>
      <c r="L536">
        <v>2</v>
      </c>
      <c r="M536">
        <v>6</v>
      </c>
      <c r="N536">
        <v>69</v>
      </c>
      <c r="O536">
        <v>173</v>
      </c>
      <c r="P536" s="28">
        <v>6.7</v>
      </c>
      <c r="Q536">
        <v>4.5</v>
      </c>
      <c r="R536">
        <v>6.8</v>
      </c>
      <c r="S536">
        <v>-1.1000000000000001</v>
      </c>
      <c r="T536">
        <v>59</v>
      </c>
      <c r="U536">
        <v>-4</v>
      </c>
      <c r="V536">
        <v>-47.217614202620098</v>
      </c>
      <c r="W536">
        <v>11.814595142292204</v>
      </c>
      <c r="X536">
        <v>3.8636834309110624</v>
      </c>
      <c r="Y536">
        <v>18.141796203747646</v>
      </c>
      <c r="Z536">
        <v>-6.3133859420667102</v>
      </c>
      <c r="AA536">
        <v>-3.3933336002901937</v>
      </c>
      <c r="AB536">
        <v>-0.269234836087136</v>
      </c>
      <c r="AC536">
        <v>0.24021627257284139</v>
      </c>
      <c r="AD536">
        <v>-2.9903295948994071</v>
      </c>
      <c r="AE536">
        <v>32.142123860885746</v>
      </c>
      <c r="AF536">
        <v>-12.531443137268786</v>
      </c>
      <c r="AG536">
        <v>9.8480372880912306</v>
      </c>
      <c r="AH536">
        <v>9.9773427862416479</v>
      </c>
      <c r="AI536">
        <v>0.12168495614102411</v>
      </c>
      <c r="AJ536">
        <v>-12.899101396411114</v>
      </c>
      <c r="AK536">
        <v>0.538312357899704</v>
      </c>
      <c r="AL536">
        <v>1.0733495891396636</v>
      </c>
      <c r="AM536">
        <v>0.74523339300125779</v>
      </c>
      <c r="AN536" s="2"/>
    </row>
    <row r="537" spans="1:40" x14ac:dyDescent="0.45">
      <c r="A537">
        <v>536</v>
      </c>
      <c r="B537" t="s">
        <v>396</v>
      </c>
      <c r="C537">
        <v>2002</v>
      </c>
      <c r="D537">
        <v>32</v>
      </c>
      <c r="E537" t="s">
        <v>25</v>
      </c>
      <c r="F537" t="s">
        <v>17</v>
      </c>
      <c r="G537">
        <v>576</v>
      </c>
      <c r="H537">
        <v>96</v>
      </c>
      <c r="I537">
        <v>148</v>
      </c>
      <c r="J537">
        <v>87</v>
      </c>
      <c r="K537">
        <v>31</v>
      </c>
      <c r="L537">
        <v>2</v>
      </c>
      <c r="M537">
        <v>4</v>
      </c>
      <c r="N537">
        <v>86</v>
      </c>
      <c r="O537">
        <v>158</v>
      </c>
      <c r="P537" s="28">
        <v>6.7</v>
      </c>
      <c r="Q537">
        <v>4.9000000000000004</v>
      </c>
      <c r="R537">
        <v>5.8</v>
      </c>
      <c r="S537">
        <v>1.2</v>
      </c>
      <c r="T537">
        <v>39</v>
      </c>
      <c r="U537">
        <v>-2</v>
      </c>
      <c r="V537">
        <v>-47.217614202620098</v>
      </c>
      <c r="W537">
        <v>10.485680742619891</v>
      </c>
      <c r="X537">
        <v>3.3415640483555133</v>
      </c>
      <c r="Y537">
        <v>14.281839564652403</v>
      </c>
      <c r="Z537">
        <v>-5.181741292073621</v>
      </c>
      <c r="AA537">
        <v>-2.8430632867296222</v>
      </c>
      <c r="AB537">
        <v>-0.269234836087136</v>
      </c>
      <c r="AC537">
        <v>0.1601441817152276</v>
      </c>
      <c r="AD537">
        <v>-3.7270774661065076</v>
      </c>
      <c r="AE537">
        <v>29.355234508785824</v>
      </c>
      <c r="AF537">
        <v>-12.531443137268786</v>
      </c>
      <c r="AG537">
        <v>10.723418380366008</v>
      </c>
      <c r="AH537">
        <v>8.5100864941472878</v>
      </c>
      <c r="AI537">
        <v>-0.13274722488111718</v>
      </c>
      <c r="AJ537">
        <v>-8.5265246518649729</v>
      </c>
      <c r="AK537">
        <v>0.269156178949852</v>
      </c>
      <c r="AL537">
        <v>-3.3023219980398526</v>
      </c>
      <c r="AM537">
        <v>3.5491616933847607E-2</v>
      </c>
      <c r="AN537" s="2"/>
    </row>
    <row r="538" spans="1:40" x14ac:dyDescent="0.45">
      <c r="A538">
        <v>537</v>
      </c>
      <c r="B538" t="s">
        <v>456</v>
      </c>
      <c r="C538">
        <v>2010</v>
      </c>
      <c r="D538">
        <v>25</v>
      </c>
      <c r="E538" t="s">
        <v>114</v>
      </c>
      <c r="F538" t="s">
        <v>17</v>
      </c>
      <c r="G538">
        <v>529</v>
      </c>
      <c r="H538">
        <v>89</v>
      </c>
      <c r="I538">
        <v>148</v>
      </c>
      <c r="J538">
        <v>86</v>
      </c>
      <c r="K538">
        <v>32</v>
      </c>
      <c r="L538">
        <v>3</v>
      </c>
      <c r="M538">
        <v>11</v>
      </c>
      <c r="N538">
        <v>48</v>
      </c>
      <c r="O538">
        <v>138</v>
      </c>
      <c r="P538" s="28">
        <v>6.7</v>
      </c>
      <c r="Q538">
        <v>5.0999999999999996</v>
      </c>
      <c r="R538">
        <v>4.7</v>
      </c>
      <c r="S538">
        <v>2.7</v>
      </c>
      <c r="T538">
        <v>24</v>
      </c>
      <c r="U538">
        <v>0</v>
      </c>
      <c r="V538">
        <v>-47.217614202620098</v>
      </c>
      <c r="W538">
        <v>9.6300783209130589</v>
      </c>
      <c r="X538">
        <v>3.0979083364962574</v>
      </c>
      <c r="Y538">
        <v>14.281839564652403</v>
      </c>
      <c r="Z538">
        <v>-5.1221810473371425</v>
      </c>
      <c r="AA538">
        <v>-2.9347750056563839</v>
      </c>
      <c r="AB538">
        <v>-0.40385225413070402</v>
      </c>
      <c r="AC538">
        <v>0.44039649971687589</v>
      </c>
      <c r="AD538">
        <v>-2.0802292834082832</v>
      </c>
      <c r="AE538">
        <v>25.639382039319266</v>
      </c>
      <c r="AF538">
        <v>-12.531443137268786</v>
      </c>
      <c r="AG538">
        <v>11.161108926503394</v>
      </c>
      <c r="AH538">
        <v>6.896104572843492</v>
      </c>
      <c r="AI538">
        <v>-0.29868125598251372</v>
      </c>
      <c r="AJ538">
        <v>-5.2470920934553682</v>
      </c>
      <c r="AK538">
        <v>0</v>
      </c>
      <c r="AL538">
        <v>-4.689050019414533</v>
      </c>
      <c r="AM538">
        <v>9.1116322142721345E-3</v>
      </c>
      <c r="AN538" s="2"/>
    </row>
    <row r="539" spans="1:40" x14ac:dyDescent="0.45">
      <c r="A539">
        <v>538</v>
      </c>
      <c r="B539" t="s">
        <v>284</v>
      </c>
      <c r="C539">
        <v>2016</v>
      </c>
      <c r="D539">
        <v>37</v>
      </c>
      <c r="E539" t="s">
        <v>70</v>
      </c>
      <c r="F539" t="s">
        <v>13</v>
      </c>
      <c r="G539">
        <v>640</v>
      </c>
      <c r="H539">
        <v>89</v>
      </c>
      <c r="I539">
        <v>175</v>
      </c>
      <c r="J539">
        <v>111</v>
      </c>
      <c r="K539">
        <v>31</v>
      </c>
      <c r="L539">
        <v>1</v>
      </c>
      <c r="M539">
        <v>1</v>
      </c>
      <c r="N539">
        <v>48</v>
      </c>
      <c r="O539">
        <v>128</v>
      </c>
      <c r="P539" s="28">
        <v>6.7</v>
      </c>
      <c r="Q539">
        <v>4.4000000000000004</v>
      </c>
      <c r="R539">
        <v>4.9000000000000004</v>
      </c>
      <c r="S539">
        <v>2.1</v>
      </c>
      <c r="T539">
        <v>24</v>
      </c>
      <c r="U539">
        <v>-1</v>
      </c>
      <c r="V539">
        <v>-47.217614202620098</v>
      </c>
      <c r="W539">
        <v>11.650756380688767</v>
      </c>
      <c r="X539">
        <v>3.0979083364962574</v>
      </c>
      <c r="Y539">
        <v>16.887310296041694</v>
      </c>
      <c r="Z539">
        <v>-6.6111871657491017</v>
      </c>
      <c r="AA539">
        <v>-2.8430632867296222</v>
      </c>
      <c r="AB539">
        <v>-0.134617418043568</v>
      </c>
      <c r="AC539">
        <v>4.0036045428806899E-2</v>
      </c>
      <c r="AD539">
        <v>-2.0802292834082832</v>
      </c>
      <c r="AE539">
        <v>23.781455804585985</v>
      </c>
      <c r="AF539">
        <v>-12.531443137268786</v>
      </c>
      <c r="AG539">
        <v>9.6291920150225376</v>
      </c>
      <c r="AH539">
        <v>7.1895558312623642</v>
      </c>
      <c r="AI539">
        <v>-0.2323076435419551</v>
      </c>
      <c r="AJ539">
        <v>-5.2470920934553682</v>
      </c>
      <c r="AK539">
        <v>0.134578089474926</v>
      </c>
      <c r="AL539">
        <v>-4.4867614318154381</v>
      </c>
      <c r="AM539">
        <v>1.1131731175872683E-2</v>
      </c>
      <c r="AN539" s="2"/>
    </row>
    <row r="540" spans="1:40" x14ac:dyDescent="0.45">
      <c r="A540">
        <v>539</v>
      </c>
      <c r="B540" t="s">
        <v>308</v>
      </c>
      <c r="C540">
        <v>2007</v>
      </c>
      <c r="D540">
        <v>24</v>
      </c>
      <c r="E540" t="s">
        <v>22</v>
      </c>
      <c r="F540" t="s">
        <v>13</v>
      </c>
      <c r="G540">
        <v>669</v>
      </c>
      <c r="H540">
        <v>93</v>
      </c>
      <c r="I540">
        <v>189</v>
      </c>
      <c r="J540">
        <v>122</v>
      </c>
      <c r="K540">
        <v>41</v>
      </c>
      <c r="L540">
        <v>7</v>
      </c>
      <c r="M540">
        <v>4</v>
      </c>
      <c r="N540">
        <v>39</v>
      </c>
      <c r="O540">
        <v>119</v>
      </c>
      <c r="P540" s="28">
        <v>6.7</v>
      </c>
      <c r="Q540">
        <v>4.3</v>
      </c>
      <c r="R540">
        <v>4.4000000000000004</v>
      </c>
      <c r="S540">
        <v>2.8</v>
      </c>
      <c r="T540">
        <v>14</v>
      </c>
      <c r="U540">
        <v>2</v>
      </c>
      <c r="V540">
        <v>-47.217614202620098</v>
      </c>
      <c r="W540">
        <v>12.178681279188726</v>
      </c>
      <c r="X540">
        <v>3.2371401718444037</v>
      </c>
      <c r="Y540">
        <v>18.238295119725027</v>
      </c>
      <c r="Z540">
        <v>-7.2663498578503649</v>
      </c>
      <c r="AA540">
        <v>-3.7601804759972417</v>
      </c>
      <c r="AB540">
        <v>-0.94232192630497602</v>
      </c>
      <c r="AC540">
        <v>0.1601441817152276</v>
      </c>
      <c r="AD540">
        <v>-1.6901862927692302</v>
      </c>
      <c r="AE540">
        <v>22.109322193326033</v>
      </c>
      <c r="AF540">
        <v>-12.531443137268786</v>
      </c>
      <c r="AG540">
        <v>9.4103467419538429</v>
      </c>
      <c r="AH540">
        <v>6.4559276852151841</v>
      </c>
      <c r="AI540">
        <v>-0.30974352472260674</v>
      </c>
      <c r="AJ540">
        <v>-3.0608037211822978</v>
      </c>
      <c r="AK540">
        <v>-0.269156178949852</v>
      </c>
      <c r="AL540">
        <v>-5.2579419446970119</v>
      </c>
      <c r="AM540">
        <v>5.1790457996552597E-3</v>
      </c>
      <c r="AN540" s="2"/>
    </row>
    <row r="541" spans="1:40" x14ac:dyDescent="0.45">
      <c r="A541">
        <v>540</v>
      </c>
      <c r="B541" t="s">
        <v>463</v>
      </c>
      <c r="C541">
        <v>1981</v>
      </c>
      <c r="D541">
        <v>29</v>
      </c>
      <c r="E541" t="s">
        <v>40</v>
      </c>
      <c r="F541" t="s">
        <v>13</v>
      </c>
      <c r="G541">
        <v>504</v>
      </c>
      <c r="H541">
        <v>84</v>
      </c>
      <c r="I541">
        <v>122</v>
      </c>
      <c r="J541">
        <v>77</v>
      </c>
      <c r="K541">
        <v>19</v>
      </c>
      <c r="L541">
        <v>4</v>
      </c>
      <c r="M541">
        <v>3</v>
      </c>
      <c r="N541">
        <v>85</v>
      </c>
      <c r="O541">
        <v>163</v>
      </c>
      <c r="P541" s="28">
        <v>6.7</v>
      </c>
      <c r="Q541">
        <v>5.2</v>
      </c>
      <c r="R541">
        <v>5.2</v>
      </c>
      <c r="S541">
        <v>1.1000000000000001</v>
      </c>
      <c r="T541">
        <v>34</v>
      </c>
      <c r="U541">
        <v>4</v>
      </c>
      <c r="V541">
        <v>-47.217614202620098</v>
      </c>
      <c r="W541">
        <v>9.1749706497924048</v>
      </c>
      <c r="X541">
        <v>2.9238685423110744</v>
      </c>
      <c r="Y541">
        <v>11.772867749240493</v>
      </c>
      <c r="Z541">
        <v>-4.5861388447088363</v>
      </c>
      <c r="AA541">
        <v>-1.742522659608478</v>
      </c>
      <c r="AB541">
        <v>-0.538469672174272</v>
      </c>
      <c r="AC541">
        <v>0.1201081362864207</v>
      </c>
      <c r="AD541">
        <v>-3.6837393560355016</v>
      </c>
      <c r="AE541">
        <v>30.284197626152466</v>
      </c>
      <c r="AF541">
        <v>-12.531443137268786</v>
      </c>
      <c r="AG541">
        <v>11.379954199572088</v>
      </c>
      <c r="AH541">
        <v>7.6297327188906721</v>
      </c>
      <c r="AI541">
        <v>-0.12168495614102411</v>
      </c>
      <c r="AJ541">
        <v>-7.4333804657284377</v>
      </c>
      <c r="AK541">
        <v>-0.538312357899704</v>
      </c>
      <c r="AL541">
        <v>-5.1076060299395154</v>
      </c>
      <c r="AM541">
        <v>6.0141614487123421E-3</v>
      </c>
      <c r="AN541" s="2"/>
    </row>
    <row r="542" spans="1:40" x14ac:dyDescent="0.45">
      <c r="A542">
        <v>541</v>
      </c>
      <c r="B542" t="s">
        <v>131</v>
      </c>
      <c r="C542">
        <v>1982</v>
      </c>
      <c r="D542">
        <v>23</v>
      </c>
      <c r="E542" t="s">
        <v>94</v>
      </c>
      <c r="F542" t="s">
        <v>13</v>
      </c>
      <c r="G542">
        <v>656</v>
      </c>
      <c r="H542">
        <v>119</v>
      </c>
      <c r="I542">
        <v>143</v>
      </c>
      <c r="J542">
        <v>105</v>
      </c>
      <c r="K542">
        <v>24</v>
      </c>
      <c r="L542">
        <v>4</v>
      </c>
      <c r="M542">
        <v>130</v>
      </c>
      <c r="N542">
        <v>116</v>
      </c>
      <c r="O542">
        <v>122</v>
      </c>
      <c r="P542" s="28">
        <v>6.7</v>
      </c>
      <c r="Q542">
        <v>4.7</v>
      </c>
      <c r="R542">
        <v>5.7</v>
      </c>
      <c r="S542">
        <v>0.5</v>
      </c>
      <c r="T542">
        <v>27</v>
      </c>
      <c r="U542">
        <v>13</v>
      </c>
      <c r="V542">
        <v>-47.217614202620098</v>
      </c>
      <c r="W542">
        <v>11.942025290205986</v>
      </c>
      <c r="X542">
        <v>4.142147101607355</v>
      </c>
      <c r="Y542">
        <v>13.799344984765497</v>
      </c>
      <c r="Z542">
        <v>-6.2538256973302317</v>
      </c>
      <c r="AA542">
        <v>-2.201081254242288</v>
      </c>
      <c r="AB542">
        <v>-0.538469672174272</v>
      </c>
      <c r="AC542">
        <v>5.2046859057448973</v>
      </c>
      <c r="AD542">
        <v>-5.0272207682366847</v>
      </c>
      <c r="AE542">
        <v>22.666700063746017</v>
      </c>
      <c r="AF542">
        <v>-12.531443137268786</v>
      </c>
      <c r="AG542">
        <v>10.285727834228618</v>
      </c>
      <c r="AH542">
        <v>8.3633608649378512</v>
      </c>
      <c r="AI542">
        <v>-5.5311343700465497E-2</v>
      </c>
      <c r="AJ542">
        <v>-5.9029786051372888</v>
      </c>
      <c r="AK542">
        <v>-1.749515163174038</v>
      </c>
      <c r="AL542">
        <v>-5.0734677986479273</v>
      </c>
      <c r="AM542">
        <v>6.2217195605220998E-3</v>
      </c>
      <c r="AN542" s="2"/>
    </row>
    <row r="543" spans="1:40" x14ac:dyDescent="0.45">
      <c r="A543">
        <v>542</v>
      </c>
      <c r="B543" t="s">
        <v>370</v>
      </c>
      <c r="C543">
        <v>2022</v>
      </c>
      <c r="D543">
        <v>29</v>
      </c>
      <c r="E543" t="s">
        <v>117</v>
      </c>
      <c r="F543" t="s">
        <v>17</v>
      </c>
      <c r="G543">
        <v>644</v>
      </c>
      <c r="H543">
        <v>100</v>
      </c>
      <c r="I543">
        <v>172</v>
      </c>
      <c r="J543">
        <v>102</v>
      </c>
      <c r="K543">
        <v>37</v>
      </c>
      <c r="L543">
        <v>1</v>
      </c>
      <c r="M543">
        <v>9</v>
      </c>
      <c r="N543">
        <v>63</v>
      </c>
      <c r="O543">
        <v>157</v>
      </c>
      <c r="P543" s="28">
        <v>6.7</v>
      </c>
      <c r="Q543">
        <v>4.7</v>
      </c>
      <c r="R543">
        <v>7</v>
      </c>
      <c r="S543">
        <v>0</v>
      </c>
      <c r="T543">
        <v>42</v>
      </c>
      <c r="U543">
        <v>2</v>
      </c>
      <c r="V543">
        <v>-47.217614202620098</v>
      </c>
      <c r="W543">
        <v>11.723573608068072</v>
      </c>
      <c r="X543">
        <v>3.4807958837036601</v>
      </c>
      <c r="Y543">
        <v>16.597813548109549</v>
      </c>
      <c r="Z543">
        <v>-6.0751449631207963</v>
      </c>
      <c r="AA543">
        <v>-3.3933336002901937</v>
      </c>
      <c r="AB543">
        <v>-0.134617418043568</v>
      </c>
      <c r="AC543">
        <v>0.36032440885926209</v>
      </c>
      <c r="AD543">
        <v>-2.7303009344733717</v>
      </c>
      <c r="AE543">
        <v>29.169441885312498</v>
      </c>
      <c r="AF543">
        <v>-12.531443137268786</v>
      </c>
      <c r="AG543">
        <v>10.285727834228618</v>
      </c>
      <c r="AH543">
        <v>10.270794044660519</v>
      </c>
      <c r="AI543">
        <v>0</v>
      </c>
      <c r="AJ543">
        <v>-9.1824111635468935</v>
      </c>
      <c r="AK543">
        <v>-0.269156178949852</v>
      </c>
      <c r="AL543">
        <v>0.35444961462861624</v>
      </c>
      <c r="AM543">
        <v>0.58769618138460944</v>
      </c>
      <c r="AN543" s="2"/>
    </row>
    <row r="544" spans="1:40" x14ac:dyDescent="0.45">
      <c r="A544">
        <v>543</v>
      </c>
      <c r="B544" t="s">
        <v>165</v>
      </c>
      <c r="C544">
        <v>1979</v>
      </c>
      <c r="D544">
        <v>28</v>
      </c>
      <c r="E544" t="s">
        <v>62</v>
      </c>
      <c r="F544" t="s">
        <v>17</v>
      </c>
      <c r="G544">
        <v>707</v>
      </c>
      <c r="H544">
        <v>109</v>
      </c>
      <c r="I544">
        <v>193</v>
      </c>
      <c r="J544">
        <v>116</v>
      </c>
      <c r="K544">
        <v>45</v>
      </c>
      <c r="L544">
        <v>7</v>
      </c>
      <c r="M544">
        <v>20</v>
      </c>
      <c r="N544">
        <v>67</v>
      </c>
      <c r="O544">
        <v>141</v>
      </c>
      <c r="P544" s="28">
        <v>6.7</v>
      </c>
      <c r="Q544">
        <v>4.5</v>
      </c>
      <c r="R544">
        <v>6.4</v>
      </c>
      <c r="S544">
        <v>-0.4</v>
      </c>
      <c r="T544">
        <v>35</v>
      </c>
      <c r="U544">
        <v>11</v>
      </c>
      <c r="V544">
        <v>-47.217614202620098</v>
      </c>
      <c r="W544">
        <v>12.870444939292122</v>
      </c>
      <c r="X544">
        <v>3.7940675132369894</v>
      </c>
      <c r="Y544">
        <v>18.624290783634553</v>
      </c>
      <c r="Z544">
        <v>-6.9089883894314941</v>
      </c>
      <c r="AA544">
        <v>-4.1270273517042897</v>
      </c>
      <c r="AB544">
        <v>-0.94232192630497602</v>
      </c>
      <c r="AC544">
        <v>0.80072090857613798</v>
      </c>
      <c r="AD544">
        <v>-2.9036533747573956</v>
      </c>
      <c r="AE544">
        <v>26.196759909739249</v>
      </c>
      <c r="AF544">
        <v>-12.531443137268786</v>
      </c>
      <c r="AG544">
        <v>9.8480372880912306</v>
      </c>
      <c r="AH544">
        <v>9.3904402694039035</v>
      </c>
      <c r="AI544">
        <v>4.4249074960372399E-2</v>
      </c>
      <c r="AJ544">
        <v>-7.6520093029557446</v>
      </c>
      <c r="AK544">
        <v>-1.480358984224186</v>
      </c>
      <c r="AL544">
        <v>-2.1944059823324156</v>
      </c>
      <c r="AM544">
        <v>0.10025395970603436</v>
      </c>
      <c r="AN544" s="2"/>
    </row>
    <row r="545" spans="1:40" x14ac:dyDescent="0.45">
      <c r="A545">
        <v>544</v>
      </c>
      <c r="B545" t="s">
        <v>409</v>
      </c>
      <c r="C545">
        <v>1951</v>
      </c>
      <c r="D545">
        <v>24</v>
      </c>
      <c r="E545" t="s">
        <v>28</v>
      </c>
      <c r="F545" t="s">
        <v>17</v>
      </c>
      <c r="G545">
        <v>712</v>
      </c>
      <c r="H545">
        <v>92</v>
      </c>
      <c r="I545">
        <v>221</v>
      </c>
      <c r="J545">
        <v>181</v>
      </c>
      <c r="K545">
        <v>31</v>
      </c>
      <c r="L545">
        <v>5</v>
      </c>
      <c r="M545">
        <v>29</v>
      </c>
      <c r="N545">
        <v>50</v>
      </c>
      <c r="O545">
        <v>122</v>
      </c>
      <c r="P545" s="28">
        <v>6.7</v>
      </c>
      <c r="Q545">
        <v>4.0999999999999996</v>
      </c>
      <c r="R545">
        <v>5.6</v>
      </c>
      <c r="S545">
        <v>1.2</v>
      </c>
      <c r="T545">
        <v>23</v>
      </c>
      <c r="U545">
        <v>7</v>
      </c>
      <c r="V545">
        <v>-47.217614202620098</v>
      </c>
      <c r="W545">
        <v>12.961466473516253</v>
      </c>
      <c r="X545">
        <v>3.202332213007367</v>
      </c>
      <c r="Y545">
        <v>21.326260431001224</v>
      </c>
      <c r="Z545">
        <v>-10.78040429730259</v>
      </c>
      <c r="AA545">
        <v>-2.8430632867296222</v>
      </c>
      <c r="AB545">
        <v>-0.67308709021783997</v>
      </c>
      <c r="AC545">
        <v>1.1610453174354001</v>
      </c>
      <c r="AD545">
        <v>-2.1669055035502951</v>
      </c>
      <c r="AE545">
        <v>22.666700063746017</v>
      </c>
      <c r="AF545">
        <v>-12.531443137268786</v>
      </c>
      <c r="AG545">
        <v>8.9726561958164535</v>
      </c>
      <c r="AH545">
        <v>8.2166352357284147</v>
      </c>
      <c r="AI545">
        <v>-0.13274722488111718</v>
      </c>
      <c r="AJ545">
        <v>-5.0284632562280613</v>
      </c>
      <c r="AK545">
        <v>-0.94204662632448199</v>
      </c>
      <c r="AL545">
        <v>-3.8086786948717668</v>
      </c>
      <c r="AM545">
        <v>2.1696294047488806E-2</v>
      </c>
      <c r="AN545" s="2"/>
    </row>
    <row r="546" spans="1:40" x14ac:dyDescent="0.45">
      <c r="A546">
        <v>545</v>
      </c>
      <c r="B546" t="s">
        <v>348</v>
      </c>
      <c r="C546">
        <v>1971</v>
      </c>
      <c r="D546">
        <v>25</v>
      </c>
      <c r="E546" t="s">
        <v>65</v>
      </c>
      <c r="F546" t="s">
        <v>17</v>
      </c>
      <c r="G546">
        <v>691</v>
      </c>
      <c r="H546">
        <v>110</v>
      </c>
      <c r="I546">
        <v>178</v>
      </c>
      <c r="J546">
        <v>109</v>
      </c>
      <c r="K546">
        <v>32</v>
      </c>
      <c r="L546">
        <v>4</v>
      </c>
      <c r="M546">
        <v>26</v>
      </c>
      <c r="N546">
        <v>62</v>
      </c>
      <c r="O546">
        <v>145</v>
      </c>
      <c r="P546" s="28">
        <v>6.7</v>
      </c>
      <c r="Q546">
        <v>4.4000000000000004</v>
      </c>
      <c r="R546">
        <v>6</v>
      </c>
      <c r="S546">
        <v>-0.1</v>
      </c>
      <c r="T546">
        <v>35</v>
      </c>
      <c r="U546">
        <v>4</v>
      </c>
      <c r="V546">
        <v>-47.217614202620098</v>
      </c>
      <c r="W546">
        <v>12.579176029774903</v>
      </c>
      <c r="X546">
        <v>3.8288754720740261</v>
      </c>
      <c r="Y546">
        <v>17.176807043973835</v>
      </c>
      <c r="Z546">
        <v>-6.4920666762761456</v>
      </c>
      <c r="AA546">
        <v>-2.9347750056563839</v>
      </c>
      <c r="AB546">
        <v>-0.538469672174272</v>
      </c>
      <c r="AC546">
        <v>1.0409371811489794</v>
      </c>
      <c r="AD546">
        <v>-2.6869628244023658</v>
      </c>
      <c r="AE546">
        <v>26.939930403632562</v>
      </c>
      <c r="AF546">
        <v>-12.531443137268786</v>
      </c>
      <c r="AG546">
        <v>9.6291920150225376</v>
      </c>
      <c r="AH546">
        <v>8.8035377525661591</v>
      </c>
      <c r="AI546">
        <v>1.10622687400931E-2</v>
      </c>
      <c r="AJ546">
        <v>-7.6520093029557446</v>
      </c>
      <c r="AK546">
        <v>-0.538312357899704</v>
      </c>
      <c r="AL546">
        <v>-0.58213501232040876</v>
      </c>
      <c r="AM546">
        <v>0.35844147546014449</v>
      </c>
      <c r="AN546" s="2"/>
    </row>
    <row r="547" spans="1:40" x14ac:dyDescent="0.45">
      <c r="A547">
        <v>546</v>
      </c>
      <c r="B547" t="s">
        <v>395</v>
      </c>
      <c r="C547">
        <v>2017</v>
      </c>
      <c r="D547">
        <v>22</v>
      </c>
      <c r="E547" t="s">
        <v>46</v>
      </c>
      <c r="F547" t="s">
        <v>13</v>
      </c>
      <c r="G547">
        <v>481</v>
      </c>
      <c r="H547">
        <v>82</v>
      </c>
      <c r="I547">
        <v>133</v>
      </c>
      <c r="J547">
        <v>83</v>
      </c>
      <c r="K547">
        <v>25</v>
      </c>
      <c r="L547">
        <v>1</v>
      </c>
      <c r="M547">
        <v>2</v>
      </c>
      <c r="N547">
        <v>53</v>
      </c>
      <c r="O547">
        <v>155</v>
      </c>
      <c r="P547" s="28">
        <v>6.7</v>
      </c>
      <c r="Q547">
        <v>5.0999999999999996</v>
      </c>
      <c r="R547">
        <v>5.7</v>
      </c>
      <c r="S547">
        <v>1.6</v>
      </c>
      <c r="T547">
        <v>36</v>
      </c>
      <c r="U547">
        <v>-1</v>
      </c>
      <c r="V547">
        <v>-47.217614202620098</v>
      </c>
      <c r="W547">
        <v>8.7562715923614007</v>
      </c>
      <c r="X547">
        <v>2.854252624637001</v>
      </c>
      <c r="Y547">
        <v>12.834355824991686</v>
      </c>
      <c r="Z547">
        <v>-4.9435003131277071</v>
      </c>
      <c r="AA547">
        <v>-2.2927929731690497</v>
      </c>
      <c r="AB547">
        <v>-0.134617418043568</v>
      </c>
      <c r="AC547">
        <v>8.0072090857613798E-2</v>
      </c>
      <c r="AD547">
        <v>-2.296919833763313</v>
      </c>
      <c r="AE547">
        <v>28.79785663836584</v>
      </c>
      <c r="AF547">
        <v>-12.531443137268786</v>
      </c>
      <c r="AG547">
        <v>11.161108926503394</v>
      </c>
      <c r="AH547">
        <v>8.3633608649378512</v>
      </c>
      <c r="AI547">
        <v>-0.1769962998414896</v>
      </c>
      <c r="AJ547">
        <v>-7.8706381401830523</v>
      </c>
      <c r="AK547">
        <v>0.134578089474926</v>
      </c>
      <c r="AL547">
        <v>-4.4826656658873549</v>
      </c>
      <c r="AM547">
        <v>1.117690700446713E-2</v>
      </c>
      <c r="AN547" s="2"/>
    </row>
    <row r="548" spans="1:40" x14ac:dyDescent="0.45">
      <c r="A548">
        <v>547</v>
      </c>
      <c r="B548" t="s">
        <v>420</v>
      </c>
      <c r="C548">
        <v>1950</v>
      </c>
      <c r="D548">
        <v>26</v>
      </c>
      <c r="E548" t="s">
        <v>235</v>
      </c>
      <c r="F548" t="s">
        <v>13</v>
      </c>
      <c r="G548">
        <v>609</v>
      </c>
      <c r="H548">
        <v>110</v>
      </c>
      <c r="I548">
        <v>164</v>
      </c>
      <c r="J548">
        <v>109</v>
      </c>
      <c r="K548">
        <v>25</v>
      </c>
      <c r="L548">
        <v>5</v>
      </c>
      <c r="M548">
        <v>8</v>
      </c>
      <c r="N548">
        <v>98</v>
      </c>
      <c r="O548">
        <v>156</v>
      </c>
      <c r="P548" s="28">
        <v>6.7</v>
      </c>
      <c r="Q548">
        <v>4.9000000000000004</v>
      </c>
      <c r="R548">
        <v>6.2</v>
      </c>
      <c r="S548">
        <v>0.3</v>
      </c>
      <c r="T548">
        <v>45</v>
      </c>
      <c r="U548">
        <v>4</v>
      </c>
      <c r="V548">
        <v>-47.217614202620098</v>
      </c>
      <c r="W548">
        <v>11.086422868499154</v>
      </c>
      <c r="X548">
        <v>3.8288754720740261</v>
      </c>
      <c r="Y548">
        <v>15.825822220290499</v>
      </c>
      <c r="Z548">
        <v>-6.4920666762761456</v>
      </c>
      <c r="AA548">
        <v>-2.2927929731690497</v>
      </c>
      <c r="AB548">
        <v>-0.67308709021783997</v>
      </c>
      <c r="AC548">
        <v>0.32028836343045519</v>
      </c>
      <c r="AD548">
        <v>-4.2471347869585783</v>
      </c>
      <c r="AE548">
        <v>28.983649261839169</v>
      </c>
      <c r="AF548">
        <v>-12.531443137268786</v>
      </c>
      <c r="AG548">
        <v>10.723418380366008</v>
      </c>
      <c r="AH548">
        <v>9.0969890109850322</v>
      </c>
      <c r="AI548">
        <v>-3.3186806220279294E-2</v>
      </c>
      <c r="AJ548">
        <v>-9.8382976752288158</v>
      </c>
      <c r="AK548">
        <v>-0.538312357899704</v>
      </c>
      <c r="AL548">
        <v>-3.9984701283749553</v>
      </c>
      <c r="AM548">
        <v>1.8013251570876583E-2</v>
      </c>
      <c r="AN548" s="2"/>
    </row>
    <row r="549" spans="1:40" x14ac:dyDescent="0.45">
      <c r="A549">
        <v>548</v>
      </c>
      <c r="B549" t="s">
        <v>464</v>
      </c>
      <c r="C549">
        <v>2021</v>
      </c>
      <c r="D549">
        <v>22</v>
      </c>
      <c r="E549" t="s">
        <v>55</v>
      </c>
      <c r="F549" t="s">
        <v>13</v>
      </c>
      <c r="G549">
        <v>698</v>
      </c>
      <c r="H549">
        <v>123</v>
      </c>
      <c r="I549">
        <v>188</v>
      </c>
      <c r="J549">
        <v>110</v>
      </c>
      <c r="K549">
        <v>29</v>
      </c>
      <c r="L549">
        <v>1</v>
      </c>
      <c r="M549">
        <v>4</v>
      </c>
      <c r="N549">
        <v>86</v>
      </c>
      <c r="O549">
        <v>167</v>
      </c>
      <c r="P549" s="28">
        <v>6.7</v>
      </c>
      <c r="Q549">
        <v>4.4000000000000004</v>
      </c>
      <c r="R549">
        <v>6.4</v>
      </c>
      <c r="S549">
        <v>-0.7</v>
      </c>
      <c r="T549">
        <v>56</v>
      </c>
      <c r="U549">
        <v>-5</v>
      </c>
      <c r="V549">
        <v>-47.217614202620098</v>
      </c>
      <c r="W549">
        <v>12.706606177688686</v>
      </c>
      <c r="X549">
        <v>4.2813789369555018</v>
      </c>
      <c r="Y549">
        <v>18.141796203747646</v>
      </c>
      <c r="Z549">
        <v>-6.5516269210126241</v>
      </c>
      <c r="AA549">
        <v>-2.6596398488760977</v>
      </c>
      <c r="AB549">
        <v>-0.134617418043568</v>
      </c>
      <c r="AC549">
        <v>0.1601441817152276</v>
      </c>
      <c r="AD549">
        <v>-3.7270774661065076</v>
      </c>
      <c r="AE549">
        <v>31.027368120045779</v>
      </c>
      <c r="AF549">
        <v>-12.531443137268786</v>
      </c>
      <c r="AG549">
        <v>9.6291920150225376</v>
      </c>
      <c r="AH549">
        <v>9.3904402694039035</v>
      </c>
      <c r="AI549">
        <v>7.7435881180651686E-2</v>
      </c>
      <c r="AJ549">
        <v>-12.243214884729191</v>
      </c>
      <c r="AK549">
        <v>0.67289044737463</v>
      </c>
      <c r="AL549">
        <v>1.0220183544776904</v>
      </c>
      <c r="AM549">
        <v>0.73536556395131725</v>
      </c>
      <c r="AN549" s="2"/>
    </row>
    <row r="550" spans="1:40" x14ac:dyDescent="0.45">
      <c r="A550">
        <v>549</v>
      </c>
      <c r="B550" t="s">
        <v>299</v>
      </c>
      <c r="C550">
        <v>1995</v>
      </c>
      <c r="D550">
        <v>26</v>
      </c>
      <c r="E550" t="s">
        <v>76</v>
      </c>
      <c r="F550" t="s">
        <v>13</v>
      </c>
      <c r="G550">
        <v>629</v>
      </c>
      <c r="H550">
        <v>107</v>
      </c>
      <c r="I550">
        <v>179</v>
      </c>
      <c r="J550">
        <v>126</v>
      </c>
      <c r="K550">
        <v>34</v>
      </c>
      <c r="L550">
        <v>8</v>
      </c>
      <c r="M550">
        <v>46</v>
      </c>
      <c r="N550">
        <v>78</v>
      </c>
      <c r="O550">
        <v>136</v>
      </c>
      <c r="P550" s="28">
        <v>6.7</v>
      </c>
      <c r="Q550">
        <v>4.5999999999999996</v>
      </c>
      <c r="R550">
        <v>5.9</v>
      </c>
      <c r="S550">
        <v>1.3</v>
      </c>
      <c r="T550">
        <v>37</v>
      </c>
      <c r="U550">
        <v>-1</v>
      </c>
      <c r="V550">
        <v>-47.217614202620098</v>
      </c>
      <c r="W550">
        <v>11.450509005395679</v>
      </c>
      <c r="X550">
        <v>3.7244515955629161</v>
      </c>
      <c r="Y550">
        <v>17.273305959951216</v>
      </c>
      <c r="Z550">
        <v>-7.5045908367962779</v>
      </c>
      <c r="AA550">
        <v>-3.1181984435099079</v>
      </c>
      <c r="AB550">
        <v>-1.076939344348544</v>
      </c>
      <c r="AC550">
        <v>1.8416580897251174</v>
      </c>
      <c r="AD550">
        <v>-3.3803725855384603</v>
      </c>
      <c r="AE550">
        <v>25.267796792372607</v>
      </c>
      <c r="AF550">
        <v>-12.531443137268786</v>
      </c>
      <c r="AG550">
        <v>10.066882561159924</v>
      </c>
      <c r="AH550">
        <v>8.6568121233567243</v>
      </c>
      <c r="AI550">
        <v>-0.14380949362121029</v>
      </c>
      <c r="AJ550">
        <v>-8.0892669774103592</v>
      </c>
      <c r="AK550">
        <v>0.134578089474926</v>
      </c>
      <c r="AL550">
        <v>-4.6462408041145302</v>
      </c>
      <c r="AM550">
        <v>9.5063749969592666E-3</v>
      </c>
      <c r="AN550" s="2"/>
    </row>
    <row r="551" spans="1:40" x14ac:dyDescent="0.45">
      <c r="A551">
        <v>550</v>
      </c>
      <c r="B551" t="s">
        <v>465</v>
      </c>
      <c r="C551">
        <v>1973</v>
      </c>
      <c r="D551">
        <v>29</v>
      </c>
      <c r="E551" t="s">
        <v>43</v>
      </c>
      <c r="F551" t="s">
        <v>13</v>
      </c>
      <c r="G551">
        <v>673</v>
      </c>
      <c r="H551">
        <v>98</v>
      </c>
      <c r="I551">
        <v>185</v>
      </c>
      <c r="J551">
        <v>127</v>
      </c>
      <c r="K551">
        <v>30</v>
      </c>
      <c r="L551">
        <v>4</v>
      </c>
      <c r="M551">
        <v>9</v>
      </c>
      <c r="N551">
        <v>61</v>
      </c>
      <c r="O551">
        <v>144</v>
      </c>
      <c r="P551" s="28">
        <v>6.7</v>
      </c>
      <c r="Q551">
        <v>4.4000000000000004</v>
      </c>
      <c r="R551">
        <v>5.0999999999999996</v>
      </c>
      <c r="S551">
        <v>0.9</v>
      </c>
      <c r="T551">
        <v>35</v>
      </c>
      <c r="U551">
        <v>-3</v>
      </c>
      <c r="V551">
        <v>-47.217614202620098</v>
      </c>
      <c r="W551">
        <v>12.251498506568032</v>
      </c>
      <c r="X551">
        <v>3.4111799660295867</v>
      </c>
      <c r="Y551">
        <v>17.852299455815501</v>
      </c>
      <c r="Z551">
        <v>-7.5641510815327564</v>
      </c>
      <c r="AA551">
        <v>-2.7513515678028599</v>
      </c>
      <c r="AB551">
        <v>-0.538469672174272</v>
      </c>
      <c r="AC551">
        <v>0.36032440885926209</v>
      </c>
      <c r="AD551">
        <v>-2.6436247143313598</v>
      </c>
      <c r="AE551">
        <v>26.754137780159233</v>
      </c>
      <c r="AF551">
        <v>-12.531443137268786</v>
      </c>
      <c r="AG551">
        <v>9.6291920150225376</v>
      </c>
      <c r="AH551">
        <v>7.4830070896812355</v>
      </c>
      <c r="AI551">
        <v>-9.9560418660837896E-2</v>
      </c>
      <c r="AJ551">
        <v>-7.6520093029557446</v>
      </c>
      <c r="AK551">
        <v>0.403734268424778</v>
      </c>
      <c r="AL551">
        <v>-2.8528506067865469</v>
      </c>
      <c r="AM551">
        <v>5.4534152643248381E-2</v>
      </c>
      <c r="AN551" s="2"/>
    </row>
    <row r="552" spans="1:40" x14ac:dyDescent="0.45">
      <c r="A552">
        <v>551</v>
      </c>
      <c r="B552" t="s">
        <v>466</v>
      </c>
      <c r="C552">
        <v>2016</v>
      </c>
      <c r="D552">
        <v>28</v>
      </c>
      <c r="E552" t="s">
        <v>97</v>
      </c>
      <c r="F552" t="s">
        <v>13</v>
      </c>
      <c r="G552">
        <v>676</v>
      </c>
      <c r="H552">
        <v>89</v>
      </c>
      <c r="I552">
        <v>166</v>
      </c>
      <c r="J552">
        <v>97</v>
      </c>
      <c r="K552">
        <v>36</v>
      </c>
      <c r="L552">
        <v>3</v>
      </c>
      <c r="M552">
        <v>3</v>
      </c>
      <c r="N552">
        <v>69</v>
      </c>
      <c r="O552">
        <v>133</v>
      </c>
      <c r="P552" s="28">
        <v>6.7</v>
      </c>
      <c r="Q552">
        <v>4.3</v>
      </c>
      <c r="R552">
        <v>5.3</v>
      </c>
      <c r="S552">
        <v>1.8</v>
      </c>
      <c r="T552">
        <v>26</v>
      </c>
      <c r="U552">
        <v>-1</v>
      </c>
      <c r="V552">
        <v>-47.217614202620098</v>
      </c>
      <c r="W552">
        <v>12.306111427102509</v>
      </c>
      <c r="X552">
        <v>3.0979083364962574</v>
      </c>
      <c r="Y552">
        <v>16.01882005224526</v>
      </c>
      <c r="Z552">
        <v>-5.7773437394384048</v>
      </c>
      <c r="AA552">
        <v>-3.3016218813634319</v>
      </c>
      <c r="AB552">
        <v>-0.40385225413070402</v>
      </c>
      <c r="AC552">
        <v>0.1201081362864207</v>
      </c>
      <c r="AD552">
        <v>-2.9903295948994071</v>
      </c>
      <c r="AE552">
        <v>24.710418921952623</v>
      </c>
      <c r="AF552">
        <v>-12.531443137268786</v>
      </c>
      <c r="AG552">
        <v>9.4103467419538429</v>
      </c>
      <c r="AH552">
        <v>7.7764583481001077</v>
      </c>
      <c r="AI552">
        <v>-0.19912083732167579</v>
      </c>
      <c r="AJ552">
        <v>-5.6843497679099819</v>
      </c>
      <c r="AK552">
        <v>0.134578089474926</v>
      </c>
      <c r="AL552">
        <v>-4.5309253613405414</v>
      </c>
      <c r="AM552">
        <v>1.0655932761452918E-2</v>
      </c>
      <c r="AN552" s="2"/>
    </row>
    <row r="553" spans="1:40" x14ac:dyDescent="0.45">
      <c r="A553">
        <v>552</v>
      </c>
      <c r="B553" t="s">
        <v>323</v>
      </c>
      <c r="C553">
        <v>1990</v>
      </c>
      <c r="D553">
        <v>32</v>
      </c>
      <c r="E553" t="s">
        <v>59</v>
      </c>
      <c r="F553" t="s">
        <v>13</v>
      </c>
      <c r="G553">
        <v>637</v>
      </c>
      <c r="H553">
        <v>71</v>
      </c>
      <c r="I553">
        <v>170</v>
      </c>
      <c r="J553">
        <v>118</v>
      </c>
      <c r="K553">
        <v>37</v>
      </c>
      <c r="L553">
        <v>1</v>
      </c>
      <c r="M553">
        <v>12</v>
      </c>
      <c r="N553">
        <v>68</v>
      </c>
      <c r="O553">
        <v>130</v>
      </c>
      <c r="P553" s="28">
        <v>6.7</v>
      </c>
      <c r="Q553">
        <v>4.5999999999999996</v>
      </c>
      <c r="R553">
        <v>5.7</v>
      </c>
      <c r="S553">
        <v>2</v>
      </c>
      <c r="T553">
        <v>22</v>
      </c>
      <c r="U553">
        <v>2</v>
      </c>
      <c r="V553">
        <v>-47.217614202620098</v>
      </c>
      <c r="W553">
        <v>11.596143460154288</v>
      </c>
      <c r="X553">
        <v>2.4713650774295988</v>
      </c>
      <c r="Y553">
        <v>16.404815716154786</v>
      </c>
      <c r="Z553">
        <v>-7.028108878904451</v>
      </c>
      <c r="AA553">
        <v>-3.3933336002901937</v>
      </c>
      <c r="AB553">
        <v>-0.134617418043568</v>
      </c>
      <c r="AC553">
        <v>0.48043254514568279</v>
      </c>
      <c r="AD553">
        <v>-2.9469914848284011</v>
      </c>
      <c r="AE553">
        <v>24.153041051532639</v>
      </c>
      <c r="AF553">
        <v>-12.531443137268786</v>
      </c>
      <c r="AG553">
        <v>10.066882561159924</v>
      </c>
      <c r="AH553">
        <v>8.3633608649378512</v>
      </c>
      <c r="AI553">
        <v>-0.22124537480186199</v>
      </c>
      <c r="AJ553">
        <v>-4.8098344190007536</v>
      </c>
      <c r="AK553">
        <v>-0.269156178949852</v>
      </c>
      <c r="AL553">
        <v>-5.0163034181932034</v>
      </c>
      <c r="AM553">
        <v>6.5853319887668512E-3</v>
      </c>
      <c r="AN553" s="2"/>
    </row>
    <row r="554" spans="1:40" x14ac:dyDescent="0.45">
      <c r="A554">
        <v>553</v>
      </c>
      <c r="B554" t="s">
        <v>457</v>
      </c>
      <c r="C554">
        <v>1983</v>
      </c>
      <c r="D554">
        <v>26</v>
      </c>
      <c r="E554" t="s">
        <v>59</v>
      </c>
      <c r="F554" t="s">
        <v>13</v>
      </c>
      <c r="G554">
        <v>720</v>
      </c>
      <c r="H554">
        <v>94</v>
      </c>
      <c r="I554">
        <v>206</v>
      </c>
      <c r="J554">
        <v>148</v>
      </c>
      <c r="K554">
        <v>40</v>
      </c>
      <c r="L554">
        <v>6</v>
      </c>
      <c r="M554">
        <v>17</v>
      </c>
      <c r="N554">
        <v>67</v>
      </c>
      <c r="O554">
        <v>133</v>
      </c>
      <c r="P554" s="28">
        <v>6.7</v>
      </c>
      <c r="Q554">
        <v>4.5</v>
      </c>
      <c r="R554">
        <v>6.3</v>
      </c>
      <c r="S554">
        <v>1.1000000000000001</v>
      </c>
      <c r="T554">
        <v>29</v>
      </c>
      <c r="U554">
        <v>5</v>
      </c>
      <c r="V554">
        <v>-47.217614202620098</v>
      </c>
      <c r="W554">
        <v>13.107100928274862</v>
      </c>
      <c r="X554">
        <v>3.2719481306814404</v>
      </c>
      <c r="Y554">
        <v>19.878776691340505</v>
      </c>
      <c r="Z554">
        <v>-8.8149162209988035</v>
      </c>
      <c r="AA554">
        <v>-3.6684687570704799</v>
      </c>
      <c r="AB554">
        <v>-0.80770450826140805</v>
      </c>
      <c r="AC554">
        <v>0.68061277228971728</v>
      </c>
      <c r="AD554">
        <v>-2.9036533747573956</v>
      </c>
      <c r="AE554">
        <v>24.710418921952623</v>
      </c>
      <c r="AF554">
        <v>-12.531443137268786</v>
      </c>
      <c r="AG554">
        <v>9.8480372880912306</v>
      </c>
      <c r="AH554">
        <v>9.243714640194467</v>
      </c>
      <c r="AI554">
        <v>-0.12168495614102411</v>
      </c>
      <c r="AJ554">
        <v>-6.3402362795919034</v>
      </c>
      <c r="AK554">
        <v>-0.67289044737463</v>
      </c>
      <c r="AL554">
        <v>-2.3380025112596887</v>
      </c>
      <c r="AM554">
        <v>8.802413310626056E-2</v>
      </c>
      <c r="AN554" s="2"/>
    </row>
    <row r="555" spans="1:40" x14ac:dyDescent="0.45">
      <c r="A555">
        <v>554</v>
      </c>
      <c r="B555" t="s">
        <v>305</v>
      </c>
      <c r="C555">
        <v>1986</v>
      </c>
      <c r="D555">
        <v>26</v>
      </c>
      <c r="E555" t="s">
        <v>117</v>
      </c>
      <c r="F555" t="s">
        <v>17</v>
      </c>
      <c r="G555">
        <v>701</v>
      </c>
      <c r="H555">
        <v>107</v>
      </c>
      <c r="I555">
        <v>211</v>
      </c>
      <c r="J555">
        <v>157</v>
      </c>
      <c r="K555">
        <v>33</v>
      </c>
      <c r="L555">
        <v>7</v>
      </c>
      <c r="M555">
        <v>37</v>
      </c>
      <c r="N555">
        <v>52</v>
      </c>
      <c r="O555">
        <v>135</v>
      </c>
      <c r="P555" s="28">
        <v>6.7</v>
      </c>
      <c r="Q555">
        <v>4.3</v>
      </c>
      <c r="R555">
        <v>5.3</v>
      </c>
      <c r="S555">
        <v>0.7</v>
      </c>
      <c r="T555">
        <v>29</v>
      </c>
      <c r="U555">
        <v>5</v>
      </c>
      <c r="V555">
        <v>-47.217614202620098</v>
      </c>
      <c r="W555">
        <v>12.761219098223165</v>
      </c>
      <c r="X555">
        <v>3.7244515955629161</v>
      </c>
      <c r="Y555">
        <v>20.361271271227412</v>
      </c>
      <c r="Z555">
        <v>-9.3509584236271088</v>
      </c>
      <c r="AA555">
        <v>-3.0264867245831457</v>
      </c>
      <c r="AB555">
        <v>-0.94232192630497602</v>
      </c>
      <c r="AC555">
        <v>1.4813336808658553</v>
      </c>
      <c r="AD555">
        <v>-2.253581723692307</v>
      </c>
      <c r="AE555">
        <v>25.082004168899282</v>
      </c>
      <c r="AF555">
        <v>-12.531443137268786</v>
      </c>
      <c r="AG555">
        <v>9.4103467419538429</v>
      </c>
      <c r="AH555">
        <v>7.7764583481001077</v>
      </c>
      <c r="AI555">
        <v>-7.7435881180651686E-2</v>
      </c>
      <c r="AJ555">
        <v>-6.3402362795919034</v>
      </c>
      <c r="AK555">
        <v>-0.67289044737463</v>
      </c>
      <c r="AL555">
        <v>-1.8158838414110288</v>
      </c>
      <c r="AM555">
        <v>0.13992851276306636</v>
      </c>
      <c r="AN555" s="2"/>
    </row>
    <row r="556" spans="1:40" x14ac:dyDescent="0.45">
      <c r="A556">
        <v>555</v>
      </c>
      <c r="B556" t="s">
        <v>131</v>
      </c>
      <c r="C556">
        <v>1981</v>
      </c>
      <c r="D556">
        <v>22</v>
      </c>
      <c r="E556" t="s">
        <v>94</v>
      </c>
      <c r="F556" t="s">
        <v>13</v>
      </c>
      <c r="G556">
        <v>493</v>
      </c>
      <c r="H556">
        <v>89</v>
      </c>
      <c r="I556">
        <v>135</v>
      </c>
      <c r="J556">
        <v>104</v>
      </c>
      <c r="K556">
        <v>18</v>
      </c>
      <c r="L556">
        <v>7</v>
      </c>
      <c r="M556">
        <v>56</v>
      </c>
      <c r="N556">
        <v>64</v>
      </c>
      <c r="O556">
        <v>151</v>
      </c>
      <c r="P556" s="28">
        <v>6.7</v>
      </c>
      <c r="Q556">
        <v>5.2</v>
      </c>
      <c r="R556">
        <v>4.3</v>
      </c>
      <c r="S556">
        <v>2</v>
      </c>
      <c r="T556">
        <v>26</v>
      </c>
      <c r="U556">
        <v>3</v>
      </c>
      <c r="V556">
        <v>-47.217614202620098</v>
      </c>
      <c r="W556">
        <v>8.9747232744993166</v>
      </c>
      <c r="X556">
        <v>3.0979083364962574</v>
      </c>
      <c r="Y556">
        <v>13.027353656946449</v>
      </c>
      <c r="Z556">
        <v>-6.1942654525937533</v>
      </c>
      <c r="AA556">
        <v>-1.650810940681716</v>
      </c>
      <c r="AB556">
        <v>-0.94232192630497602</v>
      </c>
      <c r="AC556">
        <v>2.2420185440131863</v>
      </c>
      <c r="AD556">
        <v>-2.7736390445443777</v>
      </c>
      <c r="AE556">
        <v>28.05468614447253</v>
      </c>
      <c r="AF556">
        <v>-12.531443137268786</v>
      </c>
      <c r="AG556">
        <v>11.379954199572088</v>
      </c>
      <c r="AH556">
        <v>6.3092020560057476</v>
      </c>
      <c r="AI556">
        <v>-0.22124537480186199</v>
      </c>
      <c r="AJ556">
        <v>-5.6843497679099819</v>
      </c>
      <c r="AK556">
        <v>-0.403734268424778</v>
      </c>
      <c r="AL556">
        <v>-4.5335779031447494</v>
      </c>
      <c r="AM556">
        <v>1.0628004914429079E-2</v>
      </c>
      <c r="AN556" s="2"/>
    </row>
    <row r="557" spans="1:40" x14ac:dyDescent="0.45">
      <c r="A557">
        <v>556</v>
      </c>
      <c r="B557" t="s">
        <v>404</v>
      </c>
      <c r="C557">
        <v>1983</v>
      </c>
      <c r="D557">
        <v>27</v>
      </c>
      <c r="E557" t="s">
        <v>127</v>
      </c>
      <c r="F557" t="s">
        <v>13</v>
      </c>
      <c r="G557">
        <v>680</v>
      </c>
      <c r="H557">
        <v>115</v>
      </c>
      <c r="I557">
        <v>178</v>
      </c>
      <c r="J557">
        <v>112</v>
      </c>
      <c r="K557">
        <v>30</v>
      </c>
      <c r="L557">
        <v>3</v>
      </c>
      <c r="M557">
        <v>5</v>
      </c>
      <c r="N557">
        <v>86</v>
      </c>
      <c r="O557">
        <v>156</v>
      </c>
      <c r="P557" s="28">
        <v>6.7</v>
      </c>
      <c r="Q557">
        <v>4.5</v>
      </c>
      <c r="R557">
        <v>5.8</v>
      </c>
      <c r="S557">
        <v>0.1</v>
      </c>
      <c r="T557">
        <v>42</v>
      </c>
      <c r="U557">
        <v>1</v>
      </c>
      <c r="V557">
        <v>-47.217614202620098</v>
      </c>
      <c r="W557">
        <v>12.378928654481815</v>
      </c>
      <c r="X557">
        <v>4.0029152662592091</v>
      </c>
      <c r="Y557">
        <v>17.176807043973835</v>
      </c>
      <c r="Z557">
        <v>-6.6707474104855802</v>
      </c>
      <c r="AA557">
        <v>-2.7513515678028599</v>
      </c>
      <c r="AB557">
        <v>-0.40385225413070402</v>
      </c>
      <c r="AC557">
        <v>0.20018022714403449</v>
      </c>
      <c r="AD557">
        <v>-3.7270774661065076</v>
      </c>
      <c r="AE557">
        <v>28.983649261839169</v>
      </c>
      <c r="AF557">
        <v>-12.531443137268786</v>
      </c>
      <c r="AG557">
        <v>9.8480372880912306</v>
      </c>
      <c r="AH557">
        <v>8.5100864941472878</v>
      </c>
      <c r="AI557">
        <v>-1.10622687400931E-2</v>
      </c>
      <c r="AJ557">
        <v>-9.1824111635468935</v>
      </c>
      <c r="AK557">
        <v>-0.134578089474926</v>
      </c>
      <c r="AL557">
        <v>-1.5295333242398717</v>
      </c>
      <c r="AM557">
        <v>0.17806197628002479</v>
      </c>
      <c r="AN557" s="2"/>
    </row>
    <row r="558" spans="1:40" x14ac:dyDescent="0.45">
      <c r="A558">
        <v>557</v>
      </c>
      <c r="B558" t="s">
        <v>287</v>
      </c>
      <c r="C558">
        <v>1998</v>
      </c>
      <c r="D558">
        <v>23</v>
      </c>
      <c r="E558" t="s">
        <v>28</v>
      </c>
      <c r="F558" t="s">
        <v>17</v>
      </c>
      <c r="G558">
        <v>711</v>
      </c>
      <c r="H558">
        <v>120</v>
      </c>
      <c r="I558">
        <v>174</v>
      </c>
      <c r="J558">
        <v>94</v>
      </c>
      <c r="K558">
        <v>45</v>
      </c>
      <c r="L558">
        <v>4</v>
      </c>
      <c r="M558">
        <v>14</v>
      </c>
      <c r="N558">
        <v>93</v>
      </c>
      <c r="O558">
        <v>139</v>
      </c>
      <c r="P558" s="28">
        <v>6.7</v>
      </c>
      <c r="Q558">
        <v>4.5999999999999996</v>
      </c>
      <c r="R558">
        <v>5.6</v>
      </c>
      <c r="S558">
        <v>1.4</v>
      </c>
      <c r="T558">
        <v>33</v>
      </c>
      <c r="U558">
        <v>0</v>
      </c>
      <c r="V558">
        <v>-47.217614202620098</v>
      </c>
      <c r="W558">
        <v>12.943262166671428</v>
      </c>
      <c r="X558">
        <v>4.1769550604443921</v>
      </c>
      <c r="Y558">
        <v>16.790811380064312</v>
      </c>
      <c r="Z558">
        <v>-5.5986630052289694</v>
      </c>
      <c r="AA558">
        <v>-4.1270273517042897</v>
      </c>
      <c r="AB558">
        <v>-0.538469672174272</v>
      </c>
      <c r="AC558">
        <v>0.56050463600329659</v>
      </c>
      <c r="AD558">
        <v>-4.0304442366035484</v>
      </c>
      <c r="AE558">
        <v>25.825174662792591</v>
      </c>
      <c r="AF558">
        <v>-12.531443137268786</v>
      </c>
      <c r="AG558">
        <v>10.066882561159924</v>
      </c>
      <c r="AH558">
        <v>8.2166352357284147</v>
      </c>
      <c r="AI558">
        <v>-0.15487176236130337</v>
      </c>
      <c r="AJ558">
        <v>-7.2147516285011308</v>
      </c>
      <c r="AK558">
        <v>0</v>
      </c>
      <c r="AL558">
        <v>-2.8330592935980379</v>
      </c>
      <c r="AM558">
        <v>5.5563639003398523E-2</v>
      </c>
      <c r="AN558" s="2"/>
    </row>
    <row r="559" spans="1:40" x14ac:dyDescent="0.45">
      <c r="A559">
        <v>558</v>
      </c>
      <c r="B559" t="s">
        <v>467</v>
      </c>
      <c r="C559">
        <v>1953</v>
      </c>
      <c r="D559">
        <v>30</v>
      </c>
      <c r="E559" t="s">
        <v>25</v>
      </c>
      <c r="F559" t="s">
        <v>17</v>
      </c>
      <c r="G559">
        <v>627</v>
      </c>
      <c r="H559">
        <v>107</v>
      </c>
      <c r="I559">
        <v>193</v>
      </c>
      <c r="J559">
        <v>138</v>
      </c>
      <c r="K559">
        <v>35</v>
      </c>
      <c r="L559">
        <v>5</v>
      </c>
      <c r="M559">
        <v>3</v>
      </c>
      <c r="N559">
        <v>60</v>
      </c>
      <c r="O559">
        <v>135</v>
      </c>
      <c r="P559" s="28">
        <v>6.7</v>
      </c>
      <c r="Q559">
        <v>4.3</v>
      </c>
      <c r="R559">
        <v>6.3</v>
      </c>
      <c r="S559">
        <v>1.1000000000000001</v>
      </c>
      <c r="T559">
        <v>33</v>
      </c>
      <c r="U559">
        <v>2</v>
      </c>
      <c r="V559">
        <v>-47.217614202620098</v>
      </c>
      <c r="W559">
        <v>11.414100391706027</v>
      </c>
      <c r="X559">
        <v>3.7244515955629161</v>
      </c>
      <c r="Y559">
        <v>18.624290783634553</v>
      </c>
      <c r="Z559">
        <v>-8.2193137736340187</v>
      </c>
      <c r="AA559">
        <v>-3.2099101624366702</v>
      </c>
      <c r="AB559">
        <v>-0.67308709021783997</v>
      </c>
      <c r="AC559">
        <v>0.1201081362864207</v>
      </c>
      <c r="AD559">
        <v>-2.6002866042603543</v>
      </c>
      <c r="AE559">
        <v>25.082004168899282</v>
      </c>
      <c r="AF559">
        <v>-12.531443137268786</v>
      </c>
      <c r="AG559">
        <v>9.4103467419538429</v>
      </c>
      <c r="AH559">
        <v>9.243714640194467</v>
      </c>
      <c r="AI559">
        <v>-0.12168495614102411</v>
      </c>
      <c r="AJ559">
        <v>-7.2147516285011308</v>
      </c>
      <c r="AK559">
        <v>-0.269156178949852</v>
      </c>
      <c r="AL559">
        <v>-4.4382312757922602</v>
      </c>
      <c r="AM559">
        <v>1.1678814288817344E-2</v>
      </c>
      <c r="AN559" s="2"/>
    </row>
    <row r="560" spans="1:40" x14ac:dyDescent="0.45">
      <c r="A560">
        <v>559</v>
      </c>
      <c r="B560" t="s">
        <v>450</v>
      </c>
      <c r="C560">
        <v>1971</v>
      </c>
      <c r="D560">
        <v>27</v>
      </c>
      <c r="E560" t="s">
        <v>22</v>
      </c>
      <c r="F560" t="s">
        <v>13</v>
      </c>
      <c r="G560">
        <v>634</v>
      </c>
      <c r="H560">
        <v>86</v>
      </c>
      <c r="I560">
        <v>153</v>
      </c>
      <c r="J560">
        <v>105</v>
      </c>
      <c r="K560">
        <v>22</v>
      </c>
      <c r="L560">
        <v>7</v>
      </c>
      <c r="M560">
        <v>14</v>
      </c>
      <c r="N560">
        <v>86</v>
      </c>
      <c r="O560">
        <v>149</v>
      </c>
      <c r="P560" s="28">
        <v>6.7</v>
      </c>
      <c r="Q560">
        <v>4.5</v>
      </c>
      <c r="R560">
        <v>5.7</v>
      </c>
      <c r="S560">
        <v>0.2</v>
      </c>
      <c r="T560">
        <v>33</v>
      </c>
      <c r="U560">
        <v>6</v>
      </c>
      <c r="V560">
        <v>-47.217614202620098</v>
      </c>
      <c r="W560">
        <v>11.54153053961981</v>
      </c>
      <c r="X560">
        <v>2.9934844599851478</v>
      </c>
      <c r="Y560">
        <v>14.764334144539308</v>
      </c>
      <c r="Z560">
        <v>-6.2538256973302317</v>
      </c>
      <c r="AA560">
        <v>-2.017657816388764</v>
      </c>
      <c r="AB560">
        <v>-0.94232192630497602</v>
      </c>
      <c r="AC560">
        <v>0.56050463600329659</v>
      </c>
      <c r="AD560">
        <v>-3.7270774661065076</v>
      </c>
      <c r="AE560">
        <v>27.683100897525872</v>
      </c>
      <c r="AF560">
        <v>-12.531443137268786</v>
      </c>
      <c r="AG560">
        <v>9.8480372880912306</v>
      </c>
      <c r="AH560">
        <v>8.3633608649378512</v>
      </c>
      <c r="AI560">
        <v>-2.21245374801862E-2</v>
      </c>
      <c r="AJ560">
        <v>-7.2147516285011308</v>
      </c>
      <c r="AK560">
        <v>-0.807468536849556</v>
      </c>
      <c r="AL560">
        <v>-4.9799321181477154</v>
      </c>
      <c r="AM560">
        <v>6.8275927119866506E-3</v>
      </c>
      <c r="AN560" s="2"/>
    </row>
    <row r="561" spans="1:40" x14ac:dyDescent="0.45">
      <c r="A561">
        <v>560</v>
      </c>
      <c r="B561" t="s">
        <v>222</v>
      </c>
      <c r="C561">
        <v>1957</v>
      </c>
      <c r="D561">
        <v>26</v>
      </c>
      <c r="E561" t="s">
        <v>52</v>
      </c>
      <c r="F561" t="s">
        <v>17</v>
      </c>
      <c r="G561">
        <v>674</v>
      </c>
      <c r="H561">
        <v>113</v>
      </c>
      <c r="I561">
        <v>169</v>
      </c>
      <c r="J561">
        <v>86</v>
      </c>
      <c r="K561">
        <v>34</v>
      </c>
      <c r="L561">
        <v>6</v>
      </c>
      <c r="M561">
        <v>8</v>
      </c>
      <c r="N561">
        <v>70</v>
      </c>
      <c r="O561">
        <v>149</v>
      </c>
      <c r="P561" s="28">
        <v>6.7</v>
      </c>
      <c r="Q561">
        <v>4.0999999999999996</v>
      </c>
      <c r="R561">
        <v>7.7</v>
      </c>
      <c r="S561">
        <v>-0.2</v>
      </c>
      <c r="T561">
        <v>39</v>
      </c>
      <c r="U561">
        <v>3</v>
      </c>
      <c r="V561">
        <v>-47.217614202620098</v>
      </c>
      <c r="W561">
        <v>12.269702813412858</v>
      </c>
      <c r="X561">
        <v>3.9332993485851357</v>
      </c>
      <c r="Y561">
        <v>16.308316800177405</v>
      </c>
      <c r="Z561">
        <v>-5.1221810473371425</v>
      </c>
      <c r="AA561">
        <v>-3.1181984435099079</v>
      </c>
      <c r="AB561">
        <v>-0.80770450826140805</v>
      </c>
      <c r="AC561">
        <v>0.32028836343045519</v>
      </c>
      <c r="AD561">
        <v>-3.033667704970413</v>
      </c>
      <c r="AE561">
        <v>27.683100897525872</v>
      </c>
      <c r="AF561">
        <v>-12.531443137268786</v>
      </c>
      <c r="AG561">
        <v>8.9726561958164535</v>
      </c>
      <c r="AH561">
        <v>11.297873449126572</v>
      </c>
      <c r="AI561">
        <v>2.21245374801862E-2</v>
      </c>
      <c r="AJ561">
        <v>-8.5265246518649729</v>
      </c>
      <c r="AK561">
        <v>-0.403734268424778</v>
      </c>
      <c r="AL561">
        <v>4.6294441297431543E-2</v>
      </c>
      <c r="AM561">
        <v>0.51157154374428426</v>
      </c>
      <c r="AN561" s="2"/>
    </row>
    <row r="562" spans="1:40" x14ac:dyDescent="0.45">
      <c r="A562">
        <v>561</v>
      </c>
      <c r="B562" t="s">
        <v>468</v>
      </c>
      <c r="C562">
        <v>1999</v>
      </c>
      <c r="D562">
        <v>28</v>
      </c>
      <c r="E562" t="s">
        <v>62</v>
      </c>
      <c r="F562" t="s">
        <v>17</v>
      </c>
      <c r="G562">
        <v>627</v>
      </c>
      <c r="H562">
        <v>109</v>
      </c>
      <c r="I562">
        <v>164</v>
      </c>
      <c r="J562">
        <v>89</v>
      </c>
      <c r="K562">
        <v>33</v>
      </c>
      <c r="L562">
        <v>3</v>
      </c>
      <c r="M562">
        <v>6</v>
      </c>
      <c r="N562">
        <v>95</v>
      </c>
      <c r="O562">
        <v>157</v>
      </c>
      <c r="P562" s="28">
        <v>6.7</v>
      </c>
      <c r="Q562">
        <v>4.8</v>
      </c>
      <c r="R562">
        <v>6.4</v>
      </c>
      <c r="S562">
        <v>0.4</v>
      </c>
      <c r="T562">
        <v>46</v>
      </c>
      <c r="U562">
        <v>2</v>
      </c>
      <c r="V562">
        <v>-47.217614202620098</v>
      </c>
      <c r="W562">
        <v>11.414100391706027</v>
      </c>
      <c r="X562">
        <v>3.7940675132369894</v>
      </c>
      <c r="Y562">
        <v>15.825822220290499</v>
      </c>
      <c r="Z562">
        <v>-5.3008617815465771</v>
      </c>
      <c r="AA562">
        <v>-3.0264867245831457</v>
      </c>
      <c r="AB562">
        <v>-0.40385225413070402</v>
      </c>
      <c r="AC562">
        <v>0.24021627257284139</v>
      </c>
      <c r="AD562">
        <v>-4.1171204567455604</v>
      </c>
      <c r="AE562">
        <v>29.169441885312498</v>
      </c>
      <c r="AF562">
        <v>-12.531443137268786</v>
      </c>
      <c r="AG562">
        <v>10.504573107297313</v>
      </c>
      <c r="AH562">
        <v>9.3904402694039035</v>
      </c>
      <c r="AI562">
        <v>-4.4249074960372399E-2</v>
      </c>
      <c r="AJ562">
        <v>-10.056926512456123</v>
      </c>
      <c r="AK562">
        <v>-0.269156178949852</v>
      </c>
      <c r="AL562">
        <v>-2.6290486634411492</v>
      </c>
      <c r="AM562">
        <v>6.7292135610502873E-2</v>
      </c>
      <c r="AN562" s="2"/>
    </row>
    <row r="563" spans="1:40" x14ac:dyDescent="0.45">
      <c r="A563">
        <v>562</v>
      </c>
      <c r="B563" t="s">
        <v>469</v>
      </c>
      <c r="C563">
        <v>1964</v>
      </c>
      <c r="D563">
        <v>23</v>
      </c>
      <c r="E563" t="s">
        <v>226</v>
      </c>
      <c r="F563" t="s">
        <v>17</v>
      </c>
      <c r="G563">
        <v>589</v>
      </c>
      <c r="H563">
        <v>79</v>
      </c>
      <c r="I563">
        <v>143</v>
      </c>
      <c r="J563">
        <v>89</v>
      </c>
      <c r="K563">
        <v>29</v>
      </c>
      <c r="L563">
        <v>5</v>
      </c>
      <c r="M563">
        <v>4</v>
      </c>
      <c r="N563">
        <v>68</v>
      </c>
      <c r="O563">
        <v>136</v>
      </c>
      <c r="P563" s="28">
        <v>6.7</v>
      </c>
      <c r="Q563">
        <v>4.4000000000000004</v>
      </c>
      <c r="R563">
        <v>6.1</v>
      </c>
      <c r="S563">
        <v>1.6</v>
      </c>
      <c r="T563">
        <v>22</v>
      </c>
      <c r="U563">
        <v>4</v>
      </c>
      <c r="V563">
        <v>-47.217614202620098</v>
      </c>
      <c r="W563">
        <v>10.722336731602631</v>
      </c>
      <c r="X563">
        <v>2.7498287481258914</v>
      </c>
      <c r="Y563">
        <v>13.799344984765497</v>
      </c>
      <c r="Z563">
        <v>-5.3008617815465771</v>
      </c>
      <c r="AA563">
        <v>-2.6596398488760977</v>
      </c>
      <c r="AB563">
        <v>-0.67308709021783997</v>
      </c>
      <c r="AC563">
        <v>0.1601441817152276</v>
      </c>
      <c r="AD563">
        <v>-2.9469914848284011</v>
      </c>
      <c r="AE563">
        <v>25.267796792372607</v>
      </c>
      <c r="AF563">
        <v>-12.531443137268786</v>
      </c>
      <c r="AG563">
        <v>9.6291920150225376</v>
      </c>
      <c r="AH563">
        <v>8.9502633817755957</v>
      </c>
      <c r="AI563">
        <v>-0.1769962998414896</v>
      </c>
      <c r="AJ563">
        <v>-4.8098344190007536</v>
      </c>
      <c r="AK563">
        <v>-0.538312357899704</v>
      </c>
      <c r="AL563">
        <v>-5.5758737867197583</v>
      </c>
      <c r="AM563">
        <v>3.7738680566715126E-3</v>
      </c>
      <c r="AN563" s="2"/>
    </row>
    <row r="564" spans="1:40" x14ac:dyDescent="0.45">
      <c r="A564">
        <v>563</v>
      </c>
      <c r="B564" t="s">
        <v>470</v>
      </c>
      <c r="C564">
        <v>1993</v>
      </c>
      <c r="D564">
        <v>27</v>
      </c>
      <c r="E564" t="s">
        <v>43</v>
      </c>
      <c r="F564" t="s">
        <v>13</v>
      </c>
      <c r="G564">
        <v>667</v>
      </c>
      <c r="H564">
        <v>97</v>
      </c>
      <c r="I564">
        <v>152</v>
      </c>
      <c r="J564">
        <v>92</v>
      </c>
      <c r="K564">
        <v>28</v>
      </c>
      <c r="L564">
        <v>2</v>
      </c>
      <c r="M564">
        <v>10</v>
      </c>
      <c r="N564">
        <v>89</v>
      </c>
      <c r="O564">
        <v>128</v>
      </c>
      <c r="P564" s="28">
        <v>6.7</v>
      </c>
      <c r="Q564">
        <v>4.3</v>
      </c>
      <c r="R564">
        <v>4.9000000000000004</v>
      </c>
      <c r="S564">
        <v>1</v>
      </c>
      <c r="T564">
        <v>27</v>
      </c>
      <c r="U564">
        <v>6</v>
      </c>
      <c r="V564">
        <v>-47.217614202620098</v>
      </c>
      <c r="W564">
        <v>12.142272665499075</v>
      </c>
      <c r="X564">
        <v>3.37637200719255</v>
      </c>
      <c r="Y564">
        <v>14.667835228561927</v>
      </c>
      <c r="Z564">
        <v>-5.4795425157560125</v>
      </c>
      <c r="AA564">
        <v>-2.5679281299493359</v>
      </c>
      <c r="AB564">
        <v>-0.269234836087136</v>
      </c>
      <c r="AC564">
        <v>0.40036045428806899</v>
      </c>
      <c r="AD564">
        <v>-3.857091796319525</v>
      </c>
      <c r="AE564">
        <v>23.781455804585985</v>
      </c>
      <c r="AF564">
        <v>-12.531443137268786</v>
      </c>
      <c r="AG564">
        <v>9.4103467419538429</v>
      </c>
      <c r="AH564">
        <v>7.1895558312623642</v>
      </c>
      <c r="AI564">
        <v>-0.11062268740093099</v>
      </c>
      <c r="AJ564">
        <v>-5.9029786051372888</v>
      </c>
      <c r="AK564">
        <v>-0.807468536849556</v>
      </c>
      <c r="AL564">
        <v>-7.775725714044853</v>
      </c>
      <c r="AM564">
        <v>4.1962654170913473E-4</v>
      </c>
      <c r="AN564" s="2"/>
    </row>
    <row r="565" spans="1:40" x14ac:dyDescent="0.45">
      <c r="A565">
        <v>564</v>
      </c>
      <c r="B565" t="s">
        <v>302</v>
      </c>
      <c r="C565">
        <v>1988</v>
      </c>
      <c r="D565">
        <v>24</v>
      </c>
      <c r="E565" t="s">
        <v>65</v>
      </c>
      <c r="F565" t="s">
        <v>17</v>
      </c>
      <c r="G565">
        <v>689</v>
      </c>
      <c r="H565">
        <v>102</v>
      </c>
      <c r="I565">
        <v>162</v>
      </c>
      <c r="J565">
        <v>96</v>
      </c>
      <c r="K565">
        <v>31</v>
      </c>
      <c r="L565">
        <v>6</v>
      </c>
      <c r="M565">
        <v>9</v>
      </c>
      <c r="N565">
        <v>100</v>
      </c>
      <c r="O565">
        <v>160</v>
      </c>
      <c r="P565" s="28">
        <v>6.7</v>
      </c>
      <c r="Q565">
        <v>4.3</v>
      </c>
      <c r="R565">
        <v>6.6</v>
      </c>
      <c r="S565">
        <v>-1</v>
      </c>
      <c r="T565">
        <v>40</v>
      </c>
      <c r="U565">
        <v>7</v>
      </c>
      <c r="V565">
        <v>-47.217614202620098</v>
      </c>
      <c r="W565">
        <v>12.542767416085251</v>
      </c>
      <c r="X565">
        <v>3.550411801377733</v>
      </c>
      <c r="Y565">
        <v>15.632824388335738</v>
      </c>
      <c r="Z565">
        <v>-5.7177834947019264</v>
      </c>
      <c r="AA565">
        <v>-2.8430632867296222</v>
      </c>
      <c r="AB565">
        <v>-0.80770450826140805</v>
      </c>
      <c r="AC565">
        <v>0.36032440885926209</v>
      </c>
      <c r="AD565">
        <v>-4.3338110071005902</v>
      </c>
      <c r="AE565">
        <v>29.726819755732482</v>
      </c>
      <c r="AF565">
        <v>-12.531443137268786</v>
      </c>
      <c r="AG565">
        <v>9.4103467419538429</v>
      </c>
      <c r="AH565">
        <v>9.6838915278227748</v>
      </c>
      <c r="AI565">
        <v>0.11062268740093099</v>
      </c>
      <c r="AJ565">
        <v>-8.7451534890922797</v>
      </c>
      <c r="AK565">
        <v>-0.94204662632448199</v>
      </c>
      <c r="AL565">
        <v>-2.1206110245311698</v>
      </c>
      <c r="AM565">
        <v>0.10710961981212162</v>
      </c>
      <c r="AN565" s="2"/>
    </row>
    <row r="566" spans="1:40" x14ac:dyDescent="0.45">
      <c r="A566">
        <v>565</v>
      </c>
      <c r="B566" t="s">
        <v>126</v>
      </c>
      <c r="C566">
        <v>1986</v>
      </c>
      <c r="D566">
        <v>25</v>
      </c>
      <c r="E566" t="s">
        <v>127</v>
      </c>
      <c r="F566" t="s">
        <v>13</v>
      </c>
      <c r="G566">
        <v>707</v>
      </c>
      <c r="H566">
        <v>98</v>
      </c>
      <c r="I566">
        <v>177</v>
      </c>
      <c r="J566">
        <v>116</v>
      </c>
      <c r="K566">
        <v>35</v>
      </c>
      <c r="L566">
        <v>1</v>
      </c>
      <c r="M566">
        <v>4</v>
      </c>
      <c r="N566">
        <v>70</v>
      </c>
      <c r="O566">
        <v>123</v>
      </c>
      <c r="P566" s="28">
        <v>6.7</v>
      </c>
      <c r="Q566">
        <v>4.5</v>
      </c>
      <c r="R566">
        <v>5.0999999999999996</v>
      </c>
      <c r="S566">
        <v>2.7</v>
      </c>
      <c r="T566">
        <v>20</v>
      </c>
      <c r="U566">
        <v>-3</v>
      </c>
      <c r="V566">
        <v>-47.217614202620098</v>
      </c>
      <c r="W566">
        <v>12.870444939292122</v>
      </c>
      <c r="X566">
        <v>3.4111799660295867</v>
      </c>
      <c r="Y566">
        <v>17.080308127996453</v>
      </c>
      <c r="Z566">
        <v>-6.9089883894314941</v>
      </c>
      <c r="AA566">
        <v>-3.2099101624366702</v>
      </c>
      <c r="AB566">
        <v>-0.134617418043568</v>
      </c>
      <c r="AC566">
        <v>0.1601441817152276</v>
      </c>
      <c r="AD566">
        <v>-3.033667704970413</v>
      </c>
      <c r="AE566">
        <v>22.852492687219346</v>
      </c>
      <c r="AF566">
        <v>-12.531443137268786</v>
      </c>
      <c r="AG566">
        <v>9.8480372880912306</v>
      </c>
      <c r="AH566">
        <v>7.4830070896812355</v>
      </c>
      <c r="AI566">
        <v>-0.29868125598251372</v>
      </c>
      <c r="AJ566">
        <v>-4.3725767445461399</v>
      </c>
      <c r="AK566">
        <v>0.403734268424778</v>
      </c>
      <c r="AL566">
        <v>-3.5981504668497011</v>
      </c>
      <c r="AM566">
        <v>2.6644919187092417E-2</v>
      </c>
      <c r="AN566" s="2"/>
    </row>
    <row r="567" spans="1:40" x14ac:dyDescent="0.45">
      <c r="A567">
        <v>566</v>
      </c>
      <c r="B567" t="s">
        <v>126</v>
      </c>
      <c r="C567">
        <v>1989</v>
      </c>
      <c r="D567">
        <v>28</v>
      </c>
      <c r="E567" t="s">
        <v>127</v>
      </c>
      <c r="F567" t="s">
        <v>13</v>
      </c>
      <c r="G567">
        <v>712</v>
      </c>
      <c r="H567">
        <v>80</v>
      </c>
      <c r="I567">
        <v>166</v>
      </c>
      <c r="J567">
        <v>115</v>
      </c>
      <c r="K567">
        <v>30</v>
      </c>
      <c r="L567">
        <v>0</v>
      </c>
      <c r="M567">
        <v>3</v>
      </c>
      <c r="N567">
        <v>57</v>
      </c>
      <c r="O567">
        <v>105</v>
      </c>
      <c r="P567" s="28">
        <v>6.7</v>
      </c>
      <c r="Q567">
        <v>4.3</v>
      </c>
      <c r="R567">
        <v>4.4000000000000004</v>
      </c>
      <c r="S567">
        <v>3.5</v>
      </c>
      <c r="T567">
        <v>7</v>
      </c>
      <c r="U567">
        <v>1</v>
      </c>
      <c r="V567">
        <v>-47.217614202620098</v>
      </c>
      <c r="W567">
        <v>12.961466473516253</v>
      </c>
      <c r="X567">
        <v>2.7846367069629281</v>
      </c>
      <c r="Y567">
        <v>16.01882005224526</v>
      </c>
      <c r="Z567">
        <v>-6.8494281446950156</v>
      </c>
      <c r="AA567">
        <v>-2.7513515678028599</v>
      </c>
      <c r="AB567">
        <v>0</v>
      </c>
      <c r="AC567">
        <v>0.1201081362864207</v>
      </c>
      <c r="AD567">
        <v>-2.4702722740473364</v>
      </c>
      <c r="AE567">
        <v>19.508225464699439</v>
      </c>
      <c r="AF567">
        <v>-12.531443137268786</v>
      </c>
      <c r="AG567">
        <v>9.4103467419538429</v>
      </c>
      <c r="AH567">
        <v>6.4559276852151841</v>
      </c>
      <c r="AI567">
        <v>-0.3871794059032585</v>
      </c>
      <c r="AJ567">
        <v>-1.5304018605911489</v>
      </c>
      <c r="AK567">
        <v>-0.134578089474926</v>
      </c>
      <c r="AL567">
        <v>-6.6127374215240948</v>
      </c>
      <c r="AM567">
        <v>1.341348710741143E-3</v>
      </c>
      <c r="AN567" s="2"/>
    </row>
    <row r="568" spans="1:40" x14ac:dyDescent="0.45">
      <c r="A568">
        <v>567</v>
      </c>
      <c r="B568" t="s">
        <v>471</v>
      </c>
      <c r="C568">
        <v>2006</v>
      </c>
      <c r="D568">
        <v>23</v>
      </c>
      <c r="E568" t="s">
        <v>235</v>
      </c>
      <c r="F568" t="s">
        <v>13</v>
      </c>
      <c r="G568">
        <v>751</v>
      </c>
      <c r="H568">
        <v>134</v>
      </c>
      <c r="I568">
        <v>190</v>
      </c>
      <c r="J568">
        <v>98</v>
      </c>
      <c r="K568">
        <v>53</v>
      </c>
      <c r="L568">
        <v>11</v>
      </c>
      <c r="M568">
        <v>22</v>
      </c>
      <c r="N568">
        <v>78</v>
      </c>
      <c r="O568">
        <v>133</v>
      </c>
      <c r="P568" s="28">
        <v>6.7</v>
      </c>
      <c r="Q568">
        <v>4.2</v>
      </c>
      <c r="R568">
        <v>6.7</v>
      </c>
      <c r="S568">
        <v>0.5</v>
      </c>
      <c r="T568">
        <v>31</v>
      </c>
      <c r="U568">
        <v>8</v>
      </c>
      <c r="V568">
        <v>-47.217614202620098</v>
      </c>
      <c r="W568">
        <v>13.671434440464475</v>
      </c>
      <c r="X568">
        <v>4.664266484162904</v>
      </c>
      <c r="Y568">
        <v>18.334794035702409</v>
      </c>
      <c r="Z568">
        <v>-5.8369039841748833</v>
      </c>
      <c r="AA568">
        <v>-4.8607211031183857</v>
      </c>
      <c r="AB568">
        <v>-1.4807915984792479</v>
      </c>
      <c r="AC568">
        <v>0.88079299943375178</v>
      </c>
      <c r="AD568">
        <v>-3.3803725855384603</v>
      </c>
      <c r="AE568">
        <v>24.710418921952623</v>
      </c>
      <c r="AF568">
        <v>-12.531443137268786</v>
      </c>
      <c r="AG568">
        <v>9.1915014688851482</v>
      </c>
      <c r="AH568">
        <v>9.8306171570322114</v>
      </c>
      <c r="AI568">
        <v>-5.5311343700465497E-2</v>
      </c>
      <c r="AJ568">
        <v>-6.7774939540465171</v>
      </c>
      <c r="AK568">
        <v>-1.076624715799408</v>
      </c>
      <c r="AL568">
        <v>-1.9334511171127309</v>
      </c>
      <c r="AM568">
        <v>0.12636908546361347</v>
      </c>
      <c r="AN568" s="2"/>
    </row>
    <row r="569" spans="1:40" x14ac:dyDescent="0.45">
      <c r="A569">
        <v>568</v>
      </c>
      <c r="B569" t="s">
        <v>375</v>
      </c>
      <c r="C569">
        <v>1992</v>
      </c>
      <c r="D569">
        <v>24</v>
      </c>
      <c r="E569" t="s">
        <v>55</v>
      </c>
      <c r="F569" t="s">
        <v>13</v>
      </c>
      <c r="G569">
        <v>671</v>
      </c>
      <c r="H569">
        <v>105</v>
      </c>
      <c r="I569">
        <v>177</v>
      </c>
      <c r="J569">
        <v>134</v>
      </c>
      <c r="K569">
        <v>27</v>
      </c>
      <c r="L569">
        <v>8</v>
      </c>
      <c r="M569">
        <v>49</v>
      </c>
      <c r="N569">
        <v>87</v>
      </c>
      <c r="O569">
        <v>130</v>
      </c>
      <c r="P569" s="28">
        <v>6.6</v>
      </c>
      <c r="Q569">
        <v>4.4000000000000004</v>
      </c>
      <c r="R569">
        <v>6.6</v>
      </c>
      <c r="S569">
        <v>0.5</v>
      </c>
      <c r="T569">
        <v>27</v>
      </c>
      <c r="U569">
        <v>9</v>
      </c>
      <c r="V569">
        <v>-47.217614202620098</v>
      </c>
      <c r="W569">
        <v>12.21508989287838</v>
      </c>
      <c r="X569">
        <v>3.6548356778888431</v>
      </c>
      <c r="Y569">
        <v>17.080308127996453</v>
      </c>
      <c r="Z569">
        <v>-7.9810727946881048</v>
      </c>
      <c r="AA569">
        <v>-2.4762164110225742</v>
      </c>
      <c r="AB569">
        <v>-1.076939344348544</v>
      </c>
      <c r="AC569">
        <v>1.9617662260115381</v>
      </c>
      <c r="AD569">
        <v>-3.7704155761775136</v>
      </c>
      <c r="AE569">
        <v>24.153041051532639</v>
      </c>
      <c r="AF569">
        <v>-12.344406672533429</v>
      </c>
      <c r="AG569">
        <v>9.6291920150225376</v>
      </c>
      <c r="AH569">
        <v>9.6838915278227748</v>
      </c>
      <c r="AI569">
        <v>-5.5311343700465497E-2</v>
      </c>
      <c r="AJ569">
        <v>-5.9029786051372888</v>
      </c>
      <c r="AK569">
        <v>-1.211202805274334</v>
      </c>
      <c r="AL569">
        <v>-3.6580332363491852</v>
      </c>
      <c r="AM569">
        <v>2.513510944095141E-2</v>
      </c>
      <c r="AN569" s="2"/>
    </row>
    <row r="570" spans="1:40" x14ac:dyDescent="0.45">
      <c r="A570">
        <v>569</v>
      </c>
      <c r="B570" t="s">
        <v>159</v>
      </c>
      <c r="C570">
        <v>1980</v>
      </c>
      <c r="D570">
        <v>26</v>
      </c>
      <c r="E570" t="s">
        <v>25</v>
      </c>
      <c r="F570" t="s">
        <v>17</v>
      </c>
      <c r="G570">
        <v>690</v>
      </c>
      <c r="H570">
        <v>111</v>
      </c>
      <c r="I570">
        <v>191</v>
      </c>
      <c r="J570">
        <v>128</v>
      </c>
      <c r="K570">
        <v>39</v>
      </c>
      <c r="L570">
        <v>8</v>
      </c>
      <c r="M570">
        <v>14</v>
      </c>
      <c r="N570">
        <v>86</v>
      </c>
      <c r="O570">
        <v>147</v>
      </c>
      <c r="P570" s="28">
        <v>6.6</v>
      </c>
      <c r="Q570">
        <v>4.3</v>
      </c>
      <c r="R570">
        <v>5.3</v>
      </c>
      <c r="S570">
        <v>0.3</v>
      </c>
      <c r="T570">
        <v>38</v>
      </c>
      <c r="U570">
        <v>-1</v>
      </c>
      <c r="V570">
        <v>-47.217614202620098</v>
      </c>
      <c r="W570">
        <v>12.560971722930077</v>
      </c>
      <c r="X570">
        <v>3.8636834309110624</v>
      </c>
      <c r="Y570">
        <v>18.43129295167979</v>
      </c>
      <c r="Z570">
        <v>-7.6237113262692349</v>
      </c>
      <c r="AA570">
        <v>-3.5767570381437181</v>
      </c>
      <c r="AB570">
        <v>-1.076939344348544</v>
      </c>
      <c r="AC570">
        <v>0.56050463600329659</v>
      </c>
      <c r="AD570">
        <v>-3.7270774661065076</v>
      </c>
      <c r="AE570">
        <v>27.311515650579217</v>
      </c>
      <c r="AF570">
        <v>-12.344406672533429</v>
      </c>
      <c r="AG570">
        <v>9.4103467419538429</v>
      </c>
      <c r="AH570">
        <v>7.7764583481001077</v>
      </c>
      <c r="AI570">
        <v>-3.3186806220279294E-2</v>
      </c>
      <c r="AJ570">
        <v>-8.307895814637666</v>
      </c>
      <c r="AK570">
        <v>0.134578089474926</v>
      </c>
      <c r="AL570">
        <v>-3.8582370992471557</v>
      </c>
      <c r="AM570">
        <v>2.0668951278321739E-2</v>
      </c>
      <c r="AN570" s="2"/>
    </row>
    <row r="571" spans="1:40" x14ac:dyDescent="0.45">
      <c r="A571">
        <v>570</v>
      </c>
      <c r="B571" t="s">
        <v>283</v>
      </c>
      <c r="C571">
        <v>1963</v>
      </c>
      <c r="D571">
        <v>23</v>
      </c>
      <c r="E571" t="s">
        <v>52</v>
      </c>
      <c r="F571" t="s">
        <v>17</v>
      </c>
      <c r="G571">
        <v>687</v>
      </c>
      <c r="H571">
        <v>79</v>
      </c>
      <c r="I571">
        <v>187</v>
      </c>
      <c r="J571">
        <v>127</v>
      </c>
      <c r="K571">
        <v>29</v>
      </c>
      <c r="L571">
        <v>6</v>
      </c>
      <c r="M571">
        <v>6</v>
      </c>
      <c r="N571">
        <v>42</v>
      </c>
      <c r="O571">
        <v>128</v>
      </c>
      <c r="P571" s="28">
        <v>6.6</v>
      </c>
      <c r="Q571">
        <v>3.9</v>
      </c>
      <c r="R571">
        <v>5.4</v>
      </c>
      <c r="S571">
        <v>1.7</v>
      </c>
      <c r="T571">
        <v>19</v>
      </c>
      <c r="U571">
        <v>1</v>
      </c>
      <c r="V571">
        <v>-47.217614202620098</v>
      </c>
      <c r="W571">
        <v>12.506358802395598</v>
      </c>
      <c r="X571">
        <v>2.7498287481258914</v>
      </c>
      <c r="Y571">
        <v>18.045297287770264</v>
      </c>
      <c r="Z571">
        <v>-7.5641510815327564</v>
      </c>
      <c r="AA571">
        <v>-2.6596398488760977</v>
      </c>
      <c r="AB571">
        <v>-0.80770450826140805</v>
      </c>
      <c r="AC571">
        <v>0.24021627257284139</v>
      </c>
      <c r="AD571">
        <v>-1.8202006229822478</v>
      </c>
      <c r="AE571">
        <v>23.781455804585985</v>
      </c>
      <c r="AF571">
        <v>-12.344406672533429</v>
      </c>
      <c r="AG571">
        <v>8.5349656496790658</v>
      </c>
      <c r="AH571">
        <v>7.9231839773095443</v>
      </c>
      <c r="AI571">
        <v>-0.18805856858158268</v>
      </c>
      <c r="AJ571">
        <v>-4.153947907318833</v>
      </c>
      <c r="AK571">
        <v>-0.134578089474926</v>
      </c>
      <c r="AL571">
        <v>-3.1089949597421911</v>
      </c>
      <c r="AM571">
        <v>4.273774275856191E-2</v>
      </c>
      <c r="AN571" s="2"/>
    </row>
    <row r="572" spans="1:40" x14ac:dyDescent="0.45">
      <c r="A572">
        <v>571</v>
      </c>
      <c r="B572" t="s">
        <v>72</v>
      </c>
      <c r="C572">
        <v>2013</v>
      </c>
      <c r="D572">
        <v>29</v>
      </c>
      <c r="E572" t="s">
        <v>73</v>
      </c>
      <c r="F572" t="s">
        <v>17</v>
      </c>
      <c r="G572">
        <v>726</v>
      </c>
      <c r="H572">
        <v>101</v>
      </c>
      <c r="I572">
        <v>177</v>
      </c>
      <c r="J572">
        <v>120</v>
      </c>
      <c r="K572">
        <v>30</v>
      </c>
      <c r="L572">
        <v>3</v>
      </c>
      <c r="M572">
        <v>6</v>
      </c>
      <c r="N572">
        <v>135</v>
      </c>
      <c r="O572">
        <v>156</v>
      </c>
      <c r="P572" s="28">
        <v>6.6</v>
      </c>
      <c r="Q572">
        <v>4.5</v>
      </c>
      <c r="R572">
        <v>6.1</v>
      </c>
      <c r="S572">
        <v>-0.5</v>
      </c>
      <c r="T572">
        <v>46</v>
      </c>
      <c r="U572">
        <v>0</v>
      </c>
      <c r="V572">
        <v>-47.217614202620098</v>
      </c>
      <c r="W572">
        <v>13.216326769343819</v>
      </c>
      <c r="X572">
        <v>3.5156038425406964</v>
      </c>
      <c r="Y572">
        <v>17.080308127996453</v>
      </c>
      <c r="Z572">
        <v>-7.147229368377408</v>
      </c>
      <c r="AA572">
        <v>-2.7513515678028599</v>
      </c>
      <c r="AB572">
        <v>-0.40385225413070402</v>
      </c>
      <c r="AC572">
        <v>0.24021627257284139</v>
      </c>
      <c r="AD572">
        <v>-5.8506448595857972</v>
      </c>
      <c r="AE572">
        <v>28.983649261839169</v>
      </c>
      <c r="AF572">
        <v>-12.344406672533429</v>
      </c>
      <c r="AG572">
        <v>9.8480372880912306</v>
      </c>
      <c r="AH572">
        <v>8.9502633817755957</v>
      </c>
      <c r="AI572">
        <v>5.5311343700465497E-2</v>
      </c>
      <c r="AJ572">
        <v>-10.056926512456123</v>
      </c>
      <c r="AK572">
        <v>0</v>
      </c>
      <c r="AL572">
        <v>-3.8823091496461473</v>
      </c>
      <c r="AM572">
        <v>2.0187272060896076E-2</v>
      </c>
      <c r="AN572" s="2"/>
    </row>
    <row r="573" spans="1:40" x14ac:dyDescent="0.45">
      <c r="A573">
        <v>572</v>
      </c>
      <c r="B573" t="s">
        <v>308</v>
      </c>
      <c r="C573">
        <v>2013</v>
      </c>
      <c r="D573">
        <v>30</v>
      </c>
      <c r="E573" t="s">
        <v>22</v>
      </c>
      <c r="F573" t="s">
        <v>13</v>
      </c>
      <c r="G573">
        <v>681</v>
      </c>
      <c r="H573">
        <v>81</v>
      </c>
      <c r="I573">
        <v>190</v>
      </c>
      <c r="J573">
        <v>122</v>
      </c>
      <c r="K573">
        <v>41</v>
      </c>
      <c r="L573">
        <v>0</v>
      </c>
      <c r="M573">
        <v>7</v>
      </c>
      <c r="N573">
        <v>65</v>
      </c>
      <c r="O573">
        <v>147</v>
      </c>
      <c r="P573" s="28">
        <v>6.6</v>
      </c>
      <c r="Q573">
        <v>4.3</v>
      </c>
      <c r="R573">
        <v>7</v>
      </c>
      <c r="S573">
        <v>0.1</v>
      </c>
      <c r="T573">
        <v>39</v>
      </c>
      <c r="U573">
        <v>1</v>
      </c>
      <c r="V573">
        <v>-47.217614202620098</v>
      </c>
      <c r="W573">
        <v>12.397132961326641</v>
      </c>
      <c r="X573">
        <v>2.8194446657999648</v>
      </c>
      <c r="Y573">
        <v>18.334794035702409</v>
      </c>
      <c r="Z573">
        <v>-7.2663498578503649</v>
      </c>
      <c r="AA573">
        <v>-3.7601804759972417</v>
      </c>
      <c r="AB573">
        <v>0</v>
      </c>
      <c r="AC573">
        <v>0.28025231800164829</v>
      </c>
      <c r="AD573">
        <v>-2.8169771546153837</v>
      </c>
      <c r="AE573">
        <v>27.311515650579217</v>
      </c>
      <c r="AF573">
        <v>-12.344406672533429</v>
      </c>
      <c r="AG573">
        <v>9.4103467419538429</v>
      </c>
      <c r="AH573">
        <v>10.270794044660519</v>
      </c>
      <c r="AI573">
        <v>-1.10622687400931E-2</v>
      </c>
      <c r="AJ573">
        <v>-8.5265246518649729</v>
      </c>
      <c r="AK573">
        <v>-0.134578089474926</v>
      </c>
      <c r="AL573">
        <v>-1.2534129556722697</v>
      </c>
      <c r="AM573">
        <v>0.22210989904367623</v>
      </c>
      <c r="AN573" s="2"/>
    </row>
    <row r="574" spans="1:40" x14ac:dyDescent="0.45">
      <c r="A574">
        <v>573</v>
      </c>
      <c r="B574" t="s">
        <v>111</v>
      </c>
      <c r="C574">
        <v>1998</v>
      </c>
      <c r="D574">
        <v>28</v>
      </c>
      <c r="E574" t="s">
        <v>97</v>
      </c>
      <c r="F574" t="s">
        <v>13</v>
      </c>
      <c r="G574">
        <v>720</v>
      </c>
      <c r="H574">
        <v>120</v>
      </c>
      <c r="I574">
        <v>180</v>
      </c>
      <c r="J574">
        <v>88</v>
      </c>
      <c r="K574">
        <v>33</v>
      </c>
      <c r="L574">
        <v>3</v>
      </c>
      <c r="M574">
        <v>20</v>
      </c>
      <c r="N574">
        <v>76</v>
      </c>
      <c r="O574">
        <v>150</v>
      </c>
      <c r="P574" s="28">
        <v>6.6</v>
      </c>
      <c r="Q574">
        <v>4.2</v>
      </c>
      <c r="R574">
        <v>6.9</v>
      </c>
      <c r="S574">
        <v>0.1</v>
      </c>
      <c r="T574">
        <v>40</v>
      </c>
      <c r="U574">
        <v>4</v>
      </c>
      <c r="V574">
        <v>-47.217614202620098</v>
      </c>
      <c r="W574">
        <v>13.107100928274862</v>
      </c>
      <c r="X574">
        <v>4.1769550604443921</v>
      </c>
      <c r="Y574">
        <v>17.369804875928597</v>
      </c>
      <c r="Z574">
        <v>-5.2413015368100986</v>
      </c>
      <c r="AA574">
        <v>-3.0264867245831457</v>
      </c>
      <c r="AB574">
        <v>-0.40385225413070402</v>
      </c>
      <c r="AC574">
        <v>0.80072090857613798</v>
      </c>
      <c r="AD574">
        <v>-3.2936963653964484</v>
      </c>
      <c r="AE574">
        <v>27.868893520999201</v>
      </c>
      <c r="AF574">
        <v>-12.344406672533429</v>
      </c>
      <c r="AG574">
        <v>9.1915014688851482</v>
      </c>
      <c r="AH574">
        <v>10.124068415451084</v>
      </c>
      <c r="AI574">
        <v>-1.10622687400931E-2</v>
      </c>
      <c r="AJ574">
        <v>-8.7451534890922797</v>
      </c>
      <c r="AK574">
        <v>-0.538312357899704</v>
      </c>
      <c r="AL574">
        <v>1.8171593067534193</v>
      </c>
      <c r="AM574">
        <v>0.86022491712359339</v>
      </c>
      <c r="AN574" s="2"/>
    </row>
    <row r="575" spans="1:40" x14ac:dyDescent="0.45">
      <c r="A575">
        <v>574</v>
      </c>
      <c r="B575" t="s">
        <v>472</v>
      </c>
      <c r="C575">
        <v>1989</v>
      </c>
      <c r="D575">
        <v>25</v>
      </c>
      <c r="E575" t="s">
        <v>55</v>
      </c>
      <c r="F575" t="s">
        <v>13</v>
      </c>
      <c r="G575">
        <v>680</v>
      </c>
      <c r="H575">
        <v>98</v>
      </c>
      <c r="I575">
        <v>148</v>
      </c>
      <c r="J575">
        <v>82</v>
      </c>
      <c r="K575">
        <v>27</v>
      </c>
      <c r="L575">
        <v>3</v>
      </c>
      <c r="M575">
        <v>7</v>
      </c>
      <c r="N575">
        <v>119</v>
      </c>
      <c r="O575">
        <v>165</v>
      </c>
      <c r="P575" s="28">
        <v>6.6</v>
      </c>
      <c r="Q575">
        <v>4.3</v>
      </c>
      <c r="R575">
        <v>6.2</v>
      </c>
      <c r="S575">
        <v>-0.4</v>
      </c>
      <c r="T575">
        <v>47</v>
      </c>
      <c r="U575">
        <v>-3</v>
      </c>
      <c r="V575">
        <v>-47.217614202620098</v>
      </c>
      <c r="W575">
        <v>12.378928654481815</v>
      </c>
      <c r="X575">
        <v>3.4111799660295867</v>
      </c>
      <c r="Y575">
        <v>14.281839564652403</v>
      </c>
      <c r="Z575">
        <v>-4.8839400683912286</v>
      </c>
      <c r="AA575">
        <v>-2.4762164110225742</v>
      </c>
      <c r="AB575">
        <v>-0.40385225413070402</v>
      </c>
      <c r="AC575">
        <v>0.28025231800164829</v>
      </c>
      <c r="AD575">
        <v>-5.1572350984497026</v>
      </c>
      <c r="AE575">
        <v>30.65578287309912</v>
      </c>
      <c r="AF575">
        <v>-12.344406672533429</v>
      </c>
      <c r="AG575">
        <v>9.4103467419538429</v>
      </c>
      <c r="AH575">
        <v>9.0969890109850322</v>
      </c>
      <c r="AI575">
        <v>4.4249074960372399E-2</v>
      </c>
      <c r="AJ575">
        <v>-10.27555534968343</v>
      </c>
      <c r="AK575">
        <v>0.403734268424778</v>
      </c>
      <c r="AL575">
        <v>-2.7955175842425759</v>
      </c>
      <c r="AM575">
        <v>5.7566878373694799E-2</v>
      </c>
      <c r="AN575" s="2"/>
    </row>
    <row r="576" spans="1:40" x14ac:dyDescent="0.45">
      <c r="A576">
        <v>575</v>
      </c>
      <c r="B576" t="s">
        <v>368</v>
      </c>
      <c r="C576">
        <v>1948</v>
      </c>
      <c r="D576">
        <v>35</v>
      </c>
      <c r="E576" t="s">
        <v>233</v>
      </c>
      <c r="F576" t="s">
        <v>17</v>
      </c>
      <c r="G576">
        <v>658</v>
      </c>
      <c r="H576">
        <v>110</v>
      </c>
      <c r="I576">
        <v>162</v>
      </c>
      <c r="J576">
        <v>92</v>
      </c>
      <c r="K576">
        <v>26</v>
      </c>
      <c r="L576">
        <v>4</v>
      </c>
      <c r="M576">
        <v>4</v>
      </c>
      <c r="N576">
        <v>94</v>
      </c>
      <c r="O576">
        <v>156</v>
      </c>
      <c r="P576" s="28">
        <v>6.6</v>
      </c>
      <c r="Q576">
        <v>3.9</v>
      </c>
      <c r="R576">
        <v>6.5</v>
      </c>
      <c r="S576">
        <v>-0.5</v>
      </c>
      <c r="T576">
        <v>44</v>
      </c>
      <c r="U576">
        <v>0</v>
      </c>
      <c r="V576">
        <v>-47.217614202620098</v>
      </c>
      <c r="W576">
        <v>11.978433903895638</v>
      </c>
      <c r="X576">
        <v>3.8288754720740261</v>
      </c>
      <c r="Y576">
        <v>15.632824388335738</v>
      </c>
      <c r="Z576">
        <v>-5.4795425157560125</v>
      </c>
      <c r="AA576">
        <v>-2.384504692095812</v>
      </c>
      <c r="AB576">
        <v>-0.538469672174272</v>
      </c>
      <c r="AC576">
        <v>0.1601441817152276</v>
      </c>
      <c r="AD576">
        <v>-4.0737823466745544</v>
      </c>
      <c r="AE576">
        <v>28.983649261839169</v>
      </c>
      <c r="AF576">
        <v>-12.344406672533429</v>
      </c>
      <c r="AG576">
        <v>8.5349656496790658</v>
      </c>
      <c r="AH576">
        <v>9.5371658986133401</v>
      </c>
      <c r="AI576">
        <v>5.5311343700465497E-2</v>
      </c>
      <c r="AJ576">
        <v>-9.6196688380015072</v>
      </c>
      <c r="AK576">
        <v>0</v>
      </c>
      <c r="AL576">
        <v>-2.9466188400030227</v>
      </c>
      <c r="AM576">
        <v>4.9896558121228722E-2</v>
      </c>
      <c r="AN576" s="2"/>
    </row>
    <row r="577" spans="1:40" x14ac:dyDescent="0.45">
      <c r="A577">
        <v>576</v>
      </c>
      <c r="B577" t="s">
        <v>473</v>
      </c>
      <c r="C577">
        <v>2021</v>
      </c>
      <c r="D577">
        <v>22</v>
      </c>
      <c r="E577" t="s">
        <v>117</v>
      </c>
      <c r="F577" t="s">
        <v>17</v>
      </c>
      <c r="G577">
        <v>546</v>
      </c>
      <c r="H577">
        <v>99</v>
      </c>
      <c r="I577">
        <v>135</v>
      </c>
      <c r="J577">
        <v>62</v>
      </c>
      <c r="K577">
        <v>31</v>
      </c>
      <c r="L577">
        <v>0</v>
      </c>
      <c r="M577">
        <v>25</v>
      </c>
      <c r="N577">
        <v>62</v>
      </c>
      <c r="O577">
        <v>166</v>
      </c>
      <c r="P577" s="28">
        <v>6.6</v>
      </c>
      <c r="Q577">
        <v>4.8</v>
      </c>
      <c r="R577">
        <v>7.3</v>
      </c>
      <c r="S577">
        <v>-0.2</v>
      </c>
      <c r="T577">
        <v>43</v>
      </c>
      <c r="U577">
        <v>8</v>
      </c>
      <c r="V577">
        <v>-47.217614202620098</v>
      </c>
      <c r="W577">
        <v>9.9395515372751042</v>
      </c>
      <c r="X577">
        <v>3.4459879248666234</v>
      </c>
      <c r="Y577">
        <v>13.027353656946449</v>
      </c>
      <c r="Z577">
        <v>-3.6927351736616605</v>
      </c>
      <c r="AA577">
        <v>-2.8430632867296222</v>
      </c>
      <c r="AB577">
        <v>0</v>
      </c>
      <c r="AC577">
        <v>1.0009011357201725</v>
      </c>
      <c r="AD577">
        <v>-2.6869628244023658</v>
      </c>
      <c r="AE577">
        <v>30.84157549657245</v>
      </c>
      <c r="AF577">
        <v>-12.344406672533429</v>
      </c>
      <c r="AG577">
        <v>10.504573107297313</v>
      </c>
      <c r="AH577">
        <v>10.710970932288827</v>
      </c>
      <c r="AI577">
        <v>2.21245374801862E-2</v>
      </c>
      <c r="AJ577">
        <v>-9.4010400007742003</v>
      </c>
      <c r="AK577">
        <v>-1.076624715799408</v>
      </c>
      <c r="AL577">
        <v>0.23059145192634745</v>
      </c>
      <c r="AM577">
        <v>0.55739377425977543</v>
      </c>
      <c r="AN577" s="2"/>
    </row>
    <row r="578" spans="1:40" x14ac:dyDescent="0.45">
      <c r="A578">
        <v>577</v>
      </c>
      <c r="B578" t="s">
        <v>72</v>
      </c>
      <c r="C578">
        <v>2011</v>
      </c>
      <c r="D578">
        <v>27</v>
      </c>
      <c r="E578" t="s">
        <v>73</v>
      </c>
      <c r="F578" t="s">
        <v>17</v>
      </c>
      <c r="G578">
        <v>719</v>
      </c>
      <c r="H578">
        <v>101</v>
      </c>
      <c r="I578">
        <v>185</v>
      </c>
      <c r="J578">
        <v>113</v>
      </c>
      <c r="K578">
        <v>40</v>
      </c>
      <c r="L578">
        <v>3</v>
      </c>
      <c r="M578">
        <v>8</v>
      </c>
      <c r="N578">
        <v>110</v>
      </c>
      <c r="O578">
        <v>155</v>
      </c>
      <c r="P578" s="28">
        <v>6.6</v>
      </c>
      <c r="Q578">
        <v>4.5</v>
      </c>
      <c r="R578">
        <v>5.8</v>
      </c>
      <c r="S578">
        <v>-0.2</v>
      </c>
      <c r="T578">
        <v>49</v>
      </c>
      <c r="U578">
        <v>-4</v>
      </c>
      <c r="V578">
        <v>-47.217614202620098</v>
      </c>
      <c r="W578">
        <v>13.088896621430036</v>
      </c>
      <c r="X578">
        <v>3.5156038425406964</v>
      </c>
      <c r="Y578">
        <v>17.852299455815501</v>
      </c>
      <c r="Z578">
        <v>-6.7303076552220586</v>
      </c>
      <c r="AA578">
        <v>-3.6684687570704799</v>
      </c>
      <c r="AB578">
        <v>-0.40385225413070402</v>
      </c>
      <c r="AC578">
        <v>0.32028836343045519</v>
      </c>
      <c r="AD578">
        <v>-4.7671921078106489</v>
      </c>
      <c r="AE578">
        <v>28.79785663836584</v>
      </c>
      <c r="AF578">
        <v>-12.344406672533429</v>
      </c>
      <c r="AG578">
        <v>9.8480372880912306</v>
      </c>
      <c r="AH578">
        <v>8.5100864941472878</v>
      </c>
      <c r="AI578">
        <v>2.21245374801862E-2</v>
      </c>
      <c r="AJ578">
        <v>-10.712813024138043</v>
      </c>
      <c r="AK578">
        <v>0.538312357899704</v>
      </c>
      <c r="AL578">
        <v>-3.3511490743245265</v>
      </c>
      <c r="AM578">
        <v>3.3857556393748815E-2</v>
      </c>
      <c r="AN578" s="2"/>
    </row>
    <row r="579" spans="1:40" x14ac:dyDescent="0.45">
      <c r="A579">
        <v>578</v>
      </c>
      <c r="B579" t="s">
        <v>474</v>
      </c>
      <c r="C579">
        <v>1993</v>
      </c>
      <c r="D579">
        <v>26</v>
      </c>
      <c r="E579" t="s">
        <v>52</v>
      </c>
      <c r="F579" t="s">
        <v>17</v>
      </c>
      <c r="G579">
        <v>500</v>
      </c>
      <c r="H579">
        <v>78</v>
      </c>
      <c r="I579">
        <v>135</v>
      </c>
      <c r="J579">
        <v>81</v>
      </c>
      <c r="K579">
        <v>23</v>
      </c>
      <c r="L579">
        <v>1</v>
      </c>
      <c r="M579">
        <v>2</v>
      </c>
      <c r="N579">
        <v>50</v>
      </c>
      <c r="O579">
        <v>151</v>
      </c>
      <c r="P579" s="28">
        <v>6.6</v>
      </c>
      <c r="Q579">
        <v>5.0999999999999996</v>
      </c>
      <c r="R579">
        <v>5</v>
      </c>
      <c r="S579">
        <v>2.2999999999999998</v>
      </c>
      <c r="T579">
        <v>28</v>
      </c>
      <c r="U579">
        <v>0</v>
      </c>
      <c r="V579">
        <v>-47.217614202620098</v>
      </c>
      <c r="W579">
        <v>9.1021534224130995</v>
      </c>
      <c r="X579">
        <v>2.7150207892888547</v>
      </c>
      <c r="Y579">
        <v>13.027353656946449</v>
      </c>
      <c r="Z579">
        <v>-4.8243798236547502</v>
      </c>
      <c r="AA579">
        <v>-2.1093695353155262</v>
      </c>
      <c r="AB579">
        <v>-0.134617418043568</v>
      </c>
      <c r="AC579">
        <v>8.0072090857613798E-2</v>
      </c>
      <c r="AD579">
        <v>-2.1669055035502951</v>
      </c>
      <c r="AE579">
        <v>28.05468614447253</v>
      </c>
      <c r="AF579">
        <v>-12.344406672533429</v>
      </c>
      <c r="AG579">
        <v>11.161108926503394</v>
      </c>
      <c r="AH579">
        <v>7.3362814604717999</v>
      </c>
      <c r="AI579">
        <v>-0.25443218102214127</v>
      </c>
      <c r="AJ579">
        <v>-6.1216074423645956</v>
      </c>
      <c r="AK579">
        <v>0</v>
      </c>
      <c r="AL579">
        <v>-3.6966562881506646</v>
      </c>
      <c r="AM579">
        <v>2.4205874202066813E-2</v>
      </c>
      <c r="AN579" s="2"/>
    </row>
    <row r="580" spans="1:40" x14ac:dyDescent="0.45">
      <c r="A580">
        <v>579</v>
      </c>
      <c r="B580" t="s">
        <v>185</v>
      </c>
      <c r="C580">
        <v>1975</v>
      </c>
      <c r="D580">
        <v>27</v>
      </c>
      <c r="E580" t="s">
        <v>73</v>
      </c>
      <c r="F580" t="s">
        <v>17</v>
      </c>
      <c r="G580">
        <v>606</v>
      </c>
      <c r="H580">
        <v>83</v>
      </c>
      <c r="I580">
        <v>150</v>
      </c>
      <c r="J580">
        <v>82</v>
      </c>
      <c r="K580">
        <v>39</v>
      </c>
      <c r="L580">
        <v>1</v>
      </c>
      <c r="M580">
        <v>11</v>
      </c>
      <c r="N580">
        <v>65</v>
      </c>
      <c r="O580">
        <v>140</v>
      </c>
      <c r="P580" s="28">
        <v>6.6</v>
      </c>
      <c r="Q580">
        <v>4.7</v>
      </c>
      <c r="R580">
        <v>5.5</v>
      </c>
      <c r="S580">
        <v>1.8</v>
      </c>
      <c r="T580">
        <v>26</v>
      </c>
      <c r="U580">
        <v>2</v>
      </c>
      <c r="V580">
        <v>-47.217614202620098</v>
      </c>
      <c r="W580">
        <v>11.031809947964677</v>
      </c>
      <c r="X580">
        <v>2.8890605834740377</v>
      </c>
      <c r="Y580">
        <v>14.474837396607164</v>
      </c>
      <c r="Z580">
        <v>-4.8839400683912286</v>
      </c>
      <c r="AA580">
        <v>-3.5767570381437181</v>
      </c>
      <c r="AB580">
        <v>-0.134617418043568</v>
      </c>
      <c r="AC580">
        <v>0.44039649971687589</v>
      </c>
      <c r="AD580">
        <v>-2.8169771546153837</v>
      </c>
      <c r="AE580">
        <v>26.01096728626592</v>
      </c>
      <c r="AF580">
        <v>-12.344406672533429</v>
      </c>
      <c r="AG580">
        <v>10.285727834228618</v>
      </c>
      <c r="AH580">
        <v>8.0699096065189799</v>
      </c>
      <c r="AI580">
        <v>-0.19912083732167579</v>
      </c>
      <c r="AJ580">
        <v>-5.6843497679099819</v>
      </c>
      <c r="AK580">
        <v>-0.269156178949852</v>
      </c>
      <c r="AL580">
        <v>-3.924230183752667</v>
      </c>
      <c r="AM580">
        <v>1.9374550939743048E-2</v>
      </c>
      <c r="AN580" s="2"/>
    </row>
    <row r="581" spans="1:40" x14ac:dyDescent="0.45">
      <c r="A581">
        <v>580</v>
      </c>
      <c r="B581" t="s">
        <v>475</v>
      </c>
      <c r="C581">
        <v>1968</v>
      </c>
      <c r="D581">
        <v>26</v>
      </c>
      <c r="E581" t="s">
        <v>94</v>
      </c>
      <c r="F581" t="s">
        <v>13</v>
      </c>
      <c r="G581">
        <v>707</v>
      </c>
      <c r="H581">
        <v>87</v>
      </c>
      <c r="I581">
        <v>177</v>
      </c>
      <c r="J581">
        <v>139</v>
      </c>
      <c r="K581">
        <v>25</v>
      </c>
      <c r="L581">
        <v>9</v>
      </c>
      <c r="M581">
        <v>62</v>
      </c>
      <c r="N581">
        <v>50</v>
      </c>
      <c r="O581">
        <v>116</v>
      </c>
      <c r="P581" s="28">
        <v>6.6</v>
      </c>
      <c r="Q581">
        <v>4.3</v>
      </c>
      <c r="R581">
        <v>5.8</v>
      </c>
      <c r="S581">
        <v>2.1</v>
      </c>
      <c r="T581">
        <v>14</v>
      </c>
      <c r="U581">
        <v>6</v>
      </c>
      <c r="V581">
        <v>-47.217614202620098</v>
      </c>
      <c r="W581">
        <v>12.870444939292122</v>
      </c>
      <c r="X581">
        <v>3.028292418822184</v>
      </c>
      <c r="Y581">
        <v>17.080308127996453</v>
      </c>
      <c r="Z581">
        <v>-8.2788740183704981</v>
      </c>
      <c r="AA581">
        <v>-2.2927929731690497</v>
      </c>
      <c r="AB581">
        <v>-1.211556762392112</v>
      </c>
      <c r="AC581">
        <v>2.4822348165860277</v>
      </c>
      <c r="AD581">
        <v>-2.1669055035502951</v>
      </c>
      <c r="AE581">
        <v>21.551944322906049</v>
      </c>
      <c r="AF581">
        <v>-12.344406672533429</v>
      </c>
      <c r="AG581">
        <v>9.4103467419538429</v>
      </c>
      <c r="AH581">
        <v>8.5100864941472878</v>
      </c>
      <c r="AI581">
        <v>-0.2323076435419551</v>
      </c>
      <c r="AJ581">
        <v>-3.0608037211822978</v>
      </c>
      <c r="AK581">
        <v>-0.807468536849556</v>
      </c>
      <c r="AL581">
        <v>-2.6790721725053235</v>
      </c>
      <c r="AM581">
        <v>6.4219612079690666E-2</v>
      </c>
      <c r="AN581" s="2"/>
    </row>
    <row r="582" spans="1:40" x14ac:dyDescent="0.45">
      <c r="A582">
        <v>581</v>
      </c>
      <c r="B582" t="s">
        <v>476</v>
      </c>
      <c r="C582">
        <v>2001</v>
      </c>
      <c r="D582">
        <v>28</v>
      </c>
      <c r="E582" t="s">
        <v>385</v>
      </c>
      <c r="F582" t="s">
        <v>17</v>
      </c>
      <c r="G582">
        <v>629</v>
      </c>
      <c r="H582">
        <v>123</v>
      </c>
      <c r="I582">
        <v>176</v>
      </c>
      <c r="J582">
        <v>97</v>
      </c>
      <c r="K582">
        <v>44</v>
      </c>
      <c r="L582">
        <v>4</v>
      </c>
      <c r="M582">
        <v>18</v>
      </c>
      <c r="N582">
        <v>59</v>
      </c>
      <c r="O582">
        <v>150</v>
      </c>
      <c r="P582" s="28">
        <v>6.6</v>
      </c>
      <c r="Q582">
        <v>4.7</v>
      </c>
      <c r="R582">
        <v>5.5</v>
      </c>
      <c r="S582">
        <v>0.6</v>
      </c>
      <c r="T582">
        <v>38</v>
      </c>
      <c r="U582">
        <v>5</v>
      </c>
      <c r="V582">
        <v>-47.217614202620098</v>
      </c>
      <c r="W582">
        <v>11.450509005395679</v>
      </c>
      <c r="X582">
        <v>4.2813789369555018</v>
      </c>
      <c r="Y582">
        <v>16.983809212019072</v>
      </c>
      <c r="Z582">
        <v>-5.7773437394384048</v>
      </c>
      <c r="AA582">
        <v>-4.0353156327775279</v>
      </c>
      <c r="AB582">
        <v>-0.538469672174272</v>
      </c>
      <c r="AC582">
        <v>0.72064881771852418</v>
      </c>
      <c r="AD582">
        <v>-2.5569484941893483</v>
      </c>
      <c r="AE582">
        <v>27.868893520999201</v>
      </c>
      <c r="AF582">
        <v>-12.344406672533429</v>
      </c>
      <c r="AG582">
        <v>10.285727834228618</v>
      </c>
      <c r="AH582">
        <v>8.0699096065189799</v>
      </c>
      <c r="AI582">
        <v>-6.6373612440558588E-2</v>
      </c>
      <c r="AJ582">
        <v>-8.307895814637666</v>
      </c>
      <c r="AK582">
        <v>-0.67289044737463</v>
      </c>
      <c r="AL582">
        <v>-1.85638135435036</v>
      </c>
      <c r="AM582">
        <v>0.13512539237994278</v>
      </c>
      <c r="AN582" s="2"/>
    </row>
    <row r="583" spans="1:40" x14ac:dyDescent="0.45">
      <c r="A583">
        <v>582</v>
      </c>
      <c r="B583" t="s">
        <v>471</v>
      </c>
      <c r="C583">
        <v>2005</v>
      </c>
      <c r="D583">
        <v>22</v>
      </c>
      <c r="E583" t="s">
        <v>235</v>
      </c>
      <c r="F583" t="s">
        <v>13</v>
      </c>
      <c r="G583">
        <v>706</v>
      </c>
      <c r="H583">
        <v>111</v>
      </c>
      <c r="I583">
        <v>185</v>
      </c>
      <c r="J583">
        <v>115</v>
      </c>
      <c r="K583">
        <v>37</v>
      </c>
      <c r="L583">
        <v>11</v>
      </c>
      <c r="M583">
        <v>22</v>
      </c>
      <c r="N583">
        <v>52</v>
      </c>
      <c r="O583">
        <v>123</v>
      </c>
      <c r="P583" s="28">
        <v>6.6</v>
      </c>
      <c r="Q583">
        <v>4.2</v>
      </c>
      <c r="R583">
        <v>5.6</v>
      </c>
      <c r="S583">
        <v>1.5</v>
      </c>
      <c r="T583">
        <v>25</v>
      </c>
      <c r="U583">
        <v>3</v>
      </c>
      <c r="V583">
        <v>-47.217614202620098</v>
      </c>
      <c r="W583">
        <v>12.852240632447296</v>
      </c>
      <c r="X583">
        <v>3.8636834309110624</v>
      </c>
      <c r="Y583">
        <v>17.852299455815501</v>
      </c>
      <c r="Z583">
        <v>-6.8494281446950156</v>
      </c>
      <c r="AA583">
        <v>-3.3933336002901937</v>
      </c>
      <c r="AB583">
        <v>-1.4807915984792479</v>
      </c>
      <c r="AC583">
        <v>0.88079299943375178</v>
      </c>
      <c r="AD583">
        <v>-2.253581723692307</v>
      </c>
      <c r="AE583">
        <v>22.852492687219346</v>
      </c>
      <c r="AF583">
        <v>-12.344406672533429</v>
      </c>
      <c r="AG583">
        <v>9.1915014688851482</v>
      </c>
      <c r="AH583">
        <v>8.2166352357284147</v>
      </c>
      <c r="AI583">
        <v>-0.16593403110139648</v>
      </c>
      <c r="AJ583">
        <v>-5.4657209306826751</v>
      </c>
      <c r="AK583">
        <v>-0.403734268424778</v>
      </c>
      <c r="AL583">
        <v>-3.864899262078616</v>
      </c>
      <c r="AM583">
        <v>2.0534527236707487E-2</v>
      </c>
      <c r="AN583" s="2"/>
    </row>
    <row r="584" spans="1:40" x14ac:dyDescent="0.45">
      <c r="A584">
        <v>583</v>
      </c>
      <c r="B584" t="s">
        <v>477</v>
      </c>
      <c r="C584">
        <v>2013</v>
      </c>
      <c r="D584">
        <v>27</v>
      </c>
      <c r="E584" t="s">
        <v>25</v>
      </c>
      <c r="F584" t="s">
        <v>17</v>
      </c>
      <c r="G584">
        <v>717</v>
      </c>
      <c r="H584">
        <v>126</v>
      </c>
      <c r="I584">
        <v>199</v>
      </c>
      <c r="J584">
        <v>126</v>
      </c>
      <c r="K584">
        <v>55</v>
      </c>
      <c r="L584">
        <v>7</v>
      </c>
      <c r="M584">
        <v>3</v>
      </c>
      <c r="N584">
        <v>72</v>
      </c>
      <c r="O584">
        <v>140</v>
      </c>
      <c r="P584" s="28">
        <v>6.6</v>
      </c>
      <c r="Q584">
        <v>4.5</v>
      </c>
      <c r="R584">
        <v>6.6</v>
      </c>
      <c r="S584">
        <v>0.4</v>
      </c>
      <c r="T584">
        <v>34</v>
      </c>
      <c r="U584">
        <v>4</v>
      </c>
      <c r="V584">
        <v>-47.217614202620098</v>
      </c>
      <c r="W584">
        <v>13.052488007740385</v>
      </c>
      <c r="X584">
        <v>4.3858028134666114</v>
      </c>
      <c r="Y584">
        <v>19.203284279498838</v>
      </c>
      <c r="Z584">
        <v>-7.5045908367962779</v>
      </c>
      <c r="AA584">
        <v>-5.0441445409719101</v>
      </c>
      <c r="AB584">
        <v>-0.94232192630497602</v>
      </c>
      <c r="AC584">
        <v>0.1201081362864207</v>
      </c>
      <c r="AD584">
        <v>-3.120343925112425</v>
      </c>
      <c r="AE584">
        <v>26.01096728626592</v>
      </c>
      <c r="AF584">
        <v>-12.344406672533429</v>
      </c>
      <c r="AG584">
        <v>9.8480372880912306</v>
      </c>
      <c r="AH584">
        <v>9.6838915278227748</v>
      </c>
      <c r="AI584">
        <v>-4.4249074960372399E-2</v>
      </c>
      <c r="AJ584">
        <v>-7.4333804657284377</v>
      </c>
      <c r="AK584">
        <v>-0.538312357899704</v>
      </c>
      <c r="AL584">
        <v>-1.8847846637554495</v>
      </c>
      <c r="AM584">
        <v>0.13184026320306252</v>
      </c>
      <c r="AN584" s="2"/>
    </row>
    <row r="585" spans="1:40" x14ac:dyDescent="0.45">
      <c r="A585">
        <v>584</v>
      </c>
      <c r="B585" t="s">
        <v>478</v>
      </c>
      <c r="C585">
        <v>2016</v>
      </c>
      <c r="D585">
        <v>27</v>
      </c>
      <c r="E585" t="s">
        <v>31</v>
      </c>
      <c r="F585" t="s">
        <v>13</v>
      </c>
      <c r="G585">
        <v>706</v>
      </c>
      <c r="H585">
        <v>91</v>
      </c>
      <c r="I585">
        <v>176</v>
      </c>
      <c r="J585">
        <v>124</v>
      </c>
      <c r="K585">
        <v>29</v>
      </c>
      <c r="L585">
        <v>9</v>
      </c>
      <c r="M585">
        <v>14</v>
      </c>
      <c r="N585">
        <v>63</v>
      </c>
      <c r="O585">
        <v>117</v>
      </c>
      <c r="P585" s="28">
        <v>6.6</v>
      </c>
      <c r="Q585">
        <v>4.3</v>
      </c>
      <c r="R585">
        <v>4</v>
      </c>
      <c r="S585">
        <v>2.2999999999999998</v>
      </c>
      <c r="T585">
        <v>15</v>
      </c>
      <c r="U585">
        <v>4</v>
      </c>
      <c r="V585">
        <v>-47.217614202620098</v>
      </c>
      <c r="W585">
        <v>12.852240632447296</v>
      </c>
      <c r="X585">
        <v>3.1675242541703308</v>
      </c>
      <c r="Y585">
        <v>16.983809212019072</v>
      </c>
      <c r="Z585">
        <v>-7.385470347323321</v>
      </c>
      <c r="AA585">
        <v>-2.6596398488760977</v>
      </c>
      <c r="AB585">
        <v>-1.211556762392112</v>
      </c>
      <c r="AC585">
        <v>0.56050463600329659</v>
      </c>
      <c r="AD585">
        <v>-2.7303009344733717</v>
      </c>
      <c r="AE585">
        <v>21.737736946379378</v>
      </c>
      <c r="AF585">
        <v>-12.344406672533429</v>
      </c>
      <c r="AG585">
        <v>9.4103467419538429</v>
      </c>
      <c r="AH585">
        <v>5.8690251683774397</v>
      </c>
      <c r="AI585">
        <v>-0.25443218102214127</v>
      </c>
      <c r="AJ585">
        <v>-3.2794325584096051</v>
      </c>
      <c r="AK585">
        <v>-0.538312357899704</v>
      </c>
      <c r="AL585">
        <v>-7.0399782741992194</v>
      </c>
      <c r="AM585">
        <v>8.7537863787686613E-4</v>
      </c>
      <c r="AN585" s="2"/>
    </row>
    <row r="586" spans="1:40" x14ac:dyDescent="0.45">
      <c r="A586">
        <v>585</v>
      </c>
      <c r="B586" t="s">
        <v>377</v>
      </c>
      <c r="C586">
        <v>1997</v>
      </c>
      <c r="D586">
        <v>23</v>
      </c>
      <c r="E586" t="s">
        <v>40</v>
      </c>
      <c r="F586" t="s">
        <v>13</v>
      </c>
      <c r="G586">
        <v>734</v>
      </c>
      <c r="H586">
        <v>122</v>
      </c>
      <c r="I586">
        <v>209</v>
      </c>
      <c r="J586">
        <v>124</v>
      </c>
      <c r="K586">
        <v>44</v>
      </c>
      <c r="L586">
        <v>11</v>
      </c>
      <c r="M586">
        <v>22</v>
      </c>
      <c r="N586">
        <v>35</v>
      </c>
      <c r="O586">
        <v>123</v>
      </c>
      <c r="P586" s="28">
        <v>6.6</v>
      </c>
      <c r="Q586">
        <v>4.3</v>
      </c>
      <c r="R586">
        <v>5.6</v>
      </c>
      <c r="S586">
        <v>2</v>
      </c>
      <c r="T586">
        <v>21</v>
      </c>
      <c r="U586">
        <v>2</v>
      </c>
      <c r="V586">
        <v>-47.217614202620098</v>
      </c>
      <c r="W586">
        <v>13.36196122410243</v>
      </c>
      <c r="X586">
        <v>4.2465709781184655</v>
      </c>
      <c r="Y586">
        <v>20.168273439272649</v>
      </c>
      <c r="Z586">
        <v>-7.385470347323321</v>
      </c>
      <c r="AA586">
        <v>-4.0353156327775279</v>
      </c>
      <c r="AB586">
        <v>-1.4807915984792479</v>
      </c>
      <c r="AC586">
        <v>0.88079299943375178</v>
      </c>
      <c r="AD586">
        <v>-1.5168338524852065</v>
      </c>
      <c r="AE586">
        <v>22.852492687219346</v>
      </c>
      <c r="AF586">
        <v>-12.344406672533429</v>
      </c>
      <c r="AG586">
        <v>9.4103467419538429</v>
      </c>
      <c r="AH586">
        <v>8.2166352357284147</v>
      </c>
      <c r="AI586">
        <v>-0.22124537480186199</v>
      </c>
      <c r="AJ586">
        <v>-4.5912055817734467</v>
      </c>
      <c r="AK586">
        <v>-0.269156178949852</v>
      </c>
      <c r="AL586">
        <v>7.5033864084911528E-2</v>
      </c>
      <c r="AM586">
        <v>0.51874967000020689</v>
      </c>
      <c r="AN586" s="2"/>
    </row>
    <row r="587" spans="1:40" x14ac:dyDescent="0.45">
      <c r="A587">
        <v>586</v>
      </c>
      <c r="B587" t="s">
        <v>253</v>
      </c>
      <c r="C587">
        <v>1947</v>
      </c>
      <c r="D587">
        <v>32</v>
      </c>
      <c r="E587" t="s">
        <v>235</v>
      </c>
      <c r="F587" t="s">
        <v>13</v>
      </c>
      <c r="G587">
        <v>626</v>
      </c>
      <c r="H587">
        <v>89</v>
      </c>
      <c r="I587">
        <v>153</v>
      </c>
      <c r="J587">
        <v>91</v>
      </c>
      <c r="K587">
        <v>27</v>
      </c>
      <c r="L587">
        <v>6</v>
      </c>
      <c r="M587">
        <v>7</v>
      </c>
      <c r="N587">
        <v>62</v>
      </c>
      <c r="O587">
        <v>135</v>
      </c>
      <c r="P587" s="28">
        <v>6.6</v>
      </c>
      <c r="Q587">
        <v>4.7</v>
      </c>
      <c r="R587">
        <v>5</v>
      </c>
      <c r="S587">
        <v>2.4</v>
      </c>
      <c r="T587">
        <v>22</v>
      </c>
      <c r="U587">
        <v>-1</v>
      </c>
      <c r="V587">
        <v>-47.217614202620098</v>
      </c>
      <c r="W587">
        <v>11.395896084861199</v>
      </c>
      <c r="X587">
        <v>3.0979083364962574</v>
      </c>
      <c r="Y587">
        <v>14.764334144539308</v>
      </c>
      <c r="Z587">
        <v>-5.419982271019534</v>
      </c>
      <c r="AA587">
        <v>-2.4762164110225742</v>
      </c>
      <c r="AB587">
        <v>-0.80770450826140805</v>
      </c>
      <c r="AC587">
        <v>0.28025231800164829</v>
      </c>
      <c r="AD587">
        <v>-2.6869628244023658</v>
      </c>
      <c r="AE587">
        <v>25.082004168899282</v>
      </c>
      <c r="AF587">
        <v>-12.344406672533429</v>
      </c>
      <c r="AG587">
        <v>10.285727834228618</v>
      </c>
      <c r="AH587">
        <v>7.3362814604717999</v>
      </c>
      <c r="AI587">
        <v>-0.26549444976223435</v>
      </c>
      <c r="AJ587">
        <v>-4.8098344190007536</v>
      </c>
      <c r="AK587">
        <v>0.134578089474926</v>
      </c>
      <c r="AL587">
        <v>-3.6512333216493538</v>
      </c>
      <c r="AM587">
        <v>2.5302269155093513E-2</v>
      </c>
      <c r="AN587" s="2"/>
    </row>
    <row r="588" spans="1:40" x14ac:dyDescent="0.45">
      <c r="A588">
        <v>587</v>
      </c>
      <c r="B588" t="s">
        <v>361</v>
      </c>
      <c r="C588">
        <v>1992</v>
      </c>
      <c r="D588">
        <v>25</v>
      </c>
      <c r="E588" t="s">
        <v>235</v>
      </c>
      <c r="F588" t="s">
        <v>13</v>
      </c>
      <c r="G588">
        <v>651</v>
      </c>
      <c r="H588">
        <v>96</v>
      </c>
      <c r="I588">
        <v>164</v>
      </c>
      <c r="J588">
        <v>136</v>
      </c>
      <c r="K588">
        <v>15</v>
      </c>
      <c r="L588">
        <v>8</v>
      </c>
      <c r="M588">
        <v>66</v>
      </c>
      <c r="N588">
        <v>68</v>
      </c>
      <c r="O588">
        <v>107</v>
      </c>
      <c r="P588" s="28">
        <v>6.6</v>
      </c>
      <c r="Q588">
        <v>4.4000000000000004</v>
      </c>
      <c r="R588">
        <v>4.7</v>
      </c>
      <c r="S588">
        <v>2.2999999999999998</v>
      </c>
      <c r="T588">
        <v>6</v>
      </c>
      <c r="U588">
        <v>13</v>
      </c>
      <c r="V588">
        <v>-47.217614202620098</v>
      </c>
      <c r="W588">
        <v>11.851003755981855</v>
      </c>
      <c r="X588">
        <v>3.3415640483555133</v>
      </c>
      <c r="Y588">
        <v>15.825822220290499</v>
      </c>
      <c r="Z588">
        <v>-8.1001932841610618</v>
      </c>
      <c r="AA588">
        <v>-1.37567578390143</v>
      </c>
      <c r="AB588">
        <v>-1.076939344348544</v>
      </c>
      <c r="AC588">
        <v>2.6423789983012553</v>
      </c>
      <c r="AD588">
        <v>-2.9469914848284011</v>
      </c>
      <c r="AE588">
        <v>19.879810711646098</v>
      </c>
      <c r="AF588">
        <v>-12.344406672533429</v>
      </c>
      <c r="AG588">
        <v>9.6291920150225376</v>
      </c>
      <c r="AH588">
        <v>6.896104572843492</v>
      </c>
      <c r="AI588">
        <v>-0.25443218102214127</v>
      </c>
      <c r="AJ588">
        <v>-1.3117730233638421</v>
      </c>
      <c r="AK588">
        <v>-1.749515163174038</v>
      </c>
      <c r="AL588">
        <v>-6.3116648175117369</v>
      </c>
      <c r="AM588">
        <v>1.8117207740596039E-3</v>
      </c>
      <c r="AN588" s="2"/>
    </row>
    <row r="589" spans="1:40" x14ac:dyDescent="0.45">
      <c r="A589">
        <v>588</v>
      </c>
      <c r="B589" t="s">
        <v>212</v>
      </c>
      <c r="C589">
        <v>1959</v>
      </c>
      <c r="D589">
        <v>27</v>
      </c>
      <c r="E589" t="s">
        <v>22</v>
      </c>
      <c r="F589" t="s">
        <v>13</v>
      </c>
      <c r="G589">
        <v>640</v>
      </c>
      <c r="H589">
        <v>104</v>
      </c>
      <c r="I589">
        <v>154</v>
      </c>
      <c r="J589">
        <v>96</v>
      </c>
      <c r="K589">
        <v>23</v>
      </c>
      <c r="L589">
        <v>4</v>
      </c>
      <c r="M589">
        <v>21</v>
      </c>
      <c r="N589">
        <v>93</v>
      </c>
      <c r="O589">
        <v>151</v>
      </c>
      <c r="P589" s="28">
        <v>6.6</v>
      </c>
      <c r="Q589">
        <v>4.7</v>
      </c>
      <c r="R589">
        <v>6.3</v>
      </c>
      <c r="S589">
        <v>0.3</v>
      </c>
      <c r="T589">
        <v>40</v>
      </c>
      <c r="U589">
        <v>4</v>
      </c>
      <c r="V589">
        <v>-47.217614202620098</v>
      </c>
      <c r="W589">
        <v>11.650756380688767</v>
      </c>
      <c r="X589">
        <v>3.6200277190518064</v>
      </c>
      <c r="Y589">
        <v>14.86083306051669</v>
      </c>
      <c r="Z589">
        <v>-5.7177834947019264</v>
      </c>
      <c r="AA589">
        <v>-2.1093695353155262</v>
      </c>
      <c r="AB589">
        <v>-0.538469672174272</v>
      </c>
      <c r="AC589">
        <v>0.84075695400494488</v>
      </c>
      <c r="AD589">
        <v>-4.0304442366035484</v>
      </c>
      <c r="AE589">
        <v>28.05468614447253</v>
      </c>
      <c r="AF589">
        <v>-12.344406672533429</v>
      </c>
      <c r="AG589">
        <v>10.285727834228618</v>
      </c>
      <c r="AH589">
        <v>9.243714640194467</v>
      </c>
      <c r="AI589">
        <v>-3.3186806220279294E-2</v>
      </c>
      <c r="AJ589">
        <v>-8.7451534890922797</v>
      </c>
      <c r="AK589">
        <v>-0.538312357899704</v>
      </c>
      <c r="AL589">
        <v>-2.718237734003238</v>
      </c>
      <c r="AM589">
        <v>6.1905728080890239E-2</v>
      </c>
      <c r="AN589" s="2"/>
    </row>
    <row r="590" spans="1:40" x14ac:dyDescent="0.45">
      <c r="A590">
        <v>589</v>
      </c>
      <c r="B590" t="s">
        <v>479</v>
      </c>
      <c r="C590">
        <v>1995</v>
      </c>
      <c r="D590">
        <v>27</v>
      </c>
      <c r="E590" t="s">
        <v>73</v>
      </c>
      <c r="F590" t="s">
        <v>17</v>
      </c>
      <c r="G590">
        <v>567</v>
      </c>
      <c r="H590">
        <v>91</v>
      </c>
      <c r="I590">
        <v>148</v>
      </c>
      <c r="J590">
        <v>78</v>
      </c>
      <c r="K590">
        <v>36</v>
      </c>
      <c r="L590">
        <v>6</v>
      </c>
      <c r="M590">
        <v>36</v>
      </c>
      <c r="N590">
        <v>69</v>
      </c>
      <c r="O590">
        <v>155</v>
      </c>
      <c r="P590" s="28">
        <v>6.6</v>
      </c>
      <c r="Q590">
        <v>4.9000000000000004</v>
      </c>
      <c r="R590">
        <v>5.3</v>
      </c>
      <c r="S590">
        <v>0.8</v>
      </c>
      <c r="T590">
        <v>44</v>
      </c>
      <c r="U590">
        <v>-2</v>
      </c>
      <c r="V590">
        <v>-47.217614202620098</v>
      </c>
      <c r="W590">
        <v>10.321841981016455</v>
      </c>
      <c r="X590">
        <v>3.1675242541703308</v>
      </c>
      <c r="Y590">
        <v>14.281839564652403</v>
      </c>
      <c r="Z590">
        <v>-4.6456990894453147</v>
      </c>
      <c r="AA590">
        <v>-3.3016218813634319</v>
      </c>
      <c r="AB590">
        <v>-0.80770450826140805</v>
      </c>
      <c r="AC590">
        <v>1.4412976354370484</v>
      </c>
      <c r="AD590">
        <v>-2.9903295948994071</v>
      </c>
      <c r="AE590">
        <v>28.79785663836584</v>
      </c>
      <c r="AF590">
        <v>-12.344406672533429</v>
      </c>
      <c r="AG590">
        <v>10.723418380366008</v>
      </c>
      <c r="AH590">
        <v>7.7764583481001077</v>
      </c>
      <c r="AI590">
        <v>-8.8498149920744798E-2</v>
      </c>
      <c r="AJ590">
        <v>-9.6196688380015072</v>
      </c>
      <c r="AK590">
        <v>0.269156178949852</v>
      </c>
      <c r="AL590">
        <v>-4.2361499559872984</v>
      </c>
      <c r="AM590">
        <v>1.4256967695852824E-2</v>
      </c>
      <c r="AN590" s="2"/>
    </row>
    <row r="591" spans="1:40" x14ac:dyDescent="0.45">
      <c r="A591">
        <v>590</v>
      </c>
      <c r="B591" t="s">
        <v>389</v>
      </c>
      <c r="C591">
        <v>1988</v>
      </c>
      <c r="D591">
        <v>33</v>
      </c>
      <c r="E591" t="s">
        <v>25</v>
      </c>
      <c r="F591" t="s">
        <v>17</v>
      </c>
      <c r="G591">
        <v>669</v>
      </c>
      <c r="H591">
        <v>80</v>
      </c>
      <c r="I591">
        <v>155</v>
      </c>
      <c r="J591">
        <v>124</v>
      </c>
      <c r="K591">
        <v>27</v>
      </c>
      <c r="L591">
        <v>1</v>
      </c>
      <c r="M591">
        <v>57</v>
      </c>
      <c r="N591">
        <v>74</v>
      </c>
      <c r="O591">
        <v>98</v>
      </c>
      <c r="P591" s="28">
        <v>6.6</v>
      </c>
      <c r="Q591">
        <v>4.3</v>
      </c>
      <c r="R591">
        <v>4.5</v>
      </c>
      <c r="S591">
        <v>3.2</v>
      </c>
      <c r="T591">
        <v>1</v>
      </c>
      <c r="U591">
        <v>10</v>
      </c>
      <c r="V591">
        <v>-47.217614202620098</v>
      </c>
      <c r="W591">
        <v>12.178681279188726</v>
      </c>
      <c r="X591">
        <v>2.7846367069629281</v>
      </c>
      <c r="Y591">
        <v>14.95733197649407</v>
      </c>
      <c r="Z591">
        <v>-7.385470347323321</v>
      </c>
      <c r="AA591">
        <v>-2.4762164110225742</v>
      </c>
      <c r="AB591">
        <v>-0.134617418043568</v>
      </c>
      <c r="AC591">
        <v>2.2820545894419935</v>
      </c>
      <c r="AD591">
        <v>-3.2070201452544369</v>
      </c>
      <c r="AE591">
        <v>18.207677100386146</v>
      </c>
      <c r="AF591">
        <v>-12.344406672533429</v>
      </c>
      <c r="AG591">
        <v>9.4103467419538429</v>
      </c>
      <c r="AH591">
        <v>6.6026533144246198</v>
      </c>
      <c r="AI591">
        <v>-0.35399259968297919</v>
      </c>
      <c r="AJ591">
        <v>-0.218628837227307</v>
      </c>
      <c r="AK591">
        <v>-1.34578089474926</v>
      </c>
      <c r="AL591">
        <v>-8.260365819604651</v>
      </c>
      <c r="AM591">
        <v>2.5849754773772052E-4</v>
      </c>
      <c r="AN591" s="2"/>
    </row>
    <row r="592" spans="1:40" x14ac:dyDescent="0.45">
      <c r="A592">
        <v>591</v>
      </c>
      <c r="B592" t="s">
        <v>377</v>
      </c>
      <c r="C592">
        <v>1999</v>
      </c>
      <c r="D592">
        <v>25</v>
      </c>
      <c r="E592" t="s">
        <v>40</v>
      </c>
      <c r="F592" t="s">
        <v>13</v>
      </c>
      <c r="G592">
        <v>595</v>
      </c>
      <c r="H592">
        <v>103</v>
      </c>
      <c r="I592">
        <v>190</v>
      </c>
      <c r="J592">
        <v>117</v>
      </c>
      <c r="K592">
        <v>42</v>
      </c>
      <c r="L592">
        <v>4</v>
      </c>
      <c r="M592">
        <v>14</v>
      </c>
      <c r="N592">
        <v>51</v>
      </c>
      <c r="O592">
        <v>153</v>
      </c>
      <c r="P592" s="28">
        <v>6.6</v>
      </c>
      <c r="Q592">
        <v>4.5</v>
      </c>
      <c r="R592">
        <v>7.3</v>
      </c>
      <c r="S592">
        <v>0.2</v>
      </c>
      <c r="T592">
        <v>45</v>
      </c>
      <c r="U592">
        <v>3</v>
      </c>
      <c r="V592">
        <v>-47.217614202620098</v>
      </c>
      <c r="W592">
        <v>10.831562572671588</v>
      </c>
      <c r="X592">
        <v>3.5852197602147697</v>
      </c>
      <c r="Y592">
        <v>18.334794035702409</v>
      </c>
      <c r="Z592">
        <v>-6.9685486341679725</v>
      </c>
      <c r="AA592">
        <v>-3.8518921949240039</v>
      </c>
      <c r="AB592">
        <v>-0.538469672174272</v>
      </c>
      <c r="AC592">
        <v>0.56050463600329659</v>
      </c>
      <c r="AD592">
        <v>-2.2102436136213011</v>
      </c>
      <c r="AE592">
        <v>28.426271391419185</v>
      </c>
      <c r="AF592">
        <v>-12.344406672533429</v>
      </c>
      <c r="AG592">
        <v>9.8480372880912306</v>
      </c>
      <c r="AH592">
        <v>10.710970932288827</v>
      </c>
      <c r="AI592">
        <v>-2.21245374801862E-2</v>
      </c>
      <c r="AJ592">
        <v>-9.8382976752288158</v>
      </c>
      <c r="AK592">
        <v>-0.403734268424778</v>
      </c>
      <c r="AL592">
        <v>-1.0979708547835547</v>
      </c>
      <c r="AM592">
        <v>0.25012028813845177</v>
      </c>
      <c r="AN592" s="2"/>
    </row>
    <row r="593" spans="1:40" x14ac:dyDescent="0.45">
      <c r="A593">
        <v>592</v>
      </c>
      <c r="B593" t="s">
        <v>78</v>
      </c>
      <c r="C593">
        <v>2001</v>
      </c>
      <c r="D593">
        <v>21</v>
      </c>
      <c r="E593" t="s">
        <v>25</v>
      </c>
      <c r="F593" t="s">
        <v>17</v>
      </c>
      <c r="G593">
        <v>676</v>
      </c>
      <c r="H593">
        <v>112</v>
      </c>
      <c r="I593">
        <v>194</v>
      </c>
      <c r="J593">
        <v>106</v>
      </c>
      <c r="K593">
        <v>47</v>
      </c>
      <c r="L593">
        <v>4</v>
      </c>
      <c r="M593">
        <v>1</v>
      </c>
      <c r="N593">
        <v>69</v>
      </c>
      <c r="O593">
        <v>157</v>
      </c>
      <c r="P593" s="28">
        <v>6.6</v>
      </c>
      <c r="Q593">
        <v>4.5999999999999996</v>
      </c>
      <c r="R593">
        <v>6.1</v>
      </c>
      <c r="S593">
        <v>0</v>
      </c>
      <c r="T593">
        <v>51</v>
      </c>
      <c r="U593">
        <v>-4</v>
      </c>
      <c r="V593">
        <v>-47.217614202620098</v>
      </c>
      <c r="W593">
        <v>12.306111427102509</v>
      </c>
      <c r="X593">
        <v>3.8984913897480991</v>
      </c>
      <c r="Y593">
        <v>18.720789699611935</v>
      </c>
      <c r="Z593">
        <v>-6.3133859420667102</v>
      </c>
      <c r="AA593">
        <v>-4.3104507895578141</v>
      </c>
      <c r="AB593">
        <v>-0.538469672174272</v>
      </c>
      <c r="AC593">
        <v>4.0036045428806899E-2</v>
      </c>
      <c r="AD593">
        <v>-2.9903295948994071</v>
      </c>
      <c r="AE593">
        <v>29.169441885312498</v>
      </c>
      <c r="AF593">
        <v>-12.344406672533429</v>
      </c>
      <c r="AG593">
        <v>10.066882561159924</v>
      </c>
      <c r="AH593">
        <v>8.9502633817755957</v>
      </c>
      <c r="AI593">
        <v>0</v>
      </c>
      <c r="AJ593">
        <v>-11.150070698592657</v>
      </c>
      <c r="AK593">
        <v>0.538312357899704</v>
      </c>
      <c r="AL593">
        <v>-1.174398824405321</v>
      </c>
      <c r="AM593">
        <v>0.23606079665991084</v>
      </c>
      <c r="AN593" s="2"/>
    </row>
    <row r="594" spans="1:40" x14ac:dyDescent="0.45">
      <c r="A594">
        <v>593</v>
      </c>
      <c r="B594" t="s">
        <v>480</v>
      </c>
      <c r="C594">
        <v>1980</v>
      </c>
      <c r="D594">
        <v>25</v>
      </c>
      <c r="E594" t="s">
        <v>22</v>
      </c>
      <c r="F594" t="s">
        <v>13</v>
      </c>
      <c r="G594">
        <v>642</v>
      </c>
      <c r="H594">
        <v>99</v>
      </c>
      <c r="I594">
        <v>151</v>
      </c>
      <c r="J594">
        <v>114</v>
      </c>
      <c r="K594">
        <v>23</v>
      </c>
      <c r="L594">
        <v>7</v>
      </c>
      <c r="M594">
        <v>30</v>
      </c>
      <c r="N594">
        <v>119</v>
      </c>
      <c r="O594">
        <v>133</v>
      </c>
      <c r="P594" s="28">
        <v>6.6</v>
      </c>
      <c r="Q594">
        <v>4.7</v>
      </c>
      <c r="R594">
        <v>6.4</v>
      </c>
      <c r="S594">
        <v>0.8</v>
      </c>
      <c r="T594">
        <v>30</v>
      </c>
      <c r="U594">
        <v>9</v>
      </c>
      <c r="V594">
        <v>-47.217614202620098</v>
      </c>
      <c r="W594">
        <v>11.687164994378419</v>
      </c>
      <c r="X594">
        <v>3.4459879248666234</v>
      </c>
      <c r="Y594">
        <v>14.571336312584545</v>
      </c>
      <c r="Z594">
        <v>-6.7898678999585371</v>
      </c>
      <c r="AA594">
        <v>-2.1093695353155262</v>
      </c>
      <c r="AB594">
        <v>-0.94232192630497602</v>
      </c>
      <c r="AC594">
        <v>1.201081362864207</v>
      </c>
      <c r="AD594">
        <v>-5.1572350984497026</v>
      </c>
      <c r="AE594">
        <v>24.710418921952623</v>
      </c>
      <c r="AF594">
        <v>-12.344406672533429</v>
      </c>
      <c r="AG594">
        <v>10.285727834228618</v>
      </c>
      <c r="AH594">
        <v>9.3904402694039035</v>
      </c>
      <c r="AI594">
        <v>-8.8498149920744798E-2</v>
      </c>
      <c r="AJ594">
        <v>-6.5588651168192103</v>
      </c>
      <c r="AK594">
        <v>-1.211202805274334</v>
      </c>
      <c r="AL594">
        <v>-7.1272237869176216</v>
      </c>
      <c r="AM594">
        <v>8.0230123957979063E-4</v>
      </c>
      <c r="AN594" s="2"/>
    </row>
    <row r="595" spans="1:40" x14ac:dyDescent="0.45">
      <c r="A595">
        <v>594</v>
      </c>
      <c r="B595" t="s">
        <v>481</v>
      </c>
      <c r="C595">
        <v>1995</v>
      </c>
      <c r="D595">
        <v>26</v>
      </c>
      <c r="E595" t="s">
        <v>158</v>
      </c>
      <c r="F595" t="s">
        <v>13</v>
      </c>
      <c r="G595">
        <v>638</v>
      </c>
      <c r="H595">
        <v>111</v>
      </c>
      <c r="I595">
        <v>177</v>
      </c>
      <c r="J595">
        <v>106</v>
      </c>
      <c r="K595">
        <v>34</v>
      </c>
      <c r="L595">
        <v>3</v>
      </c>
      <c r="M595">
        <v>5</v>
      </c>
      <c r="N595">
        <v>91</v>
      </c>
      <c r="O595">
        <v>165</v>
      </c>
      <c r="P595" s="28">
        <v>6.6</v>
      </c>
      <c r="Q595">
        <v>4.4000000000000004</v>
      </c>
      <c r="R595">
        <v>7.2</v>
      </c>
      <c r="S595">
        <v>-1.1000000000000001</v>
      </c>
      <c r="T595">
        <v>57</v>
      </c>
      <c r="U595">
        <v>2</v>
      </c>
      <c r="V595">
        <v>-47.217614202620098</v>
      </c>
      <c r="W595">
        <v>11.614347766999115</v>
      </c>
      <c r="X595">
        <v>3.8636834309110624</v>
      </c>
      <c r="Y595">
        <v>17.080308127996453</v>
      </c>
      <c r="Z595">
        <v>-6.3133859420667102</v>
      </c>
      <c r="AA595">
        <v>-3.1181984435099079</v>
      </c>
      <c r="AB595">
        <v>-0.40385225413070402</v>
      </c>
      <c r="AC595">
        <v>0.20018022714403449</v>
      </c>
      <c r="AD595">
        <v>-3.943768016461537</v>
      </c>
      <c r="AE595">
        <v>30.65578287309912</v>
      </c>
      <c r="AF595">
        <v>-12.344406672533429</v>
      </c>
      <c r="AG595">
        <v>9.6291920150225376</v>
      </c>
      <c r="AH595">
        <v>10.564245303079392</v>
      </c>
      <c r="AI595">
        <v>0.12168495614102411</v>
      </c>
      <c r="AJ595">
        <v>-12.461843721956498</v>
      </c>
      <c r="AK595">
        <v>-0.269156178949852</v>
      </c>
      <c r="AL595">
        <v>-2.3428007318359922</v>
      </c>
      <c r="AM595">
        <v>8.7639712344303788E-2</v>
      </c>
      <c r="AN595" s="2"/>
    </row>
    <row r="596" spans="1:40" x14ac:dyDescent="0.45">
      <c r="A596">
        <v>595</v>
      </c>
      <c r="B596" t="s">
        <v>482</v>
      </c>
      <c r="C596">
        <v>2019</v>
      </c>
      <c r="D596">
        <v>26</v>
      </c>
      <c r="E596" t="s">
        <v>52</v>
      </c>
      <c r="F596" t="s">
        <v>17</v>
      </c>
      <c r="G596">
        <v>561</v>
      </c>
      <c r="H596">
        <v>89</v>
      </c>
      <c r="I596">
        <v>149</v>
      </c>
      <c r="J596">
        <v>78</v>
      </c>
      <c r="K596">
        <v>38</v>
      </c>
      <c r="L596">
        <v>4</v>
      </c>
      <c r="M596">
        <v>11</v>
      </c>
      <c r="N596">
        <v>28</v>
      </c>
      <c r="O596">
        <v>115</v>
      </c>
      <c r="P596" s="28">
        <v>6.6</v>
      </c>
      <c r="Q596">
        <v>4.8</v>
      </c>
      <c r="R596">
        <v>3.5</v>
      </c>
      <c r="S596">
        <v>3.8</v>
      </c>
      <c r="T596">
        <v>9</v>
      </c>
      <c r="U596">
        <v>2</v>
      </c>
      <c r="V596">
        <v>-47.217614202620098</v>
      </c>
      <c r="W596">
        <v>10.212616139947498</v>
      </c>
      <c r="X596">
        <v>3.0979083364962574</v>
      </c>
      <c r="Y596">
        <v>14.378338480629784</v>
      </c>
      <c r="Z596">
        <v>-4.6456990894453147</v>
      </c>
      <c r="AA596">
        <v>-3.4850453192169559</v>
      </c>
      <c r="AB596">
        <v>-0.538469672174272</v>
      </c>
      <c r="AC596">
        <v>0.44039649971687589</v>
      </c>
      <c r="AD596">
        <v>-1.2134670819881652</v>
      </c>
      <c r="AE596">
        <v>21.36615169943272</v>
      </c>
      <c r="AF596">
        <v>-12.344406672533429</v>
      </c>
      <c r="AG596">
        <v>10.504573107297313</v>
      </c>
      <c r="AH596">
        <v>5.1353970223302596</v>
      </c>
      <c r="AI596">
        <v>-0.42036621212353775</v>
      </c>
      <c r="AJ596">
        <v>-1.9676595350457631</v>
      </c>
      <c r="AK596">
        <v>-0.269156178949852</v>
      </c>
      <c r="AL596">
        <v>-6.9665026782466777</v>
      </c>
      <c r="AM596">
        <v>9.4205662014701656E-4</v>
      </c>
      <c r="AN596" s="2"/>
    </row>
    <row r="597" spans="1:40" x14ac:dyDescent="0.45">
      <c r="A597">
        <v>596</v>
      </c>
      <c r="B597" t="s">
        <v>483</v>
      </c>
      <c r="C597">
        <v>2009</v>
      </c>
      <c r="D597">
        <v>26</v>
      </c>
      <c r="E597" t="s">
        <v>97</v>
      </c>
      <c r="F597" t="s">
        <v>13</v>
      </c>
      <c r="G597">
        <v>629</v>
      </c>
      <c r="H597">
        <v>85</v>
      </c>
      <c r="I597">
        <v>160</v>
      </c>
      <c r="J597">
        <v>117</v>
      </c>
      <c r="K597">
        <v>24</v>
      </c>
      <c r="L597">
        <v>1</v>
      </c>
      <c r="M597">
        <v>16</v>
      </c>
      <c r="N597">
        <v>46</v>
      </c>
      <c r="O597">
        <v>105</v>
      </c>
      <c r="P597" s="28">
        <v>6.6</v>
      </c>
      <c r="Q597">
        <v>4.3</v>
      </c>
      <c r="R597">
        <v>3.4</v>
      </c>
      <c r="S597">
        <v>3.7</v>
      </c>
      <c r="T597">
        <v>6</v>
      </c>
      <c r="U597">
        <v>1</v>
      </c>
      <c r="V597">
        <v>-47.217614202620098</v>
      </c>
      <c r="W597">
        <v>11.450509005395679</v>
      </c>
      <c r="X597">
        <v>2.9586765011481111</v>
      </c>
      <c r="Y597">
        <v>15.439826556380975</v>
      </c>
      <c r="Z597">
        <v>-6.9685486341679725</v>
      </c>
      <c r="AA597">
        <v>-2.201081254242288</v>
      </c>
      <c r="AB597">
        <v>-0.134617418043568</v>
      </c>
      <c r="AC597">
        <v>0.64057672686091038</v>
      </c>
      <c r="AD597">
        <v>-1.9935530632662715</v>
      </c>
      <c r="AE597">
        <v>19.508225464699439</v>
      </c>
      <c r="AF597">
        <v>-12.344406672533429</v>
      </c>
      <c r="AG597">
        <v>9.4103467419538429</v>
      </c>
      <c r="AH597">
        <v>4.988671393120824</v>
      </c>
      <c r="AI597">
        <v>-0.40930394338344472</v>
      </c>
      <c r="AJ597">
        <v>-1.3117730233638421</v>
      </c>
      <c r="AK597">
        <v>-0.134578089474926</v>
      </c>
      <c r="AL597">
        <v>-8.3186439115360553</v>
      </c>
      <c r="AM597">
        <v>2.4386694026058467E-4</v>
      </c>
      <c r="AN597" s="2"/>
    </row>
    <row r="598" spans="1:40" x14ac:dyDescent="0.45">
      <c r="A598">
        <v>597</v>
      </c>
      <c r="B598" t="s">
        <v>181</v>
      </c>
      <c r="C598">
        <v>1969</v>
      </c>
      <c r="D598">
        <v>28</v>
      </c>
      <c r="E598" t="s">
        <v>73</v>
      </c>
      <c r="F598" t="s">
        <v>17</v>
      </c>
      <c r="G598">
        <v>731</v>
      </c>
      <c r="H598">
        <v>120</v>
      </c>
      <c r="I598">
        <v>218</v>
      </c>
      <c r="J598">
        <v>158</v>
      </c>
      <c r="K598">
        <v>33</v>
      </c>
      <c r="L598">
        <v>11</v>
      </c>
      <c r="M598">
        <v>7</v>
      </c>
      <c r="N598">
        <v>88</v>
      </c>
      <c r="O598">
        <v>158</v>
      </c>
      <c r="P598" s="28">
        <v>6.6</v>
      </c>
      <c r="Q598">
        <v>4.3</v>
      </c>
      <c r="R598">
        <v>7.1</v>
      </c>
      <c r="S598">
        <v>-1.1000000000000001</v>
      </c>
      <c r="T598">
        <v>47</v>
      </c>
      <c r="U598">
        <v>2</v>
      </c>
      <c r="V598">
        <v>-47.217614202620098</v>
      </c>
      <c r="W598">
        <v>13.307348303567951</v>
      </c>
      <c r="X598">
        <v>4.1769550604443921</v>
      </c>
      <c r="Y598">
        <v>21.036763683069079</v>
      </c>
      <c r="Z598">
        <v>-9.4105186683635864</v>
      </c>
      <c r="AA598">
        <v>-3.0264867245831457</v>
      </c>
      <c r="AB598">
        <v>-1.4807915984792479</v>
      </c>
      <c r="AC598">
        <v>0.28025231800164829</v>
      </c>
      <c r="AD598">
        <v>-3.8137536862485195</v>
      </c>
      <c r="AE598">
        <v>29.355234508785824</v>
      </c>
      <c r="AF598">
        <v>-12.344406672533429</v>
      </c>
      <c r="AG598">
        <v>9.4103467419538429</v>
      </c>
      <c r="AH598">
        <v>10.417519673869956</v>
      </c>
      <c r="AI598">
        <v>0.12168495614102411</v>
      </c>
      <c r="AJ598">
        <v>-10.27555534968343</v>
      </c>
      <c r="AK598">
        <v>-0.269156178949852</v>
      </c>
      <c r="AL598">
        <v>0.26782216437240702</v>
      </c>
      <c r="AM598">
        <v>0.56655817157148181</v>
      </c>
      <c r="AN598" s="2"/>
    </row>
    <row r="599" spans="1:40" x14ac:dyDescent="0.45">
      <c r="A599">
        <v>598</v>
      </c>
      <c r="B599" t="s">
        <v>195</v>
      </c>
      <c r="C599">
        <v>1963</v>
      </c>
      <c r="D599">
        <v>23</v>
      </c>
      <c r="E599" t="s">
        <v>40</v>
      </c>
      <c r="F599" t="s">
        <v>13</v>
      </c>
      <c r="G599">
        <v>668</v>
      </c>
      <c r="H599">
        <v>91</v>
      </c>
      <c r="I599">
        <v>183</v>
      </c>
      <c r="J599">
        <v>126</v>
      </c>
      <c r="K599">
        <v>40</v>
      </c>
      <c r="L599">
        <v>3</v>
      </c>
      <c r="M599">
        <v>8</v>
      </c>
      <c r="N599">
        <v>95</v>
      </c>
      <c r="O599">
        <v>148</v>
      </c>
      <c r="P599" s="28">
        <v>6.6</v>
      </c>
      <c r="Q599">
        <v>4.7</v>
      </c>
      <c r="R599">
        <v>5.3</v>
      </c>
      <c r="S599">
        <v>0.4</v>
      </c>
      <c r="T599">
        <v>39</v>
      </c>
      <c r="U599">
        <v>0</v>
      </c>
      <c r="V599">
        <v>-47.217614202620098</v>
      </c>
      <c r="W599">
        <v>12.160476972343901</v>
      </c>
      <c r="X599">
        <v>3.1675242541703308</v>
      </c>
      <c r="Y599">
        <v>17.659301623860742</v>
      </c>
      <c r="Z599">
        <v>-7.5045908367962779</v>
      </c>
      <c r="AA599">
        <v>-3.6684687570704799</v>
      </c>
      <c r="AB599">
        <v>-0.40385225413070402</v>
      </c>
      <c r="AC599">
        <v>0.32028836343045519</v>
      </c>
      <c r="AD599">
        <v>-4.1171204567455604</v>
      </c>
      <c r="AE599">
        <v>27.497308274052546</v>
      </c>
      <c r="AF599">
        <v>-12.344406672533429</v>
      </c>
      <c r="AG599">
        <v>10.285727834228618</v>
      </c>
      <c r="AH599">
        <v>7.7764583481001077</v>
      </c>
      <c r="AI599">
        <v>-4.4249074960372399E-2</v>
      </c>
      <c r="AJ599">
        <v>-8.5265246518649729</v>
      </c>
      <c r="AK599">
        <v>0</v>
      </c>
      <c r="AL599">
        <v>-4.9597412365351943</v>
      </c>
      <c r="AM599">
        <v>6.9658789082804526E-3</v>
      </c>
      <c r="AN599" s="2"/>
    </row>
    <row r="600" spans="1:40" x14ac:dyDescent="0.45">
      <c r="A600">
        <v>599</v>
      </c>
      <c r="B600" t="s">
        <v>292</v>
      </c>
      <c r="C600">
        <v>1993</v>
      </c>
      <c r="D600">
        <v>30</v>
      </c>
      <c r="E600" t="s">
        <v>28</v>
      </c>
      <c r="F600" t="s">
        <v>17</v>
      </c>
      <c r="G600">
        <v>773</v>
      </c>
      <c r="H600">
        <v>143</v>
      </c>
      <c r="I600">
        <v>194</v>
      </c>
      <c r="J600">
        <v>125</v>
      </c>
      <c r="K600">
        <v>44</v>
      </c>
      <c r="L600">
        <v>6</v>
      </c>
      <c r="M600">
        <v>37</v>
      </c>
      <c r="N600">
        <v>129</v>
      </c>
      <c r="O600">
        <v>144</v>
      </c>
      <c r="P600" s="28">
        <v>6.6</v>
      </c>
      <c r="Q600">
        <v>4.5</v>
      </c>
      <c r="R600">
        <v>7</v>
      </c>
      <c r="S600">
        <v>-0.2</v>
      </c>
      <c r="T600">
        <v>41</v>
      </c>
      <c r="U600">
        <v>6</v>
      </c>
      <c r="V600">
        <v>-47.217614202620098</v>
      </c>
      <c r="W600">
        <v>14.071929191050652</v>
      </c>
      <c r="X600">
        <v>4.9775381136962338</v>
      </c>
      <c r="Y600">
        <v>18.720789699611935</v>
      </c>
      <c r="Z600">
        <v>-7.4450305920597994</v>
      </c>
      <c r="AA600">
        <v>-4.0353156327775279</v>
      </c>
      <c r="AB600">
        <v>-0.80770450826140805</v>
      </c>
      <c r="AC600">
        <v>1.4813336808658553</v>
      </c>
      <c r="AD600">
        <v>-5.5906161991597614</v>
      </c>
      <c r="AE600">
        <v>26.754137780159233</v>
      </c>
      <c r="AF600">
        <v>-12.344406672533429</v>
      </c>
      <c r="AG600">
        <v>9.8480372880912306</v>
      </c>
      <c r="AH600">
        <v>10.270794044660519</v>
      </c>
      <c r="AI600">
        <v>2.21245374801862E-2</v>
      </c>
      <c r="AJ600">
        <v>-8.9637823263195866</v>
      </c>
      <c r="AK600">
        <v>-0.807468536849556</v>
      </c>
      <c r="AL600">
        <v>-1.065254334965327</v>
      </c>
      <c r="AM600">
        <v>0.25630662555115835</v>
      </c>
      <c r="AN600" s="2"/>
    </row>
    <row r="601" spans="1:40" x14ac:dyDescent="0.45">
      <c r="A601">
        <v>600</v>
      </c>
      <c r="B601" t="s">
        <v>171</v>
      </c>
      <c r="C601">
        <v>1975</v>
      </c>
      <c r="D601">
        <v>28</v>
      </c>
      <c r="E601" t="s">
        <v>22</v>
      </c>
      <c r="F601" t="s">
        <v>13</v>
      </c>
      <c r="G601">
        <v>661</v>
      </c>
      <c r="H601">
        <v>83</v>
      </c>
      <c r="I601">
        <v>190</v>
      </c>
      <c r="J601">
        <v>151</v>
      </c>
      <c r="K601">
        <v>24</v>
      </c>
      <c r="L601">
        <v>3</v>
      </c>
      <c r="M601">
        <v>3</v>
      </c>
      <c r="N601">
        <v>45</v>
      </c>
      <c r="O601">
        <v>126</v>
      </c>
      <c r="P601" s="28">
        <v>6.6</v>
      </c>
      <c r="Q601">
        <v>4.3</v>
      </c>
      <c r="R601">
        <v>5.8</v>
      </c>
      <c r="S601">
        <v>1.6</v>
      </c>
      <c r="T601">
        <v>26</v>
      </c>
      <c r="U601">
        <v>-1</v>
      </c>
      <c r="V601">
        <v>-47.217614202620098</v>
      </c>
      <c r="W601">
        <v>12.033046824430118</v>
      </c>
      <c r="X601">
        <v>2.8890605834740377</v>
      </c>
      <c r="Y601">
        <v>18.334794035702409</v>
      </c>
      <c r="Z601">
        <v>-8.993596955208238</v>
      </c>
      <c r="AA601">
        <v>-2.201081254242288</v>
      </c>
      <c r="AB601">
        <v>-0.40385225413070402</v>
      </c>
      <c r="AC601">
        <v>0.1201081362864207</v>
      </c>
      <c r="AD601">
        <v>-1.9502149531952655</v>
      </c>
      <c r="AE601">
        <v>23.40987055763933</v>
      </c>
      <c r="AF601">
        <v>-12.344406672533429</v>
      </c>
      <c r="AG601">
        <v>9.4103467419538429</v>
      </c>
      <c r="AH601">
        <v>8.5100864941472878</v>
      </c>
      <c r="AI601">
        <v>-0.1769962998414896</v>
      </c>
      <c r="AJ601">
        <v>-5.6843497679099819</v>
      </c>
      <c r="AK601">
        <v>0.134578089474926</v>
      </c>
      <c r="AL601">
        <v>-4.1302208965731264</v>
      </c>
      <c r="AM601">
        <v>1.5824873257218961E-2</v>
      </c>
      <c r="AN601" s="2"/>
    </row>
    <row r="602" spans="1:40" x14ac:dyDescent="0.45">
      <c r="A602">
        <v>601</v>
      </c>
      <c r="B602" t="s">
        <v>484</v>
      </c>
      <c r="C602">
        <v>2004</v>
      </c>
      <c r="D602">
        <v>30</v>
      </c>
      <c r="E602" t="s">
        <v>28</v>
      </c>
      <c r="F602" t="s">
        <v>17</v>
      </c>
      <c r="G602">
        <v>713</v>
      </c>
      <c r="H602">
        <v>118</v>
      </c>
      <c r="I602">
        <v>173</v>
      </c>
      <c r="J602">
        <v>95</v>
      </c>
      <c r="K602">
        <v>47</v>
      </c>
      <c r="L602">
        <v>1</v>
      </c>
      <c r="M602">
        <v>40</v>
      </c>
      <c r="N602">
        <v>127</v>
      </c>
      <c r="O602">
        <v>145</v>
      </c>
      <c r="P602" s="28">
        <v>6.6</v>
      </c>
      <c r="Q602">
        <v>4.5</v>
      </c>
      <c r="R602">
        <v>6.5</v>
      </c>
      <c r="S602">
        <v>-0.6</v>
      </c>
      <c r="T602">
        <v>43</v>
      </c>
      <c r="U602">
        <v>9</v>
      </c>
      <c r="V602">
        <v>-47.217614202620098</v>
      </c>
      <c r="W602">
        <v>12.979670780361079</v>
      </c>
      <c r="X602">
        <v>4.1073391427703188</v>
      </c>
      <c r="Y602">
        <v>16.694312464086931</v>
      </c>
      <c r="Z602">
        <v>-5.6582232499654479</v>
      </c>
      <c r="AA602">
        <v>-4.3104507895578141</v>
      </c>
      <c r="AB602">
        <v>-0.134617418043568</v>
      </c>
      <c r="AC602">
        <v>1.601441817152276</v>
      </c>
      <c r="AD602">
        <v>-5.5039399790177495</v>
      </c>
      <c r="AE602">
        <v>26.939930403632562</v>
      </c>
      <c r="AF602">
        <v>-12.344406672533429</v>
      </c>
      <c r="AG602">
        <v>9.8480372880912306</v>
      </c>
      <c r="AH602">
        <v>9.5371658986133401</v>
      </c>
      <c r="AI602">
        <v>6.6373612440558588E-2</v>
      </c>
      <c r="AJ602">
        <v>-9.4010400007742003</v>
      </c>
      <c r="AK602">
        <v>-1.211202805274334</v>
      </c>
      <c r="AL602">
        <v>-4.0072237106383515</v>
      </c>
      <c r="AM602">
        <v>1.785906295296414E-2</v>
      </c>
      <c r="AN602" s="2"/>
    </row>
    <row r="603" spans="1:40" x14ac:dyDescent="0.45">
      <c r="A603">
        <v>602</v>
      </c>
      <c r="B603" t="s">
        <v>354</v>
      </c>
      <c r="C603">
        <v>1970</v>
      </c>
      <c r="D603">
        <v>32</v>
      </c>
      <c r="E603" t="s">
        <v>52</v>
      </c>
      <c r="F603" t="s">
        <v>17</v>
      </c>
      <c r="G603">
        <v>714</v>
      </c>
      <c r="H603">
        <v>137</v>
      </c>
      <c r="I603">
        <v>205</v>
      </c>
      <c r="J603">
        <v>125</v>
      </c>
      <c r="K603">
        <v>34</v>
      </c>
      <c r="L603">
        <v>4</v>
      </c>
      <c r="M603">
        <v>7</v>
      </c>
      <c r="N603">
        <v>72</v>
      </c>
      <c r="O603">
        <v>148</v>
      </c>
      <c r="P603" s="28">
        <v>6.6</v>
      </c>
      <c r="Q603">
        <v>4.3</v>
      </c>
      <c r="R603">
        <v>6.2</v>
      </c>
      <c r="S603">
        <v>-0.6</v>
      </c>
      <c r="T603">
        <v>39</v>
      </c>
      <c r="U603">
        <v>8</v>
      </c>
      <c r="V603">
        <v>-47.217614202620098</v>
      </c>
      <c r="W603">
        <v>12.997875087205905</v>
      </c>
      <c r="X603">
        <v>4.7686903606740145</v>
      </c>
      <c r="Y603">
        <v>19.782277775363124</v>
      </c>
      <c r="Z603">
        <v>-7.4450305920597994</v>
      </c>
      <c r="AA603">
        <v>-3.1181984435099079</v>
      </c>
      <c r="AB603">
        <v>-0.538469672174272</v>
      </c>
      <c r="AC603">
        <v>0.28025231800164829</v>
      </c>
      <c r="AD603">
        <v>-3.120343925112425</v>
      </c>
      <c r="AE603">
        <v>27.497308274052546</v>
      </c>
      <c r="AF603">
        <v>-12.344406672533429</v>
      </c>
      <c r="AG603">
        <v>9.4103467419538429</v>
      </c>
      <c r="AH603">
        <v>9.0969890109850322</v>
      </c>
      <c r="AI603">
        <v>6.6373612440558588E-2</v>
      </c>
      <c r="AJ603">
        <v>-8.5265246518649729</v>
      </c>
      <c r="AK603">
        <v>-1.076624715799408</v>
      </c>
      <c r="AL603">
        <v>0.5129003050023595</v>
      </c>
      <c r="AM603">
        <v>0.62548612717053931</v>
      </c>
      <c r="AN603" s="2"/>
    </row>
    <row r="604" spans="1:40" x14ac:dyDescent="0.45">
      <c r="A604">
        <v>603</v>
      </c>
      <c r="B604" t="s">
        <v>485</v>
      </c>
      <c r="C604">
        <v>1968</v>
      </c>
      <c r="D604">
        <v>33</v>
      </c>
      <c r="E604" t="s">
        <v>19</v>
      </c>
      <c r="F604" t="s">
        <v>17</v>
      </c>
      <c r="G604">
        <v>718</v>
      </c>
      <c r="H604">
        <v>72</v>
      </c>
      <c r="I604">
        <v>210</v>
      </c>
      <c r="J604">
        <v>157</v>
      </c>
      <c r="K604">
        <v>37</v>
      </c>
      <c r="L604">
        <v>5</v>
      </c>
      <c r="M604">
        <v>12</v>
      </c>
      <c r="N604">
        <v>48</v>
      </c>
      <c r="O604">
        <v>140</v>
      </c>
      <c r="P604" s="28">
        <v>6.6</v>
      </c>
      <c r="Q604">
        <v>4.2</v>
      </c>
      <c r="R604">
        <v>6.1</v>
      </c>
      <c r="S604">
        <v>0.3</v>
      </c>
      <c r="T604">
        <v>32</v>
      </c>
      <c r="U604">
        <v>-1</v>
      </c>
      <c r="V604">
        <v>-47.217614202620098</v>
      </c>
      <c r="W604">
        <v>13.070692314585211</v>
      </c>
      <c r="X604">
        <v>2.506173036266635</v>
      </c>
      <c r="Y604">
        <v>20.264772355250031</v>
      </c>
      <c r="Z604">
        <v>-9.3509584236271088</v>
      </c>
      <c r="AA604">
        <v>-3.3933336002901937</v>
      </c>
      <c r="AB604">
        <v>-0.67308709021783997</v>
      </c>
      <c r="AC604">
        <v>0.48043254514568279</v>
      </c>
      <c r="AD604">
        <v>-2.0802292834082832</v>
      </c>
      <c r="AE604">
        <v>26.01096728626592</v>
      </c>
      <c r="AF604">
        <v>-12.344406672533429</v>
      </c>
      <c r="AG604">
        <v>9.1915014688851482</v>
      </c>
      <c r="AH604">
        <v>8.9502633817755957</v>
      </c>
      <c r="AI604">
        <v>-3.3186806220279294E-2</v>
      </c>
      <c r="AJ604">
        <v>-6.996122791273824</v>
      </c>
      <c r="AK604">
        <v>0.134578089474926</v>
      </c>
      <c r="AL604">
        <v>-1.4795583925419113</v>
      </c>
      <c r="AM604">
        <v>0.18549413075658658</v>
      </c>
      <c r="AN604" s="2"/>
    </row>
    <row r="605" spans="1:40" x14ac:dyDescent="0.45">
      <c r="A605">
        <v>604</v>
      </c>
      <c r="B605" t="s">
        <v>407</v>
      </c>
      <c r="C605">
        <v>1982</v>
      </c>
      <c r="D605">
        <v>33</v>
      </c>
      <c r="E605" t="s">
        <v>235</v>
      </c>
      <c r="F605" t="s">
        <v>13</v>
      </c>
      <c r="G605">
        <v>708</v>
      </c>
      <c r="H605">
        <v>100</v>
      </c>
      <c r="I605">
        <v>183</v>
      </c>
      <c r="J605">
        <v>125</v>
      </c>
      <c r="K605">
        <v>29</v>
      </c>
      <c r="L605">
        <v>4</v>
      </c>
      <c r="M605">
        <v>17</v>
      </c>
      <c r="N605">
        <v>84</v>
      </c>
      <c r="O605">
        <v>143</v>
      </c>
      <c r="P605" s="28">
        <v>6.6</v>
      </c>
      <c r="Q605">
        <v>4.4000000000000004</v>
      </c>
      <c r="R605">
        <v>7.1</v>
      </c>
      <c r="S605">
        <v>-0.1</v>
      </c>
      <c r="T605">
        <v>39</v>
      </c>
      <c r="U605">
        <v>4</v>
      </c>
      <c r="V605">
        <v>-47.217614202620098</v>
      </c>
      <c r="W605">
        <v>12.888649246136948</v>
      </c>
      <c r="X605">
        <v>3.4807958837036601</v>
      </c>
      <c r="Y605">
        <v>17.659301623860742</v>
      </c>
      <c r="Z605">
        <v>-7.4450305920597994</v>
      </c>
      <c r="AA605">
        <v>-2.6596398488760977</v>
      </c>
      <c r="AB605">
        <v>-0.538469672174272</v>
      </c>
      <c r="AC605">
        <v>0.68061277228971728</v>
      </c>
      <c r="AD605">
        <v>-3.6404012459644957</v>
      </c>
      <c r="AE605">
        <v>26.568345156685904</v>
      </c>
      <c r="AF605">
        <v>-12.344406672533429</v>
      </c>
      <c r="AG605">
        <v>9.6291920150225376</v>
      </c>
      <c r="AH605">
        <v>10.417519673869956</v>
      </c>
      <c r="AI605">
        <v>1.10622687400931E-2</v>
      </c>
      <c r="AJ605">
        <v>-8.5265246518649729</v>
      </c>
      <c r="AK605">
        <v>-0.538312357899704</v>
      </c>
      <c r="AL605">
        <v>-1.5749206036833057</v>
      </c>
      <c r="AM605">
        <v>0.17151605176245235</v>
      </c>
      <c r="AN605" s="2"/>
    </row>
    <row r="606" spans="1:40" x14ac:dyDescent="0.45">
      <c r="A606">
        <v>605</v>
      </c>
      <c r="B606" t="s">
        <v>486</v>
      </c>
      <c r="C606">
        <v>1966</v>
      </c>
      <c r="D606">
        <v>24</v>
      </c>
      <c r="E606" t="s">
        <v>65</v>
      </c>
      <c r="F606" t="s">
        <v>17</v>
      </c>
      <c r="G606">
        <v>636</v>
      </c>
      <c r="H606">
        <v>88</v>
      </c>
      <c r="I606">
        <v>165</v>
      </c>
      <c r="J606">
        <v>105</v>
      </c>
      <c r="K606">
        <v>23</v>
      </c>
      <c r="L606">
        <v>4</v>
      </c>
      <c r="M606">
        <v>2</v>
      </c>
      <c r="N606">
        <v>48</v>
      </c>
      <c r="O606">
        <v>130</v>
      </c>
      <c r="P606" s="28">
        <v>6.6</v>
      </c>
      <c r="Q606">
        <v>4.2</v>
      </c>
      <c r="R606">
        <v>5.5</v>
      </c>
      <c r="S606">
        <v>1.3</v>
      </c>
      <c r="T606">
        <v>28</v>
      </c>
      <c r="U606">
        <v>-2</v>
      </c>
      <c r="V606">
        <v>-47.217614202620098</v>
      </c>
      <c r="W606">
        <v>11.577939153309462</v>
      </c>
      <c r="X606">
        <v>3.0631003776592207</v>
      </c>
      <c r="Y606">
        <v>15.922321136267881</v>
      </c>
      <c r="Z606">
        <v>-6.2538256973302317</v>
      </c>
      <c r="AA606">
        <v>-2.1093695353155262</v>
      </c>
      <c r="AB606">
        <v>-0.538469672174272</v>
      </c>
      <c r="AC606">
        <v>8.0072090857613798E-2</v>
      </c>
      <c r="AD606">
        <v>-2.0802292834082832</v>
      </c>
      <c r="AE606">
        <v>24.153041051532639</v>
      </c>
      <c r="AF606">
        <v>-12.344406672533429</v>
      </c>
      <c r="AG606">
        <v>9.1915014688851482</v>
      </c>
      <c r="AH606">
        <v>8.0699096065189799</v>
      </c>
      <c r="AI606">
        <v>-0.14380949362121029</v>
      </c>
      <c r="AJ606">
        <v>-6.1216074423645956</v>
      </c>
      <c r="AK606">
        <v>0.269156178949852</v>
      </c>
      <c r="AL606">
        <v>-4.4822909353868559</v>
      </c>
      <c r="AM606">
        <v>1.1181049278591433E-2</v>
      </c>
      <c r="AN606" s="2"/>
    </row>
    <row r="607" spans="1:40" x14ac:dyDescent="0.45">
      <c r="A607">
        <v>606</v>
      </c>
      <c r="B607" t="s">
        <v>334</v>
      </c>
      <c r="C607">
        <v>2009</v>
      </c>
      <c r="D607">
        <v>35</v>
      </c>
      <c r="E607" t="s">
        <v>22</v>
      </c>
      <c r="F607" t="s">
        <v>13</v>
      </c>
      <c r="G607">
        <v>716</v>
      </c>
      <c r="H607">
        <v>107</v>
      </c>
      <c r="I607">
        <v>212</v>
      </c>
      <c r="J607">
        <v>166</v>
      </c>
      <c r="K607">
        <v>27</v>
      </c>
      <c r="L607">
        <v>1</v>
      </c>
      <c r="M607">
        <v>30</v>
      </c>
      <c r="N607">
        <v>72</v>
      </c>
      <c r="O607">
        <v>125</v>
      </c>
      <c r="P607" s="28">
        <v>6.6</v>
      </c>
      <c r="Q607">
        <v>4.3</v>
      </c>
      <c r="R607">
        <v>6.3</v>
      </c>
      <c r="S607">
        <v>1.1000000000000001</v>
      </c>
      <c r="T607">
        <v>27</v>
      </c>
      <c r="U607">
        <v>5</v>
      </c>
      <c r="V607">
        <v>-47.217614202620098</v>
      </c>
      <c r="W607">
        <v>13.034283700895559</v>
      </c>
      <c r="X607">
        <v>3.7244515955629161</v>
      </c>
      <c r="Y607">
        <v>20.457770187204794</v>
      </c>
      <c r="Z607">
        <v>-9.8870006262554142</v>
      </c>
      <c r="AA607">
        <v>-2.4762164110225742</v>
      </c>
      <c r="AB607">
        <v>-0.134617418043568</v>
      </c>
      <c r="AC607">
        <v>1.201081362864207</v>
      </c>
      <c r="AD607">
        <v>-3.120343925112425</v>
      </c>
      <c r="AE607">
        <v>23.224077934166001</v>
      </c>
      <c r="AF607">
        <v>-12.344406672533429</v>
      </c>
      <c r="AG607">
        <v>9.4103467419538429</v>
      </c>
      <c r="AH607">
        <v>9.243714640194467</v>
      </c>
      <c r="AI607">
        <v>-0.12168495614102411</v>
      </c>
      <c r="AJ607">
        <v>-5.9029786051372888</v>
      </c>
      <c r="AK607">
        <v>-0.67289044737463</v>
      </c>
      <c r="AL607">
        <v>-1.5820271013986669</v>
      </c>
      <c r="AM607">
        <v>0.17050858658520268</v>
      </c>
      <c r="AN607" s="2"/>
    </row>
    <row r="608" spans="1:40" x14ac:dyDescent="0.45">
      <c r="A608">
        <v>607</v>
      </c>
      <c r="B608" t="s">
        <v>193</v>
      </c>
      <c r="C608">
        <v>1970</v>
      </c>
      <c r="D608">
        <v>32</v>
      </c>
      <c r="E608" t="s">
        <v>65</v>
      </c>
      <c r="F608" t="s">
        <v>17</v>
      </c>
      <c r="G608">
        <v>638</v>
      </c>
      <c r="H608">
        <v>98</v>
      </c>
      <c r="I608">
        <v>143</v>
      </c>
      <c r="J608">
        <v>63</v>
      </c>
      <c r="K608">
        <v>39</v>
      </c>
      <c r="L608">
        <v>2</v>
      </c>
      <c r="M608">
        <v>0</v>
      </c>
      <c r="N608">
        <v>137</v>
      </c>
      <c r="O608">
        <v>182</v>
      </c>
      <c r="P608" s="28">
        <v>6.6</v>
      </c>
      <c r="Q608">
        <v>4.4000000000000004</v>
      </c>
      <c r="R608">
        <v>6.7</v>
      </c>
      <c r="S608">
        <v>-1.1000000000000001</v>
      </c>
      <c r="T608">
        <v>55</v>
      </c>
      <c r="U608">
        <v>-2</v>
      </c>
      <c r="V608">
        <v>-47.217614202620098</v>
      </c>
      <c r="W608">
        <v>11.614347766999115</v>
      </c>
      <c r="X608">
        <v>3.4111799660295867</v>
      </c>
      <c r="Y608">
        <v>13.799344984765497</v>
      </c>
      <c r="Z608">
        <v>-3.752295418398139</v>
      </c>
      <c r="AA608">
        <v>-3.5767570381437181</v>
      </c>
      <c r="AB608">
        <v>-0.269234836087136</v>
      </c>
      <c r="AC608">
        <v>0</v>
      </c>
      <c r="AD608">
        <v>-5.9373210797278082</v>
      </c>
      <c r="AE608">
        <v>33.814257472145698</v>
      </c>
      <c r="AF608">
        <v>-12.344406672533429</v>
      </c>
      <c r="AG608">
        <v>9.6291920150225376</v>
      </c>
      <c r="AH608">
        <v>9.8306171570322114</v>
      </c>
      <c r="AI608">
        <v>0.12168495614102411</v>
      </c>
      <c r="AJ608">
        <v>-12.024586047501884</v>
      </c>
      <c r="AK608">
        <v>0.269156178949852</v>
      </c>
      <c r="AL608">
        <v>-2.6324347979266891</v>
      </c>
      <c r="AM608">
        <v>6.7079919733361942E-2</v>
      </c>
      <c r="AN608" s="2"/>
    </row>
    <row r="609" spans="1:40" x14ac:dyDescent="0.45">
      <c r="A609">
        <v>608</v>
      </c>
      <c r="B609" t="s">
        <v>152</v>
      </c>
      <c r="C609">
        <v>1980</v>
      </c>
      <c r="D609">
        <v>24</v>
      </c>
      <c r="E609" t="s">
        <v>19</v>
      </c>
      <c r="F609" t="s">
        <v>17</v>
      </c>
      <c r="G609">
        <v>634</v>
      </c>
      <c r="H609">
        <v>98</v>
      </c>
      <c r="I609">
        <v>160</v>
      </c>
      <c r="J609">
        <v>98</v>
      </c>
      <c r="K609">
        <v>27</v>
      </c>
      <c r="L609">
        <v>2</v>
      </c>
      <c r="M609">
        <v>9</v>
      </c>
      <c r="N609">
        <v>59</v>
      </c>
      <c r="O609">
        <v>135</v>
      </c>
      <c r="P609" s="28">
        <v>6.6</v>
      </c>
      <c r="Q609">
        <v>4.3</v>
      </c>
      <c r="R609">
        <v>5.0999999999999996</v>
      </c>
      <c r="S609">
        <v>1.3</v>
      </c>
      <c r="T609">
        <v>26</v>
      </c>
      <c r="U609">
        <v>1</v>
      </c>
      <c r="V609">
        <v>-47.217614202620098</v>
      </c>
      <c r="W609">
        <v>11.54153053961981</v>
      </c>
      <c r="X609">
        <v>3.4111799660295867</v>
      </c>
      <c r="Y609">
        <v>15.439826556380975</v>
      </c>
      <c r="Z609">
        <v>-5.8369039841748833</v>
      </c>
      <c r="AA609">
        <v>-2.4762164110225742</v>
      </c>
      <c r="AB609">
        <v>-0.269234836087136</v>
      </c>
      <c r="AC609">
        <v>0.36032440885926209</v>
      </c>
      <c r="AD609">
        <v>-2.5569484941893483</v>
      </c>
      <c r="AE609">
        <v>25.082004168899282</v>
      </c>
      <c r="AF609">
        <v>-12.344406672533429</v>
      </c>
      <c r="AG609">
        <v>9.4103467419538429</v>
      </c>
      <c r="AH609">
        <v>7.4830070896812355</v>
      </c>
      <c r="AI609">
        <v>-0.14380949362121029</v>
      </c>
      <c r="AJ609">
        <v>-5.6843497679099819</v>
      </c>
      <c r="AK609">
        <v>-0.134578089474926</v>
      </c>
      <c r="AL609">
        <v>-3.9358424802095913</v>
      </c>
      <c r="AM609">
        <v>1.9155153812667951E-2</v>
      </c>
      <c r="AN609" s="2"/>
    </row>
    <row r="610" spans="1:40" x14ac:dyDescent="0.45">
      <c r="A610">
        <v>609</v>
      </c>
      <c r="B610" t="s">
        <v>487</v>
      </c>
      <c r="C610">
        <v>2022</v>
      </c>
      <c r="D610">
        <v>31</v>
      </c>
      <c r="E610" t="s">
        <v>28</v>
      </c>
      <c r="F610" t="s">
        <v>17</v>
      </c>
      <c r="G610">
        <v>562</v>
      </c>
      <c r="H610">
        <v>75</v>
      </c>
      <c r="I610">
        <v>139</v>
      </c>
      <c r="J610">
        <v>86</v>
      </c>
      <c r="K610">
        <v>26</v>
      </c>
      <c r="L610">
        <v>5</v>
      </c>
      <c r="M610">
        <v>21</v>
      </c>
      <c r="N610">
        <v>41</v>
      </c>
      <c r="O610">
        <v>130</v>
      </c>
      <c r="P610" s="28">
        <v>6.6</v>
      </c>
      <c r="Q610">
        <v>4.7</v>
      </c>
      <c r="R610">
        <v>5.5</v>
      </c>
      <c r="S610">
        <v>2.1</v>
      </c>
      <c r="T610">
        <v>20</v>
      </c>
      <c r="U610">
        <v>6</v>
      </c>
      <c r="V610">
        <v>-47.217614202620098</v>
      </c>
      <c r="W610">
        <v>10.230820446792324</v>
      </c>
      <c r="X610">
        <v>2.6105969127777451</v>
      </c>
      <c r="Y610">
        <v>13.413349320855973</v>
      </c>
      <c r="Z610">
        <v>-5.1221810473371425</v>
      </c>
      <c r="AA610">
        <v>-2.384504692095812</v>
      </c>
      <c r="AB610">
        <v>-0.67308709021783997</v>
      </c>
      <c r="AC610">
        <v>0.84075695400494488</v>
      </c>
      <c r="AD610">
        <v>-1.7768625129112419</v>
      </c>
      <c r="AE610">
        <v>24.153041051532639</v>
      </c>
      <c r="AF610">
        <v>-12.344406672533429</v>
      </c>
      <c r="AG610">
        <v>10.285727834228618</v>
      </c>
      <c r="AH610">
        <v>8.0699096065189799</v>
      </c>
      <c r="AI610">
        <v>-0.2323076435419551</v>
      </c>
      <c r="AJ610">
        <v>-4.3725767445461399</v>
      </c>
      <c r="AK610">
        <v>-0.807468536849556</v>
      </c>
      <c r="AL610">
        <v>-5.3268070159419976</v>
      </c>
      <c r="AM610">
        <v>4.8360606345035188E-3</v>
      </c>
      <c r="AN610" s="2"/>
    </row>
    <row r="611" spans="1:40" x14ac:dyDescent="0.45">
      <c r="A611">
        <v>610</v>
      </c>
      <c r="B611" t="s">
        <v>488</v>
      </c>
      <c r="C611">
        <v>2009</v>
      </c>
      <c r="D611">
        <v>30</v>
      </c>
      <c r="E611" t="s">
        <v>40</v>
      </c>
      <c r="F611" t="s">
        <v>13</v>
      </c>
      <c r="G611">
        <v>588</v>
      </c>
      <c r="H611">
        <v>99</v>
      </c>
      <c r="I611">
        <v>150</v>
      </c>
      <c r="J611">
        <v>86</v>
      </c>
      <c r="K611">
        <v>36</v>
      </c>
      <c r="L611">
        <v>1</v>
      </c>
      <c r="M611">
        <v>7</v>
      </c>
      <c r="N611">
        <v>77</v>
      </c>
      <c r="O611">
        <v>146</v>
      </c>
      <c r="P611" s="28">
        <v>6.6</v>
      </c>
      <c r="Q611">
        <v>4.5</v>
      </c>
      <c r="R611">
        <v>5.6</v>
      </c>
      <c r="S611">
        <v>0.8</v>
      </c>
      <c r="T611">
        <v>35</v>
      </c>
      <c r="U611">
        <v>3</v>
      </c>
      <c r="V611">
        <v>-47.217614202620098</v>
      </c>
      <c r="W611">
        <v>10.704132424757805</v>
      </c>
      <c r="X611">
        <v>3.4459879248666234</v>
      </c>
      <c r="Y611">
        <v>14.474837396607164</v>
      </c>
      <c r="Z611">
        <v>-5.1221810473371425</v>
      </c>
      <c r="AA611">
        <v>-3.3016218813634319</v>
      </c>
      <c r="AB611">
        <v>-0.134617418043568</v>
      </c>
      <c r="AC611">
        <v>0.28025231800164829</v>
      </c>
      <c r="AD611">
        <v>-3.3370344754674544</v>
      </c>
      <c r="AE611">
        <v>27.125723027105888</v>
      </c>
      <c r="AF611">
        <v>-12.344406672533429</v>
      </c>
      <c r="AG611">
        <v>9.8480372880912306</v>
      </c>
      <c r="AH611">
        <v>8.2166352357284147</v>
      </c>
      <c r="AI611">
        <v>-8.8498149920744798E-2</v>
      </c>
      <c r="AJ611">
        <v>-7.6520093029557446</v>
      </c>
      <c r="AK611">
        <v>-0.403734268424778</v>
      </c>
      <c r="AL611">
        <v>-5.5061118035076237</v>
      </c>
      <c r="AM611">
        <v>4.0454380244829852E-3</v>
      </c>
      <c r="AN611" s="2"/>
    </row>
    <row r="612" spans="1:40" x14ac:dyDescent="0.45">
      <c r="A612">
        <v>611</v>
      </c>
      <c r="B612" t="s">
        <v>489</v>
      </c>
      <c r="C612">
        <v>1990</v>
      </c>
      <c r="D612">
        <v>26</v>
      </c>
      <c r="E612" t="s">
        <v>59</v>
      </c>
      <c r="F612" t="s">
        <v>13</v>
      </c>
      <c r="G612">
        <v>673</v>
      </c>
      <c r="H612">
        <v>104</v>
      </c>
      <c r="I612">
        <v>159</v>
      </c>
      <c r="J612">
        <v>82</v>
      </c>
      <c r="K612">
        <v>25</v>
      </c>
      <c r="L612">
        <v>1</v>
      </c>
      <c r="M612">
        <v>0</v>
      </c>
      <c r="N612">
        <v>90</v>
      </c>
      <c r="O612">
        <v>167</v>
      </c>
      <c r="P612" s="28">
        <v>6.5</v>
      </c>
      <c r="Q612">
        <v>4.2</v>
      </c>
      <c r="R612">
        <v>6.6</v>
      </c>
      <c r="S612">
        <v>-0.9</v>
      </c>
      <c r="T612">
        <v>51</v>
      </c>
      <c r="U612">
        <v>-2</v>
      </c>
      <c r="V612">
        <v>-47.217614202620098</v>
      </c>
      <c r="W612">
        <v>12.251498506568032</v>
      </c>
      <c r="X612">
        <v>3.6200277190518064</v>
      </c>
      <c r="Y612">
        <v>15.343327640403594</v>
      </c>
      <c r="Z612">
        <v>-4.8839400683912286</v>
      </c>
      <c r="AA612">
        <v>-2.2927929731690497</v>
      </c>
      <c r="AB612">
        <v>-0.134617418043568</v>
      </c>
      <c r="AC612">
        <v>0</v>
      </c>
      <c r="AD612">
        <v>-3.900429906390531</v>
      </c>
      <c r="AE612">
        <v>31.027368120045779</v>
      </c>
      <c r="AF612">
        <v>-12.157370207798076</v>
      </c>
      <c r="AG612">
        <v>9.1915014688851482</v>
      </c>
      <c r="AH612">
        <v>9.6838915278227748</v>
      </c>
      <c r="AI612">
        <v>9.9560418660837896E-2</v>
      </c>
      <c r="AJ612">
        <v>-11.150070698592657</v>
      </c>
      <c r="AK612">
        <v>0.269156178949852</v>
      </c>
      <c r="AL612">
        <v>-0.25050389461738565</v>
      </c>
      <c r="AM612">
        <v>0.43769947736303105</v>
      </c>
      <c r="AN612" s="2"/>
    </row>
    <row r="613" spans="1:40" x14ac:dyDescent="0.45">
      <c r="A613">
        <v>612</v>
      </c>
      <c r="B613" t="s">
        <v>103</v>
      </c>
      <c r="C613">
        <v>1997</v>
      </c>
      <c r="D613">
        <v>25</v>
      </c>
      <c r="E613" t="s">
        <v>70</v>
      </c>
      <c r="F613" t="s">
        <v>13</v>
      </c>
      <c r="G613">
        <v>648</v>
      </c>
      <c r="H613">
        <v>98</v>
      </c>
      <c r="I613">
        <v>187</v>
      </c>
      <c r="J613">
        <v>129</v>
      </c>
      <c r="K613">
        <v>34</v>
      </c>
      <c r="L613">
        <v>4</v>
      </c>
      <c r="M613">
        <v>7</v>
      </c>
      <c r="N613">
        <v>38</v>
      </c>
      <c r="O613">
        <v>114</v>
      </c>
      <c r="P613" s="28">
        <v>6.5</v>
      </c>
      <c r="Q613">
        <v>4.3</v>
      </c>
      <c r="R613">
        <v>4.5</v>
      </c>
      <c r="S613">
        <v>3</v>
      </c>
      <c r="T613">
        <v>13</v>
      </c>
      <c r="U613">
        <v>0</v>
      </c>
      <c r="V613">
        <v>-47.217614202620098</v>
      </c>
      <c r="W613">
        <v>11.796390835447376</v>
      </c>
      <c r="X613">
        <v>3.4111799660295867</v>
      </c>
      <c r="Y613">
        <v>18.045297287770264</v>
      </c>
      <c r="Z613">
        <v>-7.6832715710057133</v>
      </c>
      <c r="AA613">
        <v>-3.1181984435099079</v>
      </c>
      <c r="AB613">
        <v>-0.538469672174272</v>
      </c>
      <c r="AC613">
        <v>0.28025231800164829</v>
      </c>
      <c r="AD613">
        <v>-1.6468481826982242</v>
      </c>
      <c r="AE613">
        <v>21.180359075959391</v>
      </c>
      <c r="AF613">
        <v>-12.157370207798076</v>
      </c>
      <c r="AG613">
        <v>9.4103467419538429</v>
      </c>
      <c r="AH613">
        <v>6.6026533144246198</v>
      </c>
      <c r="AI613">
        <v>-0.33186806220279297</v>
      </c>
      <c r="AJ613">
        <v>-2.842174883954991</v>
      </c>
      <c r="AK613">
        <v>0</v>
      </c>
      <c r="AL613">
        <v>-4.8093356863773495</v>
      </c>
      <c r="AM613">
        <v>8.0873359622557102E-3</v>
      </c>
      <c r="AN613" s="2"/>
    </row>
    <row r="614" spans="1:40" x14ac:dyDescent="0.45">
      <c r="A614">
        <v>613</v>
      </c>
      <c r="B614" t="s">
        <v>309</v>
      </c>
      <c r="C614">
        <v>1956</v>
      </c>
      <c r="D614">
        <v>21</v>
      </c>
      <c r="E614" t="s">
        <v>59</v>
      </c>
      <c r="F614" t="s">
        <v>13</v>
      </c>
      <c r="G614">
        <v>693</v>
      </c>
      <c r="H614">
        <v>96</v>
      </c>
      <c r="I614">
        <v>194</v>
      </c>
      <c r="J614">
        <v>125</v>
      </c>
      <c r="K614">
        <v>32</v>
      </c>
      <c r="L614">
        <v>10</v>
      </c>
      <c r="M614">
        <v>7</v>
      </c>
      <c r="N614">
        <v>70</v>
      </c>
      <c r="O614">
        <v>139</v>
      </c>
      <c r="P614" s="28">
        <v>6.5</v>
      </c>
      <c r="Q614">
        <v>4.5999999999999996</v>
      </c>
      <c r="R614">
        <v>5.3</v>
      </c>
      <c r="S614">
        <v>0.5</v>
      </c>
      <c r="T614">
        <v>35</v>
      </c>
      <c r="U614">
        <v>6</v>
      </c>
      <c r="V614">
        <v>-47.217614202620098</v>
      </c>
      <c r="W614">
        <v>12.615584643464556</v>
      </c>
      <c r="X614">
        <v>3.3415640483555133</v>
      </c>
      <c r="Y614">
        <v>18.720789699611935</v>
      </c>
      <c r="Z614">
        <v>-7.4450305920597994</v>
      </c>
      <c r="AA614">
        <v>-2.9347750056563839</v>
      </c>
      <c r="AB614">
        <v>-1.3461741804356799</v>
      </c>
      <c r="AC614">
        <v>0.28025231800164829</v>
      </c>
      <c r="AD614">
        <v>-3.033667704970413</v>
      </c>
      <c r="AE614">
        <v>25.825174662792591</v>
      </c>
      <c r="AF614">
        <v>-12.157370207798076</v>
      </c>
      <c r="AG614">
        <v>10.066882561159924</v>
      </c>
      <c r="AH614">
        <v>7.7764583481001077</v>
      </c>
      <c r="AI614">
        <v>-5.5311343700465497E-2</v>
      </c>
      <c r="AJ614">
        <v>-7.6520093029557446</v>
      </c>
      <c r="AK614">
        <v>-0.807468536849556</v>
      </c>
      <c r="AL614">
        <v>-4.0227147955599376</v>
      </c>
      <c r="AM614">
        <v>1.7589367233656346E-2</v>
      </c>
      <c r="AN614" s="2"/>
    </row>
    <row r="615" spans="1:40" x14ac:dyDescent="0.45">
      <c r="A615">
        <v>614</v>
      </c>
      <c r="B615" t="s">
        <v>490</v>
      </c>
      <c r="C615">
        <v>1992</v>
      </c>
      <c r="D615">
        <v>28</v>
      </c>
      <c r="E615" t="s">
        <v>76</v>
      </c>
      <c r="F615" t="s">
        <v>13</v>
      </c>
      <c r="G615">
        <v>692</v>
      </c>
      <c r="H615">
        <v>101</v>
      </c>
      <c r="I615">
        <v>189</v>
      </c>
      <c r="J615">
        <v>136</v>
      </c>
      <c r="K615">
        <v>31</v>
      </c>
      <c r="L615">
        <v>6</v>
      </c>
      <c r="M615">
        <v>26</v>
      </c>
      <c r="N615">
        <v>64</v>
      </c>
      <c r="O615">
        <v>139</v>
      </c>
      <c r="P615" s="28">
        <v>6.5</v>
      </c>
      <c r="Q615">
        <v>4.2</v>
      </c>
      <c r="R615">
        <v>6.6</v>
      </c>
      <c r="S615">
        <v>-0.6</v>
      </c>
      <c r="T615">
        <v>40</v>
      </c>
      <c r="U615">
        <v>5</v>
      </c>
      <c r="V615">
        <v>-47.217614202620098</v>
      </c>
      <c r="W615">
        <v>12.597380336619729</v>
      </c>
      <c r="X615">
        <v>3.5156038425406964</v>
      </c>
      <c r="Y615">
        <v>18.238295119725027</v>
      </c>
      <c r="Z615">
        <v>-8.1001932841610618</v>
      </c>
      <c r="AA615">
        <v>-2.8430632867296222</v>
      </c>
      <c r="AB615">
        <v>-0.80770450826140805</v>
      </c>
      <c r="AC615">
        <v>1.0409371811489794</v>
      </c>
      <c r="AD615">
        <v>-2.7736390445443777</v>
      </c>
      <c r="AE615">
        <v>25.825174662792591</v>
      </c>
      <c r="AF615">
        <v>-12.157370207798076</v>
      </c>
      <c r="AG615">
        <v>9.1915014688851482</v>
      </c>
      <c r="AH615">
        <v>9.6838915278227748</v>
      </c>
      <c r="AI615">
        <v>6.6373612440558588E-2</v>
      </c>
      <c r="AJ615">
        <v>-8.7451534890922797</v>
      </c>
      <c r="AK615">
        <v>-0.67289044737463</v>
      </c>
      <c r="AL615">
        <v>-3.1584707186060492</v>
      </c>
      <c r="AM615">
        <v>4.0758802711496581E-2</v>
      </c>
      <c r="AN615" s="2"/>
    </row>
    <row r="616" spans="1:40" x14ac:dyDescent="0.45">
      <c r="A616">
        <v>615</v>
      </c>
      <c r="B616" t="s">
        <v>199</v>
      </c>
      <c r="C616">
        <v>1956</v>
      </c>
      <c r="D616">
        <v>20</v>
      </c>
      <c r="E616" t="s">
        <v>73</v>
      </c>
      <c r="F616" t="s">
        <v>17</v>
      </c>
      <c r="G616">
        <v>668</v>
      </c>
      <c r="H616">
        <v>122</v>
      </c>
      <c r="I616">
        <v>166</v>
      </c>
      <c r="J616">
        <v>95</v>
      </c>
      <c r="K616">
        <v>27</v>
      </c>
      <c r="L616">
        <v>6</v>
      </c>
      <c r="M616">
        <v>8</v>
      </c>
      <c r="N616">
        <v>64</v>
      </c>
      <c r="O616">
        <v>143</v>
      </c>
      <c r="P616" s="28">
        <v>6.5</v>
      </c>
      <c r="Q616">
        <v>4</v>
      </c>
      <c r="R616">
        <v>6.2</v>
      </c>
      <c r="S616">
        <v>-0.2</v>
      </c>
      <c r="T616">
        <v>39</v>
      </c>
      <c r="U616">
        <v>2</v>
      </c>
      <c r="V616">
        <v>-47.217614202620098</v>
      </c>
      <c r="W616">
        <v>12.160476972343901</v>
      </c>
      <c r="X616">
        <v>4.2465709781184655</v>
      </c>
      <c r="Y616">
        <v>16.01882005224526</v>
      </c>
      <c r="Z616">
        <v>-5.6582232499654479</v>
      </c>
      <c r="AA616">
        <v>-2.4762164110225742</v>
      </c>
      <c r="AB616">
        <v>-0.80770450826140805</v>
      </c>
      <c r="AC616">
        <v>0.32028836343045519</v>
      </c>
      <c r="AD616">
        <v>-2.7736390445443777</v>
      </c>
      <c r="AE616">
        <v>26.568345156685904</v>
      </c>
      <c r="AF616">
        <v>-12.157370207798076</v>
      </c>
      <c r="AG616">
        <v>8.7538109227477605</v>
      </c>
      <c r="AH616">
        <v>9.0969890109850322</v>
      </c>
      <c r="AI616">
        <v>2.21245374801862E-2</v>
      </c>
      <c r="AJ616">
        <v>-8.5265246518649729</v>
      </c>
      <c r="AK616">
        <v>-0.269156178949852</v>
      </c>
      <c r="AL616">
        <v>-2.6990224609898439</v>
      </c>
      <c r="AM616">
        <v>6.3031063046291386E-2</v>
      </c>
      <c r="AN616" s="2"/>
    </row>
    <row r="617" spans="1:40" x14ac:dyDescent="0.45">
      <c r="A617">
        <v>616</v>
      </c>
      <c r="B617" t="s">
        <v>456</v>
      </c>
      <c r="C617">
        <v>2009</v>
      </c>
      <c r="D617">
        <v>24</v>
      </c>
      <c r="E617" t="s">
        <v>114</v>
      </c>
      <c r="F617" t="s">
        <v>17</v>
      </c>
      <c r="G617">
        <v>628</v>
      </c>
      <c r="H617">
        <v>101</v>
      </c>
      <c r="I617">
        <v>161</v>
      </c>
      <c r="J617">
        <v>95</v>
      </c>
      <c r="K617">
        <v>25</v>
      </c>
      <c r="L617">
        <v>9</v>
      </c>
      <c r="M617">
        <v>20</v>
      </c>
      <c r="N617">
        <v>73</v>
      </c>
      <c r="O617">
        <v>131</v>
      </c>
      <c r="P617" s="28">
        <v>6.5</v>
      </c>
      <c r="Q617">
        <v>4.5999999999999996</v>
      </c>
      <c r="R617">
        <v>5.2</v>
      </c>
      <c r="S617">
        <v>2.1</v>
      </c>
      <c r="T617">
        <v>25</v>
      </c>
      <c r="U617">
        <v>0</v>
      </c>
      <c r="V617">
        <v>-47.217614202620098</v>
      </c>
      <c r="W617">
        <v>11.432304698550853</v>
      </c>
      <c r="X617">
        <v>3.5156038425406964</v>
      </c>
      <c r="Y617">
        <v>15.536325472358357</v>
      </c>
      <c r="Z617">
        <v>-5.6582232499654479</v>
      </c>
      <c r="AA617">
        <v>-2.2927929731690497</v>
      </c>
      <c r="AB617">
        <v>-1.211556762392112</v>
      </c>
      <c r="AC617">
        <v>0.80072090857613798</v>
      </c>
      <c r="AD617">
        <v>-3.1636820351834309</v>
      </c>
      <c r="AE617">
        <v>24.338833675005969</v>
      </c>
      <c r="AF617">
        <v>-12.157370207798076</v>
      </c>
      <c r="AG617">
        <v>10.066882561159924</v>
      </c>
      <c r="AH617">
        <v>7.6297327188906721</v>
      </c>
      <c r="AI617">
        <v>-0.2323076435419551</v>
      </c>
      <c r="AJ617">
        <v>-5.4657209306826751</v>
      </c>
      <c r="AK617">
        <v>0</v>
      </c>
      <c r="AL617">
        <v>-4.078864128270232</v>
      </c>
      <c r="AM617">
        <v>1.6644937720482148E-2</v>
      </c>
      <c r="AN617" s="2"/>
    </row>
    <row r="618" spans="1:40" x14ac:dyDescent="0.45">
      <c r="A618">
        <v>617</v>
      </c>
      <c r="B618" t="s">
        <v>491</v>
      </c>
      <c r="C618">
        <v>1976</v>
      </c>
      <c r="D618">
        <v>32</v>
      </c>
      <c r="E618" t="s">
        <v>127</v>
      </c>
      <c r="F618" t="s">
        <v>13</v>
      </c>
      <c r="G618">
        <v>589</v>
      </c>
      <c r="H618">
        <v>66</v>
      </c>
      <c r="I618">
        <v>141</v>
      </c>
      <c r="J618">
        <v>116</v>
      </c>
      <c r="K618">
        <v>22</v>
      </c>
      <c r="L618">
        <v>2</v>
      </c>
      <c r="M618">
        <v>27</v>
      </c>
      <c r="N618">
        <v>51</v>
      </c>
      <c r="O618">
        <v>100</v>
      </c>
      <c r="P618" s="28">
        <v>6.5</v>
      </c>
      <c r="Q618">
        <v>4.5</v>
      </c>
      <c r="R618">
        <v>3.9</v>
      </c>
      <c r="S618">
        <v>3.9</v>
      </c>
      <c r="T618">
        <v>3</v>
      </c>
      <c r="U618">
        <v>2</v>
      </c>
      <c r="V618">
        <v>-47.217614202620098</v>
      </c>
      <c r="W618">
        <v>10.722336731602631</v>
      </c>
      <c r="X618">
        <v>2.2973252832444158</v>
      </c>
      <c r="Y618">
        <v>13.606347152810734</v>
      </c>
      <c r="Z618">
        <v>-6.9089883894314941</v>
      </c>
      <c r="AA618">
        <v>-2.017657816388764</v>
      </c>
      <c r="AB618">
        <v>-0.269234836087136</v>
      </c>
      <c r="AC618">
        <v>1.0809732265777863</v>
      </c>
      <c r="AD618">
        <v>-2.2102436136213011</v>
      </c>
      <c r="AE618">
        <v>18.579262347332801</v>
      </c>
      <c r="AF618">
        <v>-12.157370207798076</v>
      </c>
      <c r="AG618">
        <v>9.8480372880912306</v>
      </c>
      <c r="AH618">
        <v>5.7222995391680032</v>
      </c>
      <c r="AI618">
        <v>-0.43142848086363089</v>
      </c>
      <c r="AJ618">
        <v>-0.65588651168192103</v>
      </c>
      <c r="AK618">
        <v>-0.269156178949852</v>
      </c>
      <c r="AL618">
        <v>-10.280998668614668</v>
      </c>
      <c r="AM618">
        <v>3.4277104076916699E-5</v>
      </c>
      <c r="AN618" s="2"/>
    </row>
    <row r="619" spans="1:40" x14ac:dyDescent="0.45">
      <c r="A619">
        <v>618</v>
      </c>
      <c r="B619" t="s">
        <v>435</v>
      </c>
      <c r="C619">
        <v>1980</v>
      </c>
      <c r="D619">
        <v>28</v>
      </c>
      <c r="E619" t="s">
        <v>70</v>
      </c>
      <c r="F619" t="s">
        <v>13</v>
      </c>
      <c r="G619">
        <v>534</v>
      </c>
      <c r="H619">
        <v>76</v>
      </c>
      <c r="I619">
        <v>161</v>
      </c>
      <c r="J619">
        <v>116</v>
      </c>
      <c r="K619">
        <v>24</v>
      </c>
      <c r="L619">
        <v>4</v>
      </c>
      <c r="M619">
        <v>3</v>
      </c>
      <c r="N619">
        <v>40</v>
      </c>
      <c r="O619">
        <v>143</v>
      </c>
      <c r="P619" s="28">
        <v>6.5</v>
      </c>
      <c r="Q619">
        <v>4.8</v>
      </c>
      <c r="R619">
        <v>5.2</v>
      </c>
      <c r="S619">
        <v>1.7</v>
      </c>
      <c r="T619">
        <v>30</v>
      </c>
      <c r="U619">
        <v>0</v>
      </c>
      <c r="V619">
        <v>-47.217614202620098</v>
      </c>
      <c r="W619">
        <v>9.7210998551371901</v>
      </c>
      <c r="X619">
        <v>2.6454048716147818</v>
      </c>
      <c r="Y619">
        <v>15.536325472358357</v>
      </c>
      <c r="Z619">
        <v>-6.9089883894314941</v>
      </c>
      <c r="AA619">
        <v>-2.201081254242288</v>
      </c>
      <c r="AB619">
        <v>-0.538469672174272</v>
      </c>
      <c r="AC619">
        <v>0.1201081362864207</v>
      </c>
      <c r="AD619">
        <v>-1.7335244028402361</v>
      </c>
      <c r="AE619">
        <v>26.568345156685904</v>
      </c>
      <c r="AF619">
        <v>-12.157370207798076</v>
      </c>
      <c r="AG619">
        <v>10.504573107297313</v>
      </c>
      <c r="AH619">
        <v>7.6297327188906721</v>
      </c>
      <c r="AI619">
        <v>-0.18805856858158268</v>
      </c>
      <c r="AJ619">
        <v>-6.5588651168192103</v>
      </c>
      <c r="AK619">
        <v>0</v>
      </c>
      <c r="AL619">
        <v>-4.7783824962366204</v>
      </c>
      <c r="AM619">
        <v>8.3394590806477823E-3</v>
      </c>
      <c r="AN619" s="2"/>
    </row>
    <row r="620" spans="1:40" x14ac:dyDescent="0.45">
      <c r="A620">
        <v>619</v>
      </c>
      <c r="B620" t="s">
        <v>285</v>
      </c>
      <c r="C620">
        <v>1998</v>
      </c>
      <c r="D620">
        <v>32</v>
      </c>
      <c r="E620" t="s">
        <v>46</v>
      </c>
      <c r="F620" t="s">
        <v>17</v>
      </c>
      <c r="G620">
        <v>738</v>
      </c>
      <c r="H620">
        <v>123</v>
      </c>
      <c r="I620">
        <v>210</v>
      </c>
      <c r="J620">
        <v>137</v>
      </c>
      <c r="K620">
        <v>51</v>
      </c>
      <c r="L620">
        <v>2</v>
      </c>
      <c r="M620">
        <v>50</v>
      </c>
      <c r="N620">
        <v>64</v>
      </c>
      <c r="O620">
        <v>139</v>
      </c>
      <c r="P620" s="28">
        <v>6.5</v>
      </c>
      <c r="Q620">
        <v>4.4000000000000004</v>
      </c>
      <c r="R620">
        <v>7.4</v>
      </c>
      <c r="S620">
        <v>-0.4</v>
      </c>
      <c r="T620">
        <v>40</v>
      </c>
      <c r="U620">
        <v>11</v>
      </c>
      <c r="V620">
        <v>-47.217614202620098</v>
      </c>
      <c r="W620">
        <v>13.434778451481735</v>
      </c>
      <c r="X620">
        <v>4.2813789369555018</v>
      </c>
      <c r="Y620">
        <v>20.264772355250031</v>
      </c>
      <c r="Z620">
        <v>-8.1597535288975411</v>
      </c>
      <c r="AA620">
        <v>-4.6772976652648621</v>
      </c>
      <c r="AB620">
        <v>-0.269234836087136</v>
      </c>
      <c r="AC620">
        <v>2.0018022714403449</v>
      </c>
      <c r="AD620">
        <v>-2.7736390445443777</v>
      </c>
      <c r="AE620">
        <v>25.825174662792591</v>
      </c>
      <c r="AF620">
        <v>-12.157370207798076</v>
      </c>
      <c r="AG620">
        <v>9.6291920150225376</v>
      </c>
      <c r="AH620">
        <v>10.857696561498264</v>
      </c>
      <c r="AI620">
        <v>4.4249074960372399E-2</v>
      </c>
      <c r="AJ620">
        <v>-8.7451534890922797</v>
      </c>
      <c r="AK620">
        <v>-1.480358984224186</v>
      </c>
      <c r="AL620">
        <v>0.85862237087281512</v>
      </c>
      <c r="AM620">
        <v>0.70237274780289582</v>
      </c>
      <c r="AN620" s="2"/>
    </row>
    <row r="621" spans="1:40" x14ac:dyDescent="0.45">
      <c r="A621">
        <v>620</v>
      </c>
      <c r="B621" t="s">
        <v>32</v>
      </c>
      <c r="C621">
        <v>2023</v>
      </c>
      <c r="D621">
        <v>33</v>
      </c>
      <c r="E621" t="s">
        <v>37</v>
      </c>
      <c r="F621" t="s">
        <v>17</v>
      </c>
      <c r="G621">
        <v>730</v>
      </c>
      <c r="H621">
        <v>131</v>
      </c>
      <c r="I621">
        <v>211</v>
      </c>
      <c r="J621">
        <v>121</v>
      </c>
      <c r="K621">
        <v>59</v>
      </c>
      <c r="L621">
        <v>2</v>
      </c>
      <c r="M621">
        <v>23</v>
      </c>
      <c r="N621">
        <v>72</v>
      </c>
      <c r="O621">
        <v>160</v>
      </c>
      <c r="P621" s="28">
        <v>6.5</v>
      </c>
      <c r="Q621">
        <v>4.3</v>
      </c>
      <c r="R621">
        <v>7.5</v>
      </c>
      <c r="S621">
        <v>-1.7</v>
      </c>
      <c r="T621">
        <v>56</v>
      </c>
      <c r="U621">
        <v>5</v>
      </c>
      <c r="V621">
        <v>-47.217614202620098</v>
      </c>
      <c r="W621">
        <v>13.289143996723125</v>
      </c>
      <c r="X621">
        <v>4.5598426076517944</v>
      </c>
      <c r="Y621">
        <v>20.361271271227412</v>
      </c>
      <c r="Z621">
        <v>-7.2067896131138864</v>
      </c>
      <c r="AA621">
        <v>-5.4109914166789581</v>
      </c>
      <c r="AB621">
        <v>-0.269234836087136</v>
      </c>
      <c r="AC621">
        <v>0.92082904486255868</v>
      </c>
      <c r="AD621">
        <v>-3.120343925112425</v>
      </c>
      <c r="AE621">
        <v>29.726819755732482</v>
      </c>
      <c r="AF621">
        <v>-12.157370207798076</v>
      </c>
      <c r="AG621">
        <v>9.4103467419538429</v>
      </c>
      <c r="AH621">
        <v>11.0044221907077</v>
      </c>
      <c r="AI621">
        <v>0.18805856858158268</v>
      </c>
      <c r="AJ621">
        <v>-12.243214884729191</v>
      </c>
      <c r="AK621">
        <v>-0.67289044737463</v>
      </c>
      <c r="AL621">
        <v>1.1622846439260983</v>
      </c>
      <c r="AM621">
        <v>0.76174759866443698</v>
      </c>
      <c r="AN621" s="2"/>
    </row>
    <row r="622" spans="1:40" x14ac:dyDescent="0.45">
      <c r="A622">
        <v>621</v>
      </c>
      <c r="B622" t="s">
        <v>492</v>
      </c>
      <c r="C622">
        <v>1993</v>
      </c>
      <c r="D622">
        <v>28</v>
      </c>
      <c r="E622" t="s">
        <v>19</v>
      </c>
      <c r="F622" t="s">
        <v>17</v>
      </c>
      <c r="G622">
        <v>682</v>
      </c>
      <c r="H622">
        <v>113</v>
      </c>
      <c r="I622">
        <v>166</v>
      </c>
      <c r="J622">
        <v>99</v>
      </c>
      <c r="K622">
        <v>27</v>
      </c>
      <c r="L622">
        <v>4</v>
      </c>
      <c r="M622">
        <v>26</v>
      </c>
      <c r="N622">
        <v>67</v>
      </c>
      <c r="O622">
        <v>126</v>
      </c>
      <c r="P622" s="28">
        <v>6.5</v>
      </c>
      <c r="Q622">
        <v>4.5</v>
      </c>
      <c r="R622">
        <v>4.4000000000000004</v>
      </c>
      <c r="S622">
        <v>1.4</v>
      </c>
      <c r="T622">
        <v>28</v>
      </c>
      <c r="U622">
        <v>3</v>
      </c>
      <c r="V622">
        <v>-47.217614202620098</v>
      </c>
      <c r="W622">
        <v>12.415337268171468</v>
      </c>
      <c r="X622">
        <v>3.9332993485851357</v>
      </c>
      <c r="Y622">
        <v>16.01882005224526</v>
      </c>
      <c r="Z622">
        <v>-5.8964642289113609</v>
      </c>
      <c r="AA622">
        <v>-2.4762164110225742</v>
      </c>
      <c r="AB622">
        <v>-0.538469672174272</v>
      </c>
      <c r="AC622">
        <v>1.0409371811489794</v>
      </c>
      <c r="AD622">
        <v>-2.9036533747573956</v>
      </c>
      <c r="AE622">
        <v>23.40987055763933</v>
      </c>
      <c r="AF622">
        <v>-12.157370207798076</v>
      </c>
      <c r="AG622">
        <v>9.8480372880912306</v>
      </c>
      <c r="AH622">
        <v>6.4559276852151841</v>
      </c>
      <c r="AI622">
        <v>-0.15487176236130337</v>
      </c>
      <c r="AJ622">
        <v>-6.1216074423645956</v>
      </c>
      <c r="AK622">
        <v>-0.403734268424778</v>
      </c>
      <c r="AL622">
        <v>-4.7477721893378639</v>
      </c>
      <c r="AM622">
        <v>8.59645127579854E-3</v>
      </c>
      <c r="AN622" s="2"/>
    </row>
    <row r="623" spans="1:40" x14ac:dyDescent="0.45">
      <c r="A623">
        <v>622</v>
      </c>
      <c r="B623" t="s">
        <v>253</v>
      </c>
      <c r="C623">
        <v>1948</v>
      </c>
      <c r="D623">
        <v>33</v>
      </c>
      <c r="E623" t="s">
        <v>235</v>
      </c>
      <c r="F623" t="s">
        <v>13</v>
      </c>
      <c r="G623">
        <v>633</v>
      </c>
      <c r="H623">
        <v>96</v>
      </c>
      <c r="I623">
        <v>154</v>
      </c>
      <c r="J623">
        <v>97</v>
      </c>
      <c r="K623">
        <v>21</v>
      </c>
      <c r="L623">
        <v>4</v>
      </c>
      <c r="M623">
        <v>5</v>
      </c>
      <c r="N623">
        <v>77</v>
      </c>
      <c r="O623">
        <v>136</v>
      </c>
      <c r="P623" s="28">
        <v>6.5</v>
      </c>
      <c r="Q623">
        <v>4.7</v>
      </c>
      <c r="R623">
        <v>4.9000000000000004</v>
      </c>
      <c r="S623">
        <v>2.2999999999999998</v>
      </c>
      <c r="T623">
        <v>25</v>
      </c>
      <c r="U623">
        <v>0</v>
      </c>
      <c r="V623">
        <v>-47.217614202620098</v>
      </c>
      <c r="W623">
        <v>11.523326232774984</v>
      </c>
      <c r="X623">
        <v>3.3415640483555133</v>
      </c>
      <c r="Y623">
        <v>14.86083306051669</v>
      </c>
      <c r="Z623">
        <v>-5.7773437394384048</v>
      </c>
      <c r="AA623">
        <v>-1.925946097462002</v>
      </c>
      <c r="AB623">
        <v>-0.538469672174272</v>
      </c>
      <c r="AC623">
        <v>0.20018022714403449</v>
      </c>
      <c r="AD623">
        <v>-3.3370344754674544</v>
      </c>
      <c r="AE623">
        <v>25.267796792372607</v>
      </c>
      <c r="AF623">
        <v>-12.157370207798076</v>
      </c>
      <c r="AG623">
        <v>10.285727834228618</v>
      </c>
      <c r="AH623">
        <v>7.1895558312623642</v>
      </c>
      <c r="AI623">
        <v>-0.25443218102214127</v>
      </c>
      <c r="AJ623">
        <v>-5.4657209306826751</v>
      </c>
      <c r="AK623">
        <v>0</v>
      </c>
      <c r="AL623">
        <v>-4.0049474800103102</v>
      </c>
      <c r="AM623">
        <v>1.7899032151594874E-2</v>
      </c>
      <c r="AN623" s="2"/>
    </row>
    <row r="624" spans="1:40" x14ac:dyDescent="0.45">
      <c r="A624">
        <v>623</v>
      </c>
      <c r="B624" t="s">
        <v>414</v>
      </c>
      <c r="C624">
        <v>1992</v>
      </c>
      <c r="D624">
        <v>29</v>
      </c>
      <c r="E624" t="s">
        <v>97</v>
      </c>
      <c r="F624" t="s">
        <v>13</v>
      </c>
      <c r="G624">
        <v>592</v>
      </c>
      <c r="H624">
        <v>100</v>
      </c>
      <c r="I624">
        <v>181</v>
      </c>
      <c r="J624">
        <v>114</v>
      </c>
      <c r="K624">
        <v>46</v>
      </c>
      <c r="L624">
        <v>3</v>
      </c>
      <c r="M624">
        <v>14</v>
      </c>
      <c r="N624">
        <v>54</v>
      </c>
      <c r="O624">
        <v>164</v>
      </c>
      <c r="P624" s="28">
        <v>6.5</v>
      </c>
      <c r="Q624">
        <v>4.5</v>
      </c>
      <c r="R624">
        <v>7.1</v>
      </c>
      <c r="S624">
        <v>-0.6</v>
      </c>
      <c r="T624">
        <v>48</v>
      </c>
      <c r="U624">
        <v>1</v>
      </c>
      <c r="V624">
        <v>-47.217614202620098</v>
      </c>
      <c r="W624">
        <v>10.776949652137109</v>
      </c>
      <c r="X624">
        <v>3.4807958837036601</v>
      </c>
      <c r="Y624">
        <v>17.466303791905979</v>
      </c>
      <c r="Z624">
        <v>-6.7898678999585371</v>
      </c>
      <c r="AA624">
        <v>-4.2187390706310524</v>
      </c>
      <c r="AB624">
        <v>-0.40385225413070402</v>
      </c>
      <c r="AC624">
        <v>0.56050463600329659</v>
      </c>
      <c r="AD624">
        <v>-2.3402579438343185</v>
      </c>
      <c r="AE624">
        <v>30.469990249625791</v>
      </c>
      <c r="AF624">
        <v>-12.157370207798076</v>
      </c>
      <c r="AG624">
        <v>9.8480372880912306</v>
      </c>
      <c r="AH624">
        <v>10.417519673869956</v>
      </c>
      <c r="AI624">
        <v>6.6373612440558588E-2</v>
      </c>
      <c r="AJ624">
        <v>-10.494184186910736</v>
      </c>
      <c r="AK624">
        <v>-0.134578089474926</v>
      </c>
      <c r="AL624">
        <v>-0.66998906758086774</v>
      </c>
      <c r="AM624">
        <v>0.33849928875290802</v>
      </c>
      <c r="AN624" s="2"/>
    </row>
    <row r="625" spans="1:40" x14ac:dyDescent="0.45">
      <c r="A625">
        <v>624</v>
      </c>
      <c r="B625" t="s">
        <v>414</v>
      </c>
      <c r="C625">
        <v>1996</v>
      </c>
      <c r="D625">
        <v>33</v>
      </c>
      <c r="E625" t="s">
        <v>97</v>
      </c>
      <c r="F625" t="s">
        <v>13</v>
      </c>
      <c r="G625">
        <v>634</v>
      </c>
      <c r="H625">
        <v>121</v>
      </c>
      <c r="I625">
        <v>163</v>
      </c>
      <c r="J625">
        <v>83</v>
      </c>
      <c r="K625">
        <v>52</v>
      </c>
      <c r="L625">
        <v>2</v>
      </c>
      <c r="M625">
        <v>3</v>
      </c>
      <c r="N625">
        <v>123</v>
      </c>
      <c r="O625">
        <v>167</v>
      </c>
      <c r="P625" s="28">
        <v>6.5</v>
      </c>
      <c r="Q625">
        <v>4.5</v>
      </c>
      <c r="R625">
        <v>6.5</v>
      </c>
      <c r="S625">
        <v>-1</v>
      </c>
      <c r="T625">
        <v>62</v>
      </c>
      <c r="U625">
        <v>-2</v>
      </c>
      <c r="V625">
        <v>-47.217614202620098</v>
      </c>
      <c r="W625">
        <v>11.54153053961981</v>
      </c>
      <c r="X625">
        <v>4.2117630192814284</v>
      </c>
      <c r="Y625">
        <v>15.72932330431312</v>
      </c>
      <c r="Z625">
        <v>-4.9435003131277071</v>
      </c>
      <c r="AA625">
        <v>-4.7690093841916239</v>
      </c>
      <c r="AB625">
        <v>-0.269234836087136</v>
      </c>
      <c r="AC625">
        <v>0.1201081362864207</v>
      </c>
      <c r="AD625">
        <v>-5.3305875387337256</v>
      </c>
      <c r="AE625">
        <v>31.027368120045779</v>
      </c>
      <c r="AF625">
        <v>-12.157370207798076</v>
      </c>
      <c r="AG625">
        <v>9.8480372880912306</v>
      </c>
      <c r="AH625">
        <v>9.5371658986133401</v>
      </c>
      <c r="AI625">
        <v>0.11062268740093099</v>
      </c>
      <c r="AJ625">
        <v>-13.554987908093034</v>
      </c>
      <c r="AK625">
        <v>0.269156178949852</v>
      </c>
      <c r="AL625">
        <v>-5.8472292180494829</v>
      </c>
      <c r="AM625">
        <v>2.8795739036474844E-3</v>
      </c>
      <c r="AN625" s="2"/>
    </row>
    <row r="626" spans="1:40" x14ac:dyDescent="0.45">
      <c r="A626">
        <v>625</v>
      </c>
      <c r="B626" t="s">
        <v>48</v>
      </c>
      <c r="C626">
        <v>2014</v>
      </c>
      <c r="D626">
        <v>24</v>
      </c>
      <c r="E626" t="s">
        <v>49</v>
      </c>
      <c r="F626" t="s">
        <v>17</v>
      </c>
      <c r="G626">
        <v>638</v>
      </c>
      <c r="H626">
        <v>89</v>
      </c>
      <c r="I626">
        <v>155</v>
      </c>
      <c r="J626">
        <v>86</v>
      </c>
      <c r="K626">
        <v>31</v>
      </c>
      <c r="L626">
        <v>1</v>
      </c>
      <c r="M626">
        <v>13</v>
      </c>
      <c r="N626">
        <v>94</v>
      </c>
      <c r="O626">
        <v>164</v>
      </c>
      <c r="P626" s="28">
        <v>6.5</v>
      </c>
      <c r="Q626">
        <v>4.5999999999999996</v>
      </c>
      <c r="R626">
        <v>5.9</v>
      </c>
      <c r="S626">
        <v>-0.1</v>
      </c>
      <c r="T626">
        <v>40</v>
      </c>
      <c r="U626">
        <v>3</v>
      </c>
      <c r="V626">
        <v>-47.217614202620098</v>
      </c>
      <c r="W626">
        <v>11.614347766999115</v>
      </c>
      <c r="X626">
        <v>3.0979083364962574</v>
      </c>
      <c r="Y626">
        <v>14.95733197649407</v>
      </c>
      <c r="Z626">
        <v>-5.1221810473371425</v>
      </c>
      <c r="AA626">
        <v>-2.8430632867296222</v>
      </c>
      <c r="AB626">
        <v>-0.134617418043568</v>
      </c>
      <c r="AC626">
        <v>0.52046859057448969</v>
      </c>
      <c r="AD626">
        <v>-4.0737823466745544</v>
      </c>
      <c r="AE626">
        <v>30.469990249625791</v>
      </c>
      <c r="AF626">
        <v>-12.157370207798076</v>
      </c>
      <c r="AG626">
        <v>10.066882561159924</v>
      </c>
      <c r="AH626">
        <v>8.6568121233567243</v>
      </c>
      <c r="AI626">
        <v>1.10622687400931E-2</v>
      </c>
      <c r="AJ626">
        <v>-8.7451534890922797</v>
      </c>
      <c r="AK626">
        <v>-0.403734268424778</v>
      </c>
      <c r="AL626">
        <v>-1.3027123932736564</v>
      </c>
      <c r="AM626">
        <v>0.21370887953269077</v>
      </c>
      <c r="AN626" s="2"/>
    </row>
    <row r="627" spans="1:40" x14ac:dyDescent="0.45">
      <c r="A627">
        <v>626</v>
      </c>
      <c r="B627" t="s">
        <v>139</v>
      </c>
      <c r="C627">
        <v>1988</v>
      </c>
      <c r="D627">
        <v>31</v>
      </c>
      <c r="E627" t="s">
        <v>37</v>
      </c>
      <c r="F627" t="s">
        <v>17</v>
      </c>
      <c r="G627">
        <v>632</v>
      </c>
      <c r="H627">
        <v>106</v>
      </c>
      <c r="I627">
        <v>157</v>
      </c>
      <c r="J627">
        <v>103</v>
      </c>
      <c r="K627">
        <v>28</v>
      </c>
      <c r="L627">
        <v>1</v>
      </c>
      <c r="M627">
        <v>31</v>
      </c>
      <c r="N627">
        <v>73</v>
      </c>
      <c r="O627">
        <v>148</v>
      </c>
      <c r="P627" s="28">
        <v>6.5</v>
      </c>
      <c r="Q627">
        <v>4.3</v>
      </c>
      <c r="R627">
        <v>5.8</v>
      </c>
      <c r="S627">
        <v>0</v>
      </c>
      <c r="T627">
        <v>32</v>
      </c>
      <c r="U627">
        <v>6</v>
      </c>
      <c r="V627">
        <v>-47.217614202620098</v>
      </c>
      <c r="W627">
        <v>11.505121925930158</v>
      </c>
      <c r="X627">
        <v>3.6896436367258794</v>
      </c>
      <c r="Y627">
        <v>15.150329808448832</v>
      </c>
      <c r="Z627">
        <v>-6.1347052078572748</v>
      </c>
      <c r="AA627">
        <v>-2.5679281299493359</v>
      </c>
      <c r="AB627">
        <v>-0.134617418043568</v>
      </c>
      <c r="AC627">
        <v>1.2411174082930139</v>
      </c>
      <c r="AD627">
        <v>-3.1636820351834309</v>
      </c>
      <c r="AE627">
        <v>27.497308274052546</v>
      </c>
      <c r="AF627">
        <v>-12.157370207798076</v>
      </c>
      <c r="AG627">
        <v>9.4103467419538429</v>
      </c>
      <c r="AH627">
        <v>8.5100864941472878</v>
      </c>
      <c r="AI627">
        <v>0</v>
      </c>
      <c r="AJ627">
        <v>-6.996122791273824</v>
      </c>
      <c r="AK627">
        <v>-0.807468536849556</v>
      </c>
      <c r="AL627">
        <v>-2.1755542400236099</v>
      </c>
      <c r="AM627">
        <v>0.1019673062468963</v>
      </c>
      <c r="AN627" s="2"/>
    </row>
    <row r="628" spans="1:40" x14ac:dyDescent="0.45">
      <c r="A628">
        <v>627</v>
      </c>
      <c r="B628" t="s">
        <v>326</v>
      </c>
      <c r="C628">
        <v>2002</v>
      </c>
      <c r="D628">
        <v>25</v>
      </c>
      <c r="E628" t="s">
        <v>19</v>
      </c>
      <c r="F628" t="s">
        <v>17</v>
      </c>
      <c r="G628">
        <v>659</v>
      </c>
      <c r="H628">
        <v>91</v>
      </c>
      <c r="I628">
        <v>148</v>
      </c>
      <c r="J628">
        <v>79</v>
      </c>
      <c r="K628">
        <v>34</v>
      </c>
      <c r="L628">
        <v>0</v>
      </c>
      <c r="M628">
        <v>8</v>
      </c>
      <c r="N628">
        <v>83</v>
      </c>
      <c r="O628">
        <v>127</v>
      </c>
      <c r="P628" s="28">
        <v>6.5</v>
      </c>
      <c r="Q628">
        <v>4.5</v>
      </c>
      <c r="R628">
        <v>4.5</v>
      </c>
      <c r="S628">
        <v>2.2999999999999998</v>
      </c>
      <c r="T628">
        <v>21</v>
      </c>
      <c r="U628">
        <v>0</v>
      </c>
      <c r="V628">
        <v>-47.217614202620098</v>
      </c>
      <c r="W628">
        <v>11.996638210740464</v>
      </c>
      <c r="X628">
        <v>3.1675242541703308</v>
      </c>
      <c r="Y628">
        <v>14.281839564652403</v>
      </c>
      <c r="Z628">
        <v>-4.7052593341817932</v>
      </c>
      <c r="AA628">
        <v>-3.1181984435099079</v>
      </c>
      <c r="AB628">
        <v>0</v>
      </c>
      <c r="AC628">
        <v>0.32028836343045519</v>
      </c>
      <c r="AD628">
        <v>-3.5970631358934897</v>
      </c>
      <c r="AE628">
        <v>23.595663181112656</v>
      </c>
      <c r="AF628">
        <v>-12.157370207798076</v>
      </c>
      <c r="AG628">
        <v>9.8480372880912306</v>
      </c>
      <c r="AH628">
        <v>6.6026533144246198</v>
      </c>
      <c r="AI628">
        <v>-0.25443218102214127</v>
      </c>
      <c r="AJ628">
        <v>-4.5912055817734467</v>
      </c>
      <c r="AK628">
        <v>0</v>
      </c>
      <c r="AL628">
        <v>-5.8284989101767941</v>
      </c>
      <c r="AM628">
        <v>2.9338577605665713E-3</v>
      </c>
      <c r="AN628" s="2"/>
    </row>
    <row r="629" spans="1:40" x14ac:dyDescent="0.45">
      <c r="A629">
        <v>628</v>
      </c>
      <c r="B629" t="s">
        <v>309</v>
      </c>
      <c r="C629">
        <v>1958</v>
      </c>
      <c r="D629">
        <v>23</v>
      </c>
      <c r="E629" t="s">
        <v>59</v>
      </c>
      <c r="F629" t="s">
        <v>13</v>
      </c>
      <c r="G629">
        <v>607</v>
      </c>
      <c r="H629">
        <v>84</v>
      </c>
      <c r="I629">
        <v>170</v>
      </c>
      <c r="J629">
        <v>113</v>
      </c>
      <c r="K629">
        <v>34</v>
      </c>
      <c r="L629">
        <v>7</v>
      </c>
      <c r="M629">
        <v>7</v>
      </c>
      <c r="N629">
        <v>54</v>
      </c>
      <c r="O629">
        <v>130</v>
      </c>
      <c r="P629" s="28">
        <v>6.5</v>
      </c>
      <c r="Q629">
        <v>4.5999999999999996</v>
      </c>
      <c r="R629">
        <v>3.7</v>
      </c>
      <c r="S629">
        <v>2.2000000000000002</v>
      </c>
      <c r="T629">
        <v>20</v>
      </c>
      <c r="U629">
        <v>3</v>
      </c>
      <c r="V629">
        <v>-47.217614202620098</v>
      </c>
      <c r="W629">
        <v>11.050014254809502</v>
      </c>
      <c r="X629">
        <v>2.9238685423110744</v>
      </c>
      <c r="Y629">
        <v>16.404815716154786</v>
      </c>
      <c r="Z629">
        <v>-6.7303076552220586</v>
      </c>
      <c r="AA629">
        <v>-3.1181984435099079</v>
      </c>
      <c r="AB629">
        <v>-0.94232192630497602</v>
      </c>
      <c r="AC629">
        <v>0.28025231800164829</v>
      </c>
      <c r="AD629">
        <v>-2.3402579438343185</v>
      </c>
      <c r="AE629">
        <v>24.153041051532639</v>
      </c>
      <c r="AF629">
        <v>-12.157370207798076</v>
      </c>
      <c r="AG629">
        <v>10.066882561159924</v>
      </c>
      <c r="AH629">
        <v>5.4288482807491318</v>
      </c>
      <c r="AI629">
        <v>-0.24336991228204821</v>
      </c>
      <c r="AJ629">
        <v>-4.3725767445461399</v>
      </c>
      <c r="AK629">
        <v>-0.403734268424778</v>
      </c>
      <c r="AL629">
        <v>-7.2180285798236934</v>
      </c>
      <c r="AM629">
        <v>7.327092754081105E-4</v>
      </c>
      <c r="AN629" s="2"/>
    </row>
    <row r="630" spans="1:40" x14ac:dyDescent="0.45">
      <c r="A630">
        <v>629</v>
      </c>
      <c r="B630" t="s">
        <v>328</v>
      </c>
      <c r="C630">
        <v>1971</v>
      </c>
      <c r="D630">
        <v>25</v>
      </c>
      <c r="E630" t="s">
        <v>22</v>
      </c>
      <c r="F630" t="s">
        <v>13</v>
      </c>
      <c r="G630">
        <v>624</v>
      </c>
      <c r="H630">
        <v>94</v>
      </c>
      <c r="I630">
        <v>175</v>
      </c>
      <c r="J630">
        <v>119</v>
      </c>
      <c r="K630">
        <v>25</v>
      </c>
      <c r="L630">
        <v>6</v>
      </c>
      <c r="M630">
        <v>14</v>
      </c>
      <c r="N630">
        <v>91</v>
      </c>
      <c r="O630">
        <v>181</v>
      </c>
      <c r="P630" s="28">
        <v>6.5</v>
      </c>
      <c r="Q630">
        <v>4.4000000000000004</v>
      </c>
      <c r="R630">
        <v>8.1</v>
      </c>
      <c r="S630">
        <v>-1.6</v>
      </c>
      <c r="T630">
        <v>51</v>
      </c>
      <c r="U630">
        <v>3</v>
      </c>
      <c r="V630">
        <v>-47.217614202620098</v>
      </c>
      <c r="W630">
        <v>11.359487471171548</v>
      </c>
      <c r="X630">
        <v>3.2719481306814404</v>
      </c>
      <c r="Y630">
        <v>16.887310296041694</v>
      </c>
      <c r="Z630">
        <v>-7.0876691236409295</v>
      </c>
      <c r="AA630">
        <v>-2.2927929731690497</v>
      </c>
      <c r="AB630">
        <v>-0.80770450826140805</v>
      </c>
      <c r="AC630">
        <v>0.56050463600329659</v>
      </c>
      <c r="AD630">
        <v>-3.943768016461537</v>
      </c>
      <c r="AE630">
        <v>33.628464848672373</v>
      </c>
      <c r="AF630">
        <v>-12.157370207798076</v>
      </c>
      <c r="AG630">
        <v>9.6291920150225376</v>
      </c>
      <c r="AH630">
        <v>11.884775965964314</v>
      </c>
      <c r="AI630">
        <v>0.1769962998414896</v>
      </c>
      <c r="AJ630">
        <v>-11.150070698592657</v>
      </c>
      <c r="AK630">
        <v>-0.403734268424778</v>
      </c>
      <c r="AL630">
        <v>2.3379556644301576</v>
      </c>
      <c r="AM630">
        <v>0.9119721061504541</v>
      </c>
      <c r="AN630" s="2"/>
    </row>
    <row r="631" spans="1:40" x14ac:dyDescent="0.45">
      <c r="A631">
        <v>630</v>
      </c>
      <c r="B631" t="s">
        <v>408</v>
      </c>
      <c r="C631">
        <v>2014</v>
      </c>
      <c r="D631">
        <v>24</v>
      </c>
      <c r="E631" t="s">
        <v>57</v>
      </c>
      <c r="F631" t="s">
        <v>17</v>
      </c>
      <c r="G631">
        <v>683</v>
      </c>
      <c r="H631">
        <v>111</v>
      </c>
      <c r="I631">
        <v>176</v>
      </c>
      <c r="J631">
        <v>110</v>
      </c>
      <c r="K631">
        <v>39</v>
      </c>
      <c r="L631">
        <v>6</v>
      </c>
      <c r="M631">
        <v>17</v>
      </c>
      <c r="N631">
        <v>58</v>
      </c>
      <c r="O631">
        <v>126</v>
      </c>
      <c r="P631" s="28">
        <v>6.5</v>
      </c>
      <c r="Q631">
        <v>4.5</v>
      </c>
      <c r="R631">
        <v>4.9000000000000004</v>
      </c>
      <c r="S631">
        <v>2</v>
      </c>
      <c r="T631">
        <v>19</v>
      </c>
      <c r="U631">
        <v>4</v>
      </c>
      <c r="V631">
        <v>-47.217614202620098</v>
      </c>
      <c r="W631">
        <v>12.433541575016294</v>
      </c>
      <c r="X631">
        <v>3.8636834309110624</v>
      </c>
      <c r="Y631">
        <v>16.983809212019072</v>
      </c>
      <c r="Z631">
        <v>-6.5516269210126241</v>
      </c>
      <c r="AA631">
        <v>-3.5767570381437181</v>
      </c>
      <c r="AB631">
        <v>-0.80770450826140805</v>
      </c>
      <c r="AC631">
        <v>0.68061277228971728</v>
      </c>
      <c r="AD631">
        <v>-2.5136103841183424</v>
      </c>
      <c r="AE631">
        <v>23.40987055763933</v>
      </c>
      <c r="AF631">
        <v>-12.157370207798076</v>
      </c>
      <c r="AG631">
        <v>9.8480372880912306</v>
      </c>
      <c r="AH631">
        <v>7.1895558312623642</v>
      </c>
      <c r="AI631">
        <v>-0.22124537480186199</v>
      </c>
      <c r="AJ631">
        <v>-4.153947907318833</v>
      </c>
      <c r="AK631">
        <v>-0.538312357899704</v>
      </c>
      <c r="AL631">
        <v>-3.3290782347455989</v>
      </c>
      <c r="AM631">
        <v>3.4586995505341778E-2</v>
      </c>
      <c r="AN631" s="2"/>
    </row>
    <row r="632" spans="1:40" x14ac:dyDescent="0.45">
      <c r="A632">
        <v>631</v>
      </c>
      <c r="B632" t="s">
        <v>445</v>
      </c>
      <c r="C632">
        <v>2001</v>
      </c>
      <c r="D632">
        <v>25</v>
      </c>
      <c r="E632" t="s">
        <v>46</v>
      </c>
      <c r="F632" t="s">
        <v>17</v>
      </c>
      <c r="G632">
        <v>688</v>
      </c>
      <c r="H632">
        <v>110</v>
      </c>
      <c r="I632">
        <v>191</v>
      </c>
      <c r="J632">
        <v>97</v>
      </c>
      <c r="K632">
        <v>55</v>
      </c>
      <c r="L632">
        <v>5</v>
      </c>
      <c r="M632">
        <v>7</v>
      </c>
      <c r="N632">
        <v>92</v>
      </c>
      <c r="O632">
        <v>161</v>
      </c>
      <c r="P632" s="28">
        <v>6.5</v>
      </c>
      <c r="Q632">
        <v>4.5</v>
      </c>
      <c r="R632">
        <v>6.9</v>
      </c>
      <c r="S632">
        <v>-0.8</v>
      </c>
      <c r="T632">
        <v>58</v>
      </c>
      <c r="U632">
        <v>-3</v>
      </c>
      <c r="V632">
        <v>-47.217614202620098</v>
      </c>
      <c r="W632">
        <v>12.524563109240425</v>
      </c>
      <c r="X632">
        <v>3.8288754720740261</v>
      </c>
      <c r="Y632">
        <v>18.43129295167979</v>
      </c>
      <c r="Z632">
        <v>-5.7773437394384048</v>
      </c>
      <c r="AA632">
        <v>-5.0441445409719101</v>
      </c>
      <c r="AB632">
        <v>-0.67308709021783997</v>
      </c>
      <c r="AC632">
        <v>0.28025231800164829</v>
      </c>
      <c r="AD632">
        <v>-3.9871061265325429</v>
      </c>
      <c r="AE632">
        <v>29.912612379205807</v>
      </c>
      <c r="AF632">
        <v>-12.157370207798076</v>
      </c>
      <c r="AG632">
        <v>9.8480372880912306</v>
      </c>
      <c r="AH632">
        <v>10.124068415451084</v>
      </c>
      <c r="AI632">
        <v>8.8498149920744798E-2</v>
      </c>
      <c r="AJ632">
        <v>-12.680472559183807</v>
      </c>
      <c r="AK632">
        <v>0.403734268424778</v>
      </c>
      <c r="AL632">
        <v>-2.0952041146731442</v>
      </c>
      <c r="AM632">
        <v>0.10956383047391244</v>
      </c>
      <c r="AN632" s="2"/>
    </row>
    <row r="633" spans="1:40" x14ac:dyDescent="0.45">
      <c r="A633">
        <v>632</v>
      </c>
      <c r="B633" t="s">
        <v>300</v>
      </c>
      <c r="C633">
        <v>1980</v>
      </c>
      <c r="D633">
        <v>26</v>
      </c>
      <c r="E633" t="s">
        <v>301</v>
      </c>
      <c r="F633" t="s">
        <v>17</v>
      </c>
      <c r="G633">
        <v>617</v>
      </c>
      <c r="H633">
        <v>76</v>
      </c>
      <c r="I633">
        <v>145</v>
      </c>
      <c r="J633">
        <v>86</v>
      </c>
      <c r="K633">
        <v>25</v>
      </c>
      <c r="L633">
        <v>5</v>
      </c>
      <c r="M633">
        <v>3</v>
      </c>
      <c r="N633">
        <v>58</v>
      </c>
      <c r="O633">
        <v>126</v>
      </c>
      <c r="P633" s="28">
        <v>6.5</v>
      </c>
      <c r="Q633">
        <v>4.4000000000000004</v>
      </c>
      <c r="R633">
        <v>5</v>
      </c>
      <c r="S633">
        <v>2.5</v>
      </c>
      <c r="T633">
        <v>16</v>
      </c>
      <c r="U633">
        <v>1</v>
      </c>
      <c r="V633">
        <v>-47.217614202620098</v>
      </c>
      <c r="W633">
        <v>11.232057323257765</v>
      </c>
      <c r="X633">
        <v>2.6454048716147818</v>
      </c>
      <c r="Y633">
        <v>13.992342816720258</v>
      </c>
      <c r="Z633">
        <v>-5.1221810473371425</v>
      </c>
      <c r="AA633">
        <v>-2.2927929731690497</v>
      </c>
      <c r="AB633">
        <v>-0.67308709021783997</v>
      </c>
      <c r="AC633">
        <v>0.1201081362864207</v>
      </c>
      <c r="AD633">
        <v>-2.5136103841183424</v>
      </c>
      <c r="AE633">
        <v>23.40987055763933</v>
      </c>
      <c r="AF633">
        <v>-12.157370207798076</v>
      </c>
      <c r="AG633">
        <v>9.6291920150225376</v>
      </c>
      <c r="AH633">
        <v>7.3362814604717999</v>
      </c>
      <c r="AI633">
        <v>-0.27655671850232749</v>
      </c>
      <c r="AJ633">
        <v>-3.498061395636912</v>
      </c>
      <c r="AK633">
        <v>-0.134578089474926</v>
      </c>
      <c r="AL633">
        <v>-5.5205949278618203</v>
      </c>
      <c r="AM633">
        <v>3.987501635242488E-3</v>
      </c>
      <c r="AN633" s="2"/>
    </row>
    <row r="634" spans="1:40" x14ac:dyDescent="0.45">
      <c r="A634">
        <v>633</v>
      </c>
      <c r="B634" t="s">
        <v>246</v>
      </c>
      <c r="C634">
        <v>1954</v>
      </c>
      <c r="D634">
        <v>33</v>
      </c>
      <c r="E634" t="s">
        <v>25</v>
      </c>
      <c r="F634" t="s">
        <v>17</v>
      </c>
      <c r="G634">
        <v>705</v>
      </c>
      <c r="H634">
        <v>120</v>
      </c>
      <c r="I634">
        <v>195</v>
      </c>
      <c r="J634">
        <v>110</v>
      </c>
      <c r="K634">
        <v>41</v>
      </c>
      <c r="L634">
        <v>9</v>
      </c>
      <c r="M634">
        <v>1</v>
      </c>
      <c r="N634">
        <v>103</v>
      </c>
      <c r="O634">
        <v>167</v>
      </c>
      <c r="P634" s="28">
        <v>6.5</v>
      </c>
      <c r="Q634">
        <v>4.0999999999999996</v>
      </c>
      <c r="R634">
        <v>6.7</v>
      </c>
      <c r="S634">
        <v>-0.9</v>
      </c>
      <c r="T634">
        <v>54</v>
      </c>
      <c r="U634">
        <v>-3</v>
      </c>
      <c r="V634">
        <v>-47.217614202620098</v>
      </c>
      <c r="W634">
        <v>12.834036325602471</v>
      </c>
      <c r="X634">
        <v>4.1769550604443921</v>
      </c>
      <c r="Y634">
        <v>18.817288615589312</v>
      </c>
      <c r="Z634">
        <v>-6.5516269210126241</v>
      </c>
      <c r="AA634">
        <v>-3.7601804759972417</v>
      </c>
      <c r="AB634">
        <v>-1.211556762392112</v>
      </c>
      <c r="AC634">
        <v>4.0036045428806899E-2</v>
      </c>
      <c r="AD634">
        <v>-4.4638253373136081</v>
      </c>
      <c r="AE634">
        <v>31.027368120045779</v>
      </c>
      <c r="AF634">
        <v>-12.157370207798076</v>
      </c>
      <c r="AG634">
        <v>8.9726561958164535</v>
      </c>
      <c r="AH634">
        <v>9.8306171570322114</v>
      </c>
      <c r="AI634">
        <v>9.9560418660837896E-2</v>
      </c>
      <c r="AJ634">
        <v>-11.805957210274578</v>
      </c>
      <c r="AK634">
        <v>0.403734268424778</v>
      </c>
      <c r="AL634">
        <v>-0.96587891036329898</v>
      </c>
      <c r="AM634">
        <v>0.27570268439588252</v>
      </c>
      <c r="AN634" s="2"/>
    </row>
    <row r="635" spans="1:40" x14ac:dyDescent="0.45">
      <c r="A635">
        <v>634</v>
      </c>
      <c r="B635" t="s">
        <v>369</v>
      </c>
      <c r="C635">
        <v>1959</v>
      </c>
      <c r="D635">
        <v>20</v>
      </c>
      <c r="E635" t="s">
        <v>73</v>
      </c>
      <c r="F635" t="s">
        <v>17</v>
      </c>
      <c r="G635">
        <v>706</v>
      </c>
      <c r="H635">
        <v>131</v>
      </c>
      <c r="I635">
        <v>205</v>
      </c>
      <c r="J635">
        <v>129</v>
      </c>
      <c r="K635">
        <v>47</v>
      </c>
      <c r="L635">
        <v>9</v>
      </c>
      <c r="M635">
        <v>21</v>
      </c>
      <c r="N635">
        <v>55</v>
      </c>
      <c r="O635">
        <v>129</v>
      </c>
      <c r="P635" s="28">
        <v>6.5</v>
      </c>
      <c r="Q635">
        <v>4</v>
      </c>
      <c r="R635">
        <v>6.7</v>
      </c>
      <c r="S635">
        <v>-0.2</v>
      </c>
      <c r="T635">
        <v>30</v>
      </c>
      <c r="U635">
        <v>11</v>
      </c>
      <c r="V635">
        <v>-47.217614202620098</v>
      </c>
      <c r="W635">
        <v>12.852240632447296</v>
      </c>
      <c r="X635">
        <v>4.5598426076517944</v>
      </c>
      <c r="Y635">
        <v>19.782277775363124</v>
      </c>
      <c r="Z635">
        <v>-7.6832715710057133</v>
      </c>
      <c r="AA635">
        <v>-4.3104507895578141</v>
      </c>
      <c r="AB635">
        <v>-1.211556762392112</v>
      </c>
      <c r="AC635">
        <v>0.84075695400494488</v>
      </c>
      <c r="AD635">
        <v>-2.3835960539053245</v>
      </c>
      <c r="AE635">
        <v>23.967248428059314</v>
      </c>
      <c r="AF635">
        <v>-12.157370207798076</v>
      </c>
      <c r="AG635">
        <v>8.7538109227477605</v>
      </c>
      <c r="AH635">
        <v>9.8306171570322114</v>
      </c>
      <c r="AI635">
        <v>2.21245374801862E-2</v>
      </c>
      <c r="AJ635">
        <v>-6.5588651168192103</v>
      </c>
      <c r="AK635">
        <v>-1.480358984224186</v>
      </c>
      <c r="AL635">
        <v>-2.3941646735359021</v>
      </c>
      <c r="AM635">
        <v>8.3618752995851503E-2</v>
      </c>
      <c r="AN635" s="2"/>
    </row>
    <row r="636" spans="1:40" x14ac:dyDescent="0.45">
      <c r="A636">
        <v>635</v>
      </c>
      <c r="B636" t="s">
        <v>319</v>
      </c>
      <c r="C636">
        <v>1973</v>
      </c>
      <c r="D636">
        <v>29</v>
      </c>
      <c r="E636" t="s">
        <v>94</v>
      </c>
      <c r="F636" t="s">
        <v>13</v>
      </c>
      <c r="G636">
        <v>690</v>
      </c>
      <c r="H636">
        <v>97</v>
      </c>
      <c r="I636">
        <v>170</v>
      </c>
      <c r="J636">
        <v>106</v>
      </c>
      <c r="K636">
        <v>32</v>
      </c>
      <c r="L636">
        <v>3</v>
      </c>
      <c r="M636">
        <v>4</v>
      </c>
      <c r="N636">
        <v>82</v>
      </c>
      <c r="O636">
        <v>150</v>
      </c>
      <c r="P636" s="28">
        <v>6.5</v>
      </c>
      <c r="Q636">
        <v>4.0999999999999996</v>
      </c>
      <c r="R636">
        <v>7.2</v>
      </c>
      <c r="S636">
        <v>-0.2</v>
      </c>
      <c r="T636">
        <v>40</v>
      </c>
      <c r="U636">
        <v>0</v>
      </c>
      <c r="V636">
        <v>-47.217614202620098</v>
      </c>
      <c r="W636">
        <v>12.560971722930077</v>
      </c>
      <c r="X636">
        <v>3.37637200719255</v>
      </c>
      <c r="Y636">
        <v>16.404815716154786</v>
      </c>
      <c r="Z636">
        <v>-6.3133859420667102</v>
      </c>
      <c r="AA636">
        <v>-2.9347750056563839</v>
      </c>
      <c r="AB636">
        <v>-0.40385225413070402</v>
      </c>
      <c r="AC636">
        <v>0.1601441817152276</v>
      </c>
      <c r="AD636">
        <v>-3.5537250258224837</v>
      </c>
      <c r="AE636">
        <v>27.868893520999201</v>
      </c>
      <c r="AF636">
        <v>-12.157370207798076</v>
      </c>
      <c r="AG636">
        <v>8.9726561958164535</v>
      </c>
      <c r="AH636">
        <v>10.564245303079392</v>
      </c>
      <c r="AI636">
        <v>2.21245374801862E-2</v>
      </c>
      <c r="AJ636">
        <v>-8.7451534890922797</v>
      </c>
      <c r="AK636">
        <v>0</v>
      </c>
      <c r="AL636">
        <v>-1.3956529418188595</v>
      </c>
      <c r="AM636">
        <v>0.19850683017127937</v>
      </c>
      <c r="AN636" s="2"/>
    </row>
    <row r="637" spans="1:40" x14ac:dyDescent="0.45">
      <c r="A637">
        <v>636</v>
      </c>
      <c r="B637" t="s">
        <v>107</v>
      </c>
      <c r="C637">
        <v>1993</v>
      </c>
      <c r="D637">
        <v>23</v>
      </c>
      <c r="E637" t="s">
        <v>70</v>
      </c>
      <c r="F637" t="s">
        <v>13</v>
      </c>
      <c r="G637">
        <v>587</v>
      </c>
      <c r="H637">
        <v>105</v>
      </c>
      <c r="I637">
        <v>166</v>
      </c>
      <c r="J637">
        <v>86</v>
      </c>
      <c r="K637">
        <v>33</v>
      </c>
      <c r="L637">
        <v>1</v>
      </c>
      <c r="M637">
        <v>4</v>
      </c>
      <c r="N637">
        <v>37</v>
      </c>
      <c r="O637">
        <v>169</v>
      </c>
      <c r="P637" s="28">
        <v>6.5</v>
      </c>
      <c r="Q637">
        <v>4.4000000000000004</v>
      </c>
      <c r="R637">
        <v>6.8</v>
      </c>
      <c r="S637">
        <v>-0.8</v>
      </c>
      <c r="T637">
        <v>50</v>
      </c>
      <c r="U637">
        <v>3</v>
      </c>
      <c r="V637">
        <v>-47.217614202620098</v>
      </c>
      <c r="W637">
        <v>10.685928117912978</v>
      </c>
      <c r="X637">
        <v>3.6548356778888431</v>
      </c>
      <c r="Y637">
        <v>16.01882005224526</v>
      </c>
      <c r="Z637">
        <v>-5.1221810473371425</v>
      </c>
      <c r="AA637">
        <v>-3.0264867245831457</v>
      </c>
      <c r="AB637">
        <v>-0.134617418043568</v>
      </c>
      <c r="AC637">
        <v>0.1601441817152276</v>
      </c>
      <c r="AD637">
        <v>-1.6035100726272185</v>
      </c>
      <c r="AE637">
        <v>31.398953366992433</v>
      </c>
      <c r="AF637">
        <v>-12.157370207798076</v>
      </c>
      <c r="AG637">
        <v>9.6291920150225376</v>
      </c>
      <c r="AH637">
        <v>9.9773427862416479</v>
      </c>
      <c r="AI637">
        <v>8.8498149920744798E-2</v>
      </c>
      <c r="AJ637">
        <v>-10.93144186136535</v>
      </c>
      <c r="AK637">
        <v>-0.403734268424778</v>
      </c>
      <c r="AL637">
        <v>1.0167585451402963</v>
      </c>
      <c r="AM637">
        <v>0.73434072263671746</v>
      </c>
      <c r="AN637" s="2"/>
    </row>
    <row r="638" spans="1:40" x14ac:dyDescent="0.45">
      <c r="A638">
        <v>637</v>
      </c>
      <c r="B638" t="s">
        <v>493</v>
      </c>
      <c r="C638">
        <v>1970</v>
      </c>
      <c r="D638">
        <v>24</v>
      </c>
      <c r="E638" t="s">
        <v>37</v>
      </c>
      <c r="F638" t="s">
        <v>17</v>
      </c>
      <c r="G638">
        <v>640</v>
      </c>
      <c r="H638">
        <v>92</v>
      </c>
      <c r="I638">
        <v>153</v>
      </c>
      <c r="J638">
        <v>108</v>
      </c>
      <c r="K638">
        <v>20</v>
      </c>
      <c r="L638">
        <v>8</v>
      </c>
      <c r="M638">
        <v>19</v>
      </c>
      <c r="N638">
        <v>95</v>
      </c>
      <c r="O638">
        <v>134</v>
      </c>
      <c r="P638" s="28">
        <v>6.5</v>
      </c>
      <c r="Q638">
        <v>4.4000000000000004</v>
      </c>
      <c r="R638">
        <v>6.1</v>
      </c>
      <c r="S638">
        <v>1</v>
      </c>
      <c r="T638">
        <v>30</v>
      </c>
      <c r="U638">
        <v>3</v>
      </c>
      <c r="V638">
        <v>-47.217614202620098</v>
      </c>
      <c r="W638">
        <v>11.650756380688767</v>
      </c>
      <c r="X638">
        <v>3.202332213007367</v>
      </c>
      <c r="Y638">
        <v>14.764334144539308</v>
      </c>
      <c r="Z638">
        <v>-6.4325064315396672</v>
      </c>
      <c r="AA638">
        <v>-1.83423437853524</v>
      </c>
      <c r="AB638">
        <v>-1.076939344348544</v>
      </c>
      <c r="AC638">
        <v>0.76068486314733108</v>
      </c>
      <c r="AD638">
        <v>-4.1171204567455604</v>
      </c>
      <c r="AE638">
        <v>24.896211545425952</v>
      </c>
      <c r="AF638">
        <v>-12.157370207798076</v>
      </c>
      <c r="AG638">
        <v>9.6291920150225376</v>
      </c>
      <c r="AH638">
        <v>8.9502633817755957</v>
      </c>
      <c r="AI638">
        <v>-0.11062268740093099</v>
      </c>
      <c r="AJ638">
        <v>-6.5588651168192103</v>
      </c>
      <c r="AK638">
        <v>-0.403734268424778</v>
      </c>
      <c r="AL638">
        <v>-6.0552325506252416</v>
      </c>
      <c r="AM638">
        <v>2.3400678350435217E-3</v>
      </c>
      <c r="AN638" s="2"/>
    </row>
    <row r="639" spans="1:40" x14ac:dyDescent="0.45">
      <c r="A639">
        <v>638</v>
      </c>
      <c r="B639" t="s">
        <v>494</v>
      </c>
      <c r="C639">
        <v>2018</v>
      </c>
      <c r="D639">
        <v>27</v>
      </c>
      <c r="E639" t="s">
        <v>97</v>
      </c>
      <c r="F639" t="s">
        <v>13</v>
      </c>
      <c r="G639">
        <v>683</v>
      </c>
      <c r="H639">
        <v>90</v>
      </c>
      <c r="I639">
        <v>170</v>
      </c>
      <c r="J639">
        <v>102</v>
      </c>
      <c r="K639">
        <v>38</v>
      </c>
      <c r="L639">
        <v>4</v>
      </c>
      <c r="M639">
        <v>8</v>
      </c>
      <c r="N639">
        <v>70</v>
      </c>
      <c r="O639">
        <v>139</v>
      </c>
      <c r="P639" s="28">
        <v>6.5</v>
      </c>
      <c r="Q639">
        <v>4.2</v>
      </c>
      <c r="R639">
        <v>5.5</v>
      </c>
      <c r="S639">
        <v>0.5</v>
      </c>
      <c r="T639">
        <v>35</v>
      </c>
      <c r="U639">
        <v>1</v>
      </c>
      <c r="V639">
        <v>-47.217614202620098</v>
      </c>
      <c r="W639">
        <v>12.433541575016294</v>
      </c>
      <c r="X639">
        <v>3.1327162953332941</v>
      </c>
      <c r="Y639">
        <v>16.404815716154786</v>
      </c>
      <c r="Z639">
        <v>-6.0751449631207963</v>
      </c>
      <c r="AA639">
        <v>-3.4850453192169559</v>
      </c>
      <c r="AB639">
        <v>-0.538469672174272</v>
      </c>
      <c r="AC639">
        <v>0.32028836343045519</v>
      </c>
      <c r="AD639">
        <v>-3.033667704970413</v>
      </c>
      <c r="AE639">
        <v>25.825174662792591</v>
      </c>
      <c r="AF639">
        <v>-12.157370207798076</v>
      </c>
      <c r="AG639">
        <v>9.1915014688851482</v>
      </c>
      <c r="AH639">
        <v>8.0699096065189799</v>
      </c>
      <c r="AI639">
        <v>-5.5311343700465497E-2</v>
      </c>
      <c r="AJ639">
        <v>-7.6520093029557446</v>
      </c>
      <c r="AK639">
        <v>-0.134578089474926</v>
      </c>
      <c r="AL639">
        <v>-4.9712631179001949</v>
      </c>
      <c r="AM639">
        <v>6.8866290295266476E-3</v>
      </c>
      <c r="AN639" s="2"/>
    </row>
    <row r="640" spans="1:40" x14ac:dyDescent="0.45">
      <c r="A640">
        <v>639</v>
      </c>
      <c r="B640" t="s">
        <v>329</v>
      </c>
      <c r="C640">
        <v>1958</v>
      </c>
      <c r="D640">
        <v>26</v>
      </c>
      <c r="E640" t="s">
        <v>226</v>
      </c>
      <c r="F640" t="s">
        <v>17</v>
      </c>
      <c r="G640">
        <v>649</v>
      </c>
      <c r="H640">
        <v>97</v>
      </c>
      <c r="I640">
        <v>137</v>
      </c>
      <c r="J640">
        <v>87</v>
      </c>
      <c r="K640">
        <v>18</v>
      </c>
      <c r="L640">
        <v>1</v>
      </c>
      <c r="M640">
        <v>5</v>
      </c>
      <c r="N640">
        <v>85</v>
      </c>
      <c r="O640">
        <v>120</v>
      </c>
      <c r="P640" s="28">
        <v>6.5</v>
      </c>
      <c r="Q640">
        <v>4.0999999999999996</v>
      </c>
      <c r="R640">
        <v>4.9000000000000004</v>
      </c>
      <c r="S640">
        <v>1.9</v>
      </c>
      <c r="T640">
        <v>17</v>
      </c>
      <c r="U640">
        <v>4</v>
      </c>
      <c r="V640">
        <v>-47.217614202620098</v>
      </c>
      <c r="W640">
        <v>11.814595142292204</v>
      </c>
      <c r="X640">
        <v>3.37637200719255</v>
      </c>
      <c r="Y640">
        <v>13.22035148890121</v>
      </c>
      <c r="Z640">
        <v>-5.181741292073621</v>
      </c>
      <c r="AA640">
        <v>-1.650810940681716</v>
      </c>
      <c r="AB640">
        <v>-0.134617418043568</v>
      </c>
      <c r="AC640">
        <v>0.20018022714403449</v>
      </c>
      <c r="AD640">
        <v>-3.6837393560355016</v>
      </c>
      <c r="AE640">
        <v>22.295114816799362</v>
      </c>
      <c r="AF640">
        <v>-12.157370207798076</v>
      </c>
      <c r="AG640">
        <v>8.9726561958164535</v>
      </c>
      <c r="AH640">
        <v>7.1895558312623642</v>
      </c>
      <c r="AI640">
        <v>-0.21018310606176888</v>
      </c>
      <c r="AJ640">
        <v>-3.7166902328642188</v>
      </c>
      <c r="AK640">
        <v>-0.538312357899704</v>
      </c>
      <c r="AL640">
        <v>-7.4222534046700925</v>
      </c>
      <c r="AM640">
        <v>5.9744338809920037E-4</v>
      </c>
      <c r="AN640" s="2"/>
    </row>
    <row r="641" spans="1:40" x14ac:dyDescent="0.45">
      <c r="A641">
        <v>640</v>
      </c>
      <c r="B641" t="s">
        <v>495</v>
      </c>
      <c r="C641">
        <v>1980</v>
      </c>
      <c r="D641">
        <v>31</v>
      </c>
      <c r="E641" t="s">
        <v>43</v>
      </c>
      <c r="F641" t="s">
        <v>13</v>
      </c>
      <c r="G641">
        <v>660</v>
      </c>
      <c r="H641">
        <v>94</v>
      </c>
      <c r="I641">
        <v>180</v>
      </c>
      <c r="J641">
        <v>111</v>
      </c>
      <c r="K641">
        <v>26</v>
      </c>
      <c r="L641">
        <v>2</v>
      </c>
      <c r="M641">
        <v>11</v>
      </c>
      <c r="N641">
        <v>54</v>
      </c>
      <c r="O641">
        <v>153</v>
      </c>
      <c r="P641" s="28">
        <v>6.5</v>
      </c>
      <c r="Q641">
        <v>4.4000000000000004</v>
      </c>
      <c r="R641">
        <v>5.0999999999999996</v>
      </c>
      <c r="S641">
        <v>0.9</v>
      </c>
      <c r="T641">
        <v>34</v>
      </c>
      <c r="U641">
        <v>0</v>
      </c>
      <c r="V641">
        <v>-47.217614202620098</v>
      </c>
      <c r="W641">
        <v>12.014842517585292</v>
      </c>
      <c r="X641">
        <v>3.2719481306814404</v>
      </c>
      <c r="Y641">
        <v>17.369804875928597</v>
      </c>
      <c r="Z641">
        <v>-6.6111871657491017</v>
      </c>
      <c r="AA641">
        <v>-2.384504692095812</v>
      </c>
      <c r="AB641">
        <v>-0.269234836087136</v>
      </c>
      <c r="AC641">
        <v>0.44039649971687589</v>
      </c>
      <c r="AD641">
        <v>-2.3402579438343185</v>
      </c>
      <c r="AE641">
        <v>28.426271391419185</v>
      </c>
      <c r="AF641">
        <v>-12.157370207798076</v>
      </c>
      <c r="AG641">
        <v>9.6291920150225376</v>
      </c>
      <c r="AH641">
        <v>7.4830070896812355</v>
      </c>
      <c r="AI641">
        <v>-9.9560418660837896E-2</v>
      </c>
      <c r="AJ641">
        <v>-7.4333804657284377</v>
      </c>
      <c r="AK641">
        <v>0</v>
      </c>
      <c r="AL641">
        <v>0.12235258746134559</v>
      </c>
      <c r="AM641">
        <v>0.53055004479372447</v>
      </c>
      <c r="AN641" s="2"/>
    </row>
    <row r="642" spans="1:40" x14ac:dyDescent="0.45">
      <c r="A642">
        <v>641</v>
      </c>
      <c r="B642" t="s">
        <v>409</v>
      </c>
      <c r="C642">
        <v>1953</v>
      </c>
      <c r="D642">
        <v>26</v>
      </c>
      <c r="E642" t="s">
        <v>28</v>
      </c>
      <c r="F642" t="s">
        <v>17</v>
      </c>
      <c r="G642">
        <v>702</v>
      </c>
      <c r="H642">
        <v>110</v>
      </c>
      <c r="I642">
        <v>205</v>
      </c>
      <c r="J642">
        <v>169</v>
      </c>
      <c r="K642">
        <v>25</v>
      </c>
      <c r="L642">
        <v>9</v>
      </c>
      <c r="M642">
        <v>14</v>
      </c>
      <c r="N642">
        <v>61</v>
      </c>
      <c r="O642">
        <v>110</v>
      </c>
      <c r="P642" s="28">
        <v>6.5</v>
      </c>
      <c r="Q642">
        <v>4</v>
      </c>
      <c r="R642">
        <v>4.8</v>
      </c>
      <c r="S642">
        <v>1.7</v>
      </c>
      <c r="T642">
        <v>18</v>
      </c>
      <c r="U642">
        <v>6</v>
      </c>
      <c r="V642">
        <v>-47.217614202620098</v>
      </c>
      <c r="W642">
        <v>12.779423405067991</v>
      </c>
      <c r="X642">
        <v>3.8288754720740261</v>
      </c>
      <c r="Y642">
        <v>19.782277775363124</v>
      </c>
      <c r="Z642">
        <v>-10.065681360464849</v>
      </c>
      <c r="AA642">
        <v>-2.2927929731690497</v>
      </c>
      <c r="AB642">
        <v>-1.211556762392112</v>
      </c>
      <c r="AC642">
        <v>0.56050463600329659</v>
      </c>
      <c r="AD642">
        <v>-2.6436247143313598</v>
      </c>
      <c r="AE642">
        <v>20.437188582066081</v>
      </c>
      <c r="AF642">
        <v>-12.157370207798076</v>
      </c>
      <c r="AG642">
        <v>8.7538109227477605</v>
      </c>
      <c r="AH642">
        <v>7.0428302020529276</v>
      </c>
      <c r="AI642">
        <v>-0.18805856858158268</v>
      </c>
      <c r="AJ642">
        <v>-3.9353190700915262</v>
      </c>
      <c r="AK642">
        <v>-0.807468536849556</v>
      </c>
      <c r="AL642">
        <v>-7.3345754009230033</v>
      </c>
      <c r="AM642">
        <v>6.521553425238054E-4</v>
      </c>
      <c r="AN642" s="2"/>
    </row>
    <row r="643" spans="1:40" x14ac:dyDescent="0.45">
      <c r="A643">
        <v>642</v>
      </c>
      <c r="B643" t="s">
        <v>58</v>
      </c>
      <c r="C643">
        <v>2010</v>
      </c>
      <c r="D643">
        <v>27</v>
      </c>
      <c r="E643" t="s">
        <v>59</v>
      </c>
      <c r="F643" t="s">
        <v>13</v>
      </c>
      <c r="G643">
        <v>648</v>
      </c>
      <c r="H643">
        <v>111</v>
      </c>
      <c r="I643">
        <v>180</v>
      </c>
      <c r="J643">
        <v>96</v>
      </c>
      <c r="K643">
        <v>45</v>
      </c>
      <c r="L643">
        <v>1</v>
      </c>
      <c r="M643">
        <v>3</v>
      </c>
      <c r="N643">
        <v>89</v>
      </c>
      <c r="O643">
        <v>178</v>
      </c>
      <c r="P643" s="28">
        <v>6.5</v>
      </c>
      <c r="Q643">
        <v>4.2</v>
      </c>
      <c r="R643">
        <v>7</v>
      </c>
      <c r="S643">
        <v>-1.3</v>
      </c>
      <c r="T643">
        <v>55</v>
      </c>
      <c r="U643">
        <v>-2</v>
      </c>
      <c r="V643">
        <v>-47.217614202620098</v>
      </c>
      <c r="W643">
        <v>11.796390835447376</v>
      </c>
      <c r="X643">
        <v>3.8636834309110624</v>
      </c>
      <c r="Y643">
        <v>17.369804875928597</v>
      </c>
      <c r="Z643">
        <v>-5.7177834947019264</v>
      </c>
      <c r="AA643">
        <v>-4.1270273517042897</v>
      </c>
      <c r="AB643">
        <v>-0.134617418043568</v>
      </c>
      <c r="AC643">
        <v>0.1201081362864207</v>
      </c>
      <c r="AD643">
        <v>-3.857091796319525</v>
      </c>
      <c r="AE643">
        <v>33.071086978252382</v>
      </c>
      <c r="AF643">
        <v>-12.157370207798076</v>
      </c>
      <c r="AG643">
        <v>9.1915014688851482</v>
      </c>
      <c r="AH643">
        <v>10.270794044660519</v>
      </c>
      <c r="AI643">
        <v>0.14380949362121029</v>
      </c>
      <c r="AJ643">
        <v>-12.024586047501884</v>
      </c>
      <c r="AK643">
        <v>0.269156178949852</v>
      </c>
      <c r="AL643">
        <v>0.86024492425320265</v>
      </c>
      <c r="AM643">
        <v>0.70271182350043981</v>
      </c>
      <c r="AN643" s="2"/>
    </row>
    <row r="644" spans="1:40" x14ac:dyDescent="0.45">
      <c r="A644">
        <v>643</v>
      </c>
      <c r="B644" t="s">
        <v>146</v>
      </c>
      <c r="C644">
        <v>1985</v>
      </c>
      <c r="D644">
        <v>24</v>
      </c>
      <c r="E644" t="s">
        <v>22</v>
      </c>
      <c r="F644" t="s">
        <v>13</v>
      </c>
      <c r="G644">
        <v>727</v>
      </c>
      <c r="H644">
        <v>107</v>
      </c>
      <c r="I644">
        <v>211</v>
      </c>
      <c r="J644">
        <v>125</v>
      </c>
      <c r="K644">
        <v>48</v>
      </c>
      <c r="L644">
        <v>3</v>
      </c>
      <c r="M644">
        <v>2</v>
      </c>
      <c r="N644">
        <v>56</v>
      </c>
      <c r="O644">
        <v>156</v>
      </c>
      <c r="P644" s="28">
        <v>6.5</v>
      </c>
      <c r="Q644">
        <v>4.3</v>
      </c>
      <c r="R644">
        <v>6.5</v>
      </c>
      <c r="S644">
        <v>-0.8</v>
      </c>
      <c r="T644">
        <v>49</v>
      </c>
      <c r="U644">
        <v>2</v>
      </c>
      <c r="V644">
        <v>-47.217614202620098</v>
      </c>
      <c r="W644">
        <v>13.234531076188647</v>
      </c>
      <c r="X644">
        <v>3.7244515955629161</v>
      </c>
      <c r="Y644">
        <v>20.361271271227412</v>
      </c>
      <c r="Z644">
        <v>-7.4450305920597994</v>
      </c>
      <c r="AA644">
        <v>-4.4021625084845759</v>
      </c>
      <c r="AB644">
        <v>-0.40385225413070402</v>
      </c>
      <c r="AC644">
        <v>8.0072090857613798E-2</v>
      </c>
      <c r="AD644">
        <v>-2.4269341639763304</v>
      </c>
      <c r="AE644">
        <v>28.983649261839169</v>
      </c>
      <c r="AF644">
        <v>-12.157370207798076</v>
      </c>
      <c r="AG644">
        <v>9.4103467419538429</v>
      </c>
      <c r="AH644">
        <v>9.5371658986133401</v>
      </c>
      <c r="AI644">
        <v>8.8498149920744798E-2</v>
      </c>
      <c r="AJ644">
        <v>-10.712813024138043</v>
      </c>
      <c r="AK644">
        <v>-0.269156178949852</v>
      </c>
      <c r="AL644">
        <v>0.3850529540062011</v>
      </c>
      <c r="AM644">
        <v>0.59509123360366067</v>
      </c>
      <c r="AN644" s="2"/>
    </row>
    <row r="645" spans="1:40" x14ac:dyDescent="0.45">
      <c r="A645">
        <v>644</v>
      </c>
      <c r="B645" t="s">
        <v>362</v>
      </c>
      <c r="C645">
        <v>1984</v>
      </c>
      <c r="D645">
        <v>24</v>
      </c>
      <c r="E645" t="s">
        <v>301</v>
      </c>
      <c r="F645" t="s">
        <v>17</v>
      </c>
      <c r="G645">
        <v>718</v>
      </c>
      <c r="H645">
        <v>106</v>
      </c>
      <c r="I645">
        <v>192</v>
      </c>
      <c r="J645">
        <v>137</v>
      </c>
      <c r="K645">
        <v>38</v>
      </c>
      <c r="L645">
        <v>9</v>
      </c>
      <c r="M645">
        <v>75</v>
      </c>
      <c r="N645">
        <v>87</v>
      </c>
      <c r="O645">
        <v>138</v>
      </c>
      <c r="P645" s="28">
        <v>6.5</v>
      </c>
      <c r="Q645">
        <v>4.2</v>
      </c>
      <c r="R645">
        <v>6.6</v>
      </c>
      <c r="S645">
        <v>0</v>
      </c>
      <c r="T645">
        <v>30</v>
      </c>
      <c r="U645">
        <v>8</v>
      </c>
      <c r="V645">
        <v>-47.217614202620098</v>
      </c>
      <c r="W645">
        <v>13.070692314585211</v>
      </c>
      <c r="X645">
        <v>3.6896436367258794</v>
      </c>
      <c r="Y645">
        <v>18.527791867657172</v>
      </c>
      <c r="Z645">
        <v>-8.1597535288975411</v>
      </c>
      <c r="AA645">
        <v>-3.4850453192169559</v>
      </c>
      <c r="AB645">
        <v>-1.211556762392112</v>
      </c>
      <c r="AC645">
        <v>3.0027034071605172</v>
      </c>
      <c r="AD645">
        <v>-3.7704155761775136</v>
      </c>
      <c r="AE645">
        <v>25.639382039319266</v>
      </c>
      <c r="AF645">
        <v>-12.157370207798076</v>
      </c>
      <c r="AG645">
        <v>9.1915014688851482</v>
      </c>
      <c r="AH645">
        <v>9.6838915278227748</v>
      </c>
      <c r="AI645">
        <v>0</v>
      </c>
      <c r="AJ645">
        <v>-6.5588651168192103</v>
      </c>
      <c r="AK645">
        <v>-1.076624715799408</v>
      </c>
      <c r="AL645">
        <v>-0.83163916756494682</v>
      </c>
      <c r="AM645">
        <v>0.30329858840979168</v>
      </c>
      <c r="AN645" s="2"/>
    </row>
    <row r="646" spans="1:40" x14ac:dyDescent="0.45">
      <c r="A646">
        <v>645</v>
      </c>
      <c r="B646" t="s">
        <v>324</v>
      </c>
      <c r="C646">
        <v>2001</v>
      </c>
      <c r="D646">
        <v>24</v>
      </c>
      <c r="E646" t="s">
        <v>155</v>
      </c>
      <c r="F646" t="s">
        <v>13</v>
      </c>
      <c r="G646">
        <v>680</v>
      </c>
      <c r="H646">
        <v>106</v>
      </c>
      <c r="I646">
        <v>189</v>
      </c>
      <c r="J646">
        <v>121</v>
      </c>
      <c r="K646">
        <v>32</v>
      </c>
      <c r="L646">
        <v>12</v>
      </c>
      <c r="M646">
        <v>31</v>
      </c>
      <c r="N646">
        <v>52</v>
      </c>
      <c r="O646">
        <v>123</v>
      </c>
      <c r="P646" s="28">
        <v>6.5</v>
      </c>
      <c r="Q646">
        <v>4.0999999999999996</v>
      </c>
      <c r="R646">
        <v>5.9</v>
      </c>
      <c r="S646">
        <v>1</v>
      </c>
      <c r="T646">
        <v>23</v>
      </c>
      <c r="U646">
        <v>10</v>
      </c>
      <c r="V646">
        <v>-47.217614202620098</v>
      </c>
      <c r="W646">
        <v>12.378928654481815</v>
      </c>
      <c r="X646">
        <v>3.6896436367258794</v>
      </c>
      <c r="Y646">
        <v>18.238295119725027</v>
      </c>
      <c r="Z646">
        <v>-7.2067896131138864</v>
      </c>
      <c r="AA646">
        <v>-2.9347750056563839</v>
      </c>
      <c r="AB646">
        <v>-1.6154090165228161</v>
      </c>
      <c r="AC646">
        <v>1.2411174082930139</v>
      </c>
      <c r="AD646">
        <v>-2.253581723692307</v>
      </c>
      <c r="AE646">
        <v>22.852492687219346</v>
      </c>
      <c r="AF646">
        <v>-12.157370207798076</v>
      </c>
      <c r="AG646">
        <v>8.9726561958164535</v>
      </c>
      <c r="AH646">
        <v>8.6568121233567243</v>
      </c>
      <c r="AI646">
        <v>-0.11062268740093099</v>
      </c>
      <c r="AJ646">
        <v>-5.0284632562280613</v>
      </c>
      <c r="AK646">
        <v>-1.34578089474926</v>
      </c>
      <c r="AL646">
        <v>-3.8404607821635626</v>
      </c>
      <c r="AM646">
        <v>2.103185764340022E-2</v>
      </c>
      <c r="AN646" s="2"/>
    </row>
    <row r="647" spans="1:40" x14ac:dyDescent="0.45">
      <c r="A647">
        <v>646</v>
      </c>
      <c r="B647" t="s">
        <v>496</v>
      </c>
      <c r="C647">
        <v>2005</v>
      </c>
      <c r="D647">
        <v>27</v>
      </c>
      <c r="E647" t="s">
        <v>19</v>
      </c>
      <c r="F647" t="s">
        <v>17</v>
      </c>
      <c r="G647">
        <v>689</v>
      </c>
      <c r="H647">
        <v>100</v>
      </c>
      <c r="I647">
        <v>175</v>
      </c>
      <c r="J647">
        <v>121</v>
      </c>
      <c r="K647">
        <v>31</v>
      </c>
      <c r="L647">
        <v>11</v>
      </c>
      <c r="M647">
        <v>46</v>
      </c>
      <c r="N647">
        <v>62</v>
      </c>
      <c r="O647">
        <v>102</v>
      </c>
      <c r="P647" s="28">
        <v>6.5</v>
      </c>
      <c r="Q647">
        <v>4.5</v>
      </c>
      <c r="R647">
        <v>4</v>
      </c>
      <c r="S647">
        <v>3.2</v>
      </c>
      <c r="T647">
        <v>4</v>
      </c>
      <c r="U647">
        <v>8</v>
      </c>
      <c r="V647">
        <v>-47.217614202620098</v>
      </c>
      <c r="W647">
        <v>12.542767416085251</v>
      </c>
      <c r="X647">
        <v>3.4807958837036601</v>
      </c>
      <c r="Y647">
        <v>16.887310296041694</v>
      </c>
      <c r="Z647">
        <v>-7.2067896131138864</v>
      </c>
      <c r="AA647">
        <v>-2.8430632867296222</v>
      </c>
      <c r="AB647">
        <v>-1.4807915984792479</v>
      </c>
      <c r="AC647">
        <v>1.8416580897251174</v>
      </c>
      <c r="AD647">
        <v>-2.6869628244023658</v>
      </c>
      <c r="AE647">
        <v>18.950847594279455</v>
      </c>
      <c r="AF647">
        <v>-12.157370207798076</v>
      </c>
      <c r="AG647">
        <v>9.8480372880912306</v>
      </c>
      <c r="AH647">
        <v>5.8690251683774397</v>
      </c>
      <c r="AI647">
        <v>-0.35399259968297919</v>
      </c>
      <c r="AJ647">
        <v>-0.874515348909228</v>
      </c>
      <c r="AK647">
        <v>-1.076624715799408</v>
      </c>
      <c r="AL647">
        <v>-6.4772826612310572</v>
      </c>
      <c r="AM647">
        <v>1.5356224673169895E-3</v>
      </c>
      <c r="AN647" s="2"/>
    </row>
    <row r="648" spans="1:40" x14ac:dyDescent="0.45">
      <c r="A648">
        <v>647</v>
      </c>
      <c r="B648" t="s">
        <v>193</v>
      </c>
      <c r="C648">
        <v>1963</v>
      </c>
      <c r="D648">
        <v>25</v>
      </c>
      <c r="E648" t="s">
        <v>65</v>
      </c>
      <c r="F648" t="s">
        <v>17</v>
      </c>
      <c r="G648">
        <v>627</v>
      </c>
      <c r="H648">
        <v>103</v>
      </c>
      <c r="I648">
        <v>158</v>
      </c>
      <c r="J648">
        <v>90</v>
      </c>
      <c r="K648">
        <v>19</v>
      </c>
      <c r="L648">
        <v>5</v>
      </c>
      <c r="M648">
        <v>1</v>
      </c>
      <c r="N648">
        <v>50</v>
      </c>
      <c r="O648">
        <v>161</v>
      </c>
      <c r="P648" s="28">
        <v>6.5</v>
      </c>
      <c r="Q648">
        <v>3.9</v>
      </c>
      <c r="R648">
        <v>6.3</v>
      </c>
      <c r="S648">
        <v>-0.8</v>
      </c>
      <c r="T648">
        <v>41</v>
      </c>
      <c r="U648">
        <v>1</v>
      </c>
      <c r="V648">
        <v>-47.217614202620098</v>
      </c>
      <c r="W648">
        <v>11.414100391706027</v>
      </c>
      <c r="X648">
        <v>3.5852197602147697</v>
      </c>
      <c r="Y648">
        <v>15.246828724426214</v>
      </c>
      <c r="Z648">
        <v>-5.3604220262830555</v>
      </c>
      <c r="AA648">
        <v>-1.742522659608478</v>
      </c>
      <c r="AB648">
        <v>-0.67308709021783997</v>
      </c>
      <c r="AC648">
        <v>4.0036045428806899E-2</v>
      </c>
      <c r="AD648">
        <v>-2.1669055035502951</v>
      </c>
      <c r="AE648">
        <v>29.912612379205807</v>
      </c>
      <c r="AF648">
        <v>-12.157370207798076</v>
      </c>
      <c r="AG648">
        <v>8.5349656496790658</v>
      </c>
      <c r="AH648">
        <v>9.243714640194467</v>
      </c>
      <c r="AI648">
        <v>8.8498149920744798E-2</v>
      </c>
      <c r="AJ648">
        <v>-8.9637823263195866</v>
      </c>
      <c r="AK648">
        <v>-0.134578089474926</v>
      </c>
      <c r="AL648">
        <v>-0.35030636509645019</v>
      </c>
      <c r="AM648">
        <v>0.41330813031686059</v>
      </c>
      <c r="AN648" s="2"/>
    </row>
    <row r="649" spans="1:40" x14ac:dyDescent="0.45">
      <c r="A649">
        <v>648</v>
      </c>
      <c r="B649" t="s">
        <v>109</v>
      </c>
      <c r="C649">
        <v>1998</v>
      </c>
      <c r="D649">
        <v>29</v>
      </c>
      <c r="E649" t="s">
        <v>52</v>
      </c>
      <c r="F649" t="s">
        <v>17</v>
      </c>
      <c r="G649">
        <v>722</v>
      </c>
      <c r="H649">
        <v>134</v>
      </c>
      <c r="I649">
        <v>198</v>
      </c>
      <c r="J649">
        <v>112</v>
      </c>
      <c r="K649">
        <v>20</v>
      </c>
      <c r="L649">
        <v>0</v>
      </c>
      <c r="M649">
        <v>18</v>
      </c>
      <c r="N649">
        <v>73</v>
      </c>
      <c r="O649">
        <v>160</v>
      </c>
      <c r="P649" s="28">
        <v>6.5</v>
      </c>
      <c r="Q649">
        <v>4.4000000000000004</v>
      </c>
      <c r="R649">
        <v>6.3</v>
      </c>
      <c r="S649">
        <v>-0.5</v>
      </c>
      <c r="T649">
        <v>54</v>
      </c>
      <c r="U649">
        <v>-5</v>
      </c>
      <c r="V649">
        <v>-47.217614202620098</v>
      </c>
      <c r="W649">
        <v>13.143509541964516</v>
      </c>
      <c r="X649">
        <v>4.664266484162904</v>
      </c>
      <c r="Y649">
        <v>19.106785363521457</v>
      </c>
      <c r="Z649">
        <v>-6.6707474104855802</v>
      </c>
      <c r="AA649">
        <v>-1.83423437853524</v>
      </c>
      <c r="AB649">
        <v>0</v>
      </c>
      <c r="AC649">
        <v>0.72064881771852418</v>
      </c>
      <c r="AD649">
        <v>-3.1636820351834309</v>
      </c>
      <c r="AE649">
        <v>29.726819755732482</v>
      </c>
      <c r="AF649">
        <v>-12.157370207798076</v>
      </c>
      <c r="AG649">
        <v>9.6291920150225376</v>
      </c>
      <c r="AH649">
        <v>9.243714640194467</v>
      </c>
      <c r="AI649">
        <v>5.5311343700465497E-2</v>
      </c>
      <c r="AJ649">
        <v>-11.805957210274578</v>
      </c>
      <c r="AK649">
        <v>0.67289044737463</v>
      </c>
      <c r="AL649">
        <v>4.1135329644949827</v>
      </c>
      <c r="AM649">
        <v>0.98391311045509944</v>
      </c>
      <c r="AN649" s="2"/>
    </row>
    <row r="650" spans="1:40" x14ac:dyDescent="0.45">
      <c r="A650">
        <v>649</v>
      </c>
      <c r="B650" t="s">
        <v>497</v>
      </c>
      <c r="C650">
        <v>1988</v>
      </c>
      <c r="D650">
        <v>27</v>
      </c>
      <c r="E650" t="s">
        <v>62</v>
      </c>
      <c r="F650" t="s">
        <v>17</v>
      </c>
      <c r="G650">
        <v>660</v>
      </c>
      <c r="H650">
        <v>101</v>
      </c>
      <c r="I650">
        <v>169</v>
      </c>
      <c r="J650">
        <v>106</v>
      </c>
      <c r="K650">
        <v>23</v>
      </c>
      <c r="L650">
        <v>15</v>
      </c>
      <c r="M650">
        <v>30</v>
      </c>
      <c r="N650">
        <v>57</v>
      </c>
      <c r="O650">
        <v>144</v>
      </c>
      <c r="P650" s="28">
        <v>6.5</v>
      </c>
      <c r="Q650">
        <v>4.2</v>
      </c>
      <c r="R650">
        <v>5.7</v>
      </c>
      <c r="S650">
        <v>0.9</v>
      </c>
      <c r="T650">
        <v>26</v>
      </c>
      <c r="U650">
        <v>3</v>
      </c>
      <c r="V650">
        <v>-47.217614202620098</v>
      </c>
      <c r="W650">
        <v>12.014842517585292</v>
      </c>
      <c r="X650">
        <v>3.5156038425406964</v>
      </c>
      <c r="Y650">
        <v>16.308316800177405</v>
      </c>
      <c r="Z650">
        <v>-6.3133859420667102</v>
      </c>
      <c r="AA650">
        <v>-2.1093695353155262</v>
      </c>
      <c r="AB650">
        <v>-2.0192612706535198</v>
      </c>
      <c r="AC650">
        <v>1.201081362864207</v>
      </c>
      <c r="AD650">
        <v>-2.4702722740473364</v>
      </c>
      <c r="AE650">
        <v>26.754137780159233</v>
      </c>
      <c r="AF650">
        <v>-12.157370207798076</v>
      </c>
      <c r="AG650">
        <v>9.1915014688851482</v>
      </c>
      <c r="AH650">
        <v>8.3633608649378512</v>
      </c>
      <c r="AI650">
        <v>-9.9560418660837896E-2</v>
      </c>
      <c r="AJ650">
        <v>-5.6843497679099819</v>
      </c>
      <c r="AK650">
        <v>-0.403734268424778</v>
      </c>
      <c r="AL650">
        <v>-1.126073250347027</v>
      </c>
      <c r="AM650">
        <v>0.24488649645535263</v>
      </c>
      <c r="AN650" s="2"/>
    </row>
    <row r="651" spans="1:40" x14ac:dyDescent="0.45">
      <c r="A651">
        <v>650</v>
      </c>
      <c r="B651" t="s">
        <v>250</v>
      </c>
      <c r="C651">
        <v>1947</v>
      </c>
      <c r="D651">
        <v>30</v>
      </c>
      <c r="E651" t="s">
        <v>251</v>
      </c>
      <c r="F651" t="s">
        <v>17</v>
      </c>
      <c r="G651">
        <v>645</v>
      </c>
      <c r="H651">
        <v>93</v>
      </c>
      <c r="I651">
        <v>176</v>
      </c>
      <c r="J651">
        <v>114</v>
      </c>
      <c r="K651">
        <v>35</v>
      </c>
      <c r="L651">
        <v>5</v>
      </c>
      <c r="M651">
        <v>3</v>
      </c>
      <c r="N651">
        <v>87</v>
      </c>
      <c r="O651">
        <v>147</v>
      </c>
      <c r="P651" s="28">
        <v>6.5</v>
      </c>
      <c r="Q651">
        <v>3.9</v>
      </c>
      <c r="R651">
        <v>6.1</v>
      </c>
      <c r="S651">
        <v>0.5</v>
      </c>
      <c r="T651">
        <v>37</v>
      </c>
      <c r="U651">
        <v>-2</v>
      </c>
      <c r="V651">
        <v>-47.217614202620098</v>
      </c>
      <c r="W651">
        <v>11.741777914912898</v>
      </c>
      <c r="X651">
        <v>3.2371401718444037</v>
      </c>
      <c r="Y651">
        <v>16.983809212019072</v>
      </c>
      <c r="Z651">
        <v>-6.7898678999585371</v>
      </c>
      <c r="AA651">
        <v>-3.2099101624366702</v>
      </c>
      <c r="AB651">
        <v>-0.67308709021783997</v>
      </c>
      <c r="AC651">
        <v>0.1201081362864207</v>
      </c>
      <c r="AD651">
        <v>-3.7704155761775136</v>
      </c>
      <c r="AE651">
        <v>27.311515650579217</v>
      </c>
      <c r="AF651">
        <v>-12.157370207798076</v>
      </c>
      <c r="AG651">
        <v>8.5349656496790658</v>
      </c>
      <c r="AH651">
        <v>8.9502633817755957</v>
      </c>
      <c r="AI651">
        <v>-5.5311343700465497E-2</v>
      </c>
      <c r="AJ651">
        <v>-8.0892669774103592</v>
      </c>
      <c r="AK651">
        <v>0.269156178949852</v>
      </c>
      <c r="AL651">
        <v>-4.8141071642730315</v>
      </c>
      <c r="AM651">
        <v>8.0491491985304579E-3</v>
      </c>
      <c r="AN651" s="2"/>
    </row>
    <row r="652" spans="1:40" x14ac:dyDescent="0.45">
      <c r="A652">
        <v>651</v>
      </c>
      <c r="B652" t="s">
        <v>463</v>
      </c>
      <c r="C652">
        <v>1982</v>
      </c>
      <c r="D652">
        <v>30</v>
      </c>
      <c r="E652" t="s">
        <v>40</v>
      </c>
      <c r="F652" t="s">
        <v>13</v>
      </c>
      <c r="G652">
        <v>727</v>
      </c>
      <c r="H652">
        <v>122</v>
      </c>
      <c r="I652">
        <v>178</v>
      </c>
      <c r="J652">
        <v>102</v>
      </c>
      <c r="K652">
        <v>37</v>
      </c>
      <c r="L652">
        <v>7</v>
      </c>
      <c r="M652">
        <v>3</v>
      </c>
      <c r="N652">
        <v>112</v>
      </c>
      <c r="O652">
        <v>149</v>
      </c>
      <c r="P652" s="28">
        <v>6.5</v>
      </c>
      <c r="Q652">
        <v>4.3</v>
      </c>
      <c r="R652">
        <v>6.4</v>
      </c>
      <c r="S652">
        <v>-0.4</v>
      </c>
      <c r="T652">
        <v>45</v>
      </c>
      <c r="U652">
        <v>1</v>
      </c>
      <c r="V652">
        <v>-47.217614202620098</v>
      </c>
      <c r="W652">
        <v>13.234531076188647</v>
      </c>
      <c r="X652">
        <v>4.2465709781184655</v>
      </c>
      <c r="Y652">
        <v>17.176807043973835</v>
      </c>
      <c r="Z652">
        <v>-6.0751449631207963</v>
      </c>
      <c r="AA652">
        <v>-3.3933336002901937</v>
      </c>
      <c r="AB652">
        <v>-0.94232192630497602</v>
      </c>
      <c r="AC652">
        <v>0.1201081362864207</v>
      </c>
      <c r="AD652">
        <v>-4.8538683279526609</v>
      </c>
      <c r="AE652">
        <v>27.683100897525872</v>
      </c>
      <c r="AF652">
        <v>-12.157370207798076</v>
      </c>
      <c r="AG652">
        <v>9.4103467419538429</v>
      </c>
      <c r="AH652">
        <v>9.3904402694039035</v>
      </c>
      <c r="AI652">
        <v>4.4249074960372399E-2</v>
      </c>
      <c r="AJ652">
        <v>-9.8382976752288158</v>
      </c>
      <c r="AK652">
        <v>-0.134578089474926</v>
      </c>
      <c r="AL652">
        <v>-3.3063747743791843</v>
      </c>
      <c r="AM652">
        <v>3.5353143320796671E-2</v>
      </c>
      <c r="AN652" s="2"/>
    </row>
    <row r="653" spans="1:40" x14ac:dyDescent="0.45">
      <c r="A653">
        <v>652</v>
      </c>
      <c r="B653" t="s">
        <v>191</v>
      </c>
      <c r="C653">
        <v>1967</v>
      </c>
      <c r="D653">
        <v>31</v>
      </c>
      <c r="E653" t="s">
        <v>76</v>
      </c>
      <c r="F653" t="s">
        <v>13</v>
      </c>
      <c r="G653">
        <v>689</v>
      </c>
      <c r="H653">
        <v>105</v>
      </c>
      <c r="I653">
        <v>147</v>
      </c>
      <c r="J653">
        <v>78</v>
      </c>
      <c r="K653">
        <v>24</v>
      </c>
      <c r="L653">
        <v>1</v>
      </c>
      <c r="M653">
        <v>1</v>
      </c>
      <c r="N653">
        <v>131</v>
      </c>
      <c r="O653">
        <v>173</v>
      </c>
      <c r="P653" s="28">
        <v>6.5</v>
      </c>
      <c r="Q653">
        <v>4.2</v>
      </c>
      <c r="R653">
        <v>7.3</v>
      </c>
      <c r="S653">
        <v>-1.8</v>
      </c>
      <c r="T653">
        <v>55</v>
      </c>
      <c r="U653">
        <v>-4</v>
      </c>
      <c r="V653">
        <v>-47.217614202620098</v>
      </c>
      <c r="W653">
        <v>12.542767416085251</v>
      </c>
      <c r="X653">
        <v>3.6548356778888431</v>
      </c>
      <c r="Y653">
        <v>14.185340648675021</v>
      </c>
      <c r="Z653">
        <v>-4.6456990894453147</v>
      </c>
      <c r="AA653">
        <v>-2.201081254242288</v>
      </c>
      <c r="AB653">
        <v>-0.134617418043568</v>
      </c>
      <c r="AC653">
        <v>4.0036045428806899E-2</v>
      </c>
      <c r="AD653">
        <v>-5.6772924193017733</v>
      </c>
      <c r="AE653">
        <v>32.142123860885746</v>
      </c>
      <c r="AF653">
        <v>-12.157370207798076</v>
      </c>
      <c r="AG653">
        <v>9.1915014688851482</v>
      </c>
      <c r="AH653">
        <v>10.710970932288827</v>
      </c>
      <c r="AI653">
        <v>0.19912083732167579</v>
      </c>
      <c r="AJ653">
        <v>-12.024586047501884</v>
      </c>
      <c r="AK653">
        <v>0.538312357899704</v>
      </c>
      <c r="AL653">
        <v>-0.85325139359397717</v>
      </c>
      <c r="AM653">
        <v>0.29875124861160035</v>
      </c>
      <c r="AN653" s="2"/>
    </row>
    <row r="654" spans="1:40" x14ac:dyDescent="0.45">
      <c r="A654">
        <v>653</v>
      </c>
      <c r="B654" t="s">
        <v>371</v>
      </c>
      <c r="C654">
        <v>1992</v>
      </c>
      <c r="D654">
        <v>28</v>
      </c>
      <c r="E654" t="s">
        <v>94</v>
      </c>
      <c r="F654" t="s">
        <v>13</v>
      </c>
      <c r="G654">
        <v>571</v>
      </c>
      <c r="H654">
        <v>87</v>
      </c>
      <c r="I654">
        <v>125</v>
      </c>
      <c r="J654">
        <v>61</v>
      </c>
      <c r="K654">
        <v>22</v>
      </c>
      <c r="L654">
        <v>0</v>
      </c>
      <c r="M654">
        <v>0</v>
      </c>
      <c r="N654">
        <v>90</v>
      </c>
      <c r="O654">
        <v>176</v>
      </c>
      <c r="P654" s="28">
        <v>6.5</v>
      </c>
      <c r="Q654">
        <v>4.4000000000000004</v>
      </c>
      <c r="R654">
        <v>6</v>
      </c>
      <c r="S654">
        <v>-0.3</v>
      </c>
      <c r="T654">
        <v>45</v>
      </c>
      <c r="U654">
        <v>-1</v>
      </c>
      <c r="V654">
        <v>-47.217614202620098</v>
      </c>
      <c r="W654">
        <v>10.39465920839576</v>
      </c>
      <c r="X654">
        <v>3.028292418822184</v>
      </c>
      <c r="Y654">
        <v>12.062364497172638</v>
      </c>
      <c r="Z654">
        <v>-3.6331749289251825</v>
      </c>
      <c r="AA654">
        <v>-2.017657816388764</v>
      </c>
      <c r="AB654">
        <v>0</v>
      </c>
      <c r="AC654">
        <v>0</v>
      </c>
      <c r="AD654">
        <v>-3.900429906390531</v>
      </c>
      <c r="AE654">
        <v>32.69950173130573</v>
      </c>
      <c r="AF654">
        <v>-12.157370207798076</v>
      </c>
      <c r="AG654">
        <v>9.6291920150225376</v>
      </c>
      <c r="AH654">
        <v>8.8035377525661591</v>
      </c>
      <c r="AI654">
        <v>3.3186806220279294E-2</v>
      </c>
      <c r="AJ654">
        <v>-9.8382976752288158</v>
      </c>
      <c r="AK654">
        <v>0.134578089474926</v>
      </c>
      <c r="AL654">
        <v>-1.9792322183712545</v>
      </c>
      <c r="AM654">
        <v>0.12140070765588454</v>
      </c>
      <c r="AN654" s="2"/>
    </row>
    <row r="655" spans="1:40" x14ac:dyDescent="0.45">
      <c r="A655">
        <v>654</v>
      </c>
      <c r="B655" t="s">
        <v>498</v>
      </c>
      <c r="C655">
        <v>2017</v>
      </c>
      <c r="D655">
        <v>25</v>
      </c>
      <c r="E655" t="s">
        <v>127</v>
      </c>
      <c r="F655" t="s">
        <v>13</v>
      </c>
      <c r="G655">
        <v>675</v>
      </c>
      <c r="H655">
        <v>92</v>
      </c>
      <c r="I655">
        <v>182</v>
      </c>
      <c r="J655">
        <v>115</v>
      </c>
      <c r="K655">
        <v>35</v>
      </c>
      <c r="L655">
        <v>0</v>
      </c>
      <c r="M655">
        <v>1</v>
      </c>
      <c r="N655">
        <v>35</v>
      </c>
      <c r="O655">
        <v>124</v>
      </c>
      <c r="P655" s="28">
        <v>6.5</v>
      </c>
      <c r="Q655">
        <v>4.0999999999999996</v>
      </c>
      <c r="R655">
        <v>5</v>
      </c>
      <c r="S655">
        <v>2</v>
      </c>
      <c r="T655">
        <v>21</v>
      </c>
      <c r="U655">
        <v>1</v>
      </c>
      <c r="V655">
        <v>-47.217614202620098</v>
      </c>
      <c r="W655">
        <v>12.287907120257684</v>
      </c>
      <c r="X655">
        <v>3.202332213007367</v>
      </c>
      <c r="Y655">
        <v>17.56280270788336</v>
      </c>
      <c r="Z655">
        <v>-6.8494281446950156</v>
      </c>
      <c r="AA655">
        <v>-3.2099101624366702</v>
      </c>
      <c r="AB655">
        <v>0</v>
      </c>
      <c r="AC655">
        <v>4.0036045428806899E-2</v>
      </c>
      <c r="AD655">
        <v>-1.5168338524852065</v>
      </c>
      <c r="AE655">
        <v>23.038285310692672</v>
      </c>
      <c r="AF655">
        <v>-12.157370207798076</v>
      </c>
      <c r="AG655">
        <v>8.9726561958164535</v>
      </c>
      <c r="AH655">
        <v>7.3362814604717999</v>
      </c>
      <c r="AI655">
        <v>-0.22124537480186199</v>
      </c>
      <c r="AJ655">
        <v>-4.5912055817734467</v>
      </c>
      <c r="AK655">
        <v>-0.134578089474926</v>
      </c>
      <c r="AL655">
        <v>-3.4578845625271568</v>
      </c>
      <c r="AM655">
        <v>3.0534592781548582E-2</v>
      </c>
      <c r="AN655" s="2"/>
    </row>
    <row r="656" spans="1:40" x14ac:dyDescent="0.45">
      <c r="A656">
        <v>655</v>
      </c>
      <c r="B656" t="s">
        <v>499</v>
      </c>
      <c r="C656">
        <v>1947</v>
      </c>
      <c r="D656">
        <v>28</v>
      </c>
      <c r="E656" t="s">
        <v>500</v>
      </c>
      <c r="F656" t="s">
        <v>17</v>
      </c>
      <c r="G656">
        <v>598</v>
      </c>
      <c r="H656">
        <v>81</v>
      </c>
      <c r="I656">
        <v>186</v>
      </c>
      <c r="J656">
        <v>140</v>
      </c>
      <c r="K656">
        <v>29</v>
      </c>
      <c r="L656">
        <v>16</v>
      </c>
      <c r="M656">
        <v>13</v>
      </c>
      <c r="N656">
        <v>63</v>
      </c>
      <c r="O656">
        <v>150</v>
      </c>
      <c r="P656" s="28">
        <v>6.5</v>
      </c>
      <c r="Q656">
        <v>4.0999999999999996</v>
      </c>
      <c r="R656">
        <v>6.4</v>
      </c>
      <c r="S656">
        <v>0</v>
      </c>
      <c r="T656">
        <v>40</v>
      </c>
      <c r="U656">
        <v>2</v>
      </c>
      <c r="V656">
        <v>-47.217614202620098</v>
      </c>
      <c r="W656">
        <v>10.886175493206066</v>
      </c>
      <c r="X656">
        <v>2.8194446657999648</v>
      </c>
      <c r="Y656">
        <v>17.948798371792883</v>
      </c>
      <c r="Z656">
        <v>-8.3384342631069757</v>
      </c>
      <c r="AA656">
        <v>-2.6596398488760977</v>
      </c>
      <c r="AB656">
        <v>-2.153878688697088</v>
      </c>
      <c r="AC656">
        <v>0.52046859057448969</v>
      </c>
      <c r="AD656">
        <v>-2.7303009344733717</v>
      </c>
      <c r="AE656">
        <v>27.868893520999201</v>
      </c>
      <c r="AF656">
        <v>-12.157370207798076</v>
      </c>
      <c r="AG656">
        <v>8.9726561958164535</v>
      </c>
      <c r="AH656">
        <v>9.3904402694039035</v>
      </c>
      <c r="AI656">
        <v>0</v>
      </c>
      <c r="AJ656">
        <v>-8.7451534890922797</v>
      </c>
      <c r="AK656">
        <v>-0.269156178949852</v>
      </c>
      <c r="AL656">
        <v>-5.8646707060208785</v>
      </c>
      <c r="AM656">
        <v>2.829926203874403E-3</v>
      </c>
      <c r="AN656" s="2"/>
    </row>
    <row r="657" spans="1:40" x14ac:dyDescent="0.45">
      <c r="A657">
        <v>656</v>
      </c>
      <c r="B657" t="s">
        <v>482</v>
      </c>
      <c r="C657">
        <v>2018</v>
      </c>
      <c r="D657">
        <v>25</v>
      </c>
      <c r="E657" t="s">
        <v>52</v>
      </c>
      <c r="F657" t="s">
        <v>17</v>
      </c>
      <c r="G657">
        <v>645</v>
      </c>
      <c r="H657">
        <v>101</v>
      </c>
      <c r="I657">
        <v>176</v>
      </c>
      <c r="J657">
        <v>93</v>
      </c>
      <c r="K657">
        <v>40</v>
      </c>
      <c r="L657">
        <v>9</v>
      </c>
      <c r="M657">
        <v>21</v>
      </c>
      <c r="N657">
        <v>29</v>
      </c>
      <c r="O657">
        <v>129</v>
      </c>
      <c r="P657" s="28">
        <v>6.4</v>
      </c>
      <c r="Q657">
        <v>4.4000000000000004</v>
      </c>
      <c r="R657">
        <v>5.5</v>
      </c>
      <c r="S657">
        <v>1.6</v>
      </c>
      <c r="T657">
        <v>25</v>
      </c>
      <c r="U657">
        <v>2</v>
      </c>
      <c r="V657">
        <v>-47.217614202620098</v>
      </c>
      <c r="W657">
        <v>11.741777914912898</v>
      </c>
      <c r="X657">
        <v>3.5156038425406964</v>
      </c>
      <c r="Y657">
        <v>16.983809212019072</v>
      </c>
      <c r="Z657">
        <v>-5.539102760492491</v>
      </c>
      <c r="AA657">
        <v>-3.6684687570704799</v>
      </c>
      <c r="AB657">
        <v>-1.211556762392112</v>
      </c>
      <c r="AC657">
        <v>0.84075695400494488</v>
      </c>
      <c r="AD657">
        <v>-1.2568051920591712</v>
      </c>
      <c r="AE657">
        <v>23.967248428059314</v>
      </c>
      <c r="AF657">
        <v>-11.970333743062721</v>
      </c>
      <c r="AG657">
        <v>9.6291920150225376</v>
      </c>
      <c r="AH657">
        <v>8.0699096065189799</v>
      </c>
      <c r="AI657">
        <v>-0.1769962998414896</v>
      </c>
      <c r="AJ657">
        <v>-5.4657209306826751</v>
      </c>
      <c r="AK657">
        <v>-0.269156178949852</v>
      </c>
      <c r="AL657">
        <v>-2.0274568540926441</v>
      </c>
      <c r="AM657">
        <v>0.11635013497202268</v>
      </c>
      <c r="AN657" s="2"/>
    </row>
    <row r="658" spans="1:40" x14ac:dyDescent="0.45">
      <c r="A658">
        <v>657</v>
      </c>
      <c r="B658" t="s">
        <v>501</v>
      </c>
      <c r="C658">
        <v>2015</v>
      </c>
      <c r="D658">
        <v>25</v>
      </c>
      <c r="E658" t="s">
        <v>52</v>
      </c>
      <c r="F658" t="s">
        <v>17</v>
      </c>
      <c r="G658">
        <v>701</v>
      </c>
      <c r="H658">
        <v>94</v>
      </c>
      <c r="I658">
        <v>163</v>
      </c>
      <c r="J658">
        <v>91</v>
      </c>
      <c r="K658">
        <v>38</v>
      </c>
      <c r="L658">
        <v>3</v>
      </c>
      <c r="M658">
        <v>17</v>
      </c>
      <c r="N658">
        <v>78</v>
      </c>
      <c r="O658">
        <v>146</v>
      </c>
      <c r="P658" s="28">
        <v>6.4</v>
      </c>
      <c r="Q658">
        <v>4.3</v>
      </c>
      <c r="R658">
        <v>5.3</v>
      </c>
      <c r="S658">
        <v>0.1</v>
      </c>
      <c r="T658">
        <v>39</v>
      </c>
      <c r="U658">
        <v>1</v>
      </c>
      <c r="V658">
        <v>-47.217614202620098</v>
      </c>
      <c r="W658">
        <v>12.761219098223165</v>
      </c>
      <c r="X658">
        <v>3.2719481306814404</v>
      </c>
      <c r="Y658">
        <v>15.72932330431312</v>
      </c>
      <c r="Z658">
        <v>-5.419982271019534</v>
      </c>
      <c r="AA658">
        <v>-3.4850453192169559</v>
      </c>
      <c r="AB658">
        <v>-0.40385225413070402</v>
      </c>
      <c r="AC658">
        <v>0.68061277228971728</v>
      </c>
      <c r="AD658">
        <v>-3.3803725855384603</v>
      </c>
      <c r="AE658">
        <v>27.125723027105888</v>
      </c>
      <c r="AF658">
        <v>-11.970333743062721</v>
      </c>
      <c r="AG658">
        <v>9.4103467419538429</v>
      </c>
      <c r="AH658">
        <v>7.7764583481001077</v>
      </c>
      <c r="AI658">
        <v>-1.10622687400931E-2</v>
      </c>
      <c r="AJ658">
        <v>-8.5265246518649729</v>
      </c>
      <c r="AK658">
        <v>-0.134578089474926</v>
      </c>
      <c r="AL658">
        <v>-3.7937339630011837</v>
      </c>
      <c r="AM658">
        <v>2.2015782216963199E-2</v>
      </c>
      <c r="AN658" s="2"/>
    </row>
    <row r="659" spans="1:40" x14ac:dyDescent="0.45">
      <c r="A659">
        <v>658</v>
      </c>
      <c r="B659" t="s">
        <v>354</v>
      </c>
      <c r="C659">
        <v>1963</v>
      </c>
      <c r="D659">
        <v>25</v>
      </c>
      <c r="E659" t="s">
        <v>52</v>
      </c>
      <c r="F659" t="s">
        <v>17</v>
      </c>
      <c r="G659">
        <v>687</v>
      </c>
      <c r="H659">
        <v>87</v>
      </c>
      <c r="I659">
        <v>175</v>
      </c>
      <c r="J659">
        <v>105</v>
      </c>
      <c r="K659">
        <v>36</v>
      </c>
      <c r="L659">
        <v>9</v>
      </c>
      <c r="M659">
        <v>7</v>
      </c>
      <c r="N659">
        <v>68</v>
      </c>
      <c r="O659">
        <v>138</v>
      </c>
      <c r="P659" s="28">
        <v>6.4</v>
      </c>
      <c r="Q659">
        <v>3.7</v>
      </c>
      <c r="R659">
        <v>5.0999999999999996</v>
      </c>
      <c r="S659">
        <v>0.4</v>
      </c>
      <c r="T659">
        <v>28</v>
      </c>
      <c r="U659">
        <v>1</v>
      </c>
      <c r="V659">
        <v>-47.217614202620098</v>
      </c>
      <c r="W659">
        <v>12.506358802395598</v>
      </c>
      <c r="X659">
        <v>3.028292418822184</v>
      </c>
      <c r="Y659">
        <v>16.887310296041694</v>
      </c>
      <c r="Z659">
        <v>-6.2538256973302317</v>
      </c>
      <c r="AA659">
        <v>-3.3016218813634319</v>
      </c>
      <c r="AB659">
        <v>-1.211556762392112</v>
      </c>
      <c r="AC659">
        <v>0.28025231800164829</v>
      </c>
      <c r="AD659">
        <v>-2.9469914848284011</v>
      </c>
      <c r="AE659">
        <v>25.639382039319266</v>
      </c>
      <c r="AF659">
        <v>-11.970333743062721</v>
      </c>
      <c r="AG659">
        <v>8.0972751035416781</v>
      </c>
      <c r="AH659">
        <v>7.4830070896812355</v>
      </c>
      <c r="AI659">
        <v>-4.4249074960372399E-2</v>
      </c>
      <c r="AJ659">
        <v>-6.1216074423645956</v>
      </c>
      <c r="AK659">
        <v>-0.134578089474926</v>
      </c>
      <c r="AL659">
        <v>-5.2805003105935935</v>
      </c>
      <c r="AM659">
        <v>5.0641079128842656E-3</v>
      </c>
      <c r="AN659" s="2"/>
    </row>
    <row r="660" spans="1:40" x14ac:dyDescent="0.45">
      <c r="A660">
        <v>659</v>
      </c>
      <c r="B660" t="s">
        <v>371</v>
      </c>
      <c r="C660">
        <v>1996</v>
      </c>
      <c r="D660">
        <v>32</v>
      </c>
      <c r="E660" t="s">
        <v>94</v>
      </c>
      <c r="F660" t="s">
        <v>13</v>
      </c>
      <c r="G660">
        <v>548</v>
      </c>
      <c r="H660">
        <v>104</v>
      </c>
      <c r="I660">
        <v>132</v>
      </c>
      <c r="J660">
        <v>59</v>
      </c>
      <c r="K660">
        <v>21</v>
      </c>
      <c r="L660">
        <v>0</v>
      </c>
      <c r="M660">
        <v>0</v>
      </c>
      <c r="N660">
        <v>116</v>
      </c>
      <c r="O660">
        <v>196</v>
      </c>
      <c r="P660" s="28">
        <v>6.4</v>
      </c>
      <c r="Q660">
        <v>4.5999999999999996</v>
      </c>
      <c r="R660">
        <v>6.6</v>
      </c>
      <c r="S660">
        <v>-0.8</v>
      </c>
      <c r="T660">
        <v>63</v>
      </c>
      <c r="U660">
        <v>-3</v>
      </c>
      <c r="V660">
        <v>-47.217614202620098</v>
      </c>
      <c r="W660">
        <v>9.975960150964756</v>
      </c>
      <c r="X660">
        <v>3.6200277190518064</v>
      </c>
      <c r="Y660">
        <v>12.737856909014305</v>
      </c>
      <c r="Z660">
        <v>-3.5140544394522255</v>
      </c>
      <c r="AA660">
        <v>-1.925946097462002</v>
      </c>
      <c r="AB660">
        <v>0</v>
      </c>
      <c r="AC660">
        <v>0</v>
      </c>
      <c r="AD660">
        <v>-5.0272207682366847</v>
      </c>
      <c r="AE660">
        <v>36.415354200772292</v>
      </c>
      <c r="AF660">
        <v>-11.970333743062721</v>
      </c>
      <c r="AG660">
        <v>10.066882561159924</v>
      </c>
      <c r="AH660">
        <v>9.6838915278227748</v>
      </c>
      <c r="AI660">
        <v>8.8498149920744798E-2</v>
      </c>
      <c r="AJ660">
        <v>-13.773616745320341</v>
      </c>
      <c r="AK660">
        <v>0.403734268424778</v>
      </c>
      <c r="AL660">
        <v>-0.43658050902269485</v>
      </c>
      <c r="AM660">
        <v>0.3925560664501298</v>
      </c>
      <c r="AN660" s="2"/>
    </row>
    <row r="661" spans="1:40" x14ac:dyDescent="0.45">
      <c r="A661">
        <v>660</v>
      </c>
      <c r="B661" t="s">
        <v>287</v>
      </c>
      <c r="C661">
        <v>2002</v>
      </c>
      <c r="D661">
        <v>27</v>
      </c>
      <c r="E661" t="s">
        <v>500</v>
      </c>
      <c r="F661" t="s">
        <v>17</v>
      </c>
      <c r="G661">
        <v>667</v>
      </c>
      <c r="H661">
        <v>89</v>
      </c>
      <c r="I661">
        <v>154</v>
      </c>
      <c r="J661">
        <v>86</v>
      </c>
      <c r="K661">
        <v>29</v>
      </c>
      <c r="L661">
        <v>8</v>
      </c>
      <c r="M661">
        <v>8</v>
      </c>
      <c r="N661">
        <v>72</v>
      </c>
      <c r="O661">
        <v>129</v>
      </c>
      <c r="P661" s="28">
        <v>6.4</v>
      </c>
      <c r="Q661">
        <v>4.4000000000000004</v>
      </c>
      <c r="R661">
        <v>4.9000000000000004</v>
      </c>
      <c r="S661">
        <v>1.8</v>
      </c>
      <c r="T661">
        <v>27</v>
      </c>
      <c r="U661">
        <v>-1</v>
      </c>
      <c r="V661">
        <v>-47.217614202620098</v>
      </c>
      <c r="W661">
        <v>12.142272665499075</v>
      </c>
      <c r="X661">
        <v>3.0979083364962574</v>
      </c>
      <c r="Y661">
        <v>14.86083306051669</v>
      </c>
      <c r="Z661">
        <v>-5.1221810473371425</v>
      </c>
      <c r="AA661">
        <v>-2.6596398488760977</v>
      </c>
      <c r="AB661">
        <v>-1.076939344348544</v>
      </c>
      <c r="AC661">
        <v>0.32028836343045519</v>
      </c>
      <c r="AD661">
        <v>-3.120343925112425</v>
      </c>
      <c r="AE661">
        <v>23.967248428059314</v>
      </c>
      <c r="AF661">
        <v>-11.970333743062721</v>
      </c>
      <c r="AG661">
        <v>9.6291920150225376</v>
      </c>
      <c r="AH661">
        <v>7.1895558312623642</v>
      </c>
      <c r="AI661">
        <v>-0.19912083732167579</v>
      </c>
      <c r="AJ661">
        <v>-5.9029786051372888</v>
      </c>
      <c r="AK661">
        <v>0.134578089474926</v>
      </c>
      <c r="AL661">
        <v>-5.9272747640543741</v>
      </c>
      <c r="AM661">
        <v>2.6586496003425802E-3</v>
      </c>
      <c r="AN661" s="2"/>
    </row>
    <row r="662" spans="1:40" x14ac:dyDescent="0.45">
      <c r="A662">
        <v>661</v>
      </c>
      <c r="B662" t="s">
        <v>283</v>
      </c>
      <c r="C662">
        <v>1968</v>
      </c>
      <c r="D662">
        <v>28</v>
      </c>
      <c r="E662" t="s">
        <v>52</v>
      </c>
      <c r="F662" t="s">
        <v>17</v>
      </c>
      <c r="G662">
        <v>682</v>
      </c>
      <c r="H662">
        <v>86</v>
      </c>
      <c r="I662">
        <v>142</v>
      </c>
      <c r="J662">
        <v>96</v>
      </c>
      <c r="K662">
        <v>17</v>
      </c>
      <c r="L662">
        <v>3</v>
      </c>
      <c r="M662">
        <v>3</v>
      </c>
      <c r="N662">
        <v>96</v>
      </c>
      <c r="O662">
        <v>126</v>
      </c>
      <c r="P662" s="28">
        <v>6.4</v>
      </c>
      <c r="Q662">
        <v>4</v>
      </c>
      <c r="R662">
        <v>5.3</v>
      </c>
      <c r="S662">
        <v>1.5</v>
      </c>
      <c r="T662">
        <v>22</v>
      </c>
      <c r="U662">
        <v>-2</v>
      </c>
      <c r="V662">
        <v>-47.217614202620098</v>
      </c>
      <c r="W662">
        <v>12.415337268171468</v>
      </c>
      <c r="X662">
        <v>2.9934844599851478</v>
      </c>
      <c r="Y662">
        <v>13.702846068788116</v>
      </c>
      <c r="Z662">
        <v>-5.7177834947019264</v>
      </c>
      <c r="AA662">
        <v>-1.559099221754954</v>
      </c>
      <c r="AB662">
        <v>-0.40385225413070402</v>
      </c>
      <c r="AC662">
        <v>0.1201081362864207</v>
      </c>
      <c r="AD662">
        <v>-4.1604585668165663</v>
      </c>
      <c r="AE662">
        <v>23.40987055763933</v>
      </c>
      <c r="AF662">
        <v>-11.970333743062721</v>
      </c>
      <c r="AG662">
        <v>8.7538109227477605</v>
      </c>
      <c r="AH662">
        <v>7.7764583481001077</v>
      </c>
      <c r="AI662">
        <v>-0.16593403110139648</v>
      </c>
      <c r="AJ662">
        <v>-4.8098344190007536</v>
      </c>
      <c r="AK662">
        <v>0.269156178949852</v>
      </c>
      <c r="AL662">
        <v>-6.5638379925209156</v>
      </c>
      <c r="AM662">
        <v>1.4084753654485832E-3</v>
      </c>
      <c r="AN662" s="2"/>
    </row>
    <row r="663" spans="1:40" x14ac:dyDescent="0.45">
      <c r="A663">
        <v>662</v>
      </c>
      <c r="B663" t="s">
        <v>389</v>
      </c>
      <c r="C663">
        <v>1987</v>
      </c>
      <c r="D663">
        <v>32</v>
      </c>
      <c r="E663" t="s">
        <v>25</v>
      </c>
      <c r="F663" t="s">
        <v>17</v>
      </c>
      <c r="G663">
        <v>706</v>
      </c>
      <c r="H663">
        <v>104</v>
      </c>
      <c r="I663">
        <v>182</v>
      </c>
      <c r="J663">
        <v>138</v>
      </c>
      <c r="K663">
        <v>40</v>
      </c>
      <c r="L663">
        <v>4</v>
      </c>
      <c r="M663">
        <v>43</v>
      </c>
      <c r="N663">
        <v>89</v>
      </c>
      <c r="O663">
        <v>105</v>
      </c>
      <c r="P663" s="28">
        <v>6.4</v>
      </c>
      <c r="Q663">
        <v>4.0999999999999996</v>
      </c>
      <c r="R663">
        <v>4.9000000000000004</v>
      </c>
      <c r="S663">
        <v>2.4</v>
      </c>
      <c r="T663">
        <v>10</v>
      </c>
      <c r="U663">
        <v>6</v>
      </c>
      <c r="V663">
        <v>-47.217614202620098</v>
      </c>
      <c r="W663">
        <v>12.852240632447296</v>
      </c>
      <c r="X663">
        <v>3.6200277190518064</v>
      </c>
      <c r="Y663">
        <v>17.56280270788336</v>
      </c>
      <c r="Z663">
        <v>-8.2193137736340187</v>
      </c>
      <c r="AA663">
        <v>-3.6684687570704799</v>
      </c>
      <c r="AB663">
        <v>-0.538469672174272</v>
      </c>
      <c r="AC663">
        <v>1.7215499534386967</v>
      </c>
      <c r="AD663">
        <v>-3.857091796319525</v>
      </c>
      <c r="AE663">
        <v>19.508225464699439</v>
      </c>
      <c r="AF663">
        <v>-11.970333743062721</v>
      </c>
      <c r="AG663">
        <v>8.9726561958164535</v>
      </c>
      <c r="AH663">
        <v>7.1895558312623642</v>
      </c>
      <c r="AI663">
        <v>-0.26549444976223435</v>
      </c>
      <c r="AJ663">
        <v>-2.1862883722730699</v>
      </c>
      <c r="AK663">
        <v>-0.807468536849556</v>
      </c>
      <c r="AL663">
        <v>-7.3034847991665552</v>
      </c>
      <c r="AM663">
        <v>6.7273587705725672E-4</v>
      </c>
      <c r="AN663" s="2"/>
    </row>
    <row r="664" spans="1:40" x14ac:dyDescent="0.45">
      <c r="A664">
        <v>663</v>
      </c>
      <c r="B664" t="s">
        <v>502</v>
      </c>
      <c r="C664">
        <v>1995</v>
      </c>
      <c r="D664">
        <v>26</v>
      </c>
      <c r="E664" t="s">
        <v>22</v>
      </c>
      <c r="F664" t="s">
        <v>13</v>
      </c>
      <c r="G664">
        <v>648</v>
      </c>
      <c r="H664">
        <v>93</v>
      </c>
      <c r="I664">
        <v>173</v>
      </c>
      <c r="J664">
        <v>117</v>
      </c>
      <c r="K664">
        <v>29</v>
      </c>
      <c r="L664">
        <v>9</v>
      </c>
      <c r="M664">
        <v>8</v>
      </c>
      <c r="N664">
        <v>75</v>
      </c>
      <c r="O664">
        <v>129</v>
      </c>
      <c r="P664" s="28">
        <v>6.4</v>
      </c>
      <c r="Q664">
        <v>4.3</v>
      </c>
      <c r="R664">
        <v>5.2</v>
      </c>
      <c r="S664">
        <v>1.7</v>
      </c>
      <c r="T664">
        <v>26</v>
      </c>
      <c r="U664">
        <v>1</v>
      </c>
      <c r="V664">
        <v>-47.217614202620098</v>
      </c>
      <c r="W664">
        <v>11.796390835447376</v>
      </c>
      <c r="X664">
        <v>3.2371401718444037</v>
      </c>
      <c r="Y664">
        <v>16.694312464086931</v>
      </c>
      <c r="Z664">
        <v>-6.9685486341679725</v>
      </c>
      <c r="AA664">
        <v>-2.6596398488760977</v>
      </c>
      <c r="AB664">
        <v>-1.211556762392112</v>
      </c>
      <c r="AC664">
        <v>0.32028836343045519</v>
      </c>
      <c r="AD664">
        <v>-3.2503582553254424</v>
      </c>
      <c r="AE664">
        <v>23.967248428059314</v>
      </c>
      <c r="AF664">
        <v>-11.970333743062721</v>
      </c>
      <c r="AG664">
        <v>9.4103467419538429</v>
      </c>
      <c r="AH664">
        <v>7.6297327188906721</v>
      </c>
      <c r="AI664">
        <v>-0.18805856858158268</v>
      </c>
      <c r="AJ664">
        <v>-5.6843497679099819</v>
      </c>
      <c r="AK664">
        <v>-0.134578089474926</v>
      </c>
      <c r="AL664">
        <v>-6.2295781486979358</v>
      </c>
      <c r="AM664">
        <v>1.9664085067205499E-3</v>
      </c>
      <c r="AN664" s="2"/>
    </row>
    <row r="665" spans="1:40" x14ac:dyDescent="0.45">
      <c r="A665">
        <v>664</v>
      </c>
      <c r="B665" t="s">
        <v>503</v>
      </c>
      <c r="C665">
        <v>1966</v>
      </c>
      <c r="D665">
        <v>23</v>
      </c>
      <c r="E665" t="s">
        <v>31</v>
      </c>
      <c r="F665" t="s">
        <v>13</v>
      </c>
      <c r="G665">
        <v>689</v>
      </c>
      <c r="H665">
        <v>98</v>
      </c>
      <c r="I665">
        <v>172</v>
      </c>
      <c r="J665">
        <v>115</v>
      </c>
      <c r="K665">
        <v>27</v>
      </c>
      <c r="L665">
        <v>8</v>
      </c>
      <c r="M665">
        <v>44</v>
      </c>
      <c r="N665">
        <v>41</v>
      </c>
      <c r="O665">
        <v>127</v>
      </c>
      <c r="P665" s="28">
        <v>6.4</v>
      </c>
      <c r="Q665">
        <v>4.2</v>
      </c>
      <c r="R665">
        <v>4.7</v>
      </c>
      <c r="S665">
        <v>1.7</v>
      </c>
      <c r="T665">
        <v>20</v>
      </c>
      <c r="U665">
        <v>3</v>
      </c>
      <c r="V665">
        <v>-47.217614202620098</v>
      </c>
      <c r="W665">
        <v>12.542767416085251</v>
      </c>
      <c r="X665">
        <v>3.4111799660295867</v>
      </c>
      <c r="Y665">
        <v>16.597813548109549</v>
      </c>
      <c r="Z665">
        <v>-6.8494281446950156</v>
      </c>
      <c r="AA665">
        <v>-2.4762164110225742</v>
      </c>
      <c r="AB665">
        <v>-1.076939344348544</v>
      </c>
      <c r="AC665">
        <v>1.7615859988675036</v>
      </c>
      <c r="AD665">
        <v>-1.7768625129112419</v>
      </c>
      <c r="AE665">
        <v>23.595663181112656</v>
      </c>
      <c r="AF665">
        <v>-11.970333743062721</v>
      </c>
      <c r="AG665">
        <v>9.1915014688851482</v>
      </c>
      <c r="AH665">
        <v>6.896104572843492</v>
      </c>
      <c r="AI665">
        <v>-0.18805856858158268</v>
      </c>
      <c r="AJ665">
        <v>-4.3725767445461399</v>
      </c>
      <c r="AK665">
        <v>-0.403734268424778</v>
      </c>
      <c r="AL665">
        <v>-2.335147788279508</v>
      </c>
      <c r="AM665">
        <v>8.8253568197715945E-2</v>
      </c>
      <c r="AN665" s="2"/>
    </row>
    <row r="666" spans="1:40" x14ac:dyDescent="0.45">
      <c r="A666">
        <v>665</v>
      </c>
      <c r="B666" t="s">
        <v>376</v>
      </c>
      <c r="C666">
        <v>1964</v>
      </c>
      <c r="D666">
        <v>29</v>
      </c>
      <c r="E666" t="s">
        <v>76</v>
      </c>
      <c r="F666" t="s">
        <v>13</v>
      </c>
      <c r="G666">
        <v>594</v>
      </c>
      <c r="H666">
        <v>90</v>
      </c>
      <c r="I666">
        <v>141</v>
      </c>
      <c r="J666">
        <v>78</v>
      </c>
      <c r="K666">
        <v>27</v>
      </c>
      <c r="L666">
        <v>4</v>
      </c>
      <c r="M666">
        <v>10</v>
      </c>
      <c r="N666">
        <v>92</v>
      </c>
      <c r="O666">
        <v>163</v>
      </c>
      <c r="P666" s="28">
        <v>6.4</v>
      </c>
      <c r="Q666">
        <v>4.5999999999999996</v>
      </c>
      <c r="R666">
        <v>6.2</v>
      </c>
      <c r="S666">
        <v>-0.5</v>
      </c>
      <c r="T666">
        <v>43</v>
      </c>
      <c r="U666">
        <v>4</v>
      </c>
      <c r="V666">
        <v>-47.217614202620098</v>
      </c>
      <c r="W666">
        <v>10.813358265826762</v>
      </c>
      <c r="X666">
        <v>3.1327162953332941</v>
      </c>
      <c r="Y666">
        <v>13.606347152810734</v>
      </c>
      <c r="Z666">
        <v>-4.6456990894453147</v>
      </c>
      <c r="AA666">
        <v>-2.4762164110225742</v>
      </c>
      <c r="AB666">
        <v>-0.538469672174272</v>
      </c>
      <c r="AC666">
        <v>0.40036045428806899</v>
      </c>
      <c r="AD666">
        <v>-3.9871061265325429</v>
      </c>
      <c r="AE666">
        <v>30.284197626152466</v>
      </c>
      <c r="AF666">
        <v>-11.970333743062721</v>
      </c>
      <c r="AG666">
        <v>10.066882561159924</v>
      </c>
      <c r="AH666">
        <v>9.0969890109850322</v>
      </c>
      <c r="AI666">
        <v>5.5311343700465497E-2</v>
      </c>
      <c r="AJ666">
        <v>-9.4010400007742003</v>
      </c>
      <c r="AK666">
        <v>-0.538312357899704</v>
      </c>
      <c r="AL666">
        <v>-3.3186288932746759</v>
      </c>
      <c r="AM666">
        <v>3.4937608632249303E-2</v>
      </c>
      <c r="AN666" s="2"/>
    </row>
    <row r="667" spans="1:40" x14ac:dyDescent="0.45">
      <c r="A667">
        <v>666</v>
      </c>
      <c r="B667" t="s">
        <v>289</v>
      </c>
      <c r="C667">
        <v>1991</v>
      </c>
      <c r="D667">
        <v>33</v>
      </c>
      <c r="E667" t="s">
        <v>40</v>
      </c>
      <c r="F667" t="s">
        <v>13</v>
      </c>
      <c r="G667">
        <v>641</v>
      </c>
      <c r="H667">
        <v>93</v>
      </c>
      <c r="I667">
        <v>181</v>
      </c>
      <c r="J667">
        <v>129</v>
      </c>
      <c r="K667">
        <v>42</v>
      </c>
      <c r="L667">
        <v>2</v>
      </c>
      <c r="M667">
        <v>1</v>
      </c>
      <c r="N667">
        <v>89</v>
      </c>
      <c r="O667">
        <v>140</v>
      </c>
      <c r="P667" s="28">
        <v>6.4</v>
      </c>
      <c r="Q667">
        <v>4.4000000000000004</v>
      </c>
      <c r="R667">
        <v>5.3</v>
      </c>
      <c r="S667">
        <v>1.5</v>
      </c>
      <c r="T667">
        <v>31</v>
      </c>
      <c r="U667">
        <v>-4</v>
      </c>
      <c r="V667">
        <v>-47.217614202620098</v>
      </c>
      <c r="W667">
        <v>11.668960687533593</v>
      </c>
      <c r="X667">
        <v>3.2371401718444037</v>
      </c>
      <c r="Y667">
        <v>17.466303791905979</v>
      </c>
      <c r="Z667">
        <v>-7.6832715710057133</v>
      </c>
      <c r="AA667">
        <v>-3.8518921949240039</v>
      </c>
      <c r="AB667">
        <v>-0.269234836087136</v>
      </c>
      <c r="AC667">
        <v>4.0036045428806899E-2</v>
      </c>
      <c r="AD667">
        <v>-3.857091796319525</v>
      </c>
      <c r="AE667">
        <v>26.01096728626592</v>
      </c>
      <c r="AF667">
        <v>-11.970333743062721</v>
      </c>
      <c r="AG667">
        <v>9.6291920150225376</v>
      </c>
      <c r="AH667">
        <v>7.7764583481001077</v>
      </c>
      <c r="AI667">
        <v>-0.16593403110139648</v>
      </c>
      <c r="AJ667">
        <v>-6.7774939540465171</v>
      </c>
      <c r="AK667">
        <v>0.538312357899704</v>
      </c>
      <c r="AL667">
        <v>-5.4254956251660635</v>
      </c>
      <c r="AM667">
        <v>4.3835830359490588E-3</v>
      </c>
      <c r="AN667" s="2"/>
    </row>
    <row r="668" spans="1:40" x14ac:dyDescent="0.45">
      <c r="A668">
        <v>667</v>
      </c>
      <c r="B668" t="s">
        <v>504</v>
      </c>
      <c r="C668">
        <v>1958</v>
      </c>
      <c r="D668">
        <v>33</v>
      </c>
      <c r="E668" t="s">
        <v>505</v>
      </c>
      <c r="F668" t="s">
        <v>13</v>
      </c>
      <c r="G668">
        <v>572</v>
      </c>
      <c r="H668">
        <v>93</v>
      </c>
      <c r="I668">
        <v>157</v>
      </c>
      <c r="J668">
        <v>92</v>
      </c>
      <c r="K668">
        <v>20</v>
      </c>
      <c r="L668">
        <v>7</v>
      </c>
      <c r="M668">
        <v>3</v>
      </c>
      <c r="N668">
        <v>50</v>
      </c>
      <c r="O668">
        <v>159</v>
      </c>
      <c r="P668" s="28">
        <v>6.4</v>
      </c>
      <c r="Q668">
        <v>4.5999999999999996</v>
      </c>
      <c r="R668">
        <v>5.3</v>
      </c>
      <c r="S668">
        <v>0.5</v>
      </c>
      <c r="T668">
        <v>41</v>
      </c>
      <c r="U668">
        <v>-1</v>
      </c>
      <c r="V668">
        <v>-47.217614202620098</v>
      </c>
      <c r="W668">
        <v>10.412863515240586</v>
      </c>
      <c r="X668">
        <v>3.2371401718444037</v>
      </c>
      <c r="Y668">
        <v>15.150329808448832</v>
      </c>
      <c r="Z668">
        <v>-5.4795425157560125</v>
      </c>
      <c r="AA668">
        <v>-1.83423437853524</v>
      </c>
      <c r="AB668">
        <v>-0.94232192630497602</v>
      </c>
      <c r="AC668">
        <v>0.1201081362864207</v>
      </c>
      <c r="AD668">
        <v>-2.1669055035502951</v>
      </c>
      <c r="AE668">
        <v>29.541027132259153</v>
      </c>
      <c r="AF668">
        <v>-11.970333743062721</v>
      </c>
      <c r="AG668">
        <v>10.066882561159924</v>
      </c>
      <c r="AH668">
        <v>7.7764583481001077</v>
      </c>
      <c r="AI668">
        <v>-5.5311343700465497E-2</v>
      </c>
      <c r="AJ668">
        <v>-8.9637823263195866</v>
      </c>
      <c r="AK668">
        <v>0.134578089474926</v>
      </c>
      <c r="AL668">
        <v>-2.1906581770350431</v>
      </c>
      <c r="AM668">
        <v>0.10059253021429773</v>
      </c>
      <c r="AN668" s="2"/>
    </row>
    <row r="669" spans="1:40" x14ac:dyDescent="0.45">
      <c r="A669">
        <v>668</v>
      </c>
      <c r="B669" t="s">
        <v>468</v>
      </c>
      <c r="C669">
        <v>2000</v>
      </c>
      <c r="D669">
        <v>29</v>
      </c>
      <c r="E669" t="s">
        <v>62</v>
      </c>
      <c r="F669" t="s">
        <v>17</v>
      </c>
      <c r="G669">
        <v>688</v>
      </c>
      <c r="H669">
        <v>111</v>
      </c>
      <c r="I669">
        <v>176</v>
      </c>
      <c r="J669">
        <v>97</v>
      </c>
      <c r="K669">
        <v>37</v>
      </c>
      <c r="L669">
        <v>7</v>
      </c>
      <c r="M669">
        <v>6</v>
      </c>
      <c r="N669">
        <v>114</v>
      </c>
      <c r="O669">
        <v>157</v>
      </c>
      <c r="P669" s="28">
        <v>6.4</v>
      </c>
      <c r="Q669">
        <v>4.4000000000000004</v>
      </c>
      <c r="R669">
        <v>6.8</v>
      </c>
      <c r="S669">
        <v>-0.5</v>
      </c>
      <c r="T669">
        <v>50</v>
      </c>
      <c r="U669">
        <v>4</v>
      </c>
      <c r="V669">
        <v>-47.217614202620098</v>
      </c>
      <c r="W669">
        <v>12.524563109240425</v>
      </c>
      <c r="X669">
        <v>3.8636834309110624</v>
      </c>
      <c r="Y669">
        <v>16.983809212019072</v>
      </c>
      <c r="Z669">
        <v>-5.7773437394384048</v>
      </c>
      <c r="AA669">
        <v>-3.3933336002901937</v>
      </c>
      <c r="AB669">
        <v>-0.94232192630497602</v>
      </c>
      <c r="AC669">
        <v>0.24021627257284139</v>
      </c>
      <c r="AD669">
        <v>-4.9405445480946728</v>
      </c>
      <c r="AE669">
        <v>29.169441885312498</v>
      </c>
      <c r="AF669">
        <v>-11.970333743062721</v>
      </c>
      <c r="AG669">
        <v>9.6291920150225376</v>
      </c>
      <c r="AH669">
        <v>9.9773427862416479</v>
      </c>
      <c r="AI669">
        <v>5.5311343700465497E-2</v>
      </c>
      <c r="AJ669">
        <v>-10.93144186136535</v>
      </c>
      <c r="AK669">
        <v>-0.538312357899704</v>
      </c>
      <c r="AL669">
        <v>-3.2676859240555736</v>
      </c>
      <c r="AM669">
        <v>3.6696542998888505E-2</v>
      </c>
      <c r="AN669" s="2"/>
    </row>
    <row r="670" spans="1:40" x14ac:dyDescent="0.45">
      <c r="A670">
        <v>669</v>
      </c>
      <c r="B670" t="s">
        <v>423</v>
      </c>
      <c r="C670">
        <v>1999</v>
      </c>
      <c r="D670">
        <v>26</v>
      </c>
      <c r="E670" t="s">
        <v>55</v>
      </c>
      <c r="F670" t="s">
        <v>13</v>
      </c>
      <c r="G670">
        <v>696</v>
      </c>
      <c r="H670">
        <v>134</v>
      </c>
      <c r="I670">
        <v>190</v>
      </c>
      <c r="J670">
        <v>103</v>
      </c>
      <c r="K670">
        <v>45</v>
      </c>
      <c r="L670">
        <v>0</v>
      </c>
      <c r="M670">
        <v>20</v>
      </c>
      <c r="N670">
        <v>66</v>
      </c>
      <c r="O670">
        <v>144</v>
      </c>
      <c r="P670" s="28">
        <v>6.4</v>
      </c>
      <c r="Q670">
        <v>4.0999999999999996</v>
      </c>
      <c r="R670">
        <v>5.9</v>
      </c>
      <c r="S670">
        <v>0.1</v>
      </c>
      <c r="T670">
        <v>38</v>
      </c>
      <c r="U670">
        <v>6</v>
      </c>
      <c r="V670">
        <v>-47.217614202620098</v>
      </c>
      <c r="W670">
        <v>12.670197563999034</v>
      </c>
      <c r="X670">
        <v>4.664266484162904</v>
      </c>
      <c r="Y670">
        <v>18.334794035702409</v>
      </c>
      <c r="Z670">
        <v>-6.1347052078572748</v>
      </c>
      <c r="AA670">
        <v>-4.1270273517042897</v>
      </c>
      <c r="AB670">
        <v>0</v>
      </c>
      <c r="AC670">
        <v>0.80072090857613798</v>
      </c>
      <c r="AD670">
        <v>-2.8603152646863896</v>
      </c>
      <c r="AE670">
        <v>26.754137780159233</v>
      </c>
      <c r="AF670">
        <v>-11.970333743062721</v>
      </c>
      <c r="AG670">
        <v>8.9726561958164535</v>
      </c>
      <c r="AH670">
        <v>8.6568121233567243</v>
      </c>
      <c r="AI670">
        <v>-1.10622687400931E-2</v>
      </c>
      <c r="AJ670">
        <v>-8.307895814637666</v>
      </c>
      <c r="AK670">
        <v>-0.807468536849556</v>
      </c>
      <c r="AL670">
        <v>-0.58283729838519083</v>
      </c>
      <c r="AM670">
        <v>0.35827999298543844</v>
      </c>
      <c r="AN670" s="2"/>
    </row>
    <row r="671" spans="1:40" x14ac:dyDescent="0.45">
      <c r="A671">
        <v>670</v>
      </c>
      <c r="B671" t="s">
        <v>446</v>
      </c>
      <c r="C671">
        <v>2010</v>
      </c>
      <c r="D671">
        <v>20</v>
      </c>
      <c r="E671" t="s">
        <v>19</v>
      </c>
      <c r="F671" t="s">
        <v>17</v>
      </c>
      <c r="G671">
        <v>623</v>
      </c>
      <c r="H671">
        <v>83</v>
      </c>
      <c r="I671">
        <v>144</v>
      </c>
      <c r="J671">
        <v>92</v>
      </c>
      <c r="K671">
        <v>29</v>
      </c>
      <c r="L671">
        <v>5</v>
      </c>
      <c r="M671">
        <v>11</v>
      </c>
      <c r="N671">
        <v>91</v>
      </c>
      <c r="O671">
        <v>131</v>
      </c>
      <c r="P671" s="28">
        <v>6.4</v>
      </c>
      <c r="Q671">
        <v>4.5999999999999996</v>
      </c>
      <c r="R671">
        <v>4.9000000000000004</v>
      </c>
      <c r="S671">
        <v>1</v>
      </c>
      <c r="T671">
        <v>32</v>
      </c>
      <c r="U671">
        <v>3</v>
      </c>
      <c r="V671">
        <v>-47.217614202620098</v>
      </c>
      <c r="W671">
        <v>11.341283164326722</v>
      </c>
      <c r="X671">
        <v>2.8890605834740377</v>
      </c>
      <c r="Y671">
        <v>13.895843900742879</v>
      </c>
      <c r="Z671">
        <v>-5.4795425157560125</v>
      </c>
      <c r="AA671">
        <v>-2.6596398488760977</v>
      </c>
      <c r="AB671">
        <v>-0.67308709021783997</v>
      </c>
      <c r="AC671">
        <v>0.44039649971687589</v>
      </c>
      <c r="AD671">
        <v>-3.943768016461537</v>
      </c>
      <c r="AE671">
        <v>24.338833675005969</v>
      </c>
      <c r="AF671">
        <v>-11.970333743062721</v>
      </c>
      <c r="AG671">
        <v>10.066882561159924</v>
      </c>
      <c r="AH671">
        <v>7.1895558312623642</v>
      </c>
      <c r="AI671">
        <v>-0.11062268740093099</v>
      </c>
      <c r="AJ671">
        <v>-6.996122791273824</v>
      </c>
      <c r="AK671">
        <v>-0.403734268424778</v>
      </c>
      <c r="AL671">
        <v>-9.2926089484050678</v>
      </c>
      <c r="AM671">
        <v>9.2093973917606312E-5</v>
      </c>
      <c r="AN671" s="2"/>
    </row>
    <row r="672" spans="1:40" x14ac:dyDescent="0.45">
      <c r="A672">
        <v>671</v>
      </c>
      <c r="B672" t="s">
        <v>179</v>
      </c>
      <c r="C672">
        <v>1971</v>
      </c>
      <c r="D672">
        <v>25</v>
      </c>
      <c r="E672" t="s">
        <v>94</v>
      </c>
      <c r="F672" t="s">
        <v>13</v>
      </c>
      <c r="G672">
        <v>642</v>
      </c>
      <c r="H672">
        <v>87</v>
      </c>
      <c r="I672">
        <v>157</v>
      </c>
      <c r="J672">
        <v>93</v>
      </c>
      <c r="K672">
        <v>29</v>
      </c>
      <c r="L672">
        <v>3</v>
      </c>
      <c r="M672">
        <v>16</v>
      </c>
      <c r="N672">
        <v>63</v>
      </c>
      <c r="O672">
        <v>144</v>
      </c>
      <c r="P672" s="28">
        <v>6.4</v>
      </c>
      <c r="Q672">
        <v>4.2</v>
      </c>
      <c r="R672">
        <v>5.2</v>
      </c>
      <c r="S672">
        <v>0.5</v>
      </c>
      <c r="T672">
        <v>29</v>
      </c>
      <c r="U672">
        <v>4</v>
      </c>
      <c r="V672">
        <v>-47.217614202620098</v>
      </c>
      <c r="W672">
        <v>11.687164994378419</v>
      </c>
      <c r="X672">
        <v>3.028292418822184</v>
      </c>
      <c r="Y672">
        <v>15.150329808448832</v>
      </c>
      <c r="Z672">
        <v>-5.539102760492491</v>
      </c>
      <c r="AA672">
        <v>-2.6596398488760977</v>
      </c>
      <c r="AB672">
        <v>-0.40385225413070402</v>
      </c>
      <c r="AC672">
        <v>0.64057672686091038</v>
      </c>
      <c r="AD672">
        <v>-2.7303009344733717</v>
      </c>
      <c r="AE672">
        <v>26.754137780159233</v>
      </c>
      <c r="AF672">
        <v>-11.970333743062721</v>
      </c>
      <c r="AG672">
        <v>9.1915014688851482</v>
      </c>
      <c r="AH672">
        <v>7.6297327188906721</v>
      </c>
      <c r="AI672">
        <v>-5.5311343700465497E-2</v>
      </c>
      <c r="AJ672">
        <v>-6.3402362795919034</v>
      </c>
      <c r="AK672">
        <v>-0.538312357899704</v>
      </c>
      <c r="AL672">
        <v>-3.3729678084021582</v>
      </c>
      <c r="AM672">
        <v>3.3151052556296683E-2</v>
      </c>
      <c r="AN672" s="2"/>
    </row>
    <row r="673" spans="1:40" x14ac:dyDescent="0.45">
      <c r="A673">
        <v>672</v>
      </c>
      <c r="B673" t="s">
        <v>506</v>
      </c>
      <c r="C673">
        <v>1976</v>
      </c>
      <c r="D673">
        <v>27</v>
      </c>
      <c r="E673" t="s">
        <v>22</v>
      </c>
      <c r="F673" t="s">
        <v>13</v>
      </c>
      <c r="G673">
        <v>613</v>
      </c>
      <c r="H673">
        <v>95</v>
      </c>
      <c r="I673">
        <v>184</v>
      </c>
      <c r="J673">
        <v>137</v>
      </c>
      <c r="K673">
        <v>31</v>
      </c>
      <c r="L673">
        <v>8</v>
      </c>
      <c r="M673">
        <v>43</v>
      </c>
      <c r="N673">
        <v>13</v>
      </c>
      <c r="O673">
        <v>123</v>
      </c>
      <c r="P673" s="28">
        <v>6.4</v>
      </c>
      <c r="Q673">
        <v>4.4000000000000004</v>
      </c>
      <c r="R673">
        <v>5</v>
      </c>
      <c r="S673">
        <v>1.5</v>
      </c>
      <c r="T673">
        <v>14</v>
      </c>
      <c r="U673">
        <v>11</v>
      </c>
      <c r="V673">
        <v>-47.217614202620098</v>
      </c>
      <c r="W673">
        <v>11.159240095878459</v>
      </c>
      <c r="X673">
        <v>3.3067560895184771</v>
      </c>
      <c r="Y673">
        <v>17.755800539838123</v>
      </c>
      <c r="Z673">
        <v>-8.1597535288975411</v>
      </c>
      <c r="AA673">
        <v>-2.8430632867296222</v>
      </c>
      <c r="AB673">
        <v>-1.076939344348544</v>
      </c>
      <c r="AC673">
        <v>1.7215499534386967</v>
      </c>
      <c r="AD673">
        <v>-0.56339543092307676</v>
      </c>
      <c r="AE673">
        <v>22.852492687219346</v>
      </c>
      <c r="AF673">
        <v>-11.970333743062721</v>
      </c>
      <c r="AG673">
        <v>9.6291920150225376</v>
      </c>
      <c r="AH673">
        <v>7.3362814604717999</v>
      </c>
      <c r="AI673">
        <v>-0.16593403110139648</v>
      </c>
      <c r="AJ673">
        <v>-3.0608037211822978</v>
      </c>
      <c r="AK673">
        <v>-1.480358984224186</v>
      </c>
      <c r="AL673">
        <v>-2.7768834317020454</v>
      </c>
      <c r="AM673">
        <v>5.8586210049413584E-2</v>
      </c>
      <c r="AN673" s="2"/>
    </row>
    <row r="674" spans="1:40" x14ac:dyDescent="0.45">
      <c r="A674">
        <v>673</v>
      </c>
      <c r="B674" t="s">
        <v>103</v>
      </c>
      <c r="C674">
        <v>1998</v>
      </c>
      <c r="D674">
        <v>26</v>
      </c>
      <c r="E674" t="s">
        <v>70</v>
      </c>
      <c r="F674" t="s">
        <v>13</v>
      </c>
      <c r="G674">
        <v>617</v>
      </c>
      <c r="H674">
        <v>88</v>
      </c>
      <c r="I674">
        <v>186</v>
      </c>
      <c r="J674">
        <v>121</v>
      </c>
      <c r="K674">
        <v>40</v>
      </c>
      <c r="L674">
        <v>4</v>
      </c>
      <c r="M674">
        <v>9</v>
      </c>
      <c r="N674">
        <v>32</v>
      </c>
      <c r="O674">
        <v>120</v>
      </c>
      <c r="P674" s="28">
        <v>6.4</v>
      </c>
      <c r="Q674">
        <v>4.3</v>
      </c>
      <c r="R674">
        <v>4.5999999999999996</v>
      </c>
      <c r="S674">
        <v>2.7</v>
      </c>
      <c r="T674">
        <v>15</v>
      </c>
      <c r="U674">
        <v>2</v>
      </c>
      <c r="V674">
        <v>-47.217614202620098</v>
      </c>
      <c r="W674">
        <v>11.232057323257765</v>
      </c>
      <c r="X674">
        <v>3.0631003776592207</v>
      </c>
      <c r="Y674">
        <v>17.948798371792883</v>
      </c>
      <c r="Z674">
        <v>-7.2067896131138864</v>
      </c>
      <c r="AA674">
        <v>-3.6684687570704799</v>
      </c>
      <c r="AB674">
        <v>-0.538469672174272</v>
      </c>
      <c r="AC674">
        <v>0.36032440885926209</v>
      </c>
      <c r="AD674">
        <v>-1.3868195222721889</v>
      </c>
      <c r="AE674">
        <v>22.295114816799362</v>
      </c>
      <c r="AF674">
        <v>-11.970333743062721</v>
      </c>
      <c r="AG674">
        <v>9.4103467419538429</v>
      </c>
      <c r="AH674">
        <v>6.7493789436340554</v>
      </c>
      <c r="AI674">
        <v>-0.29868125598251372</v>
      </c>
      <c r="AJ674">
        <v>-3.2794325584096051</v>
      </c>
      <c r="AK674">
        <v>-0.269156178949852</v>
      </c>
      <c r="AL674">
        <v>-4.7766445196992313</v>
      </c>
      <c r="AM674">
        <v>8.3538442829991805E-3</v>
      </c>
      <c r="AN674" s="2"/>
    </row>
    <row r="675" spans="1:40" x14ac:dyDescent="0.45">
      <c r="A675">
        <v>674</v>
      </c>
      <c r="B675" t="s">
        <v>507</v>
      </c>
      <c r="C675">
        <v>1970</v>
      </c>
      <c r="D675">
        <v>22</v>
      </c>
      <c r="E675" t="s">
        <v>508</v>
      </c>
      <c r="F675" t="s">
        <v>13</v>
      </c>
      <c r="G675">
        <v>663</v>
      </c>
      <c r="H675">
        <v>70</v>
      </c>
      <c r="I675">
        <v>152</v>
      </c>
      <c r="J675">
        <v>93</v>
      </c>
      <c r="K675">
        <v>33</v>
      </c>
      <c r="L675">
        <v>7</v>
      </c>
      <c r="M675">
        <v>15</v>
      </c>
      <c r="N675">
        <v>40</v>
      </c>
      <c r="O675">
        <v>102</v>
      </c>
      <c r="P675" s="28">
        <v>6.4</v>
      </c>
      <c r="Q675">
        <v>4.0999999999999996</v>
      </c>
      <c r="R675">
        <v>3.3</v>
      </c>
      <c r="S675">
        <v>3.6</v>
      </c>
      <c r="T675">
        <v>5</v>
      </c>
      <c r="U675">
        <v>0</v>
      </c>
      <c r="V675">
        <v>-47.217614202620098</v>
      </c>
      <c r="W675">
        <v>12.069455438119769</v>
      </c>
      <c r="X675">
        <v>2.4365571185925621</v>
      </c>
      <c r="Y675">
        <v>14.667835228561927</v>
      </c>
      <c r="Z675">
        <v>-5.539102760492491</v>
      </c>
      <c r="AA675">
        <v>-3.0264867245831457</v>
      </c>
      <c r="AB675">
        <v>-0.94232192630497602</v>
      </c>
      <c r="AC675">
        <v>0.60054068143210348</v>
      </c>
      <c r="AD675">
        <v>-1.7335244028402361</v>
      </c>
      <c r="AE675">
        <v>18.950847594279455</v>
      </c>
      <c r="AF675">
        <v>-11.970333743062721</v>
      </c>
      <c r="AG675">
        <v>8.9726561958164535</v>
      </c>
      <c r="AH675">
        <v>4.8419457639113874</v>
      </c>
      <c r="AI675">
        <v>-0.39824167464335158</v>
      </c>
      <c r="AJ675">
        <v>-1.093144186136535</v>
      </c>
      <c r="AK675">
        <v>0</v>
      </c>
      <c r="AL675">
        <v>-9.3809315999698963</v>
      </c>
      <c r="AM675">
        <v>8.4309507883769243E-5</v>
      </c>
      <c r="AN675" s="2"/>
    </row>
    <row r="676" spans="1:40" x14ac:dyDescent="0.45">
      <c r="A676">
        <v>675</v>
      </c>
      <c r="B676" t="s">
        <v>509</v>
      </c>
      <c r="C676">
        <v>2016</v>
      </c>
      <c r="D676">
        <v>26</v>
      </c>
      <c r="E676" t="s">
        <v>317</v>
      </c>
      <c r="F676" t="s">
        <v>17</v>
      </c>
      <c r="G676">
        <v>694</v>
      </c>
      <c r="H676">
        <v>102</v>
      </c>
      <c r="I676">
        <v>203</v>
      </c>
      <c r="J676">
        <v>135</v>
      </c>
      <c r="K676">
        <v>41</v>
      </c>
      <c r="L676">
        <v>7</v>
      </c>
      <c r="M676">
        <v>33</v>
      </c>
      <c r="N676">
        <v>39</v>
      </c>
      <c r="O676">
        <v>122</v>
      </c>
      <c r="P676" s="28">
        <v>6.4</v>
      </c>
      <c r="Q676">
        <v>4.4000000000000004</v>
      </c>
      <c r="R676">
        <v>5.5</v>
      </c>
      <c r="S676">
        <v>1.4</v>
      </c>
      <c r="T676">
        <v>24</v>
      </c>
      <c r="U676">
        <v>6</v>
      </c>
      <c r="V676">
        <v>-47.217614202620098</v>
      </c>
      <c r="W676">
        <v>12.633788950309382</v>
      </c>
      <c r="X676">
        <v>3.550411801377733</v>
      </c>
      <c r="Y676">
        <v>19.589279943408364</v>
      </c>
      <c r="Z676">
        <v>-8.0406330394245842</v>
      </c>
      <c r="AA676">
        <v>-3.7601804759972417</v>
      </c>
      <c r="AB676">
        <v>-0.94232192630497602</v>
      </c>
      <c r="AC676">
        <v>1.3211894991506277</v>
      </c>
      <c r="AD676">
        <v>-1.6901862927692302</v>
      </c>
      <c r="AE676">
        <v>22.666700063746017</v>
      </c>
      <c r="AF676">
        <v>-11.970333743062721</v>
      </c>
      <c r="AG676">
        <v>9.6291920150225376</v>
      </c>
      <c r="AH676">
        <v>8.0699096065189799</v>
      </c>
      <c r="AI676">
        <v>-0.15487176236130337</v>
      </c>
      <c r="AJ676">
        <v>-5.2470920934553682</v>
      </c>
      <c r="AK676">
        <v>-0.807468536849556</v>
      </c>
      <c r="AL676">
        <v>-2.3702301933114387</v>
      </c>
      <c r="AM676">
        <v>8.5471144467001658E-2</v>
      </c>
      <c r="AN676" s="2"/>
    </row>
    <row r="677" spans="1:40" x14ac:dyDescent="0.45">
      <c r="A677">
        <v>676</v>
      </c>
      <c r="B677" t="s">
        <v>510</v>
      </c>
      <c r="C677">
        <v>1987</v>
      </c>
      <c r="D677">
        <v>25</v>
      </c>
      <c r="E677" t="s">
        <v>313</v>
      </c>
      <c r="F677" t="s">
        <v>17</v>
      </c>
      <c r="G677">
        <v>640</v>
      </c>
      <c r="H677">
        <v>108</v>
      </c>
      <c r="I677">
        <v>151</v>
      </c>
      <c r="J677">
        <v>75</v>
      </c>
      <c r="K677">
        <v>32</v>
      </c>
      <c r="L677">
        <v>5</v>
      </c>
      <c r="M677">
        <v>36</v>
      </c>
      <c r="N677">
        <v>97</v>
      </c>
      <c r="O677">
        <v>162</v>
      </c>
      <c r="P677" s="28">
        <v>6.4</v>
      </c>
      <c r="Q677">
        <v>4.2</v>
      </c>
      <c r="R677">
        <v>7.2</v>
      </c>
      <c r="S677">
        <v>-1.5</v>
      </c>
      <c r="T677">
        <v>50</v>
      </c>
      <c r="U677">
        <v>6</v>
      </c>
      <c r="V677">
        <v>-47.217614202620098</v>
      </c>
      <c r="W677">
        <v>11.650756380688767</v>
      </c>
      <c r="X677">
        <v>3.7592595543999527</v>
      </c>
      <c r="Y677">
        <v>14.571336312584545</v>
      </c>
      <c r="Z677">
        <v>-4.4670183552358802</v>
      </c>
      <c r="AA677">
        <v>-2.9347750056563839</v>
      </c>
      <c r="AB677">
        <v>-0.67308709021783997</v>
      </c>
      <c r="AC677">
        <v>1.4412976354370484</v>
      </c>
      <c r="AD677">
        <v>-4.2037966768875723</v>
      </c>
      <c r="AE677">
        <v>30.098405002679137</v>
      </c>
      <c r="AF677">
        <v>-11.970333743062721</v>
      </c>
      <c r="AG677">
        <v>9.1915014688851482</v>
      </c>
      <c r="AH677">
        <v>10.564245303079392</v>
      </c>
      <c r="AI677">
        <v>0.16593403110139648</v>
      </c>
      <c r="AJ677">
        <v>-10.93144186136535</v>
      </c>
      <c r="AK677">
        <v>-0.807468536849556</v>
      </c>
      <c r="AL677">
        <v>-1.7627997830400082</v>
      </c>
      <c r="AM677">
        <v>0.14644003340392675</v>
      </c>
      <c r="AN677" s="2"/>
    </row>
    <row r="678" spans="1:40" x14ac:dyDescent="0.45">
      <c r="A678">
        <v>677</v>
      </c>
      <c r="B678" t="s">
        <v>338</v>
      </c>
      <c r="C678">
        <v>1999</v>
      </c>
      <c r="D678">
        <v>31</v>
      </c>
      <c r="E678" t="s">
        <v>317</v>
      </c>
      <c r="F678" t="s">
        <v>17</v>
      </c>
      <c r="G678">
        <v>693</v>
      </c>
      <c r="H678">
        <v>112</v>
      </c>
      <c r="I678">
        <v>206</v>
      </c>
      <c r="J678">
        <v>131</v>
      </c>
      <c r="K678">
        <v>45</v>
      </c>
      <c r="L678">
        <v>4</v>
      </c>
      <c r="M678">
        <v>9</v>
      </c>
      <c r="N678">
        <v>66</v>
      </c>
      <c r="O678">
        <v>138</v>
      </c>
      <c r="P678" s="28">
        <v>6.4</v>
      </c>
      <c r="Q678">
        <v>4.4000000000000004</v>
      </c>
      <c r="R678">
        <v>4.7</v>
      </c>
      <c r="S678">
        <v>1.1000000000000001</v>
      </c>
      <c r="T678">
        <v>35</v>
      </c>
      <c r="U678">
        <v>1</v>
      </c>
      <c r="V678">
        <v>-47.217614202620098</v>
      </c>
      <c r="W678">
        <v>12.615584643464556</v>
      </c>
      <c r="X678">
        <v>3.8984913897480991</v>
      </c>
      <c r="Y678">
        <v>19.878776691340505</v>
      </c>
      <c r="Z678">
        <v>-7.8023920604786703</v>
      </c>
      <c r="AA678">
        <v>-4.1270273517042897</v>
      </c>
      <c r="AB678">
        <v>-0.538469672174272</v>
      </c>
      <c r="AC678">
        <v>0.36032440885926209</v>
      </c>
      <c r="AD678">
        <v>-2.8603152646863896</v>
      </c>
      <c r="AE678">
        <v>25.639382039319266</v>
      </c>
      <c r="AF678">
        <v>-11.970333743062721</v>
      </c>
      <c r="AG678">
        <v>9.6291920150225376</v>
      </c>
      <c r="AH678">
        <v>6.896104572843492</v>
      </c>
      <c r="AI678">
        <v>-0.12168495614102411</v>
      </c>
      <c r="AJ678">
        <v>-7.6520093029557446</v>
      </c>
      <c r="AK678">
        <v>-0.134578089474926</v>
      </c>
      <c r="AL678">
        <v>-3.5065688827004133</v>
      </c>
      <c r="AM678">
        <v>2.9125902950600219E-2</v>
      </c>
      <c r="AN678" s="2"/>
    </row>
    <row r="679" spans="1:40" x14ac:dyDescent="0.45">
      <c r="A679">
        <v>678</v>
      </c>
      <c r="B679" t="s">
        <v>103</v>
      </c>
      <c r="C679">
        <v>1999</v>
      </c>
      <c r="D679">
        <v>27</v>
      </c>
      <c r="E679" t="s">
        <v>70</v>
      </c>
      <c r="F679" t="s">
        <v>13</v>
      </c>
      <c r="G679">
        <v>630</v>
      </c>
      <c r="H679">
        <v>116</v>
      </c>
      <c r="I679">
        <v>199</v>
      </c>
      <c r="J679">
        <v>134</v>
      </c>
      <c r="K679">
        <v>29</v>
      </c>
      <c r="L679">
        <v>1</v>
      </c>
      <c r="M679">
        <v>25</v>
      </c>
      <c r="N679">
        <v>24</v>
      </c>
      <c r="O679">
        <v>125</v>
      </c>
      <c r="P679" s="28">
        <v>6.4</v>
      </c>
      <c r="Q679">
        <v>4.2</v>
      </c>
      <c r="R679">
        <v>4.5999999999999996</v>
      </c>
      <c r="S679">
        <v>2.7</v>
      </c>
      <c r="T679">
        <v>21</v>
      </c>
      <c r="U679">
        <v>-5</v>
      </c>
      <c r="V679">
        <v>-47.217614202620098</v>
      </c>
      <c r="W679">
        <v>11.468713312240505</v>
      </c>
      <c r="X679">
        <v>4.0377232250962454</v>
      </c>
      <c r="Y679">
        <v>19.203284279498838</v>
      </c>
      <c r="Z679">
        <v>-7.9810727946881048</v>
      </c>
      <c r="AA679">
        <v>-2.6596398488760977</v>
      </c>
      <c r="AB679">
        <v>-0.134617418043568</v>
      </c>
      <c r="AC679">
        <v>1.0009011357201725</v>
      </c>
      <c r="AD679">
        <v>-1.0401146417041416</v>
      </c>
      <c r="AE679">
        <v>23.224077934166001</v>
      </c>
      <c r="AF679">
        <v>-11.970333743062721</v>
      </c>
      <c r="AG679">
        <v>9.1915014688851482</v>
      </c>
      <c r="AH679">
        <v>6.7493789436340554</v>
      </c>
      <c r="AI679">
        <v>-0.29868125598251372</v>
      </c>
      <c r="AJ679">
        <v>-4.5912055817734467</v>
      </c>
      <c r="AK679">
        <v>0.67289044737463</v>
      </c>
      <c r="AL679">
        <v>-0.34480874013509721</v>
      </c>
      <c r="AM679">
        <v>0.41464185155681532</v>
      </c>
      <c r="AN679" s="2"/>
    </row>
    <row r="680" spans="1:40" x14ac:dyDescent="0.45">
      <c r="A680">
        <v>679</v>
      </c>
      <c r="B680" t="s">
        <v>389</v>
      </c>
      <c r="C680">
        <v>1985</v>
      </c>
      <c r="D680">
        <v>30</v>
      </c>
      <c r="E680" t="s">
        <v>25</v>
      </c>
      <c r="F680" t="s">
        <v>17</v>
      </c>
      <c r="G680">
        <v>615</v>
      </c>
      <c r="H680">
        <v>70</v>
      </c>
      <c r="I680">
        <v>148</v>
      </c>
      <c r="J680">
        <v>117</v>
      </c>
      <c r="K680">
        <v>22</v>
      </c>
      <c r="L680">
        <v>3</v>
      </c>
      <c r="M680">
        <v>31</v>
      </c>
      <c r="N680">
        <v>65</v>
      </c>
      <c r="O680">
        <v>101</v>
      </c>
      <c r="P680" s="28">
        <v>6.4</v>
      </c>
      <c r="Q680">
        <v>4.2</v>
      </c>
      <c r="R680">
        <v>4</v>
      </c>
      <c r="S680">
        <v>3.4</v>
      </c>
      <c r="T680">
        <v>2</v>
      </c>
      <c r="U680">
        <v>5</v>
      </c>
      <c r="V680">
        <v>-47.217614202620098</v>
      </c>
      <c r="W680">
        <v>11.195648709568113</v>
      </c>
      <c r="X680">
        <v>2.4365571185925621</v>
      </c>
      <c r="Y680">
        <v>14.281839564652403</v>
      </c>
      <c r="Z680">
        <v>-6.9685486341679725</v>
      </c>
      <c r="AA680">
        <v>-2.017657816388764</v>
      </c>
      <c r="AB680">
        <v>-0.40385225413070402</v>
      </c>
      <c r="AC680">
        <v>1.2411174082930139</v>
      </c>
      <c r="AD680">
        <v>-2.8169771546153837</v>
      </c>
      <c r="AE680">
        <v>18.76505497080613</v>
      </c>
      <c r="AF680">
        <v>-11.970333743062721</v>
      </c>
      <c r="AG680">
        <v>9.1915014688851482</v>
      </c>
      <c r="AH680">
        <v>5.8690251683774397</v>
      </c>
      <c r="AI680">
        <v>-0.37611713716316536</v>
      </c>
      <c r="AJ680">
        <v>-0.437257674454614</v>
      </c>
      <c r="AK680">
        <v>-0.67289044737463</v>
      </c>
      <c r="AL680">
        <v>-9.9005046548032478</v>
      </c>
      <c r="AM680">
        <v>5.0146852717006669E-5</v>
      </c>
      <c r="AN680" s="2"/>
    </row>
    <row r="681" spans="1:40" x14ac:dyDescent="0.45">
      <c r="A681">
        <v>680</v>
      </c>
      <c r="B681" t="s">
        <v>511</v>
      </c>
      <c r="C681">
        <v>2021</v>
      </c>
      <c r="D681">
        <v>28</v>
      </c>
      <c r="E681" t="s">
        <v>512</v>
      </c>
      <c r="F681" t="s">
        <v>17</v>
      </c>
      <c r="G681">
        <v>646</v>
      </c>
      <c r="H681">
        <v>107</v>
      </c>
      <c r="I681">
        <v>195</v>
      </c>
      <c r="J681">
        <v>130</v>
      </c>
      <c r="K681">
        <v>34</v>
      </c>
      <c r="L681">
        <v>3</v>
      </c>
      <c r="M681">
        <v>32</v>
      </c>
      <c r="N681">
        <v>41</v>
      </c>
      <c r="O681">
        <v>145</v>
      </c>
      <c r="P681" s="28">
        <v>6.4</v>
      </c>
      <c r="Q681">
        <v>4.3</v>
      </c>
      <c r="R681">
        <v>6.1</v>
      </c>
      <c r="S681">
        <v>1</v>
      </c>
      <c r="T681">
        <v>33</v>
      </c>
      <c r="U681">
        <v>1</v>
      </c>
      <c r="V681">
        <v>-47.217614202620098</v>
      </c>
      <c r="W681">
        <v>11.759982221757724</v>
      </c>
      <c r="X681">
        <v>3.7244515955629161</v>
      </c>
      <c r="Y681">
        <v>18.817288615589312</v>
      </c>
      <c r="Z681">
        <v>-7.7428318157421918</v>
      </c>
      <c r="AA681">
        <v>-3.1181984435099079</v>
      </c>
      <c r="AB681">
        <v>-0.40385225413070402</v>
      </c>
      <c r="AC681">
        <v>1.2811534537218208</v>
      </c>
      <c r="AD681">
        <v>-1.7768625129112419</v>
      </c>
      <c r="AE681">
        <v>26.939930403632562</v>
      </c>
      <c r="AF681">
        <v>-11.970333743062721</v>
      </c>
      <c r="AG681">
        <v>9.4103467419538429</v>
      </c>
      <c r="AH681">
        <v>8.9502633817755957</v>
      </c>
      <c r="AI681">
        <v>-0.11062268740093099</v>
      </c>
      <c r="AJ681">
        <v>-7.2147516285011308</v>
      </c>
      <c r="AK681">
        <v>-0.134578089474926</v>
      </c>
      <c r="AL681">
        <v>1.193771036639919</v>
      </c>
      <c r="AM681">
        <v>0.76741483259677457</v>
      </c>
      <c r="AN681" s="2"/>
    </row>
    <row r="682" spans="1:40" x14ac:dyDescent="0.45">
      <c r="A682">
        <v>681</v>
      </c>
      <c r="B682" t="s">
        <v>513</v>
      </c>
      <c r="C682">
        <v>2000</v>
      </c>
      <c r="D682">
        <v>26</v>
      </c>
      <c r="E682" t="s">
        <v>313</v>
      </c>
      <c r="F682" t="s">
        <v>17</v>
      </c>
      <c r="G682">
        <v>650</v>
      </c>
      <c r="H682">
        <v>109</v>
      </c>
      <c r="I682">
        <v>176</v>
      </c>
      <c r="J682">
        <v>109</v>
      </c>
      <c r="K682">
        <v>40</v>
      </c>
      <c r="L682">
        <v>2</v>
      </c>
      <c r="M682">
        <v>3</v>
      </c>
      <c r="N682">
        <v>95</v>
      </c>
      <c r="O682">
        <v>147</v>
      </c>
      <c r="P682" s="28">
        <v>6.4</v>
      </c>
      <c r="Q682">
        <v>4.5</v>
      </c>
      <c r="R682">
        <v>6.4</v>
      </c>
      <c r="S682">
        <v>0.4</v>
      </c>
      <c r="T682">
        <v>46</v>
      </c>
      <c r="U682">
        <v>-1</v>
      </c>
      <c r="V682">
        <v>-47.217614202620098</v>
      </c>
      <c r="W682">
        <v>11.832799449137029</v>
      </c>
      <c r="X682">
        <v>3.7940675132369894</v>
      </c>
      <c r="Y682">
        <v>16.983809212019072</v>
      </c>
      <c r="Z682">
        <v>-6.4920666762761456</v>
      </c>
      <c r="AA682">
        <v>-3.6684687570704799</v>
      </c>
      <c r="AB682">
        <v>-0.269234836087136</v>
      </c>
      <c r="AC682">
        <v>0.1201081362864207</v>
      </c>
      <c r="AD682">
        <v>-4.1171204567455604</v>
      </c>
      <c r="AE682">
        <v>27.311515650579217</v>
      </c>
      <c r="AF682">
        <v>-11.970333743062721</v>
      </c>
      <c r="AG682">
        <v>9.8480372880912306</v>
      </c>
      <c r="AH682">
        <v>9.3904402694039035</v>
      </c>
      <c r="AI682">
        <v>-4.4249074960372399E-2</v>
      </c>
      <c r="AJ682">
        <v>-10.056926512456123</v>
      </c>
      <c r="AK682">
        <v>0.134578089474926</v>
      </c>
      <c r="AL682">
        <v>-4.42065865104985</v>
      </c>
      <c r="AM682">
        <v>1.188339515816216E-2</v>
      </c>
      <c r="AN682" s="2"/>
    </row>
    <row r="683" spans="1:40" x14ac:dyDescent="0.45">
      <c r="A683">
        <v>682</v>
      </c>
      <c r="B683" t="s">
        <v>319</v>
      </c>
      <c r="C683">
        <v>1971</v>
      </c>
      <c r="D683">
        <v>27</v>
      </c>
      <c r="E683" t="s">
        <v>94</v>
      </c>
      <c r="F683" t="s">
        <v>13</v>
      </c>
      <c r="G683">
        <v>643</v>
      </c>
      <c r="H683">
        <v>75</v>
      </c>
      <c r="I683">
        <v>146</v>
      </c>
      <c r="J683">
        <v>98</v>
      </c>
      <c r="K683">
        <v>23</v>
      </c>
      <c r="L683">
        <v>1</v>
      </c>
      <c r="M683">
        <v>3</v>
      </c>
      <c r="N683">
        <v>86</v>
      </c>
      <c r="O683">
        <v>137</v>
      </c>
      <c r="P683" s="28">
        <v>6.4</v>
      </c>
      <c r="Q683">
        <v>4.0999999999999996</v>
      </c>
      <c r="R683">
        <v>5.7</v>
      </c>
      <c r="S683">
        <v>1.1000000000000001</v>
      </c>
      <c r="T683">
        <v>28</v>
      </c>
      <c r="U683">
        <v>-1</v>
      </c>
      <c r="V683">
        <v>-47.217614202620098</v>
      </c>
      <c r="W683">
        <v>11.705369301223246</v>
      </c>
      <c r="X683">
        <v>2.6105969127777451</v>
      </c>
      <c r="Y683">
        <v>14.08884173269764</v>
      </c>
      <c r="Z683">
        <v>-5.8369039841748833</v>
      </c>
      <c r="AA683">
        <v>-2.1093695353155262</v>
      </c>
      <c r="AB683">
        <v>-0.134617418043568</v>
      </c>
      <c r="AC683">
        <v>0.1201081362864207</v>
      </c>
      <c r="AD683">
        <v>-3.7270774661065076</v>
      </c>
      <c r="AE683">
        <v>25.453589415845936</v>
      </c>
      <c r="AF683">
        <v>-11.970333743062721</v>
      </c>
      <c r="AG683">
        <v>8.9726561958164535</v>
      </c>
      <c r="AH683">
        <v>8.3633608649378512</v>
      </c>
      <c r="AI683">
        <v>-0.12168495614102411</v>
      </c>
      <c r="AJ683">
        <v>-6.1216074423645956</v>
      </c>
      <c r="AK683">
        <v>0.134578089474926</v>
      </c>
      <c r="AL683">
        <v>-5.790108098768707</v>
      </c>
      <c r="AM683">
        <v>3.0483308962472081E-3</v>
      </c>
      <c r="AN683" s="2"/>
    </row>
    <row r="684" spans="1:40" x14ac:dyDescent="0.45">
      <c r="A684">
        <v>683</v>
      </c>
      <c r="B684" t="s">
        <v>209</v>
      </c>
      <c r="C684">
        <v>1956</v>
      </c>
      <c r="D684">
        <v>25</v>
      </c>
      <c r="E684" t="s">
        <v>25</v>
      </c>
      <c r="F684" t="s">
        <v>17</v>
      </c>
      <c r="G684">
        <v>639</v>
      </c>
      <c r="H684">
        <v>91</v>
      </c>
      <c r="I684">
        <v>182</v>
      </c>
      <c r="J684">
        <v>124</v>
      </c>
      <c r="K684">
        <v>30</v>
      </c>
      <c r="L684">
        <v>2</v>
      </c>
      <c r="M684">
        <v>8</v>
      </c>
      <c r="N684">
        <v>38</v>
      </c>
      <c r="O684">
        <v>124</v>
      </c>
      <c r="P684" s="28">
        <v>6.4</v>
      </c>
      <c r="Q684">
        <v>3.9</v>
      </c>
      <c r="R684">
        <v>5</v>
      </c>
      <c r="S684">
        <v>1.7</v>
      </c>
      <c r="T684">
        <v>20</v>
      </c>
      <c r="U684">
        <v>2</v>
      </c>
      <c r="V684">
        <v>-47.217614202620098</v>
      </c>
      <c r="W684">
        <v>11.632552073843941</v>
      </c>
      <c r="X684">
        <v>3.1675242541703308</v>
      </c>
      <c r="Y684">
        <v>17.56280270788336</v>
      </c>
      <c r="Z684">
        <v>-7.385470347323321</v>
      </c>
      <c r="AA684">
        <v>-2.7513515678028599</v>
      </c>
      <c r="AB684">
        <v>-0.269234836087136</v>
      </c>
      <c r="AC684">
        <v>0.32028836343045519</v>
      </c>
      <c r="AD684">
        <v>-1.6468481826982242</v>
      </c>
      <c r="AE684">
        <v>23.038285310692672</v>
      </c>
      <c r="AF684">
        <v>-11.970333743062721</v>
      </c>
      <c r="AG684">
        <v>8.5349656496790658</v>
      </c>
      <c r="AH684">
        <v>7.3362814604717999</v>
      </c>
      <c r="AI684">
        <v>-0.18805856858158268</v>
      </c>
      <c r="AJ684">
        <v>-4.3725767445461399</v>
      </c>
      <c r="AK684">
        <v>-0.269156178949852</v>
      </c>
      <c r="AL684">
        <v>-4.4779445515003093</v>
      </c>
      <c r="AM684">
        <v>1.122920528025969E-2</v>
      </c>
      <c r="AN684" s="2"/>
    </row>
    <row r="685" spans="1:40" x14ac:dyDescent="0.45">
      <c r="A685">
        <v>684</v>
      </c>
      <c r="B685" t="s">
        <v>514</v>
      </c>
      <c r="C685">
        <v>2019</v>
      </c>
      <c r="D685">
        <v>29</v>
      </c>
      <c r="E685" t="s">
        <v>46</v>
      </c>
      <c r="F685" t="s">
        <v>13</v>
      </c>
      <c r="G685">
        <v>556</v>
      </c>
      <c r="H685">
        <v>96</v>
      </c>
      <c r="I685">
        <v>140</v>
      </c>
      <c r="J685">
        <v>78</v>
      </c>
      <c r="K685">
        <v>20</v>
      </c>
      <c r="L685">
        <v>3</v>
      </c>
      <c r="M685">
        <v>6</v>
      </c>
      <c r="N685">
        <v>67</v>
      </c>
      <c r="O685">
        <v>150</v>
      </c>
      <c r="P685" s="28">
        <v>6.4</v>
      </c>
      <c r="Q685">
        <v>4.5999999999999996</v>
      </c>
      <c r="R685">
        <v>5.0999999999999996</v>
      </c>
      <c r="S685">
        <v>1.2</v>
      </c>
      <c r="T685">
        <v>36</v>
      </c>
      <c r="U685">
        <v>0</v>
      </c>
      <c r="V685">
        <v>-47.217614202620098</v>
      </c>
      <c r="W685">
        <v>10.121594605723367</v>
      </c>
      <c r="X685">
        <v>3.3415640483555133</v>
      </c>
      <c r="Y685">
        <v>13.509848236833353</v>
      </c>
      <c r="Z685">
        <v>-4.6456990894453147</v>
      </c>
      <c r="AA685">
        <v>-1.83423437853524</v>
      </c>
      <c r="AB685">
        <v>-0.40385225413070402</v>
      </c>
      <c r="AC685">
        <v>0.24021627257284139</v>
      </c>
      <c r="AD685">
        <v>-2.9036533747573956</v>
      </c>
      <c r="AE685">
        <v>27.868893520999201</v>
      </c>
      <c r="AF685">
        <v>-11.970333743062721</v>
      </c>
      <c r="AG685">
        <v>10.066882561159924</v>
      </c>
      <c r="AH685">
        <v>7.4830070896812355</v>
      </c>
      <c r="AI685">
        <v>-0.13274722488111718</v>
      </c>
      <c r="AJ685">
        <v>-7.8706381401830523</v>
      </c>
      <c r="AK685">
        <v>0</v>
      </c>
      <c r="AL685">
        <v>-4.3467660722902082</v>
      </c>
      <c r="AM685">
        <v>1.2783096388170354E-2</v>
      </c>
      <c r="AN685" s="2"/>
    </row>
    <row r="686" spans="1:40" x14ac:dyDescent="0.45">
      <c r="A686">
        <v>685</v>
      </c>
      <c r="B686" t="s">
        <v>484</v>
      </c>
      <c r="C686">
        <v>1998</v>
      </c>
      <c r="D686">
        <v>24</v>
      </c>
      <c r="E686" t="s">
        <v>28</v>
      </c>
      <c r="F686" t="s">
        <v>17</v>
      </c>
      <c r="G686">
        <v>589</v>
      </c>
      <c r="H686">
        <v>68</v>
      </c>
      <c r="I686">
        <v>155</v>
      </c>
      <c r="J686">
        <v>103</v>
      </c>
      <c r="K686">
        <v>29</v>
      </c>
      <c r="L686">
        <v>6</v>
      </c>
      <c r="M686">
        <v>19</v>
      </c>
      <c r="N686">
        <v>84</v>
      </c>
      <c r="O686">
        <v>136</v>
      </c>
      <c r="P686" s="28">
        <v>6.4</v>
      </c>
      <c r="Q686">
        <v>4.5999999999999996</v>
      </c>
      <c r="R686">
        <v>3.6</v>
      </c>
      <c r="S686">
        <v>2.2000000000000002</v>
      </c>
      <c r="T686">
        <v>23</v>
      </c>
      <c r="U686">
        <v>1</v>
      </c>
      <c r="V686">
        <v>-47.217614202620098</v>
      </c>
      <c r="W686">
        <v>10.722336731602631</v>
      </c>
      <c r="X686">
        <v>2.3669412009184887</v>
      </c>
      <c r="Y686">
        <v>14.95733197649407</v>
      </c>
      <c r="Z686">
        <v>-6.1347052078572748</v>
      </c>
      <c r="AA686">
        <v>-2.6596398488760977</v>
      </c>
      <c r="AB686">
        <v>-0.80770450826140805</v>
      </c>
      <c r="AC686">
        <v>0.76068486314733108</v>
      </c>
      <c r="AD686">
        <v>-3.6404012459644957</v>
      </c>
      <c r="AE686">
        <v>25.267796792372607</v>
      </c>
      <c r="AF686">
        <v>-11.970333743062721</v>
      </c>
      <c r="AG686">
        <v>10.066882561159924</v>
      </c>
      <c r="AH686">
        <v>5.2821226515396962</v>
      </c>
      <c r="AI686">
        <v>-0.24336991228204821</v>
      </c>
      <c r="AJ686">
        <v>-5.0284632562280613</v>
      </c>
      <c r="AK686">
        <v>-0.134578089474926</v>
      </c>
      <c r="AL686">
        <v>-8.4127132373923832</v>
      </c>
      <c r="AM686">
        <v>2.2197734310716509E-4</v>
      </c>
      <c r="AN686" s="2"/>
    </row>
    <row r="687" spans="1:40" x14ac:dyDescent="0.45">
      <c r="A687">
        <v>686</v>
      </c>
      <c r="B687" t="s">
        <v>183</v>
      </c>
      <c r="C687">
        <v>1965</v>
      </c>
      <c r="D687">
        <v>23</v>
      </c>
      <c r="E687" t="s">
        <v>28</v>
      </c>
      <c r="F687" t="s">
        <v>17</v>
      </c>
      <c r="G687">
        <v>707</v>
      </c>
      <c r="H687">
        <v>93</v>
      </c>
      <c r="I687">
        <v>187</v>
      </c>
      <c r="J687">
        <v>122</v>
      </c>
      <c r="K687">
        <v>31</v>
      </c>
      <c r="L687">
        <v>14</v>
      </c>
      <c r="M687">
        <v>15</v>
      </c>
      <c r="N687">
        <v>74</v>
      </c>
      <c r="O687">
        <v>145</v>
      </c>
      <c r="P687" s="28">
        <v>6.4</v>
      </c>
      <c r="Q687">
        <v>3.8</v>
      </c>
      <c r="R687">
        <v>7.2</v>
      </c>
      <c r="S687">
        <v>-0.4</v>
      </c>
      <c r="T687">
        <v>35</v>
      </c>
      <c r="U687">
        <v>3</v>
      </c>
      <c r="V687">
        <v>-47.217614202620098</v>
      </c>
      <c r="W687">
        <v>12.870444939292122</v>
      </c>
      <c r="X687">
        <v>3.2371401718444037</v>
      </c>
      <c r="Y687">
        <v>18.045297287770264</v>
      </c>
      <c r="Z687">
        <v>-7.2663498578503649</v>
      </c>
      <c r="AA687">
        <v>-2.8430632867296222</v>
      </c>
      <c r="AB687">
        <v>-1.884643852609952</v>
      </c>
      <c r="AC687">
        <v>0.60054068143210348</v>
      </c>
      <c r="AD687">
        <v>-3.2070201452544369</v>
      </c>
      <c r="AE687">
        <v>26.939930403632562</v>
      </c>
      <c r="AF687">
        <v>-11.970333743062721</v>
      </c>
      <c r="AG687">
        <v>8.3161203766103728</v>
      </c>
      <c r="AH687">
        <v>10.564245303079392</v>
      </c>
      <c r="AI687">
        <v>4.4249074960372399E-2</v>
      </c>
      <c r="AJ687">
        <v>-7.6520093029557446</v>
      </c>
      <c r="AK687">
        <v>-0.403734268424778</v>
      </c>
      <c r="AL687">
        <v>-1.8268004208861224</v>
      </c>
      <c r="AM687">
        <v>0.1386198754560625</v>
      </c>
      <c r="AN687" s="2"/>
    </row>
    <row r="688" spans="1:40" x14ac:dyDescent="0.45">
      <c r="A688">
        <v>687</v>
      </c>
      <c r="B688" t="s">
        <v>515</v>
      </c>
      <c r="C688">
        <v>2014</v>
      </c>
      <c r="D688">
        <v>28</v>
      </c>
      <c r="E688" t="s">
        <v>43</v>
      </c>
      <c r="F688" t="s">
        <v>17</v>
      </c>
      <c r="G688">
        <v>655</v>
      </c>
      <c r="H688">
        <v>73</v>
      </c>
      <c r="I688">
        <v>176</v>
      </c>
      <c r="J688">
        <v>108</v>
      </c>
      <c r="K688">
        <v>53</v>
      </c>
      <c r="L688">
        <v>2</v>
      </c>
      <c r="M688">
        <v>4</v>
      </c>
      <c r="N688">
        <v>66</v>
      </c>
      <c r="O688">
        <v>131</v>
      </c>
      <c r="P688" s="28">
        <v>6.4</v>
      </c>
      <c r="Q688">
        <v>4.3</v>
      </c>
      <c r="R688">
        <v>5.6</v>
      </c>
      <c r="S688">
        <v>1.7</v>
      </c>
      <c r="T688">
        <v>25</v>
      </c>
      <c r="U688">
        <v>0</v>
      </c>
      <c r="V688">
        <v>-47.217614202620098</v>
      </c>
      <c r="W688">
        <v>11.923820983361161</v>
      </c>
      <c r="X688">
        <v>2.5409809951036717</v>
      </c>
      <c r="Y688">
        <v>16.983809212019072</v>
      </c>
      <c r="Z688">
        <v>-6.4325064315396672</v>
      </c>
      <c r="AA688">
        <v>-4.8607211031183857</v>
      </c>
      <c r="AB688">
        <v>-0.269234836087136</v>
      </c>
      <c r="AC688">
        <v>0.1601441817152276</v>
      </c>
      <c r="AD688">
        <v>-2.8603152646863896</v>
      </c>
      <c r="AE688">
        <v>24.338833675005969</v>
      </c>
      <c r="AF688">
        <v>-11.970333743062721</v>
      </c>
      <c r="AG688">
        <v>9.4103467419538429</v>
      </c>
      <c r="AH688">
        <v>8.2166352357284147</v>
      </c>
      <c r="AI688">
        <v>-0.18805856858158268</v>
      </c>
      <c r="AJ688">
        <v>-5.4657209306826751</v>
      </c>
      <c r="AK688">
        <v>0</v>
      </c>
      <c r="AL688">
        <v>-5.6899340554912952</v>
      </c>
      <c r="AM688">
        <v>3.3684311653069646E-3</v>
      </c>
      <c r="AN688" s="2"/>
    </row>
    <row r="689" spans="1:40" x14ac:dyDescent="0.45">
      <c r="A689">
        <v>688</v>
      </c>
      <c r="B689" t="s">
        <v>516</v>
      </c>
      <c r="C689">
        <v>1950</v>
      </c>
      <c r="D689">
        <v>29</v>
      </c>
      <c r="E689" t="s">
        <v>52</v>
      </c>
      <c r="F689" t="s">
        <v>17</v>
      </c>
      <c r="G689">
        <v>595</v>
      </c>
      <c r="H689">
        <v>95</v>
      </c>
      <c r="I689">
        <v>156</v>
      </c>
      <c r="J689">
        <v>88</v>
      </c>
      <c r="K689">
        <v>24</v>
      </c>
      <c r="L689">
        <v>8</v>
      </c>
      <c r="M689">
        <v>4</v>
      </c>
      <c r="N689">
        <v>69</v>
      </c>
      <c r="O689">
        <v>157</v>
      </c>
      <c r="P689" s="28">
        <v>6.4</v>
      </c>
      <c r="Q689">
        <v>4.0999999999999996</v>
      </c>
      <c r="R689">
        <v>6.1</v>
      </c>
      <c r="S689">
        <v>0.2</v>
      </c>
      <c r="T689">
        <v>43</v>
      </c>
      <c r="U689">
        <v>-2</v>
      </c>
      <c r="V689">
        <v>-47.217614202620098</v>
      </c>
      <c r="W689">
        <v>10.831562572671588</v>
      </c>
      <c r="X689">
        <v>3.3067560895184771</v>
      </c>
      <c r="Y689">
        <v>15.053830892471451</v>
      </c>
      <c r="Z689">
        <v>-5.2413015368100986</v>
      </c>
      <c r="AA689">
        <v>-2.201081254242288</v>
      </c>
      <c r="AB689">
        <v>-1.076939344348544</v>
      </c>
      <c r="AC689">
        <v>0.1601441817152276</v>
      </c>
      <c r="AD689">
        <v>-2.9903295948994071</v>
      </c>
      <c r="AE689">
        <v>29.169441885312498</v>
      </c>
      <c r="AF689">
        <v>-11.970333743062721</v>
      </c>
      <c r="AG689">
        <v>8.9726561958164535</v>
      </c>
      <c r="AH689">
        <v>8.9502633817755957</v>
      </c>
      <c r="AI689">
        <v>-2.21245374801862E-2</v>
      </c>
      <c r="AJ689">
        <v>-9.4010400007742003</v>
      </c>
      <c r="AK689">
        <v>0.269156178949852</v>
      </c>
      <c r="AL689">
        <v>-3.4069528360063996</v>
      </c>
      <c r="AM689">
        <v>3.2078876605506894E-2</v>
      </c>
      <c r="AN689" s="2"/>
    </row>
    <row r="690" spans="1:40" x14ac:dyDescent="0.45">
      <c r="A690">
        <v>689</v>
      </c>
      <c r="B690" t="s">
        <v>201</v>
      </c>
      <c r="C690">
        <v>1961</v>
      </c>
      <c r="D690">
        <v>26</v>
      </c>
      <c r="E690" t="s">
        <v>62</v>
      </c>
      <c r="F690" t="s">
        <v>17</v>
      </c>
      <c r="G690">
        <v>614</v>
      </c>
      <c r="H690">
        <v>100</v>
      </c>
      <c r="I690">
        <v>201</v>
      </c>
      <c r="J690">
        <v>138</v>
      </c>
      <c r="K690">
        <v>30</v>
      </c>
      <c r="L690">
        <v>10</v>
      </c>
      <c r="M690">
        <v>4</v>
      </c>
      <c r="N690">
        <v>35</v>
      </c>
      <c r="O690">
        <v>150</v>
      </c>
      <c r="P690" s="28">
        <v>6.4</v>
      </c>
      <c r="Q690">
        <v>4</v>
      </c>
      <c r="R690">
        <v>6.4</v>
      </c>
      <c r="S690">
        <v>-0.6</v>
      </c>
      <c r="T690">
        <v>43</v>
      </c>
      <c r="U690">
        <v>3</v>
      </c>
      <c r="V690">
        <v>-47.217614202620098</v>
      </c>
      <c r="W690">
        <v>11.177444402723285</v>
      </c>
      <c r="X690">
        <v>3.4807958837036601</v>
      </c>
      <c r="Y690">
        <v>19.396282111453601</v>
      </c>
      <c r="Z690">
        <v>-8.2193137736340187</v>
      </c>
      <c r="AA690">
        <v>-2.7513515678028599</v>
      </c>
      <c r="AB690">
        <v>-1.3461741804356799</v>
      </c>
      <c r="AC690">
        <v>0.1601441817152276</v>
      </c>
      <c r="AD690">
        <v>-1.5168338524852065</v>
      </c>
      <c r="AE690">
        <v>27.868893520999201</v>
      </c>
      <c r="AF690">
        <v>-11.970333743062721</v>
      </c>
      <c r="AG690">
        <v>8.7538109227477605</v>
      </c>
      <c r="AH690">
        <v>9.3904402694039035</v>
      </c>
      <c r="AI690">
        <v>6.6373612440558588E-2</v>
      </c>
      <c r="AJ690">
        <v>-9.4010400007742003</v>
      </c>
      <c r="AK690">
        <v>-0.403734268424778</v>
      </c>
      <c r="AL690">
        <v>-2.5322106840523637</v>
      </c>
      <c r="AM690">
        <v>7.3630715337156719E-2</v>
      </c>
      <c r="AN690" s="2"/>
    </row>
    <row r="691" spans="1:40" x14ac:dyDescent="0.45">
      <c r="A691">
        <v>690</v>
      </c>
      <c r="B691" t="s">
        <v>212</v>
      </c>
      <c r="C691">
        <v>1952</v>
      </c>
      <c r="D691">
        <v>20</v>
      </c>
      <c r="E691" t="s">
        <v>22</v>
      </c>
      <c r="F691" t="s">
        <v>13</v>
      </c>
      <c r="G691">
        <v>626</v>
      </c>
      <c r="H691">
        <v>94</v>
      </c>
      <c r="I691">
        <v>171</v>
      </c>
      <c r="J691">
        <v>104</v>
      </c>
      <c r="K691">
        <v>37</v>
      </c>
      <c r="L691">
        <v>7</v>
      </c>
      <c r="M691">
        <v>4</v>
      </c>
      <c r="N691">
        <v>75</v>
      </c>
      <c r="O691">
        <v>162</v>
      </c>
      <c r="P691" s="28">
        <v>6.4</v>
      </c>
      <c r="Q691">
        <v>4.5</v>
      </c>
      <c r="R691">
        <v>6.3</v>
      </c>
      <c r="S691">
        <v>-0.2</v>
      </c>
      <c r="T691">
        <v>41</v>
      </c>
      <c r="U691">
        <v>3</v>
      </c>
      <c r="V691">
        <v>-47.217614202620098</v>
      </c>
      <c r="W691">
        <v>11.395896084861199</v>
      </c>
      <c r="X691">
        <v>3.2719481306814404</v>
      </c>
      <c r="Y691">
        <v>16.501314632132168</v>
      </c>
      <c r="Z691">
        <v>-6.1942654525937533</v>
      </c>
      <c r="AA691">
        <v>-3.3933336002901937</v>
      </c>
      <c r="AB691">
        <v>-0.94232192630497602</v>
      </c>
      <c r="AC691">
        <v>0.1601441817152276</v>
      </c>
      <c r="AD691">
        <v>-3.2503582553254424</v>
      </c>
      <c r="AE691">
        <v>30.098405002679137</v>
      </c>
      <c r="AF691">
        <v>-11.970333743062721</v>
      </c>
      <c r="AG691">
        <v>9.8480372880912306</v>
      </c>
      <c r="AH691">
        <v>9.243714640194467</v>
      </c>
      <c r="AI691">
        <v>2.21245374801862E-2</v>
      </c>
      <c r="AJ691">
        <v>-8.9637823263195866</v>
      </c>
      <c r="AK691">
        <v>-0.403734268424778</v>
      </c>
      <c r="AL691">
        <v>-1.7941592771064969</v>
      </c>
      <c r="AM691">
        <v>0.14256354061104032</v>
      </c>
      <c r="AN691" s="2"/>
    </row>
    <row r="692" spans="1:40" x14ac:dyDescent="0.45">
      <c r="A692">
        <v>691</v>
      </c>
      <c r="B692" t="s">
        <v>61</v>
      </c>
      <c r="C692">
        <v>2014</v>
      </c>
      <c r="D692">
        <v>27</v>
      </c>
      <c r="E692" t="s">
        <v>62</v>
      </c>
      <c r="F692" t="s">
        <v>17</v>
      </c>
      <c r="G692">
        <v>648</v>
      </c>
      <c r="H692">
        <v>89</v>
      </c>
      <c r="I692">
        <v>172</v>
      </c>
      <c r="J692">
        <v>103</v>
      </c>
      <c r="K692">
        <v>38</v>
      </c>
      <c r="L692">
        <v>6</v>
      </c>
      <c r="M692">
        <v>18</v>
      </c>
      <c r="N692">
        <v>84</v>
      </c>
      <c r="O692">
        <v>166</v>
      </c>
      <c r="P692" s="28">
        <v>6.4</v>
      </c>
      <c r="Q692">
        <v>4.4000000000000004</v>
      </c>
      <c r="R692">
        <v>7.7</v>
      </c>
      <c r="S692">
        <v>-1</v>
      </c>
      <c r="T692">
        <v>48</v>
      </c>
      <c r="U692">
        <v>2</v>
      </c>
      <c r="V692">
        <v>-47.217614202620098</v>
      </c>
      <c r="W692">
        <v>11.796390835447376</v>
      </c>
      <c r="X692">
        <v>3.0979083364962574</v>
      </c>
      <c r="Y692">
        <v>16.597813548109549</v>
      </c>
      <c r="Z692">
        <v>-6.1347052078572748</v>
      </c>
      <c r="AA692">
        <v>-3.4850453192169559</v>
      </c>
      <c r="AB692">
        <v>-0.80770450826140805</v>
      </c>
      <c r="AC692">
        <v>0.72064881771852418</v>
      </c>
      <c r="AD692">
        <v>-3.6404012459644957</v>
      </c>
      <c r="AE692">
        <v>30.84157549657245</v>
      </c>
      <c r="AF692">
        <v>-11.970333743062721</v>
      </c>
      <c r="AG692">
        <v>9.6291920150225376</v>
      </c>
      <c r="AH692">
        <v>11.297873449126572</v>
      </c>
      <c r="AI692">
        <v>0.11062268740093099</v>
      </c>
      <c r="AJ692">
        <v>-10.494184186910736</v>
      </c>
      <c r="AK692">
        <v>-0.269156178949852</v>
      </c>
      <c r="AL692">
        <v>7.2880593050656195E-2</v>
      </c>
      <c r="AM692">
        <v>0.51821208772818195</v>
      </c>
      <c r="AN692" s="2"/>
    </row>
    <row r="693" spans="1:40" x14ac:dyDescent="0.45">
      <c r="A693">
        <v>692</v>
      </c>
      <c r="B693" t="s">
        <v>187</v>
      </c>
      <c r="C693">
        <v>1966</v>
      </c>
      <c r="D693">
        <v>25</v>
      </c>
      <c r="E693" t="s">
        <v>19</v>
      </c>
      <c r="F693" t="s">
        <v>17</v>
      </c>
      <c r="G693">
        <v>614</v>
      </c>
      <c r="H693">
        <v>83</v>
      </c>
      <c r="I693">
        <v>172</v>
      </c>
      <c r="J693">
        <v>113</v>
      </c>
      <c r="K693">
        <v>20</v>
      </c>
      <c r="L693">
        <v>3</v>
      </c>
      <c r="M693">
        <v>0</v>
      </c>
      <c r="N693">
        <v>60</v>
      </c>
      <c r="O693">
        <v>156</v>
      </c>
      <c r="P693" s="28">
        <v>6.4</v>
      </c>
      <c r="Q693">
        <v>4.0999999999999996</v>
      </c>
      <c r="R693">
        <v>6.6</v>
      </c>
      <c r="S693">
        <v>0.3</v>
      </c>
      <c r="T693">
        <v>39</v>
      </c>
      <c r="U693">
        <v>-3</v>
      </c>
      <c r="V693">
        <v>-47.217614202620098</v>
      </c>
      <c r="W693">
        <v>11.177444402723285</v>
      </c>
      <c r="X693">
        <v>2.8890605834740377</v>
      </c>
      <c r="Y693">
        <v>16.597813548109549</v>
      </c>
      <c r="Z693">
        <v>-6.7303076552220586</v>
      </c>
      <c r="AA693">
        <v>-1.83423437853524</v>
      </c>
      <c r="AB693">
        <v>-0.40385225413070402</v>
      </c>
      <c r="AC693">
        <v>0</v>
      </c>
      <c r="AD693">
        <v>-2.6002866042603543</v>
      </c>
      <c r="AE693">
        <v>28.983649261839169</v>
      </c>
      <c r="AF693">
        <v>-11.970333743062721</v>
      </c>
      <c r="AG693">
        <v>8.9726561958164535</v>
      </c>
      <c r="AH693">
        <v>9.6838915278227748</v>
      </c>
      <c r="AI693">
        <v>-3.3186806220279294E-2</v>
      </c>
      <c r="AJ693">
        <v>-8.5265246518649729</v>
      </c>
      <c r="AK693">
        <v>0.403734268424778</v>
      </c>
      <c r="AL693">
        <v>-0.60809050770638828</v>
      </c>
      <c r="AM693">
        <v>0.35249490187651844</v>
      </c>
      <c r="AN693" s="2"/>
    </row>
    <row r="694" spans="1:40" x14ac:dyDescent="0.45">
      <c r="A694">
        <v>693</v>
      </c>
      <c r="B694" t="s">
        <v>517</v>
      </c>
      <c r="C694">
        <v>2007</v>
      </c>
      <c r="D694">
        <v>31</v>
      </c>
      <c r="E694" t="s">
        <v>40</v>
      </c>
      <c r="F694" t="s">
        <v>13</v>
      </c>
      <c r="G694">
        <v>667</v>
      </c>
      <c r="H694">
        <v>116</v>
      </c>
      <c r="I694">
        <v>182</v>
      </c>
      <c r="J694">
        <v>94</v>
      </c>
      <c r="K694">
        <v>52</v>
      </c>
      <c r="L694">
        <v>1</v>
      </c>
      <c r="M694">
        <v>3</v>
      </c>
      <c r="N694">
        <v>111</v>
      </c>
      <c r="O694">
        <v>171</v>
      </c>
      <c r="P694" s="28">
        <v>6.4</v>
      </c>
      <c r="Q694">
        <v>4.0999999999999996</v>
      </c>
      <c r="R694">
        <v>6.5</v>
      </c>
      <c r="S694">
        <v>-1.4</v>
      </c>
      <c r="T694">
        <v>58</v>
      </c>
      <c r="U694">
        <v>-1</v>
      </c>
      <c r="V694">
        <v>-47.217614202620098</v>
      </c>
      <c r="W694">
        <v>12.142272665499075</v>
      </c>
      <c r="X694">
        <v>4.0377232250962454</v>
      </c>
      <c r="Y694">
        <v>17.56280270788336</v>
      </c>
      <c r="Z694">
        <v>-5.5986630052289694</v>
      </c>
      <c r="AA694">
        <v>-4.7690093841916239</v>
      </c>
      <c r="AB694">
        <v>-0.134617418043568</v>
      </c>
      <c r="AC694">
        <v>0.1201081362864207</v>
      </c>
      <c r="AD694">
        <v>-4.8105302178816549</v>
      </c>
      <c r="AE694">
        <v>31.770538613939088</v>
      </c>
      <c r="AF694">
        <v>-11.970333743062721</v>
      </c>
      <c r="AG694">
        <v>8.9726561958164535</v>
      </c>
      <c r="AH694">
        <v>9.5371658986133401</v>
      </c>
      <c r="AI694">
        <v>0.15487176236130337</v>
      </c>
      <c r="AJ694">
        <v>-12.680472559183807</v>
      </c>
      <c r="AK694">
        <v>0.134578089474926</v>
      </c>
      <c r="AL694">
        <v>-2.7485232352422249</v>
      </c>
      <c r="AM694">
        <v>6.0170106503865763E-2</v>
      </c>
      <c r="AN694" s="2"/>
    </row>
    <row r="695" spans="1:40" x14ac:dyDescent="0.45">
      <c r="A695">
        <v>694</v>
      </c>
      <c r="B695" t="s">
        <v>369</v>
      </c>
      <c r="C695">
        <v>1963</v>
      </c>
      <c r="D695">
        <v>24</v>
      </c>
      <c r="E695" t="s">
        <v>73</v>
      </c>
      <c r="F695" t="s">
        <v>17</v>
      </c>
      <c r="G695">
        <v>695</v>
      </c>
      <c r="H695">
        <v>96</v>
      </c>
      <c r="I695">
        <v>204</v>
      </c>
      <c r="J695">
        <v>131</v>
      </c>
      <c r="K695">
        <v>37</v>
      </c>
      <c r="L695">
        <v>14</v>
      </c>
      <c r="M695">
        <v>27</v>
      </c>
      <c r="N695">
        <v>36</v>
      </c>
      <c r="O695">
        <v>142</v>
      </c>
      <c r="P695" s="28">
        <v>6.4</v>
      </c>
      <c r="Q695">
        <v>3.7</v>
      </c>
      <c r="R695">
        <v>6.1</v>
      </c>
      <c r="S695">
        <v>0.1</v>
      </c>
      <c r="T695">
        <v>30</v>
      </c>
      <c r="U695">
        <v>1</v>
      </c>
      <c r="V695">
        <v>-47.217614202620098</v>
      </c>
      <c r="W695">
        <v>12.651993257154208</v>
      </c>
      <c r="X695">
        <v>3.3415640483555133</v>
      </c>
      <c r="Y695">
        <v>19.685778859385742</v>
      </c>
      <c r="Z695">
        <v>-7.8023920604786703</v>
      </c>
      <c r="AA695">
        <v>-3.3933336002901937</v>
      </c>
      <c r="AB695">
        <v>-1.884643852609952</v>
      </c>
      <c r="AC695">
        <v>1.0809732265777863</v>
      </c>
      <c r="AD695">
        <v>-1.5601719625562125</v>
      </c>
      <c r="AE695">
        <v>26.382552533212579</v>
      </c>
      <c r="AF695">
        <v>-11.970333743062721</v>
      </c>
      <c r="AG695">
        <v>8.0972751035416781</v>
      </c>
      <c r="AH695">
        <v>8.9502633817755957</v>
      </c>
      <c r="AI695">
        <v>-1.10622687400931E-2</v>
      </c>
      <c r="AJ695">
        <v>-6.5588651168192103</v>
      </c>
      <c r="AK695">
        <v>-0.134578089474926</v>
      </c>
      <c r="AL695">
        <v>-0.34259448664896963</v>
      </c>
      <c r="AM695">
        <v>0.41517938322386533</v>
      </c>
      <c r="AN695" s="2"/>
    </row>
    <row r="696" spans="1:40" x14ac:dyDescent="0.45">
      <c r="A696">
        <v>695</v>
      </c>
      <c r="B696" t="s">
        <v>163</v>
      </c>
      <c r="C696">
        <v>1979</v>
      </c>
      <c r="D696">
        <v>26</v>
      </c>
      <c r="E696" t="s">
        <v>40</v>
      </c>
      <c r="F696" t="s">
        <v>13</v>
      </c>
      <c r="G696">
        <v>688</v>
      </c>
      <c r="H696">
        <v>117</v>
      </c>
      <c r="I696">
        <v>201</v>
      </c>
      <c r="J696">
        <v>117</v>
      </c>
      <c r="K696">
        <v>39</v>
      </c>
      <c r="L696">
        <v>6</v>
      </c>
      <c r="M696">
        <v>9</v>
      </c>
      <c r="N696">
        <v>57</v>
      </c>
      <c r="O696">
        <v>154</v>
      </c>
      <c r="P696" s="28">
        <v>6.4</v>
      </c>
      <c r="Q696">
        <v>4.0999999999999996</v>
      </c>
      <c r="R696">
        <v>6.4</v>
      </c>
      <c r="S696">
        <v>-0.7</v>
      </c>
      <c r="T696">
        <v>47</v>
      </c>
      <c r="U696">
        <v>2</v>
      </c>
      <c r="V696">
        <v>-47.217614202620098</v>
      </c>
      <c r="W696">
        <v>12.524563109240425</v>
      </c>
      <c r="X696">
        <v>4.0725311839332825</v>
      </c>
      <c r="Y696">
        <v>19.396282111453601</v>
      </c>
      <c r="Z696">
        <v>-6.9685486341679725</v>
      </c>
      <c r="AA696">
        <v>-3.5767570381437181</v>
      </c>
      <c r="AB696">
        <v>-0.80770450826140805</v>
      </c>
      <c r="AC696">
        <v>0.36032440885926209</v>
      </c>
      <c r="AD696">
        <v>-2.4702722740473364</v>
      </c>
      <c r="AE696">
        <v>28.612064014892514</v>
      </c>
      <c r="AF696">
        <v>-11.970333743062721</v>
      </c>
      <c r="AG696">
        <v>8.9726561958164535</v>
      </c>
      <c r="AH696">
        <v>9.3904402694039035</v>
      </c>
      <c r="AI696">
        <v>7.7435881180651686E-2</v>
      </c>
      <c r="AJ696">
        <v>-10.27555534968343</v>
      </c>
      <c r="AK696">
        <v>-0.269156178949852</v>
      </c>
      <c r="AL696">
        <v>-0.14964475415644163</v>
      </c>
      <c r="AM696">
        <v>0.46265846959346246</v>
      </c>
      <c r="AN696" s="2"/>
    </row>
    <row r="697" spans="1:40" x14ac:dyDescent="0.45">
      <c r="A697">
        <v>696</v>
      </c>
      <c r="B697" t="s">
        <v>518</v>
      </c>
      <c r="C697">
        <v>1949</v>
      </c>
      <c r="D697">
        <v>25</v>
      </c>
      <c r="E697" t="s">
        <v>233</v>
      </c>
      <c r="F697" t="s">
        <v>17</v>
      </c>
      <c r="G697">
        <v>689</v>
      </c>
      <c r="H697">
        <v>99</v>
      </c>
      <c r="I697">
        <v>198</v>
      </c>
      <c r="J697">
        <v>127</v>
      </c>
      <c r="K697">
        <v>35</v>
      </c>
      <c r="L697">
        <v>9</v>
      </c>
      <c r="M697">
        <v>10</v>
      </c>
      <c r="N697">
        <v>44</v>
      </c>
      <c r="O697">
        <v>131</v>
      </c>
      <c r="P697" s="28">
        <v>6.4</v>
      </c>
      <c r="Q697">
        <v>3.7</v>
      </c>
      <c r="R697">
        <v>5.6</v>
      </c>
      <c r="S697">
        <v>0.7</v>
      </c>
      <c r="T697">
        <v>27</v>
      </c>
      <c r="U697">
        <v>4</v>
      </c>
      <c r="V697">
        <v>-47.217614202620098</v>
      </c>
      <c r="W697">
        <v>12.542767416085251</v>
      </c>
      <c r="X697">
        <v>3.4459879248666234</v>
      </c>
      <c r="Y697">
        <v>19.106785363521457</v>
      </c>
      <c r="Z697">
        <v>-7.5641510815327564</v>
      </c>
      <c r="AA697">
        <v>-3.2099101624366702</v>
      </c>
      <c r="AB697">
        <v>-1.211556762392112</v>
      </c>
      <c r="AC697">
        <v>0.40036045428806899</v>
      </c>
      <c r="AD697">
        <v>-1.9068768431242598</v>
      </c>
      <c r="AE697">
        <v>24.338833675005969</v>
      </c>
      <c r="AF697">
        <v>-11.970333743062721</v>
      </c>
      <c r="AG697">
        <v>8.0972751035416781</v>
      </c>
      <c r="AH697">
        <v>8.2166352357284147</v>
      </c>
      <c r="AI697">
        <v>-7.7435881180651686E-2</v>
      </c>
      <c r="AJ697">
        <v>-5.9029786051372888</v>
      </c>
      <c r="AK697">
        <v>-0.538312357899704</v>
      </c>
      <c r="AL697">
        <v>-3.4505244663487957</v>
      </c>
      <c r="AM697">
        <v>3.0753222498551256E-2</v>
      </c>
      <c r="AN697" s="2"/>
    </row>
    <row r="698" spans="1:40" x14ac:dyDescent="0.45">
      <c r="A698">
        <v>697</v>
      </c>
      <c r="B698" t="s">
        <v>351</v>
      </c>
      <c r="C698">
        <v>2018</v>
      </c>
      <c r="D698">
        <v>27</v>
      </c>
      <c r="E698" t="s">
        <v>114</v>
      </c>
      <c r="F698" t="s">
        <v>17</v>
      </c>
      <c r="G698">
        <v>673</v>
      </c>
      <c r="H698">
        <v>104</v>
      </c>
      <c r="I698">
        <v>175</v>
      </c>
      <c r="J698">
        <v>97</v>
      </c>
      <c r="K698">
        <v>38</v>
      </c>
      <c r="L698">
        <v>2</v>
      </c>
      <c r="M698">
        <v>2</v>
      </c>
      <c r="N698">
        <v>73</v>
      </c>
      <c r="O698">
        <v>133</v>
      </c>
      <c r="P698" s="28">
        <v>6.4</v>
      </c>
      <c r="Q698">
        <v>4.3</v>
      </c>
      <c r="R698">
        <v>5.2</v>
      </c>
      <c r="S698">
        <v>1.5</v>
      </c>
      <c r="T698">
        <v>28</v>
      </c>
      <c r="U698">
        <v>0</v>
      </c>
      <c r="V698">
        <v>-47.217614202620098</v>
      </c>
      <c r="W698">
        <v>12.251498506568032</v>
      </c>
      <c r="X698">
        <v>3.6200277190518064</v>
      </c>
      <c r="Y698">
        <v>16.887310296041694</v>
      </c>
      <c r="Z698">
        <v>-5.7773437394384048</v>
      </c>
      <c r="AA698">
        <v>-3.4850453192169559</v>
      </c>
      <c r="AB698">
        <v>-0.269234836087136</v>
      </c>
      <c r="AC698">
        <v>8.0072090857613798E-2</v>
      </c>
      <c r="AD698">
        <v>-3.1636820351834309</v>
      </c>
      <c r="AE698">
        <v>24.710418921952623</v>
      </c>
      <c r="AF698">
        <v>-11.970333743062721</v>
      </c>
      <c r="AG698">
        <v>9.4103467419538429</v>
      </c>
      <c r="AH698">
        <v>7.6297327188906721</v>
      </c>
      <c r="AI698">
        <v>-0.16593403110139648</v>
      </c>
      <c r="AJ698">
        <v>-6.1216074423645956</v>
      </c>
      <c r="AK698">
        <v>0</v>
      </c>
      <c r="AL698">
        <v>-3.5813883537584537</v>
      </c>
      <c r="AM698">
        <v>2.7083110584620169E-2</v>
      </c>
      <c r="AN698" s="2"/>
    </row>
    <row r="699" spans="1:40" x14ac:dyDescent="0.45">
      <c r="A699">
        <v>698</v>
      </c>
      <c r="B699" t="s">
        <v>519</v>
      </c>
      <c r="C699">
        <v>2003</v>
      </c>
      <c r="D699">
        <v>22</v>
      </c>
      <c r="E699" t="s">
        <v>70</v>
      </c>
      <c r="F699" t="s">
        <v>13</v>
      </c>
      <c r="G699">
        <v>615</v>
      </c>
      <c r="H699">
        <v>89</v>
      </c>
      <c r="I699">
        <v>170</v>
      </c>
      <c r="J699">
        <v>105</v>
      </c>
      <c r="K699">
        <v>33</v>
      </c>
      <c r="L699">
        <v>3</v>
      </c>
      <c r="M699">
        <v>2</v>
      </c>
      <c r="N699">
        <v>44</v>
      </c>
      <c r="O699">
        <v>117</v>
      </c>
      <c r="P699" s="28">
        <v>6.4</v>
      </c>
      <c r="Q699">
        <v>4.2</v>
      </c>
      <c r="R699">
        <v>3.7</v>
      </c>
      <c r="S699">
        <v>3</v>
      </c>
      <c r="T699">
        <v>16</v>
      </c>
      <c r="U699">
        <v>-4</v>
      </c>
      <c r="V699">
        <v>-47.217614202620098</v>
      </c>
      <c r="W699">
        <v>11.195648709568113</v>
      </c>
      <c r="X699">
        <v>3.0979083364962574</v>
      </c>
      <c r="Y699">
        <v>16.404815716154786</v>
      </c>
      <c r="Z699">
        <v>-6.2538256973302317</v>
      </c>
      <c r="AA699">
        <v>-3.0264867245831457</v>
      </c>
      <c r="AB699">
        <v>-0.40385225413070402</v>
      </c>
      <c r="AC699">
        <v>8.0072090857613798E-2</v>
      </c>
      <c r="AD699">
        <v>-1.9068768431242598</v>
      </c>
      <c r="AE699">
        <v>21.737736946379378</v>
      </c>
      <c r="AF699">
        <v>-11.970333743062721</v>
      </c>
      <c r="AG699">
        <v>9.1915014688851482</v>
      </c>
      <c r="AH699">
        <v>5.4288482807491318</v>
      </c>
      <c r="AI699">
        <v>-0.33186806220279297</v>
      </c>
      <c r="AJ699">
        <v>-3.498061395636912</v>
      </c>
      <c r="AK699">
        <v>0.538312357899704</v>
      </c>
      <c r="AL699">
        <v>-6.9340750157007331</v>
      </c>
      <c r="AM699">
        <v>9.7307580989108801E-4</v>
      </c>
      <c r="AN699" s="2"/>
    </row>
    <row r="700" spans="1:40" x14ac:dyDescent="0.45">
      <c r="A700">
        <v>699</v>
      </c>
      <c r="B700" t="s">
        <v>420</v>
      </c>
      <c r="C700">
        <v>1951</v>
      </c>
      <c r="D700">
        <v>27</v>
      </c>
      <c r="E700" t="s">
        <v>235</v>
      </c>
      <c r="F700" t="s">
        <v>13</v>
      </c>
      <c r="G700">
        <v>551</v>
      </c>
      <c r="H700">
        <v>84</v>
      </c>
      <c r="I700">
        <v>132</v>
      </c>
      <c r="J700">
        <v>80</v>
      </c>
      <c r="K700">
        <v>27</v>
      </c>
      <c r="L700">
        <v>5</v>
      </c>
      <c r="M700">
        <v>4</v>
      </c>
      <c r="N700">
        <v>101</v>
      </c>
      <c r="O700">
        <v>160</v>
      </c>
      <c r="P700" s="28">
        <v>6.4</v>
      </c>
      <c r="Q700">
        <v>4.7</v>
      </c>
      <c r="R700">
        <v>5.9</v>
      </c>
      <c r="S700">
        <v>0.4</v>
      </c>
      <c r="T700">
        <v>39</v>
      </c>
      <c r="U700">
        <v>5</v>
      </c>
      <c r="V700">
        <v>-47.217614202620098</v>
      </c>
      <c r="W700">
        <v>10.030573071499235</v>
      </c>
      <c r="X700">
        <v>2.9238685423110744</v>
      </c>
      <c r="Y700">
        <v>12.737856909014305</v>
      </c>
      <c r="Z700">
        <v>-4.7648195789182717</v>
      </c>
      <c r="AA700">
        <v>-2.4762164110225742</v>
      </c>
      <c r="AB700">
        <v>-0.67308709021783997</v>
      </c>
      <c r="AC700">
        <v>0.1601441817152276</v>
      </c>
      <c r="AD700">
        <v>-4.3771491171715962</v>
      </c>
      <c r="AE700">
        <v>29.726819755732482</v>
      </c>
      <c r="AF700">
        <v>-11.970333743062721</v>
      </c>
      <c r="AG700">
        <v>10.285727834228618</v>
      </c>
      <c r="AH700">
        <v>8.6568121233567243</v>
      </c>
      <c r="AI700">
        <v>-4.4249074960372399E-2</v>
      </c>
      <c r="AJ700">
        <v>-8.5265246518649729</v>
      </c>
      <c r="AK700">
        <v>-0.67289044737463</v>
      </c>
      <c r="AL700">
        <v>-6.20108189935541</v>
      </c>
      <c r="AM700">
        <v>2.0231348118054425E-3</v>
      </c>
      <c r="AN700" s="2"/>
    </row>
    <row r="701" spans="1:40" x14ac:dyDescent="0.45">
      <c r="A701">
        <v>700</v>
      </c>
      <c r="B701" t="s">
        <v>520</v>
      </c>
      <c r="C701">
        <v>1976</v>
      </c>
      <c r="D701">
        <v>26</v>
      </c>
      <c r="E701" t="s">
        <v>28</v>
      </c>
      <c r="F701" t="s">
        <v>17</v>
      </c>
      <c r="G701">
        <v>586</v>
      </c>
      <c r="H701">
        <v>75</v>
      </c>
      <c r="I701">
        <v>175</v>
      </c>
      <c r="J701">
        <v>126</v>
      </c>
      <c r="K701">
        <v>37</v>
      </c>
      <c r="L701">
        <v>6</v>
      </c>
      <c r="M701">
        <v>29</v>
      </c>
      <c r="N701">
        <v>42</v>
      </c>
      <c r="O701">
        <v>133</v>
      </c>
      <c r="P701" s="28">
        <v>6.4</v>
      </c>
      <c r="Q701">
        <v>4.5</v>
      </c>
      <c r="R701">
        <v>4</v>
      </c>
      <c r="S701">
        <v>2.2999999999999998</v>
      </c>
      <c r="T701">
        <v>18</v>
      </c>
      <c r="U701">
        <v>2</v>
      </c>
      <c r="V701">
        <v>-47.217614202620098</v>
      </c>
      <c r="W701">
        <v>10.667723811068152</v>
      </c>
      <c r="X701">
        <v>2.6105969127777451</v>
      </c>
      <c r="Y701">
        <v>16.887310296041694</v>
      </c>
      <c r="Z701">
        <v>-7.5045908367962779</v>
      </c>
      <c r="AA701">
        <v>-3.3933336002901937</v>
      </c>
      <c r="AB701">
        <v>-0.80770450826140805</v>
      </c>
      <c r="AC701">
        <v>1.1610453174354001</v>
      </c>
      <c r="AD701">
        <v>-1.8202006229822478</v>
      </c>
      <c r="AE701">
        <v>24.710418921952623</v>
      </c>
      <c r="AF701">
        <v>-11.970333743062721</v>
      </c>
      <c r="AG701">
        <v>9.8480372880912306</v>
      </c>
      <c r="AH701">
        <v>5.8690251683774397</v>
      </c>
      <c r="AI701">
        <v>-0.25443218102214127</v>
      </c>
      <c r="AJ701">
        <v>-3.9353190700915262</v>
      </c>
      <c r="AK701">
        <v>-0.269156178949852</v>
      </c>
      <c r="AL701">
        <v>-5.4185272283321888</v>
      </c>
      <c r="AM701">
        <v>4.4141009535474318E-3</v>
      </c>
      <c r="AN701" s="2"/>
    </row>
    <row r="702" spans="1:40" x14ac:dyDescent="0.45">
      <c r="A702">
        <v>701</v>
      </c>
      <c r="B702" t="s">
        <v>416</v>
      </c>
      <c r="C702">
        <v>1966</v>
      </c>
      <c r="D702">
        <v>27</v>
      </c>
      <c r="E702" t="s">
        <v>76</v>
      </c>
      <c r="F702" t="s">
        <v>13</v>
      </c>
      <c r="G702">
        <v>677</v>
      </c>
      <c r="H702">
        <v>99</v>
      </c>
      <c r="I702">
        <v>191</v>
      </c>
      <c r="J702">
        <v>127</v>
      </c>
      <c r="K702">
        <v>32</v>
      </c>
      <c r="L702">
        <v>7</v>
      </c>
      <c r="M702">
        <v>13</v>
      </c>
      <c r="N702">
        <v>42</v>
      </c>
      <c r="O702">
        <v>136</v>
      </c>
      <c r="P702" s="28">
        <v>6.4</v>
      </c>
      <c r="Q702">
        <v>4.0999999999999996</v>
      </c>
      <c r="R702">
        <v>5</v>
      </c>
      <c r="S702">
        <v>0.8</v>
      </c>
      <c r="T702">
        <v>27</v>
      </c>
      <c r="U702">
        <v>4</v>
      </c>
      <c r="V702">
        <v>-47.217614202620098</v>
      </c>
      <c r="W702">
        <v>12.324315733947337</v>
      </c>
      <c r="X702">
        <v>3.4459879248666234</v>
      </c>
      <c r="Y702">
        <v>18.43129295167979</v>
      </c>
      <c r="Z702">
        <v>-7.5641510815327564</v>
      </c>
      <c r="AA702">
        <v>-2.9347750056563839</v>
      </c>
      <c r="AB702">
        <v>-0.94232192630497602</v>
      </c>
      <c r="AC702">
        <v>0.52046859057448969</v>
      </c>
      <c r="AD702">
        <v>-1.8202006229822478</v>
      </c>
      <c r="AE702">
        <v>25.267796792372607</v>
      </c>
      <c r="AF702">
        <v>-11.970333743062721</v>
      </c>
      <c r="AG702">
        <v>8.9726561958164535</v>
      </c>
      <c r="AH702">
        <v>7.3362814604717999</v>
      </c>
      <c r="AI702">
        <v>-8.8498149920744798E-2</v>
      </c>
      <c r="AJ702">
        <v>-5.9029786051372888</v>
      </c>
      <c r="AK702">
        <v>-0.538312357899704</v>
      </c>
      <c r="AL702">
        <v>-2.6803860453878219</v>
      </c>
      <c r="AM702">
        <v>6.4140699486519334E-2</v>
      </c>
      <c r="AN702" s="2"/>
    </row>
    <row r="703" spans="1:40" x14ac:dyDescent="0.45">
      <c r="A703">
        <v>702</v>
      </c>
      <c r="B703" t="s">
        <v>39</v>
      </c>
      <c r="C703">
        <v>2017</v>
      </c>
      <c r="D703">
        <v>24</v>
      </c>
      <c r="E703" t="s">
        <v>40</v>
      </c>
      <c r="F703" t="s">
        <v>13</v>
      </c>
      <c r="G703">
        <v>712</v>
      </c>
      <c r="H703">
        <v>101</v>
      </c>
      <c r="I703">
        <v>166</v>
      </c>
      <c r="J703">
        <v>94</v>
      </c>
      <c r="K703">
        <v>46</v>
      </c>
      <c r="L703">
        <v>2</v>
      </c>
      <c r="M703">
        <v>26</v>
      </c>
      <c r="N703">
        <v>77</v>
      </c>
      <c r="O703">
        <v>108</v>
      </c>
      <c r="P703" s="28">
        <v>6.4</v>
      </c>
      <c r="Q703">
        <v>4.0999999999999996</v>
      </c>
      <c r="R703">
        <v>3.3</v>
      </c>
      <c r="S703">
        <v>2.6</v>
      </c>
      <c r="T703">
        <v>5</v>
      </c>
      <c r="U703">
        <v>10</v>
      </c>
      <c r="V703">
        <v>-47.217614202620098</v>
      </c>
      <c r="W703">
        <v>12.961466473516253</v>
      </c>
      <c r="X703">
        <v>3.5156038425406964</v>
      </c>
      <c r="Y703">
        <v>16.01882005224526</v>
      </c>
      <c r="Z703">
        <v>-5.5986630052289694</v>
      </c>
      <c r="AA703">
        <v>-4.2187390706310524</v>
      </c>
      <c r="AB703">
        <v>-0.269234836087136</v>
      </c>
      <c r="AC703">
        <v>1.0409371811489794</v>
      </c>
      <c r="AD703">
        <v>-3.3370344754674544</v>
      </c>
      <c r="AE703">
        <v>20.065603335119423</v>
      </c>
      <c r="AF703">
        <v>-11.970333743062721</v>
      </c>
      <c r="AG703">
        <v>8.9726561958164535</v>
      </c>
      <c r="AH703">
        <v>4.8419457639113874</v>
      </c>
      <c r="AI703">
        <v>-0.28761898724242058</v>
      </c>
      <c r="AJ703">
        <v>-1.093144186136535</v>
      </c>
      <c r="AK703">
        <v>-1.34578089474926</v>
      </c>
      <c r="AL703">
        <v>-7.9211305569271921</v>
      </c>
      <c r="AM703">
        <v>3.6285999646174655E-4</v>
      </c>
      <c r="AN703" s="2"/>
    </row>
    <row r="704" spans="1:40" x14ac:dyDescent="0.45">
      <c r="A704">
        <v>703</v>
      </c>
      <c r="B704" t="s">
        <v>521</v>
      </c>
      <c r="C704">
        <v>2012</v>
      </c>
      <c r="D704">
        <v>28</v>
      </c>
      <c r="E704" t="s">
        <v>117</v>
      </c>
      <c r="F704" t="s">
        <v>17</v>
      </c>
      <c r="G704">
        <v>699</v>
      </c>
      <c r="H704">
        <v>95</v>
      </c>
      <c r="I704">
        <v>173</v>
      </c>
      <c r="J704">
        <v>109</v>
      </c>
      <c r="K704">
        <v>31</v>
      </c>
      <c r="L704">
        <v>2</v>
      </c>
      <c r="M704">
        <v>17</v>
      </c>
      <c r="N704">
        <v>86</v>
      </c>
      <c r="O704">
        <v>145</v>
      </c>
      <c r="P704" s="28">
        <v>6.4</v>
      </c>
      <c r="Q704">
        <v>4.3</v>
      </c>
      <c r="R704">
        <v>6.5</v>
      </c>
      <c r="S704">
        <v>0.1</v>
      </c>
      <c r="T704">
        <v>40</v>
      </c>
      <c r="U704">
        <v>0</v>
      </c>
      <c r="V704">
        <v>-47.217614202620098</v>
      </c>
      <c r="W704">
        <v>12.724810484533513</v>
      </c>
      <c r="X704">
        <v>3.3067560895184771</v>
      </c>
      <c r="Y704">
        <v>16.694312464086931</v>
      </c>
      <c r="Z704">
        <v>-6.4920666762761456</v>
      </c>
      <c r="AA704">
        <v>-2.8430632867296222</v>
      </c>
      <c r="AB704">
        <v>-0.269234836087136</v>
      </c>
      <c r="AC704">
        <v>0.68061277228971728</v>
      </c>
      <c r="AD704">
        <v>-3.7270774661065076</v>
      </c>
      <c r="AE704">
        <v>26.939930403632562</v>
      </c>
      <c r="AF704">
        <v>-11.970333743062721</v>
      </c>
      <c r="AG704">
        <v>9.4103467419538429</v>
      </c>
      <c r="AH704">
        <v>9.5371658986133401</v>
      </c>
      <c r="AI704">
        <v>-1.10622687400931E-2</v>
      </c>
      <c r="AJ704">
        <v>-8.7451534890922797</v>
      </c>
      <c r="AK704">
        <v>0</v>
      </c>
      <c r="AL704">
        <v>-1.9816711140862227</v>
      </c>
      <c r="AM704">
        <v>0.12114080886679245</v>
      </c>
      <c r="AN704" s="2"/>
    </row>
    <row r="705" spans="1:40" x14ac:dyDescent="0.45">
      <c r="A705">
        <v>704</v>
      </c>
      <c r="B705" t="s">
        <v>212</v>
      </c>
      <c r="C705">
        <v>1960</v>
      </c>
      <c r="D705">
        <v>28</v>
      </c>
      <c r="E705" t="s">
        <v>22</v>
      </c>
      <c r="F705" t="s">
        <v>13</v>
      </c>
      <c r="G705">
        <v>644</v>
      </c>
      <c r="H705">
        <v>119</v>
      </c>
      <c r="I705">
        <v>145</v>
      </c>
      <c r="J705">
        <v>82</v>
      </c>
      <c r="K705">
        <v>17</v>
      </c>
      <c r="L705">
        <v>6</v>
      </c>
      <c r="M705">
        <v>14</v>
      </c>
      <c r="N705">
        <v>111</v>
      </c>
      <c r="O705">
        <v>162</v>
      </c>
      <c r="P705" s="28">
        <v>6.4</v>
      </c>
      <c r="Q705">
        <v>4.4000000000000004</v>
      </c>
      <c r="R705">
        <v>6.7</v>
      </c>
      <c r="S705">
        <v>-0.3</v>
      </c>
      <c r="T705">
        <v>43</v>
      </c>
      <c r="U705">
        <v>3</v>
      </c>
      <c r="V705">
        <v>-47.217614202620098</v>
      </c>
      <c r="W705">
        <v>11.723573608068072</v>
      </c>
      <c r="X705">
        <v>4.142147101607355</v>
      </c>
      <c r="Y705">
        <v>13.992342816720258</v>
      </c>
      <c r="Z705">
        <v>-4.8839400683912286</v>
      </c>
      <c r="AA705">
        <v>-1.559099221754954</v>
      </c>
      <c r="AB705">
        <v>-0.80770450826140805</v>
      </c>
      <c r="AC705">
        <v>0.56050463600329659</v>
      </c>
      <c r="AD705">
        <v>-4.8105302178816549</v>
      </c>
      <c r="AE705">
        <v>30.098405002679137</v>
      </c>
      <c r="AF705">
        <v>-11.970333743062721</v>
      </c>
      <c r="AG705">
        <v>9.6291920150225376</v>
      </c>
      <c r="AH705">
        <v>9.8306171570322114</v>
      </c>
      <c r="AI705">
        <v>3.3186806220279294E-2</v>
      </c>
      <c r="AJ705">
        <v>-9.4010400007742003</v>
      </c>
      <c r="AK705">
        <v>-0.403734268424778</v>
      </c>
      <c r="AL705">
        <v>-1.0440270878178954</v>
      </c>
      <c r="AM705">
        <v>0.26037371233567286</v>
      </c>
      <c r="AN705" s="2"/>
    </row>
    <row r="706" spans="1:40" x14ac:dyDescent="0.45">
      <c r="A706">
        <v>705</v>
      </c>
      <c r="B706" t="s">
        <v>122</v>
      </c>
      <c r="C706">
        <v>1994</v>
      </c>
      <c r="D706">
        <v>26</v>
      </c>
      <c r="E706" t="s">
        <v>31</v>
      </c>
      <c r="F706" t="s">
        <v>13</v>
      </c>
      <c r="G706">
        <v>517</v>
      </c>
      <c r="H706">
        <v>106</v>
      </c>
      <c r="I706">
        <v>141</v>
      </c>
      <c r="J706">
        <v>68</v>
      </c>
      <c r="K706">
        <v>34</v>
      </c>
      <c r="L706">
        <v>1</v>
      </c>
      <c r="M706">
        <v>2</v>
      </c>
      <c r="N706">
        <v>109</v>
      </c>
      <c r="O706">
        <v>212</v>
      </c>
      <c r="P706" s="28">
        <v>6.4</v>
      </c>
      <c r="Q706">
        <v>4.7</v>
      </c>
      <c r="R706">
        <v>7.1</v>
      </c>
      <c r="S706">
        <v>-1.3</v>
      </c>
      <c r="T706">
        <v>72</v>
      </c>
      <c r="U706">
        <v>-5</v>
      </c>
      <c r="V706">
        <v>-47.217614202620098</v>
      </c>
      <c r="W706">
        <v>9.4116266387751448</v>
      </c>
      <c r="X706">
        <v>3.6896436367258794</v>
      </c>
      <c r="Y706">
        <v>13.606347152810734</v>
      </c>
      <c r="Z706">
        <v>-4.0500966420805309</v>
      </c>
      <c r="AA706">
        <v>-3.1181984435099079</v>
      </c>
      <c r="AB706">
        <v>-0.134617418043568</v>
      </c>
      <c r="AC706">
        <v>8.0072090857613798E-2</v>
      </c>
      <c r="AD706">
        <v>-4.723853997739643</v>
      </c>
      <c r="AE706">
        <v>39.388036176345537</v>
      </c>
      <c r="AF706">
        <v>-11.970333743062721</v>
      </c>
      <c r="AG706">
        <v>10.285727834228618</v>
      </c>
      <c r="AH706">
        <v>10.417519673869956</v>
      </c>
      <c r="AI706">
        <v>0.14380949362121029</v>
      </c>
      <c r="AJ706">
        <v>-15.741276280366105</v>
      </c>
      <c r="AK706">
        <v>0.67289044737463</v>
      </c>
      <c r="AL706">
        <v>0.7396824171867471</v>
      </c>
      <c r="AM706">
        <v>0.67692640571802354</v>
      </c>
      <c r="AN706" s="2"/>
    </row>
    <row r="707" spans="1:40" x14ac:dyDescent="0.45">
      <c r="A707">
        <v>706</v>
      </c>
      <c r="B707" t="s">
        <v>308</v>
      </c>
      <c r="C707">
        <v>2014</v>
      </c>
      <c r="D707">
        <v>31</v>
      </c>
      <c r="E707" t="s">
        <v>97</v>
      </c>
      <c r="F707" t="s">
        <v>13</v>
      </c>
      <c r="G707">
        <v>665</v>
      </c>
      <c r="H707">
        <v>77</v>
      </c>
      <c r="I707">
        <v>187</v>
      </c>
      <c r="J707">
        <v>134</v>
      </c>
      <c r="K707">
        <v>37</v>
      </c>
      <c r="L707">
        <v>2</v>
      </c>
      <c r="M707">
        <v>10</v>
      </c>
      <c r="N707">
        <v>61</v>
      </c>
      <c r="O707">
        <v>142</v>
      </c>
      <c r="P707" s="28">
        <v>6.3</v>
      </c>
      <c r="Q707">
        <v>4</v>
      </c>
      <c r="R707">
        <v>6.2</v>
      </c>
      <c r="S707">
        <v>0.6</v>
      </c>
      <c r="T707">
        <v>27</v>
      </c>
      <c r="U707">
        <v>5</v>
      </c>
      <c r="V707">
        <v>-47.217614202620098</v>
      </c>
      <c r="W707">
        <v>12.105864051809421</v>
      </c>
      <c r="X707">
        <v>2.680212830451818</v>
      </c>
      <c r="Y707">
        <v>18.045297287770264</v>
      </c>
      <c r="Z707">
        <v>-7.9810727946881048</v>
      </c>
      <c r="AA707">
        <v>-3.3933336002901937</v>
      </c>
      <c r="AB707">
        <v>-0.269234836087136</v>
      </c>
      <c r="AC707">
        <v>0.40036045428806899</v>
      </c>
      <c r="AD707">
        <v>-2.6436247143313598</v>
      </c>
      <c r="AE707">
        <v>26.382552533212579</v>
      </c>
      <c r="AF707">
        <v>-11.783297278327364</v>
      </c>
      <c r="AG707">
        <v>8.7538109227477605</v>
      </c>
      <c r="AH707">
        <v>9.0969890109850322</v>
      </c>
      <c r="AI707">
        <v>-6.6373612440558588E-2</v>
      </c>
      <c r="AJ707">
        <v>-5.9029786051372888</v>
      </c>
      <c r="AK707">
        <v>-0.67289044737463</v>
      </c>
      <c r="AL707">
        <v>-2.4653330000317966</v>
      </c>
      <c r="AM707">
        <v>7.8324482395613057E-2</v>
      </c>
      <c r="AN707" s="2"/>
    </row>
    <row r="708" spans="1:40" x14ac:dyDescent="0.45">
      <c r="A708">
        <v>707</v>
      </c>
      <c r="B708" t="s">
        <v>310</v>
      </c>
      <c r="C708">
        <v>2002</v>
      </c>
      <c r="D708">
        <v>28</v>
      </c>
      <c r="E708" t="s">
        <v>89</v>
      </c>
      <c r="F708" t="s">
        <v>13</v>
      </c>
      <c r="G708">
        <v>663</v>
      </c>
      <c r="H708">
        <v>99</v>
      </c>
      <c r="I708">
        <v>177</v>
      </c>
      <c r="J708">
        <v>135</v>
      </c>
      <c r="K708">
        <v>28</v>
      </c>
      <c r="L708">
        <v>4</v>
      </c>
      <c r="M708">
        <v>23</v>
      </c>
      <c r="N708">
        <v>27</v>
      </c>
      <c r="O708">
        <v>86</v>
      </c>
      <c r="P708" s="28">
        <v>6.3</v>
      </c>
      <c r="Q708">
        <v>4.0999999999999996</v>
      </c>
      <c r="R708">
        <v>2.5</v>
      </c>
      <c r="S708">
        <v>4.2</v>
      </c>
      <c r="T708">
        <v>-11</v>
      </c>
      <c r="U708">
        <v>10</v>
      </c>
      <c r="V708">
        <v>-47.217614202620098</v>
      </c>
      <c r="W708">
        <v>12.069455438119769</v>
      </c>
      <c r="X708">
        <v>3.4459879248666234</v>
      </c>
      <c r="Y708">
        <v>17.080308127996453</v>
      </c>
      <c r="Z708">
        <v>-8.0406330394245842</v>
      </c>
      <c r="AA708">
        <v>-2.5679281299493359</v>
      </c>
      <c r="AB708">
        <v>-0.538469672174272</v>
      </c>
      <c r="AC708">
        <v>0.92082904486255868</v>
      </c>
      <c r="AD708">
        <v>-1.1701289719171593</v>
      </c>
      <c r="AE708">
        <v>15.978165618706209</v>
      </c>
      <c r="AF708">
        <v>-11.783297278327364</v>
      </c>
      <c r="AG708">
        <v>8.9726561958164535</v>
      </c>
      <c r="AH708">
        <v>3.6681407302358999</v>
      </c>
      <c r="AI708">
        <v>-0.4646152870839102</v>
      </c>
      <c r="AJ708">
        <v>2.4049172095003768</v>
      </c>
      <c r="AK708">
        <v>-1.34578089474926</v>
      </c>
      <c r="AL708">
        <v>-8.5880071861416454</v>
      </c>
      <c r="AM708">
        <v>1.8629232171781118E-4</v>
      </c>
      <c r="AN708" s="2"/>
    </row>
    <row r="709" spans="1:40" x14ac:dyDescent="0.45">
      <c r="A709">
        <v>708</v>
      </c>
      <c r="B709" t="s">
        <v>131</v>
      </c>
      <c r="C709">
        <v>1988</v>
      </c>
      <c r="D709">
        <v>29</v>
      </c>
      <c r="E709" t="s">
        <v>22</v>
      </c>
      <c r="F709" t="s">
        <v>13</v>
      </c>
      <c r="G709">
        <v>647</v>
      </c>
      <c r="H709">
        <v>118</v>
      </c>
      <c r="I709">
        <v>169</v>
      </c>
      <c r="J709">
        <v>131</v>
      </c>
      <c r="K709">
        <v>30</v>
      </c>
      <c r="L709">
        <v>2</v>
      </c>
      <c r="M709">
        <v>93</v>
      </c>
      <c r="N709">
        <v>82</v>
      </c>
      <c r="O709">
        <v>124</v>
      </c>
      <c r="P709" s="28">
        <v>6.3</v>
      </c>
      <c r="Q709">
        <v>4.5</v>
      </c>
      <c r="R709">
        <v>6</v>
      </c>
      <c r="S709">
        <v>-0.1</v>
      </c>
      <c r="T709">
        <v>27</v>
      </c>
      <c r="U709">
        <v>17</v>
      </c>
      <c r="V709">
        <v>-47.217614202620098</v>
      </c>
      <c r="W709">
        <v>11.77818652860255</v>
      </c>
      <c r="X709">
        <v>4.1073391427703188</v>
      </c>
      <c r="Y709">
        <v>16.308316800177405</v>
      </c>
      <c r="Z709">
        <v>-7.8023920604786703</v>
      </c>
      <c r="AA709">
        <v>-2.7513515678028599</v>
      </c>
      <c r="AB709">
        <v>-0.269234836087136</v>
      </c>
      <c r="AC709">
        <v>3.7233522248790418</v>
      </c>
      <c r="AD709">
        <v>-3.5537250258224837</v>
      </c>
      <c r="AE709">
        <v>23.038285310692672</v>
      </c>
      <c r="AF709">
        <v>-11.783297278327364</v>
      </c>
      <c r="AG709">
        <v>9.8480372880912306</v>
      </c>
      <c r="AH709">
        <v>8.8035377525661591</v>
      </c>
      <c r="AI709">
        <v>1.10622687400931E-2</v>
      </c>
      <c r="AJ709">
        <v>-5.9029786051372888</v>
      </c>
      <c r="AK709">
        <v>-2.287827521073742</v>
      </c>
      <c r="AL709">
        <v>-3.950303780830176</v>
      </c>
      <c r="AM709">
        <v>1.8885332457532152E-2</v>
      </c>
      <c r="AN709" s="2"/>
    </row>
    <row r="710" spans="1:40" x14ac:dyDescent="0.45">
      <c r="A710">
        <v>709</v>
      </c>
      <c r="B710" t="s">
        <v>205</v>
      </c>
      <c r="C710">
        <v>1971</v>
      </c>
      <c r="D710">
        <v>40</v>
      </c>
      <c r="E710" t="s">
        <v>65</v>
      </c>
      <c r="F710" t="s">
        <v>17</v>
      </c>
      <c r="G710">
        <v>537</v>
      </c>
      <c r="H710">
        <v>82</v>
      </c>
      <c r="I710">
        <v>113</v>
      </c>
      <c r="J710">
        <v>66</v>
      </c>
      <c r="K710">
        <v>24</v>
      </c>
      <c r="L710">
        <v>5</v>
      </c>
      <c r="M710">
        <v>23</v>
      </c>
      <c r="N710">
        <v>112</v>
      </c>
      <c r="O710">
        <v>158</v>
      </c>
      <c r="P710" s="28">
        <v>6.3</v>
      </c>
      <c r="Q710">
        <v>4.5</v>
      </c>
      <c r="R710">
        <v>6.1</v>
      </c>
      <c r="S710">
        <v>-0.2</v>
      </c>
      <c r="T710">
        <v>35</v>
      </c>
      <c r="U710">
        <v>6</v>
      </c>
      <c r="V710">
        <v>-47.217614202620098</v>
      </c>
      <c r="W710">
        <v>9.7757127756716677</v>
      </c>
      <c r="X710">
        <v>2.854252624637001</v>
      </c>
      <c r="Y710">
        <v>10.904377505444064</v>
      </c>
      <c r="Z710">
        <v>-3.9309761526075744</v>
      </c>
      <c r="AA710">
        <v>-2.201081254242288</v>
      </c>
      <c r="AB710">
        <v>-0.67308709021783997</v>
      </c>
      <c r="AC710">
        <v>0.92082904486255868</v>
      </c>
      <c r="AD710">
        <v>-4.8538683279526609</v>
      </c>
      <c r="AE710">
        <v>29.355234508785824</v>
      </c>
      <c r="AF710">
        <v>-11.783297278327364</v>
      </c>
      <c r="AG710">
        <v>9.8480372880912306</v>
      </c>
      <c r="AH710">
        <v>8.9502633817755957</v>
      </c>
      <c r="AI710">
        <v>2.21245374801862E-2</v>
      </c>
      <c r="AJ710">
        <v>-7.6520093029557446</v>
      </c>
      <c r="AK710">
        <v>-0.807468536849556</v>
      </c>
      <c r="AL710">
        <v>-6.4885704790250074</v>
      </c>
      <c r="AM710">
        <v>1.5184122760878791E-3</v>
      </c>
      <c r="AN710" s="2"/>
    </row>
    <row r="711" spans="1:40" x14ac:dyDescent="0.45">
      <c r="A711">
        <v>710</v>
      </c>
      <c r="B711" t="s">
        <v>165</v>
      </c>
      <c r="C711">
        <v>1975</v>
      </c>
      <c r="D711">
        <v>24</v>
      </c>
      <c r="E711" t="s">
        <v>62</v>
      </c>
      <c r="F711" t="s">
        <v>17</v>
      </c>
      <c r="G711">
        <v>602</v>
      </c>
      <c r="H711">
        <v>75</v>
      </c>
      <c r="I711">
        <v>172</v>
      </c>
      <c r="J711">
        <v>102</v>
      </c>
      <c r="K711">
        <v>35</v>
      </c>
      <c r="L711">
        <v>10</v>
      </c>
      <c r="M711">
        <v>8</v>
      </c>
      <c r="N711">
        <v>38</v>
      </c>
      <c r="O711">
        <v>150</v>
      </c>
      <c r="P711" s="28">
        <v>6.3</v>
      </c>
      <c r="Q711">
        <v>4.4000000000000004</v>
      </c>
      <c r="R711">
        <v>4.5999999999999996</v>
      </c>
      <c r="S711">
        <v>1</v>
      </c>
      <c r="T711">
        <v>34</v>
      </c>
      <c r="U711">
        <v>-3</v>
      </c>
      <c r="V711">
        <v>-47.217614202620098</v>
      </c>
      <c r="W711">
        <v>10.958992720585371</v>
      </c>
      <c r="X711">
        <v>2.6105969127777451</v>
      </c>
      <c r="Y711">
        <v>16.597813548109549</v>
      </c>
      <c r="Z711">
        <v>-6.0751449631207963</v>
      </c>
      <c r="AA711">
        <v>-3.2099101624366702</v>
      </c>
      <c r="AB711">
        <v>-1.3461741804356799</v>
      </c>
      <c r="AC711">
        <v>0.32028836343045519</v>
      </c>
      <c r="AD711">
        <v>-1.6468481826982242</v>
      </c>
      <c r="AE711">
        <v>27.868893520999201</v>
      </c>
      <c r="AF711">
        <v>-11.783297278327364</v>
      </c>
      <c r="AG711">
        <v>9.6291920150225376</v>
      </c>
      <c r="AH711">
        <v>6.7493789436340554</v>
      </c>
      <c r="AI711">
        <v>-0.11062268740093099</v>
      </c>
      <c r="AJ711">
        <v>-7.4333804657284377</v>
      </c>
      <c r="AK711">
        <v>0.403734268424778</v>
      </c>
      <c r="AL711">
        <v>-3.6841018297845065</v>
      </c>
      <c r="AM711">
        <v>2.4504187889293129E-2</v>
      </c>
      <c r="AN711" s="2"/>
    </row>
    <row r="712" spans="1:40" x14ac:dyDescent="0.45">
      <c r="A712">
        <v>711</v>
      </c>
      <c r="B712" t="s">
        <v>522</v>
      </c>
      <c r="C712">
        <v>2022</v>
      </c>
      <c r="D712">
        <v>25</v>
      </c>
      <c r="E712" t="s">
        <v>19</v>
      </c>
      <c r="F712" t="s">
        <v>17</v>
      </c>
      <c r="G712">
        <v>693</v>
      </c>
      <c r="H712">
        <v>90</v>
      </c>
      <c r="I712">
        <v>168</v>
      </c>
      <c r="J712">
        <v>89</v>
      </c>
      <c r="K712">
        <v>39</v>
      </c>
      <c r="L712">
        <v>2</v>
      </c>
      <c r="M712">
        <v>2</v>
      </c>
      <c r="N712">
        <v>57</v>
      </c>
      <c r="O712">
        <v>140</v>
      </c>
      <c r="P712" s="28">
        <v>6.3</v>
      </c>
      <c r="Q712">
        <v>4.2</v>
      </c>
      <c r="R712">
        <v>5.6</v>
      </c>
      <c r="S712">
        <v>1.2</v>
      </c>
      <c r="T712">
        <v>32</v>
      </c>
      <c r="U712">
        <v>-3</v>
      </c>
      <c r="V712">
        <v>-47.217614202620098</v>
      </c>
      <c r="W712">
        <v>12.615584643464556</v>
      </c>
      <c r="X712">
        <v>3.1327162953332941</v>
      </c>
      <c r="Y712">
        <v>16.211817884200023</v>
      </c>
      <c r="Z712">
        <v>-5.3008617815465771</v>
      </c>
      <c r="AA712">
        <v>-3.5767570381437181</v>
      </c>
      <c r="AB712">
        <v>-0.269234836087136</v>
      </c>
      <c r="AC712">
        <v>8.0072090857613798E-2</v>
      </c>
      <c r="AD712">
        <v>-2.4702722740473364</v>
      </c>
      <c r="AE712">
        <v>26.01096728626592</v>
      </c>
      <c r="AF712">
        <v>-11.783297278327364</v>
      </c>
      <c r="AG712">
        <v>9.1915014688851482</v>
      </c>
      <c r="AH712">
        <v>8.2166352357284147</v>
      </c>
      <c r="AI712">
        <v>-0.13274722488111718</v>
      </c>
      <c r="AJ712">
        <v>-6.996122791273824</v>
      </c>
      <c r="AK712">
        <v>0.403734268424778</v>
      </c>
      <c r="AL712">
        <v>-1.8838782537674184</v>
      </c>
      <c r="AM712">
        <v>0.1319440440724215</v>
      </c>
      <c r="AN712" s="2"/>
    </row>
    <row r="713" spans="1:40" x14ac:dyDescent="0.45">
      <c r="A713">
        <v>712</v>
      </c>
      <c r="B713" t="s">
        <v>523</v>
      </c>
      <c r="C713">
        <v>1970</v>
      </c>
      <c r="D713">
        <v>26</v>
      </c>
      <c r="E713" t="s">
        <v>301</v>
      </c>
      <c r="F713" t="s">
        <v>17</v>
      </c>
      <c r="G713">
        <v>699</v>
      </c>
      <c r="H713">
        <v>98</v>
      </c>
      <c r="I713">
        <v>156</v>
      </c>
      <c r="J713">
        <v>96</v>
      </c>
      <c r="K713">
        <v>23</v>
      </c>
      <c r="L713">
        <v>7</v>
      </c>
      <c r="M713">
        <v>12</v>
      </c>
      <c r="N713">
        <v>112</v>
      </c>
      <c r="O713">
        <v>139</v>
      </c>
      <c r="P713" s="28">
        <v>6.3</v>
      </c>
      <c r="Q713">
        <v>4.0999999999999996</v>
      </c>
      <c r="R713">
        <v>5</v>
      </c>
      <c r="S713">
        <v>0.6</v>
      </c>
      <c r="T713">
        <v>35</v>
      </c>
      <c r="U713">
        <v>-1</v>
      </c>
      <c r="V713">
        <v>-47.217614202620098</v>
      </c>
      <c r="W713">
        <v>12.724810484533513</v>
      </c>
      <c r="X713">
        <v>3.4111799660295867</v>
      </c>
      <c r="Y713">
        <v>15.053830892471451</v>
      </c>
      <c r="Z713">
        <v>-5.7177834947019264</v>
      </c>
      <c r="AA713">
        <v>-2.1093695353155262</v>
      </c>
      <c r="AB713">
        <v>-0.94232192630497602</v>
      </c>
      <c r="AC713">
        <v>0.48043254514568279</v>
      </c>
      <c r="AD713">
        <v>-4.8538683279526609</v>
      </c>
      <c r="AE713">
        <v>25.825174662792591</v>
      </c>
      <c r="AF713">
        <v>-11.783297278327364</v>
      </c>
      <c r="AG713">
        <v>8.9726561958164535</v>
      </c>
      <c r="AH713">
        <v>7.3362814604717999</v>
      </c>
      <c r="AI713">
        <v>-6.6373612440558588E-2</v>
      </c>
      <c r="AJ713">
        <v>-7.6520093029557446</v>
      </c>
      <c r="AK713">
        <v>0.134578089474926</v>
      </c>
      <c r="AL713">
        <v>-6.4036933838828514</v>
      </c>
      <c r="AM713">
        <v>1.6526958977201914E-3</v>
      </c>
      <c r="AN713" s="2"/>
    </row>
    <row r="714" spans="1:40" x14ac:dyDescent="0.45">
      <c r="A714">
        <v>713</v>
      </c>
      <c r="B714" t="s">
        <v>524</v>
      </c>
      <c r="C714">
        <v>1993</v>
      </c>
      <c r="D714">
        <v>31</v>
      </c>
      <c r="E714" t="s">
        <v>65</v>
      </c>
      <c r="F714" t="s">
        <v>17</v>
      </c>
      <c r="G714">
        <v>559</v>
      </c>
      <c r="H714">
        <v>85</v>
      </c>
      <c r="I714">
        <v>154</v>
      </c>
      <c r="J714">
        <v>103</v>
      </c>
      <c r="K714">
        <v>30</v>
      </c>
      <c r="L714">
        <v>2</v>
      </c>
      <c r="M714">
        <v>10</v>
      </c>
      <c r="N714">
        <v>45</v>
      </c>
      <c r="O714">
        <v>136</v>
      </c>
      <c r="P714" s="28">
        <v>6.3</v>
      </c>
      <c r="Q714">
        <v>4.7</v>
      </c>
      <c r="R714">
        <v>5</v>
      </c>
      <c r="S714">
        <v>1.6</v>
      </c>
      <c r="T714">
        <v>29</v>
      </c>
      <c r="U714">
        <v>2</v>
      </c>
      <c r="V714">
        <v>-47.217614202620098</v>
      </c>
      <c r="W714">
        <v>10.176207526257844</v>
      </c>
      <c r="X714">
        <v>2.9586765011481111</v>
      </c>
      <c r="Y714">
        <v>14.86083306051669</v>
      </c>
      <c r="Z714">
        <v>-6.1347052078572748</v>
      </c>
      <c r="AA714">
        <v>-2.7513515678028599</v>
      </c>
      <c r="AB714">
        <v>-0.269234836087136</v>
      </c>
      <c r="AC714">
        <v>0.40036045428806899</v>
      </c>
      <c r="AD714">
        <v>-1.9502149531952655</v>
      </c>
      <c r="AE714">
        <v>25.267796792372607</v>
      </c>
      <c r="AF714">
        <v>-11.783297278327364</v>
      </c>
      <c r="AG714">
        <v>10.285727834228618</v>
      </c>
      <c r="AH714">
        <v>7.3362814604717999</v>
      </c>
      <c r="AI714">
        <v>-0.1769962998414896</v>
      </c>
      <c r="AJ714">
        <v>-6.3402362795919034</v>
      </c>
      <c r="AK714">
        <v>-0.269156178949852</v>
      </c>
      <c r="AL714">
        <v>-5.606923174989503</v>
      </c>
      <c r="AM714">
        <v>3.6589143562498041E-3</v>
      </c>
      <c r="AN714" s="2"/>
    </row>
    <row r="715" spans="1:40" x14ac:dyDescent="0.45">
      <c r="A715">
        <v>714</v>
      </c>
      <c r="B715" t="s">
        <v>525</v>
      </c>
      <c r="C715">
        <v>1991</v>
      </c>
      <c r="D715">
        <v>28</v>
      </c>
      <c r="E715" t="s">
        <v>55</v>
      </c>
      <c r="F715" t="s">
        <v>13</v>
      </c>
      <c r="G715">
        <v>715</v>
      </c>
      <c r="H715">
        <v>110</v>
      </c>
      <c r="I715">
        <v>181</v>
      </c>
      <c r="J715">
        <v>114</v>
      </c>
      <c r="K715">
        <v>40</v>
      </c>
      <c r="L715">
        <v>10</v>
      </c>
      <c r="M715">
        <v>33</v>
      </c>
      <c r="N715">
        <v>55</v>
      </c>
      <c r="O715">
        <v>116</v>
      </c>
      <c r="P715" s="28">
        <v>6.3</v>
      </c>
      <c r="Q715">
        <v>4.0999999999999996</v>
      </c>
      <c r="R715">
        <v>4.5</v>
      </c>
      <c r="S715">
        <v>2.2000000000000002</v>
      </c>
      <c r="T715">
        <v>13</v>
      </c>
      <c r="U715">
        <v>4</v>
      </c>
      <c r="V715">
        <v>-47.217614202620098</v>
      </c>
      <c r="W715">
        <v>13.016079394050731</v>
      </c>
      <c r="X715">
        <v>3.8288754720740261</v>
      </c>
      <c r="Y715">
        <v>17.466303791905979</v>
      </c>
      <c r="Z715">
        <v>-6.7898678999585371</v>
      </c>
      <c r="AA715">
        <v>-3.6684687570704799</v>
      </c>
      <c r="AB715">
        <v>-1.3461741804356799</v>
      </c>
      <c r="AC715">
        <v>1.3211894991506277</v>
      </c>
      <c r="AD715">
        <v>-2.3835960539053245</v>
      </c>
      <c r="AE715">
        <v>21.551944322906049</v>
      </c>
      <c r="AF715">
        <v>-11.783297278327364</v>
      </c>
      <c r="AG715">
        <v>8.9726561958164535</v>
      </c>
      <c r="AH715">
        <v>6.6026533144246198</v>
      </c>
      <c r="AI715">
        <v>-0.24336991228204821</v>
      </c>
      <c r="AJ715">
        <v>-2.842174883954991</v>
      </c>
      <c r="AK715">
        <v>-0.538312357899704</v>
      </c>
      <c r="AL715">
        <v>-4.0531735361257368</v>
      </c>
      <c r="AM715">
        <v>1.7070701932436733E-2</v>
      </c>
      <c r="AN715" s="2"/>
    </row>
    <row r="716" spans="1:40" x14ac:dyDescent="0.45">
      <c r="A716">
        <v>715</v>
      </c>
      <c r="B716" t="s">
        <v>351</v>
      </c>
      <c r="C716">
        <v>2015</v>
      </c>
      <c r="D716">
        <v>24</v>
      </c>
      <c r="E716" t="s">
        <v>114</v>
      </c>
      <c r="F716" t="s">
        <v>17</v>
      </c>
      <c r="G716">
        <v>665</v>
      </c>
      <c r="H716">
        <v>97</v>
      </c>
      <c r="I716">
        <v>177</v>
      </c>
      <c r="J716">
        <v>88</v>
      </c>
      <c r="K716">
        <v>43</v>
      </c>
      <c r="L716">
        <v>4</v>
      </c>
      <c r="M716">
        <v>2</v>
      </c>
      <c r="N716">
        <v>34</v>
      </c>
      <c r="O716">
        <v>124</v>
      </c>
      <c r="P716" s="28">
        <v>6.3</v>
      </c>
      <c r="Q716">
        <v>4.2</v>
      </c>
      <c r="R716">
        <v>3.9</v>
      </c>
      <c r="S716">
        <v>2.8</v>
      </c>
      <c r="T716">
        <v>17</v>
      </c>
      <c r="U716">
        <v>-3</v>
      </c>
      <c r="V716">
        <v>-47.217614202620098</v>
      </c>
      <c r="W716">
        <v>12.105864051809421</v>
      </c>
      <c r="X716">
        <v>3.37637200719255</v>
      </c>
      <c r="Y716">
        <v>17.080308127996453</v>
      </c>
      <c r="Z716">
        <v>-5.2413015368100986</v>
      </c>
      <c r="AA716">
        <v>-3.9436039138507661</v>
      </c>
      <c r="AB716">
        <v>-0.538469672174272</v>
      </c>
      <c r="AC716">
        <v>8.0072090857613798E-2</v>
      </c>
      <c r="AD716">
        <v>-1.4734957424142006</v>
      </c>
      <c r="AE716">
        <v>23.038285310692672</v>
      </c>
      <c r="AF716">
        <v>-11.783297278327364</v>
      </c>
      <c r="AG716">
        <v>9.1915014688851482</v>
      </c>
      <c r="AH716">
        <v>5.7222995391680032</v>
      </c>
      <c r="AI716">
        <v>-0.30974352472260674</v>
      </c>
      <c r="AJ716">
        <v>-3.7166902328642188</v>
      </c>
      <c r="AK716">
        <v>0.403734268424778</v>
      </c>
      <c r="AL716">
        <v>-3.2257792387569886</v>
      </c>
      <c r="AM716">
        <v>3.820704656395732E-2</v>
      </c>
      <c r="AN716" s="2"/>
    </row>
    <row r="717" spans="1:40" x14ac:dyDescent="0.45">
      <c r="A717">
        <v>716</v>
      </c>
      <c r="B717" t="s">
        <v>124</v>
      </c>
      <c r="C717">
        <v>1998</v>
      </c>
      <c r="D717">
        <v>30</v>
      </c>
      <c r="E717" t="s">
        <v>46</v>
      </c>
      <c r="F717" t="s">
        <v>17</v>
      </c>
      <c r="G717">
        <v>661</v>
      </c>
      <c r="H717">
        <v>124</v>
      </c>
      <c r="I717">
        <v>164</v>
      </c>
      <c r="J717">
        <v>96</v>
      </c>
      <c r="K717">
        <v>33</v>
      </c>
      <c r="L717">
        <v>1</v>
      </c>
      <c r="M717">
        <v>19</v>
      </c>
      <c r="N717">
        <v>109</v>
      </c>
      <c r="O717">
        <v>158</v>
      </c>
      <c r="P717" s="28">
        <v>6.3</v>
      </c>
      <c r="Q717">
        <v>4.4000000000000004</v>
      </c>
      <c r="R717">
        <v>6.1</v>
      </c>
      <c r="S717">
        <v>-0.5</v>
      </c>
      <c r="T717">
        <v>49</v>
      </c>
      <c r="U717">
        <v>1</v>
      </c>
      <c r="V717">
        <v>-47.217614202620098</v>
      </c>
      <c r="W717">
        <v>12.033046824430118</v>
      </c>
      <c r="X717">
        <v>4.316186895792538</v>
      </c>
      <c r="Y717">
        <v>15.825822220290499</v>
      </c>
      <c r="Z717">
        <v>-5.7177834947019264</v>
      </c>
      <c r="AA717">
        <v>-3.0264867245831457</v>
      </c>
      <c r="AB717">
        <v>-0.134617418043568</v>
      </c>
      <c r="AC717">
        <v>0.76068486314733108</v>
      </c>
      <c r="AD717">
        <v>-4.723853997739643</v>
      </c>
      <c r="AE717">
        <v>29.355234508785824</v>
      </c>
      <c r="AF717">
        <v>-11.783297278327364</v>
      </c>
      <c r="AG717">
        <v>9.6291920150225376</v>
      </c>
      <c r="AH717">
        <v>8.9502633817755957</v>
      </c>
      <c r="AI717">
        <v>5.5311343700465497E-2</v>
      </c>
      <c r="AJ717">
        <v>-10.712813024138043</v>
      </c>
      <c r="AK717">
        <v>-0.134578089474926</v>
      </c>
      <c r="AL717">
        <v>-2.5253021766838031</v>
      </c>
      <c r="AM717">
        <v>7.410332956770796E-2</v>
      </c>
      <c r="AN717" s="2"/>
    </row>
    <row r="718" spans="1:40" x14ac:dyDescent="0.45">
      <c r="A718">
        <v>717</v>
      </c>
      <c r="B718" t="s">
        <v>24</v>
      </c>
      <c r="C718">
        <v>2013</v>
      </c>
      <c r="D718">
        <v>25</v>
      </c>
      <c r="E718" t="s">
        <v>317</v>
      </c>
      <c r="F718" t="s">
        <v>17</v>
      </c>
      <c r="G718">
        <v>710</v>
      </c>
      <c r="H718">
        <v>103</v>
      </c>
      <c r="I718">
        <v>182</v>
      </c>
      <c r="J718">
        <v>107</v>
      </c>
      <c r="K718">
        <v>36</v>
      </c>
      <c r="L718">
        <v>3</v>
      </c>
      <c r="M718">
        <v>15</v>
      </c>
      <c r="N718">
        <v>99</v>
      </c>
      <c r="O718">
        <v>160</v>
      </c>
      <c r="P718" s="28">
        <v>6.3</v>
      </c>
      <c r="Q718">
        <v>4.2</v>
      </c>
      <c r="R718">
        <v>5.8</v>
      </c>
      <c r="S718">
        <v>-0.5</v>
      </c>
      <c r="T718">
        <v>46</v>
      </c>
      <c r="U718">
        <v>-3</v>
      </c>
      <c r="V718">
        <v>-47.217614202620098</v>
      </c>
      <c r="W718">
        <v>12.925057859826602</v>
      </c>
      <c r="X718">
        <v>3.5852197602147697</v>
      </c>
      <c r="Y718">
        <v>17.56280270788336</v>
      </c>
      <c r="Z718">
        <v>-6.3729461868031887</v>
      </c>
      <c r="AA718">
        <v>-3.3016218813634319</v>
      </c>
      <c r="AB718">
        <v>-0.40385225413070402</v>
      </c>
      <c r="AC718">
        <v>0.60054068143210348</v>
      </c>
      <c r="AD718">
        <v>-4.2904728970295842</v>
      </c>
      <c r="AE718">
        <v>29.726819755732482</v>
      </c>
      <c r="AF718">
        <v>-11.783297278327364</v>
      </c>
      <c r="AG718">
        <v>9.1915014688851482</v>
      </c>
      <c r="AH718">
        <v>8.5100864941472878</v>
      </c>
      <c r="AI718">
        <v>5.5311343700465497E-2</v>
      </c>
      <c r="AJ718">
        <v>-10.056926512456123</v>
      </c>
      <c r="AK718">
        <v>0.403734268424778</v>
      </c>
      <c r="AL718">
        <v>-0.86565687248349432</v>
      </c>
      <c r="AM718">
        <v>0.29615881940559657</v>
      </c>
      <c r="AN718" s="2"/>
    </row>
    <row r="719" spans="1:40" x14ac:dyDescent="0.45">
      <c r="A719">
        <v>718</v>
      </c>
      <c r="B719" t="s">
        <v>526</v>
      </c>
      <c r="C719">
        <v>1950</v>
      </c>
      <c r="D719">
        <v>32</v>
      </c>
      <c r="E719" t="s">
        <v>251</v>
      </c>
      <c r="F719" t="s">
        <v>17</v>
      </c>
      <c r="G719">
        <v>562</v>
      </c>
      <c r="H719">
        <v>78</v>
      </c>
      <c r="I719">
        <v>146</v>
      </c>
      <c r="J719">
        <v>82</v>
      </c>
      <c r="K719">
        <v>33</v>
      </c>
      <c r="L719">
        <v>4</v>
      </c>
      <c r="M719">
        <v>2</v>
      </c>
      <c r="N719">
        <v>78</v>
      </c>
      <c r="O719">
        <v>156</v>
      </c>
      <c r="P719" s="28">
        <v>6.3</v>
      </c>
      <c r="Q719">
        <v>4.2</v>
      </c>
      <c r="R719">
        <v>5.9</v>
      </c>
      <c r="S719">
        <v>0</v>
      </c>
      <c r="T719">
        <v>39</v>
      </c>
      <c r="U719">
        <v>4</v>
      </c>
      <c r="V719">
        <v>-47.217614202620098</v>
      </c>
      <c r="W719">
        <v>10.230820446792324</v>
      </c>
      <c r="X719">
        <v>2.7150207892888547</v>
      </c>
      <c r="Y719">
        <v>14.08884173269764</v>
      </c>
      <c r="Z719">
        <v>-4.8839400683912286</v>
      </c>
      <c r="AA719">
        <v>-3.0264867245831457</v>
      </c>
      <c r="AB719">
        <v>-0.538469672174272</v>
      </c>
      <c r="AC719">
        <v>8.0072090857613798E-2</v>
      </c>
      <c r="AD719">
        <v>-3.3803725855384603</v>
      </c>
      <c r="AE719">
        <v>28.983649261839169</v>
      </c>
      <c r="AF719">
        <v>-11.783297278327364</v>
      </c>
      <c r="AG719">
        <v>9.1915014688851482</v>
      </c>
      <c r="AH719">
        <v>8.6568121233567243</v>
      </c>
      <c r="AI719">
        <v>0</v>
      </c>
      <c r="AJ719">
        <v>-8.5265246518649729</v>
      </c>
      <c r="AK719">
        <v>-0.538312357899704</v>
      </c>
      <c r="AL719">
        <v>-5.9482996276817772</v>
      </c>
      <c r="AM719">
        <v>2.6034793890684221E-3</v>
      </c>
      <c r="AN719" s="2"/>
    </row>
    <row r="720" spans="1:40" x14ac:dyDescent="0.45">
      <c r="A720">
        <v>719</v>
      </c>
      <c r="B720" t="s">
        <v>305</v>
      </c>
      <c r="C720">
        <v>1984</v>
      </c>
      <c r="D720">
        <v>24</v>
      </c>
      <c r="E720" t="s">
        <v>117</v>
      </c>
      <c r="F720" t="s">
        <v>17</v>
      </c>
      <c r="G720">
        <v>675</v>
      </c>
      <c r="H720">
        <v>88</v>
      </c>
      <c r="I720">
        <v>213</v>
      </c>
      <c r="J720">
        <v>177</v>
      </c>
      <c r="K720">
        <v>21</v>
      </c>
      <c r="L720">
        <v>10</v>
      </c>
      <c r="M720">
        <v>33</v>
      </c>
      <c r="N720">
        <v>59</v>
      </c>
      <c r="O720">
        <v>141</v>
      </c>
      <c r="P720" s="28">
        <v>6.3</v>
      </c>
      <c r="Q720">
        <v>4</v>
      </c>
      <c r="R720">
        <v>4.8</v>
      </c>
      <c r="S720">
        <v>0.8</v>
      </c>
      <c r="T720">
        <v>33</v>
      </c>
      <c r="U720">
        <v>-4</v>
      </c>
      <c r="V720">
        <v>-47.217614202620098</v>
      </c>
      <c r="W720">
        <v>12.287907120257684</v>
      </c>
      <c r="X720">
        <v>3.0631003776592207</v>
      </c>
      <c r="Y720">
        <v>20.554269103182175</v>
      </c>
      <c r="Z720">
        <v>-10.542163318356677</v>
      </c>
      <c r="AA720">
        <v>-1.925946097462002</v>
      </c>
      <c r="AB720">
        <v>-1.3461741804356799</v>
      </c>
      <c r="AC720">
        <v>1.3211894991506277</v>
      </c>
      <c r="AD720">
        <v>-2.5569484941893483</v>
      </c>
      <c r="AE720">
        <v>26.196759909739249</v>
      </c>
      <c r="AF720">
        <v>-11.783297278327364</v>
      </c>
      <c r="AG720">
        <v>8.7538109227477605</v>
      </c>
      <c r="AH720">
        <v>7.0428302020529276</v>
      </c>
      <c r="AI720">
        <v>-8.8498149920744798E-2</v>
      </c>
      <c r="AJ720">
        <v>-7.2147516285011308</v>
      </c>
      <c r="AK720">
        <v>0.538312357899704</v>
      </c>
      <c r="AL720">
        <v>-2.917213857123695</v>
      </c>
      <c r="AM720">
        <v>5.1309151246432962E-2</v>
      </c>
      <c r="AN720" s="2"/>
    </row>
    <row r="721" spans="1:40" x14ac:dyDescent="0.45">
      <c r="A721">
        <v>720</v>
      </c>
      <c r="B721" t="s">
        <v>527</v>
      </c>
      <c r="C721">
        <v>1984</v>
      </c>
      <c r="D721">
        <v>36</v>
      </c>
      <c r="E721" t="s">
        <v>46</v>
      </c>
      <c r="F721" t="s">
        <v>17</v>
      </c>
      <c r="G721">
        <v>685</v>
      </c>
      <c r="H721">
        <v>96</v>
      </c>
      <c r="I721">
        <v>187</v>
      </c>
      <c r="J721">
        <v>134</v>
      </c>
      <c r="K721">
        <v>28</v>
      </c>
      <c r="L721">
        <v>13</v>
      </c>
      <c r="M721">
        <v>22</v>
      </c>
      <c r="N721">
        <v>73</v>
      </c>
      <c r="O721">
        <v>145</v>
      </c>
      <c r="P721" s="28">
        <v>6.3</v>
      </c>
      <c r="Q721">
        <v>4</v>
      </c>
      <c r="R721">
        <v>5.6</v>
      </c>
      <c r="S721">
        <v>0</v>
      </c>
      <c r="T721">
        <v>34</v>
      </c>
      <c r="U721">
        <v>2</v>
      </c>
      <c r="V721">
        <v>-47.217614202620098</v>
      </c>
      <c r="W721">
        <v>12.469950188705946</v>
      </c>
      <c r="X721">
        <v>3.3415640483555133</v>
      </c>
      <c r="Y721">
        <v>18.045297287770264</v>
      </c>
      <c r="Z721">
        <v>-7.9810727946881048</v>
      </c>
      <c r="AA721">
        <v>-2.5679281299493359</v>
      </c>
      <c r="AB721">
        <v>-1.7500264345663841</v>
      </c>
      <c r="AC721">
        <v>0.88079299943375178</v>
      </c>
      <c r="AD721">
        <v>-3.1636820351834309</v>
      </c>
      <c r="AE721">
        <v>26.939930403632562</v>
      </c>
      <c r="AF721">
        <v>-11.783297278327364</v>
      </c>
      <c r="AG721">
        <v>8.7538109227477605</v>
      </c>
      <c r="AH721">
        <v>8.2166352357284147</v>
      </c>
      <c r="AI721">
        <v>0</v>
      </c>
      <c r="AJ721">
        <v>-7.4333804657284377</v>
      </c>
      <c r="AK721">
        <v>-0.269156178949852</v>
      </c>
      <c r="AL721">
        <v>-3.5181764336387964</v>
      </c>
      <c r="AM721">
        <v>2.8799457362797577E-2</v>
      </c>
      <c r="AN721" s="2"/>
    </row>
    <row r="722" spans="1:40" x14ac:dyDescent="0.45">
      <c r="A722">
        <v>721</v>
      </c>
      <c r="B722" t="s">
        <v>294</v>
      </c>
      <c r="C722">
        <v>2002</v>
      </c>
      <c r="D722">
        <v>28</v>
      </c>
      <c r="E722" t="s">
        <v>114</v>
      </c>
      <c r="F722" t="s">
        <v>17</v>
      </c>
      <c r="G722">
        <v>668</v>
      </c>
      <c r="H722">
        <v>107</v>
      </c>
      <c r="I722">
        <v>182</v>
      </c>
      <c r="J722">
        <v>109</v>
      </c>
      <c r="K722">
        <v>39</v>
      </c>
      <c r="L722">
        <v>4</v>
      </c>
      <c r="M722">
        <v>5</v>
      </c>
      <c r="N722">
        <v>99</v>
      </c>
      <c r="O722">
        <v>148</v>
      </c>
      <c r="P722" s="28">
        <v>6.3</v>
      </c>
      <c r="Q722">
        <v>4.3</v>
      </c>
      <c r="R722">
        <v>5.2</v>
      </c>
      <c r="S722">
        <v>0.2</v>
      </c>
      <c r="T722">
        <v>39</v>
      </c>
      <c r="U722">
        <v>1</v>
      </c>
      <c r="V722">
        <v>-47.217614202620098</v>
      </c>
      <c r="W722">
        <v>12.160476972343901</v>
      </c>
      <c r="X722">
        <v>3.7244515955629161</v>
      </c>
      <c r="Y722">
        <v>17.56280270788336</v>
      </c>
      <c r="Z722">
        <v>-6.4920666762761456</v>
      </c>
      <c r="AA722">
        <v>-3.5767570381437181</v>
      </c>
      <c r="AB722">
        <v>-0.538469672174272</v>
      </c>
      <c r="AC722">
        <v>0.20018022714403449</v>
      </c>
      <c r="AD722">
        <v>-4.2904728970295842</v>
      </c>
      <c r="AE722">
        <v>27.497308274052546</v>
      </c>
      <c r="AF722">
        <v>-11.783297278327364</v>
      </c>
      <c r="AG722">
        <v>9.4103467419538429</v>
      </c>
      <c r="AH722">
        <v>7.6297327188906721</v>
      </c>
      <c r="AI722">
        <v>-2.21245374801862E-2</v>
      </c>
      <c r="AJ722">
        <v>-8.5265246518649729</v>
      </c>
      <c r="AK722">
        <v>-0.134578089474926</v>
      </c>
      <c r="AL722">
        <v>-4.3966058055599966</v>
      </c>
      <c r="AM722">
        <v>1.2169169382720283E-2</v>
      </c>
      <c r="AN722" s="2"/>
    </row>
    <row r="723" spans="1:40" x14ac:dyDescent="0.45">
      <c r="A723">
        <v>722</v>
      </c>
      <c r="B723" t="s">
        <v>466</v>
      </c>
      <c r="C723">
        <v>2014</v>
      </c>
      <c r="D723">
        <v>26</v>
      </c>
      <c r="E723" t="s">
        <v>97</v>
      </c>
      <c r="F723" t="s">
        <v>13</v>
      </c>
      <c r="G723">
        <v>654</v>
      </c>
      <c r="H723">
        <v>71</v>
      </c>
      <c r="I723">
        <v>158</v>
      </c>
      <c r="J723">
        <v>102</v>
      </c>
      <c r="K723">
        <v>27</v>
      </c>
      <c r="L723">
        <v>4</v>
      </c>
      <c r="M723">
        <v>7</v>
      </c>
      <c r="N723">
        <v>52</v>
      </c>
      <c r="O723">
        <v>127</v>
      </c>
      <c r="P723" s="28">
        <v>6.3</v>
      </c>
      <c r="Q723">
        <v>4</v>
      </c>
      <c r="R723">
        <v>4.5999999999999996</v>
      </c>
      <c r="S723">
        <v>2.2000000000000002</v>
      </c>
      <c r="T723">
        <v>20</v>
      </c>
      <c r="U723">
        <v>-3</v>
      </c>
      <c r="V723">
        <v>-47.217614202620098</v>
      </c>
      <c r="W723">
        <v>11.905616676516335</v>
      </c>
      <c r="X723">
        <v>2.4713650774295988</v>
      </c>
      <c r="Y723">
        <v>15.246828724426214</v>
      </c>
      <c r="Z723">
        <v>-6.0751449631207963</v>
      </c>
      <c r="AA723">
        <v>-2.4762164110225742</v>
      </c>
      <c r="AB723">
        <v>-0.538469672174272</v>
      </c>
      <c r="AC723">
        <v>0.28025231800164829</v>
      </c>
      <c r="AD723">
        <v>-2.253581723692307</v>
      </c>
      <c r="AE723">
        <v>23.595663181112656</v>
      </c>
      <c r="AF723">
        <v>-11.783297278327364</v>
      </c>
      <c r="AG723">
        <v>8.7538109227477605</v>
      </c>
      <c r="AH723">
        <v>6.7493789436340554</v>
      </c>
      <c r="AI723">
        <v>-0.24336991228204821</v>
      </c>
      <c r="AJ723">
        <v>-4.3725767445461399</v>
      </c>
      <c r="AK723">
        <v>0.403734268424778</v>
      </c>
      <c r="AL723">
        <v>-5.5536207954925594</v>
      </c>
      <c r="AM723">
        <v>3.8584616154167199E-3</v>
      </c>
      <c r="AN723" s="2"/>
    </row>
    <row r="724" spans="1:40" x14ac:dyDescent="0.45">
      <c r="A724">
        <v>723</v>
      </c>
      <c r="B724" t="s">
        <v>470</v>
      </c>
      <c r="C724">
        <v>1998</v>
      </c>
      <c r="D724">
        <v>32</v>
      </c>
      <c r="E724" t="s">
        <v>117</v>
      </c>
      <c r="F724" t="s">
        <v>17</v>
      </c>
      <c r="G724">
        <v>661</v>
      </c>
      <c r="H724">
        <v>112</v>
      </c>
      <c r="I724">
        <v>156</v>
      </c>
      <c r="J724">
        <v>74</v>
      </c>
      <c r="K724">
        <v>28</v>
      </c>
      <c r="L724">
        <v>4</v>
      </c>
      <c r="M724">
        <v>11</v>
      </c>
      <c r="N724">
        <v>79</v>
      </c>
      <c r="O724">
        <v>156</v>
      </c>
      <c r="P724" s="28">
        <v>6.3</v>
      </c>
      <c r="Q724">
        <v>4.3</v>
      </c>
      <c r="R724">
        <v>6.2</v>
      </c>
      <c r="S724">
        <v>-0.5</v>
      </c>
      <c r="T724">
        <v>45</v>
      </c>
      <c r="U724">
        <v>4</v>
      </c>
      <c r="V724">
        <v>-47.217614202620098</v>
      </c>
      <c r="W724">
        <v>12.033046824430118</v>
      </c>
      <c r="X724">
        <v>3.8984913897480991</v>
      </c>
      <c r="Y724">
        <v>15.053830892471451</v>
      </c>
      <c r="Z724">
        <v>-4.4074581104994017</v>
      </c>
      <c r="AA724">
        <v>-2.5679281299493359</v>
      </c>
      <c r="AB724">
        <v>-0.538469672174272</v>
      </c>
      <c r="AC724">
        <v>0.44039649971687589</v>
      </c>
      <c r="AD724">
        <v>-3.4237106956094663</v>
      </c>
      <c r="AE724">
        <v>28.983649261839169</v>
      </c>
      <c r="AF724">
        <v>-11.783297278327364</v>
      </c>
      <c r="AG724">
        <v>9.4103467419538429</v>
      </c>
      <c r="AH724">
        <v>9.0969890109850322</v>
      </c>
      <c r="AI724">
        <v>5.5311343700465497E-2</v>
      </c>
      <c r="AJ724">
        <v>-9.8382976752288158</v>
      </c>
      <c r="AK724">
        <v>-0.538312357899704</v>
      </c>
      <c r="AL724">
        <v>-1.3430261574634095</v>
      </c>
      <c r="AM724">
        <v>0.2070128485421561</v>
      </c>
      <c r="AN724" s="2"/>
    </row>
    <row r="725" spans="1:40" x14ac:dyDescent="0.45">
      <c r="A725">
        <v>724</v>
      </c>
      <c r="B725" t="s">
        <v>488</v>
      </c>
      <c r="C725">
        <v>2008</v>
      </c>
      <c r="D725">
        <v>29</v>
      </c>
      <c r="E725" t="s">
        <v>40</v>
      </c>
      <c r="F725" t="s">
        <v>13</v>
      </c>
      <c r="G725">
        <v>621</v>
      </c>
      <c r="H725">
        <v>91</v>
      </c>
      <c r="I725">
        <v>168</v>
      </c>
      <c r="J725">
        <v>92</v>
      </c>
      <c r="K725">
        <v>43</v>
      </c>
      <c r="L725">
        <v>4</v>
      </c>
      <c r="M725">
        <v>3</v>
      </c>
      <c r="N725">
        <v>62</v>
      </c>
      <c r="O725">
        <v>144</v>
      </c>
      <c r="P725" s="28">
        <v>6.3</v>
      </c>
      <c r="Q725">
        <v>4.0999999999999996</v>
      </c>
      <c r="R725">
        <v>5.2</v>
      </c>
      <c r="S725">
        <v>0.6</v>
      </c>
      <c r="T725">
        <v>35</v>
      </c>
      <c r="U725">
        <v>0</v>
      </c>
      <c r="V725">
        <v>-47.217614202620098</v>
      </c>
      <c r="W725">
        <v>11.30487455063707</v>
      </c>
      <c r="X725">
        <v>3.1675242541703308</v>
      </c>
      <c r="Y725">
        <v>16.211817884200023</v>
      </c>
      <c r="Z725">
        <v>-5.4795425157560125</v>
      </c>
      <c r="AA725">
        <v>-3.9436039138507661</v>
      </c>
      <c r="AB725">
        <v>-0.538469672174272</v>
      </c>
      <c r="AC725">
        <v>0.1201081362864207</v>
      </c>
      <c r="AD725">
        <v>-2.6869628244023658</v>
      </c>
      <c r="AE725">
        <v>26.754137780159233</v>
      </c>
      <c r="AF725">
        <v>-11.783297278327364</v>
      </c>
      <c r="AG725">
        <v>8.9726561958164535</v>
      </c>
      <c r="AH725">
        <v>7.6297327188906721</v>
      </c>
      <c r="AI725">
        <v>-6.6373612440558588E-2</v>
      </c>
      <c r="AJ725">
        <v>-7.6520093029557446</v>
      </c>
      <c r="AK725">
        <v>0</v>
      </c>
      <c r="AL725">
        <v>-5.2070218023669774</v>
      </c>
      <c r="AM725">
        <v>5.4481192763573671E-3</v>
      </c>
      <c r="AN725" s="2"/>
    </row>
    <row r="726" spans="1:40" x14ac:dyDescent="0.45">
      <c r="A726">
        <v>725</v>
      </c>
      <c r="B726" t="s">
        <v>528</v>
      </c>
      <c r="C726">
        <v>1951</v>
      </c>
      <c r="D726">
        <v>29</v>
      </c>
      <c r="E726" t="s">
        <v>233</v>
      </c>
      <c r="F726" t="s">
        <v>17</v>
      </c>
      <c r="G726">
        <v>700</v>
      </c>
      <c r="H726">
        <v>114</v>
      </c>
      <c r="I726">
        <v>196</v>
      </c>
      <c r="J726">
        <v>134</v>
      </c>
      <c r="K726">
        <v>41</v>
      </c>
      <c r="L726">
        <v>7</v>
      </c>
      <c r="M726">
        <v>12</v>
      </c>
      <c r="N726">
        <v>42</v>
      </c>
      <c r="O726">
        <v>114</v>
      </c>
      <c r="P726" s="28">
        <v>6.3</v>
      </c>
      <c r="Q726">
        <v>3.7</v>
      </c>
      <c r="R726">
        <v>5.9</v>
      </c>
      <c r="S726">
        <v>1.6</v>
      </c>
      <c r="T726">
        <v>14</v>
      </c>
      <c r="U726">
        <v>7</v>
      </c>
      <c r="V726">
        <v>-47.217614202620098</v>
      </c>
      <c r="W726">
        <v>12.743014791378339</v>
      </c>
      <c r="X726">
        <v>3.9681073074221724</v>
      </c>
      <c r="Y726">
        <v>18.913787531566694</v>
      </c>
      <c r="Z726">
        <v>-7.9810727946881048</v>
      </c>
      <c r="AA726">
        <v>-3.7601804759972417</v>
      </c>
      <c r="AB726">
        <v>-0.94232192630497602</v>
      </c>
      <c r="AC726">
        <v>0.48043254514568279</v>
      </c>
      <c r="AD726">
        <v>-1.8202006229822478</v>
      </c>
      <c r="AE726">
        <v>21.180359075959391</v>
      </c>
      <c r="AF726">
        <v>-11.783297278327364</v>
      </c>
      <c r="AG726">
        <v>8.0972751035416781</v>
      </c>
      <c r="AH726">
        <v>8.6568121233567243</v>
      </c>
      <c r="AI726">
        <v>-0.1769962998414896</v>
      </c>
      <c r="AJ726">
        <v>-3.0608037211822978</v>
      </c>
      <c r="AK726">
        <v>-0.94204662632448199</v>
      </c>
      <c r="AL726">
        <v>-3.6447454698976203</v>
      </c>
      <c r="AM726">
        <v>2.5462766704686633E-2</v>
      </c>
      <c r="AN726" s="2"/>
    </row>
    <row r="727" spans="1:40" x14ac:dyDescent="0.45">
      <c r="A727">
        <v>726</v>
      </c>
      <c r="B727" t="s">
        <v>396</v>
      </c>
      <c r="C727">
        <v>2000</v>
      </c>
      <c r="D727">
        <v>30</v>
      </c>
      <c r="E727" t="s">
        <v>25</v>
      </c>
      <c r="F727" t="s">
        <v>17</v>
      </c>
      <c r="G727">
        <v>643</v>
      </c>
      <c r="H727">
        <v>129</v>
      </c>
      <c r="I727">
        <v>155</v>
      </c>
      <c r="J727">
        <v>88</v>
      </c>
      <c r="K727">
        <v>25</v>
      </c>
      <c r="L727">
        <v>0</v>
      </c>
      <c r="M727">
        <v>10</v>
      </c>
      <c r="N727">
        <v>103</v>
      </c>
      <c r="O727">
        <v>147</v>
      </c>
      <c r="P727" s="28">
        <v>6.3</v>
      </c>
      <c r="Q727">
        <v>4.4000000000000004</v>
      </c>
      <c r="R727">
        <v>6.2</v>
      </c>
      <c r="S727">
        <v>0.4</v>
      </c>
      <c r="T727">
        <v>42</v>
      </c>
      <c r="U727">
        <v>2</v>
      </c>
      <c r="V727">
        <v>-47.217614202620098</v>
      </c>
      <c r="W727">
        <v>11.705369301223246</v>
      </c>
      <c r="X727">
        <v>4.490226689977721</v>
      </c>
      <c r="Y727">
        <v>14.95733197649407</v>
      </c>
      <c r="Z727">
        <v>-5.2413015368100986</v>
      </c>
      <c r="AA727">
        <v>-2.2927929731690497</v>
      </c>
      <c r="AB727">
        <v>0</v>
      </c>
      <c r="AC727">
        <v>0.40036045428806899</v>
      </c>
      <c r="AD727">
        <v>-4.4638253373136081</v>
      </c>
      <c r="AE727">
        <v>27.311515650579217</v>
      </c>
      <c r="AF727">
        <v>-11.783297278327364</v>
      </c>
      <c r="AG727">
        <v>9.6291920150225376</v>
      </c>
      <c r="AH727">
        <v>9.0969890109850322</v>
      </c>
      <c r="AI727">
        <v>-4.4249074960372399E-2</v>
      </c>
      <c r="AJ727">
        <v>-9.1824111635468935</v>
      </c>
      <c r="AK727">
        <v>-0.269156178949852</v>
      </c>
      <c r="AL727">
        <v>-2.9036626471274447</v>
      </c>
      <c r="AM727">
        <v>5.1972802064146242E-2</v>
      </c>
      <c r="AN727" s="2"/>
    </row>
    <row r="728" spans="1:40" x14ac:dyDescent="0.45">
      <c r="A728">
        <v>727</v>
      </c>
      <c r="B728" t="s">
        <v>529</v>
      </c>
      <c r="C728">
        <v>2009</v>
      </c>
      <c r="D728">
        <v>25</v>
      </c>
      <c r="E728" t="s">
        <v>43</v>
      </c>
      <c r="F728" t="s">
        <v>17</v>
      </c>
      <c r="G728">
        <v>719</v>
      </c>
      <c r="H728">
        <v>103</v>
      </c>
      <c r="I728">
        <v>177</v>
      </c>
      <c r="J728">
        <v>93</v>
      </c>
      <c r="K728">
        <v>35</v>
      </c>
      <c r="L728">
        <v>3</v>
      </c>
      <c r="M728">
        <v>2</v>
      </c>
      <c r="N728">
        <v>110</v>
      </c>
      <c r="O728">
        <v>166</v>
      </c>
      <c r="P728" s="28">
        <v>6.3</v>
      </c>
      <c r="Q728">
        <v>4.2</v>
      </c>
      <c r="R728">
        <v>6.3</v>
      </c>
      <c r="S728">
        <v>-1</v>
      </c>
      <c r="T728">
        <v>56</v>
      </c>
      <c r="U728">
        <v>-5</v>
      </c>
      <c r="V728">
        <v>-47.217614202620098</v>
      </c>
      <c r="W728">
        <v>13.088896621430036</v>
      </c>
      <c r="X728">
        <v>3.5852197602147697</v>
      </c>
      <c r="Y728">
        <v>17.080308127996453</v>
      </c>
      <c r="Z728">
        <v>-5.539102760492491</v>
      </c>
      <c r="AA728">
        <v>-3.2099101624366702</v>
      </c>
      <c r="AB728">
        <v>-0.40385225413070402</v>
      </c>
      <c r="AC728">
        <v>8.0072090857613798E-2</v>
      </c>
      <c r="AD728">
        <v>-4.7671921078106489</v>
      </c>
      <c r="AE728">
        <v>30.84157549657245</v>
      </c>
      <c r="AF728">
        <v>-11.783297278327364</v>
      </c>
      <c r="AG728">
        <v>9.1915014688851482</v>
      </c>
      <c r="AH728">
        <v>9.243714640194467</v>
      </c>
      <c r="AI728">
        <v>0.11062268740093099</v>
      </c>
      <c r="AJ728">
        <v>-12.243214884729191</v>
      </c>
      <c r="AK728">
        <v>0.67289044737463</v>
      </c>
      <c r="AL728">
        <v>-1.2693823096206711</v>
      </c>
      <c r="AM728">
        <v>0.21936300883092216</v>
      </c>
      <c r="AN728" s="2"/>
    </row>
    <row r="729" spans="1:40" x14ac:dyDescent="0.45">
      <c r="A729">
        <v>728</v>
      </c>
      <c r="B729" t="s">
        <v>32</v>
      </c>
      <c r="C729">
        <v>2016</v>
      </c>
      <c r="D729">
        <v>26</v>
      </c>
      <c r="E729" t="s">
        <v>19</v>
      </c>
      <c r="F729" t="s">
        <v>17</v>
      </c>
      <c r="G729">
        <v>693</v>
      </c>
      <c r="H729">
        <v>102</v>
      </c>
      <c r="I729">
        <v>178</v>
      </c>
      <c r="J729">
        <v>95</v>
      </c>
      <c r="K729">
        <v>43</v>
      </c>
      <c r="L729">
        <v>6</v>
      </c>
      <c r="M729">
        <v>6</v>
      </c>
      <c r="N729">
        <v>89</v>
      </c>
      <c r="O729">
        <v>157</v>
      </c>
      <c r="P729" s="28">
        <v>6.3</v>
      </c>
      <c r="Q729">
        <v>4.2</v>
      </c>
      <c r="R729">
        <v>5.6</v>
      </c>
      <c r="S729">
        <v>-0.2</v>
      </c>
      <c r="T729">
        <v>46</v>
      </c>
      <c r="U729">
        <v>-1</v>
      </c>
      <c r="V729">
        <v>-47.217614202620098</v>
      </c>
      <c r="W729">
        <v>12.615584643464556</v>
      </c>
      <c r="X729">
        <v>3.550411801377733</v>
      </c>
      <c r="Y729">
        <v>17.176807043973835</v>
      </c>
      <c r="Z729">
        <v>-5.6582232499654479</v>
      </c>
      <c r="AA729">
        <v>-3.9436039138507661</v>
      </c>
      <c r="AB729">
        <v>-0.80770450826140805</v>
      </c>
      <c r="AC729">
        <v>0.24021627257284139</v>
      </c>
      <c r="AD729">
        <v>-3.857091796319525</v>
      </c>
      <c r="AE729">
        <v>29.169441885312498</v>
      </c>
      <c r="AF729">
        <v>-11.783297278327364</v>
      </c>
      <c r="AG729">
        <v>9.1915014688851482</v>
      </c>
      <c r="AH729">
        <v>8.2166352357284147</v>
      </c>
      <c r="AI729">
        <v>2.21245374801862E-2</v>
      </c>
      <c r="AJ729">
        <v>-10.056926512456123</v>
      </c>
      <c r="AK729">
        <v>0.134578089474926</v>
      </c>
      <c r="AL729">
        <v>-3.0071604835305927</v>
      </c>
      <c r="AM729">
        <v>4.7103432743746711E-2</v>
      </c>
      <c r="AN729" s="2"/>
    </row>
    <row r="730" spans="1:40" x14ac:dyDescent="0.45">
      <c r="A730">
        <v>729</v>
      </c>
      <c r="B730" t="s">
        <v>24</v>
      </c>
      <c r="C730">
        <v>2017</v>
      </c>
      <c r="D730">
        <v>29</v>
      </c>
      <c r="E730" t="s">
        <v>317</v>
      </c>
      <c r="F730" t="s">
        <v>17</v>
      </c>
      <c r="G730">
        <v>665</v>
      </c>
      <c r="H730">
        <v>117</v>
      </c>
      <c r="I730">
        <v>166</v>
      </c>
      <c r="J730">
        <v>93</v>
      </c>
      <c r="K730">
        <v>34</v>
      </c>
      <c r="L730">
        <v>3</v>
      </c>
      <c r="M730">
        <v>18</v>
      </c>
      <c r="N730">
        <v>94</v>
      </c>
      <c r="O730">
        <v>142</v>
      </c>
      <c r="P730" s="28">
        <v>6.3</v>
      </c>
      <c r="Q730">
        <v>4.3</v>
      </c>
      <c r="R730">
        <v>4.9000000000000004</v>
      </c>
      <c r="S730">
        <v>0.5</v>
      </c>
      <c r="T730">
        <v>35</v>
      </c>
      <c r="U730">
        <v>4</v>
      </c>
      <c r="V730">
        <v>-47.217614202620098</v>
      </c>
      <c r="W730">
        <v>12.105864051809421</v>
      </c>
      <c r="X730">
        <v>4.0725311839332825</v>
      </c>
      <c r="Y730">
        <v>16.01882005224526</v>
      </c>
      <c r="Z730">
        <v>-5.539102760492491</v>
      </c>
      <c r="AA730">
        <v>-3.1181984435099079</v>
      </c>
      <c r="AB730">
        <v>-0.40385225413070402</v>
      </c>
      <c r="AC730">
        <v>0.72064881771852418</v>
      </c>
      <c r="AD730">
        <v>-4.0737823466745544</v>
      </c>
      <c r="AE730">
        <v>26.382552533212579</v>
      </c>
      <c r="AF730">
        <v>-11.783297278327364</v>
      </c>
      <c r="AG730">
        <v>9.4103467419538429</v>
      </c>
      <c r="AH730">
        <v>7.1895558312623642</v>
      </c>
      <c r="AI730">
        <v>-5.5311343700465497E-2</v>
      </c>
      <c r="AJ730">
        <v>-7.6520093029557446</v>
      </c>
      <c r="AK730">
        <v>-0.538312357899704</v>
      </c>
      <c r="AL730">
        <v>-4.4811610781757629</v>
      </c>
      <c r="AM730">
        <v>1.1193547919287001E-2</v>
      </c>
      <c r="AN730" s="2"/>
    </row>
    <row r="731" spans="1:40" x14ac:dyDescent="0.45">
      <c r="A731">
        <v>730</v>
      </c>
      <c r="B731" t="s">
        <v>393</v>
      </c>
      <c r="C731">
        <v>2012</v>
      </c>
      <c r="D731">
        <v>28</v>
      </c>
      <c r="E731" t="s">
        <v>155</v>
      </c>
      <c r="F731" t="s">
        <v>13</v>
      </c>
      <c r="G731">
        <v>721</v>
      </c>
      <c r="H731">
        <v>93</v>
      </c>
      <c r="I731">
        <v>189</v>
      </c>
      <c r="J731">
        <v>119</v>
      </c>
      <c r="K731">
        <v>51</v>
      </c>
      <c r="L731">
        <v>5</v>
      </c>
      <c r="M731">
        <v>10</v>
      </c>
      <c r="N731">
        <v>73</v>
      </c>
      <c r="O731">
        <v>123</v>
      </c>
      <c r="P731" s="28">
        <v>6.3</v>
      </c>
      <c r="Q731">
        <v>3.8</v>
      </c>
      <c r="R731">
        <v>3.9</v>
      </c>
      <c r="S731">
        <v>1.9</v>
      </c>
      <c r="T731">
        <v>18</v>
      </c>
      <c r="U731">
        <v>0</v>
      </c>
      <c r="V731">
        <v>-47.217614202620098</v>
      </c>
      <c r="W731">
        <v>13.12530523511969</v>
      </c>
      <c r="X731">
        <v>3.2371401718444037</v>
      </c>
      <c r="Y731">
        <v>18.238295119725027</v>
      </c>
      <c r="Z731">
        <v>-7.0876691236409295</v>
      </c>
      <c r="AA731">
        <v>-4.6772976652648621</v>
      </c>
      <c r="AB731">
        <v>-0.67308709021783997</v>
      </c>
      <c r="AC731">
        <v>0.40036045428806899</v>
      </c>
      <c r="AD731">
        <v>-3.1636820351834309</v>
      </c>
      <c r="AE731">
        <v>22.852492687219346</v>
      </c>
      <c r="AF731">
        <v>-11.783297278327364</v>
      </c>
      <c r="AG731">
        <v>8.3161203766103728</v>
      </c>
      <c r="AH731">
        <v>5.7222995391680032</v>
      </c>
      <c r="AI731">
        <v>-0.21018310606176888</v>
      </c>
      <c r="AJ731">
        <v>-3.9353190700915262</v>
      </c>
      <c r="AK731">
        <v>0</v>
      </c>
      <c r="AL731">
        <v>-6.8561359874329098</v>
      </c>
      <c r="AM731">
        <v>1.0518672001502683E-3</v>
      </c>
      <c r="AN731" s="2"/>
    </row>
    <row r="732" spans="1:40" x14ac:dyDescent="0.45">
      <c r="A732">
        <v>731</v>
      </c>
      <c r="B732" t="s">
        <v>159</v>
      </c>
      <c r="C732">
        <v>1984</v>
      </c>
      <c r="D732">
        <v>30</v>
      </c>
      <c r="E732" t="s">
        <v>313</v>
      </c>
      <c r="F732" t="s">
        <v>17</v>
      </c>
      <c r="G732">
        <v>657</v>
      </c>
      <c r="H732">
        <v>83</v>
      </c>
      <c r="I732">
        <v>171</v>
      </c>
      <c r="J732">
        <v>125</v>
      </c>
      <c r="K732">
        <v>31</v>
      </c>
      <c r="L732">
        <v>0</v>
      </c>
      <c r="M732">
        <v>2</v>
      </c>
      <c r="N732">
        <v>97</v>
      </c>
      <c r="O732">
        <v>143</v>
      </c>
      <c r="P732" s="28">
        <v>6.3</v>
      </c>
      <c r="Q732">
        <v>4.0999999999999996</v>
      </c>
      <c r="R732">
        <v>5.2</v>
      </c>
      <c r="S732">
        <v>0.1</v>
      </c>
      <c r="T732">
        <v>33</v>
      </c>
      <c r="U732">
        <v>3</v>
      </c>
      <c r="V732">
        <v>-47.217614202620098</v>
      </c>
      <c r="W732">
        <v>11.960229597050812</v>
      </c>
      <c r="X732">
        <v>2.8890605834740377</v>
      </c>
      <c r="Y732">
        <v>16.501314632132168</v>
      </c>
      <c r="Z732">
        <v>-7.4450305920597994</v>
      </c>
      <c r="AA732">
        <v>-2.8430632867296222</v>
      </c>
      <c r="AB732">
        <v>0</v>
      </c>
      <c r="AC732">
        <v>8.0072090857613798E-2</v>
      </c>
      <c r="AD732">
        <v>-4.2037966768875723</v>
      </c>
      <c r="AE732">
        <v>26.568345156685904</v>
      </c>
      <c r="AF732">
        <v>-11.783297278327364</v>
      </c>
      <c r="AG732">
        <v>8.9726561958164535</v>
      </c>
      <c r="AH732">
        <v>7.6297327188906721</v>
      </c>
      <c r="AI732">
        <v>-1.10622687400931E-2</v>
      </c>
      <c r="AJ732">
        <v>-7.2147516285011308</v>
      </c>
      <c r="AK732">
        <v>-0.403734268424778</v>
      </c>
      <c r="AL732">
        <v>-6.5209392273827991</v>
      </c>
      <c r="AM732">
        <v>1.4701212034341278E-3</v>
      </c>
      <c r="AN732" s="2"/>
    </row>
    <row r="733" spans="1:40" x14ac:dyDescent="0.45">
      <c r="A733">
        <v>732</v>
      </c>
      <c r="B733" t="s">
        <v>146</v>
      </c>
      <c r="C733">
        <v>1984</v>
      </c>
      <c r="D733">
        <v>23</v>
      </c>
      <c r="E733" t="s">
        <v>22</v>
      </c>
      <c r="F733" t="s">
        <v>13</v>
      </c>
      <c r="G733">
        <v>662</v>
      </c>
      <c r="H733">
        <v>91</v>
      </c>
      <c r="I733">
        <v>207</v>
      </c>
      <c r="J733">
        <v>138</v>
      </c>
      <c r="K733">
        <v>44</v>
      </c>
      <c r="L733">
        <v>2</v>
      </c>
      <c r="M733">
        <v>1</v>
      </c>
      <c r="N733">
        <v>41</v>
      </c>
      <c r="O733">
        <v>156</v>
      </c>
      <c r="P733" s="28">
        <v>6.3</v>
      </c>
      <c r="Q733">
        <v>4.2</v>
      </c>
      <c r="R733">
        <v>5.8</v>
      </c>
      <c r="S733">
        <v>-0.2</v>
      </c>
      <c r="T733">
        <v>42</v>
      </c>
      <c r="U733">
        <v>0</v>
      </c>
      <c r="V733">
        <v>-47.217614202620098</v>
      </c>
      <c r="W733">
        <v>12.051251131274944</v>
      </c>
      <c r="X733">
        <v>3.1675242541703308</v>
      </c>
      <c r="Y733">
        <v>19.975275607317887</v>
      </c>
      <c r="Z733">
        <v>-8.2193137736340187</v>
      </c>
      <c r="AA733">
        <v>-4.0353156327775279</v>
      </c>
      <c r="AB733">
        <v>-0.269234836087136</v>
      </c>
      <c r="AC733">
        <v>4.0036045428806899E-2</v>
      </c>
      <c r="AD733">
        <v>-1.7768625129112419</v>
      </c>
      <c r="AE733">
        <v>28.983649261839169</v>
      </c>
      <c r="AF733">
        <v>-11.783297278327364</v>
      </c>
      <c r="AG733">
        <v>9.1915014688851482</v>
      </c>
      <c r="AH733">
        <v>8.5100864941472878</v>
      </c>
      <c r="AI733">
        <v>2.21245374801862E-2</v>
      </c>
      <c r="AJ733">
        <v>-9.1824111635468935</v>
      </c>
      <c r="AK733">
        <v>0</v>
      </c>
      <c r="AL733">
        <v>-0.54260059936051697</v>
      </c>
      <c r="AM733">
        <v>0.36758282421901434</v>
      </c>
      <c r="AN733" s="2"/>
    </row>
    <row r="734" spans="1:40" x14ac:dyDescent="0.45">
      <c r="A734">
        <v>733</v>
      </c>
      <c r="B734" t="s">
        <v>510</v>
      </c>
      <c r="C734">
        <v>1990</v>
      </c>
      <c r="D734">
        <v>28</v>
      </c>
      <c r="E734" t="s">
        <v>313</v>
      </c>
      <c r="F734" t="s">
        <v>17</v>
      </c>
      <c r="G734">
        <v>621</v>
      </c>
      <c r="H734">
        <v>92</v>
      </c>
      <c r="I734">
        <v>150</v>
      </c>
      <c r="J734">
        <v>94</v>
      </c>
      <c r="K734">
        <v>18</v>
      </c>
      <c r="L734">
        <v>1</v>
      </c>
      <c r="M734">
        <v>15</v>
      </c>
      <c r="N734">
        <v>70</v>
      </c>
      <c r="O734">
        <v>140</v>
      </c>
      <c r="P734" s="28">
        <v>6.3</v>
      </c>
      <c r="Q734">
        <v>4.4000000000000004</v>
      </c>
      <c r="R734">
        <v>4.2</v>
      </c>
      <c r="S734">
        <v>1.5</v>
      </c>
      <c r="T734">
        <v>27</v>
      </c>
      <c r="U734">
        <v>0</v>
      </c>
      <c r="V734">
        <v>-47.217614202620098</v>
      </c>
      <c r="W734">
        <v>11.30487455063707</v>
      </c>
      <c r="X734">
        <v>3.202332213007367</v>
      </c>
      <c r="Y734">
        <v>14.474837396607164</v>
      </c>
      <c r="Z734">
        <v>-5.5986630052289694</v>
      </c>
      <c r="AA734">
        <v>-1.650810940681716</v>
      </c>
      <c r="AB734">
        <v>-0.134617418043568</v>
      </c>
      <c r="AC734">
        <v>0.60054068143210348</v>
      </c>
      <c r="AD734">
        <v>-3.033667704970413</v>
      </c>
      <c r="AE734">
        <v>26.01096728626592</v>
      </c>
      <c r="AF734">
        <v>-11.783297278327364</v>
      </c>
      <c r="AG734">
        <v>9.6291920150225376</v>
      </c>
      <c r="AH734">
        <v>6.1624764267963119</v>
      </c>
      <c r="AI734">
        <v>-0.16593403110139648</v>
      </c>
      <c r="AJ734">
        <v>-5.9029786051372888</v>
      </c>
      <c r="AK734">
        <v>0</v>
      </c>
      <c r="AL734">
        <v>-4.1023626163423437</v>
      </c>
      <c r="AM734">
        <v>1.6264654003034625E-2</v>
      </c>
      <c r="AN734" s="2"/>
    </row>
    <row r="735" spans="1:40" x14ac:dyDescent="0.45">
      <c r="A735">
        <v>734</v>
      </c>
      <c r="B735" t="s">
        <v>306</v>
      </c>
      <c r="C735">
        <v>1979</v>
      </c>
      <c r="D735">
        <v>23</v>
      </c>
      <c r="E735" t="s">
        <v>155</v>
      </c>
      <c r="F735" t="s">
        <v>13</v>
      </c>
      <c r="G735">
        <v>640</v>
      </c>
      <c r="H735">
        <v>113</v>
      </c>
      <c r="I735">
        <v>185</v>
      </c>
      <c r="J735">
        <v>148</v>
      </c>
      <c r="K735">
        <v>18</v>
      </c>
      <c r="L735">
        <v>13</v>
      </c>
      <c r="M735">
        <v>83</v>
      </c>
      <c r="N735">
        <v>28</v>
      </c>
      <c r="O735">
        <v>106</v>
      </c>
      <c r="P735" s="28">
        <v>6.3</v>
      </c>
      <c r="Q735">
        <v>4.2</v>
      </c>
      <c r="R735">
        <v>3.8</v>
      </c>
      <c r="S735">
        <v>2</v>
      </c>
      <c r="T735">
        <v>2</v>
      </c>
      <c r="U735">
        <v>19</v>
      </c>
      <c r="V735">
        <v>-47.217614202620098</v>
      </c>
      <c r="W735">
        <v>11.650756380688767</v>
      </c>
      <c r="X735">
        <v>3.9332993485851357</v>
      </c>
      <c r="Y735">
        <v>17.852299455815501</v>
      </c>
      <c r="Z735">
        <v>-8.8149162209988035</v>
      </c>
      <c r="AA735">
        <v>-1.650810940681716</v>
      </c>
      <c r="AB735">
        <v>-1.7500264345663841</v>
      </c>
      <c r="AC735">
        <v>3.3229917705909724</v>
      </c>
      <c r="AD735">
        <v>-1.2134670819881652</v>
      </c>
      <c r="AE735">
        <v>19.694018088172768</v>
      </c>
      <c r="AF735">
        <v>-11.783297278327364</v>
      </c>
      <c r="AG735">
        <v>9.1915014688851482</v>
      </c>
      <c r="AH735">
        <v>5.5755739099585675</v>
      </c>
      <c r="AI735">
        <v>-0.22124537480186199</v>
      </c>
      <c r="AJ735">
        <v>-0.437257674454614</v>
      </c>
      <c r="AK735">
        <v>-2.556983700023594</v>
      </c>
      <c r="AL735">
        <v>-4.4251784857657306</v>
      </c>
      <c r="AM735">
        <v>1.18304393665644E-2</v>
      </c>
      <c r="AN735" s="2"/>
    </row>
    <row r="736" spans="1:40" x14ac:dyDescent="0.45">
      <c r="A736">
        <v>735</v>
      </c>
      <c r="B736" t="s">
        <v>306</v>
      </c>
      <c r="C736">
        <v>1982</v>
      </c>
      <c r="D736">
        <v>26</v>
      </c>
      <c r="E736" t="s">
        <v>155</v>
      </c>
      <c r="F736" t="s">
        <v>13</v>
      </c>
      <c r="G736">
        <v>621</v>
      </c>
      <c r="H736">
        <v>87</v>
      </c>
      <c r="I736">
        <v>194</v>
      </c>
      <c r="J736">
        <v>157</v>
      </c>
      <c r="K736">
        <v>19</v>
      </c>
      <c r="L736">
        <v>15</v>
      </c>
      <c r="M736">
        <v>37</v>
      </c>
      <c r="N736">
        <v>26</v>
      </c>
      <c r="O736">
        <v>118</v>
      </c>
      <c r="P736" s="28">
        <v>6.3</v>
      </c>
      <c r="Q736">
        <v>4.5</v>
      </c>
      <c r="R736">
        <v>4</v>
      </c>
      <c r="S736">
        <v>2</v>
      </c>
      <c r="T736">
        <v>16</v>
      </c>
      <c r="U736">
        <v>8</v>
      </c>
      <c r="V736">
        <v>-47.217614202620098</v>
      </c>
      <c r="W736">
        <v>11.30487455063707</v>
      </c>
      <c r="X736">
        <v>3.028292418822184</v>
      </c>
      <c r="Y736">
        <v>18.720789699611935</v>
      </c>
      <c r="Z736">
        <v>-9.3509584236271088</v>
      </c>
      <c r="AA736">
        <v>-1.742522659608478</v>
      </c>
      <c r="AB736">
        <v>-2.0192612706535198</v>
      </c>
      <c r="AC736">
        <v>1.4813336808658553</v>
      </c>
      <c r="AD736">
        <v>-1.1267908618461535</v>
      </c>
      <c r="AE736">
        <v>21.923529569852704</v>
      </c>
      <c r="AF736">
        <v>-11.783297278327364</v>
      </c>
      <c r="AG736">
        <v>9.8480372880912306</v>
      </c>
      <c r="AH736">
        <v>5.8690251683774397</v>
      </c>
      <c r="AI736">
        <v>-0.22124537480186199</v>
      </c>
      <c r="AJ736">
        <v>-3.498061395636912</v>
      </c>
      <c r="AK736">
        <v>-1.076624715799408</v>
      </c>
      <c r="AL736">
        <v>-5.8604938066624905</v>
      </c>
      <c r="AM736">
        <v>2.8417375808750282E-3</v>
      </c>
      <c r="AN736" s="2"/>
    </row>
    <row r="737" spans="1:40" x14ac:dyDescent="0.45">
      <c r="A737">
        <v>736</v>
      </c>
      <c r="B737" t="s">
        <v>530</v>
      </c>
      <c r="C737">
        <v>2019</v>
      </c>
      <c r="D737">
        <v>26</v>
      </c>
      <c r="E737" t="s">
        <v>40</v>
      </c>
      <c r="F737" t="s">
        <v>13</v>
      </c>
      <c r="G737">
        <v>698</v>
      </c>
      <c r="H737">
        <v>110</v>
      </c>
      <c r="I737">
        <v>190</v>
      </c>
      <c r="J737">
        <v>105</v>
      </c>
      <c r="K737">
        <v>52</v>
      </c>
      <c r="L737">
        <v>0</v>
      </c>
      <c r="M737">
        <v>4</v>
      </c>
      <c r="N737">
        <v>76</v>
      </c>
      <c r="O737">
        <v>139</v>
      </c>
      <c r="P737" s="28">
        <v>6.3</v>
      </c>
      <c r="Q737">
        <v>4.0999999999999996</v>
      </c>
      <c r="R737">
        <v>7</v>
      </c>
      <c r="S737">
        <v>0.1</v>
      </c>
      <c r="T737">
        <v>39</v>
      </c>
      <c r="U737">
        <v>2</v>
      </c>
      <c r="V737">
        <v>-47.217614202620098</v>
      </c>
      <c r="W737">
        <v>12.706606177688686</v>
      </c>
      <c r="X737">
        <v>3.8288754720740261</v>
      </c>
      <c r="Y737">
        <v>18.334794035702409</v>
      </c>
      <c r="Z737">
        <v>-6.2538256973302317</v>
      </c>
      <c r="AA737">
        <v>-4.7690093841916239</v>
      </c>
      <c r="AB737">
        <v>0</v>
      </c>
      <c r="AC737">
        <v>0.1601441817152276</v>
      </c>
      <c r="AD737">
        <v>-3.2936963653964484</v>
      </c>
      <c r="AE737">
        <v>25.825174662792591</v>
      </c>
      <c r="AF737">
        <v>-11.783297278327364</v>
      </c>
      <c r="AG737">
        <v>8.9726561958164535</v>
      </c>
      <c r="AH737">
        <v>10.270794044660519</v>
      </c>
      <c r="AI737">
        <v>-1.10622687400931E-2</v>
      </c>
      <c r="AJ737">
        <v>-8.5265246518649729</v>
      </c>
      <c r="AK737">
        <v>-0.269156178949852</v>
      </c>
      <c r="AL737">
        <v>-2.025141256970775</v>
      </c>
      <c r="AM737">
        <v>0.11658841953235842</v>
      </c>
      <c r="AN737" s="2"/>
    </row>
    <row r="738" spans="1:40" x14ac:dyDescent="0.45">
      <c r="A738">
        <v>737</v>
      </c>
      <c r="B738" t="s">
        <v>362</v>
      </c>
      <c r="C738">
        <v>1992</v>
      </c>
      <c r="D738">
        <v>32</v>
      </c>
      <c r="E738" t="s">
        <v>31</v>
      </c>
      <c r="F738" t="s">
        <v>13</v>
      </c>
      <c r="G738">
        <v>644</v>
      </c>
      <c r="H738">
        <v>102</v>
      </c>
      <c r="I738">
        <v>162</v>
      </c>
      <c r="J738">
        <v>124</v>
      </c>
      <c r="K738">
        <v>22</v>
      </c>
      <c r="L738">
        <v>9</v>
      </c>
      <c r="M738">
        <v>45</v>
      </c>
      <c r="N738">
        <v>81</v>
      </c>
      <c r="O738">
        <v>122</v>
      </c>
      <c r="P738" s="28">
        <v>6.3</v>
      </c>
      <c r="Q738">
        <v>4.0999999999999996</v>
      </c>
      <c r="R738">
        <v>4.8</v>
      </c>
      <c r="S738">
        <v>1</v>
      </c>
      <c r="T738">
        <v>19</v>
      </c>
      <c r="U738">
        <v>11</v>
      </c>
      <c r="V738">
        <v>-47.217614202620098</v>
      </c>
      <c r="W738">
        <v>11.723573608068072</v>
      </c>
      <c r="X738">
        <v>3.550411801377733</v>
      </c>
      <c r="Y738">
        <v>15.632824388335738</v>
      </c>
      <c r="Z738">
        <v>-7.385470347323321</v>
      </c>
      <c r="AA738">
        <v>-2.017657816388764</v>
      </c>
      <c r="AB738">
        <v>-1.211556762392112</v>
      </c>
      <c r="AC738">
        <v>1.8016220442963105</v>
      </c>
      <c r="AD738">
        <v>-3.5103869157514782</v>
      </c>
      <c r="AE738">
        <v>22.666700063746017</v>
      </c>
      <c r="AF738">
        <v>-11.783297278327364</v>
      </c>
      <c r="AG738">
        <v>8.9726561958164535</v>
      </c>
      <c r="AH738">
        <v>7.0428302020529276</v>
      </c>
      <c r="AI738">
        <v>-0.11062268740093099</v>
      </c>
      <c r="AJ738">
        <v>-4.153947907318833</v>
      </c>
      <c r="AK738">
        <v>-1.480358984224186</v>
      </c>
      <c r="AL738">
        <v>-7.4802945980538311</v>
      </c>
      <c r="AM738">
        <v>5.6377319141694203E-4</v>
      </c>
      <c r="AN738" s="2"/>
    </row>
    <row r="739" spans="1:40" x14ac:dyDescent="0.45">
      <c r="A739">
        <v>738</v>
      </c>
      <c r="B739" t="s">
        <v>522</v>
      </c>
      <c r="C739">
        <v>2021</v>
      </c>
      <c r="D739">
        <v>24</v>
      </c>
      <c r="E739" t="s">
        <v>19</v>
      </c>
      <c r="F739" t="s">
        <v>17</v>
      </c>
      <c r="G739">
        <v>662</v>
      </c>
      <c r="H739">
        <v>91</v>
      </c>
      <c r="I739">
        <v>179</v>
      </c>
      <c r="J739">
        <v>112</v>
      </c>
      <c r="K739">
        <v>33</v>
      </c>
      <c r="L739">
        <v>1</v>
      </c>
      <c r="M739">
        <v>0</v>
      </c>
      <c r="N739">
        <v>52</v>
      </c>
      <c r="O739">
        <v>135</v>
      </c>
      <c r="P739" s="28">
        <v>6.3</v>
      </c>
      <c r="Q739">
        <v>4.0999999999999996</v>
      </c>
      <c r="R739">
        <v>5</v>
      </c>
      <c r="S739">
        <v>1.5</v>
      </c>
      <c r="T739">
        <v>28</v>
      </c>
      <c r="U739">
        <v>-3</v>
      </c>
      <c r="V739">
        <v>-47.217614202620098</v>
      </c>
      <c r="W739">
        <v>12.051251131274944</v>
      </c>
      <c r="X739">
        <v>3.1675242541703308</v>
      </c>
      <c r="Y739">
        <v>17.273305959951216</v>
      </c>
      <c r="Z739">
        <v>-6.6707474104855802</v>
      </c>
      <c r="AA739">
        <v>-3.0264867245831457</v>
      </c>
      <c r="AB739">
        <v>-0.134617418043568</v>
      </c>
      <c r="AC739">
        <v>0</v>
      </c>
      <c r="AD739">
        <v>-2.253581723692307</v>
      </c>
      <c r="AE739">
        <v>25.082004168899282</v>
      </c>
      <c r="AF739">
        <v>-11.783297278327364</v>
      </c>
      <c r="AG739">
        <v>8.9726561958164535</v>
      </c>
      <c r="AH739">
        <v>7.3362814604717999</v>
      </c>
      <c r="AI739">
        <v>-0.16593403110139648</v>
      </c>
      <c r="AJ739">
        <v>-6.1216074423645956</v>
      </c>
      <c r="AK739">
        <v>0.403734268424778</v>
      </c>
      <c r="AL739">
        <v>-3.0871287922092492</v>
      </c>
      <c r="AM739">
        <v>4.3641312937070818E-2</v>
      </c>
      <c r="AN739" s="2"/>
    </row>
    <row r="740" spans="1:40" x14ac:dyDescent="0.45">
      <c r="A740">
        <v>739</v>
      </c>
      <c r="B740" t="s">
        <v>531</v>
      </c>
      <c r="C740">
        <v>1992</v>
      </c>
      <c r="D740">
        <v>23</v>
      </c>
      <c r="E740" t="s">
        <v>235</v>
      </c>
      <c r="F740" t="s">
        <v>13</v>
      </c>
      <c r="G740">
        <v>716</v>
      </c>
      <c r="H740">
        <v>92</v>
      </c>
      <c r="I740">
        <v>205</v>
      </c>
      <c r="J740">
        <v>152</v>
      </c>
      <c r="K740">
        <v>32</v>
      </c>
      <c r="L740">
        <v>1</v>
      </c>
      <c r="M740">
        <v>10</v>
      </c>
      <c r="N740">
        <v>35</v>
      </c>
      <c r="O740">
        <v>128</v>
      </c>
      <c r="P740" s="28">
        <v>6.3</v>
      </c>
      <c r="Q740">
        <v>3.9</v>
      </c>
      <c r="R740">
        <v>5.7</v>
      </c>
      <c r="S740">
        <v>1.1000000000000001</v>
      </c>
      <c r="T740">
        <v>23</v>
      </c>
      <c r="U740">
        <v>3</v>
      </c>
      <c r="V740">
        <v>-47.217614202620098</v>
      </c>
      <c r="W740">
        <v>13.034283700895559</v>
      </c>
      <c r="X740">
        <v>3.202332213007367</v>
      </c>
      <c r="Y740">
        <v>19.782277775363124</v>
      </c>
      <c r="Z740">
        <v>-9.0531571999447156</v>
      </c>
      <c r="AA740">
        <v>-2.9347750056563839</v>
      </c>
      <c r="AB740">
        <v>-0.134617418043568</v>
      </c>
      <c r="AC740">
        <v>0.40036045428806899</v>
      </c>
      <c r="AD740">
        <v>-1.5168338524852065</v>
      </c>
      <c r="AE740">
        <v>23.781455804585985</v>
      </c>
      <c r="AF740">
        <v>-11.783297278327364</v>
      </c>
      <c r="AG740">
        <v>8.5349656496790658</v>
      </c>
      <c r="AH740">
        <v>8.3633608649378512</v>
      </c>
      <c r="AI740">
        <v>-0.12168495614102411</v>
      </c>
      <c r="AJ740">
        <v>-5.0284632562280613</v>
      </c>
      <c r="AK740">
        <v>-0.403734268424778</v>
      </c>
      <c r="AL740">
        <v>-1.0951409751141825</v>
      </c>
      <c r="AM740">
        <v>0.25065143597183986</v>
      </c>
      <c r="AN740" s="2"/>
    </row>
    <row r="741" spans="1:40" x14ac:dyDescent="0.45">
      <c r="A741">
        <v>740</v>
      </c>
      <c r="B741" t="s">
        <v>285</v>
      </c>
      <c r="C741">
        <v>1995</v>
      </c>
      <c r="D741">
        <v>29</v>
      </c>
      <c r="E741" t="s">
        <v>46</v>
      </c>
      <c r="F741" t="s">
        <v>17</v>
      </c>
      <c r="G741">
        <v>673</v>
      </c>
      <c r="H741">
        <v>123</v>
      </c>
      <c r="I741">
        <v>167</v>
      </c>
      <c r="J741">
        <v>113</v>
      </c>
      <c r="K741">
        <v>30</v>
      </c>
      <c r="L741">
        <v>2</v>
      </c>
      <c r="M741">
        <v>33</v>
      </c>
      <c r="N741">
        <v>80</v>
      </c>
      <c r="O741">
        <v>142</v>
      </c>
      <c r="P741" s="28">
        <v>6.3</v>
      </c>
      <c r="Q741">
        <v>4.5</v>
      </c>
      <c r="R741">
        <v>6.5</v>
      </c>
      <c r="S741">
        <v>0.2</v>
      </c>
      <c r="T741">
        <v>39</v>
      </c>
      <c r="U741">
        <v>6</v>
      </c>
      <c r="V741">
        <v>-47.217614202620098</v>
      </c>
      <c r="W741">
        <v>12.251498506568032</v>
      </c>
      <c r="X741">
        <v>4.2813789369555018</v>
      </c>
      <c r="Y741">
        <v>16.115318968222642</v>
      </c>
      <c r="Z741">
        <v>-6.7303076552220586</v>
      </c>
      <c r="AA741">
        <v>-2.7513515678028599</v>
      </c>
      <c r="AB741">
        <v>-0.269234836087136</v>
      </c>
      <c r="AC741">
        <v>1.3211894991506277</v>
      </c>
      <c r="AD741">
        <v>-3.4670488056804722</v>
      </c>
      <c r="AE741">
        <v>26.382552533212579</v>
      </c>
      <c r="AF741">
        <v>-11.783297278327364</v>
      </c>
      <c r="AG741">
        <v>9.8480372880912306</v>
      </c>
      <c r="AH741">
        <v>9.5371658986133401</v>
      </c>
      <c r="AI741">
        <v>-2.21245374801862E-2</v>
      </c>
      <c r="AJ741">
        <v>-8.5265246518649729</v>
      </c>
      <c r="AK741">
        <v>-0.807468536849556</v>
      </c>
      <c r="AL741">
        <v>-1.8378304411207536</v>
      </c>
      <c r="AM741">
        <v>0.13730808458373728</v>
      </c>
      <c r="AN741" s="2"/>
    </row>
    <row r="742" spans="1:40" x14ac:dyDescent="0.45">
      <c r="A742">
        <v>741</v>
      </c>
      <c r="B742" t="s">
        <v>289</v>
      </c>
      <c r="C742">
        <v>1984</v>
      </c>
      <c r="D742">
        <v>26</v>
      </c>
      <c r="E742" t="s">
        <v>40</v>
      </c>
      <c r="F742" t="s">
        <v>13</v>
      </c>
      <c r="G742">
        <v>726</v>
      </c>
      <c r="H742">
        <v>109</v>
      </c>
      <c r="I742">
        <v>203</v>
      </c>
      <c r="J742">
        <v>162</v>
      </c>
      <c r="K742">
        <v>31</v>
      </c>
      <c r="L742">
        <v>4</v>
      </c>
      <c r="M742">
        <v>3</v>
      </c>
      <c r="N742">
        <v>89</v>
      </c>
      <c r="O742">
        <v>125</v>
      </c>
      <c r="P742" s="28">
        <v>6.3</v>
      </c>
      <c r="Q742">
        <v>4.0999999999999996</v>
      </c>
      <c r="R742">
        <v>5.3</v>
      </c>
      <c r="S742">
        <v>1.3</v>
      </c>
      <c r="T742">
        <v>24</v>
      </c>
      <c r="U742">
        <v>2</v>
      </c>
      <c r="V742">
        <v>-47.217614202620098</v>
      </c>
      <c r="W742">
        <v>13.216326769343819</v>
      </c>
      <c r="X742">
        <v>3.7940675132369894</v>
      </c>
      <c r="Y742">
        <v>19.589279943408364</v>
      </c>
      <c r="Z742">
        <v>-9.6487596473095003</v>
      </c>
      <c r="AA742">
        <v>-2.8430632867296222</v>
      </c>
      <c r="AB742">
        <v>-0.538469672174272</v>
      </c>
      <c r="AC742">
        <v>0.1201081362864207</v>
      </c>
      <c r="AD742">
        <v>-3.857091796319525</v>
      </c>
      <c r="AE742">
        <v>23.224077934166001</v>
      </c>
      <c r="AF742">
        <v>-11.783297278327364</v>
      </c>
      <c r="AG742">
        <v>8.9726561958164535</v>
      </c>
      <c r="AH742">
        <v>7.7764583481001077</v>
      </c>
      <c r="AI742">
        <v>-0.14380949362121029</v>
      </c>
      <c r="AJ742">
        <v>-5.2470920934553682</v>
      </c>
      <c r="AK742">
        <v>-0.269156178949852</v>
      </c>
      <c r="AL742">
        <v>-4.8553788091486521</v>
      </c>
      <c r="AM742">
        <v>7.7262239010728795E-3</v>
      </c>
      <c r="AN742" s="2"/>
    </row>
    <row r="743" spans="1:40" x14ac:dyDescent="0.45">
      <c r="A743">
        <v>742</v>
      </c>
      <c r="B743" t="s">
        <v>250</v>
      </c>
      <c r="C743">
        <v>1948</v>
      </c>
      <c r="D743">
        <v>31</v>
      </c>
      <c r="E743" t="s">
        <v>251</v>
      </c>
      <c r="F743" t="s">
        <v>17</v>
      </c>
      <c r="G743">
        <v>677</v>
      </c>
      <c r="H743">
        <v>99</v>
      </c>
      <c r="I743">
        <v>153</v>
      </c>
      <c r="J743">
        <v>101</v>
      </c>
      <c r="K743">
        <v>24</v>
      </c>
      <c r="L743">
        <v>5</v>
      </c>
      <c r="M743">
        <v>6</v>
      </c>
      <c r="N743">
        <v>131</v>
      </c>
      <c r="O743">
        <v>143</v>
      </c>
      <c r="P743" s="28">
        <v>6.3</v>
      </c>
      <c r="Q743">
        <v>3.6</v>
      </c>
      <c r="R743">
        <v>6.3</v>
      </c>
      <c r="S743">
        <v>0.1</v>
      </c>
      <c r="T743">
        <v>38</v>
      </c>
      <c r="U743">
        <v>-2</v>
      </c>
      <c r="V743">
        <v>-47.217614202620098</v>
      </c>
      <c r="W743">
        <v>12.324315733947337</v>
      </c>
      <c r="X743">
        <v>3.4459879248666234</v>
      </c>
      <c r="Y743">
        <v>14.764334144539308</v>
      </c>
      <c r="Z743">
        <v>-6.0155847183843179</v>
      </c>
      <c r="AA743">
        <v>-2.201081254242288</v>
      </c>
      <c r="AB743">
        <v>-0.67308709021783997</v>
      </c>
      <c r="AC743">
        <v>0.24021627257284139</v>
      </c>
      <c r="AD743">
        <v>-5.6772924193017733</v>
      </c>
      <c r="AE743">
        <v>26.568345156685904</v>
      </c>
      <c r="AF743">
        <v>-11.783297278327364</v>
      </c>
      <c r="AG743">
        <v>7.8784298304729843</v>
      </c>
      <c r="AH743">
        <v>9.243714640194467</v>
      </c>
      <c r="AI743">
        <v>-1.10622687400931E-2</v>
      </c>
      <c r="AJ743">
        <v>-8.307895814637666</v>
      </c>
      <c r="AK743">
        <v>0.269156178949852</v>
      </c>
      <c r="AL743">
        <v>-7.1524151642421252</v>
      </c>
      <c r="AM743">
        <v>7.8235822922534956E-4</v>
      </c>
      <c r="AN743" s="2"/>
    </row>
    <row r="744" spans="1:40" x14ac:dyDescent="0.45">
      <c r="A744">
        <v>743</v>
      </c>
      <c r="B744" t="s">
        <v>532</v>
      </c>
      <c r="C744">
        <v>2001</v>
      </c>
      <c r="D744">
        <v>28</v>
      </c>
      <c r="E744" t="s">
        <v>76</v>
      </c>
      <c r="F744" t="s">
        <v>13</v>
      </c>
      <c r="G744">
        <v>649</v>
      </c>
      <c r="H744">
        <v>100</v>
      </c>
      <c r="I744">
        <v>155</v>
      </c>
      <c r="J744">
        <v>90</v>
      </c>
      <c r="K744">
        <v>37</v>
      </c>
      <c r="L744">
        <v>2</v>
      </c>
      <c r="M744">
        <v>27</v>
      </c>
      <c r="N744">
        <v>68</v>
      </c>
      <c r="O744">
        <v>121</v>
      </c>
      <c r="P744" s="28">
        <v>6.3</v>
      </c>
      <c r="Q744">
        <v>4</v>
      </c>
      <c r="R744">
        <v>4.8</v>
      </c>
      <c r="S744">
        <v>1.9</v>
      </c>
      <c r="T744">
        <v>16</v>
      </c>
      <c r="U744">
        <v>6</v>
      </c>
      <c r="V744">
        <v>-47.217614202620098</v>
      </c>
      <c r="W744">
        <v>11.814595142292204</v>
      </c>
      <c r="X744">
        <v>3.4807958837036601</v>
      </c>
      <c r="Y744">
        <v>14.95733197649407</v>
      </c>
      <c r="Z744">
        <v>-5.3604220262830555</v>
      </c>
      <c r="AA744">
        <v>-3.3933336002901937</v>
      </c>
      <c r="AB744">
        <v>-0.269234836087136</v>
      </c>
      <c r="AC744">
        <v>1.0809732265777863</v>
      </c>
      <c r="AD744">
        <v>-2.9469914848284011</v>
      </c>
      <c r="AE744">
        <v>22.480907440272688</v>
      </c>
      <c r="AF744">
        <v>-11.783297278327364</v>
      </c>
      <c r="AG744">
        <v>8.7538109227477605</v>
      </c>
      <c r="AH744">
        <v>7.0428302020529276</v>
      </c>
      <c r="AI744">
        <v>-0.21018310606176888</v>
      </c>
      <c r="AJ744">
        <v>-3.498061395636912</v>
      </c>
      <c r="AK744">
        <v>-0.807468536849556</v>
      </c>
      <c r="AL744">
        <v>-5.8753616728433871</v>
      </c>
      <c r="AM744">
        <v>2.7999169669261888E-3</v>
      </c>
      <c r="AN744" s="2"/>
    </row>
    <row r="745" spans="1:40" x14ac:dyDescent="0.45">
      <c r="A745">
        <v>744</v>
      </c>
      <c r="B745" t="s">
        <v>533</v>
      </c>
      <c r="C745">
        <v>1964</v>
      </c>
      <c r="D745">
        <v>26</v>
      </c>
      <c r="E745" t="s">
        <v>31</v>
      </c>
      <c r="F745" t="s">
        <v>13</v>
      </c>
      <c r="G745">
        <v>608</v>
      </c>
      <c r="H745">
        <v>61</v>
      </c>
      <c r="I745">
        <v>152</v>
      </c>
      <c r="J745">
        <v>98</v>
      </c>
      <c r="K745">
        <v>28</v>
      </c>
      <c r="L745">
        <v>3</v>
      </c>
      <c r="M745">
        <v>1</v>
      </c>
      <c r="N745">
        <v>56</v>
      </c>
      <c r="O745">
        <v>129</v>
      </c>
      <c r="P745" s="28">
        <v>6.3</v>
      </c>
      <c r="Q745">
        <v>4.4000000000000004</v>
      </c>
      <c r="R745">
        <v>4.5</v>
      </c>
      <c r="S745">
        <v>2.2999999999999998</v>
      </c>
      <c r="T745">
        <v>19</v>
      </c>
      <c r="U745">
        <v>2</v>
      </c>
      <c r="V745">
        <v>-47.217614202620098</v>
      </c>
      <c r="W745">
        <v>11.068218561654328</v>
      </c>
      <c r="X745">
        <v>2.1232854890592328</v>
      </c>
      <c r="Y745">
        <v>14.667835228561927</v>
      </c>
      <c r="Z745">
        <v>-5.8369039841748833</v>
      </c>
      <c r="AA745">
        <v>-2.5679281299493359</v>
      </c>
      <c r="AB745">
        <v>-0.40385225413070402</v>
      </c>
      <c r="AC745">
        <v>4.0036045428806899E-2</v>
      </c>
      <c r="AD745">
        <v>-2.4269341639763304</v>
      </c>
      <c r="AE745">
        <v>23.967248428059314</v>
      </c>
      <c r="AF745">
        <v>-11.783297278327364</v>
      </c>
      <c r="AG745">
        <v>9.6291920150225376</v>
      </c>
      <c r="AH745">
        <v>6.6026533144246198</v>
      </c>
      <c r="AI745">
        <v>-0.25443218102214127</v>
      </c>
      <c r="AJ745">
        <v>-4.153947907318833</v>
      </c>
      <c r="AK745">
        <v>-0.269156178949852</v>
      </c>
      <c r="AL745">
        <v>-6.815597198258776</v>
      </c>
      <c r="AM745">
        <v>1.0953370710390729E-3</v>
      </c>
      <c r="AN745" s="2"/>
    </row>
    <row r="746" spans="1:40" x14ac:dyDescent="0.45">
      <c r="A746">
        <v>745</v>
      </c>
      <c r="B746" t="s">
        <v>131</v>
      </c>
      <c r="C746">
        <v>1986</v>
      </c>
      <c r="D746">
        <v>27</v>
      </c>
      <c r="E746" t="s">
        <v>22</v>
      </c>
      <c r="F746" t="s">
        <v>13</v>
      </c>
      <c r="G746">
        <v>701</v>
      </c>
      <c r="H746">
        <v>130</v>
      </c>
      <c r="I746">
        <v>160</v>
      </c>
      <c r="J746">
        <v>96</v>
      </c>
      <c r="K746">
        <v>31</v>
      </c>
      <c r="L746">
        <v>5</v>
      </c>
      <c r="M746">
        <v>87</v>
      </c>
      <c r="N746">
        <v>89</v>
      </c>
      <c r="O746">
        <v>125</v>
      </c>
      <c r="P746" s="28">
        <v>6.3</v>
      </c>
      <c r="Q746">
        <v>4.2</v>
      </c>
      <c r="R746">
        <v>5.7</v>
      </c>
      <c r="S746">
        <v>0.8</v>
      </c>
      <c r="T746">
        <v>24</v>
      </c>
      <c r="U746">
        <v>10</v>
      </c>
      <c r="V746">
        <v>-47.217614202620098</v>
      </c>
      <c r="W746">
        <v>12.761219098223165</v>
      </c>
      <c r="X746">
        <v>4.5250346488147581</v>
      </c>
      <c r="Y746">
        <v>15.439826556380975</v>
      </c>
      <c r="Z746">
        <v>-5.7177834947019264</v>
      </c>
      <c r="AA746">
        <v>-2.8430632867296222</v>
      </c>
      <c r="AB746">
        <v>-0.67308709021783997</v>
      </c>
      <c r="AC746">
        <v>3.4831359523062</v>
      </c>
      <c r="AD746">
        <v>-3.857091796319525</v>
      </c>
      <c r="AE746">
        <v>23.224077934166001</v>
      </c>
      <c r="AF746">
        <v>-11.783297278327364</v>
      </c>
      <c r="AG746">
        <v>9.1915014688851482</v>
      </c>
      <c r="AH746">
        <v>8.3633608649378512</v>
      </c>
      <c r="AI746">
        <v>-8.8498149920744798E-2</v>
      </c>
      <c r="AJ746">
        <v>-5.2470920934553682</v>
      </c>
      <c r="AK746">
        <v>-1.34578089474926</v>
      </c>
      <c r="AL746">
        <v>-1.785151763327649</v>
      </c>
      <c r="AM746">
        <v>0.14366816066806748</v>
      </c>
      <c r="AN746" s="2"/>
    </row>
    <row r="747" spans="1:40" x14ac:dyDescent="0.45">
      <c r="A747">
        <v>746</v>
      </c>
      <c r="B747" t="s">
        <v>409</v>
      </c>
      <c r="C747">
        <v>1955</v>
      </c>
      <c r="D747">
        <v>28</v>
      </c>
      <c r="E747" t="s">
        <v>28</v>
      </c>
      <c r="F747" t="s">
        <v>17</v>
      </c>
      <c r="G747">
        <v>644</v>
      </c>
      <c r="H747">
        <v>91</v>
      </c>
      <c r="I747">
        <v>180</v>
      </c>
      <c r="J747">
        <v>136</v>
      </c>
      <c r="K747">
        <v>32</v>
      </c>
      <c r="L747">
        <v>9</v>
      </c>
      <c r="M747">
        <v>12</v>
      </c>
      <c r="N747">
        <v>105</v>
      </c>
      <c r="O747">
        <v>142</v>
      </c>
      <c r="P747" s="28">
        <v>6.3</v>
      </c>
      <c r="Q747">
        <v>4</v>
      </c>
      <c r="R747">
        <v>6</v>
      </c>
      <c r="S747">
        <v>0.4</v>
      </c>
      <c r="T747">
        <v>35</v>
      </c>
      <c r="U747">
        <v>2</v>
      </c>
      <c r="V747">
        <v>-47.217614202620098</v>
      </c>
      <c r="W747">
        <v>11.723573608068072</v>
      </c>
      <c r="X747">
        <v>3.1675242541703308</v>
      </c>
      <c r="Y747">
        <v>17.369804875928597</v>
      </c>
      <c r="Z747">
        <v>-8.1001932841610618</v>
      </c>
      <c r="AA747">
        <v>-2.9347750056563839</v>
      </c>
      <c r="AB747">
        <v>-1.211556762392112</v>
      </c>
      <c r="AC747">
        <v>0.48043254514568279</v>
      </c>
      <c r="AD747">
        <v>-4.55050155745562</v>
      </c>
      <c r="AE747">
        <v>26.382552533212579</v>
      </c>
      <c r="AF747">
        <v>-11.783297278327364</v>
      </c>
      <c r="AG747">
        <v>8.7538109227477605</v>
      </c>
      <c r="AH747">
        <v>8.8035377525661591</v>
      </c>
      <c r="AI747">
        <v>-4.4249074960372399E-2</v>
      </c>
      <c r="AJ747">
        <v>-7.6520093029557446</v>
      </c>
      <c r="AK747">
        <v>-0.269156178949852</v>
      </c>
      <c r="AL747">
        <v>-7.0821161556394276</v>
      </c>
      <c r="AM747">
        <v>8.3928871159541344E-4</v>
      </c>
      <c r="AN747" s="2"/>
    </row>
    <row r="748" spans="1:40" x14ac:dyDescent="0.45">
      <c r="A748">
        <v>747</v>
      </c>
      <c r="B748" t="s">
        <v>534</v>
      </c>
      <c r="C748">
        <v>2005</v>
      </c>
      <c r="D748">
        <v>29</v>
      </c>
      <c r="E748" t="s">
        <v>46</v>
      </c>
      <c r="F748" t="s">
        <v>17</v>
      </c>
      <c r="G748">
        <v>624</v>
      </c>
      <c r="H748">
        <v>86</v>
      </c>
      <c r="I748">
        <v>149</v>
      </c>
      <c r="J748">
        <v>80</v>
      </c>
      <c r="K748">
        <v>30</v>
      </c>
      <c r="L748">
        <v>3</v>
      </c>
      <c r="M748">
        <v>6</v>
      </c>
      <c r="N748">
        <v>85</v>
      </c>
      <c r="O748">
        <v>144</v>
      </c>
      <c r="P748" s="28">
        <v>6.3</v>
      </c>
      <c r="Q748">
        <v>4.4000000000000004</v>
      </c>
      <c r="R748">
        <v>4.9000000000000004</v>
      </c>
      <c r="S748">
        <v>1.7</v>
      </c>
      <c r="T748">
        <v>31</v>
      </c>
      <c r="U748">
        <v>-4</v>
      </c>
      <c r="V748">
        <v>-47.217614202620098</v>
      </c>
      <c r="W748">
        <v>11.359487471171548</v>
      </c>
      <c r="X748">
        <v>2.9934844599851478</v>
      </c>
      <c r="Y748">
        <v>14.378338480629784</v>
      </c>
      <c r="Z748">
        <v>-4.7648195789182717</v>
      </c>
      <c r="AA748">
        <v>-2.7513515678028599</v>
      </c>
      <c r="AB748">
        <v>-0.40385225413070402</v>
      </c>
      <c r="AC748">
        <v>0.24021627257284139</v>
      </c>
      <c r="AD748">
        <v>-3.6837393560355016</v>
      </c>
      <c r="AE748">
        <v>26.754137780159233</v>
      </c>
      <c r="AF748">
        <v>-11.783297278327364</v>
      </c>
      <c r="AG748">
        <v>9.6291920150225376</v>
      </c>
      <c r="AH748">
        <v>7.1895558312623642</v>
      </c>
      <c r="AI748">
        <v>-0.18805856858158268</v>
      </c>
      <c r="AJ748">
        <v>-6.7774939540465171</v>
      </c>
      <c r="AK748">
        <v>0.538312357899704</v>
      </c>
      <c r="AL748">
        <v>-4.4875020917597386</v>
      </c>
      <c r="AM748">
        <v>1.1123581079083674E-2</v>
      </c>
      <c r="AN748" s="2"/>
    </row>
    <row r="749" spans="1:40" x14ac:dyDescent="0.45">
      <c r="A749">
        <v>748</v>
      </c>
      <c r="B749" t="s">
        <v>535</v>
      </c>
      <c r="C749">
        <v>2000</v>
      </c>
      <c r="D749">
        <v>25</v>
      </c>
      <c r="E749" t="s">
        <v>46</v>
      </c>
      <c r="F749" t="s">
        <v>17</v>
      </c>
      <c r="G749">
        <v>644</v>
      </c>
      <c r="H749">
        <v>118</v>
      </c>
      <c r="I749">
        <v>175</v>
      </c>
      <c r="J749">
        <v>86</v>
      </c>
      <c r="K749">
        <v>42</v>
      </c>
      <c r="L749">
        <v>3</v>
      </c>
      <c r="M749">
        <v>13</v>
      </c>
      <c r="N749">
        <v>56</v>
      </c>
      <c r="O749">
        <v>147</v>
      </c>
      <c r="P749" s="28">
        <v>6.3</v>
      </c>
      <c r="Q749">
        <v>4.3</v>
      </c>
      <c r="R749">
        <v>5.0999999999999996</v>
      </c>
      <c r="S749">
        <v>1.2</v>
      </c>
      <c r="T749">
        <v>38</v>
      </c>
      <c r="U749">
        <v>-3</v>
      </c>
      <c r="V749">
        <v>-47.217614202620098</v>
      </c>
      <c r="W749">
        <v>11.723573608068072</v>
      </c>
      <c r="X749">
        <v>4.1073391427703188</v>
      </c>
      <c r="Y749">
        <v>16.887310296041694</v>
      </c>
      <c r="Z749">
        <v>-5.1221810473371425</v>
      </c>
      <c r="AA749">
        <v>-3.8518921949240039</v>
      </c>
      <c r="AB749">
        <v>-0.40385225413070402</v>
      </c>
      <c r="AC749">
        <v>0.52046859057448969</v>
      </c>
      <c r="AD749">
        <v>-2.4269341639763304</v>
      </c>
      <c r="AE749">
        <v>27.311515650579217</v>
      </c>
      <c r="AF749">
        <v>-11.783297278327364</v>
      </c>
      <c r="AG749">
        <v>9.4103467419538429</v>
      </c>
      <c r="AH749">
        <v>7.4830070896812355</v>
      </c>
      <c r="AI749">
        <v>-0.13274722488111718</v>
      </c>
      <c r="AJ749">
        <v>-8.307895814637666</v>
      </c>
      <c r="AK749">
        <v>0.403734268424778</v>
      </c>
      <c r="AL749">
        <v>-1.3991187927407833</v>
      </c>
      <c r="AM749">
        <v>0.19795598296188496</v>
      </c>
      <c r="AN749" s="2"/>
    </row>
    <row r="750" spans="1:40" x14ac:dyDescent="0.45">
      <c r="A750">
        <v>749</v>
      </c>
      <c r="B750" t="s">
        <v>297</v>
      </c>
      <c r="C750">
        <v>1998</v>
      </c>
      <c r="D750">
        <v>29</v>
      </c>
      <c r="E750" t="s">
        <v>536</v>
      </c>
      <c r="F750" t="s">
        <v>17</v>
      </c>
      <c r="G750">
        <v>626</v>
      </c>
      <c r="H750">
        <v>88</v>
      </c>
      <c r="I750">
        <v>184</v>
      </c>
      <c r="J750">
        <v>113</v>
      </c>
      <c r="K750">
        <v>38</v>
      </c>
      <c r="L750">
        <v>1</v>
      </c>
      <c r="M750">
        <v>1</v>
      </c>
      <c r="N750">
        <v>58</v>
      </c>
      <c r="O750">
        <v>152</v>
      </c>
      <c r="P750" s="28">
        <v>6.3</v>
      </c>
      <c r="Q750">
        <v>4.3</v>
      </c>
      <c r="R750">
        <v>6.5</v>
      </c>
      <c r="S750">
        <v>0.7</v>
      </c>
      <c r="T750">
        <v>42</v>
      </c>
      <c r="U750">
        <v>-3</v>
      </c>
      <c r="V750">
        <v>-47.217614202620098</v>
      </c>
      <c r="W750">
        <v>11.395896084861199</v>
      </c>
      <c r="X750">
        <v>3.0631003776592207</v>
      </c>
      <c r="Y750">
        <v>17.755800539838123</v>
      </c>
      <c r="Z750">
        <v>-6.7303076552220586</v>
      </c>
      <c r="AA750">
        <v>-3.4850453192169559</v>
      </c>
      <c r="AB750">
        <v>-0.134617418043568</v>
      </c>
      <c r="AC750">
        <v>4.0036045428806899E-2</v>
      </c>
      <c r="AD750">
        <v>-2.5136103841183424</v>
      </c>
      <c r="AE750">
        <v>28.240478767945856</v>
      </c>
      <c r="AF750">
        <v>-11.783297278327364</v>
      </c>
      <c r="AG750">
        <v>9.4103467419538429</v>
      </c>
      <c r="AH750">
        <v>9.5371658986133401</v>
      </c>
      <c r="AI750">
        <v>-7.7435881180651686E-2</v>
      </c>
      <c r="AJ750">
        <v>-9.1824111635468935</v>
      </c>
      <c r="AK750">
        <v>0.403734268424778</v>
      </c>
      <c r="AL750">
        <v>-1.2777805775507658</v>
      </c>
      <c r="AM750">
        <v>0.21792825520334294</v>
      </c>
      <c r="AN750" s="2"/>
    </row>
    <row r="751" spans="1:40" x14ac:dyDescent="0.45">
      <c r="A751">
        <v>750</v>
      </c>
      <c r="B751" t="s">
        <v>537</v>
      </c>
      <c r="C751">
        <v>1988</v>
      </c>
      <c r="D751">
        <v>29</v>
      </c>
      <c r="E751" t="s">
        <v>94</v>
      </c>
      <c r="F751" t="s">
        <v>13</v>
      </c>
      <c r="G751">
        <v>570</v>
      </c>
      <c r="H751">
        <v>100</v>
      </c>
      <c r="I751">
        <v>154</v>
      </c>
      <c r="J751">
        <v>91</v>
      </c>
      <c r="K751">
        <v>38</v>
      </c>
      <c r="L751">
        <v>1</v>
      </c>
      <c r="M751">
        <v>2</v>
      </c>
      <c r="N751">
        <v>47</v>
      </c>
      <c r="O751">
        <v>149</v>
      </c>
      <c r="P751" s="28">
        <v>6.3</v>
      </c>
      <c r="Q751">
        <v>4.5</v>
      </c>
      <c r="R751">
        <v>5.3</v>
      </c>
      <c r="S751">
        <v>1.2</v>
      </c>
      <c r="T751">
        <v>33</v>
      </c>
      <c r="U751">
        <v>-2</v>
      </c>
      <c r="V751">
        <v>-47.217614202620098</v>
      </c>
      <c r="W751">
        <v>10.376454901550932</v>
      </c>
      <c r="X751">
        <v>3.4807958837036601</v>
      </c>
      <c r="Y751">
        <v>14.86083306051669</v>
      </c>
      <c r="Z751">
        <v>-5.419982271019534</v>
      </c>
      <c r="AA751">
        <v>-3.4850453192169559</v>
      </c>
      <c r="AB751">
        <v>-0.134617418043568</v>
      </c>
      <c r="AC751">
        <v>8.0072090857613798E-2</v>
      </c>
      <c r="AD751">
        <v>-2.0368911733372772</v>
      </c>
      <c r="AE751">
        <v>27.683100897525872</v>
      </c>
      <c r="AF751">
        <v>-11.783297278327364</v>
      </c>
      <c r="AG751">
        <v>9.8480372880912306</v>
      </c>
      <c r="AH751">
        <v>7.7764583481001077</v>
      </c>
      <c r="AI751">
        <v>-0.13274722488111718</v>
      </c>
      <c r="AJ751">
        <v>-7.2147516285011308</v>
      </c>
      <c r="AK751">
        <v>0.269156178949852</v>
      </c>
      <c r="AL751">
        <v>-3.0500378666510879</v>
      </c>
      <c r="AM751">
        <v>4.5215838700057645E-2</v>
      </c>
      <c r="AN751" s="2"/>
    </row>
    <row r="752" spans="1:40" x14ac:dyDescent="0.45">
      <c r="A752">
        <v>751</v>
      </c>
      <c r="B752" t="s">
        <v>439</v>
      </c>
      <c r="C752">
        <v>1998</v>
      </c>
      <c r="D752">
        <v>33</v>
      </c>
      <c r="E752" t="s">
        <v>127</v>
      </c>
      <c r="F752" t="s">
        <v>13</v>
      </c>
      <c r="G752">
        <v>709</v>
      </c>
      <c r="H752">
        <v>98</v>
      </c>
      <c r="I752">
        <v>183</v>
      </c>
      <c r="J752">
        <v>103</v>
      </c>
      <c r="K752">
        <v>36</v>
      </c>
      <c r="L752">
        <v>1</v>
      </c>
      <c r="M752">
        <v>11</v>
      </c>
      <c r="N752">
        <v>79</v>
      </c>
      <c r="O752">
        <v>144</v>
      </c>
      <c r="P752" s="28">
        <v>6.3</v>
      </c>
      <c r="Q752">
        <v>3.8</v>
      </c>
      <c r="R752">
        <v>4.8</v>
      </c>
      <c r="S752">
        <v>0.7</v>
      </c>
      <c r="T752">
        <v>36</v>
      </c>
      <c r="U752">
        <v>-4</v>
      </c>
      <c r="V752">
        <v>-47.217614202620098</v>
      </c>
      <c r="W752">
        <v>12.906853552981774</v>
      </c>
      <c r="X752">
        <v>3.4111799660295867</v>
      </c>
      <c r="Y752">
        <v>17.659301623860742</v>
      </c>
      <c r="Z752">
        <v>-6.1347052078572748</v>
      </c>
      <c r="AA752">
        <v>-3.3016218813634319</v>
      </c>
      <c r="AB752">
        <v>-0.134617418043568</v>
      </c>
      <c r="AC752">
        <v>0.44039649971687589</v>
      </c>
      <c r="AD752">
        <v>-3.4237106956094663</v>
      </c>
      <c r="AE752">
        <v>26.754137780159233</v>
      </c>
      <c r="AF752">
        <v>-11.783297278327364</v>
      </c>
      <c r="AG752">
        <v>8.3161203766103728</v>
      </c>
      <c r="AH752">
        <v>7.0428302020529276</v>
      </c>
      <c r="AI752">
        <v>-7.7435881180651686E-2</v>
      </c>
      <c r="AJ752">
        <v>-7.8706381401830523</v>
      </c>
      <c r="AK752">
        <v>0.538312357899704</v>
      </c>
      <c r="AL752">
        <v>-2.8745083458736893</v>
      </c>
      <c r="AM752">
        <v>5.3428189069066073E-2</v>
      </c>
      <c r="AN752" s="2"/>
    </row>
    <row r="753" spans="1:40" x14ac:dyDescent="0.45">
      <c r="A753">
        <v>752</v>
      </c>
      <c r="B753" t="s">
        <v>323</v>
      </c>
      <c r="C753">
        <v>1986</v>
      </c>
      <c r="D753">
        <v>28</v>
      </c>
      <c r="E753" t="s">
        <v>59</v>
      </c>
      <c r="F753" t="s">
        <v>13</v>
      </c>
      <c r="G753">
        <v>653</v>
      </c>
      <c r="H753">
        <v>107</v>
      </c>
      <c r="I753">
        <v>159</v>
      </c>
      <c r="J753">
        <v>98</v>
      </c>
      <c r="K753">
        <v>33</v>
      </c>
      <c r="L753">
        <v>7</v>
      </c>
      <c r="M753">
        <v>25</v>
      </c>
      <c r="N753">
        <v>59</v>
      </c>
      <c r="O753">
        <v>120</v>
      </c>
      <c r="P753" s="28">
        <v>6.3</v>
      </c>
      <c r="Q753">
        <v>4.2</v>
      </c>
      <c r="R753">
        <v>5.5</v>
      </c>
      <c r="S753">
        <v>1.9</v>
      </c>
      <c r="T753">
        <v>18</v>
      </c>
      <c r="U753">
        <v>5</v>
      </c>
      <c r="V753">
        <v>-47.217614202620098</v>
      </c>
      <c r="W753">
        <v>11.887412369671507</v>
      </c>
      <c r="X753">
        <v>3.7244515955629161</v>
      </c>
      <c r="Y753">
        <v>15.343327640403594</v>
      </c>
      <c r="Z753">
        <v>-5.8369039841748833</v>
      </c>
      <c r="AA753">
        <v>-3.0264867245831457</v>
      </c>
      <c r="AB753">
        <v>-0.94232192630497602</v>
      </c>
      <c r="AC753">
        <v>1.0009011357201725</v>
      </c>
      <c r="AD753">
        <v>-2.5569484941893483</v>
      </c>
      <c r="AE753">
        <v>22.295114816799362</v>
      </c>
      <c r="AF753">
        <v>-11.783297278327364</v>
      </c>
      <c r="AG753">
        <v>9.1915014688851482</v>
      </c>
      <c r="AH753">
        <v>8.0699096065189799</v>
      </c>
      <c r="AI753">
        <v>-0.21018310606176888</v>
      </c>
      <c r="AJ753">
        <v>-3.9353190700915262</v>
      </c>
      <c r="AK753">
        <v>-0.67289044737463</v>
      </c>
      <c r="AL753">
        <v>-4.6693466001660617</v>
      </c>
      <c r="AM753">
        <v>9.2912582738985186E-3</v>
      </c>
      <c r="AN753" s="2"/>
    </row>
    <row r="754" spans="1:40" x14ac:dyDescent="0.45">
      <c r="A754">
        <v>753</v>
      </c>
      <c r="B754" t="s">
        <v>525</v>
      </c>
      <c r="C754">
        <v>1993</v>
      </c>
      <c r="D754">
        <v>30</v>
      </c>
      <c r="E754" t="s">
        <v>55</v>
      </c>
      <c r="F754" t="s">
        <v>13</v>
      </c>
      <c r="G754">
        <v>668</v>
      </c>
      <c r="H754">
        <v>116</v>
      </c>
      <c r="I754">
        <v>163</v>
      </c>
      <c r="J754">
        <v>100</v>
      </c>
      <c r="K754">
        <v>42</v>
      </c>
      <c r="L754">
        <v>6</v>
      </c>
      <c r="M754">
        <v>34</v>
      </c>
      <c r="N754">
        <v>57</v>
      </c>
      <c r="O754">
        <v>108</v>
      </c>
      <c r="P754" s="28">
        <v>6.3</v>
      </c>
      <c r="Q754">
        <v>4</v>
      </c>
      <c r="R754">
        <v>4.7</v>
      </c>
      <c r="S754">
        <v>2.1</v>
      </c>
      <c r="T754">
        <v>9</v>
      </c>
      <c r="U754">
        <v>11</v>
      </c>
      <c r="V754">
        <v>-47.217614202620098</v>
      </c>
      <c r="W754">
        <v>12.160476972343901</v>
      </c>
      <c r="X754">
        <v>4.0377232250962454</v>
      </c>
      <c r="Y754">
        <v>15.72932330431312</v>
      </c>
      <c r="Z754">
        <v>-5.9560244736478394</v>
      </c>
      <c r="AA754">
        <v>-3.8518921949240039</v>
      </c>
      <c r="AB754">
        <v>-0.80770450826140805</v>
      </c>
      <c r="AC754">
        <v>1.3612255445794346</v>
      </c>
      <c r="AD754">
        <v>-2.4702722740473364</v>
      </c>
      <c r="AE754">
        <v>20.065603335119423</v>
      </c>
      <c r="AF754">
        <v>-11.783297278327364</v>
      </c>
      <c r="AG754">
        <v>8.7538109227477605</v>
      </c>
      <c r="AH754">
        <v>6.896104572843492</v>
      </c>
      <c r="AI754">
        <v>-0.2323076435419551</v>
      </c>
      <c r="AJ754">
        <v>-1.9676595350457631</v>
      </c>
      <c r="AK754">
        <v>-1.480358984224186</v>
      </c>
      <c r="AL754">
        <v>-6.7628632175965837</v>
      </c>
      <c r="AM754">
        <v>1.1545801993574289E-3</v>
      </c>
      <c r="AN754" s="2"/>
    </row>
    <row r="755" spans="1:40" x14ac:dyDescent="0.45">
      <c r="A755">
        <v>754</v>
      </c>
      <c r="B755" t="s">
        <v>91</v>
      </c>
      <c r="C755">
        <v>1988</v>
      </c>
      <c r="D755">
        <v>23</v>
      </c>
      <c r="E755" t="s">
        <v>62</v>
      </c>
      <c r="F755" t="s">
        <v>17</v>
      </c>
      <c r="G755">
        <v>614</v>
      </c>
      <c r="H755">
        <v>97</v>
      </c>
      <c r="I755">
        <v>152</v>
      </c>
      <c r="J755">
        <v>93</v>
      </c>
      <c r="K755">
        <v>30</v>
      </c>
      <c r="L755">
        <v>5</v>
      </c>
      <c r="M755">
        <v>17</v>
      </c>
      <c r="N755">
        <v>72</v>
      </c>
      <c r="O755">
        <v>148</v>
      </c>
      <c r="P755" s="28">
        <v>6.3</v>
      </c>
      <c r="Q755">
        <v>4.0999999999999996</v>
      </c>
      <c r="R755">
        <v>5.3</v>
      </c>
      <c r="S755">
        <v>0.4</v>
      </c>
      <c r="T755">
        <v>31</v>
      </c>
      <c r="U755">
        <v>2</v>
      </c>
      <c r="V755">
        <v>-47.217614202620098</v>
      </c>
      <c r="W755">
        <v>11.177444402723285</v>
      </c>
      <c r="X755">
        <v>3.37637200719255</v>
      </c>
      <c r="Y755">
        <v>14.667835228561927</v>
      </c>
      <c r="Z755">
        <v>-5.539102760492491</v>
      </c>
      <c r="AA755">
        <v>-2.7513515678028599</v>
      </c>
      <c r="AB755">
        <v>-0.67308709021783997</v>
      </c>
      <c r="AC755">
        <v>0.68061277228971728</v>
      </c>
      <c r="AD755">
        <v>-3.120343925112425</v>
      </c>
      <c r="AE755">
        <v>27.497308274052546</v>
      </c>
      <c r="AF755">
        <v>-11.783297278327364</v>
      </c>
      <c r="AG755">
        <v>8.9726561958164535</v>
      </c>
      <c r="AH755">
        <v>7.7764583481001077</v>
      </c>
      <c r="AI755">
        <v>-4.4249074960372399E-2</v>
      </c>
      <c r="AJ755">
        <v>-6.7774939540465171</v>
      </c>
      <c r="AK755">
        <v>-0.269156178949852</v>
      </c>
      <c r="AL755">
        <v>-4.0270088037932368</v>
      </c>
      <c r="AM755">
        <v>1.7515320351337984E-2</v>
      </c>
      <c r="AN755" s="2"/>
    </row>
    <row r="756" spans="1:40" x14ac:dyDescent="0.45">
      <c r="A756">
        <v>755</v>
      </c>
      <c r="B756" t="s">
        <v>294</v>
      </c>
      <c r="C756">
        <v>2003</v>
      </c>
      <c r="D756">
        <v>29</v>
      </c>
      <c r="E756" t="s">
        <v>114</v>
      </c>
      <c r="F756" t="s">
        <v>17</v>
      </c>
      <c r="G756">
        <v>703</v>
      </c>
      <c r="H756">
        <v>135</v>
      </c>
      <c r="I756">
        <v>209</v>
      </c>
      <c r="J756">
        <v>122</v>
      </c>
      <c r="K756">
        <v>49</v>
      </c>
      <c r="L756">
        <v>5</v>
      </c>
      <c r="M756">
        <v>0</v>
      </c>
      <c r="N756">
        <v>111</v>
      </c>
      <c r="O756">
        <v>165</v>
      </c>
      <c r="P756" s="28">
        <v>6.3</v>
      </c>
      <c r="Q756">
        <v>4.2</v>
      </c>
      <c r="R756">
        <v>7.1</v>
      </c>
      <c r="S756">
        <v>-1.7</v>
      </c>
      <c r="T756">
        <v>60</v>
      </c>
      <c r="U756">
        <v>1</v>
      </c>
      <c r="V756">
        <v>-47.217614202620098</v>
      </c>
      <c r="W756">
        <v>12.797627711912817</v>
      </c>
      <c r="X756">
        <v>4.6990744429999411</v>
      </c>
      <c r="Y756">
        <v>20.168273439272649</v>
      </c>
      <c r="Z756">
        <v>-7.2663498578503649</v>
      </c>
      <c r="AA756">
        <v>-4.4938742274113377</v>
      </c>
      <c r="AB756">
        <v>-0.67308709021783997</v>
      </c>
      <c r="AC756">
        <v>0</v>
      </c>
      <c r="AD756">
        <v>-4.8105302178816549</v>
      </c>
      <c r="AE756">
        <v>30.65578287309912</v>
      </c>
      <c r="AF756">
        <v>-11.783297278327364</v>
      </c>
      <c r="AG756">
        <v>9.1915014688851482</v>
      </c>
      <c r="AH756">
        <v>10.417519673869956</v>
      </c>
      <c r="AI756">
        <v>0.18805856858158268</v>
      </c>
      <c r="AJ756">
        <v>-13.117730233638421</v>
      </c>
      <c r="AK756">
        <v>-0.134578089474926</v>
      </c>
      <c r="AL756">
        <v>-1.3792230188007948</v>
      </c>
      <c r="AM756">
        <v>0.2011338153253496</v>
      </c>
      <c r="AN756" s="2"/>
    </row>
    <row r="757" spans="1:40" x14ac:dyDescent="0.45">
      <c r="A757">
        <v>756</v>
      </c>
      <c r="B757" t="s">
        <v>205</v>
      </c>
      <c r="C757">
        <v>1968</v>
      </c>
      <c r="D757">
        <v>37</v>
      </c>
      <c r="E757" t="s">
        <v>65</v>
      </c>
      <c r="F757" t="s">
        <v>17</v>
      </c>
      <c r="G757">
        <v>573</v>
      </c>
      <c r="H757">
        <v>84</v>
      </c>
      <c r="I757">
        <v>144</v>
      </c>
      <c r="J757">
        <v>96</v>
      </c>
      <c r="K757">
        <v>20</v>
      </c>
      <c r="L757">
        <v>5</v>
      </c>
      <c r="M757">
        <v>12</v>
      </c>
      <c r="N757">
        <v>67</v>
      </c>
      <c r="O757">
        <v>156</v>
      </c>
      <c r="P757" s="28">
        <v>6.3</v>
      </c>
      <c r="Q757">
        <v>4.2</v>
      </c>
      <c r="R757">
        <v>5.7</v>
      </c>
      <c r="S757">
        <v>0.4</v>
      </c>
      <c r="T757">
        <v>30</v>
      </c>
      <c r="U757">
        <v>1</v>
      </c>
      <c r="V757">
        <v>-47.217614202620098</v>
      </c>
      <c r="W757">
        <v>10.431067822085412</v>
      </c>
      <c r="X757">
        <v>2.9238685423110744</v>
      </c>
      <c r="Y757">
        <v>13.895843900742879</v>
      </c>
      <c r="Z757">
        <v>-5.7177834947019264</v>
      </c>
      <c r="AA757">
        <v>-1.83423437853524</v>
      </c>
      <c r="AB757">
        <v>-0.67308709021783997</v>
      </c>
      <c r="AC757">
        <v>0.48043254514568279</v>
      </c>
      <c r="AD757">
        <v>-2.9036533747573956</v>
      </c>
      <c r="AE757">
        <v>28.983649261839169</v>
      </c>
      <c r="AF757">
        <v>-11.783297278327364</v>
      </c>
      <c r="AG757">
        <v>9.1915014688851482</v>
      </c>
      <c r="AH757">
        <v>8.3633608649378512</v>
      </c>
      <c r="AI757">
        <v>-4.4249074960372399E-2</v>
      </c>
      <c r="AJ757">
        <v>-6.5588651168192103</v>
      </c>
      <c r="AK757">
        <v>-0.134578089474926</v>
      </c>
      <c r="AL757">
        <v>-2.5976376944671586</v>
      </c>
      <c r="AM757">
        <v>6.9290609140620366E-2</v>
      </c>
      <c r="AN757" s="2"/>
    </row>
    <row r="758" spans="1:40" x14ac:dyDescent="0.45">
      <c r="A758">
        <v>757</v>
      </c>
      <c r="B758" t="s">
        <v>91</v>
      </c>
      <c r="C758">
        <v>1994</v>
      </c>
      <c r="D758">
        <v>29</v>
      </c>
      <c r="E758" t="s">
        <v>65</v>
      </c>
      <c r="F758" t="s">
        <v>17</v>
      </c>
      <c r="G758">
        <v>474</v>
      </c>
      <c r="H758">
        <v>89</v>
      </c>
      <c r="I758">
        <v>122</v>
      </c>
      <c r="J758">
        <v>66</v>
      </c>
      <c r="K758">
        <v>18</v>
      </c>
      <c r="L758">
        <v>1</v>
      </c>
      <c r="M758">
        <v>29</v>
      </c>
      <c r="N758">
        <v>74</v>
      </c>
      <c r="O758">
        <v>183</v>
      </c>
      <c r="P758" s="28">
        <v>6.2</v>
      </c>
      <c r="Q758">
        <v>4.8</v>
      </c>
      <c r="R758">
        <v>5.7</v>
      </c>
      <c r="S758">
        <v>0.1</v>
      </c>
      <c r="T758">
        <v>45</v>
      </c>
      <c r="U758">
        <v>3</v>
      </c>
      <c r="V758">
        <v>-47.217614202620098</v>
      </c>
      <c r="W758">
        <v>8.6288414444476178</v>
      </c>
      <c r="X758">
        <v>3.0979083364962574</v>
      </c>
      <c r="Y758">
        <v>11.772867749240493</v>
      </c>
      <c r="Z758">
        <v>-3.9309761526075744</v>
      </c>
      <c r="AA758">
        <v>-1.650810940681716</v>
      </c>
      <c r="AB758">
        <v>-0.134617418043568</v>
      </c>
      <c r="AC758">
        <v>1.1610453174354001</v>
      </c>
      <c r="AD758">
        <v>-3.2070201452544369</v>
      </c>
      <c r="AE758">
        <v>34.000050095619024</v>
      </c>
      <c r="AF758">
        <v>-11.596260813592011</v>
      </c>
      <c r="AG758">
        <v>10.504573107297313</v>
      </c>
      <c r="AH758">
        <v>8.3633608649378512</v>
      </c>
      <c r="AI758">
        <v>-1.10622687400931E-2</v>
      </c>
      <c r="AJ758">
        <v>-9.8382976752288158</v>
      </c>
      <c r="AK758">
        <v>-0.403734268424778</v>
      </c>
      <c r="AL758">
        <v>-0.46174696971913187</v>
      </c>
      <c r="AM758">
        <v>0.38657147599558006</v>
      </c>
      <c r="AN758" s="2"/>
    </row>
    <row r="759" spans="1:40" x14ac:dyDescent="0.45">
      <c r="A759">
        <v>758</v>
      </c>
      <c r="B759" t="s">
        <v>348</v>
      </c>
      <c r="C759">
        <v>1969</v>
      </c>
      <c r="D759">
        <v>23</v>
      </c>
      <c r="E759" t="s">
        <v>65</v>
      </c>
      <c r="F759" t="s">
        <v>17</v>
      </c>
      <c r="G759">
        <v>720</v>
      </c>
      <c r="H759">
        <v>120</v>
      </c>
      <c r="I759">
        <v>161</v>
      </c>
      <c r="J759">
        <v>98</v>
      </c>
      <c r="K759">
        <v>25</v>
      </c>
      <c r="L759">
        <v>6</v>
      </c>
      <c r="M759">
        <v>45</v>
      </c>
      <c r="N759">
        <v>81</v>
      </c>
      <c r="O759">
        <v>131</v>
      </c>
      <c r="P759" s="28">
        <v>6.2</v>
      </c>
      <c r="Q759">
        <v>3.9</v>
      </c>
      <c r="R759">
        <v>5.7</v>
      </c>
      <c r="S759">
        <v>-0.1</v>
      </c>
      <c r="T759">
        <v>28</v>
      </c>
      <c r="U759">
        <v>8</v>
      </c>
      <c r="V759">
        <v>-47.217614202620098</v>
      </c>
      <c r="W759">
        <v>13.107100928274862</v>
      </c>
      <c r="X759">
        <v>4.1769550604443921</v>
      </c>
      <c r="Y759">
        <v>15.536325472358357</v>
      </c>
      <c r="Z759">
        <v>-5.8369039841748833</v>
      </c>
      <c r="AA759">
        <v>-2.2927929731690497</v>
      </c>
      <c r="AB759">
        <v>-0.80770450826140805</v>
      </c>
      <c r="AC759">
        <v>1.8016220442963105</v>
      </c>
      <c r="AD759">
        <v>-3.5103869157514782</v>
      </c>
      <c r="AE759">
        <v>24.338833675005969</v>
      </c>
      <c r="AF759">
        <v>-11.596260813592011</v>
      </c>
      <c r="AG759">
        <v>8.5349656496790658</v>
      </c>
      <c r="AH759">
        <v>8.3633608649378512</v>
      </c>
      <c r="AI759">
        <v>1.10622687400931E-2</v>
      </c>
      <c r="AJ759">
        <v>-6.1216074423645956</v>
      </c>
      <c r="AK759">
        <v>-1.076624715799408</v>
      </c>
      <c r="AL759">
        <v>-2.5896695919960342</v>
      </c>
      <c r="AM759">
        <v>6.9806234317251692E-2</v>
      </c>
      <c r="AN759" s="2"/>
    </row>
    <row r="760" spans="1:40" x14ac:dyDescent="0.45">
      <c r="A760">
        <v>759</v>
      </c>
      <c r="B760" t="s">
        <v>32</v>
      </c>
      <c r="C760">
        <v>2022</v>
      </c>
      <c r="D760">
        <v>32</v>
      </c>
      <c r="E760" t="s">
        <v>37</v>
      </c>
      <c r="F760" t="s">
        <v>17</v>
      </c>
      <c r="G760">
        <v>708</v>
      </c>
      <c r="H760">
        <v>117</v>
      </c>
      <c r="I760">
        <v>199</v>
      </c>
      <c r="J760">
        <v>129</v>
      </c>
      <c r="K760">
        <v>47</v>
      </c>
      <c r="L760">
        <v>2</v>
      </c>
      <c r="M760">
        <v>13</v>
      </c>
      <c r="N760">
        <v>84</v>
      </c>
      <c r="O760">
        <v>156</v>
      </c>
      <c r="P760" s="28">
        <v>6.2</v>
      </c>
      <c r="Q760">
        <v>4.0999999999999996</v>
      </c>
      <c r="R760">
        <v>6.4</v>
      </c>
      <c r="S760">
        <v>-0.9</v>
      </c>
      <c r="T760">
        <v>46</v>
      </c>
      <c r="U760">
        <v>1</v>
      </c>
      <c r="V760">
        <v>-47.217614202620098</v>
      </c>
      <c r="W760">
        <v>12.888649246136948</v>
      </c>
      <c r="X760">
        <v>4.0725311839332825</v>
      </c>
      <c r="Y760">
        <v>19.203284279498838</v>
      </c>
      <c r="Z760">
        <v>-7.6832715710057133</v>
      </c>
      <c r="AA760">
        <v>-4.3104507895578141</v>
      </c>
      <c r="AB760">
        <v>-0.269234836087136</v>
      </c>
      <c r="AC760">
        <v>0.52046859057448969</v>
      </c>
      <c r="AD760">
        <v>-3.6404012459644957</v>
      </c>
      <c r="AE760">
        <v>28.983649261839169</v>
      </c>
      <c r="AF760">
        <v>-11.596260813592011</v>
      </c>
      <c r="AG760">
        <v>8.9726561958164535</v>
      </c>
      <c r="AH760">
        <v>9.3904402694039035</v>
      </c>
      <c r="AI760">
        <v>9.9560418660837896E-2</v>
      </c>
      <c r="AJ760">
        <v>-10.056926512456123</v>
      </c>
      <c r="AK760">
        <v>-0.134578089474926</v>
      </c>
      <c r="AL760">
        <v>-0.77749861489439587</v>
      </c>
      <c r="AM760">
        <v>0.31485924204862786</v>
      </c>
      <c r="AN760" s="2"/>
    </row>
    <row r="761" spans="1:40" x14ac:dyDescent="0.45">
      <c r="A761">
        <v>760</v>
      </c>
      <c r="B761" t="s">
        <v>538</v>
      </c>
      <c r="C761">
        <v>2017</v>
      </c>
      <c r="D761">
        <v>29</v>
      </c>
      <c r="E761" t="s">
        <v>25</v>
      </c>
      <c r="F761" t="s">
        <v>17</v>
      </c>
      <c r="G761">
        <v>530</v>
      </c>
      <c r="H761">
        <v>95</v>
      </c>
      <c r="I761">
        <v>136</v>
      </c>
      <c r="J761">
        <v>89</v>
      </c>
      <c r="K761">
        <v>22</v>
      </c>
      <c r="L761">
        <v>2</v>
      </c>
      <c r="M761">
        <v>25</v>
      </c>
      <c r="N761">
        <v>71</v>
      </c>
      <c r="O761">
        <v>144</v>
      </c>
      <c r="P761" s="28">
        <v>6.2</v>
      </c>
      <c r="Q761">
        <v>4.5999999999999996</v>
      </c>
      <c r="R761">
        <v>5.0999999999999996</v>
      </c>
      <c r="S761">
        <v>0.9</v>
      </c>
      <c r="T761">
        <v>36</v>
      </c>
      <c r="U761">
        <v>2</v>
      </c>
      <c r="V761">
        <v>-47.217614202620098</v>
      </c>
      <c r="W761">
        <v>9.6482826277578848</v>
      </c>
      <c r="X761">
        <v>3.3067560895184771</v>
      </c>
      <c r="Y761">
        <v>13.123852572923829</v>
      </c>
      <c r="Z761">
        <v>-5.3008617815465771</v>
      </c>
      <c r="AA761">
        <v>-2.017657816388764</v>
      </c>
      <c r="AB761">
        <v>-0.269234836087136</v>
      </c>
      <c r="AC761">
        <v>1.0009011357201725</v>
      </c>
      <c r="AD761">
        <v>-3.077005815041419</v>
      </c>
      <c r="AE761">
        <v>26.754137780159233</v>
      </c>
      <c r="AF761">
        <v>-11.596260813592011</v>
      </c>
      <c r="AG761">
        <v>10.066882561159924</v>
      </c>
      <c r="AH761">
        <v>7.4830070896812355</v>
      </c>
      <c r="AI761">
        <v>-9.9560418660837896E-2</v>
      </c>
      <c r="AJ761">
        <v>-7.8706381401830523</v>
      </c>
      <c r="AK761">
        <v>-0.269156178949852</v>
      </c>
      <c r="AL761">
        <v>-6.3341701461489803</v>
      </c>
      <c r="AM761">
        <v>1.7714742113682375E-3</v>
      </c>
      <c r="AN761" s="2"/>
    </row>
    <row r="762" spans="1:40" x14ac:dyDescent="0.45">
      <c r="A762">
        <v>761</v>
      </c>
      <c r="B762" t="s">
        <v>523</v>
      </c>
      <c r="C762">
        <v>1969</v>
      </c>
      <c r="D762">
        <v>25</v>
      </c>
      <c r="E762" t="s">
        <v>301</v>
      </c>
      <c r="F762" t="s">
        <v>17</v>
      </c>
      <c r="G762">
        <v>673</v>
      </c>
      <c r="H762">
        <v>89</v>
      </c>
      <c r="I762">
        <v>166</v>
      </c>
      <c r="J762">
        <v>106</v>
      </c>
      <c r="K762">
        <v>26</v>
      </c>
      <c r="L762">
        <v>5</v>
      </c>
      <c r="M762">
        <v>3</v>
      </c>
      <c r="N762">
        <v>110</v>
      </c>
      <c r="O762">
        <v>166</v>
      </c>
      <c r="P762" s="28">
        <v>6.2</v>
      </c>
      <c r="Q762">
        <v>3.9</v>
      </c>
      <c r="R762">
        <v>6.9</v>
      </c>
      <c r="S762">
        <v>-1.5</v>
      </c>
      <c r="T762">
        <v>48</v>
      </c>
      <c r="U762">
        <v>1</v>
      </c>
      <c r="V762">
        <v>-47.217614202620098</v>
      </c>
      <c r="W762">
        <v>12.251498506568032</v>
      </c>
      <c r="X762">
        <v>3.0979083364962574</v>
      </c>
      <c r="Y762">
        <v>16.01882005224526</v>
      </c>
      <c r="Z762">
        <v>-6.3133859420667102</v>
      </c>
      <c r="AA762">
        <v>-2.384504692095812</v>
      </c>
      <c r="AB762">
        <v>-0.67308709021783997</v>
      </c>
      <c r="AC762">
        <v>0.1201081362864207</v>
      </c>
      <c r="AD762">
        <v>-4.7671921078106489</v>
      </c>
      <c r="AE762">
        <v>30.84157549657245</v>
      </c>
      <c r="AF762">
        <v>-11.596260813592011</v>
      </c>
      <c r="AG762">
        <v>8.5349656496790658</v>
      </c>
      <c r="AH762">
        <v>10.124068415451084</v>
      </c>
      <c r="AI762">
        <v>0.16593403110139648</v>
      </c>
      <c r="AJ762">
        <v>-10.494184186910736</v>
      </c>
      <c r="AK762">
        <v>-0.134578089474926</v>
      </c>
      <c r="AL762">
        <v>-2.4259285003888116</v>
      </c>
      <c r="AM762">
        <v>8.1216767407247523E-2</v>
      </c>
      <c r="AN762" s="2"/>
    </row>
    <row r="763" spans="1:40" x14ac:dyDescent="0.45">
      <c r="A763">
        <v>762</v>
      </c>
      <c r="B763" t="s">
        <v>386</v>
      </c>
      <c r="C763">
        <v>2010</v>
      </c>
      <c r="D763">
        <v>25</v>
      </c>
      <c r="E763" t="s">
        <v>57</v>
      </c>
      <c r="F763" t="s">
        <v>17</v>
      </c>
      <c r="G763">
        <v>603</v>
      </c>
      <c r="H763">
        <v>85</v>
      </c>
      <c r="I763">
        <v>161</v>
      </c>
      <c r="J763">
        <v>104</v>
      </c>
      <c r="K763">
        <v>32</v>
      </c>
      <c r="L763">
        <v>0</v>
      </c>
      <c r="M763">
        <v>4</v>
      </c>
      <c r="N763">
        <v>69</v>
      </c>
      <c r="O763">
        <v>142</v>
      </c>
      <c r="P763" s="28">
        <v>6.2</v>
      </c>
      <c r="Q763">
        <v>4.4000000000000004</v>
      </c>
      <c r="R763">
        <v>5.0999999999999996</v>
      </c>
      <c r="S763">
        <v>1.4</v>
      </c>
      <c r="T763">
        <v>31</v>
      </c>
      <c r="U763">
        <v>-1</v>
      </c>
      <c r="V763">
        <v>-47.217614202620098</v>
      </c>
      <c r="W763">
        <v>10.977197027430197</v>
      </c>
      <c r="X763">
        <v>2.9586765011481111</v>
      </c>
      <c r="Y763">
        <v>15.536325472358357</v>
      </c>
      <c r="Z763">
        <v>-6.1942654525937533</v>
      </c>
      <c r="AA763">
        <v>-2.9347750056563839</v>
      </c>
      <c r="AB763">
        <v>0</v>
      </c>
      <c r="AC763">
        <v>0.1601441817152276</v>
      </c>
      <c r="AD763">
        <v>-2.9903295948994071</v>
      </c>
      <c r="AE763">
        <v>26.382552533212579</v>
      </c>
      <c r="AF763">
        <v>-11.596260813592011</v>
      </c>
      <c r="AG763">
        <v>9.6291920150225376</v>
      </c>
      <c r="AH763">
        <v>7.4830070896812355</v>
      </c>
      <c r="AI763">
        <v>-0.15487176236130337</v>
      </c>
      <c r="AJ763">
        <v>-6.7774939540465171</v>
      </c>
      <c r="AK763">
        <v>0.134578089474926</v>
      </c>
      <c r="AL763">
        <v>-4.6039378757263059</v>
      </c>
      <c r="AM763">
        <v>9.913077686640322E-3</v>
      </c>
      <c r="AN763" s="2"/>
    </row>
    <row r="764" spans="1:40" x14ac:dyDescent="0.45">
      <c r="A764">
        <v>763</v>
      </c>
      <c r="B764" t="s">
        <v>485</v>
      </c>
      <c r="C764">
        <v>1966</v>
      </c>
      <c r="D764">
        <v>31</v>
      </c>
      <c r="E764" t="s">
        <v>19</v>
      </c>
      <c r="F764" t="s">
        <v>17</v>
      </c>
      <c r="G764">
        <v>706</v>
      </c>
      <c r="H764">
        <v>122</v>
      </c>
      <c r="I764">
        <v>218</v>
      </c>
      <c r="J764">
        <v>149</v>
      </c>
      <c r="K764">
        <v>32</v>
      </c>
      <c r="L764">
        <v>6</v>
      </c>
      <c r="M764">
        <v>5</v>
      </c>
      <c r="N764">
        <v>24</v>
      </c>
      <c r="O764">
        <v>142</v>
      </c>
      <c r="P764" s="28">
        <v>6.2</v>
      </c>
      <c r="Q764">
        <v>3.9</v>
      </c>
      <c r="R764">
        <v>5.8</v>
      </c>
      <c r="S764">
        <v>-0.5</v>
      </c>
      <c r="T764">
        <v>37</v>
      </c>
      <c r="U764">
        <v>3</v>
      </c>
      <c r="V764">
        <v>-47.217614202620098</v>
      </c>
      <c r="W764">
        <v>12.852240632447296</v>
      </c>
      <c r="X764">
        <v>4.2465709781184655</v>
      </c>
      <c r="Y764">
        <v>21.036763683069079</v>
      </c>
      <c r="Z764">
        <v>-8.874476465735281</v>
      </c>
      <c r="AA764">
        <v>-2.9347750056563839</v>
      </c>
      <c r="AB764">
        <v>-0.80770450826140805</v>
      </c>
      <c r="AC764">
        <v>0.20018022714403449</v>
      </c>
      <c r="AD764">
        <v>-1.0401146417041416</v>
      </c>
      <c r="AE764">
        <v>26.382552533212579</v>
      </c>
      <c r="AF764">
        <v>-11.596260813592011</v>
      </c>
      <c r="AG764">
        <v>8.5349656496790658</v>
      </c>
      <c r="AH764">
        <v>8.5100864941472878</v>
      </c>
      <c r="AI764">
        <v>5.5311343700465497E-2</v>
      </c>
      <c r="AJ764">
        <v>-8.0892669774103592</v>
      </c>
      <c r="AK764">
        <v>-0.403734268424778</v>
      </c>
      <c r="AL764">
        <v>0.85472465811381282</v>
      </c>
      <c r="AM764">
        <v>0.70155730720340004</v>
      </c>
      <c r="AN764" s="2"/>
    </row>
    <row r="765" spans="1:40" x14ac:dyDescent="0.45">
      <c r="A765">
        <v>764</v>
      </c>
      <c r="B765" t="s">
        <v>453</v>
      </c>
      <c r="C765">
        <v>1991</v>
      </c>
      <c r="D765">
        <v>32</v>
      </c>
      <c r="E765" t="s">
        <v>70</v>
      </c>
      <c r="F765" t="s">
        <v>13</v>
      </c>
      <c r="G765">
        <v>659</v>
      </c>
      <c r="H765">
        <v>108</v>
      </c>
      <c r="I765">
        <v>201</v>
      </c>
      <c r="J765">
        <v>156</v>
      </c>
      <c r="K765">
        <v>27</v>
      </c>
      <c r="L765">
        <v>3</v>
      </c>
      <c r="M765">
        <v>36</v>
      </c>
      <c r="N765">
        <v>65</v>
      </c>
      <c r="O765">
        <v>146</v>
      </c>
      <c r="P765" s="28">
        <v>6.2</v>
      </c>
      <c r="Q765">
        <v>4.0999999999999996</v>
      </c>
      <c r="R765">
        <v>6.9</v>
      </c>
      <c r="S765">
        <v>-0.2</v>
      </c>
      <c r="T765">
        <v>38</v>
      </c>
      <c r="U765">
        <v>4</v>
      </c>
      <c r="V765">
        <v>-47.217614202620098</v>
      </c>
      <c r="W765">
        <v>11.996638210740464</v>
      </c>
      <c r="X765">
        <v>3.7592595543999527</v>
      </c>
      <c r="Y765">
        <v>19.396282111453601</v>
      </c>
      <c r="Z765">
        <v>-9.2913981788906295</v>
      </c>
      <c r="AA765">
        <v>-2.4762164110225742</v>
      </c>
      <c r="AB765">
        <v>-0.40385225413070402</v>
      </c>
      <c r="AC765">
        <v>1.4412976354370484</v>
      </c>
      <c r="AD765">
        <v>-2.8169771546153837</v>
      </c>
      <c r="AE765">
        <v>27.125723027105888</v>
      </c>
      <c r="AF765">
        <v>-11.596260813592011</v>
      </c>
      <c r="AG765">
        <v>8.9726561958164535</v>
      </c>
      <c r="AH765">
        <v>10.124068415451084</v>
      </c>
      <c r="AI765">
        <v>2.21245374801862E-2</v>
      </c>
      <c r="AJ765">
        <v>-8.307895814637666</v>
      </c>
      <c r="AK765">
        <v>-0.538312357899704</v>
      </c>
      <c r="AL765">
        <v>0.18952250047590979</v>
      </c>
      <c r="AM765">
        <v>0.54723931149820892</v>
      </c>
      <c r="AN765" s="2"/>
    </row>
    <row r="766" spans="1:40" x14ac:dyDescent="0.45">
      <c r="A766">
        <v>765</v>
      </c>
      <c r="B766" t="s">
        <v>539</v>
      </c>
      <c r="C766">
        <v>1983</v>
      </c>
      <c r="D766">
        <v>28</v>
      </c>
      <c r="E766" t="s">
        <v>59</v>
      </c>
      <c r="F766" t="s">
        <v>13</v>
      </c>
      <c r="G766">
        <v>573</v>
      </c>
      <c r="H766">
        <v>78</v>
      </c>
      <c r="I766">
        <v>125</v>
      </c>
      <c r="J766">
        <v>75</v>
      </c>
      <c r="K766">
        <v>21</v>
      </c>
      <c r="L766">
        <v>5</v>
      </c>
      <c r="M766">
        <v>0</v>
      </c>
      <c r="N766">
        <v>54</v>
      </c>
      <c r="O766">
        <v>126</v>
      </c>
      <c r="P766" s="28">
        <v>6.2</v>
      </c>
      <c r="Q766">
        <v>4.4000000000000004</v>
      </c>
      <c r="R766">
        <v>4.0999999999999996</v>
      </c>
      <c r="S766">
        <v>2.4</v>
      </c>
      <c r="T766">
        <v>20</v>
      </c>
      <c r="U766">
        <v>-1</v>
      </c>
      <c r="V766">
        <v>-47.217614202620098</v>
      </c>
      <c r="W766">
        <v>10.431067822085412</v>
      </c>
      <c r="X766">
        <v>2.7150207892888547</v>
      </c>
      <c r="Y766">
        <v>12.062364497172638</v>
      </c>
      <c r="Z766">
        <v>-4.4670183552358802</v>
      </c>
      <c r="AA766">
        <v>-1.925946097462002</v>
      </c>
      <c r="AB766">
        <v>-0.67308709021783997</v>
      </c>
      <c r="AC766">
        <v>0</v>
      </c>
      <c r="AD766">
        <v>-2.3402579438343185</v>
      </c>
      <c r="AE766">
        <v>23.40987055763933</v>
      </c>
      <c r="AF766">
        <v>-11.596260813592011</v>
      </c>
      <c r="AG766">
        <v>9.6291920150225376</v>
      </c>
      <c r="AH766">
        <v>6.0157507975868754</v>
      </c>
      <c r="AI766">
        <v>-0.26549444976223435</v>
      </c>
      <c r="AJ766">
        <v>-4.3725767445461399</v>
      </c>
      <c r="AK766">
        <v>0.134578089474926</v>
      </c>
      <c r="AL766">
        <v>-8.4604111289999473</v>
      </c>
      <c r="AM766">
        <v>2.1164022186393244E-4</v>
      </c>
      <c r="AN766" s="2"/>
    </row>
    <row r="767" spans="1:40" x14ac:dyDescent="0.45">
      <c r="A767">
        <v>766</v>
      </c>
      <c r="B767" t="s">
        <v>539</v>
      </c>
      <c r="C767">
        <v>1984</v>
      </c>
      <c r="D767">
        <v>29</v>
      </c>
      <c r="E767" t="s">
        <v>59</v>
      </c>
      <c r="F767" t="s">
        <v>13</v>
      </c>
      <c r="G767">
        <v>574</v>
      </c>
      <c r="H767">
        <v>77</v>
      </c>
      <c r="I767">
        <v>146</v>
      </c>
      <c r="J767">
        <v>86</v>
      </c>
      <c r="K767">
        <v>34</v>
      </c>
      <c r="L767">
        <v>6</v>
      </c>
      <c r="M767">
        <v>5</v>
      </c>
      <c r="N767">
        <v>51</v>
      </c>
      <c r="O767">
        <v>135</v>
      </c>
      <c r="P767" s="28">
        <v>6.2</v>
      </c>
      <c r="Q767">
        <v>4.4000000000000004</v>
      </c>
      <c r="R767">
        <v>4.2</v>
      </c>
      <c r="S767">
        <v>2.2999999999999998</v>
      </c>
      <c r="T767">
        <v>22</v>
      </c>
      <c r="U767">
        <v>-2</v>
      </c>
      <c r="V767">
        <v>-47.217614202620098</v>
      </c>
      <c r="W767">
        <v>10.449272128930238</v>
      </c>
      <c r="X767">
        <v>2.680212830451818</v>
      </c>
      <c r="Y767">
        <v>14.08884173269764</v>
      </c>
      <c r="Z767">
        <v>-5.1221810473371425</v>
      </c>
      <c r="AA767">
        <v>-3.1181984435099079</v>
      </c>
      <c r="AB767">
        <v>-0.80770450826140805</v>
      </c>
      <c r="AC767">
        <v>0.20018022714403449</v>
      </c>
      <c r="AD767">
        <v>-2.2102436136213011</v>
      </c>
      <c r="AE767">
        <v>25.082004168899282</v>
      </c>
      <c r="AF767">
        <v>-11.596260813592011</v>
      </c>
      <c r="AG767">
        <v>9.6291920150225376</v>
      </c>
      <c r="AH767">
        <v>6.1624764267963119</v>
      </c>
      <c r="AI767">
        <v>-0.25443218102214127</v>
      </c>
      <c r="AJ767">
        <v>-4.8098344190007536</v>
      </c>
      <c r="AK767">
        <v>0.269156178949852</v>
      </c>
      <c r="AL767">
        <v>-6.575133520073055</v>
      </c>
      <c r="AM767">
        <v>1.39267744083089E-3</v>
      </c>
      <c r="AN767" s="2"/>
    </row>
    <row r="768" spans="1:40" x14ac:dyDescent="0.45">
      <c r="A768">
        <v>767</v>
      </c>
      <c r="B768" t="s">
        <v>540</v>
      </c>
      <c r="C768">
        <v>2022</v>
      </c>
      <c r="D768">
        <v>21</v>
      </c>
      <c r="E768" t="s">
        <v>97</v>
      </c>
      <c r="F768" t="s">
        <v>13</v>
      </c>
      <c r="G768">
        <v>560</v>
      </c>
      <c r="H768">
        <v>84</v>
      </c>
      <c r="I768">
        <v>145</v>
      </c>
      <c r="J768">
        <v>89</v>
      </c>
      <c r="K768">
        <v>25</v>
      </c>
      <c r="L768">
        <v>3</v>
      </c>
      <c r="M768">
        <v>25</v>
      </c>
      <c r="N768">
        <v>40</v>
      </c>
      <c r="O768">
        <v>147</v>
      </c>
      <c r="P768" s="28">
        <v>6.2</v>
      </c>
      <c r="Q768">
        <v>4.4000000000000004</v>
      </c>
      <c r="R768">
        <v>6</v>
      </c>
      <c r="S768">
        <v>0.7</v>
      </c>
      <c r="T768">
        <v>31</v>
      </c>
      <c r="U768">
        <v>3</v>
      </c>
      <c r="V768">
        <v>-47.217614202620098</v>
      </c>
      <c r="W768">
        <v>10.194411833102672</v>
      </c>
      <c r="X768">
        <v>2.9238685423110744</v>
      </c>
      <c r="Y768">
        <v>13.992342816720258</v>
      </c>
      <c r="Z768">
        <v>-5.3008617815465771</v>
      </c>
      <c r="AA768">
        <v>-2.2927929731690497</v>
      </c>
      <c r="AB768">
        <v>-0.40385225413070402</v>
      </c>
      <c r="AC768">
        <v>1.0009011357201725</v>
      </c>
      <c r="AD768">
        <v>-1.7335244028402361</v>
      </c>
      <c r="AE768">
        <v>27.311515650579217</v>
      </c>
      <c r="AF768">
        <v>-11.596260813592011</v>
      </c>
      <c r="AG768">
        <v>9.6291920150225376</v>
      </c>
      <c r="AH768">
        <v>8.8035377525661591</v>
      </c>
      <c r="AI768">
        <v>-7.7435881180651686E-2</v>
      </c>
      <c r="AJ768">
        <v>-6.7774939540465171</v>
      </c>
      <c r="AK768">
        <v>-0.403734268424778</v>
      </c>
      <c r="AL768">
        <v>-1.9478007855285262</v>
      </c>
      <c r="AM768">
        <v>0.12479335820398953</v>
      </c>
      <c r="AN768" s="2"/>
    </row>
    <row r="769" spans="1:40" x14ac:dyDescent="0.45">
      <c r="A769">
        <v>768</v>
      </c>
      <c r="B769" t="s">
        <v>225</v>
      </c>
      <c r="C769">
        <v>1955</v>
      </c>
      <c r="D769">
        <v>21</v>
      </c>
      <c r="E769" t="s">
        <v>226</v>
      </c>
      <c r="F769" t="s">
        <v>17</v>
      </c>
      <c r="G769">
        <v>665</v>
      </c>
      <c r="H769">
        <v>105</v>
      </c>
      <c r="I769">
        <v>189</v>
      </c>
      <c r="J769">
        <v>116</v>
      </c>
      <c r="K769">
        <v>37</v>
      </c>
      <c r="L769">
        <v>9</v>
      </c>
      <c r="M769">
        <v>3</v>
      </c>
      <c r="N769">
        <v>49</v>
      </c>
      <c r="O769">
        <v>141</v>
      </c>
      <c r="P769" s="28">
        <v>6.2</v>
      </c>
      <c r="Q769">
        <v>3.7</v>
      </c>
      <c r="R769">
        <v>5.8</v>
      </c>
      <c r="S769">
        <v>0</v>
      </c>
      <c r="T769">
        <v>37</v>
      </c>
      <c r="U769">
        <v>1</v>
      </c>
      <c r="V769">
        <v>-47.217614202620098</v>
      </c>
      <c r="W769">
        <v>12.105864051809421</v>
      </c>
      <c r="X769">
        <v>3.6548356778888431</v>
      </c>
      <c r="Y769">
        <v>18.238295119725027</v>
      </c>
      <c r="Z769">
        <v>-6.9089883894314941</v>
      </c>
      <c r="AA769">
        <v>-3.3933336002901937</v>
      </c>
      <c r="AB769">
        <v>-1.211556762392112</v>
      </c>
      <c r="AC769">
        <v>0.1201081362864207</v>
      </c>
      <c r="AD769">
        <v>-2.1235673934792891</v>
      </c>
      <c r="AE769">
        <v>26.196759909739249</v>
      </c>
      <c r="AF769">
        <v>-11.596260813592011</v>
      </c>
      <c r="AG769">
        <v>8.0972751035416781</v>
      </c>
      <c r="AH769">
        <v>8.5100864941472878</v>
      </c>
      <c r="AI769">
        <v>0</v>
      </c>
      <c r="AJ769">
        <v>-8.0892669774103592</v>
      </c>
      <c r="AK769">
        <v>-0.134578089474926</v>
      </c>
      <c r="AL769">
        <v>-3.7519417355525504</v>
      </c>
      <c r="AM769">
        <v>2.2933819444133766E-2</v>
      </c>
      <c r="AN769" s="2"/>
    </row>
    <row r="770" spans="1:40" x14ac:dyDescent="0.45">
      <c r="A770">
        <v>769</v>
      </c>
      <c r="B770" t="s">
        <v>541</v>
      </c>
      <c r="C770">
        <v>1954</v>
      </c>
      <c r="D770">
        <v>30</v>
      </c>
      <c r="E770" t="s">
        <v>228</v>
      </c>
      <c r="F770" t="s">
        <v>17</v>
      </c>
      <c r="G770">
        <v>678</v>
      </c>
      <c r="H770">
        <v>106</v>
      </c>
      <c r="I770">
        <v>176</v>
      </c>
      <c r="J770">
        <v>106</v>
      </c>
      <c r="K770">
        <v>23</v>
      </c>
      <c r="L770">
        <v>5</v>
      </c>
      <c r="M770">
        <v>3</v>
      </c>
      <c r="N770">
        <v>74</v>
      </c>
      <c r="O770">
        <v>141</v>
      </c>
      <c r="P770" s="28">
        <v>6.2</v>
      </c>
      <c r="Q770">
        <v>3.8</v>
      </c>
      <c r="R770">
        <v>4.9000000000000004</v>
      </c>
      <c r="S770">
        <v>0.6</v>
      </c>
      <c r="T770">
        <v>31</v>
      </c>
      <c r="U770">
        <v>1</v>
      </c>
      <c r="V770">
        <v>-47.217614202620098</v>
      </c>
      <c r="W770">
        <v>12.342520040792163</v>
      </c>
      <c r="X770">
        <v>3.6896436367258794</v>
      </c>
      <c r="Y770">
        <v>16.983809212019072</v>
      </c>
      <c r="Z770">
        <v>-6.3133859420667102</v>
      </c>
      <c r="AA770">
        <v>-2.1093695353155262</v>
      </c>
      <c r="AB770">
        <v>-0.67308709021783997</v>
      </c>
      <c r="AC770">
        <v>0.1201081362864207</v>
      </c>
      <c r="AD770">
        <v>-3.2070201452544369</v>
      </c>
      <c r="AE770">
        <v>26.196759909739249</v>
      </c>
      <c r="AF770">
        <v>-11.596260813592011</v>
      </c>
      <c r="AG770">
        <v>8.3161203766103728</v>
      </c>
      <c r="AH770">
        <v>7.1895558312623642</v>
      </c>
      <c r="AI770">
        <v>-6.6373612440558588E-2</v>
      </c>
      <c r="AJ770">
        <v>-6.7774939540465171</v>
      </c>
      <c r="AK770">
        <v>-0.134578089474926</v>
      </c>
      <c r="AL770">
        <v>-3.2566662415930967</v>
      </c>
      <c r="AM770">
        <v>3.7088082773456085E-2</v>
      </c>
      <c r="AN770" s="2"/>
    </row>
    <row r="771" spans="1:40" x14ac:dyDescent="0.45">
      <c r="A771">
        <v>770</v>
      </c>
      <c r="B771" t="s">
        <v>414</v>
      </c>
      <c r="C771">
        <v>1997</v>
      </c>
      <c r="D771">
        <v>34</v>
      </c>
      <c r="E771" t="s">
        <v>97</v>
      </c>
      <c r="F771" t="s">
        <v>13</v>
      </c>
      <c r="G771">
        <v>678</v>
      </c>
      <c r="H771">
        <v>104</v>
      </c>
      <c r="I771">
        <v>179</v>
      </c>
      <c r="J771">
        <v>115</v>
      </c>
      <c r="K771">
        <v>35</v>
      </c>
      <c r="L771">
        <v>1</v>
      </c>
      <c r="M771">
        <v>2</v>
      </c>
      <c r="N771">
        <v>119</v>
      </c>
      <c r="O771">
        <v>165</v>
      </c>
      <c r="P771" s="28">
        <v>6.2</v>
      </c>
      <c r="Q771">
        <v>3.9</v>
      </c>
      <c r="R771">
        <v>6.2</v>
      </c>
      <c r="S771">
        <v>-1.2</v>
      </c>
      <c r="T771">
        <v>57</v>
      </c>
      <c r="U771">
        <v>-5</v>
      </c>
      <c r="V771">
        <v>-47.217614202620098</v>
      </c>
      <c r="W771">
        <v>12.342520040792163</v>
      </c>
      <c r="X771">
        <v>3.6200277190518064</v>
      </c>
      <c r="Y771">
        <v>17.273305959951216</v>
      </c>
      <c r="Z771">
        <v>-6.8494281446950156</v>
      </c>
      <c r="AA771">
        <v>-3.2099101624366702</v>
      </c>
      <c r="AB771">
        <v>-0.134617418043568</v>
      </c>
      <c r="AC771">
        <v>8.0072090857613798E-2</v>
      </c>
      <c r="AD771">
        <v>-5.1572350984497026</v>
      </c>
      <c r="AE771">
        <v>30.65578287309912</v>
      </c>
      <c r="AF771">
        <v>-11.596260813592011</v>
      </c>
      <c r="AG771">
        <v>8.5349656496790658</v>
      </c>
      <c r="AH771">
        <v>9.0969890109850322</v>
      </c>
      <c r="AI771">
        <v>0.13274722488111718</v>
      </c>
      <c r="AJ771">
        <v>-12.461843721956498</v>
      </c>
      <c r="AK771">
        <v>0.67289044737463</v>
      </c>
      <c r="AL771">
        <v>-4.2176085451217986</v>
      </c>
      <c r="AM771">
        <v>1.4519903808374037E-2</v>
      </c>
      <c r="AN771" s="2"/>
    </row>
    <row r="772" spans="1:40" x14ac:dyDescent="0.45">
      <c r="A772">
        <v>771</v>
      </c>
      <c r="B772" t="s">
        <v>542</v>
      </c>
      <c r="C772">
        <v>1982</v>
      </c>
      <c r="D772">
        <v>25</v>
      </c>
      <c r="E772" t="s">
        <v>43</v>
      </c>
      <c r="F772" t="s">
        <v>13</v>
      </c>
      <c r="G772">
        <v>751</v>
      </c>
      <c r="H772">
        <v>136</v>
      </c>
      <c r="I772">
        <v>201</v>
      </c>
      <c r="J772">
        <v>148</v>
      </c>
      <c r="K772">
        <v>26</v>
      </c>
      <c r="L772">
        <v>8</v>
      </c>
      <c r="M772">
        <v>41</v>
      </c>
      <c r="N772">
        <v>69</v>
      </c>
      <c r="O772">
        <v>129</v>
      </c>
      <c r="P772" s="28">
        <v>6.2</v>
      </c>
      <c r="Q772">
        <v>4.0999999999999996</v>
      </c>
      <c r="R772">
        <v>6.7</v>
      </c>
      <c r="S772">
        <v>-0.1</v>
      </c>
      <c r="T772">
        <v>33</v>
      </c>
      <c r="U772">
        <v>7</v>
      </c>
      <c r="V772">
        <v>-47.217614202620098</v>
      </c>
      <c r="W772">
        <v>13.671434440464475</v>
      </c>
      <c r="X772">
        <v>4.7338824018369774</v>
      </c>
      <c r="Y772">
        <v>19.396282111453601</v>
      </c>
      <c r="Z772">
        <v>-8.8149162209988035</v>
      </c>
      <c r="AA772">
        <v>-2.384504692095812</v>
      </c>
      <c r="AB772">
        <v>-1.076939344348544</v>
      </c>
      <c r="AC772">
        <v>1.6414778625810829</v>
      </c>
      <c r="AD772">
        <v>-2.9903295948994071</v>
      </c>
      <c r="AE772">
        <v>23.967248428059314</v>
      </c>
      <c r="AF772">
        <v>-11.596260813592011</v>
      </c>
      <c r="AG772">
        <v>8.9726561958164535</v>
      </c>
      <c r="AH772">
        <v>9.8306171570322114</v>
      </c>
      <c r="AI772">
        <v>1.10622687400931E-2</v>
      </c>
      <c r="AJ772">
        <v>-7.2147516285011308</v>
      </c>
      <c r="AK772">
        <v>-0.94204662632448199</v>
      </c>
      <c r="AL772">
        <v>-1.2702257396081773E-2</v>
      </c>
      <c r="AM772">
        <v>0.4968244783476965</v>
      </c>
      <c r="AN772" s="2"/>
    </row>
    <row r="773" spans="1:40" x14ac:dyDescent="0.45">
      <c r="A773">
        <v>772</v>
      </c>
      <c r="B773" t="s">
        <v>34</v>
      </c>
      <c r="C773">
        <v>2022</v>
      </c>
      <c r="D773">
        <v>30</v>
      </c>
      <c r="E773" t="s">
        <v>15</v>
      </c>
      <c r="F773" t="s">
        <v>13</v>
      </c>
      <c r="G773">
        <v>499</v>
      </c>
      <c r="H773">
        <v>85</v>
      </c>
      <c r="I773">
        <v>124</v>
      </c>
      <c r="J773">
        <v>54</v>
      </c>
      <c r="K773">
        <v>28</v>
      </c>
      <c r="L773">
        <v>2</v>
      </c>
      <c r="M773">
        <v>1</v>
      </c>
      <c r="N773">
        <v>54</v>
      </c>
      <c r="O773">
        <v>176</v>
      </c>
      <c r="P773" s="28">
        <v>6.2</v>
      </c>
      <c r="Q773">
        <v>4.5999999999999996</v>
      </c>
      <c r="R773">
        <v>6.3</v>
      </c>
      <c r="S773">
        <v>0.3</v>
      </c>
      <c r="T773">
        <v>43</v>
      </c>
      <c r="U773">
        <v>-2</v>
      </c>
      <c r="V773">
        <v>-47.217614202620098</v>
      </c>
      <c r="W773">
        <v>9.0839491155682737</v>
      </c>
      <c r="X773">
        <v>2.9586765011481111</v>
      </c>
      <c r="Y773">
        <v>11.965865581195256</v>
      </c>
      <c r="Z773">
        <v>-3.2162532157698336</v>
      </c>
      <c r="AA773">
        <v>-2.5679281299493359</v>
      </c>
      <c r="AB773">
        <v>-0.269234836087136</v>
      </c>
      <c r="AC773">
        <v>4.0036045428806899E-2</v>
      </c>
      <c r="AD773">
        <v>-2.3402579438343185</v>
      </c>
      <c r="AE773">
        <v>32.69950173130573</v>
      </c>
      <c r="AF773">
        <v>-11.596260813592011</v>
      </c>
      <c r="AG773">
        <v>10.066882561159924</v>
      </c>
      <c r="AH773">
        <v>9.243714640194467</v>
      </c>
      <c r="AI773">
        <v>-3.3186806220279294E-2</v>
      </c>
      <c r="AJ773">
        <v>-9.4010400007742003</v>
      </c>
      <c r="AK773">
        <v>0.269156178949852</v>
      </c>
      <c r="AL773">
        <v>-0.31399359389679216</v>
      </c>
      <c r="AM773">
        <v>0.4221402484096019</v>
      </c>
      <c r="AN773" s="2"/>
    </row>
    <row r="774" spans="1:40" x14ac:dyDescent="0.45">
      <c r="A774">
        <v>773</v>
      </c>
      <c r="B774" t="s">
        <v>513</v>
      </c>
      <c r="C774">
        <v>1997</v>
      </c>
      <c r="D774">
        <v>23</v>
      </c>
      <c r="E774" t="s">
        <v>313</v>
      </c>
      <c r="F774" t="s">
        <v>17</v>
      </c>
      <c r="G774">
        <v>599</v>
      </c>
      <c r="H774">
        <v>84</v>
      </c>
      <c r="I774">
        <v>163</v>
      </c>
      <c r="J774">
        <v>124</v>
      </c>
      <c r="K774">
        <v>27</v>
      </c>
      <c r="L774">
        <v>2</v>
      </c>
      <c r="M774">
        <v>11</v>
      </c>
      <c r="N774">
        <v>63</v>
      </c>
      <c r="O774">
        <v>119</v>
      </c>
      <c r="P774" s="28">
        <v>6.2</v>
      </c>
      <c r="Q774">
        <v>4.4000000000000004</v>
      </c>
      <c r="R774">
        <v>4.4000000000000004</v>
      </c>
      <c r="S774">
        <v>2.1</v>
      </c>
      <c r="T774">
        <v>22</v>
      </c>
      <c r="U774">
        <v>2</v>
      </c>
      <c r="V774">
        <v>-47.217614202620098</v>
      </c>
      <c r="W774">
        <v>10.904379800050894</v>
      </c>
      <c r="X774">
        <v>2.9238685423110744</v>
      </c>
      <c r="Y774">
        <v>15.72932330431312</v>
      </c>
      <c r="Z774">
        <v>-7.385470347323321</v>
      </c>
      <c r="AA774">
        <v>-2.4762164110225742</v>
      </c>
      <c r="AB774">
        <v>-0.269234836087136</v>
      </c>
      <c r="AC774">
        <v>0.44039649971687589</v>
      </c>
      <c r="AD774">
        <v>-2.7303009344733717</v>
      </c>
      <c r="AE774">
        <v>22.109322193326033</v>
      </c>
      <c r="AF774">
        <v>-11.596260813592011</v>
      </c>
      <c r="AG774">
        <v>9.6291920150225376</v>
      </c>
      <c r="AH774">
        <v>6.4559276852151841</v>
      </c>
      <c r="AI774">
        <v>-0.2323076435419551</v>
      </c>
      <c r="AJ774">
        <v>-4.8098344190007536</v>
      </c>
      <c r="AK774">
        <v>-0.269156178949852</v>
      </c>
      <c r="AL774">
        <v>-8.7939857466553555</v>
      </c>
      <c r="AM774">
        <v>1.5161936165441757E-4</v>
      </c>
      <c r="AN774" s="2"/>
    </row>
    <row r="775" spans="1:40" x14ac:dyDescent="0.45">
      <c r="A775">
        <v>774</v>
      </c>
      <c r="B775" t="s">
        <v>229</v>
      </c>
      <c r="C775">
        <v>1956</v>
      </c>
      <c r="D775">
        <v>31</v>
      </c>
      <c r="E775" t="s">
        <v>22</v>
      </c>
      <c r="F775" t="s">
        <v>13</v>
      </c>
      <c r="G775">
        <v>597</v>
      </c>
      <c r="H775">
        <v>93</v>
      </c>
      <c r="I775">
        <v>155</v>
      </c>
      <c r="J775">
        <v>94</v>
      </c>
      <c r="K775">
        <v>29</v>
      </c>
      <c r="L775">
        <v>2</v>
      </c>
      <c r="M775">
        <v>3</v>
      </c>
      <c r="N775">
        <v>65</v>
      </c>
      <c r="O775">
        <v>142</v>
      </c>
      <c r="P775" s="28">
        <v>6.2</v>
      </c>
      <c r="Q775">
        <v>4.5</v>
      </c>
      <c r="R775">
        <v>5.7</v>
      </c>
      <c r="S775">
        <v>1.2</v>
      </c>
      <c r="T775">
        <v>29</v>
      </c>
      <c r="U775">
        <v>5</v>
      </c>
      <c r="V775">
        <v>-47.217614202620098</v>
      </c>
      <c r="W775">
        <v>10.86797118636124</v>
      </c>
      <c r="X775">
        <v>3.2371401718444037</v>
      </c>
      <c r="Y775">
        <v>14.95733197649407</v>
      </c>
      <c r="Z775">
        <v>-5.5986630052289694</v>
      </c>
      <c r="AA775">
        <v>-2.6596398488760977</v>
      </c>
      <c r="AB775">
        <v>-0.269234836087136</v>
      </c>
      <c r="AC775">
        <v>0.1201081362864207</v>
      </c>
      <c r="AD775">
        <v>-2.8169771546153837</v>
      </c>
      <c r="AE775">
        <v>26.382552533212579</v>
      </c>
      <c r="AF775">
        <v>-11.596260813592011</v>
      </c>
      <c r="AG775">
        <v>9.8480372880912306</v>
      </c>
      <c r="AH775">
        <v>8.3633608649378512</v>
      </c>
      <c r="AI775">
        <v>-0.13274722488111718</v>
      </c>
      <c r="AJ775">
        <v>-6.3402362795919034</v>
      </c>
      <c r="AK775">
        <v>-0.67289044737463</v>
      </c>
      <c r="AL775">
        <v>-3.5277616556395559</v>
      </c>
      <c r="AM775">
        <v>2.8532565713467371E-2</v>
      </c>
      <c r="AN775" s="2"/>
    </row>
    <row r="776" spans="1:40" x14ac:dyDescent="0.45">
      <c r="A776">
        <v>775</v>
      </c>
      <c r="B776" t="s">
        <v>543</v>
      </c>
      <c r="C776">
        <v>2015</v>
      </c>
      <c r="D776">
        <v>29</v>
      </c>
      <c r="E776" t="s">
        <v>544</v>
      </c>
      <c r="F776" t="s">
        <v>13</v>
      </c>
      <c r="G776">
        <v>676</v>
      </c>
      <c r="H776">
        <v>101</v>
      </c>
      <c r="I776">
        <v>184</v>
      </c>
      <c r="J776">
        <v>101</v>
      </c>
      <c r="K776">
        <v>42</v>
      </c>
      <c r="L776">
        <v>6</v>
      </c>
      <c r="M776">
        <v>7</v>
      </c>
      <c r="N776">
        <v>33</v>
      </c>
      <c r="O776">
        <v>136</v>
      </c>
      <c r="P776" s="28">
        <v>6.2</v>
      </c>
      <c r="Q776">
        <v>4</v>
      </c>
      <c r="R776">
        <v>5.0999999999999996</v>
      </c>
      <c r="S776">
        <v>0.7</v>
      </c>
      <c r="T776">
        <v>29</v>
      </c>
      <c r="U776">
        <v>2</v>
      </c>
      <c r="V776">
        <v>-47.217614202620098</v>
      </c>
      <c r="W776">
        <v>12.306111427102509</v>
      </c>
      <c r="X776">
        <v>3.5156038425406964</v>
      </c>
      <c r="Y776">
        <v>17.755800539838123</v>
      </c>
      <c r="Z776">
        <v>-6.0155847183843179</v>
      </c>
      <c r="AA776">
        <v>-3.8518921949240039</v>
      </c>
      <c r="AB776">
        <v>-0.80770450826140805</v>
      </c>
      <c r="AC776">
        <v>0.28025231800164829</v>
      </c>
      <c r="AD776">
        <v>-1.4301576323431948</v>
      </c>
      <c r="AE776">
        <v>25.267796792372607</v>
      </c>
      <c r="AF776">
        <v>-11.596260813592011</v>
      </c>
      <c r="AG776">
        <v>8.7538109227477605</v>
      </c>
      <c r="AH776">
        <v>7.4830070896812355</v>
      </c>
      <c r="AI776">
        <v>-7.7435881180651686E-2</v>
      </c>
      <c r="AJ776">
        <v>-6.3402362795919034</v>
      </c>
      <c r="AK776">
        <v>-0.269156178949852</v>
      </c>
      <c r="AL776">
        <v>-2.2436594775628667</v>
      </c>
      <c r="AM776">
        <v>9.5897790330492644E-2</v>
      </c>
      <c r="AN776" s="2"/>
    </row>
    <row r="777" spans="1:40" x14ac:dyDescent="0.45">
      <c r="A777">
        <v>776</v>
      </c>
      <c r="B777" t="s">
        <v>105</v>
      </c>
      <c r="C777">
        <v>1996</v>
      </c>
      <c r="D777">
        <v>24</v>
      </c>
      <c r="E777" t="s">
        <v>19</v>
      </c>
      <c r="F777" t="s">
        <v>17</v>
      </c>
      <c r="G777">
        <v>693</v>
      </c>
      <c r="H777">
        <v>114</v>
      </c>
      <c r="I777">
        <v>185</v>
      </c>
      <c r="J777">
        <v>118</v>
      </c>
      <c r="K777">
        <v>32</v>
      </c>
      <c r="L777">
        <v>5</v>
      </c>
      <c r="M777">
        <v>14</v>
      </c>
      <c r="N777">
        <v>87</v>
      </c>
      <c r="O777">
        <v>137</v>
      </c>
      <c r="P777" s="28">
        <v>6.2</v>
      </c>
      <c r="Q777">
        <v>4.0999999999999996</v>
      </c>
      <c r="R777">
        <v>6.1</v>
      </c>
      <c r="S777">
        <v>0.6</v>
      </c>
      <c r="T777">
        <v>32</v>
      </c>
      <c r="U777">
        <v>6</v>
      </c>
      <c r="V777">
        <v>-47.217614202620098</v>
      </c>
      <c r="W777">
        <v>12.615584643464556</v>
      </c>
      <c r="X777">
        <v>3.9681073074221724</v>
      </c>
      <c r="Y777">
        <v>17.852299455815501</v>
      </c>
      <c r="Z777">
        <v>-7.028108878904451</v>
      </c>
      <c r="AA777">
        <v>-2.9347750056563839</v>
      </c>
      <c r="AB777">
        <v>-0.67308709021783997</v>
      </c>
      <c r="AC777">
        <v>0.56050463600329659</v>
      </c>
      <c r="AD777">
        <v>-3.7704155761775136</v>
      </c>
      <c r="AE777">
        <v>25.453589415845936</v>
      </c>
      <c r="AF777">
        <v>-11.596260813592011</v>
      </c>
      <c r="AG777">
        <v>8.9726561958164535</v>
      </c>
      <c r="AH777">
        <v>8.9502633817755957</v>
      </c>
      <c r="AI777">
        <v>-6.6373612440558588E-2</v>
      </c>
      <c r="AJ777">
        <v>-6.996122791273824</v>
      </c>
      <c r="AK777">
        <v>-0.807468536849556</v>
      </c>
      <c r="AL777">
        <v>-2.7172214715887195</v>
      </c>
      <c r="AM777">
        <v>6.1964772186110732E-2</v>
      </c>
      <c r="AN777" s="2"/>
    </row>
    <row r="778" spans="1:40" x14ac:dyDescent="0.45">
      <c r="A778">
        <v>777</v>
      </c>
      <c r="B778" t="s">
        <v>545</v>
      </c>
      <c r="C778">
        <v>1998</v>
      </c>
      <c r="D778">
        <v>31</v>
      </c>
      <c r="E778" t="s">
        <v>25</v>
      </c>
      <c r="F778" t="s">
        <v>17</v>
      </c>
      <c r="G778">
        <v>626</v>
      </c>
      <c r="H778">
        <v>94</v>
      </c>
      <c r="I778">
        <v>156</v>
      </c>
      <c r="J778">
        <v>87</v>
      </c>
      <c r="K778">
        <v>37</v>
      </c>
      <c r="L778">
        <v>1</v>
      </c>
      <c r="M778">
        <v>26</v>
      </c>
      <c r="N778">
        <v>86</v>
      </c>
      <c r="O778">
        <v>143</v>
      </c>
      <c r="P778" s="28">
        <v>6.2</v>
      </c>
      <c r="Q778">
        <v>4.3</v>
      </c>
      <c r="R778">
        <v>6</v>
      </c>
      <c r="S778">
        <v>0.6</v>
      </c>
      <c r="T778">
        <v>31</v>
      </c>
      <c r="U778">
        <v>7</v>
      </c>
      <c r="V778">
        <v>-47.217614202620098</v>
      </c>
      <c r="W778">
        <v>11.395896084861199</v>
      </c>
      <c r="X778">
        <v>3.2719481306814404</v>
      </c>
      <c r="Y778">
        <v>15.053830892471451</v>
      </c>
      <c r="Z778">
        <v>-5.181741292073621</v>
      </c>
      <c r="AA778">
        <v>-3.3933336002901937</v>
      </c>
      <c r="AB778">
        <v>-0.134617418043568</v>
      </c>
      <c r="AC778">
        <v>1.0409371811489794</v>
      </c>
      <c r="AD778">
        <v>-3.7270774661065076</v>
      </c>
      <c r="AE778">
        <v>26.568345156685904</v>
      </c>
      <c r="AF778">
        <v>-11.596260813592011</v>
      </c>
      <c r="AG778">
        <v>9.4103467419538429</v>
      </c>
      <c r="AH778">
        <v>8.8035377525661591</v>
      </c>
      <c r="AI778">
        <v>-6.6373612440558588E-2</v>
      </c>
      <c r="AJ778">
        <v>-6.7774939540465171</v>
      </c>
      <c r="AK778">
        <v>-0.94204662632448199</v>
      </c>
      <c r="AL778">
        <v>-3.4917170451685817</v>
      </c>
      <c r="AM778">
        <v>2.9548826924361508E-2</v>
      </c>
      <c r="AN778" s="2"/>
    </row>
    <row r="779" spans="1:40" x14ac:dyDescent="0.45">
      <c r="A779">
        <v>778</v>
      </c>
      <c r="B779" t="s">
        <v>546</v>
      </c>
      <c r="C779">
        <v>2006</v>
      </c>
      <c r="D779">
        <v>27</v>
      </c>
      <c r="E779" t="s">
        <v>55</v>
      </c>
      <c r="F779" t="s">
        <v>13</v>
      </c>
      <c r="G779">
        <v>677</v>
      </c>
      <c r="H779">
        <v>91</v>
      </c>
      <c r="I779">
        <v>185</v>
      </c>
      <c r="J779">
        <v>108</v>
      </c>
      <c r="K779">
        <v>40</v>
      </c>
      <c r="L779">
        <v>5</v>
      </c>
      <c r="M779">
        <v>17</v>
      </c>
      <c r="N779">
        <v>54</v>
      </c>
      <c r="O779">
        <v>129</v>
      </c>
      <c r="P779" s="28">
        <v>6.2</v>
      </c>
      <c r="Q779">
        <v>3.9</v>
      </c>
      <c r="R779">
        <v>5.2</v>
      </c>
      <c r="S779">
        <v>1.5</v>
      </c>
      <c r="T779">
        <v>24</v>
      </c>
      <c r="U779">
        <v>1</v>
      </c>
      <c r="V779">
        <v>-47.217614202620098</v>
      </c>
      <c r="W779">
        <v>12.324315733947337</v>
      </c>
      <c r="X779">
        <v>3.1675242541703308</v>
      </c>
      <c r="Y779">
        <v>17.852299455815501</v>
      </c>
      <c r="Z779">
        <v>-6.4325064315396672</v>
      </c>
      <c r="AA779">
        <v>-3.6684687570704799</v>
      </c>
      <c r="AB779">
        <v>-0.67308709021783997</v>
      </c>
      <c r="AC779">
        <v>0.68061277228971728</v>
      </c>
      <c r="AD779">
        <v>-2.3402579438343185</v>
      </c>
      <c r="AE779">
        <v>23.967248428059314</v>
      </c>
      <c r="AF779">
        <v>-11.596260813592011</v>
      </c>
      <c r="AG779">
        <v>8.5349656496790658</v>
      </c>
      <c r="AH779">
        <v>7.6297327188906721</v>
      </c>
      <c r="AI779">
        <v>-0.16593403110139648</v>
      </c>
      <c r="AJ779">
        <v>-5.2470920934553682</v>
      </c>
      <c r="AK779">
        <v>-0.134578089474926</v>
      </c>
      <c r="AL779">
        <v>-3.3191004400541688</v>
      </c>
      <c r="AM779">
        <v>3.4921712988812699E-2</v>
      </c>
      <c r="AN779" s="2"/>
    </row>
    <row r="780" spans="1:40" x14ac:dyDescent="0.45">
      <c r="A780">
        <v>779</v>
      </c>
      <c r="B780" t="s">
        <v>547</v>
      </c>
      <c r="C780">
        <v>1982</v>
      </c>
      <c r="D780">
        <v>31</v>
      </c>
      <c r="E780" t="s">
        <v>62</v>
      </c>
      <c r="F780" t="s">
        <v>17</v>
      </c>
      <c r="G780">
        <v>634</v>
      </c>
      <c r="H780">
        <v>92</v>
      </c>
      <c r="I780">
        <v>181</v>
      </c>
      <c r="J780">
        <v>126</v>
      </c>
      <c r="K780">
        <v>33</v>
      </c>
      <c r="L780">
        <v>3</v>
      </c>
      <c r="M780">
        <v>18</v>
      </c>
      <c r="N780">
        <v>48</v>
      </c>
      <c r="O780">
        <v>134</v>
      </c>
      <c r="P780" s="28">
        <v>6.2</v>
      </c>
      <c r="Q780">
        <v>4</v>
      </c>
      <c r="R780">
        <v>5.6</v>
      </c>
      <c r="S780">
        <v>0.8</v>
      </c>
      <c r="T780">
        <v>27</v>
      </c>
      <c r="U780">
        <v>3</v>
      </c>
      <c r="V780">
        <v>-47.217614202620098</v>
      </c>
      <c r="W780">
        <v>11.54153053961981</v>
      </c>
      <c r="X780">
        <v>3.202332213007367</v>
      </c>
      <c r="Y780">
        <v>17.466303791905979</v>
      </c>
      <c r="Z780">
        <v>-7.5045908367962779</v>
      </c>
      <c r="AA780">
        <v>-3.0264867245831457</v>
      </c>
      <c r="AB780">
        <v>-0.40385225413070402</v>
      </c>
      <c r="AC780">
        <v>0.72064881771852418</v>
      </c>
      <c r="AD780">
        <v>-2.0802292834082832</v>
      </c>
      <c r="AE780">
        <v>24.896211545425952</v>
      </c>
      <c r="AF780">
        <v>-11.596260813592011</v>
      </c>
      <c r="AG780">
        <v>8.7538109227477605</v>
      </c>
      <c r="AH780">
        <v>8.2166352357284147</v>
      </c>
      <c r="AI780">
        <v>-8.8498149920744798E-2</v>
      </c>
      <c r="AJ780">
        <v>-5.9029786051372888</v>
      </c>
      <c r="AK780">
        <v>-0.403734268424778</v>
      </c>
      <c r="AL780">
        <v>-3.4267720724595239</v>
      </c>
      <c r="AM780">
        <v>3.1469167141331349E-2</v>
      </c>
      <c r="AN780" s="2"/>
    </row>
    <row r="781" spans="1:40" x14ac:dyDescent="0.45">
      <c r="A781">
        <v>780</v>
      </c>
      <c r="B781" t="s">
        <v>297</v>
      </c>
      <c r="C781">
        <v>1995</v>
      </c>
      <c r="D781">
        <v>26</v>
      </c>
      <c r="E781" t="s">
        <v>37</v>
      </c>
      <c r="F781" t="s">
        <v>17</v>
      </c>
      <c r="G781">
        <v>475</v>
      </c>
      <c r="H781">
        <v>82</v>
      </c>
      <c r="I781">
        <v>150</v>
      </c>
      <c r="J781">
        <v>101</v>
      </c>
      <c r="K781">
        <v>17</v>
      </c>
      <c r="L781">
        <v>0</v>
      </c>
      <c r="M781">
        <v>1</v>
      </c>
      <c r="N781">
        <v>39</v>
      </c>
      <c r="O781">
        <v>172</v>
      </c>
      <c r="P781" s="28">
        <v>6.2</v>
      </c>
      <c r="Q781">
        <v>4.8</v>
      </c>
      <c r="R781">
        <v>6.4</v>
      </c>
      <c r="S781">
        <v>0.5</v>
      </c>
      <c r="T781">
        <v>46</v>
      </c>
      <c r="U781">
        <v>-1</v>
      </c>
      <c r="V781">
        <v>-47.217614202620098</v>
      </c>
      <c r="W781">
        <v>8.6470457512924437</v>
      </c>
      <c r="X781">
        <v>2.854252624637001</v>
      </c>
      <c r="Y781">
        <v>14.474837396607164</v>
      </c>
      <c r="Z781">
        <v>-6.0155847183843179</v>
      </c>
      <c r="AA781">
        <v>-1.559099221754954</v>
      </c>
      <c r="AB781">
        <v>0</v>
      </c>
      <c r="AC781">
        <v>4.0036045428806899E-2</v>
      </c>
      <c r="AD781">
        <v>-1.6901862927692302</v>
      </c>
      <c r="AE781">
        <v>31.956331237412417</v>
      </c>
      <c r="AF781">
        <v>-11.596260813592011</v>
      </c>
      <c r="AG781">
        <v>10.504573107297313</v>
      </c>
      <c r="AH781">
        <v>9.3904402694039035</v>
      </c>
      <c r="AI781">
        <v>-5.5311343700465497E-2</v>
      </c>
      <c r="AJ781">
        <v>-10.056926512456123</v>
      </c>
      <c r="AK781">
        <v>0.134578089474926</v>
      </c>
      <c r="AL781">
        <v>-0.18888858372322526</v>
      </c>
      <c r="AM781">
        <v>0.45291775776971938</v>
      </c>
      <c r="AN781" s="2"/>
    </row>
    <row r="782" spans="1:40" x14ac:dyDescent="0.45">
      <c r="A782">
        <v>781</v>
      </c>
      <c r="B782" t="s">
        <v>144</v>
      </c>
      <c r="C782">
        <v>1978</v>
      </c>
      <c r="D782">
        <v>28</v>
      </c>
      <c r="E782" t="s">
        <v>28</v>
      </c>
      <c r="F782" t="s">
        <v>17</v>
      </c>
      <c r="G782">
        <v>616</v>
      </c>
      <c r="H782">
        <v>93</v>
      </c>
      <c r="I782">
        <v>129</v>
      </c>
      <c r="J782">
        <v>79</v>
      </c>
      <c r="K782">
        <v>27</v>
      </c>
      <c r="L782">
        <v>2</v>
      </c>
      <c r="M782">
        <v>19</v>
      </c>
      <c r="N782">
        <v>91</v>
      </c>
      <c r="O782">
        <v>122</v>
      </c>
      <c r="P782" s="28">
        <v>6.2</v>
      </c>
      <c r="Q782">
        <v>4.3</v>
      </c>
      <c r="R782">
        <v>4.7</v>
      </c>
      <c r="S782">
        <v>1.8</v>
      </c>
      <c r="T782">
        <v>19</v>
      </c>
      <c r="U782">
        <v>3</v>
      </c>
      <c r="V782">
        <v>-47.217614202620098</v>
      </c>
      <c r="W782">
        <v>11.213853016412939</v>
      </c>
      <c r="X782">
        <v>3.2371401718444037</v>
      </c>
      <c r="Y782">
        <v>12.448360161082162</v>
      </c>
      <c r="Z782">
        <v>-4.7052593341817932</v>
      </c>
      <c r="AA782">
        <v>-2.4762164110225742</v>
      </c>
      <c r="AB782">
        <v>-0.269234836087136</v>
      </c>
      <c r="AC782">
        <v>0.76068486314733108</v>
      </c>
      <c r="AD782">
        <v>-3.943768016461537</v>
      </c>
      <c r="AE782">
        <v>22.666700063746017</v>
      </c>
      <c r="AF782">
        <v>-11.596260813592011</v>
      </c>
      <c r="AG782">
        <v>9.4103467419538429</v>
      </c>
      <c r="AH782">
        <v>6.896104572843492</v>
      </c>
      <c r="AI782">
        <v>-0.19912083732167579</v>
      </c>
      <c r="AJ782">
        <v>-4.153947907318833</v>
      </c>
      <c r="AK782">
        <v>-0.403734268424778</v>
      </c>
      <c r="AL782">
        <v>-8.3319670360002434</v>
      </c>
      <c r="AM782">
        <v>2.4064019541146568E-4</v>
      </c>
      <c r="AN782" s="2"/>
    </row>
    <row r="783" spans="1:40" x14ac:dyDescent="0.45">
      <c r="A783">
        <v>782</v>
      </c>
      <c r="B783" t="s">
        <v>122</v>
      </c>
      <c r="C783">
        <v>1993</v>
      </c>
      <c r="D783">
        <v>25</v>
      </c>
      <c r="E783" t="s">
        <v>31</v>
      </c>
      <c r="F783" t="s">
        <v>13</v>
      </c>
      <c r="G783">
        <v>676</v>
      </c>
      <c r="H783">
        <v>106</v>
      </c>
      <c r="I783">
        <v>174</v>
      </c>
      <c r="J783">
        <v>97</v>
      </c>
      <c r="K783">
        <v>36</v>
      </c>
      <c r="L783">
        <v>0</v>
      </c>
      <c r="M783">
        <v>4</v>
      </c>
      <c r="N783">
        <v>112</v>
      </c>
      <c r="O783">
        <v>177</v>
      </c>
      <c r="P783" s="28">
        <v>6.2</v>
      </c>
      <c r="Q783">
        <v>3.9</v>
      </c>
      <c r="R783">
        <v>7.1</v>
      </c>
      <c r="S783">
        <v>-1.7</v>
      </c>
      <c r="T783">
        <v>56</v>
      </c>
      <c r="U783">
        <v>0</v>
      </c>
      <c r="V783">
        <v>-47.217614202620098</v>
      </c>
      <c r="W783">
        <v>12.306111427102509</v>
      </c>
      <c r="X783">
        <v>3.6896436367258794</v>
      </c>
      <c r="Y783">
        <v>16.790811380064312</v>
      </c>
      <c r="Z783">
        <v>-5.7773437394384048</v>
      </c>
      <c r="AA783">
        <v>-3.3016218813634319</v>
      </c>
      <c r="AB783">
        <v>0</v>
      </c>
      <c r="AC783">
        <v>0.1601441817152276</v>
      </c>
      <c r="AD783">
        <v>-4.8538683279526609</v>
      </c>
      <c r="AE783">
        <v>32.885294354779056</v>
      </c>
      <c r="AF783">
        <v>-11.596260813592011</v>
      </c>
      <c r="AG783">
        <v>8.5349656496790658</v>
      </c>
      <c r="AH783">
        <v>10.417519673869956</v>
      </c>
      <c r="AI783">
        <v>0.18805856858158268</v>
      </c>
      <c r="AJ783">
        <v>-12.243214884729191</v>
      </c>
      <c r="AK783">
        <v>0</v>
      </c>
      <c r="AL783">
        <v>-1.7374977178207018E-2</v>
      </c>
      <c r="AM783">
        <v>0.49565636497983562</v>
      </c>
      <c r="AN783" s="2"/>
    </row>
    <row r="784" spans="1:40" x14ac:dyDescent="0.45">
      <c r="A784">
        <v>783</v>
      </c>
      <c r="B784" t="s">
        <v>456</v>
      </c>
      <c r="C784">
        <v>2011</v>
      </c>
      <c r="D784">
        <v>26</v>
      </c>
      <c r="E784" t="s">
        <v>114</v>
      </c>
      <c r="F784" t="s">
        <v>17</v>
      </c>
      <c r="G784">
        <v>606</v>
      </c>
      <c r="H784">
        <v>81</v>
      </c>
      <c r="I784">
        <v>162</v>
      </c>
      <c r="J784">
        <v>94</v>
      </c>
      <c r="K784">
        <v>36</v>
      </c>
      <c r="L784">
        <v>2</v>
      </c>
      <c r="M784">
        <v>9</v>
      </c>
      <c r="N784">
        <v>59</v>
      </c>
      <c r="O784">
        <v>131</v>
      </c>
      <c r="P784" s="28">
        <v>6.2</v>
      </c>
      <c r="Q784">
        <v>4.3</v>
      </c>
      <c r="R784">
        <v>4.8</v>
      </c>
      <c r="S784">
        <v>2.1</v>
      </c>
      <c r="T784">
        <v>23</v>
      </c>
      <c r="U784">
        <v>-3</v>
      </c>
      <c r="V784">
        <v>-47.217614202620098</v>
      </c>
      <c r="W784">
        <v>11.031809947964677</v>
      </c>
      <c r="X784">
        <v>2.8194446657999648</v>
      </c>
      <c r="Y784">
        <v>15.632824388335738</v>
      </c>
      <c r="Z784">
        <v>-5.5986630052289694</v>
      </c>
      <c r="AA784">
        <v>-3.3016218813634319</v>
      </c>
      <c r="AB784">
        <v>-0.269234836087136</v>
      </c>
      <c r="AC784">
        <v>0.36032440885926209</v>
      </c>
      <c r="AD784">
        <v>-2.5569484941893483</v>
      </c>
      <c r="AE784">
        <v>24.338833675005969</v>
      </c>
      <c r="AF784">
        <v>-11.596260813592011</v>
      </c>
      <c r="AG784">
        <v>9.4103467419538429</v>
      </c>
      <c r="AH784">
        <v>7.0428302020529276</v>
      </c>
      <c r="AI784">
        <v>-0.2323076435419551</v>
      </c>
      <c r="AJ784">
        <v>-5.0284632562280613</v>
      </c>
      <c r="AK784">
        <v>0.403734268424778</v>
      </c>
      <c r="AL784">
        <v>-4.7609658344538524</v>
      </c>
      <c r="AM784">
        <v>8.4847336761623444E-3</v>
      </c>
      <c r="AN784" s="2"/>
    </row>
    <row r="785" spans="1:40" x14ac:dyDescent="0.45">
      <c r="A785">
        <v>784</v>
      </c>
      <c r="B785" t="s">
        <v>525</v>
      </c>
      <c r="C785">
        <v>1992</v>
      </c>
      <c r="D785">
        <v>29</v>
      </c>
      <c r="E785" t="s">
        <v>55</v>
      </c>
      <c r="F785" t="s">
        <v>13</v>
      </c>
      <c r="G785">
        <v>696</v>
      </c>
      <c r="H785">
        <v>98</v>
      </c>
      <c r="I785">
        <v>159</v>
      </c>
      <c r="J785">
        <v>109</v>
      </c>
      <c r="K785">
        <v>26</v>
      </c>
      <c r="L785">
        <v>7</v>
      </c>
      <c r="M785">
        <v>37</v>
      </c>
      <c r="N785">
        <v>47</v>
      </c>
      <c r="O785">
        <v>90</v>
      </c>
      <c r="P785" s="28">
        <v>6.2</v>
      </c>
      <c r="Q785">
        <v>3.9</v>
      </c>
      <c r="R785">
        <v>2.7</v>
      </c>
      <c r="S785">
        <v>3.9</v>
      </c>
      <c r="T785">
        <v>-9</v>
      </c>
      <c r="U785">
        <v>8</v>
      </c>
      <c r="V785">
        <v>-47.217614202620098</v>
      </c>
      <c r="W785">
        <v>12.670197563999034</v>
      </c>
      <c r="X785">
        <v>3.4111799660295867</v>
      </c>
      <c r="Y785">
        <v>15.343327640403594</v>
      </c>
      <c r="Z785">
        <v>-6.4920666762761456</v>
      </c>
      <c r="AA785">
        <v>-2.384504692095812</v>
      </c>
      <c r="AB785">
        <v>-0.94232192630497602</v>
      </c>
      <c r="AC785">
        <v>1.4813336808658553</v>
      </c>
      <c r="AD785">
        <v>-2.0368911733372772</v>
      </c>
      <c r="AE785">
        <v>16.72133611259952</v>
      </c>
      <c r="AF785">
        <v>-11.596260813592011</v>
      </c>
      <c r="AG785">
        <v>8.5349656496790658</v>
      </c>
      <c r="AH785">
        <v>3.9615919886547721</v>
      </c>
      <c r="AI785">
        <v>-0.43142848086363089</v>
      </c>
      <c r="AJ785">
        <v>1.9676595350457631</v>
      </c>
      <c r="AK785">
        <v>-1.076624715799408</v>
      </c>
      <c r="AL785">
        <v>-8.0861205436121715</v>
      </c>
      <c r="AM785">
        <v>3.0768676854148517E-4</v>
      </c>
      <c r="AN785" s="2"/>
    </row>
    <row r="786" spans="1:40" x14ac:dyDescent="0.45">
      <c r="A786">
        <v>785</v>
      </c>
      <c r="B786" t="s">
        <v>548</v>
      </c>
      <c r="C786">
        <v>1993</v>
      </c>
      <c r="D786">
        <v>27</v>
      </c>
      <c r="E786" t="s">
        <v>62</v>
      </c>
      <c r="F786" t="s">
        <v>17</v>
      </c>
      <c r="G786">
        <v>701</v>
      </c>
      <c r="H786">
        <v>102</v>
      </c>
      <c r="I786">
        <v>187</v>
      </c>
      <c r="J786">
        <v>137</v>
      </c>
      <c r="K786">
        <v>32</v>
      </c>
      <c r="L786">
        <v>9</v>
      </c>
      <c r="M786">
        <v>16</v>
      </c>
      <c r="N786">
        <v>77</v>
      </c>
      <c r="O786">
        <v>124</v>
      </c>
      <c r="P786" s="28">
        <v>6.2</v>
      </c>
      <c r="Q786">
        <v>4.2</v>
      </c>
      <c r="R786">
        <v>4.8</v>
      </c>
      <c r="S786">
        <v>2.2000000000000002</v>
      </c>
      <c r="T786">
        <v>20</v>
      </c>
      <c r="U786">
        <v>0</v>
      </c>
      <c r="V786">
        <v>-47.217614202620098</v>
      </c>
      <c r="W786">
        <v>12.761219098223165</v>
      </c>
      <c r="X786">
        <v>3.550411801377733</v>
      </c>
      <c r="Y786">
        <v>18.045297287770264</v>
      </c>
      <c r="Z786">
        <v>-8.1597535288975411</v>
      </c>
      <c r="AA786">
        <v>-2.9347750056563839</v>
      </c>
      <c r="AB786">
        <v>-1.211556762392112</v>
      </c>
      <c r="AC786">
        <v>0.64057672686091038</v>
      </c>
      <c r="AD786">
        <v>-3.3370344754674544</v>
      </c>
      <c r="AE786">
        <v>23.038285310692672</v>
      </c>
      <c r="AF786">
        <v>-11.596260813592011</v>
      </c>
      <c r="AG786">
        <v>9.1915014688851482</v>
      </c>
      <c r="AH786">
        <v>7.0428302020529276</v>
      </c>
      <c r="AI786">
        <v>-0.24336991228204821</v>
      </c>
      <c r="AJ786">
        <v>-4.3725767445461399</v>
      </c>
      <c r="AK786">
        <v>0</v>
      </c>
      <c r="AL786">
        <v>-4.8028195495909705</v>
      </c>
      <c r="AM786">
        <v>8.1397758654306682E-3</v>
      </c>
      <c r="AN786" s="2"/>
    </row>
    <row r="787" spans="1:40" x14ac:dyDescent="0.45">
      <c r="A787">
        <v>786</v>
      </c>
      <c r="B787" t="s">
        <v>435</v>
      </c>
      <c r="C787">
        <v>1981</v>
      </c>
      <c r="D787">
        <v>29</v>
      </c>
      <c r="E787" t="s">
        <v>70</v>
      </c>
      <c r="F787" t="s">
        <v>13</v>
      </c>
      <c r="G787">
        <v>415</v>
      </c>
      <c r="H787">
        <v>44</v>
      </c>
      <c r="I787">
        <v>106</v>
      </c>
      <c r="J787">
        <v>79</v>
      </c>
      <c r="K787">
        <v>16</v>
      </c>
      <c r="L787">
        <v>1</v>
      </c>
      <c r="M787">
        <v>3</v>
      </c>
      <c r="N787">
        <v>42</v>
      </c>
      <c r="O787">
        <v>134</v>
      </c>
      <c r="P787" s="28">
        <v>6.2</v>
      </c>
      <c r="Q787">
        <v>4.9000000000000004</v>
      </c>
      <c r="R787">
        <v>3.2</v>
      </c>
      <c r="S787">
        <v>3.4</v>
      </c>
      <c r="T787">
        <v>16</v>
      </c>
      <c r="U787">
        <v>-2</v>
      </c>
      <c r="V787">
        <v>-47.217614202620098</v>
      </c>
      <c r="W787">
        <v>7.5547873406028723</v>
      </c>
      <c r="X787">
        <v>1.5315501888296104</v>
      </c>
      <c r="Y787">
        <v>10.228885093602397</v>
      </c>
      <c r="Z787">
        <v>-4.7052593341817932</v>
      </c>
      <c r="AA787">
        <v>-1.467387502828192</v>
      </c>
      <c r="AB787">
        <v>-0.134617418043568</v>
      </c>
      <c r="AC787">
        <v>0.1201081362864207</v>
      </c>
      <c r="AD787">
        <v>-1.8202006229822478</v>
      </c>
      <c r="AE787">
        <v>24.896211545425952</v>
      </c>
      <c r="AF787">
        <v>-11.596260813592011</v>
      </c>
      <c r="AG787">
        <v>10.723418380366008</v>
      </c>
      <c r="AH787">
        <v>4.6952201347019518</v>
      </c>
      <c r="AI787">
        <v>-0.37611713716316536</v>
      </c>
      <c r="AJ787">
        <v>-3.498061395636912</v>
      </c>
      <c r="AK787">
        <v>0.269156178949852</v>
      </c>
      <c r="AL787">
        <v>-10.796181428282928</v>
      </c>
      <c r="AM787">
        <v>2.0477129973568604E-5</v>
      </c>
      <c r="AN787" s="2"/>
    </row>
    <row r="788" spans="1:40" x14ac:dyDescent="0.45">
      <c r="A788">
        <v>787</v>
      </c>
      <c r="B788" t="s">
        <v>67</v>
      </c>
      <c r="C788">
        <v>2009</v>
      </c>
      <c r="D788">
        <v>25</v>
      </c>
      <c r="E788" t="s">
        <v>43</v>
      </c>
      <c r="F788" t="s">
        <v>17</v>
      </c>
      <c r="G788">
        <v>708</v>
      </c>
      <c r="H788">
        <v>113</v>
      </c>
      <c r="I788">
        <v>203</v>
      </c>
      <c r="J788">
        <v>126</v>
      </c>
      <c r="K788">
        <v>39</v>
      </c>
      <c r="L788">
        <v>6</v>
      </c>
      <c r="M788">
        <v>20</v>
      </c>
      <c r="N788">
        <v>57</v>
      </c>
      <c r="O788">
        <v>146</v>
      </c>
      <c r="P788" s="28">
        <v>6.2</v>
      </c>
      <c r="Q788">
        <v>4.0999999999999996</v>
      </c>
      <c r="R788">
        <v>6.6</v>
      </c>
      <c r="S788">
        <v>-1.1000000000000001</v>
      </c>
      <c r="T788">
        <v>44</v>
      </c>
      <c r="U788">
        <v>7</v>
      </c>
      <c r="V788">
        <v>-47.217614202620098</v>
      </c>
      <c r="W788">
        <v>12.888649246136948</v>
      </c>
      <c r="X788">
        <v>3.9332993485851357</v>
      </c>
      <c r="Y788">
        <v>19.589279943408364</v>
      </c>
      <c r="Z788">
        <v>-7.5045908367962779</v>
      </c>
      <c r="AA788">
        <v>-3.5767570381437181</v>
      </c>
      <c r="AB788">
        <v>-0.80770450826140805</v>
      </c>
      <c r="AC788">
        <v>0.80072090857613798</v>
      </c>
      <c r="AD788">
        <v>-2.4702722740473364</v>
      </c>
      <c r="AE788">
        <v>27.125723027105888</v>
      </c>
      <c r="AF788">
        <v>-11.596260813592011</v>
      </c>
      <c r="AG788">
        <v>8.9726561958164535</v>
      </c>
      <c r="AH788">
        <v>9.6838915278227748</v>
      </c>
      <c r="AI788">
        <v>0.12168495614102411</v>
      </c>
      <c r="AJ788">
        <v>-9.6196688380015072</v>
      </c>
      <c r="AK788">
        <v>-0.94204662632448199</v>
      </c>
      <c r="AL788">
        <v>-0.61900998419410813</v>
      </c>
      <c r="AM788">
        <v>0.35000664853740049</v>
      </c>
      <c r="AN788" s="2"/>
    </row>
    <row r="789" spans="1:40" x14ac:dyDescent="0.45">
      <c r="A789">
        <v>788</v>
      </c>
      <c r="B789" t="s">
        <v>527</v>
      </c>
      <c r="C789">
        <v>1983</v>
      </c>
      <c r="D789">
        <v>35</v>
      </c>
      <c r="E789" t="s">
        <v>46</v>
      </c>
      <c r="F789" t="s">
        <v>17</v>
      </c>
      <c r="G789">
        <v>664</v>
      </c>
      <c r="H789">
        <v>85</v>
      </c>
      <c r="I789">
        <v>189</v>
      </c>
      <c r="J789">
        <v>139</v>
      </c>
      <c r="K789">
        <v>28</v>
      </c>
      <c r="L789">
        <v>8</v>
      </c>
      <c r="M789">
        <v>30</v>
      </c>
      <c r="N789">
        <v>65</v>
      </c>
      <c r="O789">
        <v>142</v>
      </c>
      <c r="P789" s="28">
        <v>6.2</v>
      </c>
      <c r="Q789">
        <v>3.9</v>
      </c>
      <c r="R789">
        <v>5.0999999999999996</v>
      </c>
      <c r="S789">
        <v>0.4</v>
      </c>
      <c r="T789">
        <v>31</v>
      </c>
      <c r="U789">
        <v>2</v>
      </c>
      <c r="V789">
        <v>-47.217614202620098</v>
      </c>
      <c r="W789">
        <v>12.087659744964595</v>
      </c>
      <c r="X789">
        <v>2.9586765011481111</v>
      </c>
      <c r="Y789">
        <v>18.238295119725027</v>
      </c>
      <c r="Z789">
        <v>-8.2788740183704981</v>
      </c>
      <c r="AA789">
        <v>-2.5679281299493359</v>
      </c>
      <c r="AB789">
        <v>-1.076939344348544</v>
      </c>
      <c r="AC789">
        <v>1.201081362864207</v>
      </c>
      <c r="AD789">
        <v>-2.8169771546153837</v>
      </c>
      <c r="AE789">
        <v>26.382552533212579</v>
      </c>
      <c r="AF789">
        <v>-11.596260813592011</v>
      </c>
      <c r="AG789">
        <v>8.5349656496790658</v>
      </c>
      <c r="AH789">
        <v>7.4830070896812355</v>
      </c>
      <c r="AI789">
        <v>-4.4249074960372399E-2</v>
      </c>
      <c r="AJ789">
        <v>-6.7774939540465171</v>
      </c>
      <c r="AK789">
        <v>-0.269156178949852</v>
      </c>
      <c r="AL789">
        <v>-3.7592548701777893</v>
      </c>
      <c r="AM789">
        <v>2.2770518213073528E-2</v>
      </c>
      <c r="AN789" s="2"/>
    </row>
    <row r="790" spans="1:40" x14ac:dyDescent="0.45">
      <c r="A790">
        <v>789</v>
      </c>
      <c r="B790" t="s">
        <v>472</v>
      </c>
      <c r="C790">
        <v>1988</v>
      </c>
      <c r="D790">
        <v>24</v>
      </c>
      <c r="E790" t="s">
        <v>55</v>
      </c>
      <c r="F790" t="s">
        <v>13</v>
      </c>
      <c r="G790">
        <v>623</v>
      </c>
      <c r="H790">
        <v>100</v>
      </c>
      <c r="I790">
        <v>151</v>
      </c>
      <c r="J790">
        <v>78</v>
      </c>
      <c r="K790">
        <v>35</v>
      </c>
      <c r="L790">
        <v>4</v>
      </c>
      <c r="M790">
        <v>6</v>
      </c>
      <c r="N790">
        <v>79</v>
      </c>
      <c r="O790">
        <v>157</v>
      </c>
      <c r="P790" s="28">
        <v>6.2</v>
      </c>
      <c r="Q790">
        <v>4.2</v>
      </c>
      <c r="R790">
        <v>5.0999999999999996</v>
      </c>
      <c r="S790">
        <v>0.3</v>
      </c>
      <c r="T790">
        <v>39</v>
      </c>
      <c r="U790">
        <v>-2</v>
      </c>
      <c r="V790">
        <v>-47.217614202620098</v>
      </c>
      <c r="W790">
        <v>11.341283164326722</v>
      </c>
      <c r="X790">
        <v>3.4807958837036601</v>
      </c>
      <c r="Y790">
        <v>14.571336312584545</v>
      </c>
      <c r="Z790">
        <v>-4.6456990894453147</v>
      </c>
      <c r="AA790">
        <v>-3.2099101624366702</v>
      </c>
      <c r="AB790">
        <v>-0.538469672174272</v>
      </c>
      <c r="AC790">
        <v>0.24021627257284139</v>
      </c>
      <c r="AD790">
        <v>-3.4237106956094663</v>
      </c>
      <c r="AE790">
        <v>29.169441885312498</v>
      </c>
      <c r="AF790">
        <v>-11.596260813592011</v>
      </c>
      <c r="AG790">
        <v>9.1915014688851482</v>
      </c>
      <c r="AH790">
        <v>7.4830070896812355</v>
      </c>
      <c r="AI790">
        <v>-3.3186806220279294E-2</v>
      </c>
      <c r="AJ790">
        <v>-8.5265246518649729</v>
      </c>
      <c r="AK790">
        <v>0.269156178949852</v>
      </c>
      <c r="AL790">
        <v>-3.4446378379465763</v>
      </c>
      <c r="AM790">
        <v>3.0929173467805608E-2</v>
      </c>
      <c r="AN790" s="2"/>
    </row>
    <row r="791" spans="1:40" x14ac:dyDescent="0.45">
      <c r="A791">
        <v>790</v>
      </c>
      <c r="B791" t="s">
        <v>428</v>
      </c>
      <c r="C791">
        <v>2018</v>
      </c>
      <c r="D791">
        <v>25</v>
      </c>
      <c r="E791" t="s">
        <v>114</v>
      </c>
      <c r="F791" t="s">
        <v>17</v>
      </c>
      <c r="G791">
        <v>656</v>
      </c>
      <c r="H791">
        <v>88</v>
      </c>
      <c r="I791">
        <v>174</v>
      </c>
      <c r="J791">
        <v>89</v>
      </c>
      <c r="K791">
        <v>42</v>
      </c>
      <c r="L791">
        <v>6</v>
      </c>
      <c r="M791">
        <v>27</v>
      </c>
      <c r="N791">
        <v>47</v>
      </c>
      <c r="O791">
        <v>127</v>
      </c>
      <c r="P791" s="28">
        <v>6.2</v>
      </c>
      <c r="Q791">
        <v>4.0999999999999996</v>
      </c>
      <c r="R791">
        <v>5.6</v>
      </c>
      <c r="S791">
        <v>1.5</v>
      </c>
      <c r="T791">
        <v>24</v>
      </c>
      <c r="U791">
        <v>2</v>
      </c>
      <c r="V791">
        <v>-47.217614202620098</v>
      </c>
      <c r="W791">
        <v>11.942025290205986</v>
      </c>
      <c r="X791">
        <v>3.0631003776592207</v>
      </c>
      <c r="Y791">
        <v>16.790811380064312</v>
      </c>
      <c r="Z791">
        <v>-5.3008617815465771</v>
      </c>
      <c r="AA791">
        <v>-3.8518921949240039</v>
      </c>
      <c r="AB791">
        <v>-0.80770450826140805</v>
      </c>
      <c r="AC791">
        <v>1.0809732265777863</v>
      </c>
      <c r="AD791">
        <v>-2.0368911733372772</v>
      </c>
      <c r="AE791">
        <v>23.595663181112656</v>
      </c>
      <c r="AF791">
        <v>-11.596260813592011</v>
      </c>
      <c r="AG791">
        <v>8.9726561958164535</v>
      </c>
      <c r="AH791">
        <v>8.2166352357284147</v>
      </c>
      <c r="AI791">
        <v>-0.16593403110139648</v>
      </c>
      <c r="AJ791">
        <v>-5.2470920934553682</v>
      </c>
      <c r="AK791">
        <v>-0.269156178949852</v>
      </c>
      <c r="AL791">
        <v>-2.8315420906231634</v>
      </c>
      <c r="AM791">
        <v>5.5643309940610286E-2</v>
      </c>
      <c r="AN791" s="2"/>
    </row>
    <row r="792" spans="1:40" x14ac:dyDescent="0.45">
      <c r="A792">
        <v>791</v>
      </c>
      <c r="B792" t="s">
        <v>484</v>
      </c>
      <c r="C792">
        <v>2000</v>
      </c>
      <c r="D792">
        <v>26</v>
      </c>
      <c r="E792" t="s">
        <v>28</v>
      </c>
      <c r="F792" t="s">
        <v>17</v>
      </c>
      <c r="G792">
        <v>680</v>
      </c>
      <c r="H792">
        <v>103</v>
      </c>
      <c r="I792">
        <v>182</v>
      </c>
      <c r="J792">
        <v>105</v>
      </c>
      <c r="K792">
        <v>42</v>
      </c>
      <c r="L792">
        <v>10</v>
      </c>
      <c r="M792">
        <v>28</v>
      </c>
      <c r="N792">
        <v>100</v>
      </c>
      <c r="O792">
        <v>143</v>
      </c>
      <c r="P792" s="28">
        <v>6.2</v>
      </c>
      <c r="Q792">
        <v>4.2</v>
      </c>
      <c r="R792">
        <v>4.9000000000000004</v>
      </c>
      <c r="S792">
        <v>0.8</v>
      </c>
      <c r="T792">
        <v>38</v>
      </c>
      <c r="U792">
        <v>-1</v>
      </c>
      <c r="V792">
        <v>-47.217614202620098</v>
      </c>
      <c r="W792">
        <v>12.378928654481815</v>
      </c>
      <c r="X792">
        <v>3.5852197602147697</v>
      </c>
      <c r="Y792">
        <v>17.56280270788336</v>
      </c>
      <c r="Z792">
        <v>-6.2538256973302317</v>
      </c>
      <c r="AA792">
        <v>-3.8518921949240039</v>
      </c>
      <c r="AB792">
        <v>-1.3461741804356799</v>
      </c>
      <c r="AC792">
        <v>1.1210092720065932</v>
      </c>
      <c r="AD792">
        <v>-4.3338110071005902</v>
      </c>
      <c r="AE792">
        <v>26.568345156685904</v>
      </c>
      <c r="AF792">
        <v>-11.596260813592011</v>
      </c>
      <c r="AG792">
        <v>9.1915014688851482</v>
      </c>
      <c r="AH792">
        <v>7.1895558312623642</v>
      </c>
      <c r="AI792">
        <v>-8.8498149920744798E-2</v>
      </c>
      <c r="AJ792">
        <v>-8.307895814637666</v>
      </c>
      <c r="AK792">
        <v>0.134578089474926</v>
      </c>
      <c r="AL792">
        <v>-5.2640311196661482</v>
      </c>
      <c r="AM792">
        <v>5.1477673508156909E-3</v>
      </c>
      <c r="AN792" s="2"/>
    </row>
    <row r="793" spans="1:40" x14ac:dyDescent="0.45">
      <c r="A793">
        <v>792</v>
      </c>
      <c r="B793" t="s">
        <v>549</v>
      </c>
      <c r="C793">
        <v>1998</v>
      </c>
      <c r="D793">
        <v>31</v>
      </c>
      <c r="E793" t="s">
        <v>46</v>
      </c>
      <c r="F793" t="s">
        <v>17</v>
      </c>
      <c r="G793">
        <v>679</v>
      </c>
      <c r="H793">
        <v>104</v>
      </c>
      <c r="I793">
        <v>182</v>
      </c>
      <c r="J793">
        <v>105</v>
      </c>
      <c r="K793">
        <v>34</v>
      </c>
      <c r="L793">
        <v>5</v>
      </c>
      <c r="M793">
        <v>11</v>
      </c>
      <c r="N793">
        <v>84</v>
      </c>
      <c r="O793">
        <v>157</v>
      </c>
      <c r="P793" s="28">
        <v>6.2</v>
      </c>
      <c r="Q793">
        <v>4.0999999999999996</v>
      </c>
      <c r="R793">
        <v>5.9</v>
      </c>
      <c r="S793">
        <v>-0.3</v>
      </c>
      <c r="T793">
        <v>47</v>
      </c>
      <c r="U793">
        <v>-1</v>
      </c>
      <c r="V793">
        <v>-47.217614202620098</v>
      </c>
      <c r="W793">
        <v>12.360724347636989</v>
      </c>
      <c r="X793">
        <v>3.6200277190518064</v>
      </c>
      <c r="Y793">
        <v>17.56280270788336</v>
      </c>
      <c r="Z793">
        <v>-6.2538256973302317</v>
      </c>
      <c r="AA793">
        <v>-3.1181984435099079</v>
      </c>
      <c r="AB793">
        <v>-0.67308709021783997</v>
      </c>
      <c r="AC793">
        <v>0.44039649971687589</v>
      </c>
      <c r="AD793">
        <v>-3.6404012459644957</v>
      </c>
      <c r="AE793">
        <v>29.169441885312498</v>
      </c>
      <c r="AF793">
        <v>-11.596260813592011</v>
      </c>
      <c r="AG793">
        <v>8.9726561958164535</v>
      </c>
      <c r="AH793">
        <v>8.6568121233567243</v>
      </c>
      <c r="AI793">
        <v>3.3186806220279294E-2</v>
      </c>
      <c r="AJ793">
        <v>-10.27555534968343</v>
      </c>
      <c r="AK793">
        <v>0.134578089474926</v>
      </c>
      <c r="AL793">
        <v>-1.8243164684481017</v>
      </c>
      <c r="AM793">
        <v>0.1389167366455441</v>
      </c>
      <c r="AN793" s="2"/>
    </row>
    <row r="794" spans="1:40" x14ac:dyDescent="0.45">
      <c r="A794">
        <v>793</v>
      </c>
      <c r="B794" t="s">
        <v>550</v>
      </c>
      <c r="C794">
        <v>2023</v>
      </c>
      <c r="D794">
        <v>22</v>
      </c>
      <c r="E794" t="s">
        <v>127</v>
      </c>
      <c r="F794" t="s">
        <v>13</v>
      </c>
      <c r="G794">
        <v>622</v>
      </c>
      <c r="H794">
        <v>100</v>
      </c>
      <c r="I794">
        <v>143</v>
      </c>
      <c r="J794">
        <v>77</v>
      </c>
      <c r="K794">
        <v>29</v>
      </c>
      <c r="L794">
        <v>9</v>
      </c>
      <c r="M794">
        <v>10</v>
      </c>
      <c r="N794">
        <v>56</v>
      </c>
      <c r="O794">
        <v>125</v>
      </c>
      <c r="P794" s="28">
        <v>6.2</v>
      </c>
      <c r="Q794">
        <v>4.2</v>
      </c>
      <c r="R794">
        <v>4.8</v>
      </c>
      <c r="S794">
        <v>2</v>
      </c>
      <c r="T794">
        <v>18</v>
      </c>
      <c r="U794">
        <v>3</v>
      </c>
      <c r="V794">
        <v>-47.217614202620098</v>
      </c>
      <c r="W794">
        <v>11.323078857481896</v>
      </c>
      <c r="X794">
        <v>3.4807958837036601</v>
      </c>
      <c r="Y794">
        <v>13.799344984765497</v>
      </c>
      <c r="Z794">
        <v>-4.5861388447088363</v>
      </c>
      <c r="AA794">
        <v>-2.6596398488760977</v>
      </c>
      <c r="AB794">
        <v>-1.211556762392112</v>
      </c>
      <c r="AC794">
        <v>0.40036045428806899</v>
      </c>
      <c r="AD794">
        <v>-2.4269341639763304</v>
      </c>
      <c r="AE794">
        <v>23.224077934166001</v>
      </c>
      <c r="AF794">
        <v>-11.596260813592011</v>
      </c>
      <c r="AG794">
        <v>9.1915014688851482</v>
      </c>
      <c r="AH794">
        <v>7.0428302020529276</v>
      </c>
      <c r="AI794">
        <v>-0.22124537480186199</v>
      </c>
      <c r="AJ794">
        <v>-3.9353190700915262</v>
      </c>
      <c r="AK794">
        <v>-0.403734268424778</v>
      </c>
      <c r="AL794">
        <v>-5.7964535641404549</v>
      </c>
      <c r="AM794">
        <v>3.0291074656748334E-3</v>
      </c>
      <c r="AN794" s="2"/>
    </row>
    <row r="795" spans="1:40" x14ac:dyDescent="0.45">
      <c r="A795">
        <v>794</v>
      </c>
      <c r="B795" t="s">
        <v>551</v>
      </c>
      <c r="C795">
        <v>1980</v>
      </c>
      <c r="D795">
        <v>23</v>
      </c>
      <c r="E795" t="s">
        <v>46</v>
      </c>
      <c r="F795" t="s">
        <v>17</v>
      </c>
      <c r="G795">
        <v>609</v>
      </c>
      <c r="H795">
        <v>75</v>
      </c>
      <c r="I795">
        <v>151</v>
      </c>
      <c r="J795">
        <v>109</v>
      </c>
      <c r="K795">
        <v>24</v>
      </c>
      <c r="L795">
        <v>5</v>
      </c>
      <c r="M795">
        <v>27</v>
      </c>
      <c r="N795">
        <v>60</v>
      </c>
      <c r="O795">
        <v>124</v>
      </c>
      <c r="P795" s="28">
        <v>6.2</v>
      </c>
      <c r="Q795">
        <v>4.0999999999999996</v>
      </c>
      <c r="R795">
        <v>4.0999999999999996</v>
      </c>
      <c r="S795">
        <v>1.6</v>
      </c>
      <c r="T795">
        <v>18</v>
      </c>
      <c r="U795">
        <v>6</v>
      </c>
      <c r="V795">
        <v>-47.217614202620098</v>
      </c>
      <c r="W795">
        <v>11.086422868499154</v>
      </c>
      <c r="X795">
        <v>2.6105969127777451</v>
      </c>
      <c r="Y795">
        <v>14.571336312584545</v>
      </c>
      <c r="Z795">
        <v>-6.4920666762761456</v>
      </c>
      <c r="AA795">
        <v>-2.201081254242288</v>
      </c>
      <c r="AB795">
        <v>-0.67308709021783997</v>
      </c>
      <c r="AC795">
        <v>1.0809732265777863</v>
      </c>
      <c r="AD795">
        <v>-2.6002866042603543</v>
      </c>
      <c r="AE795">
        <v>23.038285310692672</v>
      </c>
      <c r="AF795">
        <v>-11.596260813592011</v>
      </c>
      <c r="AG795">
        <v>8.9726561958164535</v>
      </c>
      <c r="AH795">
        <v>6.0157507975868754</v>
      </c>
      <c r="AI795">
        <v>-0.1769962998414896</v>
      </c>
      <c r="AJ795">
        <v>-3.9353190700915262</v>
      </c>
      <c r="AK795">
        <v>-0.807468536849556</v>
      </c>
      <c r="AL795">
        <v>-8.3241589234560749</v>
      </c>
      <c r="AM795">
        <v>2.4252603830227871E-4</v>
      </c>
      <c r="AN795" s="2"/>
    </row>
    <row r="796" spans="1:40" x14ac:dyDescent="0.45">
      <c r="A796">
        <v>795</v>
      </c>
      <c r="B796" t="s">
        <v>449</v>
      </c>
      <c r="C796">
        <v>1992</v>
      </c>
      <c r="D796">
        <v>23</v>
      </c>
      <c r="E796" t="s">
        <v>117</v>
      </c>
      <c r="F796" t="s">
        <v>17</v>
      </c>
      <c r="G796">
        <v>618</v>
      </c>
      <c r="H796">
        <v>87</v>
      </c>
      <c r="I796">
        <v>184</v>
      </c>
      <c r="J796">
        <v>114</v>
      </c>
      <c r="K796">
        <v>34</v>
      </c>
      <c r="L796">
        <v>3</v>
      </c>
      <c r="M796">
        <v>5</v>
      </c>
      <c r="N796">
        <v>48</v>
      </c>
      <c r="O796">
        <v>168</v>
      </c>
      <c r="P796" s="28">
        <v>6.2</v>
      </c>
      <c r="Q796">
        <v>4.3</v>
      </c>
      <c r="R796">
        <v>7</v>
      </c>
      <c r="S796">
        <v>-0.7</v>
      </c>
      <c r="T796">
        <v>47</v>
      </c>
      <c r="U796">
        <v>-2</v>
      </c>
      <c r="V796">
        <v>-47.217614202620098</v>
      </c>
      <c r="W796">
        <v>11.250261630102591</v>
      </c>
      <c r="X796">
        <v>3.028292418822184</v>
      </c>
      <c r="Y796">
        <v>17.755800539838123</v>
      </c>
      <c r="Z796">
        <v>-6.7898678999585371</v>
      </c>
      <c r="AA796">
        <v>-3.1181984435099079</v>
      </c>
      <c r="AB796">
        <v>-0.40385225413070402</v>
      </c>
      <c r="AC796">
        <v>0.20018022714403449</v>
      </c>
      <c r="AD796">
        <v>-2.0802292834082832</v>
      </c>
      <c r="AE796">
        <v>31.213160743519104</v>
      </c>
      <c r="AF796">
        <v>-11.596260813592011</v>
      </c>
      <c r="AG796">
        <v>9.4103467419538429</v>
      </c>
      <c r="AH796">
        <v>10.270794044660519</v>
      </c>
      <c r="AI796">
        <v>7.7435881180651686E-2</v>
      </c>
      <c r="AJ796">
        <v>-10.27555534968343</v>
      </c>
      <c r="AK796">
        <v>0.269156178949852</v>
      </c>
      <c r="AL796">
        <v>1.9938501592679332</v>
      </c>
      <c r="AM796">
        <v>0.88014987053239446</v>
      </c>
      <c r="AN796" s="2"/>
    </row>
    <row r="797" spans="1:40" x14ac:dyDescent="0.45">
      <c r="A797">
        <v>796</v>
      </c>
      <c r="B797" t="s">
        <v>398</v>
      </c>
      <c r="C797">
        <v>2013</v>
      </c>
      <c r="D797">
        <v>30</v>
      </c>
      <c r="E797" t="s">
        <v>25</v>
      </c>
      <c r="F797" t="s">
        <v>17</v>
      </c>
      <c r="G797">
        <v>541</v>
      </c>
      <c r="H797">
        <v>68</v>
      </c>
      <c r="I797">
        <v>161</v>
      </c>
      <c r="J797">
        <v>105</v>
      </c>
      <c r="K797">
        <v>44</v>
      </c>
      <c r="L797">
        <v>0</v>
      </c>
      <c r="M797">
        <v>3</v>
      </c>
      <c r="N797">
        <v>30</v>
      </c>
      <c r="O797">
        <v>129</v>
      </c>
      <c r="P797" s="28">
        <v>6.2</v>
      </c>
      <c r="Q797">
        <v>4.4000000000000004</v>
      </c>
      <c r="R797">
        <v>4.4000000000000004</v>
      </c>
      <c r="S797">
        <v>2.7</v>
      </c>
      <c r="T797">
        <v>20</v>
      </c>
      <c r="U797">
        <v>-3</v>
      </c>
      <c r="V797">
        <v>-47.217614202620098</v>
      </c>
      <c r="W797">
        <v>9.848530003050973</v>
      </c>
      <c r="X797">
        <v>2.3669412009184887</v>
      </c>
      <c r="Y797">
        <v>15.536325472358357</v>
      </c>
      <c r="Z797">
        <v>-6.2538256973302317</v>
      </c>
      <c r="AA797">
        <v>-4.0353156327775279</v>
      </c>
      <c r="AB797">
        <v>0</v>
      </c>
      <c r="AC797">
        <v>0.1201081362864207</v>
      </c>
      <c r="AD797">
        <v>-1.3001433021301771</v>
      </c>
      <c r="AE797">
        <v>23.967248428059314</v>
      </c>
      <c r="AF797">
        <v>-11.596260813592011</v>
      </c>
      <c r="AG797">
        <v>9.6291920150225376</v>
      </c>
      <c r="AH797">
        <v>6.4559276852151841</v>
      </c>
      <c r="AI797">
        <v>-0.29868125598251372</v>
      </c>
      <c r="AJ797">
        <v>-4.3725767445461399</v>
      </c>
      <c r="AK797">
        <v>0.403734268424778</v>
      </c>
      <c r="AL797">
        <v>-6.7464104396426432</v>
      </c>
      <c r="AM797">
        <v>1.1737109001758676E-3</v>
      </c>
      <c r="AN797" s="2"/>
    </row>
    <row r="798" spans="1:40" x14ac:dyDescent="0.45">
      <c r="A798">
        <v>797</v>
      </c>
      <c r="B798" t="s">
        <v>199</v>
      </c>
      <c r="C798">
        <v>1960</v>
      </c>
      <c r="D798">
        <v>24</v>
      </c>
      <c r="E798" t="s">
        <v>73</v>
      </c>
      <c r="F798" t="s">
        <v>17</v>
      </c>
      <c r="G798">
        <v>562</v>
      </c>
      <c r="H798">
        <v>86</v>
      </c>
      <c r="I798">
        <v>138</v>
      </c>
      <c r="J798">
        <v>68</v>
      </c>
      <c r="K798">
        <v>33</v>
      </c>
      <c r="L798">
        <v>6</v>
      </c>
      <c r="M798">
        <v>13</v>
      </c>
      <c r="N798">
        <v>82</v>
      </c>
      <c r="O798">
        <v>169</v>
      </c>
      <c r="P798" s="28">
        <v>6.2</v>
      </c>
      <c r="Q798">
        <v>4</v>
      </c>
      <c r="R798">
        <v>5.8</v>
      </c>
      <c r="S798">
        <v>-0.5</v>
      </c>
      <c r="T798">
        <v>46</v>
      </c>
      <c r="U798">
        <v>-4</v>
      </c>
      <c r="V798">
        <v>-47.217614202620098</v>
      </c>
      <c r="W798">
        <v>10.230820446792324</v>
      </c>
      <c r="X798">
        <v>2.9934844599851478</v>
      </c>
      <c r="Y798">
        <v>13.316850404878592</v>
      </c>
      <c r="Z798">
        <v>-4.0500966420805309</v>
      </c>
      <c r="AA798">
        <v>-3.0264867245831457</v>
      </c>
      <c r="AB798">
        <v>-0.80770450826140805</v>
      </c>
      <c r="AC798">
        <v>0.52046859057448969</v>
      </c>
      <c r="AD798">
        <v>-3.5537250258224837</v>
      </c>
      <c r="AE798">
        <v>31.398953366992433</v>
      </c>
      <c r="AF798">
        <v>-11.596260813592011</v>
      </c>
      <c r="AG798">
        <v>8.7538109227477605</v>
      </c>
      <c r="AH798">
        <v>8.5100864941472878</v>
      </c>
      <c r="AI798">
        <v>5.5311343700465497E-2</v>
      </c>
      <c r="AJ798">
        <v>-10.056926512456123</v>
      </c>
      <c r="AK798">
        <v>0.538312357899704</v>
      </c>
      <c r="AL798">
        <v>-3.9907160416975991</v>
      </c>
      <c r="AM798">
        <v>1.8150925709286281E-2</v>
      </c>
      <c r="AN798" s="2"/>
    </row>
    <row r="799" spans="1:40" x14ac:dyDescent="0.45">
      <c r="A799">
        <v>798</v>
      </c>
      <c r="B799" t="s">
        <v>552</v>
      </c>
      <c r="C799">
        <v>2009</v>
      </c>
      <c r="D799">
        <v>29</v>
      </c>
      <c r="E799" t="s">
        <v>304</v>
      </c>
      <c r="F799" t="s">
        <v>13</v>
      </c>
      <c r="G799">
        <v>567</v>
      </c>
      <c r="H799">
        <v>90</v>
      </c>
      <c r="I799">
        <v>160</v>
      </c>
      <c r="J799">
        <v>110</v>
      </c>
      <c r="K799">
        <v>29</v>
      </c>
      <c r="L799">
        <v>7</v>
      </c>
      <c r="M799">
        <v>30</v>
      </c>
      <c r="N799">
        <v>54</v>
      </c>
      <c r="O799">
        <v>132</v>
      </c>
      <c r="P799" s="28">
        <v>6.2</v>
      </c>
      <c r="Q799">
        <v>4.0999999999999996</v>
      </c>
      <c r="R799">
        <v>5.7</v>
      </c>
      <c r="S799">
        <v>1.2</v>
      </c>
      <c r="T799">
        <v>25</v>
      </c>
      <c r="U799">
        <v>5</v>
      </c>
      <c r="V799">
        <v>-47.217614202620098</v>
      </c>
      <c r="W799">
        <v>10.321841981016455</v>
      </c>
      <c r="X799">
        <v>3.1327162953332941</v>
      </c>
      <c r="Y799">
        <v>15.439826556380975</v>
      </c>
      <c r="Z799">
        <v>-6.5516269210126241</v>
      </c>
      <c r="AA799">
        <v>-2.6596398488760977</v>
      </c>
      <c r="AB799">
        <v>-0.94232192630497602</v>
      </c>
      <c r="AC799">
        <v>1.201081362864207</v>
      </c>
      <c r="AD799">
        <v>-2.3402579438343185</v>
      </c>
      <c r="AE799">
        <v>24.524626298479298</v>
      </c>
      <c r="AF799">
        <v>-11.596260813592011</v>
      </c>
      <c r="AG799">
        <v>8.9726561958164535</v>
      </c>
      <c r="AH799">
        <v>8.3633608649378512</v>
      </c>
      <c r="AI799">
        <v>-0.13274722488111718</v>
      </c>
      <c r="AJ799">
        <v>-5.4657209306826751</v>
      </c>
      <c r="AK799">
        <v>-0.67289044737463</v>
      </c>
      <c r="AL799">
        <v>-5.6229707043500081</v>
      </c>
      <c r="AM799">
        <v>3.6008761818280663E-3</v>
      </c>
      <c r="AN799" s="2"/>
    </row>
    <row r="800" spans="1:40" x14ac:dyDescent="0.45">
      <c r="A800">
        <v>799</v>
      </c>
      <c r="B800" t="s">
        <v>284</v>
      </c>
      <c r="C800">
        <v>2014</v>
      </c>
      <c r="D800">
        <v>35</v>
      </c>
      <c r="E800" t="s">
        <v>70</v>
      </c>
      <c r="F800" t="s">
        <v>13</v>
      </c>
      <c r="G800">
        <v>614</v>
      </c>
      <c r="H800">
        <v>79</v>
      </c>
      <c r="I800">
        <v>178</v>
      </c>
      <c r="J800">
        <v>125</v>
      </c>
      <c r="K800">
        <v>33</v>
      </c>
      <c r="L800">
        <v>1</v>
      </c>
      <c r="M800">
        <v>1</v>
      </c>
      <c r="N800">
        <v>57</v>
      </c>
      <c r="O800">
        <v>144</v>
      </c>
      <c r="P800" s="28">
        <v>6.2</v>
      </c>
      <c r="Q800">
        <v>4</v>
      </c>
      <c r="R800">
        <v>5.6</v>
      </c>
      <c r="S800">
        <v>0.8</v>
      </c>
      <c r="T800">
        <v>32</v>
      </c>
      <c r="U800">
        <v>-3</v>
      </c>
      <c r="V800">
        <v>-47.217614202620098</v>
      </c>
      <c r="W800">
        <v>11.177444402723285</v>
      </c>
      <c r="X800">
        <v>2.7498287481258914</v>
      </c>
      <c r="Y800">
        <v>17.176807043973835</v>
      </c>
      <c r="Z800">
        <v>-7.4450305920597994</v>
      </c>
      <c r="AA800">
        <v>-3.0264867245831457</v>
      </c>
      <c r="AB800">
        <v>-0.134617418043568</v>
      </c>
      <c r="AC800">
        <v>4.0036045428806899E-2</v>
      </c>
      <c r="AD800">
        <v>-2.4702722740473364</v>
      </c>
      <c r="AE800">
        <v>26.754137780159233</v>
      </c>
      <c r="AF800">
        <v>-11.596260813592011</v>
      </c>
      <c r="AG800">
        <v>8.7538109227477605</v>
      </c>
      <c r="AH800">
        <v>8.2166352357284147</v>
      </c>
      <c r="AI800">
        <v>-8.8498149920744798E-2</v>
      </c>
      <c r="AJ800">
        <v>-6.996122791273824</v>
      </c>
      <c r="AK800">
        <v>0.403734268424778</v>
      </c>
      <c r="AL800">
        <v>-3.7024685188285207</v>
      </c>
      <c r="AM800">
        <v>2.4068968592540044E-2</v>
      </c>
      <c r="AN800" s="2"/>
    </row>
    <row r="801" spans="1:40" x14ac:dyDescent="0.45">
      <c r="A801">
        <v>800</v>
      </c>
      <c r="B801" t="s">
        <v>553</v>
      </c>
      <c r="C801">
        <v>2022</v>
      </c>
      <c r="D801">
        <v>27</v>
      </c>
      <c r="E801" t="s">
        <v>25</v>
      </c>
      <c r="F801" t="s">
        <v>17</v>
      </c>
      <c r="G801">
        <v>630</v>
      </c>
      <c r="H801">
        <v>95</v>
      </c>
      <c r="I801">
        <v>153</v>
      </c>
      <c r="J801">
        <v>105</v>
      </c>
      <c r="K801">
        <v>31</v>
      </c>
      <c r="L801">
        <v>4</v>
      </c>
      <c r="M801">
        <v>32</v>
      </c>
      <c r="N801">
        <v>46</v>
      </c>
      <c r="O801">
        <v>107</v>
      </c>
      <c r="P801" s="28">
        <v>6.2</v>
      </c>
      <c r="Q801">
        <v>4.0999999999999996</v>
      </c>
      <c r="R801">
        <v>4.2</v>
      </c>
      <c r="S801">
        <v>2.8</v>
      </c>
      <c r="T801">
        <v>3</v>
      </c>
      <c r="U801">
        <v>9</v>
      </c>
      <c r="V801">
        <v>-47.217614202620098</v>
      </c>
      <c r="W801">
        <v>11.468713312240505</v>
      </c>
      <c r="X801">
        <v>3.3067560895184771</v>
      </c>
      <c r="Y801">
        <v>14.764334144539308</v>
      </c>
      <c r="Z801">
        <v>-6.2538256973302317</v>
      </c>
      <c r="AA801">
        <v>-2.8430632867296222</v>
      </c>
      <c r="AB801">
        <v>-0.538469672174272</v>
      </c>
      <c r="AC801">
        <v>1.2811534537218208</v>
      </c>
      <c r="AD801">
        <v>-1.9935530632662715</v>
      </c>
      <c r="AE801">
        <v>19.879810711646098</v>
      </c>
      <c r="AF801">
        <v>-11.596260813592011</v>
      </c>
      <c r="AG801">
        <v>8.9726561958164535</v>
      </c>
      <c r="AH801">
        <v>6.1624764267963119</v>
      </c>
      <c r="AI801">
        <v>-0.30974352472260674</v>
      </c>
      <c r="AJ801">
        <v>-0.65588651168192103</v>
      </c>
      <c r="AK801">
        <v>-1.211202805274334</v>
      </c>
      <c r="AL801">
        <v>-6.7837192431123974</v>
      </c>
      <c r="AM801">
        <v>1.1307765617673898E-3</v>
      </c>
      <c r="AN801" s="2"/>
    </row>
    <row r="802" spans="1:40" x14ac:dyDescent="0.45">
      <c r="A802">
        <v>801</v>
      </c>
      <c r="B802" t="s">
        <v>246</v>
      </c>
      <c r="C802">
        <v>1955</v>
      </c>
      <c r="D802">
        <v>34</v>
      </c>
      <c r="E802" t="s">
        <v>25</v>
      </c>
      <c r="F802" t="s">
        <v>17</v>
      </c>
      <c r="G802">
        <v>656</v>
      </c>
      <c r="H802">
        <v>97</v>
      </c>
      <c r="I802">
        <v>179</v>
      </c>
      <c r="J802">
        <v>111</v>
      </c>
      <c r="K802">
        <v>30</v>
      </c>
      <c r="L802">
        <v>5</v>
      </c>
      <c r="M802">
        <v>5</v>
      </c>
      <c r="N802">
        <v>80</v>
      </c>
      <c r="O802">
        <v>157</v>
      </c>
      <c r="P802" s="28">
        <v>6.2</v>
      </c>
      <c r="Q802">
        <v>3.7</v>
      </c>
      <c r="R802">
        <v>6.1</v>
      </c>
      <c r="S802">
        <v>-0.6</v>
      </c>
      <c r="T802">
        <v>42</v>
      </c>
      <c r="U802">
        <v>1</v>
      </c>
      <c r="V802">
        <v>-47.217614202620098</v>
      </c>
      <c r="W802">
        <v>11.942025290205986</v>
      </c>
      <c r="X802">
        <v>3.37637200719255</v>
      </c>
      <c r="Y802">
        <v>17.273305959951216</v>
      </c>
      <c r="Z802">
        <v>-6.6111871657491017</v>
      </c>
      <c r="AA802">
        <v>-2.7513515678028599</v>
      </c>
      <c r="AB802">
        <v>-0.67308709021783997</v>
      </c>
      <c r="AC802">
        <v>0.20018022714403449</v>
      </c>
      <c r="AD802">
        <v>-3.4670488056804722</v>
      </c>
      <c r="AE802">
        <v>29.169441885312498</v>
      </c>
      <c r="AF802">
        <v>-11.596260813592011</v>
      </c>
      <c r="AG802">
        <v>8.0972751035416781</v>
      </c>
      <c r="AH802">
        <v>8.9502633817755957</v>
      </c>
      <c r="AI802">
        <v>6.6373612440558588E-2</v>
      </c>
      <c r="AJ802">
        <v>-9.1824111635468935</v>
      </c>
      <c r="AK802">
        <v>-0.134578089474926</v>
      </c>
      <c r="AL802">
        <v>-2.5583014311200825</v>
      </c>
      <c r="AM802">
        <v>7.187076354456276E-2</v>
      </c>
      <c r="AN802" s="2"/>
    </row>
    <row r="803" spans="1:40" x14ac:dyDescent="0.45">
      <c r="A803">
        <v>802</v>
      </c>
      <c r="B803" t="s">
        <v>373</v>
      </c>
      <c r="C803">
        <v>1954</v>
      </c>
      <c r="D803">
        <v>35</v>
      </c>
      <c r="E803" t="s">
        <v>228</v>
      </c>
      <c r="F803" t="s">
        <v>17</v>
      </c>
      <c r="G803">
        <v>661</v>
      </c>
      <c r="H803">
        <v>98</v>
      </c>
      <c r="I803">
        <v>171</v>
      </c>
      <c r="J803">
        <v>118</v>
      </c>
      <c r="K803">
        <v>35</v>
      </c>
      <c r="L803">
        <v>8</v>
      </c>
      <c r="M803">
        <v>8</v>
      </c>
      <c r="N803">
        <v>90</v>
      </c>
      <c r="O803">
        <v>121</v>
      </c>
      <c r="P803" s="28">
        <v>6.2</v>
      </c>
      <c r="Q803">
        <v>3.9</v>
      </c>
      <c r="R803">
        <v>5.7</v>
      </c>
      <c r="S803">
        <v>1.5</v>
      </c>
      <c r="T803">
        <v>21</v>
      </c>
      <c r="U803">
        <v>4</v>
      </c>
      <c r="V803">
        <v>-47.217614202620098</v>
      </c>
      <c r="W803">
        <v>12.033046824430118</v>
      </c>
      <c r="X803">
        <v>3.4111799660295867</v>
      </c>
      <c r="Y803">
        <v>16.501314632132168</v>
      </c>
      <c r="Z803">
        <v>-7.028108878904451</v>
      </c>
      <c r="AA803">
        <v>-3.2099101624366702</v>
      </c>
      <c r="AB803">
        <v>-1.076939344348544</v>
      </c>
      <c r="AC803">
        <v>0.32028836343045519</v>
      </c>
      <c r="AD803">
        <v>-3.900429906390531</v>
      </c>
      <c r="AE803">
        <v>22.480907440272688</v>
      </c>
      <c r="AF803">
        <v>-11.596260813592011</v>
      </c>
      <c r="AG803">
        <v>8.5349656496790658</v>
      </c>
      <c r="AH803">
        <v>8.3633608649378512</v>
      </c>
      <c r="AI803">
        <v>-0.16593403110139648</v>
      </c>
      <c r="AJ803">
        <v>-4.5912055817734467</v>
      </c>
      <c r="AK803">
        <v>-0.538312357899704</v>
      </c>
      <c r="AL803">
        <v>-7.6796515381549231</v>
      </c>
      <c r="AM803">
        <v>4.6192243651394714E-4</v>
      </c>
      <c r="AN803" s="2"/>
    </row>
    <row r="804" spans="1:40" x14ac:dyDescent="0.45">
      <c r="A804">
        <v>803</v>
      </c>
      <c r="B804" t="s">
        <v>354</v>
      </c>
      <c r="C804">
        <v>1972</v>
      </c>
      <c r="D804">
        <v>34</v>
      </c>
      <c r="E804" t="s">
        <v>52</v>
      </c>
      <c r="F804" t="s">
        <v>17</v>
      </c>
      <c r="G804">
        <v>650</v>
      </c>
      <c r="H804">
        <v>95</v>
      </c>
      <c r="I804">
        <v>191</v>
      </c>
      <c r="J804">
        <v>114</v>
      </c>
      <c r="K804">
        <v>34</v>
      </c>
      <c r="L804">
        <v>6</v>
      </c>
      <c r="M804">
        <v>3</v>
      </c>
      <c r="N804">
        <v>62</v>
      </c>
      <c r="O804">
        <v>172</v>
      </c>
      <c r="P804" s="28">
        <v>6.2</v>
      </c>
      <c r="Q804">
        <v>4.2</v>
      </c>
      <c r="R804">
        <v>7.2</v>
      </c>
      <c r="S804">
        <v>-1.9</v>
      </c>
      <c r="T804">
        <v>54</v>
      </c>
      <c r="U804">
        <v>-1</v>
      </c>
      <c r="V804">
        <v>-47.217614202620098</v>
      </c>
      <c r="W804">
        <v>11.832799449137029</v>
      </c>
      <c r="X804">
        <v>3.3067560895184771</v>
      </c>
      <c r="Y804">
        <v>18.43129295167979</v>
      </c>
      <c r="Z804">
        <v>-6.7898678999585371</v>
      </c>
      <c r="AA804">
        <v>-3.1181984435099079</v>
      </c>
      <c r="AB804">
        <v>-0.80770450826140805</v>
      </c>
      <c r="AC804">
        <v>0.1201081362864207</v>
      </c>
      <c r="AD804">
        <v>-2.6869628244023658</v>
      </c>
      <c r="AE804">
        <v>31.956331237412417</v>
      </c>
      <c r="AF804">
        <v>-11.596260813592011</v>
      </c>
      <c r="AG804">
        <v>9.1915014688851482</v>
      </c>
      <c r="AH804">
        <v>10.564245303079392</v>
      </c>
      <c r="AI804">
        <v>0.21018310606176888</v>
      </c>
      <c r="AJ804">
        <v>-11.805957210274578</v>
      </c>
      <c r="AK804">
        <v>0.134578089474926</v>
      </c>
      <c r="AL804">
        <v>1.7252299289164674</v>
      </c>
      <c r="AM804">
        <v>0.84880125840175169</v>
      </c>
      <c r="AN804" s="2"/>
    </row>
    <row r="805" spans="1:40" x14ac:dyDescent="0.45">
      <c r="A805">
        <v>804</v>
      </c>
      <c r="B805" t="s">
        <v>319</v>
      </c>
      <c r="C805">
        <v>1970</v>
      </c>
      <c r="D805">
        <v>26</v>
      </c>
      <c r="E805" t="s">
        <v>94</v>
      </c>
      <c r="F805" t="s">
        <v>13</v>
      </c>
      <c r="G805">
        <v>636</v>
      </c>
      <c r="H805">
        <v>93</v>
      </c>
      <c r="I805">
        <v>132</v>
      </c>
      <c r="J805">
        <v>90</v>
      </c>
      <c r="K805">
        <v>20</v>
      </c>
      <c r="L805">
        <v>2</v>
      </c>
      <c r="M805">
        <v>6</v>
      </c>
      <c r="N805">
        <v>118</v>
      </c>
      <c r="O805">
        <v>135</v>
      </c>
      <c r="P805" s="28">
        <v>6.2</v>
      </c>
      <c r="Q805">
        <v>3.9</v>
      </c>
      <c r="R805">
        <v>5.8</v>
      </c>
      <c r="S805">
        <v>0.7</v>
      </c>
      <c r="T805">
        <v>30</v>
      </c>
      <c r="U805">
        <v>0</v>
      </c>
      <c r="V805">
        <v>-47.217614202620098</v>
      </c>
      <c r="W805">
        <v>11.577939153309462</v>
      </c>
      <c r="X805">
        <v>3.2371401718444037</v>
      </c>
      <c r="Y805">
        <v>12.737856909014305</v>
      </c>
      <c r="Z805">
        <v>-5.3604220262830555</v>
      </c>
      <c r="AA805">
        <v>-1.83423437853524</v>
      </c>
      <c r="AB805">
        <v>-0.269234836087136</v>
      </c>
      <c r="AC805">
        <v>0.24021627257284139</v>
      </c>
      <c r="AD805">
        <v>-5.1138969883786967</v>
      </c>
      <c r="AE805">
        <v>25.082004168899282</v>
      </c>
      <c r="AF805">
        <v>-11.596260813592011</v>
      </c>
      <c r="AG805">
        <v>8.5349656496790658</v>
      </c>
      <c r="AH805">
        <v>8.5100864941472878</v>
      </c>
      <c r="AI805">
        <v>-7.7435881180651686E-2</v>
      </c>
      <c r="AJ805">
        <v>-6.5588651168192103</v>
      </c>
      <c r="AK805">
        <v>0</v>
      </c>
      <c r="AL805">
        <v>-8.1077554240294578</v>
      </c>
      <c r="AM805">
        <v>3.0110347761330253E-4</v>
      </c>
      <c r="AN805" s="2"/>
    </row>
    <row r="806" spans="1:40" x14ac:dyDescent="0.45">
      <c r="A806">
        <v>805</v>
      </c>
      <c r="B806" t="s">
        <v>185</v>
      </c>
      <c r="C806">
        <v>1969</v>
      </c>
      <c r="D806">
        <v>21</v>
      </c>
      <c r="E806" t="s">
        <v>73</v>
      </c>
      <c r="F806" t="s">
        <v>17</v>
      </c>
      <c r="G806">
        <v>592</v>
      </c>
      <c r="H806">
        <v>83</v>
      </c>
      <c r="I806">
        <v>156</v>
      </c>
      <c r="J806">
        <v>106</v>
      </c>
      <c r="K806">
        <v>23</v>
      </c>
      <c r="L806">
        <v>1</v>
      </c>
      <c r="M806">
        <v>6</v>
      </c>
      <c r="N806">
        <v>49</v>
      </c>
      <c r="O806">
        <v>129</v>
      </c>
      <c r="P806" s="28">
        <v>6.2</v>
      </c>
      <c r="Q806">
        <v>4.0999999999999996</v>
      </c>
      <c r="R806">
        <v>5.6</v>
      </c>
      <c r="S806">
        <v>1.5</v>
      </c>
      <c r="T806">
        <v>24</v>
      </c>
      <c r="U806">
        <v>0</v>
      </c>
      <c r="V806">
        <v>-47.217614202620098</v>
      </c>
      <c r="W806">
        <v>10.776949652137109</v>
      </c>
      <c r="X806">
        <v>2.8890605834740377</v>
      </c>
      <c r="Y806">
        <v>15.053830892471451</v>
      </c>
      <c r="Z806">
        <v>-6.3133859420667102</v>
      </c>
      <c r="AA806">
        <v>-2.1093695353155262</v>
      </c>
      <c r="AB806">
        <v>-0.134617418043568</v>
      </c>
      <c r="AC806">
        <v>0.24021627257284139</v>
      </c>
      <c r="AD806">
        <v>-2.1235673934792891</v>
      </c>
      <c r="AE806">
        <v>23.967248428059314</v>
      </c>
      <c r="AF806">
        <v>-11.596260813592011</v>
      </c>
      <c r="AG806">
        <v>8.9726561958164535</v>
      </c>
      <c r="AH806">
        <v>8.2166352357284147</v>
      </c>
      <c r="AI806">
        <v>-0.16593403110139648</v>
      </c>
      <c r="AJ806">
        <v>-5.2470920934553682</v>
      </c>
      <c r="AK806">
        <v>0</v>
      </c>
      <c r="AL806">
        <v>-4.7912441694143491</v>
      </c>
      <c r="AM806">
        <v>8.2337639968741612E-3</v>
      </c>
      <c r="AN806" s="2"/>
    </row>
    <row r="807" spans="1:40" x14ac:dyDescent="0.45">
      <c r="A807">
        <v>806</v>
      </c>
      <c r="B807" t="s">
        <v>554</v>
      </c>
      <c r="C807">
        <v>1956</v>
      </c>
      <c r="D807">
        <v>27</v>
      </c>
      <c r="E807" t="s">
        <v>228</v>
      </c>
      <c r="F807" t="s">
        <v>17</v>
      </c>
      <c r="G807">
        <v>701</v>
      </c>
      <c r="H807">
        <v>102</v>
      </c>
      <c r="I807">
        <v>178</v>
      </c>
      <c r="J807">
        <v>141</v>
      </c>
      <c r="K807">
        <v>23</v>
      </c>
      <c r="L807">
        <v>8</v>
      </c>
      <c r="M807">
        <v>21</v>
      </c>
      <c r="N807">
        <v>95</v>
      </c>
      <c r="O807">
        <v>108</v>
      </c>
      <c r="P807" s="28">
        <v>6.2</v>
      </c>
      <c r="Q807">
        <v>3.6</v>
      </c>
      <c r="R807">
        <v>4.0999999999999996</v>
      </c>
      <c r="S807">
        <v>2.4</v>
      </c>
      <c r="T807">
        <v>12</v>
      </c>
      <c r="U807">
        <v>2</v>
      </c>
      <c r="V807">
        <v>-47.217614202620098</v>
      </c>
      <c r="W807">
        <v>12.761219098223165</v>
      </c>
      <c r="X807">
        <v>3.550411801377733</v>
      </c>
      <c r="Y807">
        <v>17.176807043973835</v>
      </c>
      <c r="Z807">
        <v>-8.3979945078434532</v>
      </c>
      <c r="AA807">
        <v>-2.1093695353155262</v>
      </c>
      <c r="AB807">
        <v>-1.076939344348544</v>
      </c>
      <c r="AC807">
        <v>0.84075695400494488</v>
      </c>
      <c r="AD807">
        <v>-4.1171204567455604</v>
      </c>
      <c r="AE807">
        <v>20.065603335119423</v>
      </c>
      <c r="AF807">
        <v>-11.596260813592011</v>
      </c>
      <c r="AG807">
        <v>7.8784298304729843</v>
      </c>
      <c r="AH807">
        <v>6.0157507975868754</v>
      </c>
      <c r="AI807">
        <v>-0.26549444976223435</v>
      </c>
      <c r="AJ807">
        <v>-2.6235460467276841</v>
      </c>
      <c r="AK807">
        <v>-0.269156178949852</v>
      </c>
      <c r="AL807">
        <v>-9.3845166751460027</v>
      </c>
      <c r="AM807">
        <v>8.4007818464558535E-5</v>
      </c>
      <c r="AN807" s="2"/>
    </row>
    <row r="808" spans="1:40" x14ac:dyDescent="0.45">
      <c r="A808">
        <v>807</v>
      </c>
      <c r="B808" t="s">
        <v>325</v>
      </c>
      <c r="C808">
        <v>1956</v>
      </c>
      <c r="D808">
        <v>32</v>
      </c>
      <c r="E808" t="s">
        <v>31</v>
      </c>
      <c r="F808" t="s">
        <v>13</v>
      </c>
      <c r="G808">
        <v>665</v>
      </c>
      <c r="H808">
        <v>106</v>
      </c>
      <c r="I808">
        <v>172</v>
      </c>
      <c r="J808">
        <v>111</v>
      </c>
      <c r="K808">
        <v>29</v>
      </c>
      <c r="L808">
        <v>11</v>
      </c>
      <c r="M808">
        <v>12</v>
      </c>
      <c r="N808">
        <v>86</v>
      </c>
      <c r="O808">
        <v>149</v>
      </c>
      <c r="P808" s="28">
        <v>6.2</v>
      </c>
      <c r="Q808">
        <v>4.2</v>
      </c>
      <c r="R808">
        <v>5.8</v>
      </c>
      <c r="S808">
        <v>-0.4</v>
      </c>
      <c r="T808">
        <v>43</v>
      </c>
      <c r="U808">
        <v>4</v>
      </c>
      <c r="V808">
        <v>-47.217614202620098</v>
      </c>
      <c r="W808">
        <v>12.105864051809421</v>
      </c>
      <c r="X808">
        <v>3.6896436367258794</v>
      </c>
      <c r="Y808">
        <v>16.597813548109549</v>
      </c>
      <c r="Z808">
        <v>-6.6111871657491017</v>
      </c>
      <c r="AA808">
        <v>-2.6596398488760977</v>
      </c>
      <c r="AB808">
        <v>-1.4807915984792479</v>
      </c>
      <c r="AC808">
        <v>0.48043254514568279</v>
      </c>
      <c r="AD808">
        <v>-3.7270774661065076</v>
      </c>
      <c r="AE808">
        <v>27.683100897525872</v>
      </c>
      <c r="AF808">
        <v>-11.596260813592011</v>
      </c>
      <c r="AG808">
        <v>9.1915014688851482</v>
      </c>
      <c r="AH808">
        <v>8.5100864941472878</v>
      </c>
      <c r="AI808">
        <v>4.4249074960372399E-2</v>
      </c>
      <c r="AJ808">
        <v>-9.4010400007742003</v>
      </c>
      <c r="AK808">
        <v>-0.538312357899704</v>
      </c>
      <c r="AL808">
        <v>-4.9292317367877541</v>
      </c>
      <c r="AM808">
        <v>7.180130158668474E-3</v>
      </c>
      <c r="AN808" s="2"/>
    </row>
    <row r="809" spans="1:40" x14ac:dyDescent="0.45">
      <c r="A809">
        <v>808</v>
      </c>
      <c r="B809" t="s">
        <v>296</v>
      </c>
      <c r="C809">
        <v>1982</v>
      </c>
      <c r="D809">
        <v>26</v>
      </c>
      <c r="E809" t="s">
        <v>25</v>
      </c>
      <c r="F809" t="s">
        <v>17</v>
      </c>
      <c r="G809">
        <v>672</v>
      </c>
      <c r="H809">
        <v>120</v>
      </c>
      <c r="I809">
        <v>182</v>
      </c>
      <c r="J809">
        <v>131</v>
      </c>
      <c r="K809">
        <v>35</v>
      </c>
      <c r="L809">
        <v>8</v>
      </c>
      <c r="M809">
        <v>68</v>
      </c>
      <c r="N809">
        <v>64</v>
      </c>
      <c r="O809">
        <v>128</v>
      </c>
      <c r="P809" s="28">
        <v>6.2</v>
      </c>
      <c r="Q809">
        <v>3.9</v>
      </c>
      <c r="R809">
        <v>5.2</v>
      </c>
      <c r="S809">
        <v>0.3</v>
      </c>
      <c r="T809">
        <v>24</v>
      </c>
      <c r="U809">
        <v>8</v>
      </c>
      <c r="V809">
        <v>-47.217614202620098</v>
      </c>
      <c r="W809">
        <v>12.233294199723206</v>
      </c>
      <c r="X809">
        <v>4.1769550604443921</v>
      </c>
      <c r="Y809">
        <v>17.56280270788336</v>
      </c>
      <c r="Z809">
        <v>-7.8023920604786703</v>
      </c>
      <c r="AA809">
        <v>-3.2099101624366702</v>
      </c>
      <c r="AB809">
        <v>-1.076939344348544</v>
      </c>
      <c r="AC809">
        <v>2.7224510891588691</v>
      </c>
      <c r="AD809">
        <v>-2.7736390445443777</v>
      </c>
      <c r="AE809">
        <v>23.781455804585985</v>
      </c>
      <c r="AF809">
        <v>-11.596260813592011</v>
      </c>
      <c r="AG809">
        <v>8.5349656496790658</v>
      </c>
      <c r="AH809">
        <v>7.6297327188906721</v>
      </c>
      <c r="AI809">
        <v>-3.3186806220279294E-2</v>
      </c>
      <c r="AJ809">
        <v>-5.2470920934553682</v>
      </c>
      <c r="AK809">
        <v>-1.076624715799408</v>
      </c>
      <c r="AL809">
        <v>-3.3920020131298796</v>
      </c>
      <c r="AM809">
        <v>3.2546358704902703E-2</v>
      </c>
      <c r="AN809" s="2"/>
    </row>
    <row r="810" spans="1:40" x14ac:dyDescent="0.45">
      <c r="A810">
        <v>809</v>
      </c>
      <c r="B810" t="s">
        <v>377</v>
      </c>
      <c r="C810">
        <v>2003</v>
      </c>
      <c r="D810">
        <v>29</v>
      </c>
      <c r="E810" t="s">
        <v>40</v>
      </c>
      <c r="F810" t="s">
        <v>13</v>
      </c>
      <c r="G810">
        <v>719</v>
      </c>
      <c r="H810">
        <v>120</v>
      </c>
      <c r="I810">
        <v>198</v>
      </c>
      <c r="J810">
        <v>120</v>
      </c>
      <c r="K810">
        <v>37</v>
      </c>
      <c r="L810">
        <v>13</v>
      </c>
      <c r="M810">
        <v>19</v>
      </c>
      <c r="N810">
        <v>39</v>
      </c>
      <c r="O810">
        <v>121</v>
      </c>
      <c r="P810" s="28">
        <v>6.1</v>
      </c>
      <c r="Q810">
        <v>3.8</v>
      </c>
      <c r="R810">
        <v>5.6</v>
      </c>
      <c r="S810">
        <v>1.5</v>
      </c>
      <c r="T810">
        <v>19</v>
      </c>
      <c r="U810">
        <v>5</v>
      </c>
      <c r="V810">
        <v>-47.217614202620098</v>
      </c>
      <c r="W810">
        <v>13.088896621430036</v>
      </c>
      <c r="X810">
        <v>4.1769550604443921</v>
      </c>
      <c r="Y810">
        <v>19.106785363521457</v>
      </c>
      <c r="Z810">
        <v>-7.147229368377408</v>
      </c>
      <c r="AA810">
        <v>-3.3933336002901937</v>
      </c>
      <c r="AB810">
        <v>-1.7500264345663841</v>
      </c>
      <c r="AC810">
        <v>0.76068486314733108</v>
      </c>
      <c r="AD810">
        <v>-1.6901862927692302</v>
      </c>
      <c r="AE810">
        <v>22.480907440272688</v>
      </c>
      <c r="AF810">
        <v>-11.409224348856654</v>
      </c>
      <c r="AG810">
        <v>8.3161203766103728</v>
      </c>
      <c r="AH810">
        <v>8.2166352357284147</v>
      </c>
      <c r="AI810">
        <v>-0.16593403110139648</v>
      </c>
      <c r="AJ810">
        <v>-4.153947907318833</v>
      </c>
      <c r="AK810">
        <v>-0.67289044737463</v>
      </c>
      <c r="AL810">
        <v>-1.4534016721201297</v>
      </c>
      <c r="AM810">
        <v>0.18947859735480513</v>
      </c>
      <c r="AN810" s="2"/>
    </row>
    <row r="811" spans="1:40" x14ac:dyDescent="0.45">
      <c r="A811">
        <v>810</v>
      </c>
      <c r="B811" t="s">
        <v>191</v>
      </c>
      <c r="C811">
        <v>1969</v>
      </c>
      <c r="D811">
        <v>33</v>
      </c>
      <c r="E811" t="s">
        <v>76</v>
      </c>
      <c r="F811" t="s">
        <v>13</v>
      </c>
      <c r="G811">
        <v>709</v>
      </c>
      <c r="H811">
        <v>106</v>
      </c>
      <c r="I811">
        <v>153</v>
      </c>
      <c r="J811">
        <v>82</v>
      </c>
      <c r="K811">
        <v>20</v>
      </c>
      <c r="L811">
        <v>2</v>
      </c>
      <c r="M811">
        <v>8</v>
      </c>
      <c r="N811">
        <v>145</v>
      </c>
      <c r="O811">
        <v>177</v>
      </c>
      <c r="P811" s="28">
        <v>6.1</v>
      </c>
      <c r="Q811">
        <v>3.8</v>
      </c>
      <c r="R811">
        <v>8</v>
      </c>
      <c r="S811">
        <v>-2</v>
      </c>
      <c r="T811">
        <v>58</v>
      </c>
      <c r="U811">
        <v>-4</v>
      </c>
      <c r="V811">
        <v>-47.217614202620098</v>
      </c>
      <c r="W811">
        <v>12.906853552981774</v>
      </c>
      <c r="X811">
        <v>3.6896436367258794</v>
      </c>
      <c r="Y811">
        <v>14.764334144539308</v>
      </c>
      <c r="Z811">
        <v>-4.8839400683912286</v>
      </c>
      <c r="AA811">
        <v>-1.83423437853524</v>
      </c>
      <c r="AB811">
        <v>-0.269234836087136</v>
      </c>
      <c r="AC811">
        <v>0.32028836343045519</v>
      </c>
      <c r="AD811">
        <v>-6.2840259602958559</v>
      </c>
      <c r="AE811">
        <v>32.885294354779056</v>
      </c>
      <c r="AF811">
        <v>-11.409224348856654</v>
      </c>
      <c r="AG811">
        <v>8.3161203766103728</v>
      </c>
      <c r="AH811">
        <v>11.738050336754879</v>
      </c>
      <c r="AI811">
        <v>0.22124537480186199</v>
      </c>
      <c r="AJ811">
        <v>-12.680472559183807</v>
      </c>
      <c r="AK811">
        <v>0.538312357899704</v>
      </c>
      <c r="AL811">
        <v>0.80139614455327113</v>
      </c>
      <c r="AM811">
        <v>0.69027305074663436</v>
      </c>
      <c r="AN811" s="2"/>
    </row>
    <row r="812" spans="1:40" x14ac:dyDescent="0.45">
      <c r="A812">
        <v>811</v>
      </c>
      <c r="B812" t="s">
        <v>129</v>
      </c>
      <c r="C812">
        <v>1991</v>
      </c>
      <c r="D812">
        <v>30</v>
      </c>
      <c r="E812" t="s">
        <v>19</v>
      </c>
      <c r="F812" t="s">
        <v>17</v>
      </c>
      <c r="G812">
        <v>644</v>
      </c>
      <c r="H812">
        <v>94</v>
      </c>
      <c r="I812">
        <v>187</v>
      </c>
      <c r="J812">
        <v>123</v>
      </c>
      <c r="K812">
        <v>34</v>
      </c>
      <c r="L812">
        <v>8</v>
      </c>
      <c r="M812">
        <v>10</v>
      </c>
      <c r="N812">
        <v>43</v>
      </c>
      <c r="O812">
        <v>139</v>
      </c>
      <c r="P812" s="28">
        <v>6.1</v>
      </c>
      <c r="Q812">
        <v>4.0999999999999996</v>
      </c>
      <c r="R812">
        <v>5.3</v>
      </c>
      <c r="S812">
        <v>1.1000000000000001</v>
      </c>
      <c r="T812">
        <v>27</v>
      </c>
      <c r="U812">
        <v>1</v>
      </c>
      <c r="V812">
        <v>-47.217614202620098</v>
      </c>
      <c r="W812">
        <v>11.723573608068072</v>
      </c>
      <c r="X812">
        <v>3.2719481306814404</v>
      </c>
      <c r="Y812">
        <v>18.045297287770264</v>
      </c>
      <c r="Z812">
        <v>-7.3259101025868425</v>
      </c>
      <c r="AA812">
        <v>-3.1181984435099079</v>
      </c>
      <c r="AB812">
        <v>-1.076939344348544</v>
      </c>
      <c r="AC812">
        <v>0.40036045428806899</v>
      </c>
      <c r="AD812">
        <v>-1.8635387330532538</v>
      </c>
      <c r="AE812">
        <v>25.825174662792591</v>
      </c>
      <c r="AF812">
        <v>-11.409224348856654</v>
      </c>
      <c r="AG812">
        <v>8.9726561958164535</v>
      </c>
      <c r="AH812">
        <v>7.7764583481001077</v>
      </c>
      <c r="AI812">
        <v>-0.12168495614102411</v>
      </c>
      <c r="AJ812">
        <v>-5.9029786051372888</v>
      </c>
      <c r="AK812">
        <v>-0.134578089474926</v>
      </c>
      <c r="AL812">
        <v>-2.1551981382115444</v>
      </c>
      <c r="AM812">
        <v>0.10384647485043513</v>
      </c>
      <c r="AN812" s="2"/>
    </row>
    <row r="813" spans="1:40" x14ac:dyDescent="0.45">
      <c r="A813">
        <v>812</v>
      </c>
      <c r="B813" t="s">
        <v>144</v>
      </c>
      <c r="C813">
        <v>1986</v>
      </c>
      <c r="D813">
        <v>36</v>
      </c>
      <c r="E813" t="s">
        <v>28</v>
      </c>
      <c r="F813" t="s">
        <v>17</v>
      </c>
      <c r="G813">
        <v>657</v>
      </c>
      <c r="H813">
        <v>97</v>
      </c>
      <c r="I813">
        <v>160</v>
      </c>
      <c r="J813">
        <v>93</v>
      </c>
      <c r="K813">
        <v>29</v>
      </c>
      <c r="L813">
        <v>1</v>
      </c>
      <c r="M813">
        <v>1</v>
      </c>
      <c r="N813">
        <v>89</v>
      </c>
      <c r="O813">
        <v>153</v>
      </c>
      <c r="P813" s="28">
        <v>6.1</v>
      </c>
      <c r="Q813">
        <v>3.9</v>
      </c>
      <c r="R813">
        <v>6.1</v>
      </c>
      <c r="S813">
        <v>0</v>
      </c>
      <c r="T813">
        <v>38</v>
      </c>
      <c r="U813">
        <v>-1</v>
      </c>
      <c r="V813">
        <v>-47.217614202620098</v>
      </c>
      <c r="W813">
        <v>11.960229597050812</v>
      </c>
      <c r="X813">
        <v>3.37637200719255</v>
      </c>
      <c r="Y813">
        <v>15.439826556380975</v>
      </c>
      <c r="Z813">
        <v>-5.539102760492491</v>
      </c>
      <c r="AA813">
        <v>-2.6596398488760977</v>
      </c>
      <c r="AB813">
        <v>-0.134617418043568</v>
      </c>
      <c r="AC813">
        <v>4.0036045428806899E-2</v>
      </c>
      <c r="AD813">
        <v>-3.857091796319525</v>
      </c>
      <c r="AE813">
        <v>28.426271391419185</v>
      </c>
      <c r="AF813">
        <v>-11.409224348856654</v>
      </c>
      <c r="AG813">
        <v>8.5349656496790658</v>
      </c>
      <c r="AH813">
        <v>8.9502633817755957</v>
      </c>
      <c r="AI813">
        <v>0</v>
      </c>
      <c r="AJ813">
        <v>-8.307895814637666</v>
      </c>
      <c r="AK813">
        <v>0.134578089474926</v>
      </c>
      <c r="AL813">
        <v>-2.2626434714441825</v>
      </c>
      <c r="AM813">
        <v>9.4264430734119414E-2</v>
      </c>
      <c r="AN813" s="2"/>
    </row>
    <row r="814" spans="1:40" x14ac:dyDescent="0.45">
      <c r="A814">
        <v>813</v>
      </c>
      <c r="B814" t="s">
        <v>39</v>
      </c>
      <c r="C814">
        <v>2015</v>
      </c>
      <c r="D814">
        <v>22</v>
      </c>
      <c r="E814" t="s">
        <v>40</v>
      </c>
      <c r="F814" t="s">
        <v>13</v>
      </c>
      <c r="G814">
        <v>654</v>
      </c>
      <c r="H814">
        <v>92</v>
      </c>
      <c r="I814">
        <v>174</v>
      </c>
      <c r="J814">
        <v>106</v>
      </c>
      <c r="K814">
        <v>42</v>
      </c>
      <c r="L814">
        <v>8</v>
      </c>
      <c r="M814">
        <v>21</v>
      </c>
      <c r="N814">
        <v>46</v>
      </c>
      <c r="O814">
        <v>117</v>
      </c>
      <c r="P814" s="28">
        <v>6.1</v>
      </c>
      <c r="Q814">
        <v>4</v>
      </c>
      <c r="R814">
        <v>4.8</v>
      </c>
      <c r="S814">
        <v>1.7</v>
      </c>
      <c r="T814">
        <v>17</v>
      </c>
      <c r="U814">
        <v>4</v>
      </c>
      <c r="V814">
        <v>-47.217614202620098</v>
      </c>
      <c r="W814">
        <v>11.905616676516335</v>
      </c>
      <c r="X814">
        <v>3.202332213007367</v>
      </c>
      <c r="Y814">
        <v>16.790811380064312</v>
      </c>
      <c r="Z814">
        <v>-6.3133859420667102</v>
      </c>
      <c r="AA814">
        <v>-3.8518921949240039</v>
      </c>
      <c r="AB814">
        <v>-1.076939344348544</v>
      </c>
      <c r="AC814">
        <v>0.84075695400494488</v>
      </c>
      <c r="AD814">
        <v>-1.9935530632662715</v>
      </c>
      <c r="AE814">
        <v>21.737736946379378</v>
      </c>
      <c r="AF814">
        <v>-11.409224348856654</v>
      </c>
      <c r="AG814">
        <v>8.7538109227477605</v>
      </c>
      <c r="AH814">
        <v>7.0428302020529276</v>
      </c>
      <c r="AI814">
        <v>-0.18805856858158268</v>
      </c>
      <c r="AJ814">
        <v>-3.7166902328642188</v>
      </c>
      <c r="AK814">
        <v>-0.538312357899704</v>
      </c>
      <c r="AL814">
        <v>-6.0317749606547686</v>
      </c>
      <c r="AM814">
        <v>2.3954760240858493E-3</v>
      </c>
      <c r="AN814" s="2"/>
    </row>
    <row r="815" spans="1:40" x14ac:dyDescent="0.45">
      <c r="A815">
        <v>814</v>
      </c>
      <c r="B815" t="s">
        <v>555</v>
      </c>
      <c r="C815">
        <v>2000</v>
      </c>
      <c r="D815">
        <v>26</v>
      </c>
      <c r="E815" t="s">
        <v>155</v>
      </c>
      <c r="F815" t="s">
        <v>13</v>
      </c>
      <c r="G815">
        <v>741</v>
      </c>
      <c r="H815">
        <v>136</v>
      </c>
      <c r="I815">
        <v>214</v>
      </c>
      <c r="J815">
        <v>146</v>
      </c>
      <c r="K815">
        <v>42</v>
      </c>
      <c r="L815">
        <v>10</v>
      </c>
      <c r="M815">
        <v>46</v>
      </c>
      <c r="N815">
        <v>65</v>
      </c>
      <c r="O815">
        <v>118</v>
      </c>
      <c r="P815" s="28">
        <v>6.1</v>
      </c>
      <c r="Q815">
        <v>3.7</v>
      </c>
      <c r="R815">
        <v>5.6</v>
      </c>
      <c r="S815">
        <v>0.3</v>
      </c>
      <c r="T815">
        <v>24</v>
      </c>
      <c r="U815">
        <v>13</v>
      </c>
      <c r="V815">
        <v>-47.217614202620098</v>
      </c>
      <c r="W815">
        <v>13.489391372016213</v>
      </c>
      <c r="X815">
        <v>4.7338824018369774</v>
      </c>
      <c r="Y815">
        <v>20.650768019159553</v>
      </c>
      <c r="Z815">
        <v>-8.6957957315258465</v>
      </c>
      <c r="AA815">
        <v>-3.8518921949240039</v>
      </c>
      <c r="AB815">
        <v>-1.3461741804356799</v>
      </c>
      <c r="AC815">
        <v>1.8416580897251174</v>
      </c>
      <c r="AD815">
        <v>-2.8169771546153837</v>
      </c>
      <c r="AE815">
        <v>21.923529569852704</v>
      </c>
      <c r="AF815">
        <v>-11.409224348856654</v>
      </c>
      <c r="AG815">
        <v>8.0972751035416781</v>
      </c>
      <c r="AH815">
        <v>8.2166352357284147</v>
      </c>
      <c r="AI815">
        <v>-3.3186806220279294E-2</v>
      </c>
      <c r="AJ815">
        <v>-5.2470920934553682</v>
      </c>
      <c r="AK815">
        <v>-1.749515163174038</v>
      </c>
      <c r="AL815">
        <v>-3.414332083966686</v>
      </c>
      <c r="AM815">
        <v>3.1850541722787722E-2</v>
      </c>
      <c r="AN815" s="2"/>
    </row>
    <row r="816" spans="1:40" x14ac:dyDescent="0.45">
      <c r="A816">
        <v>815</v>
      </c>
      <c r="B816" t="s">
        <v>218</v>
      </c>
      <c r="C816">
        <v>1960</v>
      </c>
      <c r="D816">
        <v>29</v>
      </c>
      <c r="E816" t="s">
        <v>62</v>
      </c>
      <c r="F816" t="s">
        <v>17</v>
      </c>
      <c r="G816">
        <v>629</v>
      </c>
      <c r="H816">
        <v>85</v>
      </c>
      <c r="I816">
        <v>186</v>
      </c>
      <c r="J816">
        <v>154</v>
      </c>
      <c r="K816">
        <v>26</v>
      </c>
      <c r="L816">
        <v>4</v>
      </c>
      <c r="M816">
        <v>0</v>
      </c>
      <c r="N816">
        <v>39</v>
      </c>
      <c r="O816">
        <v>110</v>
      </c>
      <c r="P816" s="28">
        <v>6.1</v>
      </c>
      <c r="Q816">
        <v>3.9</v>
      </c>
      <c r="R816">
        <v>4.4000000000000004</v>
      </c>
      <c r="S816">
        <v>2.6</v>
      </c>
      <c r="T816">
        <v>10</v>
      </c>
      <c r="U816">
        <v>2</v>
      </c>
      <c r="V816">
        <v>-47.217614202620098</v>
      </c>
      <c r="W816">
        <v>11.450509005395679</v>
      </c>
      <c r="X816">
        <v>2.9586765011481111</v>
      </c>
      <c r="Y816">
        <v>17.948798371792883</v>
      </c>
      <c r="Z816">
        <v>-9.1722776894176725</v>
      </c>
      <c r="AA816">
        <v>-2.384504692095812</v>
      </c>
      <c r="AB816">
        <v>-0.538469672174272</v>
      </c>
      <c r="AC816">
        <v>0</v>
      </c>
      <c r="AD816">
        <v>-1.6901862927692302</v>
      </c>
      <c r="AE816">
        <v>20.437188582066081</v>
      </c>
      <c r="AF816">
        <v>-11.409224348856654</v>
      </c>
      <c r="AG816">
        <v>8.5349656496790658</v>
      </c>
      <c r="AH816">
        <v>6.4559276852151841</v>
      </c>
      <c r="AI816">
        <v>-0.28761898724242058</v>
      </c>
      <c r="AJ816">
        <v>-2.1862883722730699</v>
      </c>
      <c r="AK816">
        <v>-0.269156178949852</v>
      </c>
      <c r="AL816">
        <v>-7.3692746411020762</v>
      </c>
      <c r="AM816">
        <v>6.2992816571404327E-4</v>
      </c>
      <c r="AN816" s="2"/>
    </row>
    <row r="817" spans="1:40" x14ac:dyDescent="0.45">
      <c r="A817">
        <v>816</v>
      </c>
      <c r="B817" t="s">
        <v>330</v>
      </c>
      <c r="C817">
        <v>1948</v>
      </c>
      <c r="D817">
        <v>25</v>
      </c>
      <c r="E817" t="s">
        <v>62</v>
      </c>
      <c r="F817" t="s">
        <v>17</v>
      </c>
      <c r="G817">
        <v>670</v>
      </c>
      <c r="H817">
        <v>104</v>
      </c>
      <c r="I817">
        <v>147</v>
      </c>
      <c r="J817">
        <v>83</v>
      </c>
      <c r="K817">
        <v>19</v>
      </c>
      <c r="L817">
        <v>5</v>
      </c>
      <c r="M817">
        <v>1</v>
      </c>
      <c r="N817">
        <v>112</v>
      </c>
      <c r="O817">
        <v>146</v>
      </c>
      <c r="P817" s="28">
        <v>6.1</v>
      </c>
      <c r="Q817">
        <v>3.4</v>
      </c>
      <c r="R817">
        <v>5.6</v>
      </c>
      <c r="S817">
        <v>-0.1</v>
      </c>
      <c r="T817">
        <v>38</v>
      </c>
      <c r="U817">
        <v>-3</v>
      </c>
      <c r="V817">
        <v>-47.217614202620098</v>
      </c>
      <c r="W817">
        <v>12.196885586033552</v>
      </c>
      <c r="X817">
        <v>3.6200277190518064</v>
      </c>
      <c r="Y817">
        <v>14.185340648675021</v>
      </c>
      <c r="Z817">
        <v>-4.9435003131277071</v>
      </c>
      <c r="AA817">
        <v>-1.742522659608478</v>
      </c>
      <c r="AB817">
        <v>-0.67308709021783997</v>
      </c>
      <c r="AC817">
        <v>4.0036045428806899E-2</v>
      </c>
      <c r="AD817">
        <v>-4.8538683279526609</v>
      </c>
      <c r="AE817">
        <v>27.125723027105888</v>
      </c>
      <c r="AF817">
        <v>-11.409224348856654</v>
      </c>
      <c r="AG817">
        <v>7.4407392843355966</v>
      </c>
      <c r="AH817">
        <v>8.2166352357284147</v>
      </c>
      <c r="AI817">
        <v>1.10622687400931E-2</v>
      </c>
      <c r="AJ817">
        <v>-8.307895814637666</v>
      </c>
      <c r="AK817">
        <v>0.403734268424778</v>
      </c>
      <c r="AL817">
        <v>-5.9075286734971488</v>
      </c>
      <c r="AM817">
        <v>2.7115255148657154E-3</v>
      </c>
      <c r="AN817" s="2"/>
    </row>
    <row r="818" spans="1:40" x14ac:dyDescent="0.45">
      <c r="A818">
        <v>817</v>
      </c>
      <c r="B818" t="s">
        <v>370</v>
      </c>
      <c r="C818">
        <v>2018</v>
      </c>
      <c r="D818">
        <v>25</v>
      </c>
      <c r="E818" t="s">
        <v>556</v>
      </c>
      <c r="F818" t="s">
        <v>17</v>
      </c>
      <c r="G818">
        <v>709</v>
      </c>
      <c r="H818">
        <v>84</v>
      </c>
      <c r="I818">
        <v>188</v>
      </c>
      <c r="J818">
        <v>113</v>
      </c>
      <c r="K818">
        <v>35</v>
      </c>
      <c r="L818">
        <v>3</v>
      </c>
      <c r="M818">
        <v>14</v>
      </c>
      <c r="N818">
        <v>70</v>
      </c>
      <c r="O818">
        <v>145</v>
      </c>
      <c r="P818" s="28">
        <v>6.1</v>
      </c>
      <c r="Q818">
        <v>3.9</v>
      </c>
      <c r="R818">
        <v>6.6</v>
      </c>
      <c r="S818">
        <v>0.4</v>
      </c>
      <c r="T818">
        <v>33</v>
      </c>
      <c r="U818">
        <v>1</v>
      </c>
      <c r="V818">
        <v>-47.217614202620098</v>
      </c>
      <c r="W818">
        <v>12.906853552981774</v>
      </c>
      <c r="X818">
        <v>2.9238685423110744</v>
      </c>
      <c r="Y818">
        <v>18.141796203747646</v>
      </c>
      <c r="Z818">
        <v>-6.7303076552220586</v>
      </c>
      <c r="AA818">
        <v>-3.2099101624366702</v>
      </c>
      <c r="AB818">
        <v>-0.40385225413070402</v>
      </c>
      <c r="AC818">
        <v>0.56050463600329659</v>
      </c>
      <c r="AD818">
        <v>-3.033667704970413</v>
      </c>
      <c r="AE818">
        <v>26.939930403632562</v>
      </c>
      <c r="AF818">
        <v>-11.409224348856654</v>
      </c>
      <c r="AG818">
        <v>8.5349656496790658</v>
      </c>
      <c r="AH818">
        <v>9.6838915278227748</v>
      </c>
      <c r="AI818">
        <v>-4.4249074960372399E-2</v>
      </c>
      <c r="AJ818">
        <v>-7.2147516285011308</v>
      </c>
      <c r="AK818">
        <v>-0.134578089474926</v>
      </c>
      <c r="AL818">
        <v>0.29365539500516347</v>
      </c>
      <c r="AM818">
        <v>0.57289079770160223</v>
      </c>
      <c r="AN818" s="2"/>
    </row>
    <row r="819" spans="1:40" x14ac:dyDescent="0.45">
      <c r="A819">
        <v>818</v>
      </c>
      <c r="B819" t="s">
        <v>152</v>
      </c>
      <c r="C819">
        <v>1982</v>
      </c>
      <c r="D819">
        <v>26</v>
      </c>
      <c r="E819" t="s">
        <v>19</v>
      </c>
      <c r="F819" t="s">
        <v>17</v>
      </c>
      <c r="G819">
        <v>698</v>
      </c>
      <c r="H819">
        <v>113</v>
      </c>
      <c r="I819">
        <v>168</v>
      </c>
      <c r="J819">
        <v>107</v>
      </c>
      <c r="K819">
        <v>23</v>
      </c>
      <c r="L819">
        <v>2</v>
      </c>
      <c r="M819">
        <v>23</v>
      </c>
      <c r="N819">
        <v>93</v>
      </c>
      <c r="O819">
        <v>142</v>
      </c>
      <c r="P819" s="28">
        <v>6.1</v>
      </c>
      <c r="Q819">
        <v>3.8</v>
      </c>
      <c r="R819">
        <v>5.7</v>
      </c>
      <c r="S819">
        <v>0</v>
      </c>
      <c r="T819">
        <v>33</v>
      </c>
      <c r="U819">
        <v>2</v>
      </c>
      <c r="V819">
        <v>-47.217614202620098</v>
      </c>
      <c r="W819">
        <v>12.706606177688686</v>
      </c>
      <c r="X819">
        <v>3.9332993485851357</v>
      </c>
      <c r="Y819">
        <v>16.211817884200023</v>
      </c>
      <c r="Z819">
        <v>-6.3729461868031887</v>
      </c>
      <c r="AA819">
        <v>-2.1093695353155262</v>
      </c>
      <c r="AB819">
        <v>-0.269234836087136</v>
      </c>
      <c r="AC819">
        <v>0.92082904486255868</v>
      </c>
      <c r="AD819">
        <v>-4.0304442366035484</v>
      </c>
      <c r="AE819">
        <v>26.382552533212579</v>
      </c>
      <c r="AF819">
        <v>-11.409224348856654</v>
      </c>
      <c r="AG819">
        <v>8.3161203766103728</v>
      </c>
      <c r="AH819">
        <v>8.3633608649378512</v>
      </c>
      <c r="AI819">
        <v>0</v>
      </c>
      <c r="AJ819">
        <v>-7.2147516285011308</v>
      </c>
      <c r="AK819">
        <v>-0.269156178949852</v>
      </c>
      <c r="AL819">
        <v>-2.058154923639929</v>
      </c>
      <c r="AM819">
        <v>0.11323096149018171</v>
      </c>
      <c r="AN819" s="2"/>
    </row>
    <row r="820" spans="1:40" x14ac:dyDescent="0.45">
      <c r="A820">
        <v>819</v>
      </c>
      <c r="B820" t="s">
        <v>516</v>
      </c>
      <c r="C820">
        <v>1948</v>
      </c>
      <c r="D820">
        <v>27</v>
      </c>
      <c r="E820" t="s">
        <v>52</v>
      </c>
      <c r="F820" t="s">
        <v>17</v>
      </c>
      <c r="G820">
        <v>606</v>
      </c>
      <c r="H820">
        <v>82</v>
      </c>
      <c r="I820">
        <v>171</v>
      </c>
      <c r="J820">
        <v>113</v>
      </c>
      <c r="K820">
        <v>30</v>
      </c>
      <c r="L820">
        <v>2</v>
      </c>
      <c r="M820">
        <v>3</v>
      </c>
      <c r="N820">
        <v>50</v>
      </c>
      <c r="O820">
        <v>144</v>
      </c>
      <c r="P820" s="28">
        <v>6.1</v>
      </c>
      <c r="Q820">
        <v>3.6</v>
      </c>
      <c r="R820">
        <v>5.7</v>
      </c>
      <c r="S820">
        <v>0.5</v>
      </c>
      <c r="T820">
        <v>33</v>
      </c>
      <c r="U820">
        <v>-2</v>
      </c>
      <c r="V820">
        <v>-47.217614202620098</v>
      </c>
      <c r="W820">
        <v>11.031809947964677</v>
      </c>
      <c r="X820">
        <v>2.854252624637001</v>
      </c>
      <c r="Y820">
        <v>16.501314632132168</v>
      </c>
      <c r="Z820">
        <v>-6.7303076552220586</v>
      </c>
      <c r="AA820">
        <v>-2.7513515678028599</v>
      </c>
      <c r="AB820">
        <v>-0.269234836087136</v>
      </c>
      <c r="AC820">
        <v>0.1201081362864207</v>
      </c>
      <c r="AD820">
        <v>-2.1669055035502951</v>
      </c>
      <c r="AE820">
        <v>26.754137780159233</v>
      </c>
      <c r="AF820">
        <v>-11.409224348856654</v>
      </c>
      <c r="AG820">
        <v>7.8784298304729843</v>
      </c>
      <c r="AH820">
        <v>8.3633608649378512</v>
      </c>
      <c r="AI820">
        <v>-5.5311343700465497E-2</v>
      </c>
      <c r="AJ820">
        <v>-7.2147516285011308</v>
      </c>
      <c r="AK820">
        <v>0.269156178949852</v>
      </c>
      <c r="AL820">
        <v>-4.0421310908005159</v>
      </c>
      <c r="AM820">
        <v>1.7256977823171246E-2</v>
      </c>
      <c r="AN820" s="2"/>
    </row>
    <row r="821" spans="1:40" x14ac:dyDescent="0.45">
      <c r="A821">
        <v>820</v>
      </c>
      <c r="B821" t="s">
        <v>103</v>
      </c>
      <c r="C821">
        <v>1996</v>
      </c>
      <c r="D821">
        <v>24</v>
      </c>
      <c r="E821" t="s">
        <v>70</v>
      </c>
      <c r="F821" t="s">
        <v>13</v>
      </c>
      <c r="G821">
        <v>685</v>
      </c>
      <c r="H821">
        <v>116</v>
      </c>
      <c r="I821">
        <v>192</v>
      </c>
      <c r="J821">
        <v>123</v>
      </c>
      <c r="K821">
        <v>47</v>
      </c>
      <c r="L821">
        <v>3</v>
      </c>
      <c r="M821">
        <v>5</v>
      </c>
      <c r="N821">
        <v>38</v>
      </c>
      <c r="O821">
        <v>100</v>
      </c>
      <c r="P821" s="28">
        <v>6.1</v>
      </c>
      <c r="Q821">
        <v>3.9</v>
      </c>
      <c r="R821">
        <v>3.7</v>
      </c>
      <c r="S821">
        <v>3.3</v>
      </c>
      <c r="T821">
        <v>-1</v>
      </c>
      <c r="U821">
        <v>6</v>
      </c>
      <c r="V821">
        <v>-47.217614202620098</v>
      </c>
      <c r="W821">
        <v>12.469950188705946</v>
      </c>
      <c r="X821">
        <v>4.0377232250962454</v>
      </c>
      <c r="Y821">
        <v>18.527791867657172</v>
      </c>
      <c r="Z821">
        <v>-7.3259101025868425</v>
      </c>
      <c r="AA821">
        <v>-4.3104507895578141</v>
      </c>
      <c r="AB821">
        <v>-0.40385225413070402</v>
      </c>
      <c r="AC821">
        <v>0.20018022714403449</v>
      </c>
      <c r="AD821">
        <v>-1.6468481826982242</v>
      </c>
      <c r="AE821">
        <v>18.579262347332801</v>
      </c>
      <c r="AF821">
        <v>-11.409224348856654</v>
      </c>
      <c r="AG821">
        <v>8.5349656496790658</v>
      </c>
      <c r="AH821">
        <v>5.4288482807491318</v>
      </c>
      <c r="AI821">
        <v>-0.36505486842307228</v>
      </c>
      <c r="AJ821">
        <v>0.218628837227307</v>
      </c>
      <c r="AK821">
        <v>-0.807468536849556</v>
      </c>
      <c r="AL821">
        <v>-5.4890726621312682</v>
      </c>
      <c r="AM821">
        <v>4.1146733675262162E-3</v>
      </c>
      <c r="AN821" s="2"/>
    </row>
    <row r="822" spans="1:40" x14ac:dyDescent="0.45">
      <c r="A822">
        <v>821</v>
      </c>
      <c r="B822" t="s">
        <v>379</v>
      </c>
      <c r="C822">
        <v>1982</v>
      </c>
      <c r="D822">
        <v>24</v>
      </c>
      <c r="E822" t="s">
        <v>46</v>
      </c>
      <c r="F822" t="s">
        <v>17</v>
      </c>
      <c r="G822">
        <v>540</v>
      </c>
      <c r="H822">
        <v>73</v>
      </c>
      <c r="I822">
        <v>137</v>
      </c>
      <c r="J822">
        <v>93</v>
      </c>
      <c r="K822">
        <v>31</v>
      </c>
      <c r="L822">
        <v>10</v>
      </c>
      <c r="M822">
        <v>37</v>
      </c>
      <c r="N822">
        <v>37</v>
      </c>
      <c r="O822">
        <v>110</v>
      </c>
      <c r="P822" s="28">
        <v>6.1</v>
      </c>
      <c r="Q822">
        <v>4.3</v>
      </c>
      <c r="R822">
        <v>4.5</v>
      </c>
      <c r="S822">
        <v>2.4</v>
      </c>
      <c r="T822">
        <v>10</v>
      </c>
      <c r="U822">
        <v>7</v>
      </c>
      <c r="V822">
        <v>-47.217614202620098</v>
      </c>
      <c r="W822">
        <v>9.8303256962061472</v>
      </c>
      <c r="X822">
        <v>2.5409809951036717</v>
      </c>
      <c r="Y822">
        <v>13.22035148890121</v>
      </c>
      <c r="Z822">
        <v>-5.539102760492491</v>
      </c>
      <c r="AA822">
        <v>-2.8430632867296222</v>
      </c>
      <c r="AB822">
        <v>-1.3461741804356799</v>
      </c>
      <c r="AC822">
        <v>1.4813336808658553</v>
      </c>
      <c r="AD822">
        <v>-1.6035100726272185</v>
      </c>
      <c r="AE822">
        <v>20.437188582066081</v>
      </c>
      <c r="AF822">
        <v>-11.409224348856654</v>
      </c>
      <c r="AG822">
        <v>9.4103467419538429</v>
      </c>
      <c r="AH822">
        <v>6.6026533144246198</v>
      </c>
      <c r="AI822">
        <v>-0.26549444976223435</v>
      </c>
      <c r="AJ822">
        <v>-2.1862883722730699</v>
      </c>
      <c r="AK822">
        <v>-0.94204662632448199</v>
      </c>
      <c r="AL822">
        <v>-9.829337800600122</v>
      </c>
      <c r="AM822">
        <v>5.3845504079300325E-5</v>
      </c>
      <c r="AN822" s="2"/>
    </row>
    <row r="823" spans="1:40" x14ac:dyDescent="0.45">
      <c r="A823">
        <v>822</v>
      </c>
      <c r="B823" t="s">
        <v>375</v>
      </c>
      <c r="C823">
        <v>1993</v>
      </c>
      <c r="D823">
        <v>25</v>
      </c>
      <c r="E823" t="s">
        <v>55</v>
      </c>
      <c r="F823" t="s">
        <v>13</v>
      </c>
      <c r="G823">
        <v>683</v>
      </c>
      <c r="H823">
        <v>109</v>
      </c>
      <c r="I823">
        <v>192</v>
      </c>
      <c r="J823">
        <v>134</v>
      </c>
      <c r="K823">
        <v>35</v>
      </c>
      <c r="L823">
        <v>6</v>
      </c>
      <c r="M823">
        <v>55</v>
      </c>
      <c r="N823">
        <v>80</v>
      </c>
      <c r="O823">
        <v>141</v>
      </c>
      <c r="P823" s="28">
        <v>6.1</v>
      </c>
      <c r="Q823">
        <v>3.8</v>
      </c>
      <c r="R823">
        <v>7</v>
      </c>
      <c r="S823">
        <v>-0.4</v>
      </c>
      <c r="T823">
        <v>36</v>
      </c>
      <c r="U823">
        <v>6</v>
      </c>
      <c r="V823">
        <v>-47.217614202620098</v>
      </c>
      <c r="W823">
        <v>12.433541575016294</v>
      </c>
      <c r="X823">
        <v>3.7940675132369894</v>
      </c>
      <c r="Y823">
        <v>18.527791867657172</v>
      </c>
      <c r="Z823">
        <v>-7.9810727946881048</v>
      </c>
      <c r="AA823">
        <v>-3.2099101624366702</v>
      </c>
      <c r="AB823">
        <v>-0.80770450826140805</v>
      </c>
      <c r="AC823">
        <v>2.2019824985843792</v>
      </c>
      <c r="AD823">
        <v>-3.4670488056804722</v>
      </c>
      <c r="AE823">
        <v>26.196759909739249</v>
      </c>
      <c r="AF823">
        <v>-11.409224348856654</v>
      </c>
      <c r="AG823">
        <v>8.3161203766103728</v>
      </c>
      <c r="AH823">
        <v>10.270794044660519</v>
      </c>
      <c r="AI823">
        <v>4.4249074960372399E-2</v>
      </c>
      <c r="AJ823">
        <v>-7.8706381401830523</v>
      </c>
      <c r="AK823">
        <v>-0.807468536849556</v>
      </c>
      <c r="AL823">
        <v>-0.98537463911067125</v>
      </c>
      <c r="AM823">
        <v>0.2718266404841857</v>
      </c>
      <c r="AN823" s="2"/>
    </row>
    <row r="824" spans="1:40" x14ac:dyDescent="0.45">
      <c r="A824">
        <v>823</v>
      </c>
      <c r="B824" t="s">
        <v>120</v>
      </c>
      <c r="C824">
        <v>1991</v>
      </c>
      <c r="D824">
        <v>27</v>
      </c>
      <c r="E824" t="s">
        <v>73</v>
      </c>
      <c r="F824" t="s">
        <v>17</v>
      </c>
      <c r="G824">
        <v>527</v>
      </c>
      <c r="H824">
        <v>88</v>
      </c>
      <c r="I824">
        <v>140</v>
      </c>
      <c r="J824">
        <v>89</v>
      </c>
      <c r="K824">
        <v>27</v>
      </c>
      <c r="L824">
        <v>4</v>
      </c>
      <c r="M824">
        <v>24</v>
      </c>
      <c r="N824">
        <v>55</v>
      </c>
      <c r="O824">
        <v>143</v>
      </c>
      <c r="P824" s="28">
        <v>6.1</v>
      </c>
      <c r="Q824">
        <v>4.5</v>
      </c>
      <c r="R824">
        <v>5.8</v>
      </c>
      <c r="S824">
        <v>1.1000000000000001</v>
      </c>
      <c r="T824">
        <v>27</v>
      </c>
      <c r="U824">
        <v>5</v>
      </c>
      <c r="V824">
        <v>-47.217614202620098</v>
      </c>
      <c r="W824">
        <v>9.5936697072234072</v>
      </c>
      <c r="X824">
        <v>3.0631003776592207</v>
      </c>
      <c r="Y824">
        <v>13.509848236833353</v>
      </c>
      <c r="Z824">
        <v>-5.3008617815465771</v>
      </c>
      <c r="AA824">
        <v>-2.4762164110225742</v>
      </c>
      <c r="AB824">
        <v>-0.538469672174272</v>
      </c>
      <c r="AC824">
        <v>0.96086509029136558</v>
      </c>
      <c r="AD824">
        <v>-2.3835960539053245</v>
      </c>
      <c r="AE824">
        <v>26.568345156685904</v>
      </c>
      <c r="AF824">
        <v>-11.409224348856654</v>
      </c>
      <c r="AG824">
        <v>9.8480372880912306</v>
      </c>
      <c r="AH824">
        <v>8.5100864941472878</v>
      </c>
      <c r="AI824">
        <v>-0.12168495614102411</v>
      </c>
      <c r="AJ824">
        <v>-5.9029786051372888</v>
      </c>
      <c r="AK824">
        <v>-0.67289044737463</v>
      </c>
      <c r="AL824">
        <v>-3.9695841278466761</v>
      </c>
      <c r="AM824">
        <v>1.8531387321314135E-2</v>
      </c>
      <c r="AN824" s="2"/>
    </row>
    <row r="825" spans="1:40" x14ac:dyDescent="0.45">
      <c r="A825">
        <v>824</v>
      </c>
      <c r="B825" t="s">
        <v>557</v>
      </c>
      <c r="C825">
        <v>2021</v>
      </c>
      <c r="D825">
        <v>26</v>
      </c>
      <c r="E825" t="s">
        <v>25</v>
      </c>
      <c r="F825" t="s">
        <v>17</v>
      </c>
      <c r="G825">
        <v>537</v>
      </c>
      <c r="H825">
        <v>89</v>
      </c>
      <c r="I825">
        <v>138</v>
      </c>
      <c r="J825">
        <v>76</v>
      </c>
      <c r="K825">
        <v>26</v>
      </c>
      <c r="L825">
        <v>2</v>
      </c>
      <c r="M825">
        <v>15</v>
      </c>
      <c r="N825">
        <v>38</v>
      </c>
      <c r="O825">
        <v>148</v>
      </c>
      <c r="P825" s="28">
        <v>6.1</v>
      </c>
      <c r="Q825">
        <v>4.3</v>
      </c>
      <c r="R825">
        <v>5.0999999999999996</v>
      </c>
      <c r="S825">
        <v>0.6</v>
      </c>
      <c r="T825">
        <v>34</v>
      </c>
      <c r="U825">
        <v>4</v>
      </c>
      <c r="V825">
        <v>-47.217614202620098</v>
      </c>
      <c r="W825">
        <v>9.7757127756716677</v>
      </c>
      <c r="X825">
        <v>3.0979083364962574</v>
      </c>
      <c r="Y825">
        <v>13.316850404878592</v>
      </c>
      <c r="Z825">
        <v>-4.5265785999723578</v>
      </c>
      <c r="AA825">
        <v>-2.384504692095812</v>
      </c>
      <c r="AB825">
        <v>-0.269234836087136</v>
      </c>
      <c r="AC825">
        <v>0.60054068143210348</v>
      </c>
      <c r="AD825">
        <v>-1.6468481826982242</v>
      </c>
      <c r="AE825">
        <v>27.497308274052546</v>
      </c>
      <c r="AF825">
        <v>-11.409224348856654</v>
      </c>
      <c r="AG825">
        <v>9.4103467419538429</v>
      </c>
      <c r="AH825">
        <v>7.4830070896812355</v>
      </c>
      <c r="AI825">
        <v>-6.6373612440558588E-2</v>
      </c>
      <c r="AJ825">
        <v>-7.4333804657284377</v>
      </c>
      <c r="AK825">
        <v>-0.538312357899704</v>
      </c>
      <c r="AL825">
        <v>-4.310396994232736</v>
      </c>
      <c r="AM825">
        <v>1.3250289835662656E-2</v>
      </c>
      <c r="AN825" s="2"/>
    </row>
    <row r="826" spans="1:40" x14ac:dyDescent="0.45">
      <c r="A826">
        <v>825</v>
      </c>
      <c r="B826" t="s">
        <v>558</v>
      </c>
      <c r="C826">
        <v>1992</v>
      </c>
      <c r="D826">
        <v>26</v>
      </c>
      <c r="E826" t="s">
        <v>28</v>
      </c>
      <c r="F826" t="s">
        <v>17</v>
      </c>
      <c r="G826">
        <v>685</v>
      </c>
      <c r="H826">
        <v>104</v>
      </c>
      <c r="I826">
        <v>158</v>
      </c>
      <c r="J826">
        <v>99</v>
      </c>
      <c r="K826">
        <v>28</v>
      </c>
      <c r="L826">
        <v>4</v>
      </c>
      <c r="M826">
        <v>9</v>
      </c>
      <c r="N826">
        <v>76</v>
      </c>
      <c r="O826">
        <v>137</v>
      </c>
      <c r="P826" s="28">
        <v>6.1</v>
      </c>
      <c r="Q826">
        <v>4.0999999999999996</v>
      </c>
      <c r="R826">
        <v>6.1</v>
      </c>
      <c r="S826">
        <v>0.2</v>
      </c>
      <c r="T826">
        <v>31</v>
      </c>
      <c r="U826">
        <v>4</v>
      </c>
      <c r="V826">
        <v>-47.217614202620098</v>
      </c>
      <c r="W826">
        <v>12.469950188705946</v>
      </c>
      <c r="X826">
        <v>3.6200277190518064</v>
      </c>
      <c r="Y826">
        <v>15.246828724426214</v>
      </c>
      <c r="Z826">
        <v>-5.8964642289113609</v>
      </c>
      <c r="AA826">
        <v>-2.5679281299493359</v>
      </c>
      <c r="AB826">
        <v>-0.538469672174272</v>
      </c>
      <c r="AC826">
        <v>0.36032440885926209</v>
      </c>
      <c r="AD826">
        <v>-3.2936963653964484</v>
      </c>
      <c r="AE826">
        <v>25.453589415845936</v>
      </c>
      <c r="AF826">
        <v>-11.409224348856654</v>
      </c>
      <c r="AG826">
        <v>8.9726561958164535</v>
      </c>
      <c r="AH826">
        <v>8.9502633817755957</v>
      </c>
      <c r="AI826">
        <v>-2.21245374801862E-2</v>
      </c>
      <c r="AJ826">
        <v>-6.7774939540465171</v>
      </c>
      <c r="AK826">
        <v>-0.538312357899704</v>
      </c>
      <c r="AL826">
        <v>-3.1876877628533675</v>
      </c>
      <c r="AM826">
        <v>3.9631692037288897E-2</v>
      </c>
      <c r="AN826" s="2"/>
    </row>
    <row r="827" spans="1:40" x14ac:dyDescent="0.45">
      <c r="A827">
        <v>826</v>
      </c>
      <c r="B827" t="s">
        <v>559</v>
      </c>
      <c r="C827">
        <v>2007</v>
      </c>
      <c r="D827">
        <v>31</v>
      </c>
      <c r="E827" t="s">
        <v>59</v>
      </c>
      <c r="F827" t="s">
        <v>13</v>
      </c>
      <c r="G827">
        <v>641</v>
      </c>
      <c r="H827">
        <v>105</v>
      </c>
      <c r="I827">
        <v>200</v>
      </c>
      <c r="J827">
        <v>152</v>
      </c>
      <c r="K827">
        <v>36</v>
      </c>
      <c r="L827">
        <v>3</v>
      </c>
      <c r="M827">
        <v>7</v>
      </c>
      <c r="N827">
        <v>37</v>
      </c>
      <c r="O827">
        <v>121</v>
      </c>
      <c r="P827" s="28">
        <v>6.1</v>
      </c>
      <c r="Q827">
        <v>4</v>
      </c>
      <c r="R827">
        <v>4.9000000000000004</v>
      </c>
      <c r="S827">
        <v>1.6</v>
      </c>
      <c r="T827">
        <v>23</v>
      </c>
      <c r="U827">
        <v>1</v>
      </c>
      <c r="V827">
        <v>-47.217614202620098</v>
      </c>
      <c r="W827">
        <v>11.668960687533593</v>
      </c>
      <c r="X827">
        <v>3.6548356778888431</v>
      </c>
      <c r="Y827">
        <v>19.29978319547622</v>
      </c>
      <c r="Z827">
        <v>-9.0531571999447156</v>
      </c>
      <c r="AA827">
        <v>-3.3016218813634319</v>
      </c>
      <c r="AB827">
        <v>-0.40385225413070402</v>
      </c>
      <c r="AC827">
        <v>0.28025231800164829</v>
      </c>
      <c r="AD827">
        <v>-1.6035100726272185</v>
      </c>
      <c r="AE827">
        <v>22.480907440272688</v>
      </c>
      <c r="AF827">
        <v>-11.409224348856654</v>
      </c>
      <c r="AG827">
        <v>8.7538109227477605</v>
      </c>
      <c r="AH827">
        <v>7.1895558312623642</v>
      </c>
      <c r="AI827">
        <v>-0.1769962998414896</v>
      </c>
      <c r="AJ827">
        <v>-5.0284632562280613</v>
      </c>
      <c r="AK827">
        <v>-0.134578089474926</v>
      </c>
      <c r="AL827">
        <v>-5.0009115319041832</v>
      </c>
      <c r="AM827">
        <v>6.6867937326563322E-3</v>
      </c>
      <c r="AN827" s="2"/>
    </row>
    <row r="828" spans="1:40" x14ac:dyDescent="0.45">
      <c r="A828">
        <v>827</v>
      </c>
      <c r="B828" t="s">
        <v>150</v>
      </c>
      <c r="C828">
        <v>1989</v>
      </c>
      <c r="D828">
        <v>29</v>
      </c>
      <c r="E828" t="s">
        <v>52</v>
      </c>
      <c r="F828" t="s">
        <v>17</v>
      </c>
      <c r="G828">
        <v>672</v>
      </c>
      <c r="H828">
        <v>104</v>
      </c>
      <c r="I828">
        <v>176</v>
      </c>
      <c r="J828">
        <v>116</v>
      </c>
      <c r="K828">
        <v>25</v>
      </c>
      <c r="L828">
        <v>5</v>
      </c>
      <c r="M828">
        <v>15</v>
      </c>
      <c r="N828">
        <v>59</v>
      </c>
      <c r="O828">
        <v>134</v>
      </c>
      <c r="P828" s="28">
        <v>6.1</v>
      </c>
      <c r="Q828">
        <v>4</v>
      </c>
      <c r="R828">
        <v>6.3</v>
      </c>
      <c r="S828">
        <v>0.3</v>
      </c>
      <c r="T828">
        <v>31</v>
      </c>
      <c r="U828">
        <v>2</v>
      </c>
      <c r="V828">
        <v>-47.217614202620098</v>
      </c>
      <c r="W828">
        <v>12.233294199723206</v>
      </c>
      <c r="X828">
        <v>3.6200277190518064</v>
      </c>
      <c r="Y828">
        <v>16.983809212019072</v>
      </c>
      <c r="Z828">
        <v>-6.9089883894314941</v>
      </c>
      <c r="AA828">
        <v>-2.2927929731690497</v>
      </c>
      <c r="AB828">
        <v>-0.67308709021783997</v>
      </c>
      <c r="AC828">
        <v>0.60054068143210348</v>
      </c>
      <c r="AD828">
        <v>-2.5569484941893483</v>
      </c>
      <c r="AE828">
        <v>24.896211545425952</v>
      </c>
      <c r="AF828">
        <v>-11.409224348856654</v>
      </c>
      <c r="AG828">
        <v>8.7538109227477605</v>
      </c>
      <c r="AH828">
        <v>9.243714640194467</v>
      </c>
      <c r="AI828">
        <v>-3.3186806220279294E-2</v>
      </c>
      <c r="AJ828">
        <v>-6.7774939540465171</v>
      </c>
      <c r="AK828">
        <v>-0.269156178949852</v>
      </c>
      <c r="AL828">
        <v>-1.8070835171067712</v>
      </c>
      <c r="AM828">
        <v>0.14099097863188087</v>
      </c>
      <c r="AN828" s="2"/>
    </row>
    <row r="829" spans="1:40" x14ac:dyDescent="0.45">
      <c r="A829">
        <v>828</v>
      </c>
      <c r="B829" t="s">
        <v>144</v>
      </c>
      <c r="C829">
        <v>1987</v>
      </c>
      <c r="D829">
        <v>37</v>
      </c>
      <c r="E829" t="s">
        <v>28</v>
      </c>
      <c r="F829" t="s">
        <v>17</v>
      </c>
      <c r="G829">
        <v>613</v>
      </c>
      <c r="H829">
        <v>88</v>
      </c>
      <c r="I829">
        <v>153</v>
      </c>
      <c r="J829">
        <v>90</v>
      </c>
      <c r="K829">
        <v>28</v>
      </c>
      <c r="L829">
        <v>0</v>
      </c>
      <c r="M829">
        <v>2</v>
      </c>
      <c r="N829">
        <v>83</v>
      </c>
      <c r="O829">
        <v>142</v>
      </c>
      <c r="P829" s="28">
        <v>6.1</v>
      </c>
      <c r="Q829">
        <v>4</v>
      </c>
      <c r="R829">
        <v>5</v>
      </c>
      <c r="S829">
        <v>1.2</v>
      </c>
      <c r="T829">
        <v>30</v>
      </c>
      <c r="U829">
        <v>-2</v>
      </c>
      <c r="V829">
        <v>-47.217614202620098</v>
      </c>
      <c r="W829">
        <v>11.159240095878459</v>
      </c>
      <c r="X829">
        <v>3.0631003776592207</v>
      </c>
      <c r="Y829">
        <v>14.764334144539308</v>
      </c>
      <c r="Z829">
        <v>-5.3604220262830555</v>
      </c>
      <c r="AA829">
        <v>-2.5679281299493359</v>
      </c>
      <c r="AB829">
        <v>0</v>
      </c>
      <c r="AC829">
        <v>8.0072090857613798E-2</v>
      </c>
      <c r="AD829">
        <v>-3.5970631358934897</v>
      </c>
      <c r="AE829">
        <v>26.382552533212579</v>
      </c>
      <c r="AF829">
        <v>-11.409224348856654</v>
      </c>
      <c r="AG829">
        <v>8.7538109227477605</v>
      </c>
      <c r="AH829">
        <v>7.3362814604717999</v>
      </c>
      <c r="AI829">
        <v>-0.13274722488111718</v>
      </c>
      <c r="AJ829">
        <v>-6.5588651168192103</v>
      </c>
      <c r="AK829">
        <v>0.269156178949852</v>
      </c>
      <c r="AL829">
        <v>-5.035316380986373</v>
      </c>
      <c r="AM829">
        <v>6.4621095398120099E-3</v>
      </c>
      <c r="AN829" s="2"/>
    </row>
    <row r="830" spans="1:40" x14ac:dyDescent="0.45">
      <c r="A830">
        <v>829</v>
      </c>
      <c r="B830" t="s">
        <v>331</v>
      </c>
      <c r="C830">
        <v>1964</v>
      </c>
      <c r="D830">
        <v>25</v>
      </c>
      <c r="E830" t="s">
        <v>28</v>
      </c>
      <c r="F830" t="s">
        <v>17</v>
      </c>
      <c r="G830">
        <v>705</v>
      </c>
      <c r="H830">
        <v>101</v>
      </c>
      <c r="I830">
        <v>179</v>
      </c>
      <c r="J830">
        <v>108</v>
      </c>
      <c r="K830">
        <v>30</v>
      </c>
      <c r="L830">
        <v>10</v>
      </c>
      <c r="M830">
        <v>6</v>
      </c>
      <c r="N830">
        <v>36</v>
      </c>
      <c r="O830">
        <v>125</v>
      </c>
      <c r="P830" s="28">
        <v>6.1</v>
      </c>
      <c r="Q830">
        <v>3.5</v>
      </c>
      <c r="R830">
        <v>4.3</v>
      </c>
      <c r="S830">
        <v>1</v>
      </c>
      <c r="T830">
        <v>20</v>
      </c>
      <c r="U830">
        <v>2</v>
      </c>
      <c r="V830">
        <v>-47.217614202620098</v>
      </c>
      <c r="W830">
        <v>12.834036325602471</v>
      </c>
      <c r="X830">
        <v>3.5156038425406964</v>
      </c>
      <c r="Y830">
        <v>17.273305959951216</v>
      </c>
      <c r="Z830">
        <v>-6.4325064315396672</v>
      </c>
      <c r="AA830">
        <v>-2.7513515678028599</v>
      </c>
      <c r="AB830">
        <v>-1.3461741804356799</v>
      </c>
      <c r="AC830">
        <v>0.24021627257284139</v>
      </c>
      <c r="AD830">
        <v>-1.5601719625562125</v>
      </c>
      <c r="AE830">
        <v>23.224077934166001</v>
      </c>
      <c r="AF830">
        <v>-11.409224348856654</v>
      </c>
      <c r="AG830">
        <v>7.6595845574042905</v>
      </c>
      <c r="AH830">
        <v>6.3092020560057476</v>
      </c>
      <c r="AI830">
        <v>-0.11062268740093099</v>
      </c>
      <c r="AJ830">
        <v>-4.3725767445461399</v>
      </c>
      <c r="AK830">
        <v>-0.269156178949852</v>
      </c>
      <c r="AL830">
        <v>-4.4133713564648325</v>
      </c>
      <c r="AM830">
        <v>1.1969268960799905E-2</v>
      </c>
      <c r="AN830" s="2"/>
    </row>
    <row r="831" spans="1:40" x14ac:dyDescent="0.45">
      <c r="A831">
        <v>830</v>
      </c>
      <c r="B831" t="s">
        <v>365</v>
      </c>
      <c r="C831">
        <v>2011</v>
      </c>
      <c r="D831">
        <v>30</v>
      </c>
      <c r="E831" t="s">
        <v>22</v>
      </c>
      <c r="F831" t="s">
        <v>13</v>
      </c>
      <c r="G831">
        <v>691</v>
      </c>
      <c r="H831">
        <v>136</v>
      </c>
      <c r="I831">
        <v>153</v>
      </c>
      <c r="J831">
        <v>76</v>
      </c>
      <c r="K831">
        <v>26</v>
      </c>
      <c r="L831">
        <v>10</v>
      </c>
      <c r="M831">
        <v>25</v>
      </c>
      <c r="N831">
        <v>85</v>
      </c>
      <c r="O831">
        <v>142</v>
      </c>
      <c r="P831" s="28">
        <v>6.1</v>
      </c>
      <c r="Q831">
        <v>3.7</v>
      </c>
      <c r="R831">
        <v>6.4</v>
      </c>
      <c r="S831">
        <v>0.2</v>
      </c>
      <c r="T831">
        <v>32</v>
      </c>
      <c r="U831">
        <v>2</v>
      </c>
      <c r="V831">
        <v>-47.217614202620098</v>
      </c>
      <c r="W831">
        <v>12.579176029774903</v>
      </c>
      <c r="X831">
        <v>4.7338824018369774</v>
      </c>
      <c r="Y831">
        <v>14.764334144539308</v>
      </c>
      <c r="Z831">
        <v>-4.5265785999723578</v>
      </c>
      <c r="AA831">
        <v>-2.384504692095812</v>
      </c>
      <c r="AB831">
        <v>-1.3461741804356799</v>
      </c>
      <c r="AC831">
        <v>1.0009011357201725</v>
      </c>
      <c r="AD831">
        <v>-3.6837393560355016</v>
      </c>
      <c r="AE831">
        <v>26.382552533212579</v>
      </c>
      <c r="AF831">
        <v>-11.409224348856654</v>
      </c>
      <c r="AG831">
        <v>8.0972751035416781</v>
      </c>
      <c r="AH831">
        <v>9.3904402694039035</v>
      </c>
      <c r="AI831">
        <v>-2.21245374801862E-2</v>
      </c>
      <c r="AJ831">
        <v>-6.996122791273824</v>
      </c>
      <c r="AK831">
        <v>-0.269156178949852</v>
      </c>
      <c r="AL831">
        <v>-0.90667726969044438</v>
      </c>
      <c r="AM831">
        <v>0.28768025157517108</v>
      </c>
      <c r="AN831" s="2"/>
    </row>
    <row r="832" spans="1:40" x14ac:dyDescent="0.45">
      <c r="A832">
        <v>831</v>
      </c>
      <c r="B832" t="s">
        <v>560</v>
      </c>
      <c r="C832">
        <v>2014</v>
      </c>
      <c r="D832">
        <v>30</v>
      </c>
      <c r="E832" t="s">
        <v>15</v>
      </c>
      <c r="F832" t="s">
        <v>13</v>
      </c>
      <c r="G832">
        <v>674</v>
      </c>
      <c r="H832">
        <v>85</v>
      </c>
      <c r="I832">
        <v>181</v>
      </c>
      <c r="J832">
        <v>136</v>
      </c>
      <c r="K832">
        <v>33</v>
      </c>
      <c r="L832">
        <v>5</v>
      </c>
      <c r="M832">
        <v>14</v>
      </c>
      <c r="N832">
        <v>48</v>
      </c>
      <c r="O832">
        <v>116</v>
      </c>
      <c r="P832" s="28">
        <v>6.1</v>
      </c>
      <c r="Q832">
        <v>3.8</v>
      </c>
      <c r="R832">
        <v>4.5999999999999996</v>
      </c>
      <c r="S832">
        <v>2.1</v>
      </c>
      <c r="T832">
        <v>13</v>
      </c>
      <c r="U832">
        <v>2</v>
      </c>
      <c r="V832">
        <v>-47.217614202620098</v>
      </c>
      <c r="W832">
        <v>12.269702813412858</v>
      </c>
      <c r="X832">
        <v>2.9586765011481111</v>
      </c>
      <c r="Y832">
        <v>17.466303791905979</v>
      </c>
      <c r="Z832">
        <v>-8.1001932841610618</v>
      </c>
      <c r="AA832">
        <v>-3.0264867245831457</v>
      </c>
      <c r="AB832">
        <v>-0.67308709021783997</v>
      </c>
      <c r="AC832">
        <v>0.56050463600329659</v>
      </c>
      <c r="AD832">
        <v>-2.0802292834082832</v>
      </c>
      <c r="AE832">
        <v>21.551944322906049</v>
      </c>
      <c r="AF832">
        <v>-11.409224348856654</v>
      </c>
      <c r="AG832">
        <v>8.3161203766103728</v>
      </c>
      <c r="AH832">
        <v>6.7493789436340554</v>
      </c>
      <c r="AI832">
        <v>-0.2323076435419551</v>
      </c>
      <c r="AJ832">
        <v>-2.842174883954991</v>
      </c>
      <c r="AK832">
        <v>-0.269156178949852</v>
      </c>
      <c r="AL832">
        <v>-5.9778422546731607</v>
      </c>
      <c r="AM832">
        <v>2.5278823626926476E-3</v>
      </c>
      <c r="AN832" s="2"/>
    </row>
    <row r="833" spans="1:40" x14ac:dyDescent="0.45">
      <c r="A833">
        <v>832</v>
      </c>
      <c r="B833" t="s">
        <v>414</v>
      </c>
      <c r="C833">
        <v>1991</v>
      </c>
      <c r="D833">
        <v>28</v>
      </c>
      <c r="E833" t="s">
        <v>97</v>
      </c>
      <c r="F833" t="s">
        <v>13</v>
      </c>
      <c r="G833">
        <v>642</v>
      </c>
      <c r="H833">
        <v>98</v>
      </c>
      <c r="I833">
        <v>167</v>
      </c>
      <c r="J833">
        <v>117</v>
      </c>
      <c r="K833">
        <v>35</v>
      </c>
      <c r="L833">
        <v>1</v>
      </c>
      <c r="M833">
        <v>0</v>
      </c>
      <c r="N833">
        <v>84</v>
      </c>
      <c r="O833">
        <v>138</v>
      </c>
      <c r="P833" s="28">
        <v>6.1</v>
      </c>
      <c r="Q833">
        <v>3.9</v>
      </c>
      <c r="R833">
        <v>5.6</v>
      </c>
      <c r="S833">
        <v>0.9</v>
      </c>
      <c r="T833">
        <v>31</v>
      </c>
      <c r="U833">
        <v>-1</v>
      </c>
      <c r="V833">
        <v>-47.217614202620098</v>
      </c>
      <c r="W833">
        <v>11.687164994378419</v>
      </c>
      <c r="X833">
        <v>3.4111799660295867</v>
      </c>
      <c r="Y833">
        <v>16.115318968222642</v>
      </c>
      <c r="Z833">
        <v>-6.9685486341679725</v>
      </c>
      <c r="AA833">
        <v>-3.2099101624366702</v>
      </c>
      <c r="AB833">
        <v>-0.134617418043568</v>
      </c>
      <c r="AC833">
        <v>0</v>
      </c>
      <c r="AD833">
        <v>-3.6404012459644957</v>
      </c>
      <c r="AE833">
        <v>25.639382039319266</v>
      </c>
      <c r="AF833">
        <v>-11.409224348856654</v>
      </c>
      <c r="AG833">
        <v>8.5349656496790658</v>
      </c>
      <c r="AH833">
        <v>8.2166352357284147</v>
      </c>
      <c r="AI833">
        <v>-9.9560418660837896E-2</v>
      </c>
      <c r="AJ833">
        <v>-6.7774939540465171</v>
      </c>
      <c r="AK833">
        <v>0.134578089474926</v>
      </c>
      <c r="AL833">
        <v>-5.7181454419644933</v>
      </c>
      <c r="AM833">
        <v>3.2750378441921209E-3</v>
      </c>
      <c r="AN833" s="2"/>
    </row>
    <row r="834" spans="1:40" x14ac:dyDescent="0.45">
      <c r="A834">
        <v>833</v>
      </c>
      <c r="B834" t="s">
        <v>561</v>
      </c>
      <c r="C834">
        <v>1972</v>
      </c>
      <c r="D834">
        <v>25</v>
      </c>
      <c r="E834" t="s">
        <v>94</v>
      </c>
      <c r="F834" t="s">
        <v>13</v>
      </c>
      <c r="G834">
        <v>653</v>
      </c>
      <c r="H834">
        <v>94</v>
      </c>
      <c r="I834">
        <v>181</v>
      </c>
      <c r="J834">
        <v>121</v>
      </c>
      <c r="K834">
        <v>32</v>
      </c>
      <c r="L834">
        <v>9</v>
      </c>
      <c r="M834">
        <v>3</v>
      </c>
      <c r="N834">
        <v>37</v>
      </c>
      <c r="O834">
        <v>151</v>
      </c>
      <c r="P834" s="28">
        <v>6.1</v>
      </c>
      <c r="Q834">
        <v>3.8</v>
      </c>
      <c r="R834">
        <v>5.9</v>
      </c>
      <c r="S834">
        <v>-0.6</v>
      </c>
      <c r="T834">
        <v>36</v>
      </c>
      <c r="U834">
        <v>0</v>
      </c>
      <c r="V834">
        <v>-47.217614202620098</v>
      </c>
      <c r="W834">
        <v>11.887412369671507</v>
      </c>
      <c r="X834">
        <v>3.2719481306814404</v>
      </c>
      <c r="Y834">
        <v>17.466303791905979</v>
      </c>
      <c r="Z834">
        <v>-7.2067896131138864</v>
      </c>
      <c r="AA834">
        <v>-2.9347750056563839</v>
      </c>
      <c r="AB834">
        <v>-1.211556762392112</v>
      </c>
      <c r="AC834">
        <v>0.1201081362864207</v>
      </c>
      <c r="AD834">
        <v>-1.6035100726272185</v>
      </c>
      <c r="AE834">
        <v>28.05468614447253</v>
      </c>
      <c r="AF834">
        <v>-11.409224348856654</v>
      </c>
      <c r="AG834">
        <v>8.3161203766103728</v>
      </c>
      <c r="AH834">
        <v>8.6568121233567243</v>
      </c>
      <c r="AI834">
        <v>6.6373612440558588E-2</v>
      </c>
      <c r="AJ834">
        <v>-7.8706381401830523</v>
      </c>
      <c r="AK834">
        <v>0</v>
      </c>
      <c r="AL834">
        <v>-1.6143434600238722</v>
      </c>
      <c r="AM834">
        <v>0.16598645424806982</v>
      </c>
      <c r="AN834" s="2"/>
    </row>
    <row r="835" spans="1:40" x14ac:dyDescent="0.45">
      <c r="A835">
        <v>834</v>
      </c>
      <c r="B835" t="s">
        <v>484</v>
      </c>
      <c r="C835">
        <v>1999</v>
      </c>
      <c r="D835">
        <v>25</v>
      </c>
      <c r="E835" t="s">
        <v>28</v>
      </c>
      <c r="F835" t="s">
        <v>17</v>
      </c>
      <c r="G835">
        <v>662</v>
      </c>
      <c r="H835">
        <v>118</v>
      </c>
      <c r="I835">
        <v>183</v>
      </c>
      <c r="J835">
        <v>117</v>
      </c>
      <c r="K835">
        <v>35</v>
      </c>
      <c r="L835">
        <v>11</v>
      </c>
      <c r="M835">
        <v>27</v>
      </c>
      <c r="N835">
        <v>109</v>
      </c>
      <c r="O835">
        <v>147</v>
      </c>
      <c r="P835" s="28">
        <v>6.1</v>
      </c>
      <c r="Q835">
        <v>4.0999999999999996</v>
      </c>
      <c r="R835">
        <v>5.7</v>
      </c>
      <c r="S835">
        <v>-0.2</v>
      </c>
      <c r="T835">
        <v>43</v>
      </c>
      <c r="U835">
        <v>4</v>
      </c>
      <c r="V835">
        <v>-47.217614202620098</v>
      </c>
      <c r="W835">
        <v>12.051251131274944</v>
      </c>
      <c r="X835">
        <v>4.1073391427703188</v>
      </c>
      <c r="Y835">
        <v>17.659301623860742</v>
      </c>
      <c r="Z835">
        <v>-6.9685486341679725</v>
      </c>
      <c r="AA835">
        <v>-3.2099101624366702</v>
      </c>
      <c r="AB835">
        <v>-1.4807915984792479</v>
      </c>
      <c r="AC835">
        <v>1.0809732265777863</v>
      </c>
      <c r="AD835">
        <v>-4.723853997739643</v>
      </c>
      <c r="AE835">
        <v>27.311515650579217</v>
      </c>
      <c r="AF835">
        <v>-11.409224348856654</v>
      </c>
      <c r="AG835">
        <v>8.9726561958164535</v>
      </c>
      <c r="AH835">
        <v>8.3633608649378512</v>
      </c>
      <c r="AI835">
        <v>2.21245374801862E-2</v>
      </c>
      <c r="AJ835">
        <v>-9.4010400007742003</v>
      </c>
      <c r="AK835">
        <v>-0.538312357899704</v>
      </c>
      <c r="AL835">
        <v>-5.3807729296766897</v>
      </c>
      <c r="AM835">
        <v>4.5831597165949178E-3</v>
      </c>
      <c r="AN835" s="2"/>
    </row>
    <row r="836" spans="1:40" x14ac:dyDescent="0.45">
      <c r="A836">
        <v>835</v>
      </c>
      <c r="B836" t="s">
        <v>435</v>
      </c>
      <c r="C836">
        <v>1984</v>
      </c>
      <c r="D836">
        <v>32</v>
      </c>
      <c r="E836" t="s">
        <v>70</v>
      </c>
      <c r="F836" t="s">
        <v>13</v>
      </c>
      <c r="G836">
        <v>630</v>
      </c>
      <c r="H836">
        <v>88</v>
      </c>
      <c r="I836">
        <v>174</v>
      </c>
      <c r="J836">
        <v>122</v>
      </c>
      <c r="K836">
        <v>36</v>
      </c>
      <c r="L836">
        <v>5</v>
      </c>
      <c r="M836">
        <v>2</v>
      </c>
      <c r="N836">
        <v>63</v>
      </c>
      <c r="O836">
        <v>129</v>
      </c>
      <c r="P836" s="28">
        <v>6.1</v>
      </c>
      <c r="Q836">
        <v>4.0999999999999996</v>
      </c>
      <c r="R836">
        <v>4.2</v>
      </c>
      <c r="S836">
        <v>2.2999999999999998</v>
      </c>
      <c r="T836">
        <v>19</v>
      </c>
      <c r="U836">
        <v>-2</v>
      </c>
      <c r="V836">
        <v>-47.217614202620098</v>
      </c>
      <c r="W836">
        <v>11.468713312240505</v>
      </c>
      <c r="X836">
        <v>3.0631003776592207</v>
      </c>
      <c r="Y836">
        <v>16.790811380064312</v>
      </c>
      <c r="Z836">
        <v>-7.2663498578503649</v>
      </c>
      <c r="AA836">
        <v>-3.3016218813634319</v>
      </c>
      <c r="AB836">
        <v>-0.67308709021783997</v>
      </c>
      <c r="AC836">
        <v>8.0072090857613798E-2</v>
      </c>
      <c r="AD836">
        <v>-2.7303009344733717</v>
      </c>
      <c r="AE836">
        <v>23.967248428059314</v>
      </c>
      <c r="AF836">
        <v>-11.409224348856654</v>
      </c>
      <c r="AG836">
        <v>8.9726561958164535</v>
      </c>
      <c r="AH836">
        <v>6.1624764267963119</v>
      </c>
      <c r="AI836">
        <v>-0.25443218102214127</v>
      </c>
      <c r="AJ836">
        <v>-4.153947907318833</v>
      </c>
      <c r="AK836">
        <v>0.269156178949852</v>
      </c>
      <c r="AL836">
        <v>-6.2323440132791594</v>
      </c>
      <c r="AM836">
        <v>1.9609878523924179E-3</v>
      </c>
      <c r="AN836" s="2"/>
    </row>
    <row r="837" spans="1:40" x14ac:dyDescent="0.45">
      <c r="A837">
        <v>836</v>
      </c>
      <c r="B837" t="s">
        <v>562</v>
      </c>
      <c r="C837">
        <v>2021</v>
      </c>
      <c r="D837">
        <v>34</v>
      </c>
      <c r="E837" t="s">
        <v>65</v>
      </c>
      <c r="F837" t="s">
        <v>17</v>
      </c>
      <c r="G837">
        <v>549</v>
      </c>
      <c r="H837">
        <v>79</v>
      </c>
      <c r="I837">
        <v>144</v>
      </c>
      <c r="J837">
        <v>87</v>
      </c>
      <c r="K837">
        <v>30</v>
      </c>
      <c r="L837">
        <v>3</v>
      </c>
      <c r="M837">
        <v>11</v>
      </c>
      <c r="N837">
        <v>56</v>
      </c>
      <c r="O837">
        <v>141</v>
      </c>
      <c r="P837" s="28">
        <v>6.1</v>
      </c>
      <c r="Q837">
        <v>4.2</v>
      </c>
      <c r="R837">
        <v>5.5</v>
      </c>
      <c r="S837">
        <v>1.3</v>
      </c>
      <c r="T837">
        <v>27</v>
      </c>
      <c r="U837">
        <v>3</v>
      </c>
      <c r="V837">
        <v>-47.217614202620098</v>
      </c>
      <c r="W837">
        <v>9.9941644578095836</v>
      </c>
      <c r="X837">
        <v>2.7498287481258914</v>
      </c>
      <c r="Y837">
        <v>13.895843900742879</v>
      </c>
      <c r="Z837">
        <v>-5.181741292073621</v>
      </c>
      <c r="AA837">
        <v>-2.7513515678028599</v>
      </c>
      <c r="AB837">
        <v>-0.40385225413070402</v>
      </c>
      <c r="AC837">
        <v>0.44039649971687589</v>
      </c>
      <c r="AD837">
        <v>-2.4269341639763304</v>
      </c>
      <c r="AE837">
        <v>26.196759909739249</v>
      </c>
      <c r="AF837">
        <v>-11.409224348856654</v>
      </c>
      <c r="AG837">
        <v>9.1915014688851482</v>
      </c>
      <c r="AH837">
        <v>8.0699096065189799</v>
      </c>
      <c r="AI837">
        <v>-0.14380949362121029</v>
      </c>
      <c r="AJ837">
        <v>-5.9029786051372888</v>
      </c>
      <c r="AK837">
        <v>-0.403734268424778</v>
      </c>
      <c r="AL837">
        <v>-5.3028356051049386</v>
      </c>
      <c r="AM837">
        <v>4.952807367234492E-3</v>
      </c>
      <c r="AN837" s="2"/>
    </row>
    <row r="838" spans="1:40" x14ac:dyDescent="0.45">
      <c r="A838">
        <v>837</v>
      </c>
      <c r="B838" t="s">
        <v>207</v>
      </c>
      <c r="C838">
        <v>1962</v>
      </c>
      <c r="D838">
        <v>25</v>
      </c>
      <c r="E838" t="s">
        <v>127</v>
      </c>
      <c r="F838" t="s">
        <v>13</v>
      </c>
      <c r="G838">
        <v>697</v>
      </c>
      <c r="H838">
        <v>77</v>
      </c>
      <c r="I838">
        <v>192</v>
      </c>
      <c r="J838">
        <v>131</v>
      </c>
      <c r="K838">
        <v>29</v>
      </c>
      <c r="L838">
        <v>9</v>
      </c>
      <c r="M838">
        <v>3</v>
      </c>
      <c r="N838">
        <v>42</v>
      </c>
      <c r="O838">
        <v>126</v>
      </c>
      <c r="P838" s="28">
        <v>6.1</v>
      </c>
      <c r="Q838">
        <v>3.9</v>
      </c>
      <c r="R838">
        <v>4.5</v>
      </c>
      <c r="S838">
        <v>2.1</v>
      </c>
      <c r="T838">
        <v>20</v>
      </c>
      <c r="U838">
        <v>-1</v>
      </c>
      <c r="V838">
        <v>-47.217614202620098</v>
      </c>
      <c r="W838">
        <v>12.68840187084386</v>
      </c>
      <c r="X838">
        <v>2.680212830451818</v>
      </c>
      <c r="Y838">
        <v>18.527791867657172</v>
      </c>
      <c r="Z838">
        <v>-7.8023920604786703</v>
      </c>
      <c r="AA838">
        <v>-2.6596398488760977</v>
      </c>
      <c r="AB838">
        <v>-1.211556762392112</v>
      </c>
      <c r="AC838">
        <v>0.1201081362864207</v>
      </c>
      <c r="AD838">
        <v>-1.8202006229822478</v>
      </c>
      <c r="AE838">
        <v>23.40987055763933</v>
      </c>
      <c r="AF838">
        <v>-11.409224348856654</v>
      </c>
      <c r="AG838">
        <v>8.5349656496790658</v>
      </c>
      <c r="AH838">
        <v>6.6026533144246198</v>
      </c>
      <c r="AI838">
        <v>-0.2323076435419551</v>
      </c>
      <c r="AJ838">
        <v>-4.3725767445461399</v>
      </c>
      <c r="AK838">
        <v>0.134578089474926</v>
      </c>
      <c r="AL838">
        <v>-4.0269299178367604</v>
      </c>
      <c r="AM838">
        <v>1.7516677914664457E-2</v>
      </c>
      <c r="AN838" s="2"/>
    </row>
    <row r="839" spans="1:40" x14ac:dyDescent="0.45">
      <c r="A839">
        <v>838</v>
      </c>
      <c r="B839" t="s">
        <v>84</v>
      </c>
      <c r="C839">
        <v>2007</v>
      </c>
      <c r="D839">
        <v>28</v>
      </c>
      <c r="E839" t="s">
        <v>28</v>
      </c>
      <c r="F839" t="s">
        <v>17</v>
      </c>
      <c r="G839">
        <v>778</v>
      </c>
      <c r="H839">
        <v>139</v>
      </c>
      <c r="I839">
        <v>212</v>
      </c>
      <c r="J839">
        <v>124</v>
      </c>
      <c r="K839">
        <v>38</v>
      </c>
      <c r="L839">
        <v>20</v>
      </c>
      <c r="M839">
        <v>41</v>
      </c>
      <c r="N839">
        <v>49</v>
      </c>
      <c r="O839">
        <v>119</v>
      </c>
      <c r="P839" s="28">
        <v>6.1</v>
      </c>
      <c r="Q839">
        <v>4</v>
      </c>
      <c r="R839">
        <v>5.7</v>
      </c>
      <c r="S839">
        <v>1.3</v>
      </c>
      <c r="T839">
        <v>22</v>
      </c>
      <c r="U839">
        <v>6</v>
      </c>
      <c r="V839">
        <v>-47.217614202620098</v>
      </c>
      <c r="W839">
        <v>14.162950725274783</v>
      </c>
      <c r="X839">
        <v>4.838306278348087</v>
      </c>
      <c r="Y839">
        <v>20.457770187204794</v>
      </c>
      <c r="Z839">
        <v>-7.385470347323321</v>
      </c>
      <c r="AA839">
        <v>-3.4850453192169559</v>
      </c>
      <c r="AB839">
        <v>-2.6923483608713599</v>
      </c>
      <c r="AC839">
        <v>1.6414778625810829</v>
      </c>
      <c r="AD839">
        <v>-2.1235673934792891</v>
      </c>
      <c r="AE839">
        <v>22.109322193326033</v>
      </c>
      <c r="AF839">
        <v>-11.409224348856654</v>
      </c>
      <c r="AG839">
        <v>8.7538109227477605</v>
      </c>
      <c r="AH839">
        <v>8.3633608649378512</v>
      </c>
      <c r="AI839">
        <v>-0.14380949362121029</v>
      </c>
      <c r="AJ839">
        <v>-4.8098344190007536</v>
      </c>
      <c r="AK839">
        <v>-0.807468536849556</v>
      </c>
      <c r="AL839">
        <v>0.25261661258119616</v>
      </c>
      <c r="AM839">
        <v>0.5628204332934198</v>
      </c>
      <c r="AN839" s="2"/>
    </row>
    <row r="840" spans="1:40" x14ac:dyDescent="0.45">
      <c r="A840">
        <v>839</v>
      </c>
      <c r="B840" t="s">
        <v>331</v>
      </c>
      <c r="C840">
        <v>1965</v>
      </c>
      <c r="D840">
        <v>26</v>
      </c>
      <c r="E840" t="s">
        <v>28</v>
      </c>
      <c r="F840" t="s">
        <v>17</v>
      </c>
      <c r="G840">
        <v>691</v>
      </c>
      <c r="H840">
        <v>93</v>
      </c>
      <c r="I840">
        <v>162</v>
      </c>
      <c r="J840">
        <v>89</v>
      </c>
      <c r="K840">
        <v>25</v>
      </c>
      <c r="L840">
        <v>16</v>
      </c>
      <c r="M840">
        <v>6</v>
      </c>
      <c r="N840">
        <v>57</v>
      </c>
      <c r="O840">
        <v>134</v>
      </c>
      <c r="P840" s="28">
        <v>6.1</v>
      </c>
      <c r="Q840">
        <v>3.5</v>
      </c>
      <c r="R840">
        <v>5.3</v>
      </c>
      <c r="S840">
        <v>0</v>
      </c>
      <c r="T840">
        <v>28</v>
      </c>
      <c r="U840">
        <v>4</v>
      </c>
      <c r="V840">
        <v>-47.217614202620098</v>
      </c>
      <c r="W840">
        <v>12.579176029774903</v>
      </c>
      <c r="X840">
        <v>3.2371401718444037</v>
      </c>
      <c r="Y840">
        <v>15.632824388335738</v>
      </c>
      <c r="Z840">
        <v>-5.3008617815465771</v>
      </c>
      <c r="AA840">
        <v>-2.2927929731690497</v>
      </c>
      <c r="AB840">
        <v>-2.153878688697088</v>
      </c>
      <c r="AC840">
        <v>0.24021627257284139</v>
      </c>
      <c r="AD840">
        <v>-2.4702722740473364</v>
      </c>
      <c r="AE840">
        <v>24.896211545425952</v>
      </c>
      <c r="AF840">
        <v>-11.409224348856654</v>
      </c>
      <c r="AG840">
        <v>7.6595845574042905</v>
      </c>
      <c r="AH840">
        <v>7.7764583481001077</v>
      </c>
      <c r="AI840">
        <v>0</v>
      </c>
      <c r="AJ840">
        <v>-6.1216074423645956</v>
      </c>
      <c r="AK840">
        <v>-0.538312357899704</v>
      </c>
      <c r="AL840">
        <v>-5.4829527557428692</v>
      </c>
      <c r="AM840">
        <v>4.1398274283788337E-3</v>
      </c>
      <c r="AN840" s="2"/>
    </row>
    <row r="841" spans="1:40" x14ac:dyDescent="0.45">
      <c r="A841">
        <v>840</v>
      </c>
      <c r="B841" t="s">
        <v>315</v>
      </c>
      <c r="C841">
        <v>1976</v>
      </c>
      <c r="D841">
        <v>27</v>
      </c>
      <c r="E841" t="s">
        <v>127</v>
      </c>
      <c r="F841" t="s">
        <v>13</v>
      </c>
      <c r="G841">
        <v>615</v>
      </c>
      <c r="H841">
        <v>93</v>
      </c>
      <c r="I841">
        <v>138</v>
      </c>
      <c r="J841">
        <v>90</v>
      </c>
      <c r="K841">
        <v>31</v>
      </c>
      <c r="L841">
        <v>4</v>
      </c>
      <c r="M841">
        <v>14</v>
      </c>
      <c r="N841">
        <v>86</v>
      </c>
      <c r="O841">
        <v>138</v>
      </c>
      <c r="P841" s="28">
        <v>6.1</v>
      </c>
      <c r="Q841">
        <v>3.9</v>
      </c>
      <c r="R841">
        <v>6</v>
      </c>
      <c r="S841">
        <v>0.7</v>
      </c>
      <c r="T841">
        <v>27</v>
      </c>
      <c r="U841">
        <v>2</v>
      </c>
      <c r="V841">
        <v>-47.217614202620098</v>
      </c>
      <c r="W841">
        <v>11.195648709568113</v>
      </c>
      <c r="X841">
        <v>3.2371401718444037</v>
      </c>
      <c r="Y841">
        <v>13.316850404878592</v>
      </c>
      <c r="Z841">
        <v>-5.3604220262830555</v>
      </c>
      <c r="AA841">
        <v>-2.8430632867296222</v>
      </c>
      <c r="AB841">
        <v>-0.538469672174272</v>
      </c>
      <c r="AC841">
        <v>0.56050463600329659</v>
      </c>
      <c r="AD841">
        <v>-3.7270774661065076</v>
      </c>
      <c r="AE841">
        <v>25.639382039319266</v>
      </c>
      <c r="AF841">
        <v>-11.409224348856654</v>
      </c>
      <c r="AG841">
        <v>8.5349656496790658</v>
      </c>
      <c r="AH841">
        <v>8.8035377525661591</v>
      </c>
      <c r="AI841">
        <v>-7.7435881180651686E-2</v>
      </c>
      <c r="AJ841">
        <v>-5.9029786051372888</v>
      </c>
      <c r="AK841">
        <v>-0.269156178949852</v>
      </c>
      <c r="AL841">
        <v>-6.057412304179107</v>
      </c>
      <c r="AM841">
        <v>2.3349845162892935E-3</v>
      </c>
      <c r="AN841" s="2"/>
    </row>
    <row r="842" spans="1:40" x14ac:dyDescent="0.45">
      <c r="A842">
        <v>841</v>
      </c>
      <c r="B842" t="s">
        <v>400</v>
      </c>
      <c r="C842">
        <v>1993</v>
      </c>
      <c r="D842">
        <v>29</v>
      </c>
      <c r="E842" t="s">
        <v>31</v>
      </c>
      <c r="F842" t="s">
        <v>13</v>
      </c>
      <c r="G842">
        <v>579</v>
      </c>
      <c r="H842">
        <v>75</v>
      </c>
      <c r="I842">
        <v>168</v>
      </c>
      <c r="J842">
        <v>136</v>
      </c>
      <c r="K842">
        <v>18</v>
      </c>
      <c r="L842">
        <v>14</v>
      </c>
      <c r="M842">
        <v>35</v>
      </c>
      <c r="N842">
        <v>36</v>
      </c>
      <c r="O842">
        <v>104</v>
      </c>
      <c r="P842" s="28">
        <v>6.1</v>
      </c>
      <c r="Q842">
        <v>4</v>
      </c>
      <c r="R842">
        <v>4.4000000000000004</v>
      </c>
      <c r="S842">
        <v>2.1</v>
      </c>
      <c r="T842">
        <v>8</v>
      </c>
      <c r="U842">
        <v>11</v>
      </c>
      <c r="V842">
        <v>-47.217614202620098</v>
      </c>
      <c r="W842">
        <v>10.540293663154369</v>
      </c>
      <c r="X842">
        <v>2.6105969127777451</v>
      </c>
      <c r="Y842">
        <v>16.211817884200023</v>
      </c>
      <c r="Z842">
        <v>-8.1001932841610618</v>
      </c>
      <c r="AA842">
        <v>-1.650810940681716</v>
      </c>
      <c r="AB842">
        <v>-1.884643852609952</v>
      </c>
      <c r="AC842">
        <v>1.4012615900082415</v>
      </c>
      <c r="AD842">
        <v>-1.5601719625562125</v>
      </c>
      <c r="AE842">
        <v>19.322432841226114</v>
      </c>
      <c r="AF842">
        <v>-11.409224348856654</v>
      </c>
      <c r="AG842">
        <v>8.7538109227477605</v>
      </c>
      <c r="AH842">
        <v>6.4559276852151841</v>
      </c>
      <c r="AI842">
        <v>-0.2323076435419551</v>
      </c>
      <c r="AJ842">
        <v>-1.749030697818456</v>
      </c>
      <c r="AK842">
        <v>-1.480358984224186</v>
      </c>
      <c r="AL842">
        <v>-9.9882144177408474</v>
      </c>
      <c r="AM842">
        <v>4.5936049598964654E-5</v>
      </c>
      <c r="AN842" s="2"/>
    </row>
    <row r="843" spans="1:40" x14ac:dyDescent="0.45">
      <c r="A843">
        <v>842</v>
      </c>
      <c r="B843" t="s">
        <v>427</v>
      </c>
      <c r="C843">
        <v>1951</v>
      </c>
      <c r="D843">
        <v>35</v>
      </c>
      <c r="E843" t="s">
        <v>237</v>
      </c>
      <c r="F843" t="s">
        <v>13</v>
      </c>
      <c r="G843">
        <v>667</v>
      </c>
      <c r="H843">
        <v>107</v>
      </c>
      <c r="I843">
        <v>160</v>
      </c>
      <c r="J843">
        <v>108</v>
      </c>
      <c r="K843">
        <v>28</v>
      </c>
      <c r="L843">
        <v>5</v>
      </c>
      <c r="M843">
        <v>10</v>
      </c>
      <c r="N843">
        <v>106</v>
      </c>
      <c r="O843">
        <v>134</v>
      </c>
      <c r="P843" s="28">
        <v>6.1</v>
      </c>
      <c r="Q843">
        <v>4.2</v>
      </c>
      <c r="R843">
        <v>5.6</v>
      </c>
      <c r="S843">
        <v>1.4</v>
      </c>
      <c r="T843">
        <v>30</v>
      </c>
      <c r="U843">
        <v>0</v>
      </c>
      <c r="V843">
        <v>-47.217614202620098</v>
      </c>
      <c r="W843">
        <v>12.142272665499075</v>
      </c>
      <c r="X843">
        <v>3.7244515955629161</v>
      </c>
      <c r="Y843">
        <v>15.439826556380975</v>
      </c>
      <c r="Z843">
        <v>-6.4325064315396672</v>
      </c>
      <c r="AA843">
        <v>-2.5679281299493359</v>
      </c>
      <c r="AB843">
        <v>-0.67308709021783997</v>
      </c>
      <c r="AC843">
        <v>0.40036045428806899</v>
      </c>
      <c r="AD843">
        <v>-4.593839667526626</v>
      </c>
      <c r="AE843">
        <v>24.896211545425952</v>
      </c>
      <c r="AF843">
        <v>-11.409224348856654</v>
      </c>
      <c r="AG843">
        <v>9.1915014688851482</v>
      </c>
      <c r="AH843">
        <v>8.2166352357284147</v>
      </c>
      <c r="AI843">
        <v>-0.15487176236130337</v>
      </c>
      <c r="AJ843">
        <v>-6.5588651168192103</v>
      </c>
      <c r="AK843">
        <v>0</v>
      </c>
      <c r="AL843">
        <v>-5.5966772281201855</v>
      </c>
      <c r="AM843">
        <v>3.6964568223427376E-3</v>
      </c>
      <c r="AN843" s="2"/>
    </row>
    <row r="844" spans="1:40" x14ac:dyDescent="0.45">
      <c r="A844">
        <v>843</v>
      </c>
      <c r="B844" t="s">
        <v>246</v>
      </c>
      <c r="C844">
        <v>1957</v>
      </c>
      <c r="D844">
        <v>36</v>
      </c>
      <c r="E844" t="s">
        <v>25</v>
      </c>
      <c r="F844" t="s">
        <v>17</v>
      </c>
      <c r="G844">
        <v>579</v>
      </c>
      <c r="H844">
        <v>82</v>
      </c>
      <c r="I844">
        <v>176</v>
      </c>
      <c r="J844">
        <v>106</v>
      </c>
      <c r="K844">
        <v>38</v>
      </c>
      <c r="L844">
        <v>3</v>
      </c>
      <c r="M844">
        <v>1</v>
      </c>
      <c r="N844">
        <v>66</v>
      </c>
      <c r="O844">
        <v>172</v>
      </c>
      <c r="P844" s="28">
        <v>6.1</v>
      </c>
      <c r="Q844">
        <v>3.9</v>
      </c>
      <c r="R844">
        <v>6.2</v>
      </c>
      <c r="S844">
        <v>-0.8</v>
      </c>
      <c r="T844">
        <v>45</v>
      </c>
      <c r="U844">
        <v>0</v>
      </c>
      <c r="V844">
        <v>-47.217614202620098</v>
      </c>
      <c r="W844">
        <v>10.540293663154369</v>
      </c>
      <c r="X844">
        <v>2.854252624637001</v>
      </c>
      <c r="Y844">
        <v>16.983809212019072</v>
      </c>
      <c r="Z844">
        <v>-6.3133859420667102</v>
      </c>
      <c r="AA844">
        <v>-3.4850453192169559</v>
      </c>
      <c r="AB844">
        <v>-0.40385225413070402</v>
      </c>
      <c r="AC844">
        <v>4.0036045428806899E-2</v>
      </c>
      <c r="AD844">
        <v>-2.8603152646863896</v>
      </c>
      <c r="AE844">
        <v>31.956331237412417</v>
      </c>
      <c r="AF844">
        <v>-11.409224348856654</v>
      </c>
      <c r="AG844">
        <v>8.5349656496790658</v>
      </c>
      <c r="AH844">
        <v>9.0969890109850322</v>
      </c>
      <c r="AI844">
        <v>8.8498149920744798E-2</v>
      </c>
      <c r="AJ844">
        <v>-9.8382976752288158</v>
      </c>
      <c r="AK844">
        <v>0</v>
      </c>
      <c r="AL844">
        <v>-1.4325594135698143</v>
      </c>
      <c r="AM844">
        <v>0.19270021116802577</v>
      </c>
      <c r="AN844" s="2"/>
    </row>
    <row r="845" spans="1:40" x14ac:dyDescent="0.45">
      <c r="A845">
        <v>844</v>
      </c>
      <c r="B845" t="s">
        <v>559</v>
      </c>
      <c r="C845">
        <v>2005</v>
      </c>
      <c r="D845">
        <v>29</v>
      </c>
      <c r="E845" t="s">
        <v>563</v>
      </c>
      <c r="F845" t="s">
        <v>17</v>
      </c>
      <c r="G845">
        <v>551</v>
      </c>
      <c r="H845">
        <v>84</v>
      </c>
      <c r="I845">
        <v>166</v>
      </c>
      <c r="J845">
        <v>128</v>
      </c>
      <c r="K845">
        <v>27</v>
      </c>
      <c r="L845">
        <v>2</v>
      </c>
      <c r="M845">
        <v>4</v>
      </c>
      <c r="N845">
        <v>33</v>
      </c>
      <c r="O845">
        <v>120</v>
      </c>
      <c r="P845" s="28">
        <v>6.1</v>
      </c>
      <c r="Q845">
        <v>4.3</v>
      </c>
      <c r="R845">
        <v>3.9</v>
      </c>
      <c r="S845">
        <v>2.5</v>
      </c>
      <c r="T845">
        <v>17</v>
      </c>
      <c r="U845">
        <v>1</v>
      </c>
      <c r="V845">
        <v>-47.217614202620098</v>
      </c>
      <c r="W845">
        <v>10.030573071499235</v>
      </c>
      <c r="X845">
        <v>2.9238685423110744</v>
      </c>
      <c r="Y845">
        <v>16.01882005224526</v>
      </c>
      <c r="Z845">
        <v>-7.6237113262692349</v>
      </c>
      <c r="AA845">
        <v>-2.4762164110225742</v>
      </c>
      <c r="AB845">
        <v>-0.269234836087136</v>
      </c>
      <c r="AC845">
        <v>0.1601441817152276</v>
      </c>
      <c r="AD845">
        <v>-1.4301576323431948</v>
      </c>
      <c r="AE845">
        <v>22.295114816799362</v>
      </c>
      <c r="AF845">
        <v>-11.409224348856654</v>
      </c>
      <c r="AG845">
        <v>9.4103467419538429</v>
      </c>
      <c r="AH845">
        <v>5.7222995391680032</v>
      </c>
      <c r="AI845">
        <v>-0.27655671850232749</v>
      </c>
      <c r="AJ845">
        <v>-3.7166902328642188</v>
      </c>
      <c r="AK845">
        <v>-0.134578089474926</v>
      </c>
      <c r="AL845">
        <v>-7.9928168523483567</v>
      </c>
      <c r="AM845">
        <v>3.3776685578832039E-4</v>
      </c>
      <c r="AN845" s="2"/>
    </row>
    <row r="846" spans="1:40" x14ac:dyDescent="0.45">
      <c r="A846">
        <v>845</v>
      </c>
      <c r="B846" t="s">
        <v>564</v>
      </c>
      <c r="C846">
        <v>2006</v>
      </c>
      <c r="D846">
        <v>30</v>
      </c>
      <c r="E846" t="s">
        <v>57</v>
      </c>
      <c r="F846" t="s">
        <v>17</v>
      </c>
      <c r="G846">
        <v>728</v>
      </c>
      <c r="H846">
        <v>119</v>
      </c>
      <c r="I846">
        <v>179</v>
      </c>
      <c r="J846">
        <v>90</v>
      </c>
      <c r="K846">
        <v>41</v>
      </c>
      <c r="L846">
        <v>2</v>
      </c>
      <c r="M846">
        <v>41</v>
      </c>
      <c r="N846">
        <v>67</v>
      </c>
      <c r="O846">
        <v>135</v>
      </c>
      <c r="P846" s="28">
        <v>6.1</v>
      </c>
      <c r="Q846">
        <v>4</v>
      </c>
      <c r="R846">
        <v>4.3</v>
      </c>
      <c r="S846">
        <v>1.2</v>
      </c>
      <c r="T846">
        <v>29</v>
      </c>
      <c r="U846">
        <v>1</v>
      </c>
      <c r="V846">
        <v>-47.217614202620098</v>
      </c>
      <c r="W846">
        <v>13.252735383033473</v>
      </c>
      <c r="X846">
        <v>4.142147101607355</v>
      </c>
      <c r="Y846">
        <v>17.273305959951216</v>
      </c>
      <c r="Z846">
        <v>-5.3604220262830555</v>
      </c>
      <c r="AA846">
        <v>-3.7601804759972417</v>
      </c>
      <c r="AB846">
        <v>-0.269234836087136</v>
      </c>
      <c r="AC846">
        <v>1.6414778625810829</v>
      </c>
      <c r="AD846">
        <v>-2.9036533747573956</v>
      </c>
      <c r="AE846">
        <v>25.082004168899282</v>
      </c>
      <c r="AF846">
        <v>-11.409224348856654</v>
      </c>
      <c r="AG846">
        <v>8.7538109227477605</v>
      </c>
      <c r="AH846">
        <v>6.3092020560057476</v>
      </c>
      <c r="AI846">
        <v>-0.13274722488111718</v>
      </c>
      <c r="AJ846">
        <v>-6.3402362795919034</v>
      </c>
      <c r="AK846">
        <v>-0.134578089474926</v>
      </c>
      <c r="AL846">
        <v>-1.0732074037236061</v>
      </c>
      <c r="AM846">
        <v>0.25479360334600248</v>
      </c>
      <c r="AN846" s="2"/>
    </row>
    <row r="847" spans="1:40" x14ac:dyDescent="0.45">
      <c r="A847">
        <v>846</v>
      </c>
      <c r="B847" t="s">
        <v>524</v>
      </c>
      <c r="C847">
        <v>1989</v>
      </c>
      <c r="D847">
        <v>27</v>
      </c>
      <c r="E847" t="s">
        <v>65</v>
      </c>
      <c r="F847" t="s">
        <v>17</v>
      </c>
      <c r="G847">
        <v>620</v>
      </c>
      <c r="H847">
        <v>91</v>
      </c>
      <c r="I847">
        <v>132</v>
      </c>
      <c r="J847">
        <v>82</v>
      </c>
      <c r="K847">
        <v>26</v>
      </c>
      <c r="L847">
        <v>11</v>
      </c>
      <c r="M847">
        <v>12</v>
      </c>
      <c r="N847">
        <v>51</v>
      </c>
      <c r="O847">
        <v>108</v>
      </c>
      <c r="P847" s="28">
        <v>6.1</v>
      </c>
      <c r="Q847">
        <v>4.0999999999999996</v>
      </c>
      <c r="R847">
        <v>4.2</v>
      </c>
      <c r="S847">
        <v>2.4</v>
      </c>
      <c r="T847">
        <v>9</v>
      </c>
      <c r="U847">
        <v>7</v>
      </c>
      <c r="V847">
        <v>-47.217614202620098</v>
      </c>
      <c r="W847">
        <v>11.286670243792242</v>
      </c>
      <c r="X847">
        <v>3.1675242541703308</v>
      </c>
      <c r="Y847">
        <v>12.737856909014305</v>
      </c>
      <c r="Z847">
        <v>-4.8839400683912286</v>
      </c>
      <c r="AA847">
        <v>-2.384504692095812</v>
      </c>
      <c r="AB847">
        <v>-1.4807915984792479</v>
      </c>
      <c r="AC847">
        <v>0.48043254514568279</v>
      </c>
      <c r="AD847">
        <v>-2.2102436136213011</v>
      </c>
      <c r="AE847">
        <v>20.065603335119423</v>
      </c>
      <c r="AF847">
        <v>-11.409224348856654</v>
      </c>
      <c r="AG847">
        <v>8.9726561958164535</v>
      </c>
      <c r="AH847">
        <v>6.1624764267963119</v>
      </c>
      <c r="AI847">
        <v>-0.26549444976223435</v>
      </c>
      <c r="AJ847">
        <v>-1.9676595350457631</v>
      </c>
      <c r="AK847">
        <v>-0.94204662632448199</v>
      </c>
      <c r="AL847">
        <v>-9.8882992253420703</v>
      </c>
      <c r="AM847">
        <v>5.0762635824666734E-5</v>
      </c>
      <c r="AN847" s="2"/>
    </row>
    <row r="848" spans="1:40" x14ac:dyDescent="0.45">
      <c r="A848">
        <v>847</v>
      </c>
      <c r="B848" t="s">
        <v>113</v>
      </c>
      <c r="C848">
        <v>2002</v>
      </c>
      <c r="D848">
        <v>35</v>
      </c>
      <c r="E848" t="s">
        <v>114</v>
      </c>
      <c r="F848" t="s">
        <v>17</v>
      </c>
      <c r="G848">
        <v>553</v>
      </c>
      <c r="H848">
        <v>95</v>
      </c>
      <c r="I848">
        <v>161</v>
      </c>
      <c r="J848">
        <v>91</v>
      </c>
      <c r="K848">
        <v>40</v>
      </c>
      <c r="L848">
        <v>4</v>
      </c>
      <c r="M848">
        <v>6</v>
      </c>
      <c r="N848">
        <v>65</v>
      </c>
      <c r="O848">
        <v>151</v>
      </c>
      <c r="P848" s="28">
        <v>6.1</v>
      </c>
      <c r="Q848">
        <v>4.4000000000000004</v>
      </c>
      <c r="R848">
        <v>5.2</v>
      </c>
      <c r="S848">
        <v>0.3</v>
      </c>
      <c r="T848">
        <v>38</v>
      </c>
      <c r="U848">
        <v>3</v>
      </c>
      <c r="V848">
        <v>-47.217614202620098</v>
      </c>
      <c r="W848">
        <v>10.066981685188887</v>
      </c>
      <c r="X848">
        <v>3.3067560895184771</v>
      </c>
      <c r="Y848">
        <v>15.536325472358357</v>
      </c>
      <c r="Z848">
        <v>-5.419982271019534</v>
      </c>
      <c r="AA848">
        <v>-3.6684687570704799</v>
      </c>
      <c r="AB848">
        <v>-0.538469672174272</v>
      </c>
      <c r="AC848">
        <v>0.24021627257284139</v>
      </c>
      <c r="AD848">
        <v>-2.8169771546153837</v>
      </c>
      <c r="AE848">
        <v>28.05468614447253</v>
      </c>
      <c r="AF848">
        <v>-11.409224348856654</v>
      </c>
      <c r="AG848">
        <v>9.6291920150225376</v>
      </c>
      <c r="AH848">
        <v>7.6297327188906721</v>
      </c>
      <c r="AI848">
        <v>-3.3186806220279294E-2</v>
      </c>
      <c r="AJ848">
        <v>-8.307895814637666</v>
      </c>
      <c r="AK848">
        <v>-0.403734268424778</v>
      </c>
      <c r="AL848">
        <v>-5.3516628976148404</v>
      </c>
      <c r="AM848">
        <v>4.7178978006048346E-3</v>
      </c>
      <c r="AN848" s="2"/>
    </row>
    <row r="849" spans="1:40" x14ac:dyDescent="0.45">
      <c r="A849">
        <v>848</v>
      </c>
      <c r="B849" t="s">
        <v>229</v>
      </c>
      <c r="C849">
        <v>1950</v>
      </c>
      <c r="D849">
        <v>25</v>
      </c>
      <c r="E849" t="s">
        <v>22</v>
      </c>
      <c r="F849" t="s">
        <v>13</v>
      </c>
      <c r="G849">
        <v>656</v>
      </c>
      <c r="H849">
        <v>116</v>
      </c>
      <c r="I849">
        <v>192</v>
      </c>
      <c r="J849">
        <v>128</v>
      </c>
      <c r="K849">
        <v>30</v>
      </c>
      <c r="L849">
        <v>6</v>
      </c>
      <c r="M849">
        <v>4</v>
      </c>
      <c r="N849">
        <v>55</v>
      </c>
      <c r="O849">
        <v>135</v>
      </c>
      <c r="P849" s="28">
        <v>6.1</v>
      </c>
      <c r="Q849">
        <v>4.0999999999999996</v>
      </c>
      <c r="R849">
        <v>5.5</v>
      </c>
      <c r="S849">
        <v>1</v>
      </c>
      <c r="T849">
        <v>31</v>
      </c>
      <c r="U849">
        <v>3</v>
      </c>
      <c r="V849">
        <v>-47.217614202620098</v>
      </c>
      <c r="W849">
        <v>11.942025290205986</v>
      </c>
      <c r="X849">
        <v>4.0377232250962454</v>
      </c>
      <c r="Y849">
        <v>18.527791867657172</v>
      </c>
      <c r="Z849">
        <v>-7.6237113262692349</v>
      </c>
      <c r="AA849">
        <v>-2.7513515678028599</v>
      </c>
      <c r="AB849">
        <v>-0.80770450826140805</v>
      </c>
      <c r="AC849">
        <v>0.1601441817152276</v>
      </c>
      <c r="AD849">
        <v>-2.3835960539053245</v>
      </c>
      <c r="AE849">
        <v>25.082004168899282</v>
      </c>
      <c r="AF849">
        <v>-11.409224348856654</v>
      </c>
      <c r="AG849">
        <v>8.9726561958164535</v>
      </c>
      <c r="AH849">
        <v>8.0699096065189799</v>
      </c>
      <c r="AI849">
        <v>-0.11062268740093099</v>
      </c>
      <c r="AJ849">
        <v>-6.7774939540465171</v>
      </c>
      <c r="AK849">
        <v>-0.403734268424778</v>
      </c>
      <c r="AL849">
        <v>-2.692798381678458</v>
      </c>
      <c r="AM849">
        <v>6.3399646902719251E-2</v>
      </c>
      <c r="AN849" s="2"/>
    </row>
    <row r="850" spans="1:40" x14ac:dyDescent="0.45">
      <c r="A850">
        <v>849</v>
      </c>
      <c r="B850" t="s">
        <v>209</v>
      </c>
      <c r="C850">
        <v>1964</v>
      </c>
      <c r="D850">
        <v>33</v>
      </c>
      <c r="E850" t="s">
        <v>25</v>
      </c>
      <c r="F850" t="s">
        <v>17</v>
      </c>
      <c r="G850">
        <v>707</v>
      </c>
      <c r="H850">
        <v>100</v>
      </c>
      <c r="I850">
        <v>185</v>
      </c>
      <c r="J850">
        <v>121</v>
      </c>
      <c r="K850">
        <v>30</v>
      </c>
      <c r="L850">
        <v>10</v>
      </c>
      <c r="M850">
        <v>3</v>
      </c>
      <c r="N850">
        <v>70</v>
      </c>
      <c r="O850">
        <v>130</v>
      </c>
      <c r="P850" s="28">
        <v>6.1</v>
      </c>
      <c r="Q850">
        <v>3.4</v>
      </c>
      <c r="R850">
        <v>5.5</v>
      </c>
      <c r="S850">
        <v>1</v>
      </c>
      <c r="T850">
        <v>24</v>
      </c>
      <c r="U850">
        <v>-2</v>
      </c>
      <c r="V850">
        <v>-47.217614202620098</v>
      </c>
      <c r="W850">
        <v>12.870444939292122</v>
      </c>
      <c r="X850">
        <v>3.4807958837036601</v>
      </c>
      <c r="Y850">
        <v>17.852299455815501</v>
      </c>
      <c r="Z850">
        <v>-7.2067896131138864</v>
      </c>
      <c r="AA850">
        <v>-2.7513515678028599</v>
      </c>
      <c r="AB850">
        <v>-1.3461741804356799</v>
      </c>
      <c r="AC850">
        <v>0.1201081362864207</v>
      </c>
      <c r="AD850">
        <v>-3.033667704970413</v>
      </c>
      <c r="AE850">
        <v>24.153041051532639</v>
      </c>
      <c r="AF850">
        <v>-11.409224348856654</v>
      </c>
      <c r="AG850">
        <v>7.4407392843355966</v>
      </c>
      <c r="AH850">
        <v>8.0699096065189799</v>
      </c>
      <c r="AI850">
        <v>-0.11062268740093099</v>
      </c>
      <c r="AJ850">
        <v>-5.2470920934553682</v>
      </c>
      <c r="AK850">
        <v>0.269156178949852</v>
      </c>
      <c r="AL850">
        <v>-4.066041862221117</v>
      </c>
      <c r="AM850">
        <v>1.6856117014927598E-2</v>
      </c>
      <c r="AN850" s="2"/>
    </row>
    <row r="851" spans="1:40" x14ac:dyDescent="0.45">
      <c r="A851">
        <v>850</v>
      </c>
      <c r="B851" t="s">
        <v>565</v>
      </c>
      <c r="C851">
        <v>1980</v>
      </c>
      <c r="D851">
        <v>33</v>
      </c>
      <c r="E851" t="s">
        <v>127</v>
      </c>
      <c r="F851" t="s">
        <v>13</v>
      </c>
      <c r="G851">
        <v>738</v>
      </c>
      <c r="H851">
        <v>118</v>
      </c>
      <c r="I851">
        <v>205</v>
      </c>
      <c r="J851">
        <v>158</v>
      </c>
      <c r="K851">
        <v>29</v>
      </c>
      <c r="L851">
        <v>9</v>
      </c>
      <c r="M851">
        <v>44</v>
      </c>
      <c r="N851">
        <v>78</v>
      </c>
      <c r="O851">
        <v>128</v>
      </c>
      <c r="P851" s="28">
        <v>6.1</v>
      </c>
      <c r="Q851">
        <v>3.9</v>
      </c>
      <c r="R851">
        <v>5.8</v>
      </c>
      <c r="S851">
        <v>0.4</v>
      </c>
      <c r="T851">
        <v>27</v>
      </c>
      <c r="U851">
        <v>7</v>
      </c>
      <c r="V851">
        <v>-47.217614202620098</v>
      </c>
      <c r="W851">
        <v>13.434778451481735</v>
      </c>
      <c r="X851">
        <v>4.1073391427703188</v>
      </c>
      <c r="Y851">
        <v>19.782277775363124</v>
      </c>
      <c r="Z851">
        <v>-9.4105186683635864</v>
      </c>
      <c r="AA851">
        <v>-2.6596398488760977</v>
      </c>
      <c r="AB851">
        <v>-1.211556762392112</v>
      </c>
      <c r="AC851">
        <v>1.7615859988675036</v>
      </c>
      <c r="AD851">
        <v>-3.3803725855384603</v>
      </c>
      <c r="AE851">
        <v>23.781455804585985</v>
      </c>
      <c r="AF851">
        <v>-11.409224348856654</v>
      </c>
      <c r="AG851">
        <v>8.5349656496790658</v>
      </c>
      <c r="AH851">
        <v>8.5100864941472878</v>
      </c>
      <c r="AI851">
        <v>-4.4249074960372399E-2</v>
      </c>
      <c r="AJ851">
        <v>-5.9029786051372888</v>
      </c>
      <c r="AK851">
        <v>-0.94204662632448199</v>
      </c>
      <c r="AL851">
        <v>-2.2657114061741361</v>
      </c>
      <c r="AM851">
        <v>9.4002820465110548E-2</v>
      </c>
      <c r="AN851" s="2"/>
    </row>
    <row r="852" spans="1:40" x14ac:dyDescent="0.45">
      <c r="A852">
        <v>851</v>
      </c>
      <c r="B852" t="s">
        <v>21</v>
      </c>
      <c r="C852">
        <v>2021</v>
      </c>
      <c r="D852">
        <v>29</v>
      </c>
      <c r="E852" t="s">
        <v>22</v>
      </c>
      <c r="F852" t="s">
        <v>13</v>
      </c>
      <c r="G852">
        <v>633</v>
      </c>
      <c r="H852">
        <v>89</v>
      </c>
      <c r="I852">
        <v>158</v>
      </c>
      <c r="J852">
        <v>95</v>
      </c>
      <c r="K852">
        <v>24</v>
      </c>
      <c r="L852">
        <v>0</v>
      </c>
      <c r="M852">
        <v>6</v>
      </c>
      <c r="N852">
        <v>75</v>
      </c>
      <c r="O852">
        <v>149</v>
      </c>
      <c r="P852" s="28">
        <v>6.1</v>
      </c>
      <c r="Q852">
        <v>4</v>
      </c>
      <c r="R852">
        <v>5</v>
      </c>
      <c r="S852">
        <v>0.5</v>
      </c>
      <c r="T852">
        <v>37</v>
      </c>
      <c r="U852">
        <v>-3</v>
      </c>
      <c r="V852">
        <v>-47.217614202620098</v>
      </c>
      <c r="W852">
        <v>11.523326232774984</v>
      </c>
      <c r="X852">
        <v>3.0979083364962574</v>
      </c>
      <c r="Y852">
        <v>15.246828724426214</v>
      </c>
      <c r="Z852">
        <v>-5.6582232499654479</v>
      </c>
      <c r="AA852">
        <v>-2.201081254242288</v>
      </c>
      <c r="AB852">
        <v>0</v>
      </c>
      <c r="AC852">
        <v>0.24021627257284139</v>
      </c>
      <c r="AD852">
        <v>-3.2503582553254424</v>
      </c>
      <c r="AE852">
        <v>27.683100897525872</v>
      </c>
      <c r="AF852">
        <v>-11.409224348856654</v>
      </c>
      <c r="AG852">
        <v>8.7538109227477605</v>
      </c>
      <c r="AH852">
        <v>7.3362814604717999</v>
      </c>
      <c r="AI852">
        <v>-5.5311343700465497E-2</v>
      </c>
      <c r="AJ852">
        <v>-8.0892669774103592</v>
      </c>
      <c r="AK852">
        <v>0.403734268424778</v>
      </c>
      <c r="AL852">
        <v>-3.5958725166802403</v>
      </c>
      <c r="AM852">
        <v>2.6704061496985804E-2</v>
      </c>
      <c r="AN852" s="2"/>
    </row>
    <row r="853" spans="1:40" x14ac:dyDescent="0.45">
      <c r="A853">
        <v>852</v>
      </c>
      <c r="B853" t="s">
        <v>566</v>
      </c>
      <c r="C853">
        <v>1947</v>
      </c>
      <c r="D853">
        <v>29</v>
      </c>
      <c r="E853" t="s">
        <v>25</v>
      </c>
      <c r="F853" t="s">
        <v>17</v>
      </c>
      <c r="G853">
        <v>615</v>
      </c>
      <c r="H853">
        <v>108</v>
      </c>
      <c r="I853">
        <v>159</v>
      </c>
      <c r="J853">
        <v>99</v>
      </c>
      <c r="K853">
        <v>27</v>
      </c>
      <c r="L853">
        <v>6</v>
      </c>
      <c r="M853">
        <v>4</v>
      </c>
      <c r="N853">
        <v>87</v>
      </c>
      <c r="O853">
        <v>150</v>
      </c>
      <c r="P853" s="28">
        <v>6.1</v>
      </c>
      <c r="Q853">
        <v>3.6</v>
      </c>
      <c r="R853">
        <v>6.5</v>
      </c>
      <c r="S853">
        <v>-0.3</v>
      </c>
      <c r="T853">
        <v>39</v>
      </c>
      <c r="U853">
        <v>2</v>
      </c>
      <c r="V853">
        <v>-47.217614202620098</v>
      </c>
      <c r="W853">
        <v>11.195648709568113</v>
      </c>
      <c r="X853">
        <v>3.7592595543999527</v>
      </c>
      <c r="Y853">
        <v>15.343327640403594</v>
      </c>
      <c r="Z853">
        <v>-5.8964642289113609</v>
      </c>
      <c r="AA853">
        <v>-2.4762164110225742</v>
      </c>
      <c r="AB853">
        <v>-0.80770450826140805</v>
      </c>
      <c r="AC853">
        <v>0.1601441817152276</v>
      </c>
      <c r="AD853">
        <v>-3.7704155761775136</v>
      </c>
      <c r="AE853">
        <v>27.868893520999201</v>
      </c>
      <c r="AF853">
        <v>-11.409224348856654</v>
      </c>
      <c r="AG853">
        <v>7.8784298304729843</v>
      </c>
      <c r="AH853">
        <v>9.5371658986133401</v>
      </c>
      <c r="AI853">
        <v>3.3186806220279294E-2</v>
      </c>
      <c r="AJ853">
        <v>-8.5265246518649729</v>
      </c>
      <c r="AK853">
        <v>-0.269156178949852</v>
      </c>
      <c r="AL853">
        <v>-4.5972639642717423</v>
      </c>
      <c r="AM853">
        <v>9.9787955558923655E-3</v>
      </c>
      <c r="AN853" s="2"/>
    </row>
    <row r="854" spans="1:40" x14ac:dyDescent="0.45">
      <c r="A854">
        <v>853</v>
      </c>
      <c r="B854" t="s">
        <v>449</v>
      </c>
      <c r="C854">
        <v>2000</v>
      </c>
      <c r="D854">
        <v>31</v>
      </c>
      <c r="E854" t="s">
        <v>37</v>
      </c>
      <c r="F854" t="s">
        <v>17</v>
      </c>
      <c r="G854">
        <v>612</v>
      </c>
      <c r="H854">
        <v>105</v>
      </c>
      <c r="I854">
        <v>163</v>
      </c>
      <c r="J854">
        <v>93</v>
      </c>
      <c r="K854">
        <v>24</v>
      </c>
      <c r="L854">
        <v>3</v>
      </c>
      <c r="M854">
        <v>4</v>
      </c>
      <c r="N854">
        <v>101</v>
      </c>
      <c r="O854">
        <v>176</v>
      </c>
      <c r="P854" s="28">
        <v>6.1</v>
      </c>
      <c r="Q854">
        <v>4.2</v>
      </c>
      <c r="R854">
        <v>6.5</v>
      </c>
      <c r="S854">
        <v>-0.9</v>
      </c>
      <c r="T854">
        <v>61</v>
      </c>
      <c r="U854">
        <v>-5</v>
      </c>
      <c r="V854">
        <v>-47.217614202620098</v>
      </c>
      <c r="W854">
        <v>11.141035789033634</v>
      </c>
      <c r="X854">
        <v>3.6548356778888431</v>
      </c>
      <c r="Y854">
        <v>15.72932330431312</v>
      </c>
      <c r="Z854">
        <v>-5.539102760492491</v>
      </c>
      <c r="AA854">
        <v>-2.201081254242288</v>
      </c>
      <c r="AB854">
        <v>-0.40385225413070402</v>
      </c>
      <c r="AC854">
        <v>0.1601441817152276</v>
      </c>
      <c r="AD854">
        <v>-4.3771491171715962</v>
      </c>
      <c r="AE854">
        <v>32.69950173130573</v>
      </c>
      <c r="AF854">
        <v>-11.409224348856654</v>
      </c>
      <c r="AG854">
        <v>9.1915014688851482</v>
      </c>
      <c r="AH854">
        <v>9.5371658986133401</v>
      </c>
      <c r="AI854">
        <v>9.9560418660837896E-2</v>
      </c>
      <c r="AJ854">
        <v>-13.336359070865727</v>
      </c>
      <c r="AK854">
        <v>0.67289044737463</v>
      </c>
      <c r="AL854">
        <v>-1.5984240905890457</v>
      </c>
      <c r="AM854">
        <v>0.16820198520005386</v>
      </c>
      <c r="AN854" s="2"/>
    </row>
    <row r="855" spans="1:40" x14ac:dyDescent="0.45">
      <c r="A855">
        <v>854</v>
      </c>
      <c r="B855" t="s">
        <v>459</v>
      </c>
      <c r="C855">
        <v>1977</v>
      </c>
      <c r="D855">
        <v>32</v>
      </c>
      <c r="E855" t="s">
        <v>37</v>
      </c>
      <c r="F855" t="s">
        <v>17</v>
      </c>
      <c r="G855">
        <v>603</v>
      </c>
      <c r="H855">
        <v>104</v>
      </c>
      <c r="I855">
        <v>150</v>
      </c>
      <c r="J855">
        <v>87</v>
      </c>
      <c r="K855">
        <v>27</v>
      </c>
      <c r="L855">
        <v>4</v>
      </c>
      <c r="M855">
        <v>7</v>
      </c>
      <c r="N855">
        <v>104</v>
      </c>
      <c r="O855">
        <v>168</v>
      </c>
      <c r="P855" s="28">
        <v>6.1</v>
      </c>
      <c r="Q855">
        <v>4.2</v>
      </c>
      <c r="R855">
        <v>6.1</v>
      </c>
      <c r="S855">
        <v>-0.6</v>
      </c>
      <c r="T855">
        <v>46</v>
      </c>
      <c r="U855">
        <v>1</v>
      </c>
      <c r="V855">
        <v>-47.217614202620098</v>
      </c>
      <c r="W855">
        <v>10.977197027430197</v>
      </c>
      <c r="X855">
        <v>3.6200277190518064</v>
      </c>
      <c r="Y855">
        <v>14.474837396607164</v>
      </c>
      <c r="Z855">
        <v>-5.181741292073621</v>
      </c>
      <c r="AA855">
        <v>-2.4762164110225742</v>
      </c>
      <c r="AB855">
        <v>-0.538469672174272</v>
      </c>
      <c r="AC855">
        <v>0.28025231800164829</v>
      </c>
      <c r="AD855">
        <v>-4.5071634473846141</v>
      </c>
      <c r="AE855">
        <v>31.213160743519104</v>
      </c>
      <c r="AF855">
        <v>-11.409224348856654</v>
      </c>
      <c r="AG855">
        <v>9.1915014688851482</v>
      </c>
      <c r="AH855">
        <v>8.9502633817755957</v>
      </c>
      <c r="AI855">
        <v>6.6373612440558588E-2</v>
      </c>
      <c r="AJ855">
        <v>-10.056926512456123</v>
      </c>
      <c r="AK855">
        <v>-0.134578089474926</v>
      </c>
      <c r="AL855">
        <v>-2.7483203083516643</v>
      </c>
      <c r="AM855">
        <v>6.0181582975777019E-2</v>
      </c>
      <c r="AN855" s="2"/>
    </row>
    <row r="856" spans="1:40" x14ac:dyDescent="0.45">
      <c r="A856">
        <v>855</v>
      </c>
      <c r="B856" t="s">
        <v>567</v>
      </c>
      <c r="C856">
        <v>1977</v>
      </c>
      <c r="D856">
        <v>25</v>
      </c>
      <c r="E856" t="s">
        <v>94</v>
      </c>
      <c r="F856" t="s">
        <v>13</v>
      </c>
      <c r="G856">
        <v>592</v>
      </c>
      <c r="H856">
        <v>85</v>
      </c>
      <c r="I856">
        <v>154</v>
      </c>
      <c r="J856">
        <v>97</v>
      </c>
      <c r="K856">
        <v>28</v>
      </c>
      <c r="L856">
        <v>8</v>
      </c>
      <c r="M856">
        <v>42</v>
      </c>
      <c r="N856">
        <v>78</v>
      </c>
      <c r="O856">
        <v>154</v>
      </c>
      <c r="P856" s="28">
        <v>6.1</v>
      </c>
      <c r="Q856">
        <v>4</v>
      </c>
      <c r="R856">
        <v>6</v>
      </c>
      <c r="S856">
        <v>-0.5</v>
      </c>
      <c r="T856">
        <v>38</v>
      </c>
      <c r="U856">
        <v>6</v>
      </c>
      <c r="V856">
        <v>-47.217614202620098</v>
      </c>
      <c r="W856">
        <v>10.776949652137109</v>
      </c>
      <c r="X856">
        <v>2.9586765011481111</v>
      </c>
      <c r="Y856">
        <v>14.86083306051669</v>
      </c>
      <c r="Z856">
        <v>-5.7773437394384048</v>
      </c>
      <c r="AA856">
        <v>-2.5679281299493359</v>
      </c>
      <c r="AB856">
        <v>-1.076939344348544</v>
      </c>
      <c r="AC856">
        <v>1.6815139080098898</v>
      </c>
      <c r="AD856">
        <v>-3.3803725855384603</v>
      </c>
      <c r="AE856">
        <v>28.612064014892514</v>
      </c>
      <c r="AF856">
        <v>-11.409224348856654</v>
      </c>
      <c r="AG856">
        <v>8.7538109227477605</v>
      </c>
      <c r="AH856">
        <v>8.8035377525661591</v>
      </c>
      <c r="AI856">
        <v>5.5311343700465497E-2</v>
      </c>
      <c r="AJ856">
        <v>-8.307895814637666</v>
      </c>
      <c r="AK856">
        <v>-0.807468536849556</v>
      </c>
      <c r="AL856">
        <v>-4.0420895465200237</v>
      </c>
      <c r="AM856">
        <v>1.725768239400545E-2</v>
      </c>
      <c r="AN856" s="2"/>
    </row>
    <row r="857" spans="1:40" x14ac:dyDescent="0.45">
      <c r="A857">
        <v>856</v>
      </c>
      <c r="B857" t="s">
        <v>408</v>
      </c>
      <c r="C857">
        <v>2017</v>
      </c>
      <c r="D857">
        <v>27</v>
      </c>
      <c r="E857" t="s">
        <v>57</v>
      </c>
      <c r="F857" t="s">
        <v>17</v>
      </c>
      <c r="G857">
        <v>605</v>
      </c>
      <c r="H857">
        <v>81</v>
      </c>
      <c r="I857">
        <v>153</v>
      </c>
      <c r="J857">
        <v>86</v>
      </c>
      <c r="K857">
        <v>41</v>
      </c>
      <c r="L857">
        <v>1</v>
      </c>
      <c r="M857">
        <v>7</v>
      </c>
      <c r="N857">
        <v>84</v>
      </c>
      <c r="O857">
        <v>139</v>
      </c>
      <c r="P857" s="28">
        <v>6.1</v>
      </c>
      <c r="Q857">
        <v>4.2</v>
      </c>
      <c r="R857">
        <v>5.2</v>
      </c>
      <c r="S857">
        <v>1.2</v>
      </c>
      <c r="T857">
        <v>29</v>
      </c>
      <c r="U857">
        <v>2</v>
      </c>
      <c r="V857">
        <v>-47.217614202620098</v>
      </c>
      <c r="W857">
        <v>11.013605641119851</v>
      </c>
      <c r="X857">
        <v>2.8194446657999648</v>
      </c>
      <c r="Y857">
        <v>14.764334144539308</v>
      </c>
      <c r="Z857">
        <v>-5.1221810473371425</v>
      </c>
      <c r="AA857">
        <v>-3.7601804759972417</v>
      </c>
      <c r="AB857">
        <v>-0.134617418043568</v>
      </c>
      <c r="AC857">
        <v>0.28025231800164829</v>
      </c>
      <c r="AD857">
        <v>-3.6404012459644957</v>
      </c>
      <c r="AE857">
        <v>25.825174662792591</v>
      </c>
      <c r="AF857">
        <v>-11.409224348856654</v>
      </c>
      <c r="AG857">
        <v>9.1915014688851482</v>
      </c>
      <c r="AH857">
        <v>7.6297327188906721</v>
      </c>
      <c r="AI857">
        <v>-0.13274722488111718</v>
      </c>
      <c r="AJ857">
        <v>-6.3402362795919034</v>
      </c>
      <c r="AK857">
        <v>-0.269156178949852</v>
      </c>
      <c r="AL857">
        <v>-6.5023128022128889</v>
      </c>
      <c r="AM857">
        <v>1.4977195249308818E-3</v>
      </c>
      <c r="AN857" s="2"/>
    </row>
    <row r="858" spans="1:40" x14ac:dyDescent="0.45">
      <c r="A858">
        <v>857</v>
      </c>
      <c r="B858" t="s">
        <v>568</v>
      </c>
      <c r="C858">
        <v>2001</v>
      </c>
      <c r="D858">
        <v>23</v>
      </c>
      <c r="E858" t="s">
        <v>94</v>
      </c>
      <c r="F858" t="s">
        <v>13</v>
      </c>
      <c r="G858">
        <v>604</v>
      </c>
      <c r="H858">
        <v>91</v>
      </c>
      <c r="I858">
        <v>159</v>
      </c>
      <c r="J858">
        <v>84</v>
      </c>
      <c r="K858">
        <v>43</v>
      </c>
      <c r="L858">
        <v>0</v>
      </c>
      <c r="M858">
        <v>8</v>
      </c>
      <c r="N858">
        <v>41</v>
      </c>
      <c r="O858">
        <v>129</v>
      </c>
      <c r="P858" s="28">
        <v>6.1</v>
      </c>
      <c r="Q858">
        <v>3.9</v>
      </c>
      <c r="R858">
        <v>4.8</v>
      </c>
      <c r="S858">
        <v>1.6</v>
      </c>
      <c r="T858">
        <v>20</v>
      </c>
      <c r="U858">
        <v>3</v>
      </c>
      <c r="V858">
        <v>-47.217614202620098</v>
      </c>
      <c r="W858">
        <v>10.995401334275025</v>
      </c>
      <c r="X858">
        <v>3.1675242541703308</v>
      </c>
      <c r="Y858">
        <v>15.343327640403594</v>
      </c>
      <c r="Z858">
        <v>-5.0030605578641856</v>
      </c>
      <c r="AA858">
        <v>-3.9436039138507661</v>
      </c>
      <c r="AB858">
        <v>0</v>
      </c>
      <c r="AC858">
        <v>0.32028836343045519</v>
      </c>
      <c r="AD858">
        <v>-1.7768625129112419</v>
      </c>
      <c r="AE858">
        <v>23.967248428059314</v>
      </c>
      <c r="AF858">
        <v>-11.409224348856654</v>
      </c>
      <c r="AG858">
        <v>8.5349656496790658</v>
      </c>
      <c r="AH858">
        <v>7.0428302020529276</v>
      </c>
      <c r="AI858">
        <v>-0.1769962998414896</v>
      </c>
      <c r="AJ858">
        <v>-4.3725767445461399</v>
      </c>
      <c r="AK858">
        <v>-0.403734268424778</v>
      </c>
      <c r="AL858">
        <v>-4.9320869768446443</v>
      </c>
      <c r="AM858">
        <v>7.1598049769982068E-3</v>
      </c>
      <c r="AN858" s="2"/>
    </row>
    <row r="859" spans="1:40" x14ac:dyDescent="0.45">
      <c r="A859">
        <v>858</v>
      </c>
      <c r="B859" t="s">
        <v>220</v>
      </c>
      <c r="C859">
        <v>1959</v>
      </c>
      <c r="D859">
        <v>31</v>
      </c>
      <c r="E859" t="s">
        <v>31</v>
      </c>
      <c r="F859" t="s">
        <v>13</v>
      </c>
      <c r="G859">
        <v>717</v>
      </c>
      <c r="H859">
        <v>84</v>
      </c>
      <c r="I859">
        <v>191</v>
      </c>
      <c r="J859">
        <v>149</v>
      </c>
      <c r="K859">
        <v>34</v>
      </c>
      <c r="L859">
        <v>6</v>
      </c>
      <c r="M859">
        <v>5</v>
      </c>
      <c r="N859">
        <v>71</v>
      </c>
      <c r="O859">
        <v>114</v>
      </c>
      <c r="P859" s="28">
        <v>6.1</v>
      </c>
      <c r="Q859">
        <v>4</v>
      </c>
      <c r="R859">
        <v>4</v>
      </c>
      <c r="S859">
        <v>2.6</v>
      </c>
      <c r="T859">
        <v>11</v>
      </c>
      <c r="U859">
        <v>3</v>
      </c>
      <c r="V859">
        <v>-47.217614202620098</v>
      </c>
      <c r="W859">
        <v>13.052488007740385</v>
      </c>
      <c r="X859">
        <v>2.9238685423110744</v>
      </c>
      <c r="Y859">
        <v>18.43129295167979</v>
      </c>
      <c r="Z859">
        <v>-8.874476465735281</v>
      </c>
      <c r="AA859">
        <v>-3.1181984435099079</v>
      </c>
      <c r="AB859">
        <v>-0.80770450826140805</v>
      </c>
      <c r="AC859">
        <v>0.20018022714403449</v>
      </c>
      <c r="AD859">
        <v>-3.077005815041419</v>
      </c>
      <c r="AE859">
        <v>21.180359075959391</v>
      </c>
      <c r="AF859">
        <v>-11.409224348856654</v>
      </c>
      <c r="AG859">
        <v>8.7538109227477605</v>
      </c>
      <c r="AH859">
        <v>5.8690251683774397</v>
      </c>
      <c r="AI859">
        <v>-0.28761898724242058</v>
      </c>
      <c r="AJ859">
        <v>-2.4049172095003768</v>
      </c>
      <c r="AK859">
        <v>-0.403734268424778</v>
      </c>
      <c r="AL859">
        <v>-7.1894693532324698</v>
      </c>
      <c r="AM859">
        <v>7.5392055658246256E-4</v>
      </c>
      <c r="AN859" s="2"/>
    </row>
    <row r="860" spans="1:40" x14ac:dyDescent="0.45">
      <c r="A860">
        <v>859</v>
      </c>
      <c r="B860" t="s">
        <v>433</v>
      </c>
      <c r="C860">
        <v>1967</v>
      </c>
      <c r="D860">
        <v>25</v>
      </c>
      <c r="E860" t="s">
        <v>59</v>
      </c>
      <c r="F860" t="s">
        <v>13</v>
      </c>
      <c r="G860">
        <v>618</v>
      </c>
      <c r="H860">
        <v>66</v>
      </c>
      <c r="I860">
        <v>146</v>
      </c>
      <c r="J860">
        <v>102</v>
      </c>
      <c r="K860">
        <v>23</v>
      </c>
      <c r="L860">
        <v>1</v>
      </c>
      <c r="M860">
        <v>1</v>
      </c>
      <c r="N860">
        <v>73</v>
      </c>
      <c r="O860">
        <v>144</v>
      </c>
      <c r="P860" s="28">
        <v>6.1</v>
      </c>
      <c r="Q860">
        <v>4</v>
      </c>
      <c r="R860">
        <v>6.5</v>
      </c>
      <c r="S860">
        <v>0.6</v>
      </c>
      <c r="T860">
        <v>31</v>
      </c>
      <c r="U860">
        <v>-1</v>
      </c>
      <c r="V860">
        <v>-47.217614202620098</v>
      </c>
      <c r="W860">
        <v>11.250261630102591</v>
      </c>
      <c r="X860">
        <v>2.2973252832444158</v>
      </c>
      <c r="Y860">
        <v>14.08884173269764</v>
      </c>
      <c r="Z860">
        <v>-6.0751449631207963</v>
      </c>
      <c r="AA860">
        <v>-2.1093695353155262</v>
      </c>
      <c r="AB860">
        <v>-0.134617418043568</v>
      </c>
      <c r="AC860">
        <v>4.0036045428806899E-2</v>
      </c>
      <c r="AD860">
        <v>-3.1636820351834309</v>
      </c>
      <c r="AE860">
        <v>26.754137780159233</v>
      </c>
      <c r="AF860">
        <v>-11.409224348856654</v>
      </c>
      <c r="AG860">
        <v>8.7538109227477605</v>
      </c>
      <c r="AH860">
        <v>9.5371658986133401</v>
      </c>
      <c r="AI860">
        <v>-6.6373612440558588E-2</v>
      </c>
      <c r="AJ860">
        <v>-6.7774939540465171</v>
      </c>
      <c r="AK860">
        <v>0.134578089474926</v>
      </c>
      <c r="AL860">
        <v>-4.0973626871584319</v>
      </c>
      <c r="AM860">
        <v>1.6344847236831984E-2</v>
      </c>
      <c r="AN860" s="2"/>
    </row>
    <row r="861" spans="1:40" x14ac:dyDescent="0.45">
      <c r="A861">
        <v>860</v>
      </c>
      <c r="B861" t="s">
        <v>393</v>
      </c>
      <c r="C861">
        <v>2014</v>
      </c>
      <c r="D861">
        <v>30</v>
      </c>
      <c r="E861" t="s">
        <v>155</v>
      </c>
      <c r="F861" t="s">
        <v>13</v>
      </c>
      <c r="G861">
        <v>643</v>
      </c>
      <c r="H861">
        <v>87</v>
      </c>
      <c r="I861">
        <v>150</v>
      </c>
      <c r="J861">
        <v>96</v>
      </c>
      <c r="K861">
        <v>34</v>
      </c>
      <c r="L861">
        <v>1</v>
      </c>
      <c r="M861">
        <v>12</v>
      </c>
      <c r="N861">
        <v>65</v>
      </c>
      <c r="O861">
        <v>118</v>
      </c>
      <c r="P861" s="28">
        <v>6.1</v>
      </c>
      <c r="Q861">
        <v>3.8</v>
      </c>
      <c r="R861">
        <v>3.5</v>
      </c>
      <c r="S861">
        <v>2</v>
      </c>
      <c r="T861">
        <v>13</v>
      </c>
      <c r="U861">
        <v>3</v>
      </c>
      <c r="V861">
        <v>-47.217614202620098</v>
      </c>
      <c r="W861">
        <v>11.705369301223246</v>
      </c>
      <c r="X861">
        <v>3.028292418822184</v>
      </c>
      <c r="Y861">
        <v>14.474837396607164</v>
      </c>
      <c r="Z861">
        <v>-5.7177834947019264</v>
      </c>
      <c r="AA861">
        <v>-3.1181984435099079</v>
      </c>
      <c r="AB861">
        <v>-0.134617418043568</v>
      </c>
      <c r="AC861">
        <v>0.48043254514568279</v>
      </c>
      <c r="AD861">
        <v>-2.8169771546153837</v>
      </c>
      <c r="AE861">
        <v>21.923529569852704</v>
      </c>
      <c r="AF861">
        <v>-11.409224348856654</v>
      </c>
      <c r="AG861">
        <v>8.3161203766103728</v>
      </c>
      <c r="AH861">
        <v>5.1353970223302596</v>
      </c>
      <c r="AI861">
        <v>-0.22124537480186199</v>
      </c>
      <c r="AJ861">
        <v>-2.842174883954991</v>
      </c>
      <c r="AK861">
        <v>-0.403734268424778</v>
      </c>
      <c r="AL861">
        <v>-8.8175909589375596</v>
      </c>
      <c r="AM861">
        <v>1.480827894102276E-4</v>
      </c>
      <c r="AN861" s="2"/>
    </row>
    <row r="862" spans="1:40" x14ac:dyDescent="0.45">
      <c r="A862">
        <v>861</v>
      </c>
      <c r="B862" t="s">
        <v>80</v>
      </c>
      <c r="C862">
        <v>2013</v>
      </c>
      <c r="D862">
        <v>29</v>
      </c>
      <c r="E862" t="s">
        <v>40</v>
      </c>
      <c r="F862" t="s">
        <v>13</v>
      </c>
      <c r="G862">
        <v>724</v>
      </c>
      <c r="H862">
        <v>91</v>
      </c>
      <c r="I862">
        <v>193</v>
      </c>
      <c r="J862">
        <v>140</v>
      </c>
      <c r="K862">
        <v>42</v>
      </c>
      <c r="L862">
        <v>2</v>
      </c>
      <c r="M862">
        <v>17</v>
      </c>
      <c r="N862">
        <v>73</v>
      </c>
      <c r="O862">
        <v>115</v>
      </c>
      <c r="P862" s="28">
        <v>6.1</v>
      </c>
      <c r="Q862">
        <v>3.7</v>
      </c>
      <c r="R862">
        <v>4.5999999999999996</v>
      </c>
      <c r="S862">
        <v>2</v>
      </c>
      <c r="T862">
        <v>16</v>
      </c>
      <c r="U862">
        <v>-1</v>
      </c>
      <c r="V862">
        <v>-47.217614202620098</v>
      </c>
      <c r="W862">
        <v>13.179918155654168</v>
      </c>
      <c r="X862">
        <v>3.1675242541703308</v>
      </c>
      <c r="Y862">
        <v>18.624290783634553</v>
      </c>
      <c r="Z862">
        <v>-8.3384342631069757</v>
      </c>
      <c r="AA862">
        <v>-3.8518921949240039</v>
      </c>
      <c r="AB862">
        <v>-0.269234836087136</v>
      </c>
      <c r="AC862">
        <v>0.68061277228971728</v>
      </c>
      <c r="AD862">
        <v>-3.1636820351834309</v>
      </c>
      <c r="AE862">
        <v>21.36615169943272</v>
      </c>
      <c r="AF862">
        <v>-11.409224348856654</v>
      </c>
      <c r="AG862">
        <v>8.0972751035416781</v>
      </c>
      <c r="AH862">
        <v>6.7493789436340554</v>
      </c>
      <c r="AI862">
        <v>-0.22124537480186199</v>
      </c>
      <c r="AJ862">
        <v>-3.498061395636912</v>
      </c>
      <c r="AK862">
        <v>0.134578089474926</v>
      </c>
      <c r="AL862">
        <v>-5.9696588493849294</v>
      </c>
      <c r="AM862">
        <v>2.5486009852985696E-3</v>
      </c>
      <c r="AN862" s="2"/>
    </row>
    <row r="863" spans="1:40" x14ac:dyDescent="0.45">
      <c r="A863">
        <v>862</v>
      </c>
      <c r="B863" t="s">
        <v>181</v>
      </c>
      <c r="C863">
        <v>1972</v>
      </c>
      <c r="D863">
        <v>31</v>
      </c>
      <c r="E863" t="s">
        <v>73</v>
      </c>
      <c r="F863" t="s">
        <v>17</v>
      </c>
      <c r="G863">
        <v>731</v>
      </c>
      <c r="H863">
        <v>107</v>
      </c>
      <c r="I863">
        <v>198</v>
      </c>
      <c r="J863">
        <v>150</v>
      </c>
      <c r="K863">
        <v>31</v>
      </c>
      <c r="L863">
        <v>11</v>
      </c>
      <c r="M863">
        <v>10</v>
      </c>
      <c r="N863">
        <v>73</v>
      </c>
      <c r="O863">
        <v>134</v>
      </c>
      <c r="P863" s="28">
        <v>6.1</v>
      </c>
      <c r="Q863">
        <v>4</v>
      </c>
      <c r="R863">
        <v>4.4000000000000004</v>
      </c>
      <c r="S863">
        <v>0.7</v>
      </c>
      <c r="T863">
        <v>26</v>
      </c>
      <c r="U863">
        <v>3</v>
      </c>
      <c r="V863">
        <v>-47.217614202620098</v>
      </c>
      <c r="W863">
        <v>13.307348303567951</v>
      </c>
      <c r="X863">
        <v>3.7244515955629161</v>
      </c>
      <c r="Y863">
        <v>19.106785363521457</v>
      </c>
      <c r="Z863">
        <v>-8.9340367104717604</v>
      </c>
      <c r="AA863">
        <v>-2.8430632867296222</v>
      </c>
      <c r="AB863">
        <v>-1.4807915984792479</v>
      </c>
      <c r="AC863">
        <v>0.40036045428806899</v>
      </c>
      <c r="AD863">
        <v>-3.1636820351834309</v>
      </c>
      <c r="AE863">
        <v>24.896211545425952</v>
      </c>
      <c r="AF863">
        <v>-11.409224348856654</v>
      </c>
      <c r="AG863">
        <v>8.7538109227477605</v>
      </c>
      <c r="AH863">
        <v>6.4559276852151841</v>
      </c>
      <c r="AI863">
        <v>-7.7435881180651686E-2</v>
      </c>
      <c r="AJ863">
        <v>-5.6843497679099819</v>
      </c>
      <c r="AK863">
        <v>-0.403734268424778</v>
      </c>
      <c r="AL863">
        <v>-4.5690362295269367</v>
      </c>
      <c r="AM863">
        <v>1.0261555954820027E-2</v>
      </c>
      <c r="AN863" s="2"/>
    </row>
    <row r="864" spans="1:40" x14ac:dyDescent="0.45">
      <c r="A864">
        <v>863</v>
      </c>
      <c r="B864" t="s">
        <v>569</v>
      </c>
      <c r="C864">
        <v>1972</v>
      </c>
      <c r="D864">
        <v>22</v>
      </c>
      <c r="E864" t="s">
        <v>65</v>
      </c>
      <c r="F864" t="s">
        <v>17</v>
      </c>
      <c r="G864">
        <v>658</v>
      </c>
      <c r="H864">
        <v>74</v>
      </c>
      <c r="I864">
        <v>151</v>
      </c>
      <c r="J864">
        <v>109</v>
      </c>
      <c r="K864">
        <v>25</v>
      </c>
      <c r="L864">
        <v>2</v>
      </c>
      <c r="M864">
        <v>9</v>
      </c>
      <c r="N864">
        <v>82</v>
      </c>
      <c r="O864">
        <v>115</v>
      </c>
      <c r="P864" s="28">
        <v>6.1</v>
      </c>
      <c r="Q864">
        <v>4.0999999999999996</v>
      </c>
      <c r="R864">
        <v>4.9000000000000004</v>
      </c>
      <c r="S864">
        <v>2.2000000000000002</v>
      </c>
      <c r="T864">
        <v>17</v>
      </c>
      <c r="U864">
        <v>0</v>
      </c>
      <c r="V864">
        <v>-47.217614202620098</v>
      </c>
      <c r="W864">
        <v>11.978433903895638</v>
      </c>
      <c r="X864">
        <v>2.5757889539407084</v>
      </c>
      <c r="Y864">
        <v>14.571336312584545</v>
      </c>
      <c r="Z864">
        <v>-6.4920666762761456</v>
      </c>
      <c r="AA864">
        <v>-2.2927929731690497</v>
      </c>
      <c r="AB864">
        <v>-0.269234836087136</v>
      </c>
      <c r="AC864">
        <v>0.36032440885926209</v>
      </c>
      <c r="AD864">
        <v>-3.5537250258224837</v>
      </c>
      <c r="AE864">
        <v>21.36615169943272</v>
      </c>
      <c r="AF864">
        <v>-11.409224348856654</v>
      </c>
      <c r="AG864">
        <v>8.9726561958164535</v>
      </c>
      <c r="AH864">
        <v>7.1895558312623642</v>
      </c>
      <c r="AI864">
        <v>-0.24336991228204821</v>
      </c>
      <c r="AJ864">
        <v>-3.7166902328642188</v>
      </c>
      <c r="AK864">
        <v>0</v>
      </c>
      <c r="AL864">
        <v>-8.1804709021861441</v>
      </c>
      <c r="AM864">
        <v>2.7999160622916701E-4</v>
      </c>
      <c r="AN864" s="2"/>
    </row>
    <row r="865" spans="1:40" x14ac:dyDescent="0.45">
      <c r="A865">
        <v>864</v>
      </c>
      <c r="B865" t="s">
        <v>570</v>
      </c>
      <c r="C865">
        <v>1985</v>
      </c>
      <c r="D865">
        <v>27</v>
      </c>
      <c r="E865" t="s">
        <v>301</v>
      </c>
      <c r="F865" t="s">
        <v>17</v>
      </c>
      <c r="G865">
        <v>617</v>
      </c>
      <c r="H865">
        <v>70</v>
      </c>
      <c r="I865">
        <v>148</v>
      </c>
      <c r="J865">
        <v>87</v>
      </c>
      <c r="K865">
        <v>36</v>
      </c>
      <c r="L865">
        <v>3</v>
      </c>
      <c r="M865">
        <v>9</v>
      </c>
      <c r="N865">
        <v>38</v>
      </c>
      <c r="O865">
        <v>115</v>
      </c>
      <c r="P865" s="28">
        <v>6.1</v>
      </c>
      <c r="Q865">
        <v>3.9</v>
      </c>
      <c r="R865">
        <v>3.3</v>
      </c>
      <c r="S865">
        <v>3</v>
      </c>
      <c r="T865">
        <v>11</v>
      </c>
      <c r="U865">
        <v>-3</v>
      </c>
      <c r="V865">
        <v>-47.217614202620098</v>
      </c>
      <c r="W865">
        <v>11.232057323257765</v>
      </c>
      <c r="X865">
        <v>2.4365571185925621</v>
      </c>
      <c r="Y865">
        <v>14.281839564652403</v>
      </c>
      <c r="Z865">
        <v>-5.181741292073621</v>
      </c>
      <c r="AA865">
        <v>-3.3016218813634319</v>
      </c>
      <c r="AB865">
        <v>-0.40385225413070402</v>
      </c>
      <c r="AC865">
        <v>0.36032440885926209</v>
      </c>
      <c r="AD865">
        <v>-1.6468481826982242</v>
      </c>
      <c r="AE865">
        <v>21.36615169943272</v>
      </c>
      <c r="AF865">
        <v>-11.409224348856654</v>
      </c>
      <c r="AG865">
        <v>8.5349656496790658</v>
      </c>
      <c r="AH865">
        <v>4.8419457639113874</v>
      </c>
      <c r="AI865">
        <v>-0.33186806220279297</v>
      </c>
      <c r="AJ865">
        <v>-2.4049172095003768</v>
      </c>
      <c r="AK865">
        <v>0.403734268424778</v>
      </c>
      <c r="AL865">
        <v>-8.4401116366359652</v>
      </c>
      <c r="AM865">
        <v>2.1597937534817858E-4</v>
      </c>
      <c r="AN865" s="2"/>
    </row>
    <row r="866" spans="1:40" x14ac:dyDescent="0.45">
      <c r="A866">
        <v>865</v>
      </c>
      <c r="B866" t="s">
        <v>240</v>
      </c>
      <c r="C866">
        <v>1956</v>
      </c>
      <c r="D866">
        <v>37</v>
      </c>
      <c r="E866" t="s">
        <v>40</v>
      </c>
      <c r="F866" t="s">
        <v>13</v>
      </c>
      <c r="G866">
        <v>503</v>
      </c>
      <c r="H866">
        <v>71</v>
      </c>
      <c r="I866">
        <v>138</v>
      </c>
      <c r="J866">
        <v>84</v>
      </c>
      <c r="K866">
        <v>28</v>
      </c>
      <c r="L866">
        <v>2</v>
      </c>
      <c r="M866">
        <v>0</v>
      </c>
      <c r="N866">
        <v>102</v>
      </c>
      <c r="O866">
        <v>172</v>
      </c>
      <c r="P866" s="28">
        <v>6.1</v>
      </c>
      <c r="Q866">
        <v>4.5999999999999996</v>
      </c>
      <c r="R866">
        <v>5.9</v>
      </c>
      <c r="S866">
        <v>-0.3</v>
      </c>
      <c r="T866">
        <v>50</v>
      </c>
      <c r="U866">
        <v>0</v>
      </c>
      <c r="V866">
        <v>-47.217614202620098</v>
      </c>
      <c r="W866">
        <v>9.1567663429475772</v>
      </c>
      <c r="X866">
        <v>2.4713650774295988</v>
      </c>
      <c r="Y866">
        <v>13.316850404878592</v>
      </c>
      <c r="Z866">
        <v>-5.0030605578641856</v>
      </c>
      <c r="AA866">
        <v>-2.5679281299493359</v>
      </c>
      <c r="AB866">
        <v>-0.269234836087136</v>
      </c>
      <c r="AC866">
        <v>0</v>
      </c>
      <c r="AD866">
        <v>-4.4204872272426021</v>
      </c>
      <c r="AE866">
        <v>31.956331237412417</v>
      </c>
      <c r="AF866">
        <v>-11.409224348856654</v>
      </c>
      <c r="AG866">
        <v>10.066882561159924</v>
      </c>
      <c r="AH866">
        <v>8.6568121233567243</v>
      </c>
      <c r="AI866">
        <v>3.3186806220279294E-2</v>
      </c>
      <c r="AJ866">
        <v>-10.93144186136535</v>
      </c>
      <c r="AK866">
        <v>0</v>
      </c>
      <c r="AL866">
        <v>-6.1607966105802481</v>
      </c>
      <c r="AM866">
        <v>2.106126169012843E-3</v>
      </c>
      <c r="AN866" s="2"/>
    </row>
    <row r="867" spans="1:40" x14ac:dyDescent="0.45">
      <c r="A867">
        <v>866</v>
      </c>
      <c r="B867" t="s">
        <v>513</v>
      </c>
      <c r="C867">
        <v>1999</v>
      </c>
      <c r="D867">
        <v>25</v>
      </c>
      <c r="E867" t="s">
        <v>313</v>
      </c>
      <c r="F867" t="s">
        <v>17</v>
      </c>
      <c r="G867">
        <v>726</v>
      </c>
      <c r="H867">
        <v>123</v>
      </c>
      <c r="I867">
        <v>191</v>
      </c>
      <c r="J867">
        <v>122</v>
      </c>
      <c r="K867">
        <v>41</v>
      </c>
      <c r="L867">
        <v>1</v>
      </c>
      <c r="M867">
        <v>9</v>
      </c>
      <c r="N867">
        <v>85</v>
      </c>
      <c r="O867">
        <v>125</v>
      </c>
      <c r="P867" s="28">
        <v>6</v>
      </c>
      <c r="Q867">
        <v>4</v>
      </c>
      <c r="R867">
        <v>5.3</v>
      </c>
      <c r="S867">
        <v>1.2</v>
      </c>
      <c r="T867">
        <v>27</v>
      </c>
      <c r="U867">
        <v>5</v>
      </c>
      <c r="V867">
        <v>-47.217614202620098</v>
      </c>
      <c r="W867">
        <v>13.216326769343819</v>
      </c>
      <c r="X867">
        <v>4.2813789369555018</v>
      </c>
      <c r="Y867">
        <v>18.43129295167979</v>
      </c>
      <c r="Z867">
        <v>-7.2663498578503649</v>
      </c>
      <c r="AA867">
        <v>-3.7601804759972417</v>
      </c>
      <c r="AB867">
        <v>-0.134617418043568</v>
      </c>
      <c r="AC867">
        <v>0.36032440885926209</v>
      </c>
      <c r="AD867">
        <v>-3.6837393560355016</v>
      </c>
      <c r="AE867">
        <v>23.224077934166001</v>
      </c>
      <c r="AF867">
        <v>-11.222187884121301</v>
      </c>
      <c r="AG867">
        <v>8.7538109227477605</v>
      </c>
      <c r="AH867">
        <v>7.7764583481001077</v>
      </c>
      <c r="AI867">
        <v>-0.13274722488111718</v>
      </c>
      <c r="AJ867">
        <v>-5.9029786051372888</v>
      </c>
      <c r="AK867">
        <v>-0.67289044737463</v>
      </c>
      <c r="AL867">
        <v>-3.9496352002088644</v>
      </c>
      <c r="AM867">
        <v>1.8897724357261676E-2</v>
      </c>
      <c r="AN867" s="2"/>
    </row>
    <row r="868" spans="1:40" x14ac:dyDescent="0.45">
      <c r="A868">
        <v>867</v>
      </c>
      <c r="B868" t="s">
        <v>461</v>
      </c>
      <c r="C868">
        <v>1976</v>
      </c>
      <c r="D868">
        <v>28</v>
      </c>
      <c r="E868" t="s">
        <v>37</v>
      </c>
      <c r="F868" t="s">
        <v>17</v>
      </c>
      <c r="G868">
        <v>600</v>
      </c>
      <c r="H868">
        <v>69</v>
      </c>
      <c r="I868">
        <v>139</v>
      </c>
      <c r="J868">
        <v>95</v>
      </c>
      <c r="K868">
        <v>18</v>
      </c>
      <c r="L868">
        <v>3</v>
      </c>
      <c r="M868">
        <v>0</v>
      </c>
      <c r="N868">
        <v>89</v>
      </c>
      <c r="O868">
        <v>143</v>
      </c>
      <c r="P868" s="28">
        <v>6</v>
      </c>
      <c r="Q868">
        <v>4.2</v>
      </c>
      <c r="R868">
        <v>5.0999999999999996</v>
      </c>
      <c r="S868">
        <v>1.3</v>
      </c>
      <c r="T868">
        <v>28</v>
      </c>
      <c r="U868">
        <v>-2</v>
      </c>
      <c r="V868">
        <v>-47.217614202620098</v>
      </c>
      <c r="W868">
        <v>10.922584106895719</v>
      </c>
      <c r="X868">
        <v>2.4017491597555254</v>
      </c>
      <c r="Y868">
        <v>13.413349320855973</v>
      </c>
      <c r="Z868">
        <v>-5.6582232499654479</v>
      </c>
      <c r="AA868">
        <v>-1.650810940681716</v>
      </c>
      <c r="AB868">
        <v>-0.40385225413070402</v>
      </c>
      <c r="AC868">
        <v>0</v>
      </c>
      <c r="AD868">
        <v>-3.857091796319525</v>
      </c>
      <c r="AE868">
        <v>26.568345156685904</v>
      </c>
      <c r="AF868">
        <v>-11.222187884121301</v>
      </c>
      <c r="AG868">
        <v>9.1915014688851482</v>
      </c>
      <c r="AH868">
        <v>7.4830070896812355</v>
      </c>
      <c r="AI868">
        <v>-0.14380949362121029</v>
      </c>
      <c r="AJ868">
        <v>-6.1216074423645956</v>
      </c>
      <c r="AK868">
        <v>0.269156178949852</v>
      </c>
      <c r="AL868">
        <v>-6.0255047821152443</v>
      </c>
      <c r="AM868">
        <v>2.4105069545428078E-3</v>
      </c>
      <c r="AN868" s="2"/>
    </row>
    <row r="869" spans="1:40" x14ac:dyDescent="0.45">
      <c r="A869">
        <v>868</v>
      </c>
      <c r="B869" t="s">
        <v>571</v>
      </c>
      <c r="C869">
        <v>1948</v>
      </c>
      <c r="D869">
        <v>31</v>
      </c>
      <c r="E869" t="s">
        <v>235</v>
      </c>
      <c r="F869" t="s">
        <v>13</v>
      </c>
      <c r="G869">
        <v>656</v>
      </c>
      <c r="H869">
        <v>91</v>
      </c>
      <c r="I869">
        <v>166</v>
      </c>
      <c r="J869">
        <v>107</v>
      </c>
      <c r="K869">
        <v>24</v>
      </c>
      <c r="L869">
        <v>4</v>
      </c>
      <c r="M869">
        <v>2</v>
      </c>
      <c r="N869">
        <v>89</v>
      </c>
      <c r="O869">
        <v>146</v>
      </c>
      <c r="P869" s="28">
        <v>6</v>
      </c>
      <c r="Q869">
        <v>4.2</v>
      </c>
      <c r="R869">
        <v>4.8</v>
      </c>
      <c r="S869">
        <v>1.2</v>
      </c>
      <c r="T869">
        <v>36</v>
      </c>
      <c r="U869">
        <v>-5</v>
      </c>
      <c r="V869">
        <v>-47.217614202620098</v>
      </c>
      <c r="W869">
        <v>11.942025290205986</v>
      </c>
      <c r="X869">
        <v>3.1675242541703308</v>
      </c>
      <c r="Y869">
        <v>16.01882005224526</v>
      </c>
      <c r="Z869">
        <v>-6.3729461868031887</v>
      </c>
      <c r="AA869">
        <v>-2.201081254242288</v>
      </c>
      <c r="AB869">
        <v>-0.538469672174272</v>
      </c>
      <c r="AC869">
        <v>8.0072090857613798E-2</v>
      </c>
      <c r="AD869">
        <v>-3.857091796319525</v>
      </c>
      <c r="AE869">
        <v>27.125723027105888</v>
      </c>
      <c r="AF869">
        <v>-11.222187884121301</v>
      </c>
      <c r="AG869">
        <v>9.1915014688851482</v>
      </c>
      <c r="AH869">
        <v>7.0428302020529276</v>
      </c>
      <c r="AI869">
        <v>-0.13274722488111718</v>
      </c>
      <c r="AJ869">
        <v>-7.8706381401830523</v>
      </c>
      <c r="AK869">
        <v>0.67289044737463</v>
      </c>
      <c r="AL869">
        <v>-4.1713895284470581</v>
      </c>
      <c r="AM869">
        <v>1.5196312366734533E-2</v>
      </c>
      <c r="AN869" s="2"/>
    </row>
    <row r="870" spans="1:40" x14ac:dyDescent="0.45">
      <c r="A870">
        <v>869</v>
      </c>
      <c r="B870" t="s">
        <v>14</v>
      </c>
      <c r="C870">
        <v>2023</v>
      </c>
      <c r="D870">
        <v>28</v>
      </c>
      <c r="E870" t="s">
        <v>15</v>
      </c>
      <c r="F870" t="s">
        <v>13</v>
      </c>
      <c r="G870">
        <v>599</v>
      </c>
      <c r="H870">
        <v>102</v>
      </c>
      <c r="I870">
        <v>151</v>
      </c>
      <c r="J870">
        <v>73</v>
      </c>
      <c r="K870">
        <v>26</v>
      </c>
      <c r="L870">
        <v>8</v>
      </c>
      <c r="M870">
        <v>20</v>
      </c>
      <c r="N870">
        <v>91</v>
      </c>
      <c r="O870">
        <v>184</v>
      </c>
      <c r="P870" s="28">
        <v>6</v>
      </c>
      <c r="Q870">
        <v>4.5</v>
      </c>
      <c r="R870">
        <v>6</v>
      </c>
      <c r="S870">
        <v>-1.1000000000000001</v>
      </c>
      <c r="T870">
        <v>54</v>
      </c>
      <c r="U870">
        <v>2</v>
      </c>
      <c r="V870">
        <v>-47.217614202620098</v>
      </c>
      <c r="W870">
        <v>10.904379800050894</v>
      </c>
      <c r="X870">
        <v>3.550411801377733</v>
      </c>
      <c r="Y870">
        <v>14.571336312584545</v>
      </c>
      <c r="Z870">
        <v>-4.3478978657629233</v>
      </c>
      <c r="AA870">
        <v>-2.384504692095812</v>
      </c>
      <c r="AB870">
        <v>-1.076939344348544</v>
      </c>
      <c r="AC870">
        <v>0.80072090857613798</v>
      </c>
      <c r="AD870">
        <v>-3.943768016461537</v>
      </c>
      <c r="AE870">
        <v>34.185842719092356</v>
      </c>
      <c r="AF870">
        <v>-11.222187884121301</v>
      </c>
      <c r="AG870">
        <v>9.8480372880912306</v>
      </c>
      <c r="AH870">
        <v>8.8035377525661591</v>
      </c>
      <c r="AI870">
        <v>0.12168495614102411</v>
      </c>
      <c r="AJ870">
        <v>-11.805957210274578</v>
      </c>
      <c r="AK870">
        <v>-0.269156178949852</v>
      </c>
      <c r="AL870">
        <v>0.51792614384543167</v>
      </c>
      <c r="AM870">
        <v>0.62666270165206073</v>
      </c>
      <c r="AN870" s="2"/>
    </row>
    <row r="871" spans="1:40" x14ac:dyDescent="0.45">
      <c r="A871">
        <v>870</v>
      </c>
      <c r="B871" t="s">
        <v>572</v>
      </c>
      <c r="C871">
        <v>1999</v>
      </c>
      <c r="D871">
        <v>32</v>
      </c>
      <c r="E871" t="s">
        <v>235</v>
      </c>
      <c r="F871" t="s">
        <v>13</v>
      </c>
      <c r="G871">
        <v>664</v>
      </c>
      <c r="H871">
        <v>112</v>
      </c>
      <c r="I871">
        <v>191</v>
      </c>
      <c r="J871">
        <v>146</v>
      </c>
      <c r="K871">
        <v>36</v>
      </c>
      <c r="L871">
        <v>4</v>
      </c>
      <c r="M871">
        <v>42</v>
      </c>
      <c r="N871">
        <v>65</v>
      </c>
      <c r="O871">
        <v>111</v>
      </c>
      <c r="P871" s="28">
        <v>6</v>
      </c>
      <c r="Q871">
        <v>3.8</v>
      </c>
      <c r="R871">
        <v>4.8</v>
      </c>
      <c r="S871">
        <v>2.1</v>
      </c>
      <c r="T871">
        <v>13</v>
      </c>
      <c r="U871">
        <v>6</v>
      </c>
      <c r="V871">
        <v>-47.217614202620098</v>
      </c>
      <c r="W871">
        <v>12.087659744964595</v>
      </c>
      <c r="X871">
        <v>3.8984913897480991</v>
      </c>
      <c r="Y871">
        <v>18.43129295167979</v>
      </c>
      <c r="Z871">
        <v>-8.6957957315258465</v>
      </c>
      <c r="AA871">
        <v>-3.3016218813634319</v>
      </c>
      <c r="AB871">
        <v>-0.538469672174272</v>
      </c>
      <c r="AC871">
        <v>1.6815139080098898</v>
      </c>
      <c r="AD871">
        <v>-2.8169771546153837</v>
      </c>
      <c r="AE871">
        <v>20.622981205539407</v>
      </c>
      <c r="AF871">
        <v>-11.222187884121301</v>
      </c>
      <c r="AG871">
        <v>8.3161203766103728</v>
      </c>
      <c r="AH871">
        <v>7.0428302020529276</v>
      </c>
      <c r="AI871">
        <v>-0.2323076435419551</v>
      </c>
      <c r="AJ871">
        <v>-2.842174883954991</v>
      </c>
      <c r="AK871">
        <v>-0.807468536849556</v>
      </c>
      <c r="AL871">
        <v>-5.5937278121617524</v>
      </c>
      <c r="AM871">
        <v>3.7073348262722417E-3</v>
      </c>
      <c r="AN871" s="2"/>
    </row>
    <row r="872" spans="1:40" x14ac:dyDescent="0.45">
      <c r="A872">
        <v>871</v>
      </c>
      <c r="B872" t="s">
        <v>131</v>
      </c>
      <c r="C872">
        <v>1984</v>
      </c>
      <c r="D872">
        <v>25</v>
      </c>
      <c r="E872" t="s">
        <v>94</v>
      </c>
      <c r="F872" t="s">
        <v>13</v>
      </c>
      <c r="G872">
        <v>597</v>
      </c>
      <c r="H872">
        <v>113</v>
      </c>
      <c r="I872">
        <v>147</v>
      </c>
      <c r="J872">
        <v>100</v>
      </c>
      <c r="K872">
        <v>27</v>
      </c>
      <c r="L872">
        <v>4</v>
      </c>
      <c r="M872">
        <v>66</v>
      </c>
      <c r="N872">
        <v>86</v>
      </c>
      <c r="O872">
        <v>146</v>
      </c>
      <c r="P872" s="28">
        <v>6</v>
      </c>
      <c r="Q872">
        <v>4.0999999999999996</v>
      </c>
      <c r="R872">
        <v>6</v>
      </c>
      <c r="S872">
        <v>-0.4</v>
      </c>
      <c r="T872">
        <v>34</v>
      </c>
      <c r="U872">
        <v>9</v>
      </c>
      <c r="V872">
        <v>-47.217614202620098</v>
      </c>
      <c r="W872">
        <v>10.86797118636124</v>
      </c>
      <c r="X872">
        <v>3.9332993485851357</v>
      </c>
      <c r="Y872">
        <v>14.185340648675021</v>
      </c>
      <c r="Z872">
        <v>-5.9560244736478394</v>
      </c>
      <c r="AA872">
        <v>-2.4762164110225742</v>
      </c>
      <c r="AB872">
        <v>-0.538469672174272</v>
      </c>
      <c r="AC872">
        <v>2.6423789983012553</v>
      </c>
      <c r="AD872">
        <v>-3.7270774661065076</v>
      </c>
      <c r="AE872">
        <v>27.125723027105888</v>
      </c>
      <c r="AF872">
        <v>-11.222187884121301</v>
      </c>
      <c r="AG872">
        <v>8.9726561958164535</v>
      </c>
      <c r="AH872">
        <v>8.8035377525661591</v>
      </c>
      <c r="AI872">
        <v>4.4249074960372399E-2</v>
      </c>
      <c r="AJ872">
        <v>-7.4333804657284377</v>
      </c>
      <c r="AK872">
        <v>-1.211202805274334</v>
      </c>
      <c r="AL872">
        <v>-3.2070171483238377</v>
      </c>
      <c r="AM872">
        <v>3.8902507343381638E-2</v>
      </c>
      <c r="AN872" s="2"/>
    </row>
    <row r="873" spans="1:40" x14ac:dyDescent="0.45">
      <c r="A873">
        <v>872</v>
      </c>
      <c r="B873" t="s">
        <v>122</v>
      </c>
      <c r="C873">
        <v>2000</v>
      </c>
      <c r="D873">
        <v>32</v>
      </c>
      <c r="E873" t="s">
        <v>31</v>
      </c>
      <c r="F873" t="s">
        <v>13</v>
      </c>
      <c r="G873">
        <v>707</v>
      </c>
      <c r="H873">
        <v>115</v>
      </c>
      <c r="I873">
        <v>191</v>
      </c>
      <c r="J873">
        <v>104</v>
      </c>
      <c r="K873">
        <v>44</v>
      </c>
      <c r="L873">
        <v>0</v>
      </c>
      <c r="M873">
        <v>1</v>
      </c>
      <c r="N873">
        <v>112</v>
      </c>
      <c r="O873">
        <v>163</v>
      </c>
      <c r="P873" s="28">
        <v>6</v>
      </c>
      <c r="Q873">
        <v>3.6</v>
      </c>
      <c r="R873">
        <v>6.2</v>
      </c>
      <c r="S873">
        <v>-1.3</v>
      </c>
      <c r="T873">
        <v>59</v>
      </c>
      <c r="U873">
        <v>-4</v>
      </c>
      <c r="V873">
        <v>-47.217614202620098</v>
      </c>
      <c r="W873">
        <v>12.870444939292122</v>
      </c>
      <c r="X873">
        <v>4.0029152662592091</v>
      </c>
      <c r="Y873">
        <v>18.43129295167979</v>
      </c>
      <c r="Z873">
        <v>-6.1942654525937533</v>
      </c>
      <c r="AA873">
        <v>-4.0353156327775279</v>
      </c>
      <c r="AB873">
        <v>0</v>
      </c>
      <c r="AC873">
        <v>4.0036045428806899E-2</v>
      </c>
      <c r="AD873">
        <v>-4.8538683279526609</v>
      </c>
      <c r="AE873">
        <v>30.284197626152466</v>
      </c>
      <c r="AF873">
        <v>-11.222187884121301</v>
      </c>
      <c r="AG873">
        <v>7.8784298304729843</v>
      </c>
      <c r="AH873">
        <v>9.0969890109850322</v>
      </c>
      <c r="AI873">
        <v>0.14380949362121029</v>
      </c>
      <c r="AJ873">
        <v>-12.899101396411114</v>
      </c>
      <c r="AK873">
        <v>0.538312357899704</v>
      </c>
      <c r="AL873">
        <v>-3.1359253746851348</v>
      </c>
      <c r="AM873">
        <v>4.1649453659812735E-2</v>
      </c>
      <c r="AN873" s="2"/>
    </row>
    <row r="874" spans="1:40" x14ac:dyDescent="0.45">
      <c r="A874">
        <v>873</v>
      </c>
      <c r="B874" t="s">
        <v>323</v>
      </c>
      <c r="C874">
        <v>1983</v>
      </c>
      <c r="D874">
        <v>25</v>
      </c>
      <c r="E874" t="s">
        <v>59</v>
      </c>
      <c r="F874" t="s">
        <v>13</v>
      </c>
      <c r="G874">
        <v>581</v>
      </c>
      <c r="H874">
        <v>83</v>
      </c>
      <c r="I874">
        <v>161</v>
      </c>
      <c r="J874">
        <v>114</v>
      </c>
      <c r="K874">
        <v>31</v>
      </c>
      <c r="L874">
        <v>2</v>
      </c>
      <c r="M874">
        <v>30</v>
      </c>
      <c r="N874">
        <v>57</v>
      </c>
      <c r="O874">
        <v>138</v>
      </c>
      <c r="P874" s="28">
        <v>6</v>
      </c>
      <c r="Q874">
        <v>4.2</v>
      </c>
      <c r="R874">
        <v>6.2</v>
      </c>
      <c r="S874">
        <v>0.9</v>
      </c>
      <c r="T874">
        <v>28</v>
      </c>
      <c r="U874">
        <v>4</v>
      </c>
      <c r="V874">
        <v>-47.217614202620098</v>
      </c>
      <c r="W874">
        <v>10.576702276844021</v>
      </c>
      <c r="X874">
        <v>2.8890605834740377</v>
      </c>
      <c r="Y874">
        <v>15.536325472358357</v>
      </c>
      <c r="Z874">
        <v>-6.7898678999585371</v>
      </c>
      <c r="AA874">
        <v>-2.8430632867296222</v>
      </c>
      <c r="AB874">
        <v>-0.269234836087136</v>
      </c>
      <c r="AC874">
        <v>1.201081362864207</v>
      </c>
      <c r="AD874">
        <v>-2.4702722740473364</v>
      </c>
      <c r="AE874">
        <v>25.639382039319266</v>
      </c>
      <c r="AF874">
        <v>-11.222187884121301</v>
      </c>
      <c r="AG874">
        <v>9.1915014688851482</v>
      </c>
      <c r="AH874">
        <v>9.0969890109850322</v>
      </c>
      <c r="AI874">
        <v>-9.9560418660837896E-2</v>
      </c>
      <c r="AJ874">
        <v>-6.1216074423645956</v>
      </c>
      <c r="AK874">
        <v>-0.538312357899704</v>
      </c>
      <c r="AL874">
        <v>-3.4406783877591067</v>
      </c>
      <c r="AM874">
        <v>3.1048068989787955E-2</v>
      </c>
      <c r="AN874" s="2"/>
    </row>
    <row r="875" spans="1:40" x14ac:dyDescent="0.45">
      <c r="A875">
        <v>874</v>
      </c>
      <c r="B875" t="s">
        <v>573</v>
      </c>
      <c r="C875">
        <v>1963</v>
      </c>
      <c r="D875">
        <v>29</v>
      </c>
      <c r="E875" t="s">
        <v>25</v>
      </c>
      <c r="F875" t="s">
        <v>17</v>
      </c>
      <c r="G875">
        <v>726</v>
      </c>
      <c r="H875">
        <v>106</v>
      </c>
      <c r="I875">
        <v>200</v>
      </c>
      <c r="J875">
        <v>139</v>
      </c>
      <c r="K875">
        <v>26</v>
      </c>
      <c r="L875">
        <v>8</v>
      </c>
      <c r="M875">
        <v>10</v>
      </c>
      <c r="N875">
        <v>59</v>
      </c>
      <c r="O875">
        <v>134</v>
      </c>
      <c r="P875" s="28">
        <v>6</v>
      </c>
      <c r="Q875">
        <v>3.3</v>
      </c>
      <c r="R875">
        <v>5.4</v>
      </c>
      <c r="S875">
        <v>-0.4</v>
      </c>
      <c r="T875">
        <v>30</v>
      </c>
      <c r="U875">
        <v>3</v>
      </c>
      <c r="V875">
        <v>-47.217614202620098</v>
      </c>
      <c r="W875">
        <v>13.216326769343819</v>
      </c>
      <c r="X875">
        <v>3.6896436367258794</v>
      </c>
      <c r="Y875">
        <v>19.29978319547622</v>
      </c>
      <c r="Z875">
        <v>-8.2788740183704981</v>
      </c>
      <c r="AA875">
        <v>-2.384504692095812</v>
      </c>
      <c r="AB875">
        <v>-1.076939344348544</v>
      </c>
      <c r="AC875">
        <v>0.40036045428806899</v>
      </c>
      <c r="AD875">
        <v>-2.5569484941893483</v>
      </c>
      <c r="AE875">
        <v>24.896211545425952</v>
      </c>
      <c r="AF875">
        <v>-11.222187884121301</v>
      </c>
      <c r="AG875">
        <v>7.2218940112669019</v>
      </c>
      <c r="AH875">
        <v>7.9231839773095443</v>
      </c>
      <c r="AI875">
        <v>4.4249074960372399E-2</v>
      </c>
      <c r="AJ875">
        <v>-6.5588651168192103</v>
      </c>
      <c r="AK875">
        <v>-0.403734268424778</v>
      </c>
      <c r="AL875">
        <v>-3.0080153561928302</v>
      </c>
      <c r="AM875">
        <v>4.7065076893832568E-2</v>
      </c>
      <c r="AN875" s="2"/>
    </row>
    <row r="876" spans="1:40" x14ac:dyDescent="0.45">
      <c r="A876">
        <v>875</v>
      </c>
      <c r="B876" t="s">
        <v>574</v>
      </c>
      <c r="C876">
        <v>2004</v>
      </c>
      <c r="D876">
        <v>32</v>
      </c>
      <c r="E876" t="s">
        <v>117</v>
      </c>
      <c r="F876" t="s">
        <v>17</v>
      </c>
      <c r="G876">
        <v>707</v>
      </c>
      <c r="H876">
        <v>108</v>
      </c>
      <c r="I876">
        <v>208</v>
      </c>
      <c r="J876">
        <v>143</v>
      </c>
      <c r="K876">
        <v>47</v>
      </c>
      <c r="L876">
        <v>2</v>
      </c>
      <c r="M876">
        <v>5</v>
      </c>
      <c r="N876">
        <v>58</v>
      </c>
      <c r="O876">
        <v>138</v>
      </c>
      <c r="P876" s="28">
        <v>6</v>
      </c>
      <c r="Q876">
        <v>4</v>
      </c>
      <c r="R876">
        <v>6.4</v>
      </c>
      <c r="S876">
        <v>0</v>
      </c>
      <c r="T876">
        <v>40</v>
      </c>
      <c r="U876">
        <v>1</v>
      </c>
      <c r="V876">
        <v>-47.217614202620098</v>
      </c>
      <c r="W876">
        <v>12.870444939292122</v>
      </c>
      <c r="X876">
        <v>3.7592595543999527</v>
      </c>
      <c r="Y876">
        <v>20.071774523295268</v>
      </c>
      <c r="Z876">
        <v>-8.5171149973164102</v>
      </c>
      <c r="AA876">
        <v>-4.3104507895578141</v>
      </c>
      <c r="AB876">
        <v>-0.269234836087136</v>
      </c>
      <c r="AC876">
        <v>0.20018022714403449</v>
      </c>
      <c r="AD876">
        <v>-2.5136103841183424</v>
      </c>
      <c r="AE876">
        <v>25.639382039319266</v>
      </c>
      <c r="AF876">
        <v>-11.222187884121301</v>
      </c>
      <c r="AG876">
        <v>8.7538109227477605</v>
      </c>
      <c r="AH876">
        <v>9.3904402694039035</v>
      </c>
      <c r="AI876">
        <v>0</v>
      </c>
      <c r="AJ876">
        <v>-8.7451534890922797</v>
      </c>
      <c r="AK876">
        <v>-0.134578089474926</v>
      </c>
      <c r="AL876">
        <v>-2.2446521967859989</v>
      </c>
      <c r="AM876">
        <v>9.5811754701051521E-2</v>
      </c>
      <c r="AN876" s="2"/>
    </row>
    <row r="877" spans="1:40" x14ac:dyDescent="0.45">
      <c r="A877">
        <v>876</v>
      </c>
      <c r="B877" t="s">
        <v>575</v>
      </c>
      <c r="C877">
        <v>2013</v>
      </c>
      <c r="D877">
        <v>32</v>
      </c>
      <c r="E877" t="s">
        <v>40</v>
      </c>
      <c r="F877" t="s">
        <v>13</v>
      </c>
      <c r="G877">
        <v>532</v>
      </c>
      <c r="H877">
        <v>82</v>
      </c>
      <c r="I877">
        <v>140</v>
      </c>
      <c r="J877">
        <v>97</v>
      </c>
      <c r="K877">
        <v>26</v>
      </c>
      <c r="L877">
        <v>2</v>
      </c>
      <c r="M877">
        <v>21</v>
      </c>
      <c r="N877">
        <v>25</v>
      </c>
      <c r="O877">
        <v>118</v>
      </c>
      <c r="P877" s="28">
        <v>6</v>
      </c>
      <c r="Q877">
        <v>4.2</v>
      </c>
      <c r="R877">
        <v>3.5</v>
      </c>
      <c r="S877">
        <v>2.2000000000000002</v>
      </c>
      <c r="T877">
        <v>13</v>
      </c>
      <c r="U877">
        <v>6</v>
      </c>
      <c r="V877">
        <v>-47.217614202620098</v>
      </c>
      <c r="W877">
        <v>9.6846912414475383</v>
      </c>
      <c r="X877">
        <v>2.854252624637001</v>
      </c>
      <c r="Y877">
        <v>13.509848236833353</v>
      </c>
      <c r="Z877">
        <v>-5.7773437394384048</v>
      </c>
      <c r="AA877">
        <v>-2.384504692095812</v>
      </c>
      <c r="AB877">
        <v>-0.269234836087136</v>
      </c>
      <c r="AC877">
        <v>0.84075695400494488</v>
      </c>
      <c r="AD877">
        <v>-1.0834527517751475</v>
      </c>
      <c r="AE877">
        <v>21.923529569852704</v>
      </c>
      <c r="AF877">
        <v>-11.222187884121301</v>
      </c>
      <c r="AG877">
        <v>9.1915014688851482</v>
      </c>
      <c r="AH877">
        <v>5.1353970223302596</v>
      </c>
      <c r="AI877">
        <v>-0.24336991228204821</v>
      </c>
      <c r="AJ877">
        <v>-2.842174883954991</v>
      </c>
      <c r="AK877">
        <v>-0.807468536849556</v>
      </c>
      <c r="AL877">
        <v>-8.7073743212335479</v>
      </c>
      <c r="AM877">
        <v>1.6533453208247658E-4</v>
      </c>
      <c r="AN877" s="2"/>
    </row>
    <row r="878" spans="1:40" x14ac:dyDescent="0.45">
      <c r="A878">
        <v>877</v>
      </c>
      <c r="B878" t="s">
        <v>396</v>
      </c>
      <c r="C878">
        <v>2003</v>
      </c>
      <c r="D878">
        <v>33</v>
      </c>
      <c r="E878" t="s">
        <v>25</v>
      </c>
      <c r="F878" t="s">
        <v>17</v>
      </c>
      <c r="G878">
        <v>531</v>
      </c>
      <c r="H878">
        <v>89</v>
      </c>
      <c r="I878">
        <v>123</v>
      </c>
      <c r="J878">
        <v>50</v>
      </c>
      <c r="K878">
        <v>32</v>
      </c>
      <c r="L878">
        <v>2</v>
      </c>
      <c r="M878">
        <v>1</v>
      </c>
      <c r="N878">
        <v>77</v>
      </c>
      <c r="O878">
        <v>160</v>
      </c>
      <c r="P878" s="28">
        <v>6</v>
      </c>
      <c r="Q878">
        <v>4.4000000000000004</v>
      </c>
      <c r="R878">
        <v>5.2</v>
      </c>
      <c r="S878">
        <v>1</v>
      </c>
      <c r="T878">
        <v>37</v>
      </c>
      <c r="U878">
        <v>-2</v>
      </c>
      <c r="V878">
        <v>-47.217614202620098</v>
      </c>
      <c r="W878">
        <v>9.6664869346027107</v>
      </c>
      <c r="X878">
        <v>3.0979083364962574</v>
      </c>
      <c r="Y878">
        <v>11.869366665217875</v>
      </c>
      <c r="Z878">
        <v>-2.9780122368239197</v>
      </c>
      <c r="AA878">
        <v>-2.9347750056563839</v>
      </c>
      <c r="AB878">
        <v>-0.269234836087136</v>
      </c>
      <c r="AC878">
        <v>4.0036045428806899E-2</v>
      </c>
      <c r="AD878">
        <v>-3.3370344754674544</v>
      </c>
      <c r="AE878">
        <v>29.726819755732482</v>
      </c>
      <c r="AF878">
        <v>-11.222187884121301</v>
      </c>
      <c r="AG878">
        <v>9.6291920150225376</v>
      </c>
      <c r="AH878">
        <v>7.6297327188906721</v>
      </c>
      <c r="AI878">
        <v>-0.11062268740093099</v>
      </c>
      <c r="AJ878">
        <v>-8.0892669774103592</v>
      </c>
      <c r="AK878">
        <v>0.269156178949852</v>
      </c>
      <c r="AL878">
        <v>-4.2300496552463844</v>
      </c>
      <c r="AM878">
        <v>1.4342954058735159E-2</v>
      </c>
      <c r="AN878" s="2"/>
    </row>
    <row r="879" spans="1:40" x14ac:dyDescent="0.45">
      <c r="A879">
        <v>878</v>
      </c>
      <c r="B879" t="s">
        <v>403</v>
      </c>
      <c r="C879">
        <v>2023</v>
      </c>
      <c r="D879">
        <v>29</v>
      </c>
      <c r="E879" t="s">
        <v>313</v>
      </c>
      <c r="F879" t="s">
        <v>17</v>
      </c>
      <c r="G879">
        <v>687</v>
      </c>
      <c r="H879">
        <v>108</v>
      </c>
      <c r="I879">
        <v>153</v>
      </c>
      <c r="J879">
        <v>87</v>
      </c>
      <c r="K879">
        <v>33</v>
      </c>
      <c r="L879">
        <v>2</v>
      </c>
      <c r="M879">
        <v>31</v>
      </c>
      <c r="N879">
        <v>66</v>
      </c>
      <c r="O879">
        <v>122</v>
      </c>
      <c r="P879" s="28">
        <v>6</v>
      </c>
      <c r="Q879">
        <v>3.8</v>
      </c>
      <c r="R879">
        <v>5.3</v>
      </c>
      <c r="S879">
        <v>1.6</v>
      </c>
      <c r="T879">
        <v>16</v>
      </c>
      <c r="U879">
        <v>7</v>
      </c>
      <c r="V879">
        <v>-47.217614202620098</v>
      </c>
      <c r="W879">
        <v>12.506358802395598</v>
      </c>
      <c r="X879">
        <v>3.7592595543999527</v>
      </c>
      <c r="Y879">
        <v>14.764334144539308</v>
      </c>
      <c r="Z879">
        <v>-5.181741292073621</v>
      </c>
      <c r="AA879">
        <v>-3.0264867245831457</v>
      </c>
      <c r="AB879">
        <v>-0.269234836087136</v>
      </c>
      <c r="AC879">
        <v>1.2411174082930139</v>
      </c>
      <c r="AD879">
        <v>-2.8603152646863896</v>
      </c>
      <c r="AE879">
        <v>22.666700063746017</v>
      </c>
      <c r="AF879">
        <v>-11.222187884121301</v>
      </c>
      <c r="AG879">
        <v>8.3161203766103728</v>
      </c>
      <c r="AH879">
        <v>7.7764583481001077</v>
      </c>
      <c r="AI879">
        <v>-0.1769962998414896</v>
      </c>
      <c r="AJ879">
        <v>-3.498061395636912</v>
      </c>
      <c r="AK879">
        <v>-0.94204662632448199</v>
      </c>
      <c r="AL879">
        <v>-3.3643358278902018</v>
      </c>
      <c r="AM879">
        <v>3.3428843039757322E-2</v>
      </c>
      <c r="AN879" s="2"/>
    </row>
    <row r="880" spans="1:40" x14ac:dyDescent="0.45">
      <c r="A880">
        <v>879</v>
      </c>
      <c r="B880" t="s">
        <v>387</v>
      </c>
      <c r="C880">
        <v>2002</v>
      </c>
      <c r="D880">
        <v>30</v>
      </c>
      <c r="E880" t="s">
        <v>40</v>
      </c>
      <c r="F880" t="s">
        <v>13</v>
      </c>
      <c r="G880">
        <v>518</v>
      </c>
      <c r="H880">
        <v>84</v>
      </c>
      <c r="I880">
        <v>152</v>
      </c>
      <c r="J880">
        <v>88</v>
      </c>
      <c r="K880">
        <v>31</v>
      </c>
      <c r="L880">
        <v>0</v>
      </c>
      <c r="M880">
        <v>0</v>
      </c>
      <c r="N880">
        <v>73</v>
      </c>
      <c r="O880">
        <v>184</v>
      </c>
      <c r="P880" s="28">
        <v>6</v>
      </c>
      <c r="Q880">
        <v>4.2</v>
      </c>
      <c r="R880">
        <v>6</v>
      </c>
      <c r="S880">
        <v>-0.6</v>
      </c>
      <c r="T880">
        <v>53</v>
      </c>
      <c r="U880">
        <v>-4</v>
      </c>
      <c r="V880">
        <v>-47.217614202620098</v>
      </c>
      <c r="W880">
        <v>9.4298309456199707</v>
      </c>
      <c r="X880">
        <v>2.9238685423110744</v>
      </c>
      <c r="Y880">
        <v>14.667835228561927</v>
      </c>
      <c r="Z880">
        <v>-5.2413015368100986</v>
      </c>
      <c r="AA880">
        <v>-2.8430632867296222</v>
      </c>
      <c r="AB880">
        <v>0</v>
      </c>
      <c r="AC880">
        <v>0</v>
      </c>
      <c r="AD880">
        <v>-3.1636820351834309</v>
      </c>
      <c r="AE880">
        <v>34.185842719092356</v>
      </c>
      <c r="AF880">
        <v>-11.222187884121301</v>
      </c>
      <c r="AG880">
        <v>9.1915014688851482</v>
      </c>
      <c r="AH880">
        <v>8.8035377525661591</v>
      </c>
      <c r="AI880">
        <v>6.6373612440558588E-2</v>
      </c>
      <c r="AJ880">
        <v>-11.587328373047271</v>
      </c>
      <c r="AK880">
        <v>0.538312357899704</v>
      </c>
      <c r="AL880">
        <v>-1.4680746911349232</v>
      </c>
      <c r="AM880">
        <v>0.18723542782751879</v>
      </c>
      <c r="AN880" s="2"/>
    </row>
    <row r="881" spans="1:40" x14ac:dyDescent="0.45">
      <c r="A881">
        <v>880</v>
      </c>
      <c r="B881" t="s">
        <v>323</v>
      </c>
      <c r="C881">
        <v>1988</v>
      </c>
      <c r="D881">
        <v>30</v>
      </c>
      <c r="E881" t="s">
        <v>59</v>
      </c>
      <c r="F881" t="s">
        <v>13</v>
      </c>
      <c r="G881">
        <v>523</v>
      </c>
      <c r="H881">
        <v>73</v>
      </c>
      <c r="I881">
        <v>145</v>
      </c>
      <c r="J881">
        <v>105</v>
      </c>
      <c r="K881">
        <v>24</v>
      </c>
      <c r="L881">
        <v>1</v>
      </c>
      <c r="M881">
        <v>7</v>
      </c>
      <c r="N881">
        <v>46</v>
      </c>
      <c r="O881">
        <v>138</v>
      </c>
      <c r="P881" s="28">
        <v>6</v>
      </c>
      <c r="Q881">
        <v>4.4000000000000004</v>
      </c>
      <c r="R881">
        <v>5.4</v>
      </c>
      <c r="S881">
        <v>1.5</v>
      </c>
      <c r="T881">
        <v>25</v>
      </c>
      <c r="U881">
        <v>3</v>
      </c>
      <c r="V881">
        <v>-47.217614202620098</v>
      </c>
      <c r="W881">
        <v>9.5208524798441019</v>
      </c>
      <c r="X881">
        <v>2.5409809951036717</v>
      </c>
      <c r="Y881">
        <v>13.992342816720258</v>
      </c>
      <c r="Z881">
        <v>-6.2538256973302317</v>
      </c>
      <c r="AA881">
        <v>-2.201081254242288</v>
      </c>
      <c r="AB881">
        <v>-0.134617418043568</v>
      </c>
      <c r="AC881">
        <v>0.28025231800164829</v>
      </c>
      <c r="AD881">
        <v>-1.9935530632662715</v>
      </c>
      <c r="AE881">
        <v>25.639382039319266</v>
      </c>
      <c r="AF881">
        <v>-11.222187884121301</v>
      </c>
      <c r="AG881">
        <v>9.6291920150225376</v>
      </c>
      <c r="AH881">
        <v>7.9231839773095443</v>
      </c>
      <c r="AI881">
        <v>-0.16593403110139648</v>
      </c>
      <c r="AJ881">
        <v>-5.4657209306826751</v>
      </c>
      <c r="AK881">
        <v>-0.403734268424778</v>
      </c>
      <c r="AL881">
        <v>-5.5320821085115757</v>
      </c>
      <c r="AM881">
        <v>3.9421381022289419E-3</v>
      </c>
      <c r="AN881" s="2"/>
    </row>
    <row r="882" spans="1:40" x14ac:dyDescent="0.45">
      <c r="A882">
        <v>881</v>
      </c>
      <c r="B882" t="s">
        <v>214</v>
      </c>
      <c r="C882">
        <v>1962</v>
      </c>
      <c r="D882">
        <v>29</v>
      </c>
      <c r="E882" t="s">
        <v>37</v>
      </c>
      <c r="F882" t="s">
        <v>17</v>
      </c>
      <c r="G882">
        <v>759</v>
      </c>
      <c r="H882">
        <v>130</v>
      </c>
      <c r="I882">
        <v>208</v>
      </c>
      <c r="J882">
        <v>179</v>
      </c>
      <c r="K882">
        <v>13</v>
      </c>
      <c r="L882">
        <v>10</v>
      </c>
      <c r="M882">
        <v>104</v>
      </c>
      <c r="N882">
        <v>51</v>
      </c>
      <c r="O882">
        <v>99</v>
      </c>
      <c r="P882" s="28">
        <v>6</v>
      </c>
      <c r="Q882">
        <v>3.3</v>
      </c>
      <c r="R882">
        <v>6.2</v>
      </c>
      <c r="S882">
        <v>0.9</v>
      </c>
      <c r="T882">
        <v>3</v>
      </c>
      <c r="U882">
        <v>22</v>
      </c>
      <c r="V882">
        <v>-47.217614202620098</v>
      </c>
      <c r="W882">
        <v>13.817068895223084</v>
      </c>
      <c r="X882">
        <v>4.5250346488147581</v>
      </c>
      <c r="Y882">
        <v>20.071774523295268</v>
      </c>
      <c r="Z882">
        <v>-10.661283807829633</v>
      </c>
      <c r="AA882">
        <v>-1.192252346047906</v>
      </c>
      <c r="AB882">
        <v>-1.3461741804356799</v>
      </c>
      <c r="AC882">
        <v>4.1637487245959175</v>
      </c>
      <c r="AD882">
        <v>-2.2102436136213011</v>
      </c>
      <c r="AE882">
        <v>18.393469723859472</v>
      </c>
      <c r="AF882">
        <v>-11.222187884121301</v>
      </c>
      <c r="AG882">
        <v>7.2218940112669019</v>
      </c>
      <c r="AH882">
        <v>9.0969890109850322</v>
      </c>
      <c r="AI882">
        <v>-9.9560418660837896E-2</v>
      </c>
      <c r="AJ882">
        <v>-0.65588651168192103</v>
      </c>
      <c r="AK882">
        <v>-2.960717968448372</v>
      </c>
      <c r="AL882">
        <v>-0.27594139542660701</v>
      </c>
      <c r="AM882">
        <v>0.43144907661156978</v>
      </c>
      <c r="AN882" s="2"/>
    </row>
    <row r="883" spans="1:40" x14ac:dyDescent="0.45">
      <c r="A883">
        <v>882</v>
      </c>
      <c r="B883" t="s">
        <v>445</v>
      </c>
      <c r="C883">
        <v>2004</v>
      </c>
      <c r="D883">
        <v>28</v>
      </c>
      <c r="E883" t="s">
        <v>46</v>
      </c>
      <c r="F883" t="s">
        <v>17</v>
      </c>
      <c r="G883">
        <v>687</v>
      </c>
      <c r="H883">
        <v>104</v>
      </c>
      <c r="I883">
        <v>172</v>
      </c>
      <c r="J883">
        <v>99</v>
      </c>
      <c r="K883">
        <v>40</v>
      </c>
      <c r="L883">
        <v>3</v>
      </c>
      <c r="M883">
        <v>9</v>
      </c>
      <c r="N883">
        <v>127</v>
      </c>
      <c r="O883">
        <v>160</v>
      </c>
      <c r="P883" s="28">
        <v>6</v>
      </c>
      <c r="Q883">
        <v>3.9</v>
      </c>
      <c r="R883">
        <v>6.2</v>
      </c>
      <c r="S883">
        <v>-0.9</v>
      </c>
      <c r="T883">
        <v>52</v>
      </c>
      <c r="U883">
        <v>-3</v>
      </c>
      <c r="V883">
        <v>-47.217614202620098</v>
      </c>
      <c r="W883">
        <v>12.506358802395598</v>
      </c>
      <c r="X883">
        <v>3.6200277190518064</v>
      </c>
      <c r="Y883">
        <v>16.597813548109549</v>
      </c>
      <c r="Z883">
        <v>-5.8964642289113609</v>
      </c>
      <c r="AA883">
        <v>-3.6684687570704799</v>
      </c>
      <c r="AB883">
        <v>-0.40385225413070402</v>
      </c>
      <c r="AC883">
        <v>0.36032440885926209</v>
      </c>
      <c r="AD883">
        <v>-5.5039399790177495</v>
      </c>
      <c r="AE883">
        <v>29.726819755732482</v>
      </c>
      <c r="AF883">
        <v>-11.222187884121301</v>
      </c>
      <c r="AG883">
        <v>8.5349656496790658</v>
      </c>
      <c r="AH883">
        <v>9.0969890109850322</v>
      </c>
      <c r="AI883">
        <v>9.9560418660837896E-2</v>
      </c>
      <c r="AJ883">
        <v>-11.368699535819964</v>
      </c>
      <c r="AK883">
        <v>0.403734268424778</v>
      </c>
      <c r="AL883">
        <v>-4.3346332597932502</v>
      </c>
      <c r="AM883">
        <v>1.2937117282649518E-2</v>
      </c>
      <c r="AN883" s="2"/>
    </row>
    <row r="884" spans="1:40" x14ac:dyDescent="0.45">
      <c r="A884">
        <v>883</v>
      </c>
      <c r="B884" t="s">
        <v>576</v>
      </c>
      <c r="C884">
        <v>1966</v>
      </c>
      <c r="D884">
        <v>26</v>
      </c>
      <c r="E884" t="s">
        <v>59</v>
      </c>
      <c r="F884" t="s">
        <v>13</v>
      </c>
      <c r="G884">
        <v>506</v>
      </c>
      <c r="H884">
        <v>83</v>
      </c>
      <c r="I884">
        <v>118</v>
      </c>
      <c r="J884">
        <v>71</v>
      </c>
      <c r="K884">
        <v>16</v>
      </c>
      <c r="L884">
        <v>8</v>
      </c>
      <c r="M884">
        <v>5</v>
      </c>
      <c r="N884">
        <v>66</v>
      </c>
      <c r="O884">
        <v>148</v>
      </c>
      <c r="P884" s="28">
        <v>6</v>
      </c>
      <c r="Q884">
        <v>4.3</v>
      </c>
      <c r="R884">
        <v>5.9</v>
      </c>
      <c r="S884">
        <v>1</v>
      </c>
      <c r="T884">
        <v>30</v>
      </c>
      <c r="U884">
        <v>1</v>
      </c>
      <c r="V884">
        <v>-47.217614202620098</v>
      </c>
      <c r="W884">
        <v>9.2113792634820566</v>
      </c>
      <c r="X884">
        <v>2.8890605834740377</v>
      </c>
      <c r="Y884">
        <v>11.386872085330969</v>
      </c>
      <c r="Z884">
        <v>-4.2287773762899663</v>
      </c>
      <c r="AA884">
        <v>-1.467387502828192</v>
      </c>
      <c r="AB884">
        <v>-1.076939344348544</v>
      </c>
      <c r="AC884">
        <v>0.20018022714403449</v>
      </c>
      <c r="AD884">
        <v>-2.8603152646863896</v>
      </c>
      <c r="AE884">
        <v>27.497308274052546</v>
      </c>
      <c r="AF884">
        <v>-11.222187884121301</v>
      </c>
      <c r="AG884">
        <v>9.4103467419538429</v>
      </c>
      <c r="AH884">
        <v>8.6568121233567243</v>
      </c>
      <c r="AI884">
        <v>-0.11062268740093099</v>
      </c>
      <c r="AJ884">
        <v>-6.5588651168192103</v>
      </c>
      <c r="AK884">
        <v>-0.134578089474926</v>
      </c>
      <c r="AL884">
        <v>-5.6253281697953454</v>
      </c>
      <c r="AM884">
        <v>3.5924276989798627E-3</v>
      </c>
      <c r="AN884" s="2"/>
    </row>
    <row r="885" spans="1:40" x14ac:dyDescent="0.45">
      <c r="A885">
        <v>884</v>
      </c>
      <c r="B885" t="s">
        <v>542</v>
      </c>
      <c r="C885">
        <v>1987</v>
      </c>
      <c r="D885">
        <v>30</v>
      </c>
      <c r="E885" t="s">
        <v>43</v>
      </c>
      <c r="F885" t="s">
        <v>13</v>
      </c>
      <c r="G885">
        <v>542</v>
      </c>
      <c r="H885">
        <v>114</v>
      </c>
      <c r="I885">
        <v>164</v>
      </c>
      <c r="J885">
        <v>102</v>
      </c>
      <c r="K885">
        <v>41</v>
      </c>
      <c r="L885">
        <v>5</v>
      </c>
      <c r="M885">
        <v>45</v>
      </c>
      <c r="N885">
        <v>69</v>
      </c>
      <c r="O885">
        <v>161</v>
      </c>
      <c r="P885" s="28">
        <v>6</v>
      </c>
      <c r="Q885">
        <v>4.4000000000000004</v>
      </c>
      <c r="R885">
        <v>6</v>
      </c>
      <c r="S885">
        <v>-0.4</v>
      </c>
      <c r="T885">
        <v>44</v>
      </c>
      <c r="U885">
        <v>6</v>
      </c>
      <c r="V885">
        <v>-47.217614202620098</v>
      </c>
      <c r="W885">
        <v>9.8667343098957989</v>
      </c>
      <c r="X885">
        <v>3.9681073074221724</v>
      </c>
      <c r="Y885">
        <v>15.825822220290499</v>
      </c>
      <c r="Z885">
        <v>-6.0751449631207963</v>
      </c>
      <c r="AA885">
        <v>-3.7601804759972417</v>
      </c>
      <c r="AB885">
        <v>-0.67308709021783997</v>
      </c>
      <c r="AC885">
        <v>1.8016220442963105</v>
      </c>
      <c r="AD885">
        <v>-2.9903295948994071</v>
      </c>
      <c r="AE885">
        <v>29.912612379205807</v>
      </c>
      <c r="AF885">
        <v>-11.222187884121301</v>
      </c>
      <c r="AG885">
        <v>9.6291920150225376</v>
      </c>
      <c r="AH885">
        <v>8.8035377525661591</v>
      </c>
      <c r="AI885">
        <v>4.4249074960372399E-2</v>
      </c>
      <c r="AJ885">
        <v>-9.6196688380015072</v>
      </c>
      <c r="AK885">
        <v>-0.807468536849556</v>
      </c>
      <c r="AL885">
        <v>-2.5138044821680934</v>
      </c>
      <c r="AM885">
        <v>7.4896082929091307E-2</v>
      </c>
      <c r="AN885" s="2"/>
    </row>
    <row r="886" spans="1:40" x14ac:dyDescent="0.45">
      <c r="A886">
        <v>885</v>
      </c>
      <c r="B886" t="s">
        <v>577</v>
      </c>
      <c r="C886">
        <v>1967</v>
      </c>
      <c r="D886">
        <v>25</v>
      </c>
      <c r="E886" t="s">
        <v>52</v>
      </c>
      <c r="F886" t="s">
        <v>17</v>
      </c>
      <c r="G886">
        <v>541</v>
      </c>
      <c r="H886">
        <v>66</v>
      </c>
      <c r="I886">
        <v>120</v>
      </c>
      <c r="J886">
        <v>76</v>
      </c>
      <c r="K886">
        <v>20</v>
      </c>
      <c r="L886">
        <v>7</v>
      </c>
      <c r="M886">
        <v>24</v>
      </c>
      <c r="N886">
        <v>80</v>
      </c>
      <c r="O886">
        <v>136</v>
      </c>
      <c r="P886" s="28">
        <v>6</v>
      </c>
      <c r="Q886">
        <v>4</v>
      </c>
      <c r="R886">
        <v>4.7</v>
      </c>
      <c r="S886">
        <v>1.2</v>
      </c>
      <c r="T886">
        <v>19</v>
      </c>
      <c r="U886">
        <v>5</v>
      </c>
      <c r="V886">
        <v>-47.217614202620098</v>
      </c>
      <c r="W886">
        <v>9.848530003050973</v>
      </c>
      <c r="X886">
        <v>2.2973252832444158</v>
      </c>
      <c r="Y886">
        <v>11.579869917285732</v>
      </c>
      <c r="Z886">
        <v>-4.5265785999723578</v>
      </c>
      <c r="AA886">
        <v>-1.83423437853524</v>
      </c>
      <c r="AB886">
        <v>-0.94232192630497602</v>
      </c>
      <c r="AC886">
        <v>0.96086509029136558</v>
      </c>
      <c r="AD886">
        <v>-3.4670488056804722</v>
      </c>
      <c r="AE886">
        <v>25.267796792372607</v>
      </c>
      <c r="AF886">
        <v>-11.222187884121301</v>
      </c>
      <c r="AG886">
        <v>8.7538109227477605</v>
      </c>
      <c r="AH886">
        <v>6.896104572843492</v>
      </c>
      <c r="AI886">
        <v>-0.13274722488111718</v>
      </c>
      <c r="AJ886">
        <v>-4.153947907318833</v>
      </c>
      <c r="AK886">
        <v>-0.67289044737463</v>
      </c>
      <c r="AL886">
        <v>-8.5652687949726705</v>
      </c>
      <c r="AM886">
        <v>1.9057601975727871E-4</v>
      </c>
      <c r="AN886" s="2"/>
    </row>
    <row r="887" spans="1:40" x14ac:dyDescent="0.45">
      <c r="A887">
        <v>886</v>
      </c>
      <c r="B887" t="s">
        <v>578</v>
      </c>
      <c r="C887">
        <v>2011</v>
      </c>
      <c r="D887">
        <v>24</v>
      </c>
      <c r="E887" t="s">
        <v>65</v>
      </c>
      <c r="F887" t="s">
        <v>17</v>
      </c>
      <c r="G887">
        <v>466</v>
      </c>
      <c r="H887">
        <v>55</v>
      </c>
      <c r="I887">
        <v>134</v>
      </c>
      <c r="J887">
        <v>82</v>
      </c>
      <c r="K887">
        <v>26</v>
      </c>
      <c r="L887">
        <v>3</v>
      </c>
      <c r="M887">
        <v>2</v>
      </c>
      <c r="N887">
        <v>32</v>
      </c>
      <c r="O887">
        <v>155</v>
      </c>
      <c r="P887" s="28">
        <v>6</v>
      </c>
      <c r="Q887">
        <v>4.5999999999999996</v>
      </c>
      <c r="R887">
        <v>4.4000000000000004</v>
      </c>
      <c r="S887">
        <v>1.7</v>
      </c>
      <c r="T887">
        <v>27</v>
      </c>
      <c r="U887">
        <v>0</v>
      </c>
      <c r="V887">
        <v>-47.217614202620098</v>
      </c>
      <c r="W887">
        <v>8.483206989689009</v>
      </c>
      <c r="X887">
        <v>1.9144377360370131</v>
      </c>
      <c r="Y887">
        <v>12.930854740969068</v>
      </c>
      <c r="Z887">
        <v>-4.8839400683912286</v>
      </c>
      <c r="AA887">
        <v>-2.384504692095812</v>
      </c>
      <c r="AB887">
        <v>-0.40385225413070402</v>
      </c>
      <c r="AC887">
        <v>8.0072090857613798E-2</v>
      </c>
      <c r="AD887">
        <v>-1.3868195222721889</v>
      </c>
      <c r="AE887">
        <v>28.79785663836584</v>
      </c>
      <c r="AF887">
        <v>-11.222187884121301</v>
      </c>
      <c r="AG887">
        <v>10.066882561159924</v>
      </c>
      <c r="AH887">
        <v>6.4559276852151841</v>
      </c>
      <c r="AI887">
        <v>-0.18805856858158268</v>
      </c>
      <c r="AJ887">
        <v>-5.9029786051372888</v>
      </c>
      <c r="AK887">
        <v>0</v>
      </c>
      <c r="AL887">
        <v>-4.8607173550565559</v>
      </c>
      <c r="AM887">
        <v>7.6854031570342991E-3</v>
      </c>
      <c r="AN887" s="2"/>
    </row>
    <row r="888" spans="1:40" x14ac:dyDescent="0.45">
      <c r="A888">
        <v>887</v>
      </c>
      <c r="B888" t="s">
        <v>497</v>
      </c>
      <c r="C888">
        <v>1992</v>
      </c>
      <c r="D888">
        <v>31</v>
      </c>
      <c r="E888" t="s">
        <v>62</v>
      </c>
      <c r="F888" t="s">
        <v>17</v>
      </c>
      <c r="G888">
        <v>686</v>
      </c>
      <c r="H888">
        <v>103</v>
      </c>
      <c r="I888">
        <v>199</v>
      </c>
      <c r="J888">
        <v>128</v>
      </c>
      <c r="K888">
        <v>45</v>
      </c>
      <c r="L888">
        <v>12</v>
      </c>
      <c r="M888">
        <v>12</v>
      </c>
      <c r="N888">
        <v>58</v>
      </c>
      <c r="O888">
        <v>150</v>
      </c>
      <c r="P888" s="28">
        <v>6</v>
      </c>
      <c r="Q888">
        <v>4.0999999999999996</v>
      </c>
      <c r="R888">
        <v>6.4</v>
      </c>
      <c r="S888">
        <v>-0.1</v>
      </c>
      <c r="T888">
        <v>36</v>
      </c>
      <c r="U888">
        <v>1</v>
      </c>
      <c r="V888">
        <v>-47.217614202620098</v>
      </c>
      <c r="W888">
        <v>12.488154495550772</v>
      </c>
      <c r="X888">
        <v>3.5852197602147697</v>
      </c>
      <c r="Y888">
        <v>19.203284279498838</v>
      </c>
      <c r="Z888">
        <v>-7.6237113262692349</v>
      </c>
      <c r="AA888">
        <v>-4.1270273517042897</v>
      </c>
      <c r="AB888">
        <v>-1.6154090165228161</v>
      </c>
      <c r="AC888">
        <v>0.48043254514568279</v>
      </c>
      <c r="AD888">
        <v>-2.5136103841183424</v>
      </c>
      <c r="AE888">
        <v>27.868893520999201</v>
      </c>
      <c r="AF888">
        <v>-11.222187884121301</v>
      </c>
      <c r="AG888">
        <v>8.9726561958164535</v>
      </c>
      <c r="AH888">
        <v>9.3904402694039035</v>
      </c>
      <c r="AI888">
        <v>1.10622687400931E-2</v>
      </c>
      <c r="AJ888">
        <v>-7.8706381401830523</v>
      </c>
      <c r="AK888">
        <v>-0.134578089474926</v>
      </c>
      <c r="AL888">
        <v>-0.32463305964434008</v>
      </c>
      <c r="AM888">
        <v>0.41954705254298491</v>
      </c>
      <c r="AN888" s="2"/>
    </row>
    <row r="889" spans="1:40" x14ac:dyDescent="0.45">
      <c r="A889">
        <v>888</v>
      </c>
      <c r="B889" t="s">
        <v>579</v>
      </c>
      <c r="C889">
        <v>2012</v>
      </c>
      <c r="D889">
        <v>29</v>
      </c>
      <c r="E889" t="s">
        <v>19</v>
      </c>
      <c r="F889" t="s">
        <v>17</v>
      </c>
      <c r="G889">
        <v>703</v>
      </c>
      <c r="H889">
        <v>96</v>
      </c>
      <c r="I889">
        <v>171</v>
      </c>
      <c r="J889">
        <v>126</v>
      </c>
      <c r="K889">
        <v>26</v>
      </c>
      <c r="L889">
        <v>10</v>
      </c>
      <c r="M889">
        <v>42</v>
      </c>
      <c r="N889">
        <v>70</v>
      </c>
      <c r="O889">
        <v>99</v>
      </c>
      <c r="P889" s="28">
        <v>6</v>
      </c>
      <c r="Q889">
        <v>4</v>
      </c>
      <c r="R889">
        <v>3.4</v>
      </c>
      <c r="S889">
        <v>2.9</v>
      </c>
      <c r="T889">
        <v>0</v>
      </c>
      <c r="U889">
        <v>10</v>
      </c>
      <c r="V889">
        <v>-47.217614202620098</v>
      </c>
      <c r="W889">
        <v>12.797627711912817</v>
      </c>
      <c r="X889">
        <v>3.3415640483555133</v>
      </c>
      <c r="Y889">
        <v>16.501314632132168</v>
      </c>
      <c r="Z889">
        <v>-7.5045908367962779</v>
      </c>
      <c r="AA889">
        <v>-2.384504692095812</v>
      </c>
      <c r="AB889">
        <v>-1.3461741804356799</v>
      </c>
      <c r="AC889">
        <v>1.6815139080098898</v>
      </c>
      <c r="AD889">
        <v>-3.033667704970413</v>
      </c>
      <c r="AE889">
        <v>18.393469723859472</v>
      </c>
      <c r="AF889">
        <v>-11.222187884121301</v>
      </c>
      <c r="AG889">
        <v>8.7538109227477605</v>
      </c>
      <c r="AH889">
        <v>4.988671393120824</v>
      </c>
      <c r="AI889">
        <v>-0.32080579346269988</v>
      </c>
      <c r="AJ889">
        <v>0</v>
      </c>
      <c r="AK889">
        <v>-1.34578089474926</v>
      </c>
      <c r="AL889">
        <v>-7.9173538491130948</v>
      </c>
      <c r="AM889">
        <v>3.6423250364359008E-4</v>
      </c>
      <c r="AN889" s="2"/>
    </row>
    <row r="890" spans="1:40" x14ac:dyDescent="0.45">
      <c r="A890">
        <v>889</v>
      </c>
      <c r="B890" t="s">
        <v>154</v>
      </c>
      <c r="C890">
        <v>1982</v>
      </c>
      <c r="D890">
        <v>29</v>
      </c>
      <c r="E890" t="s">
        <v>155</v>
      </c>
      <c r="F890" t="s">
        <v>13</v>
      </c>
      <c r="G890">
        <v>629</v>
      </c>
      <c r="H890">
        <v>101</v>
      </c>
      <c r="I890">
        <v>166</v>
      </c>
      <c r="J890">
        <v>104</v>
      </c>
      <c r="K890">
        <v>32</v>
      </c>
      <c r="L890">
        <v>9</v>
      </c>
      <c r="M890">
        <v>6</v>
      </c>
      <c r="N890">
        <v>71</v>
      </c>
      <c r="O890">
        <v>141</v>
      </c>
      <c r="P890" s="28">
        <v>6</v>
      </c>
      <c r="Q890">
        <v>4</v>
      </c>
      <c r="R890">
        <v>5.6</v>
      </c>
      <c r="S890">
        <v>0.7</v>
      </c>
      <c r="T890">
        <v>26</v>
      </c>
      <c r="U890">
        <v>6</v>
      </c>
      <c r="V890">
        <v>-47.217614202620098</v>
      </c>
      <c r="W890">
        <v>11.450509005395679</v>
      </c>
      <c r="X890">
        <v>3.5156038425406964</v>
      </c>
      <c r="Y890">
        <v>16.01882005224526</v>
      </c>
      <c r="Z890">
        <v>-6.1942654525937533</v>
      </c>
      <c r="AA890">
        <v>-2.9347750056563839</v>
      </c>
      <c r="AB890">
        <v>-1.211556762392112</v>
      </c>
      <c r="AC890">
        <v>0.24021627257284139</v>
      </c>
      <c r="AD890">
        <v>-3.077005815041419</v>
      </c>
      <c r="AE890">
        <v>26.196759909739249</v>
      </c>
      <c r="AF890">
        <v>-11.222187884121301</v>
      </c>
      <c r="AG890">
        <v>8.7538109227477605</v>
      </c>
      <c r="AH890">
        <v>8.2166352357284147</v>
      </c>
      <c r="AI890">
        <v>-7.7435881180651686E-2</v>
      </c>
      <c r="AJ890">
        <v>-5.6843497679099819</v>
      </c>
      <c r="AK890">
        <v>-0.807468536849556</v>
      </c>
      <c r="AL890">
        <v>-4.0343040673953547</v>
      </c>
      <c r="AM890">
        <v>1.7390220448385535E-2</v>
      </c>
      <c r="AN890" s="2"/>
    </row>
    <row r="891" spans="1:40" x14ac:dyDescent="0.45">
      <c r="A891">
        <v>890</v>
      </c>
      <c r="B891" t="s">
        <v>580</v>
      </c>
      <c r="C891">
        <v>2006</v>
      </c>
      <c r="D891">
        <v>30</v>
      </c>
      <c r="E891" t="s">
        <v>59</v>
      </c>
      <c r="F891" t="s">
        <v>13</v>
      </c>
      <c r="G891">
        <v>622</v>
      </c>
      <c r="H891">
        <v>100</v>
      </c>
      <c r="I891">
        <v>174</v>
      </c>
      <c r="J891">
        <v>109</v>
      </c>
      <c r="K891">
        <v>41</v>
      </c>
      <c r="L891">
        <v>5</v>
      </c>
      <c r="M891">
        <v>20</v>
      </c>
      <c r="N891">
        <v>71</v>
      </c>
      <c r="O891">
        <v>136</v>
      </c>
      <c r="P891" s="28">
        <v>6</v>
      </c>
      <c r="Q891">
        <v>3.8</v>
      </c>
      <c r="R891">
        <v>6.2</v>
      </c>
      <c r="S891">
        <v>0.5</v>
      </c>
      <c r="T891">
        <v>32</v>
      </c>
      <c r="U891">
        <v>1</v>
      </c>
      <c r="V891">
        <v>-47.217614202620098</v>
      </c>
      <c r="W891">
        <v>11.323078857481896</v>
      </c>
      <c r="X891">
        <v>3.4807958837036601</v>
      </c>
      <c r="Y891">
        <v>16.790811380064312</v>
      </c>
      <c r="Z891">
        <v>-6.4920666762761456</v>
      </c>
      <c r="AA891">
        <v>-3.7601804759972417</v>
      </c>
      <c r="AB891">
        <v>-0.67308709021783997</v>
      </c>
      <c r="AC891">
        <v>0.80072090857613798</v>
      </c>
      <c r="AD891">
        <v>-3.077005815041419</v>
      </c>
      <c r="AE891">
        <v>25.267796792372607</v>
      </c>
      <c r="AF891">
        <v>-11.222187884121301</v>
      </c>
      <c r="AG891">
        <v>8.3161203766103728</v>
      </c>
      <c r="AH891">
        <v>9.0969890109850322</v>
      </c>
      <c r="AI891">
        <v>-5.5311343700465497E-2</v>
      </c>
      <c r="AJ891">
        <v>-6.996122791273824</v>
      </c>
      <c r="AK891">
        <v>-0.134578089474926</v>
      </c>
      <c r="AL891">
        <v>-4.551841158929248</v>
      </c>
      <c r="AM891">
        <v>1.0437672252383399E-2</v>
      </c>
      <c r="AN891" s="2"/>
    </row>
    <row r="892" spans="1:40" x14ac:dyDescent="0.45">
      <c r="A892">
        <v>891</v>
      </c>
      <c r="B892" t="s">
        <v>581</v>
      </c>
      <c r="C892">
        <v>2007</v>
      </c>
      <c r="D892">
        <v>27</v>
      </c>
      <c r="E892" t="s">
        <v>114</v>
      </c>
      <c r="F892" t="s">
        <v>17</v>
      </c>
      <c r="G892">
        <v>713</v>
      </c>
      <c r="H892">
        <v>120</v>
      </c>
      <c r="I892">
        <v>216</v>
      </c>
      <c r="J892">
        <v>124</v>
      </c>
      <c r="K892">
        <v>50</v>
      </c>
      <c r="L892">
        <v>6</v>
      </c>
      <c r="M892">
        <v>11</v>
      </c>
      <c r="N892">
        <v>63</v>
      </c>
      <c r="O892">
        <v>151</v>
      </c>
      <c r="P892" s="28">
        <v>6</v>
      </c>
      <c r="Q892">
        <v>4</v>
      </c>
      <c r="R892">
        <v>6</v>
      </c>
      <c r="S892">
        <v>-0.7</v>
      </c>
      <c r="T892">
        <v>48</v>
      </c>
      <c r="U892">
        <v>0</v>
      </c>
      <c r="V892">
        <v>-47.217614202620098</v>
      </c>
      <c r="W892">
        <v>12.979670780361079</v>
      </c>
      <c r="X892">
        <v>4.1769550604443921</v>
      </c>
      <c r="Y892">
        <v>20.843765851114316</v>
      </c>
      <c r="Z892">
        <v>-7.385470347323321</v>
      </c>
      <c r="AA892">
        <v>-4.5855859463380995</v>
      </c>
      <c r="AB892">
        <v>-0.80770450826140805</v>
      </c>
      <c r="AC892">
        <v>0.44039649971687589</v>
      </c>
      <c r="AD892">
        <v>-2.7303009344733717</v>
      </c>
      <c r="AE892">
        <v>28.05468614447253</v>
      </c>
      <c r="AF892">
        <v>-11.222187884121301</v>
      </c>
      <c r="AG892">
        <v>8.7538109227477605</v>
      </c>
      <c r="AH892">
        <v>8.8035377525661591</v>
      </c>
      <c r="AI892">
        <v>7.7435881180651686E-2</v>
      </c>
      <c r="AJ892">
        <v>-10.494184186910736</v>
      </c>
      <c r="AK892">
        <v>0</v>
      </c>
      <c r="AL892">
        <v>-0.31278911744457538</v>
      </c>
      <c r="AM892">
        <v>0.42243409333799287</v>
      </c>
      <c r="AN892" s="2"/>
    </row>
    <row r="893" spans="1:40" x14ac:dyDescent="0.45">
      <c r="A893">
        <v>892</v>
      </c>
      <c r="B893" t="s">
        <v>418</v>
      </c>
      <c r="C893">
        <v>2009</v>
      </c>
      <c r="D893">
        <v>27</v>
      </c>
      <c r="E893" t="s">
        <v>70</v>
      </c>
      <c r="F893" t="s">
        <v>13</v>
      </c>
      <c r="G893">
        <v>640</v>
      </c>
      <c r="H893">
        <v>101</v>
      </c>
      <c r="I893">
        <v>143</v>
      </c>
      <c r="J893">
        <v>76</v>
      </c>
      <c r="K893">
        <v>32</v>
      </c>
      <c r="L893">
        <v>4</v>
      </c>
      <c r="M893">
        <v>31</v>
      </c>
      <c r="N893">
        <v>59</v>
      </c>
      <c r="O893">
        <v>107</v>
      </c>
      <c r="P893" s="28">
        <v>6</v>
      </c>
      <c r="Q893">
        <v>3.8</v>
      </c>
      <c r="R893">
        <v>3.8</v>
      </c>
      <c r="S893">
        <v>2.7</v>
      </c>
      <c r="T893">
        <v>7</v>
      </c>
      <c r="U893">
        <v>4</v>
      </c>
      <c r="V893">
        <v>-47.217614202620098</v>
      </c>
      <c r="W893">
        <v>11.650756380688767</v>
      </c>
      <c r="X893">
        <v>3.5156038425406964</v>
      </c>
      <c r="Y893">
        <v>13.799344984765497</v>
      </c>
      <c r="Z893">
        <v>-4.5265785999723578</v>
      </c>
      <c r="AA893">
        <v>-2.9347750056563839</v>
      </c>
      <c r="AB893">
        <v>-0.538469672174272</v>
      </c>
      <c r="AC893">
        <v>1.2411174082930139</v>
      </c>
      <c r="AD893">
        <v>-2.5569484941893483</v>
      </c>
      <c r="AE893">
        <v>19.879810711646098</v>
      </c>
      <c r="AF893">
        <v>-11.222187884121301</v>
      </c>
      <c r="AG893">
        <v>8.3161203766103728</v>
      </c>
      <c r="AH893">
        <v>5.5755739099585675</v>
      </c>
      <c r="AI893">
        <v>-0.29868125598251372</v>
      </c>
      <c r="AJ893">
        <v>-1.5304018605911489</v>
      </c>
      <c r="AK893">
        <v>-0.538312357899704</v>
      </c>
      <c r="AL893">
        <v>-7.3856417187041101</v>
      </c>
      <c r="AM893">
        <v>6.1970833431409633E-4</v>
      </c>
      <c r="AN893" s="2"/>
    </row>
    <row r="894" spans="1:40" x14ac:dyDescent="0.45">
      <c r="A894">
        <v>893</v>
      </c>
      <c r="B894" t="s">
        <v>399</v>
      </c>
      <c r="C894">
        <v>1969</v>
      </c>
      <c r="D894">
        <v>27</v>
      </c>
      <c r="E894" t="s">
        <v>73</v>
      </c>
      <c r="F894" t="s">
        <v>17</v>
      </c>
      <c r="G894">
        <v>704</v>
      </c>
      <c r="H894">
        <v>103</v>
      </c>
      <c r="I894">
        <v>185</v>
      </c>
      <c r="J894">
        <v>115</v>
      </c>
      <c r="K894">
        <v>31</v>
      </c>
      <c r="L894">
        <v>2</v>
      </c>
      <c r="M894">
        <v>4</v>
      </c>
      <c r="N894">
        <v>63</v>
      </c>
      <c r="O894">
        <v>140</v>
      </c>
      <c r="P894" s="28">
        <v>6</v>
      </c>
      <c r="Q894">
        <v>3.7</v>
      </c>
      <c r="R894">
        <v>5.8</v>
      </c>
      <c r="S894">
        <v>0.5</v>
      </c>
      <c r="T894">
        <v>32</v>
      </c>
      <c r="U894">
        <v>-3</v>
      </c>
      <c r="V894">
        <v>-47.217614202620098</v>
      </c>
      <c r="W894">
        <v>12.815832018757643</v>
      </c>
      <c r="X894">
        <v>3.5852197602147697</v>
      </c>
      <c r="Y894">
        <v>17.852299455815501</v>
      </c>
      <c r="Z894">
        <v>-6.8494281446950156</v>
      </c>
      <c r="AA894">
        <v>-2.8430632867296222</v>
      </c>
      <c r="AB894">
        <v>-0.269234836087136</v>
      </c>
      <c r="AC894">
        <v>0.1601441817152276</v>
      </c>
      <c r="AD894">
        <v>-2.7303009344733717</v>
      </c>
      <c r="AE894">
        <v>26.01096728626592</v>
      </c>
      <c r="AF894">
        <v>-11.222187884121301</v>
      </c>
      <c r="AG894">
        <v>8.0972751035416781</v>
      </c>
      <c r="AH894">
        <v>8.5100864941472878</v>
      </c>
      <c r="AI894">
        <v>-5.5311343700465497E-2</v>
      </c>
      <c r="AJ894">
        <v>-6.996122791273824</v>
      </c>
      <c r="AK894">
        <v>0.403734268424778</v>
      </c>
      <c r="AL894">
        <v>-0.7477048548180254</v>
      </c>
      <c r="AM894">
        <v>0.32132160699656892</v>
      </c>
      <c r="AN894" s="2"/>
    </row>
    <row r="895" spans="1:40" x14ac:dyDescent="0.45">
      <c r="A895">
        <v>894</v>
      </c>
      <c r="B895" t="s">
        <v>372</v>
      </c>
      <c r="C895">
        <v>2022</v>
      </c>
      <c r="D895">
        <v>29</v>
      </c>
      <c r="E895" t="s">
        <v>235</v>
      </c>
      <c r="F895" t="s">
        <v>13</v>
      </c>
      <c r="G895">
        <v>685</v>
      </c>
      <c r="H895">
        <v>90</v>
      </c>
      <c r="I895">
        <v>168</v>
      </c>
      <c r="J895">
        <v>90</v>
      </c>
      <c r="K895">
        <v>44</v>
      </c>
      <c r="L895">
        <v>5</v>
      </c>
      <c r="M895">
        <v>20</v>
      </c>
      <c r="N895">
        <v>69</v>
      </c>
      <c r="O895">
        <v>148</v>
      </c>
      <c r="P895" s="28">
        <v>6</v>
      </c>
      <c r="Q895">
        <v>3.8</v>
      </c>
      <c r="R895">
        <v>5.8</v>
      </c>
      <c r="S895">
        <v>0.3</v>
      </c>
      <c r="T895">
        <v>29</v>
      </c>
      <c r="U895">
        <v>4</v>
      </c>
      <c r="V895">
        <v>-47.217614202620098</v>
      </c>
      <c r="W895">
        <v>12.469950188705946</v>
      </c>
      <c r="X895">
        <v>3.1327162953332941</v>
      </c>
      <c r="Y895">
        <v>16.211817884200023</v>
      </c>
      <c r="Z895">
        <v>-5.3604220262830555</v>
      </c>
      <c r="AA895">
        <v>-4.0353156327775279</v>
      </c>
      <c r="AB895">
        <v>-0.67308709021783997</v>
      </c>
      <c r="AC895">
        <v>0.80072090857613798</v>
      </c>
      <c r="AD895">
        <v>-2.9903295948994071</v>
      </c>
      <c r="AE895">
        <v>27.497308274052546</v>
      </c>
      <c r="AF895">
        <v>-11.222187884121301</v>
      </c>
      <c r="AG895">
        <v>8.3161203766103728</v>
      </c>
      <c r="AH895">
        <v>8.5100864941472878</v>
      </c>
      <c r="AI895">
        <v>-3.3186806220279294E-2</v>
      </c>
      <c r="AJ895">
        <v>-6.3402362795919034</v>
      </c>
      <c r="AK895">
        <v>-0.538312357899704</v>
      </c>
      <c r="AL895">
        <v>-1.4719714530055068</v>
      </c>
      <c r="AM895">
        <v>0.18664314774539262</v>
      </c>
      <c r="AN895" s="2"/>
    </row>
    <row r="896" spans="1:40" x14ac:dyDescent="0.45">
      <c r="A896">
        <v>895</v>
      </c>
      <c r="B896" t="s">
        <v>234</v>
      </c>
      <c r="C896">
        <v>1952</v>
      </c>
      <c r="D896">
        <v>28</v>
      </c>
      <c r="E896" t="s">
        <v>235</v>
      </c>
      <c r="F896" t="s">
        <v>13</v>
      </c>
      <c r="G896">
        <v>649</v>
      </c>
      <c r="H896">
        <v>101</v>
      </c>
      <c r="I896">
        <v>171</v>
      </c>
      <c r="J896">
        <v>106</v>
      </c>
      <c r="K896">
        <v>32</v>
      </c>
      <c r="L896">
        <v>5</v>
      </c>
      <c r="M896">
        <v>8</v>
      </c>
      <c r="N896">
        <v>75</v>
      </c>
      <c r="O896">
        <v>160</v>
      </c>
      <c r="P896" s="28">
        <v>6</v>
      </c>
      <c r="Q896">
        <v>4</v>
      </c>
      <c r="R896">
        <v>6.3</v>
      </c>
      <c r="S896">
        <v>-0.3</v>
      </c>
      <c r="T896">
        <v>43</v>
      </c>
      <c r="U896">
        <v>-2</v>
      </c>
      <c r="V896">
        <v>-47.217614202620098</v>
      </c>
      <c r="W896">
        <v>11.814595142292204</v>
      </c>
      <c r="X896">
        <v>3.5156038425406964</v>
      </c>
      <c r="Y896">
        <v>16.501314632132168</v>
      </c>
      <c r="Z896">
        <v>-6.3133859420667102</v>
      </c>
      <c r="AA896">
        <v>-2.9347750056563839</v>
      </c>
      <c r="AB896">
        <v>-0.67308709021783997</v>
      </c>
      <c r="AC896">
        <v>0.32028836343045519</v>
      </c>
      <c r="AD896">
        <v>-3.2503582553254424</v>
      </c>
      <c r="AE896">
        <v>29.726819755732482</v>
      </c>
      <c r="AF896">
        <v>-11.222187884121301</v>
      </c>
      <c r="AG896">
        <v>8.7538109227477605</v>
      </c>
      <c r="AH896">
        <v>9.243714640194467</v>
      </c>
      <c r="AI896">
        <v>3.3186806220279294E-2</v>
      </c>
      <c r="AJ896">
        <v>-9.4010400007742003</v>
      </c>
      <c r="AK896">
        <v>0.269156178949852</v>
      </c>
      <c r="AL896">
        <v>-0.83395809654160846</v>
      </c>
      <c r="AM896">
        <v>0.30280880250809133</v>
      </c>
      <c r="AN896" s="2"/>
    </row>
    <row r="897" spans="1:40" x14ac:dyDescent="0.45">
      <c r="A897">
        <v>896</v>
      </c>
      <c r="B897" t="s">
        <v>582</v>
      </c>
      <c r="C897">
        <v>1967</v>
      </c>
      <c r="D897">
        <v>25</v>
      </c>
      <c r="E897" t="s">
        <v>25</v>
      </c>
      <c r="F897" t="s">
        <v>17</v>
      </c>
      <c r="G897">
        <v>540</v>
      </c>
      <c r="H897">
        <v>68</v>
      </c>
      <c r="I897">
        <v>139</v>
      </c>
      <c r="J897">
        <v>96</v>
      </c>
      <c r="K897">
        <v>26</v>
      </c>
      <c r="L897">
        <v>3</v>
      </c>
      <c r="M897">
        <v>8</v>
      </c>
      <c r="N897">
        <v>54</v>
      </c>
      <c r="O897">
        <v>136</v>
      </c>
      <c r="P897" s="28">
        <v>6</v>
      </c>
      <c r="Q897">
        <v>4</v>
      </c>
      <c r="R897">
        <v>4.7</v>
      </c>
      <c r="S897">
        <v>2.2000000000000002</v>
      </c>
      <c r="T897">
        <v>17</v>
      </c>
      <c r="U897">
        <v>-1</v>
      </c>
      <c r="V897">
        <v>-47.217614202620098</v>
      </c>
      <c r="W897">
        <v>9.8303256962061472</v>
      </c>
      <c r="X897">
        <v>2.3669412009184887</v>
      </c>
      <c r="Y897">
        <v>13.413349320855973</v>
      </c>
      <c r="Z897">
        <v>-5.7177834947019264</v>
      </c>
      <c r="AA897">
        <v>-2.384504692095812</v>
      </c>
      <c r="AB897">
        <v>-0.40385225413070402</v>
      </c>
      <c r="AC897">
        <v>0.32028836343045519</v>
      </c>
      <c r="AD897">
        <v>-2.3402579438343185</v>
      </c>
      <c r="AE897">
        <v>25.267796792372607</v>
      </c>
      <c r="AF897">
        <v>-11.222187884121301</v>
      </c>
      <c r="AG897">
        <v>8.7538109227477605</v>
      </c>
      <c r="AH897">
        <v>6.896104572843492</v>
      </c>
      <c r="AI897">
        <v>-0.24336991228204821</v>
      </c>
      <c r="AJ897">
        <v>-3.7166902328642188</v>
      </c>
      <c r="AK897">
        <v>0.134578089474926</v>
      </c>
      <c r="AL897">
        <v>-6.2630656578005812</v>
      </c>
      <c r="AM897">
        <v>1.90177191533554E-3</v>
      </c>
      <c r="AN897" s="2"/>
    </row>
    <row r="898" spans="1:40" x14ac:dyDescent="0.45">
      <c r="A898">
        <v>897</v>
      </c>
      <c r="B898" t="s">
        <v>445</v>
      </c>
      <c r="C898">
        <v>2006</v>
      </c>
      <c r="D898">
        <v>30</v>
      </c>
      <c r="E898" t="s">
        <v>46</v>
      </c>
      <c r="F898" t="s">
        <v>17</v>
      </c>
      <c r="G898">
        <v>646</v>
      </c>
      <c r="H898">
        <v>95</v>
      </c>
      <c r="I898">
        <v>169</v>
      </c>
      <c r="J898">
        <v>95</v>
      </c>
      <c r="K898">
        <v>29</v>
      </c>
      <c r="L898">
        <v>0</v>
      </c>
      <c r="M898">
        <v>3</v>
      </c>
      <c r="N898">
        <v>98</v>
      </c>
      <c r="O898">
        <v>163</v>
      </c>
      <c r="P898" s="28">
        <v>6</v>
      </c>
      <c r="Q898">
        <v>4</v>
      </c>
      <c r="R898">
        <v>5.7</v>
      </c>
      <c r="S898">
        <v>-0.6</v>
      </c>
      <c r="T898">
        <v>50</v>
      </c>
      <c r="U898">
        <v>-2</v>
      </c>
      <c r="V898">
        <v>-47.217614202620098</v>
      </c>
      <c r="W898">
        <v>11.759982221757724</v>
      </c>
      <c r="X898">
        <v>3.3067560895184771</v>
      </c>
      <c r="Y898">
        <v>16.308316800177405</v>
      </c>
      <c r="Z898">
        <v>-5.6582232499654479</v>
      </c>
      <c r="AA898">
        <v>-2.6596398488760977</v>
      </c>
      <c r="AB898">
        <v>0</v>
      </c>
      <c r="AC898">
        <v>0.1201081362864207</v>
      </c>
      <c r="AD898">
        <v>-4.2471347869585783</v>
      </c>
      <c r="AE898">
        <v>30.284197626152466</v>
      </c>
      <c r="AF898">
        <v>-11.222187884121301</v>
      </c>
      <c r="AG898">
        <v>8.7538109227477605</v>
      </c>
      <c r="AH898">
        <v>8.3633608649378512</v>
      </c>
      <c r="AI898">
        <v>6.6373612440558588E-2</v>
      </c>
      <c r="AJ898">
        <v>-10.93144186136535</v>
      </c>
      <c r="AK898">
        <v>0.269156178949852</v>
      </c>
      <c r="AL898">
        <v>-2.7041793809383545</v>
      </c>
      <c r="AM898">
        <v>6.2727190328450894E-2</v>
      </c>
      <c r="AN898" s="2"/>
    </row>
    <row r="899" spans="1:40" x14ac:dyDescent="0.45">
      <c r="A899">
        <v>898</v>
      </c>
      <c r="B899" t="s">
        <v>331</v>
      </c>
      <c r="C899">
        <v>1962</v>
      </c>
      <c r="D899">
        <v>23</v>
      </c>
      <c r="E899" t="s">
        <v>28</v>
      </c>
      <c r="F899" t="s">
        <v>17</v>
      </c>
      <c r="G899">
        <v>672</v>
      </c>
      <c r="H899">
        <v>107</v>
      </c>
      <c r="I899">
        <v>181</v>
      </c>
      <c r="J899">
        <v>122</v>
      </c>
      <c r="K899">
        <v>26</v>
      </c>
      <c r="L899">
        <v>10</v>
      </c>
      <c r="M899">
        <v>10</v>
      </c>
      <c r="N899">
        <v>54</v>
      </c>
      <c r="O899">
        <v>130</v>
      </c>
      <c r="P899" s="28">
        <v>6</v>
      </c>
      <c r="Q899">
        <v>3.4</v>
      </c>
      <c r="R899">
        <v>4.4000000000000004</v>
      </c>
      <c r="S899">
        <v>0.9</v>
      </c>
      <c r="T899">
        <v>23</v>
      </c>
      <c r="U899">
        <v>1</v>
      </c>
      <c r="V899">
        <v>-47.217614202620098</v>
      </c>
      <c r="W899">
        <v>12.233294199723206</v>
      </c>
      <c r="X899">
        <v>3.7244515955629161</v>
      </c>
      <c r="Y899">
        <v>17.466303791905979</v>
      </c>
      <c r="Z899">
        <v>-7.2663498578503649</v>
      </c>
      <c r="AA899">
        <v>-2.384504692095812</v>
      </c>
      <c r="AB899">
        <v>-1.3461741804356799</v>
      </c>
      <c r="AC899">
        <v>0.40036045428806899</v>
      </c>
      <c r="AD899">
        <v>-2.3402579438343185</v>
      </c>
      <c r="AE899">
        <v>24.153041051532639</v>
      </c>
      <c r="AF899">
        <v>-11.222187884121301</v>
      </c>
      <c r="AG899">
        <v>7.4407392843355966</v>
      </c>
      <c r="AH899">
        <v>6.4559276852151841</v>
      </c>
      <c r="AI899">
        <v>-9.9560418660837896E-2</v>
      </c>
      <c r="AJ899">
        <v>-5.0284632562280613</v>
      </c>
      <c r="AK899">
        <v>-0.134578089474926</v>
      </c>
      <c r="AL899">
        <v>-5.1655724627578135</v>
      </c>
      <c r="AM899">
        <v>5.6773766125274962E-3</v>
      </c>
      <c r="AN899" s="2"/>
    </row>
    <row r="900" spans="1:40" x14ac:dyDescent="0.45">
      <c r="A900">
        <v>899</v>
      </c>
      <c r="B900" t="s">
        <v>300</v>
      </c>
      <c r="C900">
        <v>1979</v>
      </c>
      <c r="D900">
        <v>25</v>
      </c>
      <c r="E900" t="s">
        <v>301</v>
      </c>
      <c r="F900" t="s">
        <v>17</v>
      </c>
      <c r="G900">
        <v>559</v>
      </c>
      <c r="H900">
        <v>74</v>
      </c>
      <c r="I900">
        <v>143</v>
      </c>
      <c r="J900">
        <v>90</v>
      </c>
      <c r="K900">
        <v>26</v>
      </c>
      <c r="L900">
        <v>5</v>
      </c>
      <c r="M900">
        <v>3</v>
      </c>
      <c r="N900">
        <v>40</v>
      </c>
      <c r="O900">
        <v>123</v>
      </c>
      <c r="P900" s="28">
        <v>6</v>
      </c>
      <c r="Q900">
        <v>4.2</v>
      </c>
      <c r="R900">
        <v>4.2</v>
      </c>
      <c r="S900">
        <v>2.6</v>
      </c>
      <c r="T900">
        <v>16</v>
      </c>
      <c r="U900">
        <v>-2</v>
      </c>
      <c r="V900">
        <v>-47.217614202620098</v>
      </c>
      <c r="W900">
        <v>10.176207526257844</v>
      </c>
      <c r="X900">
        <v>2.5757889539407084</v>
      </c>
      <c r="Y900">
        <v>13.799344984765497</v>
      </c>
      <c r="Z900">
        <v>-5.3604220262830555</v>
      </c>
      <c r="AA900">
        <v>-2.384504692095812</v>
      </c>
      <c r="AB900">
        <v>-0.67308709021783997</v>
      </c>
      <c r="AC900">
        <v>0.1201081362864207</v>
      </c>
      <c r="AD900">
        <v>-1.7335244028402361</v>
      </c>
      <c r="AE900">
        <v>22.852492687219346</v>
      </c>
      <c r="AF900">
        <v>-11.222187884121301</v>
      </c>
      <c r="AG900">
        <v>9.1915014688851482</v>
      </c>
      <c r="AH900">
        <v>6.1624764267963119</v>
      </c>
      <c r="AI900">
        <v>-0.28761898724242058</v>
      </c>
      <c r="AJ900">
        <v>-3.498061395636912</v>
      </c>
      <c r="AK900">
        <v>0.269156178949852</v>
      </c>
      <c r="AL900">
        <v>-7.229944317956547</v>
      </c>
      <c r="AM900">
        <v>7.2403659824365097E-4</v>
      </c>
      <c r="AN900" s="2"/>
    </row>
    <row r="901" spans="1:40" x14ac:dyDescent="0.45">
      <c r="A901">
        <v>900</v>
      </c>
      <c r="B901" t="s">
        <v>583</v>
      </c>
      <c r="C901">
        <v>1962</v>
      </c>
      <c r="D901">
        <v>23</v>
      </c>
      <c r="E901" t="s">
        <v>37</v>
      </c>
      <c r="F901" t="s">
        <v>17</v>
      </c>
      <c r="G901">
        <v>711</v>
      </c>
      <c r="H901">
        <v>120</v>
      </c>
      <c r="I901">
        <v>230</v>
      </c>
      <c r="J901">
        <v>167</v>
      </c>
      <c r="K901">
        <v>27</v>
      </c>
      <c r="L901">
        <v>9</v>
      </c>
      <c r="M901">
        <v>18</v>
      </c>
      <c r="N901">
        <v>33</v>
      </c>
      <c r="O901">
        <v>148</v>
      </c>
      <c r="P901" s="28">
        <v>6</v>
      </c>
      <c r="Q901">
        <v>3.3</v>
      </c>
      <c r="R901">
        <v>6.3</v>
      </c>
      <c r="S901">
        <v>-1</v>
      </c>
      <c r="T901">
        <v>42</v>
      </c>
      <c r="U901">
        <v>1</v>
      </c>
      <c r="V901">
        <v>-47.217614202620098</v>
      </c>
      <c r="W901">
        <v>12.943262166671428</v>
      </c>
      <c r="X901">
        <v>4.1769550604443921</v>
      </c>
      <c r="Y901">
        <v>22.194750674797653</v>
      </c>
      <c r="Z901">
        <v>-9.9465608709918918</v>
      </c>
      <c r="AA901">
        <v>-2.4762164110225742</v>
      </c>
      <c r="AB901">
        <v>-1.211556762392112</v>
      </c>
      <c r="AC901">
        <v>0.72064881771852418</v>
      </c>
      <c r="AD901">
        <v>-1.4301576323431948</v>
      </c>
      <c r="AE901">
        <v>27.497308274052546</v>
      </c>
      <c r="AF901">
        <v>-11.222187884121301</v>
      </c>
      <c r="AG901">
        <v>7.2218940112669019</v>
      </c>
      <c r="AH901">
        <v>9.243714640194467</v>
      </c>
      <c r="AI901">
        <v>0.11062268740093099</v>
      </c>
      <c r="AJ901">
        <v>-9.1824111635468935</v>
      </c>
      <c r="AK901">
        <v>-0.134578089474926</v>
      </c>
      <c r="AL901">
        <v>1.2878733160338531</v>
      </c>
      <c r="AM901">
        <v>0.78378700833373049</v>
      </c>
      <c r="AN901" s="2"/>
    </row>
    <row r="902" spans="1:40" x14ac:dyDescent="0.45">
      <c r="A902">
        <v>901</v>
      </c>
      <c r="B902" t="s">
        <v>388</v>
      </c>
      <c r="C902">
        <v>1983</v>
      </c>
      <c r="D902">
        <v>23</v>
      </c>
      <c r="E902" t="s">
        <v>55</v>
      </c>
      <c r="F902" t="s">
        <v>13</v>
      </c>
      <c r="G902">
        <v>604</v>
      </c>
      <c r="H902">
        <v>104</v>
      </c>
      <c r="I902">
        <v>170</v>
      </c>
      <c r="J902">
        <v>114</v>
      </c>
      <c r="K902">
        <v>31</v>
      </c>
      <c r="L902">
        <v>7</v>
      </c>
      <c r="M902">
        <v>27</v>
      </c>
      <c r="N902">
        <v>51</v>
      </c>
      <c r="O902">
        <v>134</v>
      </c>
      <c r="P902" s="28">
        <v>6</v>
      </c>
      <c r="Q902">
        <v>4</v>
      </c>
      <c r="R902">
        <v>5</v>
      </c>
      <c r="S902">
        <v>1.2</v>
      </c>
      <c r="T902">
        <v>24</v>
      </c>
      <c r="U902">
        <v>4</v>
      </c>
      <c r="V902">
        <v>-47.217614202620098</v>
      </c>
      <c r="W902">
        <v>10.995401334275025</v>
      </c>
      <c r="X902">
        <v>3.6200277190518064</v>
      </c>
      <c r="Y902">
        <v>16.404815716154786</v>
      </c>
      <c r="Z902">
        <v>-6.7898678999585371</v>
      </c>
      <c r="AA902">
        <v>-2.8430632867296222</v>
      </c>
      <c r="AB902">
        <v>-0.94232192630497602</v>
      </c>
      <c r="AC902">
        <v>1.0809732265777863</v>
      </c>
      <c r="AD902">
        <v>-2.2102436136213011</v>
      </c>
      <c r="AE902">
        <v>24.896211545425952</v>
      </c>
      <c r="AF902">
        <v>-11.222187884121301</v>
      </c>
      <c r="AG902">
        <v>8.7538109227477605</v>
      </c>
      <c r="AH902">
        <v>7.3362814604717999</v>
      </c>
      <c r="AI902">
        <v>-0.13274722488111718</v>
      </c>
      <c r="AJ902">
        <v>-5.2470920934553682</v>
      </c>
      <c r="AK902">
        <v>-0.538312357899704</v>
      </c>
      <c r="AL902">
        <v>-4.0559285648871146</v>
      </c>
      <c r="AM902">
        <v>1.7024535949745772E-2</v>
      </c>
      <c r="AN902" s="2"/>
    </row>
    <row r="903" spans="1:40" x14ac:dyDescent="0.45">
      <c r="A903">
        <v>902</v>
      </c>
      <c r="B903" t="s">
        <v>362</v>
      </c>
      <c r="C903">
        <v>1983</v>
      </c>
      <c r="D903">
        <v>23</v>
      </c>
      <c r="E903" t="s">
        <v>301</v>
      </c>
      <c r="F903" t="s">
        <v>17</v>
      </c>
      <c r="G903">
        <v>720</v>
      </c>
      <c r="H903">
        <v>133</v>
      </c>
      <c r="I903">
        <v>183</v>
      </c>
      <c r="J903">
        <v>132</v>
      </c>
      <c r="K903">
        <v>32</v>
      </c>
      <c r="L903">
        <v>8</v>
      </c>
      <c r="M903">
        <v>90</v>
      </c>
      <c r="N903">
        <v>97</v>
      </c>
      <c r="O903">
        <v>129</v>
      </c>
      <c r="P903" s="28">
        <v>6</v>
      </c>
      <c r="Q903">
        <v>3.7</v>
      </c>
      <c r="R903">
        <v>5.8</v>
      </c>
      <c r="S903">
        <v>-0.5</v>
      </c>
      <c r="T903">
        <v>27</v>
      </c>
      <c r="U903">
        <v>13</v>
      </c>
      <c r="V903">
        <v>-47.217614202620098</v>
      </c>
      <c r="W903">
        <v>13.107100928274862</v>
      </c>
      <c r="X903">
        <v>4.6294585253258678</v>
      </c>
      <c r="Y903">
        <v>17.659301623860742</v>
      </c>
      <c r="Z903">
        <v>-7.8619523052151488</v>
      </c>
      <c r="AA903">
        <v>-2.9347750056563839</v>
      </c>
      <c r="AB903">
        <v>-1.076939344348544</v>
      </c>
      <c r="AC903">
        <v>3.6032440885926209</v>
      </c>
      <c r="AD903">
        <v>-4.2037966768875723</v>
      </c>
      <c r="AE903">
        <v>23.967248428059314</v>
      </c>
      <c r="AF903">
        <v>-11.222187884121301</v>
      </c>
      <c r="AG903">
        <v>8.0972751035416781</v>
      </c>
      <c r="AH903">
        <v>8.5100864941472878</v>
      </c>
      <c r="AI903">
        <v>5.5311343700465497E-2</v>
      </c>
      <c r="AJ903">
        <v>-5.9029786051372888</v>
      </c>
      <c r="AK903">
        <v>-1.749515163174038</v>
      </c>
      <c r="AL903">
        <v>-2.5407326516575419</v>
      </c>
      <c r="AM903">
        <v>7.3051546380893381E-2</v>
      </c>
      <c r="AN903" s="2"/>
    </row>
    <row r="904" spans="1:40" x14ac:dyDescent="0.45">
      <c r="A904">
        <v>903</v>
      </c>
      <c r="B904" t="s">
        <v>207</v>
      </c>
      <c r="C904">
        <v>1971</v>
      </c>
      <c r="D904">
        <v>34</v>
      </c>
      <c r="E904" t="s">
        <v>127</v>
      </c>
      <c r="F904" t="s">
        <v>13</v>
      </c>
      <c r="G904">
        <v>663</v>
      </c>
      <c r="H904">
        <v>67</v>
      </c>
      <c r="I904">
        <v>160</v>
      </c>
      <c r="J904">
        <v>118</v>
      </c>
      <c r="K904">
        <v>21</v>
      </c>
      <c r="L904">
        <v>1</v>
      </c>
      <c r="M904">
        <v>0</v>
      </c>
      <c r="N904">
        <v>63</v>
      </c>
      <c r="O904">
        <v>114</v>
      </c>
      <c r="P904" s="28">
        <v>6</v>
      </c>
      <c r="Q904">
        <v>3.7</v>
      </c>
      <c r="R904">
        <v>3.6</v>
      </c>
      <c r="S904">
        <v>2.8</v>
      </c>
      <c r="T904">
        <v>10</v>
      </c>
      <c r="U904">
        <v>-1</v>
      </c>
      <c r="V904">
        <v>-47.217614202620098</v>
      </c>
      <c r="W904">
        <v>12.069455438119769</v>
      </c>
      <c r="X904">
        <v>2.332133242081452</v>
      </c>
      <c r="Y904">
        <v>15.439826556380975</v>
      </c>
      <c r="Z904">
        <v>-7.028108878904451</v>
      </c>
      <c r="AA904">
        <v>-1.925946097462002</v>
      </c>
      <c r="AB904">
        <v>-0.134617418043568</v>
      </c>
      <c r="AC904">
        <v>0</v>
      </c>
      <c r="AD904">
        <v>-2.7303009344733717</v>
      </c>
      <c r="AE904">
        <v>21.180359075959391</v>
      </c>
      <c r="AF904">
        <v>-11.222187884121301</v>
      </c>
      <c r="AG904">
        <v>8.0972751035416781</v>
      </c>
      <c r="AH904">
        <v>5.2821226515396962</v>
      </c>
      <c r="AI904">
        <v>-0.30974352472260674</v>
      </c>
      <c r="AJ904">
        <v>-2.1862883722730699</v>
      </c>
      <c r="AK904">
        <v>0.134578089474926</v>
      </c>
      <c r="AL904">
        <v>-8.2190571555225809</v>
      </c>
      <c r="AM904">
        <v>2.6939641855370291E-4</v>
      </c>
      <c r="AN904" s="2"/>
    </row>
    <row r="905" spans="1:40" x14ac:dyDescent="0.45">
      <c r="A905">
        <v>904</v>
      </c>
      <c r="B905" t="s">
        <v>315</v>
      </c>
      <c r="C905">
        <v>1972</v>
      </c>
      <c r="D905">
        <v>23</v>
      </c>
      <c r="E905" t="s">
        <v>127</v>
      </c>
      <c r="F905" t="s">
        <v>13</v>
      </c>
      <c r="G905">
        <v>528</v>
      </c>
      <c r="H905">
        <v>66</v>
      </c>
      <c r="I905">
        <v>128</v>
      </c>
      <c r="J905">
        <v>92</v>
      </c>
      <c r="K905">
        <v>21</v>
      </c>
      <c r="L905">
        <v>3</v>
      </c>
      <c r="M905">
        <v>13</v>
      </c>
      <c r="N905">
        <v>53</v>
      </c>
      <c r="O905">
        <v>127</v>
      </c>
      <c r="P905" s="28">
        <v>6</v>
      </c>
      <c r="Q905">
        <v>3.9</v>
      </c>
      <c r="R905">
        <v>4.8</v>
      </c>
      <c r="S905">
        <v>1.8</v>
      </c>
      <c r="T905">
        <v>16</v>
      </c>
      <c r="U905">
        <v>1</v>
      </c>
      <c r="V905">
        <v>-47.217614202620098</v>
      </c>
      <c r="W905">
        <v>9.6118740140682331</v>
      </c>
      <c r="X905">
        <v>2.2973252832444158</v>
      </c>
      <c r="Y905">
        <v>12.35186124510478</v>
      </c>
      <c r="Z905">
        <v>-5.4795425157560125</v>
      </c>
      <c r="AA905">
        <v>-1.925946097462002</v>
      </c>
      <c r="AB905">
        <v>-0.40385225413070402</v>
      </c>
      <c r="AC905">
        <v>0.52046859057448969</v>
      </c>
      <c r="AD905">
        <v>-2.296919833763313</v>
      </c>
      <c r="AE905">
        <v>23.595663181112656</v>
      </c>
      <c r="AF905">
        <v>-11.222187884121301</v>
      </c>
      <c r="AG905">
        <v>8.5349656496790658</v>
      </c>
      <c r="AH905">
        <v>7.0428302020529276</v>
      </c>
      <c r="AI905">
        <v>-0.19912083732167579</v>
      </c>
      <c r="AJ905">
        <v>-3.498061395636912</v>
      </c>
      <c r="AK905">
        <v>-0.134578089474926</v>
      </c>
      <c r="AL905">
        <v>-8.4228349444503774</v>
      </c>
      <c r="AM905">
        <v>2.1974237709802835E-4</v>
      </c>
      <c r="AN905" s="2"/>
    </row>
    <row r="906" spans="1:40" x14ac:dyDescent="0.45">
      <c r="A906">
        <v>905</v>
      </c>
      <c r="B906" t="s">
        <v>460</v>
      </c>
      <c r="C906">
        <v>1992</v>
      </c>
      <c r="D906">
        <v>24</v>
      </c>
      <c r="E906" t="s">
        <v>31</v>
      </c>
      <c r="F906" t="s">
        <v>13</v>
      </c>
      <c r="G906">
        <v>694</v>
      </c>
      <c r="H906">
        <v>85</v>
      </c>
      <c r="I906">
        <v>167</v>
      </c>
      <c r="J906">
        <v>112</v>
      </c>
      <c r="K906">
        <v>38</v>
      </c>
      <c r="L906">
        <v>1</v>
      </c>
      <c r="M906">
        <v>2</v>
      </c>
      <c r="N906">
        <v>93</v>
      </c>
      <c r="O906">
        <v>127</v>
      </c>
      <c r="P906" s="28">
        <v>6</v>
      </c>
      <c r="Q906">
        <v>3.6</v>
      </c>
      <c r="R906">
        <v>4.5999999999999996</v>
      </c>
      <c r="S906">
        <v>1.7</v>
      </c>
      <c r="T906">
        <v>19</v>
      </c>
      <c r="U906">
        <v>-2</v>
      </c>
      <c r="V906">
        <v>-47.217614202620098</v>
      </c>
      <c r="W906">
        <v>12.633788950309382</v>
      </c>
      <c r="X906">
        <v>2.9586765011481111</v>
      </c>
      <c r="Y906">
        <v>16.115318968222642</v>
      </c>
      <c r="Z906">
        <v>-6.6707474104855802</v>
      </c>
      <c r="AA906">
        <v>-3.4850453192169559</v>
      </c>
      <c r="AB906">
        <v>-0.134617418043568</v>
      </c>
      <c r="AC906">
        <v>8.0072090857613798E-2</v>
      </c>
      <c r="AD906">
        <v>-4.0304442366035484</v>
      </c>
      <c r="AE906">
        <v>23.595663181112656</v>
      </c>
      <c r="AF906">
        <v>-11.222187884121301</v>
      </c>
      <c r="AG906">
        <v>7.8784298304729843</v>
      </c>
      <c r="AH906">
        <v>6.7493789436340554</v>
      </c>
      <c r="AI906">
        <v>-0.18805856858158268</v>
      </c>
      <c r="AJ906">
        <v>-4.153947907318833</v>
      </c>
      <c r="AK906">
        <v>0.269156178949852</v>
      </c>
      <c r="AL906">
        <v>-6.8221783022841667</v>
      </c>
      <c r="AM906">
        <v>1.0881600301927577E-3</v>
      </c>
      <c r="AN906" s="2"/>
    </row>
    <row r="907" spans="1:40" x14ac:dyDescent="0.45">
      <c r="A907">
        <v>906</v>
      </c>
      <c r="B907" t="s">
        <v>24</v>
      </c>
      <c r="C907">
        <v>2021</v>
      </c>
      <c r="D907">
        <v>33</v>
      </c>
      <c r="E907" t="s">
        <v>25</v>
      </c>
      <c r="F907" t="s">
        <v>17</v>
      </c>
      <c r="G907">
        <v>679</v>
      </c>
      <c r="H907">
        <v>102</v>
      </c>
      <c r="I907">
        <v>177</v>
      </c>
      <c r="J907">
        <v>108</v>
      </c>
      <c r="K907">
        <v>36</v>
      </c>
      <c r="L907">
        <v>2</v>
      </c>
      <c r="M907">
        <v>12</v>
      </c>
      <c r="N907">
        <v>67</v>
      </c>
      <c r="O907">
        <v>141</v>
      </c>
      <c r="P907" s="28">
        <v>6</v>
      </c>
      <c r="Q907">
        <v>3.7</v>
      </c>
      <c r="R907">
        <v>5.0999999999999996</v>
      </c>
      <c r="S907">
        <v>-0.1</v>
      </c>
      <c r="T907">
        <v>36</v>
      </c>
      <c r="U907">
        <v>2</v>
      </c>
      <c r="V907">
        <v>-47.217614202620098</v>
      </c>
      <c r="W907">
        <v>12.360724347636989</v>
      </c>
      <c r="X907">
        <v>3.550411801377733</v>
      </c>
      <c r="Y907">
        <v>17.080308127996453</v>
      </c>
      <c r="Z907">
        <v>-6.4325064315396672</v>
      </c>
      <c r="AA907">
        <v>-3.3016218813634319</v>
      </c>
      <c r="AB907">
        <v>-0.269234836087136</v>
      </c>
      <c r="AC907">
        <v>0.48043254514568279</v>
      </c>
      <c r="AD907">
        <v>-2.9036533747573956</v>
      </c>
      <c r="AE907">
        <v>26.196759909739249</v>
      </c>
      <c r="AF907">
        <v>-11.222187884121301</v>
      </c>
      <c r="AG907">
        <v>8.0972751035416781</v>
      </c>
      <c r="AH907">
        <v>7.4830070896812355</v>
      </c>
      <c r="AI907">
        <v>1.10622687400931E-2</v>
      </c>
      <c r="AJ907">
        <v>-7.8706381401830523</v>
      </c>
      <c r="AK907">
        <v>-0.269156178949852</v>
      </c>
      <c r="AL907">
        <v>-4.2266317357628207</v>
      </c>
      <c r="AM907">
        <v>1.4391354279519909E-2</v>
      </c>
      <c r="AN907" s="2"/>
    </row>
    <row r="908" spans="1:40" x14ac:dyDescent="0.45">
      <c r="A908">
        <v>907</v>
      </c>
      <c r="B908" t="s">
        <v>315</v>
      </c>
      <c r="C908">
        <v>1979</v>
      </c>
      <c r="D908">
        <v>30</v>
      </c>
      <c r="E908" t="s">
        <v>158</v>
      </c>
      <c r="F908" t="s">
        <v>13</v>
      </c>
      <c r="G908">
        <v>609</v>
      </c>
      <c r="H908">
        <v>78</v>
      </c>
      <c r="I908">
        <v>157</v>
      </c>
      <c r="J908">
        <v>92</v>
      </c>
      <c r="K908">
        <v>30</v>
      </c>
      <c r="L908">
        <v>5</v>
      </c>
      <c r="M908">
        <v>1</v>
      </c>
      <c r="N908">
        <v>59</v>
      </c>
      <c r="O908">
        <v>145</v>
      </c>
      <c r="P908" s="28">
        <v>6</v>
      </c>
      <c r="Q908">
        <v>3.9</v>
      </c>
      <c r="R908">
        <v>6</v>
      </c>
      <c r="S908">
        <v>0.5</v>
      </c>
      <c r="T908">
        <v>34</v>
      </c>
      <c r="U908">
        <v>0</v>
      </c>
      <c r="V908">
        <v>-47.217614202620098</v>
      </c>
      <c r="W908">
        <v>11.086422868499154</v>
      </c>
      <c r="X908">
        <v>2.7150207892888547</v>
      </c>
      <c r="Y908">
        <v>15.150329808448832</v>
      </c>
      <c r="Z908">
        <v>-5.4795425157560125</v>
      </c>
      <c r="AA908">
        <v>-2.7513515678028599</v>
      </c>
      <c r="AB908">
        <v>-0.67308709021783997</v>
      </c>
      <c r="AC908">
        <v>4.0036045428806899E-2</v>
      </c>
      <c r="AD908">
        <v>-2.5569484941893483</v>
      </c>
      <c r="AE908">
        <v>26.939930403632562</v>
      </c>
      <c r="AF908">
        <v>-11.222187884121301</v>
      </c>
      <c r="AG908">
        <v>8.5349656496790658</v>
      </c>
      <c r="AH908">
        <v>8.8035377525661591</v>
      </c>
      <c r="AI908">
        <v>-5.5311343700465497E-2</v>
      </c>
      <c r="AJ908">
        <v>-7.4333804657284377</v>
      </c>
      <c r="AK908">
        <v>0</v>
      </c>
      <c r="AL908">
        <v>-4.1191802465929275</v>
      </c>
      <c r="AM908">
        <v>1.5997747633861369E-2</v>
      </c>
      <c r="AN908" s="2"/>
    </row>
    <row r="909" spans="1:40" x14ac:dyDescent="0.45">
      <c r="A909">
        <v>908</v>
      </c>
      <c r="B909" t="s">
        <v>88</v>
      </c>
      <c r="C909">
        <v>2000</v>
      </c>
      <c r="D909">
        <v>25</v>
      </c>
      <c r="E909" t="s">
        <v>301</v>
      </c>
      <c r="F909" t="s">
        <v>17</v>
      </c>
      <c r="G909">
        <v>641</v>
      </c>
      <c r="H909">
        <v>101</v>
      </c>
      <c r="I909">
        <v>197</v>
      </c>
      <c r="J909">
        <v>114</v>
      </c>
      <c r="K909">
        <v>28</v>
      </c>
      <c r="L909">
        <v>11</v>
      </c>
      <c r="M909">
        <v>9</v>
      </c>
      <c r="N909">
        <v>58</v>
      </c>
      <c r="O909">
        <v>162</v>
      </c>
      <c r="P909" s="28">
        <v>6</v>
      </c>
      <c r="Q909">
        <v>4</v>
      </c>
      <c r="R909">
        <v>5.7</v>
      </c>
      <c r="S909">
        <v>-0.3</v>
      </c>
      <c r="T909">
        <v>49</v>
      </c>
      <c r="U909">
        <v>-2</v>
      </c>
      <c r="V909">
        <v>-47.217614202620098</v>
      </c>
      <c r="W909">
        <v>11.668960687533593</v>
      </c>
      <c r="X909">
        <v>3.5156038425406964</v>
      </c>
      <c r="Y909">
        <v>19.010286447544075</v>
      </c>
      <c r="Z909">
        <v>-6.7898678999585371</v>
      </c>
      <c r="AA909">
        <v>-2.5679281299493359</v>
      </c>
      <c r="AB909">
        <v>-1.4807915984792479</v>
      </c>
      <c r="AC909">
        <v>0.36032440885926209</v>
      </c>
      <c r="AD909">
        <v>-2.5136103841183424</v>
      </c>
      <c r="AE909">
        <v>30.098405002679137</v>
      </c>
      <c r="AF909">
        <v>-11.222187884121301</v>
      </c>
      <c r="AG909">
        <v>8.7538109227477605</v>
      </c>
      <c r="AH909">
        <v>8.3633608649378512</v>
      </c>
      <c r="AI909">
        <v>3.3186806220279294E-2</v>
      </c>
      <c r="AJ909">
        <v>-10.712813024138043</v>
      </c>
      <c r="AK909">
        <v>0.269156178949852</v>
      </c>
      <c r="AL909">
        <v>-0.43171796137239493</v>
      </c>
      <c r="AM909">
        <v>0.39371617295894007</v>
      </c>
      <c r="AN909" s="2"/>
    </row>
    <row r="910" spans="1:40" x14ac:dyDescent="0.45">
      <c r="A910">
        <v>909</v>
      </c>
      <c r="B910" t="s">
        <v>361</v>
      </c>
      <c r="C910">
        <v>1998</v>
      </c>
      <c r="D910">
        <v>31</v>
      </c>
      <c r="E910" t="s">
        <v>235</v>
      </c>
      <c r="F910" t="s">
        <v>13</v>
      </c>
      <c r="G910">
        <v>698</v>
      </c>
      <c r="H910">
        <v>101</v>
      </c>
      <c r="I910">
        <v>169</v>
      </c>
      <c r="J910">
        <v>120</v>
      </c>
      <c r="K910">
        <v>31</v>
      </c>
      <c r="L910">
        <v>6</v>
      </c>
      <c r="M910">
        <v>54</v>
      </c>
      <c r="N910">
        <v>87</v>
      </c>
      <c r="O910">
        <v>102</v>
      </c>
      <c r="P910" s="28">
        <v>6</v>
      </c>
      <c r="Q910">
        <v>3.6</v>
      </c>
      <c r="R910">
        <v>4.2</v>
      </c>
      <c r="S910">
        <v>2.2000000000000002</v>
      </c>
      <c r="T910">
        <v>5</v>
      </c>
      <c r="U910">
        <v>10</v>
      </c>
      <c r="V910">
        <v>-47.217614202620098</v>
      </c>
      <c r="W910">
        <v>12.706606177688686</v>
      </c>
      <c r="X910">
        <v>3.5156038425406964</v>
      </c>
      <c r="Y910">
        <v>16.308316800177405</v>
      </c>
      <c r="Z910">
        <v>-7.147229368377408</v>
      </c>
      <c r="AA910">
        <v>-2.8430632867296222</v>
      </c>
      <c r="AB910">
        <v>-0.80770450826140805</v>
      </c>
      <c r="AC910">
        <v>2.1619464531555725</v>
      </c>
      <c r="AD910">
        <v>-3.7704155761775136</v>
      </c>
      <c r="AE910">
        <v>18.950847594279455</v>
      </c>
      <c r="AF910">
        <v>-11.222187884121301</v>
      </c>
      <c r="AG910">
        <v>7.8784298304729843</v>
      </c>
      <c r="AH910">
        <v>6.1624764267963119</v>
      </c>
      <c r="AI910">
        <v>-0.24336991228204821</v>
      </c>
      <c r="AJ910">
        <v>-1.093144186136535</v>
      </c>
      <c r="AK910">
        <v>-1.34578089474926</v>
      </c>
      <c r="AL910">
        <v>-8.0062826943440886</v>
      </c>
      <c r="AM910">
        <v>3.3325053269667588E-4</v>
      </c>
      <c r="AN910" s="2"/>
    </row>
    <row r="911" spans="1:40" x14ac:dyDescent="0.45">
      <c r="A911">
        <v>910</v>
      </c>
      <c r="B911" t="s">
        <v>584</v>
      </c>
      <c r="C911">
        <v>1955</v>
      </c>
      <c r="D911">
        <v>29</v>
      </c>
      <c r="E911" t="s">
        <v>226</v>
      </c>
      <c r="F911" t="s">
        <v>17</v>
      </c>
      <c r="G911">
        <v>680</v>
      </c>
      <c r="H911">
        <v>95</v>
      </c>
      <c r="I911">
        <v>177</v>
      </c>
      <c r="J911">
        <v>122</v>
      </c>
      <c r="K911">
        <v>37</v>
      </c>
      <c r="L911">
        <v>5</v>
      </c>
      <c r="M911">
        <v>3</v>
      </c>
      <c r="N911">
        <v>58</v>
      </c>
      <c r="O911">
        <v>116</v>
      </c>
      <c r="P911" s="28">
        <v>6</v>
      </c>
      <c r="Q911">
        <v>3.5</v>
      </c>
      <c r="R911">
        <v>5.0999999999999996</v>
      </c>
      <c r="S911">
        <v>1.9</v>
      </c>
      <c r="T911">
        <v>16</v>
      </c>
      <c r="U911">
        <v>0</v>
      </c>
      <c r="V911">
        <v>-47.217614202620098</v>
      </c>
      <c r="W911">
        <v>12.378928654481815</v>
      </c>
      <c r="X911">
        <v>3.3067560895184771</v>
      </c>
      <c r="Y911">
        <v>17.080308127996453</v>
      </c>
      <c r="Z911">
        <v>-7.2663498578503649</v>
      </c>
      <c r="AA911">
        <v>-3.3933336002901937</v>
      </c>
      <c r="AB911">
        <v>-0.67308709021783997</v>
      </c>
      <c r="AC911">
        <v>0.1201081362864207</v>
      </c>
      <c r="AD911">
        <v>-2.5136103841183424</v>
      </c>
      <c r="AE911">
        <v>21.551944322906049</v>
      </c>
      <c r="AF911">
        <v>-11.222187884121301</v>
      </c>
      <c r="AG911">
        <v>7.6595845574042905</v>
      </c>
      <c r="AH911">
        <v>7.4830070896812355</v>
      </c>
      <c r="AI911">
        <v>-0.21018310606176888</v>
      </c>
      <c r="AJ911">
        <v>-3.498061395636912</v>
      </c>
      <c r="AK911">
        <v>0</v>
      </c>
      <c r="AL911">
        <v>-6.4137905426420829</v>
      </c>
      <c r="AM911">
        <v>1.6361194957728096E-3</v>
      </c>
      <c r="AN911" s="2"/>
    </row>
    <row r="912" spans="1:40" x14ac:dyDescent="0.45">
      <c r="A912">
        <v>911</v>
      </c>
      <c r="B912" t="s">
        <v>212</v>
      </c>
      <c r="C912">
        <v>1962</v>
      </c>
      <c r="D912">
        <v>30</v>
      </c>
      <c r="E912" t="s">
        <v>22</v>
      </c>
      <c r="F912" t="s">
        <v>13</v>
      </c>
      <c r="G912">
        <v>502</v>
      </c>
      <c r="H912">
        <v>96</v>
      </c>
      <c r="I912">
        <v>121</v>
      </c>
      <c r="J912">
        <v>75</v>
      </c>
      <c r="K912">
        <v>15</v>
      </c>
      <c r="L912">
        <v>1</v>
      </c>
      <c r="M912">
        <v>9</v>
      </c>
      <c r="N912">
        <v>122</v>
      </c>
      <c r="O912">
        <v>195</v>
      </c>
      <c r="P912" s="28">
        <v>6</v>
      </c>
      <c r="Q912">
        <v>4.4000000000000004</v>
      </c>
      <c r="R912">
        <v>7.6</v>
      </c>
      <c r="S912">
        <v>-1.8</v>
      </c>
      <c r="T912">
        <v>58</v>
      </c>
      <c r="U912">
        <v>4</v>
      </c>
      <c r="V912">
        <v>-47.217614202620098</v>
      </c>
      <c r="W912">
        <v>9.1385620361027513</v>
      </c>
      <c r="X912">
        <v>3.3415640483555133</v>
      </c>
      <c r="Y912">
        <v>11.676368833263112</v>
      </c>
      <c r="Z912">
        <v>-4.4670183552358802</v>
      </c>
      <c r="AA912">
        <v>-1.37567578390143</v>
      </c>
      <c r="AB912">
        <v>-0.134617418043568</v>
      </c>
      <c r="AC912">
        <v>0.36032440885926209</v>
      </c>
      <c r="AD912">
        <v>-5.2872494286627196</v>
      </c>
      <c r="AE912">
        <v>36.229561577298959</v>
      </c>
      <c r="AF912">
        <v>-11.222187884121301</v>
      </c>
      <c r="AG912">
        <v>9.6291920150225376</v>
      </c>
      <c r="AH912">
        <v>11.151147819917135</v>
      </c>
      <c r="AI912">
        <v>0.19912083732167579</v>
      </c>
      <c r="AJ912">
        <v>-12.680472559183807</v>
      </c>
      <c r="AK912">
        <v>-0.538312357899704</v>
      </c>
      <c r="AL912">
        <v>-1.1973064135275511</v>
      </c>
      <c r="AM912">
        <v>0.23195473710462886</v>
      </c>
      <c r="AN912" s="2"/>
    </row>
    <row r="913" spans="1:40" x14ac:dyDescent="0.45">
      <c r="A913">
        <v>912</v>
      </c>
      <c r="B913" t="s">
        <v>387</v>
      </c>
      <c r="C913">
        <v>2008</v>
      </c>
      <c r="D913">
        <v>36</v>
      </c>
      <c r="E913" t="s">
        <v>585</v>
      </c>
      <c r="F913" t="s">
        <v>17</v>
      </c>
      <c r="G913">
        <v>654</v>
      </c>
      <c r="H913">
        <v>102</v>
      </c>
      <c r="I913">
        <v>183</v>
      </c>
      <c r="J913">
        <v>109</v>
      </c>
      <c r="K913">
        <v>36</v>
      </c>
      <c r="L913">
        <v>1</v>
      </c>
      <c r="M913">
        <v>3</v>
      </c>
      <c r="N913">
        <v>87</v>
      </c>
      <c r="O913">
        <v>166</v>
      </c>
      <c r="P913" s="28">
        <v>6</v>
      </c>
      <c r="Q913">
        <v>3.8</v>
      </c>
      <c r="R913">
        <v>6.4</v>
      </c>
      <c r="S913">
        <v>-1.2</v>
      </c>
      <c r="T913">
        <v>53</v>
      </c>
      <c r="U913">
        <v>-3</v>
      </c>
      <c r="V913">
        <v>-47.217614202620098</v>
      </c>
      <c r="W913">
        <v>11.905616676516335</v>
      </c>
      <c r="X913">
        <v>3.550411801377733</v>
      </c>
      <c r="Y913">
        <v>17.659301623860742</v>
      </c>
      <c r="Z913">
        <v>-6.4920666762761456</v>
      </c>
      <c r="AA913">
        <v>-3.3016218813634319</v>
      </c>
      <c r="AB913">
        <v>-0.134617418043568</v>
      </c>
      <c r="AC913">
        <v>0.1201081362864207</v>
      </c>
      <c r="AD913">
        <v>-3.7704155761775136</v>
      </c>
      <c r="AE913">
        <v>30.84157549657245</v>
      </c>
      <c r="AF913">
        <v>-11.222187884121301</v>
      </c>
      <c r="AG913">
        <v>8.3161203766103728</v>
      </c>
      <c r="AH913">
        <v>9.3904402694039035</v>
      </c>
      <c r="AI913">
        <v>0.13274722488111718</v>
      </c>
      <c r="AJ913">
        <v>-11.587328373047271</v>
      </c>
      <c r="AK913">
        <v>0.403734268424778</v>
      </c>
      <c r="AL913">
        <v>-1.4057961377154764</v>
      </c>
      <c r="AM913">
        <v>0.19689796262973983</v>
      </c>
      <c r="AN913" s="2"/>
    </row>
    <row r="914" spans="1:40" x14ac:dyDescent="0.45">
      <c r="A914">
        <v>913</v>
      </c>
      <c r="B914" t="s">
        <v>586</v>
      </c>
      <c r="C914">
        <v>1949</v>
      </c>
      <c r="D914">
        <v>33</v>
      </c>
      <c r="E914" t="s">
        <v>25</v>
      </c>
      <c r="F914" t="s">
        <v>17</v>
      </c>
      <c r="G914">
        <v>655</v>
      </c>
      <c r="H914">
        <v>92</v>
      </c>
      <c r="I914">
        <v>191</v>
      </c>
      <c r="J914">
        <v>131</v>
      </c>
      <c r="K914">
        <v>34</v>
      </c>
      <c r="L914">
        <v>13</v>
      </c>
      <c r="M914">
        <v>3</v>
      </c>
      <c r="N914">
        <v>79</v>
      </c>
      <c r="O914">
        <v>144</v>
      </c>
      <c r="P914" s="28">
        <v>6</v>
      </c>
      <c r="Q914">
        <v>3.3</v>
      </c>
      <c r="R914">
        <v>5.6</v>
      </c>
      <c r="S914">
        <v>-0.3</v>
      </c>
      <c r="T914">
        <v>37</v>
      </c>
      <c r="U914">
        <v>0</v>
      </c>
      <c r="V914">
        <v>-47.217614202620098</v>
      </c>
      <c r="W914">
        <v>11.923820983361161</v>
      </c>
      <c r="X914">
        <v>3.202332213007367</v>
      </c>
      <c r="Y914">
        <v>18.43129295167979</v>
      </c>
      <c r="Z914">
        <v>-7.8023920604786703</v>
      </c>
      <c r="AA914">
        <v>-3.1181984435099079</v>
      </c>
      <c r="AB914">
        <v>-1.7500264345663841</v>
      </c>
      <c r="AC914">
        <v>0.1201081362864207</v>
      </c>
      <c r="AD914">
        <v>-3.4237106956094663</v>
      </c>
      <c r="AE914">
        <v>26.754137780159233</v>
      </c>
      <c r="AF914">
        <v>-11.222187884121301</v>
      </c>
      <c r="AG914">
        <v>7.2218940112669019</v>
      </c>
      <c r="AH914">
        <v>8.2166352357284147</v>
      </c>
      <c r="AI914">
        <v>3.3186806220279294E-2</v>
      </c>
      <c r="AJ914">
        <v>-8.0892669774103592</v>
      </c>
      <c r="AK914">
        <v>0</v>
      </c>
      <c r="AL914">
        <v>-6.7199885806066142</v>
      </c>
      <c r="AM914">
        <v>1.2050979786046025E-3</v>
      </c>
      <c r="AN914" s="2"/>
    </row>
    <row r="915" spans="1:40" x14ac:dyDescent="0.45">
      <c r="A915">
        <v>914</v>
      </c>
      <c r="B915" t="s">
        <v>587</v>
      </c>
      <c r="C915">
        <v>1979</v>
      </c>
      <c r="D915">
        <v>32</v>
      </c>
      <c r="E915" t="s">
        <v>117</v>
      </c>
      <c r="F915" t="s">
        <v>17</v>
      </c>
      <c r="G915">
        <v>582</v>
      </c>
      <c r="H915">
        <v>61</v>
      </c>
      <c r="I915">
        <v>122</v>
      </c>
      <c r="J915">
        <v>82</v>
      </c>
      <c r="K915">
        <v>16</v>
      </c>
      <c r="L915">
        <v>4</v>
      </c>
      <c r="M915">
        <v>2</v>
      </c>
      <c r="N915">
        <v>105</v>
      </c>
      <c r="O915">
        <v>139</v>
      </c>
      <c r="P915" s="28">
        <v>6</v>
      </c>
      <c r="Q915">
        <v>4</v>
      </c>
      <c r="R915">
        <v>5.4</v>
      </c>
      <c r="S915">
        <v>0.7</v>
      </c>
      <c r="T915">
        <v>32</v>
      </c>
      <c r="U915">
        <v>-1</v>
      </c>
      <c r="V915">
        <v>-47.217614202620098</v>
      </c>
      <c r="W915">
        <v>10.594906583688848</v>
      </c>
      <c r="X915">
        <v>2.1232854890592328</v>
      </c>
      <c r="Y915">
        <v>11.772867749240493</v>
      </c>
      <c r="Z915">
        <v>-4.8839400683912286</v>
      </c>
      <c r="AA915">
        <v>-1.467387502828192</v>
      </c>
      <c r="AB915">
        <v>-0.538469672174272</v>
      </c>
      <c r="AC915">
        <v>8.0072090857613798E-2</v>
      </c>
      <c r="AD915">
        <v>-4.55050155745562</v>
      </c>
      <c r="AE915">
        <v>25.825174662792591</v>
      </c>
      <c r="AF915">
        <v>-11.222187884121301</v>
      </c>
      <c r="AG915">
        <v>8.7538109227477605</v>
      </c>
      <c r="AH915">
        <v>7.9231839773095443</v>
      </c>
      <c r="AI915">
        <v>-7.7435881180651686E-2</v>
      </c>
      <c r="AJ915">
        <v>-6.996122791273824</v>
      </c>
      <c r="AK915">
        <v>0.134578089474926</v>
      </c>
      <c r="AL915">
        <v>-9.7457799948741801</v>
      </c>
      <c r="AM915">
        <v>5.8537760440156501E-5</v>
      </c>
      <c r="AN915" s="2"/>
    </row>
    <row r="916" spans="1:40" x14ac:dyDescent="0.45">
      <c r="A916">
        <v>915</v>
      </c>
      <c r="B916" t="s">
        <v>295</v>
      </c>
      <c r="C916">
        <v>2003</v>
      </c>
      <c r="D916">
        <v>34</v>
      </c>
      <c r="E916" t="s">
        <v>97</v>
      </c>
      <c r="F916" t="s">
        <v>13</v>
      </c>
      <c r="G916">
        <v>705</v>
      </c>
      <c r="H916">
        <v>111</v>
      </c>
      <c r="I916">
        <v>183</v>
      </c>
      <c r="J916">
        <v>108</v>
      </c>
      <c r="K916">
        <v>35</v>
      </c>
      <c r="L916">
        <v>5</v>
      </c>
      <c r="M916">
        <v>16</v>
      </c>
      <c r="N916">
        <v>68</v>
      </c>
      <c r="O916">
        <v>140</v>
      </c>
      <c r="P916" s="28">
        <v>5.9</v>
      </c>
      <c r="Q916">
        <v>3.5</v>
      </c>
      <c r="R916">
        <v>6.3</v>
      </c>
      <c r="S916">
        <v>0.1</v>
      </c>
      <c r="T916">
        <v>35</v>
      </c>
      <c r="U916">
        <v>1</v>
      </c>
      <c r="V916">
        <v>-47.217614202620098</v>
      </c>
      <c r="W916">
        <v>12.834036325602471</v>
      </c>
      <c r="X916">
        <v>3.8636834309110624</v>
      </c>
      <c r="Y916">
        <v>17.659301623860742</v>
      </c>
      <c r="Z916">
        <v>-6.4325064315396672</v>
      </c>
      <c r="AA916">
        <v>-3.2099101624366702</v>
      </c>
      <c r="AB916">
        <v>-0.67308709021783997</v>
      </c>
      <c r="AC916">
        <v>0.64057672686091038</v>
      </c>
      <c r="AD916">
        <v>-2.9469914848284011</v>
      </c>
      <c r="AE916">
        <v>26.01096728626592</v>
      </c>
      <c r="AF916">
        <v>-11.035151419385945</v>
      </c>
      <c r="AG916">
        <v>7.6595845574042905</v>
      </c>
      <c r="AH916">
        <v>9.243714640194467</v>
      </c>
      <c r="AI916">
        <v>-1.10622687400931E-2</v>
      </c>
      <c r="AJ916">
        <v>-7.6520093029557446</v>
      </c>
      <c r="AK916">
        <v>-0.134578089474926</v>
      </c>
      <c r="AL916">
        <v>-1.4010458610995271</v>
      </c>
      <c r="AM916">
        <v>0.19765020152973053</v>
      </c>
      <c r="AN916" s="2"/>
    </row>
    <row r="917" spans="1:40" x14ac:dyDescent="0.45">
      <c r="A917">
        <v>916</v>
      </c>
      <c r="B917" t="s">
        <v>588</v>
      </c>
      <c r="C917">
        <v>1984</v>
      </c>
      <c r="D917">
        <v>23</v>
      </c>
      <c r="E917" t="s">
        <v>97</v>
      </c>
      <c r="F917" t="s">
        <v>13</v>
      </c>
      <c r="G917">
        <v>678</v>
      </c>
      <c r="H917">
        <v>80</v>
      </c>
      <c r="I917">
        <v>161</v>
      </c>
      <c r="J917">
        <v>97</v>
      </c>
      <c r="K917">
        <v>34</v>
      </c>
      <c r="L917">
        <v>3</v>
      </c>
      <c r="M917">
        <v>5</v>
      </c>
      <c r="N917">
        <v>97</v>
      </c>
      <c r="O917">
        <v>147</v>
      </c>
      <c r="P917" s="28">
        <v>5.9</v>
      </c>
      <c r="Q917">
        <v>3.9</v>
      </c>
      <c r="R917">
        <v>5.2</v>
      </c>
      <c r="S917">
        <v>-0.1</v>
      </c>
      <c r="T917">
        <v>35</v>
      </c>
      <c r="U917">
        <v>3</v>
      </c>
      <c r="V917">
        <v>-47.217614202620098</v>
      </c>
      <c r="W917">
        <v>12.342520040792163</v>
      </c>
      <c r="X917">
        <v>2.7846367069629281</v>
      </c>
      <c r="Y917">
        <v>15.536325472358357</v>
      </c>
      <c r="Z917">
        <v>-5.7773437394384048</v>
      </c>
      <c r="AA917">
        <v>-3.1181984435099079</v>
      </c>
      <c r="AB917">
        <v>-0.40385225413070402</v>
      </c>
      <c r="AC917">
        <v>0.20018022714403449</v>
      </c>
      <c r="AD917">
        <v>-4.2037966768875723</v>
      </c>
      <c r="AE917">
        <v>27.311515650579217</v>
      </c>
      <c r="AF917">
        <v>-11.035151419385945</v>
      </c>
      <c r="AG917">
        <v>8.5349656496790658</v>
      </c>
      <c r="AH917">
        <v>7.6297327188906721</v>
      </c>
      <c r="AI917">
        <v>1.10622687400931E-2</v>
      </c>
      <c r="AJ917">
        <v>-7.6520093029557446</v>
      </c>
      <c r="AK917">
        <v>-0.403734268424778</v>
      </c>
      <c r="AL917">
        <v>-5.4607615722066214</v>
      </c>
      <c r="AM917">
        <v>4.2323288464470908E-3</v>
      </c>
      <c r="AN917" s="2"/>
    </row>
    <row r="918" spans="1:40" x14ac:dyDescent="0.45">
      <c r="A918">
        <v>917</v>
      </c>
      <c r="B918" t="s">
        <v>390</v>
      </c>
      <c r="C918">
        <v>1978</v>
      </c>
      <c r="D918">
        <v>30</v>
      </c>
      <c r="E918" t="s">
        <v>40</v>
      </c>
      <c r="F918" t="s">
        <v>13</v>
      </c>
      <c r="G918">
        <v>658</v>
      </c>
      <c r="H918">
        <v>94</v>
      </c>
      <c r="I918">
        <v>162</v>
      </c>
      <c r="J918">
        <v>98</v>
      </c>
      <c r="K918">
        <v>39</v>
      </c>
      <c r="L918">
        <v>5</v>
      </c>
      <c r="M918">
        <v>7</v>
      </c>
      <c r="N918">
        <v>71</v>
      </c>
      <c r="O918">
        <v>125</v>
      </c>
      <c r="P918" s="28">
        <v>5.9</v>
      </c>
      <c r="Q918">
        <v>3.7</v>
      </c>
      <c r="R918">
        <v>6</v>
      </c>
      <c r="S918">
        <v>1.2</v>
      </c>
      <c r="T918">
        <v>18</v>
      </c>
      <c r="U918">
        <v>5</v>
      </c>
      <c r="V918">
        <v>-47.217614202620098</v>
      </c>
      <c r="W918">
        <v>11.978433903895638</v>
      </c>
      <c r="X918">
        <v>3.2719481306814404</v>
      </c>
      <c r="Y918">
        <v>15.632824388335738</v>
      </c>
      <c r="Z918">
        <v>-5.8369039841748833</v>
      </c>
      <c r="AA918">
        <v>-3.5767570381437181</v>
      </c>
      <c r="AB918">
        <v>-0.67308709021783997</v>
      </c>
      <c r="AC918">
        <v>0.28025231800164829</v>
      </c>
      <c r="AD918">
        <v>-3.077005815041419</v>
      </c>
      <c r="AE918">
        <v>23.224077934166001</v>
      </c>
      <c r="AF918">
        <v>-11.035151419385945</v>
      </c>
      <c r="AG918">
        <v>8.0972751035416781</v>
      </c>
      <c r="AH918">
        <v>8.8035377525661591</v>
      </c>
      <c r="AI918">
        <v>-0.13274722488111718</v>
      </c>
      <c r="AJ918">
        <v>-3.9353190700915262</v>
      </c>
      <c r="AK918">
        <v>-0.67289044737463</v>
      </c>
      <c r="AL918">
        <v>-4.8691267607428781</v>
      </c>
      <c r="AM918">
        <v>7.6215349844106503E-3</v>
      </c>
      <c r="AN918" s="2"/>
    </row>
    <row r="919" spans="1:40" x14ac:dyDescent="0.45">
      <c r="A919">
        <v>918</v>
      </c>
      <c r="B919" t="s">
        <v>99</v>
      </c>
      <c r="C919">
        <v>1999</v>
      </c>
      <c r="D919">
        <v>28</v>
      </c>
      <c r="E919" t="s">
        <v>94</v>
      </c>
      <c r="F919" t="s">
        <v>13</v>
      </c>
      <c r="G919">
        <v>695</v>
      </c>
      <c r="H919">
        <v>115</v>
      </c>
      <c r="I919">
        <v>181</v>
      </c>
      <c r="J919">
        <v>111</v>
      </c>
      <c r="K919">
        <v>36</v>
      </c>
      <c r="L919">
        <v>1</v>
      </c>
      <c r="M919">
        <v>1</v>
      </c>
      <c r="N919">
        <v>105</v>
      </c>
      <c r="O919">
        <v>153</v>
      </c>
      <c r="P919" s="28">
        <v>5.9</v>
      </c>
      <c r="Q919">
        <v>3.5</v>
      </c>
      <c r="R919">
        <v>6.5</v>
      </c>
      <c r="S919">
        <v>-1.3</v>
      </c>
      <c r="T919">
        <v>50</v>
      </c>
      <c r="U919">
        <v>2</v>
      </c>
      <c r="V919">
        <v>-47.217614202620098</v>
      </c>
      <c r="W919">
        <v>12.651993257154208</v>
      </c>
      <c r="X919">
        <v>4.0029152662592091</v>
      </c>
      <c r="Y919">
        <v>17.466303791905979</v>
      </c>
      <c r="Z919">
        <v>-6.6111871657491017</v>
      </c>
      <c r="AA919">
        <v>-3.3016218813634319</v>
      </c>
      <c r="AB919">
        <v>-0.134617418043568</v>
      </c>
      <c r="AC919">
        <v>4.0036045428806899E-2</v>
      </c>
      <c r="AD919">
        <v>-4.55050155745562</v>
      </c>
      <c r="AE919">
        <v>28.426271391419185</v>
      </c>
      <c r="AF919">
        <v>-11.035151419385945</v>
      </c>
      <c r="AG919">
        <v>7.6595845574042905</v>
      </c>
      <c r="AH919">
        <v>9.5371658986133401</v>
      </c>
      <c r="AI919">
        <v>0.14380949362121029</v>
      </c>
      <c r="AJ919">
        <v>-10.93144186136535</v>
      </c>
      <c r="AK919">
        <v>-0.269156178949852</v>
      </c>
      <c r="AL919">
        <v>-4.1232119831267342</v>
      </c>
      <c r="AM919">
        <v>1.5934404456002495E-2</v>
      </c>
      <c r="AN919" s="2"/>
    </row>
    <row r="920" spans="1:40" x14ac:dyDescent="0.45">
      <c r="A920">
        <v>919</v>
      </c>
      <c r="B920" t="s">
        <v>589</v>
      </c>
      <c r="C920">
        <v>2010</v>
      </c>
      <c r="D920">
        <v>24</v>
      </c>
      <c r="E920" t="s">
        <v>114</v>
      </c>
      <c r="F920" t="s">
        <v>17</v>
      </c>
      <c r="G920">
        <v>636</v>
      </c>
      <c r="H920">
        <v>111</v>
      </c>
      <c r="I920">
        <v>197</v>
      </c>
      <c r="J920">
        <v>120</v>
      </c>
      <c r="K920">
        <v>34</v>
      </c>
      <c r="L920">
        <v>9</v>
      </c>
      <c r="M920">
        <v>26</v>
      </c>
      <c r="N920">
        <v>40</v>
      </c>
      <c r="O920">
        <v>143</v>
      </c>
      <c r="P920" s="28">
        <v>5.9</v>
      </c>
      <c r="Q920">
        <v>4.0999999999999996</v>
      </c>
      <c r="R920">
        <v>5.8</v>
      </c>
      <c r="S920">
        <v>-0.1</v>
      </c>
      <c r="T920">
        <v>36</v>
      </c>
      <c r="U920">
        <v>6</v>
      </c>
      <c r="V920">
        <v>-47.217614202620098</v>
      </c>
      <c r="W920">
        <v>11.577939153309462</v>
      </c>
      <c r="X920">
        <v>3.8636834309110624</v>
      </c>
      <c r="Y920">
        <v>19.010286447544075</v>
      </c>
      <c r="Z920">
        <v>-7.147229368377408</v>
      </c>
      <c r="AA920">
        <v>-3.1181984435099079</v>
      </c>
      <c r="AB920">
        <v>-1.211556762392112</v>
      </c>
      <c r="AC920">
        <v>1.0409371811489794</v>
      </c>
      <c r="AD920">
        <v>-1.7335244028402361</v>
      </c>
      <c r="AE920">
        <v>26.568345156685904</v>
      </c>
      <c r="AF920">
        <v>-11.035151419385945</v>
      </c>
      <c r="AG920">
        <v>8.9726561958164535</v>
      </c>
      <c r="AH920">
        <v>8.5100864941472878</v>
      </c>
      <c r="AI920">
        <v>1.10622687400931E-2</v>
      </c>
      <c r="AJ920">
        <v>-7.8706381401830523</v>
      </c>
      <c r="AK920">
        <v>-0.807468536849556</v>
      </c>
      <c r="AL920">
        <v>-0.58638494785499606</v>
      </c>
      <c r="AM920">
        <v>0.35746474433797998</v>
      </c>
      <c r="AN920" s="2"/>
    </row>
    <row r="921" spans="1:40" x14ac:dyDescent="0.45">
      <c r="A921">
        <v>920</v>
      </c>
      <c r="B921" t="s">
        <v>309</v>
      </c>
      <c r="C921">
        <v>1959</v>
      </c>
      <c r="D921">
        <v>24</v>
      </c>
      <c r="E921" t="s">
        <v>59</v>
      </c>
      <c r="F921" t="s">
        <v>13</v>
      </c>
      <c r="G921">
        <v>595</v>
      </c>
      <c r="H921">
        <v>85</v>
      </c>
      <c r="I921">
        <v>167</v>
      </c>
      <c r="J921">
        <v>119</v>
      </c>
      <c r="K921">
        <v>19</v>
      </c>
      <c r="L921">
        <v>2</v>
      </c>
      <c r="M921">
        <v>10</v>
      </c>
      <c r="N921">
        <v>72</v>
      </c>
      <c r="O921">
        <v>151</v>
      </c>
      <c r="P921" s="28">
        <v>5.9</v>
      </c>
      <c r="Q921">
        <v>4.0999999999999996</v>
      </c>
      <c r="R921">
        <v>5.4</v>
      </c>
      <c r="S921">
        <v>0.4</v>
      </c>
      <c r="T921">
        <v>33</v>
      </c>
      <c r="U921">
        <v>3</v>
      </c>
      <c r="V921">
        <v>-47.217614202620098</v>
      </c>
      <c r="W921">
        <v>10.831562572671588</v>
      </c>
      <c r="X921">
        <v>2.9586765011481111</v>
      </c>
      <c r="Y921">
        <v>16.115318968222642</v>
      </c>
      <c r="Z921">
        <v>-7.0876691236409295</v>
      </c>
      <c r="AA921">
        <v>-1.742522659608478</v>
      </c>
      <c r="AB921">
        <v>-0.269234836087136</v>
      </c>
      <c r="AC921">
        <v>0.40036045428806899</v>
      </c>
      <c r="AD921">
        <v>-3.120343925112425</v>
      </c>
      <c r="AE921">
        <v>28.05468614447253</v>
      </c>
      <c r="AF921">
        <v>-11.035151419385945</v>
      </c>
      <c r="AG921">
        <v>8.9726561958164535</v>
      </c>
      <c r="AH921">
        <v>7.9231839773095443</v>
      </c>
      <c r="AI921">
        <v>-4.4249074960372399E-2</v>
      </c>
      <c r="AJ921">
        <v>-7.2147516285011308</v>
      </c>
      <c r="AK921">
        <v>-0.403734268424778</v>
      </c>
      <c r="AL921">
        <v>-2.8788263244123571</v>
      </c>
      <c r="AM921">
        <v>5.3210233892181803E-2</v>
      </c>
      <c r="AN921" s="2"/>
    </row>
    <row r="922" spans="1:40" x14ac:dyDescent="0.45">
      <c r="A922">
        <v>921</v>
      </c>
      <c r="B922" t="s">
        <v>64</v>
      </c>
      <c r="C922">
        <v>2015</v>
      </c>
      <c r="D922">
        <v>28</v>
      </c>
      <c r="E922" t="s">
        <v>65</v>
      </c>
      <c r="F922" t="s">
        <v>17</v>
      </c>
      <c r="G922">
        <v>623</v>
      </c>
      <c r="H922">
        <v>74</v>
      </c>
      <c r="I922">
        <v>177</v>
      </c>
      <c r="J922">
        <v>130</v>
      </c>
      <c r="K922">
        <v>28</v>
      </c>
      <c r="L922">
        <v>0</v>
      </c>
      <c r="M922">
        <v>2</v>
      </c>
      <c r="N922">
        <v>56</v>
      </c>
      <c r="O922">
        <v>133</v>
      </c>
      <c r="P922" s="28">
        <v>5.9</v>
      </c>
      <c r="Q922">
        <v>4</v>
      </c>
      <c r="R922">
        <v>4.5999999999999996</v>
      </c>
      <c r="S922">
        <v>1.8</v>
      </c>
      <c r="T922">
        <v>23</v>
      </c>
      <c r="U922">
        <v>-2</v>
      </c>
      <c r="V922">
        <v>-47.217614202620098</v>
      </c>
      <c r="W922">
        <v>11.341283164326722</v>
      </c>
      <c r="X922">
        <v>2.5757889539407084</v>
      </c>
      <c r="Y922">
        <v>17.080308127996453</v>
      </c>
      <c r="Z922">
        <v>-7.7428318157421918</v>
      </c>
      <c r="AA922">
        <v>-2.5679281299493359</v>
      </c>
      <c r="AB922">
        <v>0</v>
      </c>
      <c r="AC922">
        <v>8.0072090857613798E-2</v>
      </c>
      <c r="AD922">
        <v>-2.4269341639763304</v>
      </c>
      <c r="AE922">
        <v>24.710418921952623</v>
      </c>
      <c r="AF922">
        <v>-11.035151419385945</v>
      </c>
      <c r="AG922">
        <v>8.7538109227477605</v>
      </c>
      <c r="AH922">
        <v>6.7493789436340554</v>
      </c>
      <c r="AI922">
        <v>-0.19912083732167579</v>
      </c>
      <c r="AJ922">
        <v>-5.0284632562280613</v>
      </c>
      <c r="AK922">
        <v>0.269156178949852</v>
      </c>
      <c r="AL922">
        <v>-4.6578265208178493</v>
      </c>
      <c r="AM922">
        <v>9.3979014820774111E-3</v>
      </c>
      <c r="AN922" s="2"/>
    </row>
    <row r="923" spans="1:40" x14ac:dyDescent="0.45">
      <c r="A923">
        <v>922</v>
      </c>
      <c r="B923" t="s">
        <v>590</v>
      </c>
      <c r="C923">
        <v>2008</v>
      </c>
      <c r="D923">
        <v>27</v>
      </c>
      <c r="E923" t="s">
        <v>55</v>
      </c>
      <c r="F923" t="s">
        <v>13</v>
      </c>
      <c r="G923">
        <v>687</v>
      </c>
      <c r="H923">
        <v>91</v>
      </c>
      <c r="I923">
        <v>185</v>
      </c>
      <c r="J923">
        <v>115</v>
      </c>
      <c r="K923">
        <v>47</v>
      </c>
      <c r="L923">
        <v>8</v>
      </c>
      <c r="M923">
        <v>32</v>
      </c>
      <c r="N923">
        <v>44</v>
      </c>
      <c r="O923">
        <v>113</v>
      </c>
      <c r="P923" s="28">
        <v>5.9</v>
      </c>
      <c r="Q923">
        <v>3.6</v>
      </c>
      <c r="R923">
        <v>3.6</v>
      </c>
      <c r="S923">
        <v>2.1</v>
      </c>
      <c r="T923">
        <v>13</v>
      </c>
      <c r="U923">
        <v>1</v>
      </c>
      <c r="V923">
        <v>-47.217614202620098</v>
      </c>
      <c r="W923">
        <v>12.506358802395598</v>
      </c>
      <c r="X923">
        <v>3.1675242541703308</v>
      </c>
      <c r="Y923">
        <v>17.852299455815501</v>
      </c>
      <c r="Z923">
        <v>-6.8494281446950156</v>
      </c>
      <c r="AA923">
        <v>-4.3104507895578141</v>
      </c>
      <c r="AB923">
        <v>-1.076939344348544</v>
      </c>
      <c r="AC923">
        <v>1.2811534537218208</v>
      </c>
      <c r="AD923">
        <v>-1.9068768431242598</v>
      </c>
      <c r="AE923">
        <v>20.994566452486065</v>
      </c>
      <c r="AF923">
        <v>-11.035151419385945</v>
      </c>
      <c r="AG923">
        <v>7.8784298304729843</v>
      </c>
      <c r="AH923">
        <v>5.2821226515396962</v>
      </c>
      <c r="AI923">
        <v>-0.2323076435419551</v>
      </c>
      <c r="AJ923">
        <v>-2.842174883954991</v>
      </c>
      <c r="AK923">
        <v>-0.134578089474926</v>
      </c>
      <c r="AL923">
        <v>-6.643066460101549</v>
      </c>
      <c r="AM923">
        <v>1.3013297699791121E-3</v>
      </c>
      <c r="AN923" s="2"/>
    </row>
    <row r="924" spans="1:40" x14ac:dyDescent="0.45">
      <c r="A924">
        <v>923</v>
      </c>
      <c r="B924" t="s">
        <v>591</v>
      </c>
      <c r="C924">
        <v>1950</v>
      </c>
      <c r="D924">
        <v>26</v>
      </c>
      <c r="E924" t="s">
        <v>251</v>
      </c>
      <c r="F924" t="s">
        <v>17</v>
      </c>
      <c r="G924">
        <v>707</v>
      </c>
      <c r="H924">
        <v>120</v>
      </c>
      <c r="I924">
        <v>167</v>
      </c>
      <c r="J924">
        <v>111</v>
      </c>
      <c r="K924">
        <v>30</v>
      </c>
      <c r="L924">
        <v>3</v>
      </c>
      <c r="M924">
        <v>15</v>
      </c>
      <c r="N924">
        <v>119</v>
      </c>
      <c r="O924">
        <v>138</v>
      </c>
      <c r="P924" s="28">
        <v>5.9</v>
      </c>
      <c r="Q924">
        <v>3.3</v>
      </c>
      <c r="R924">
        <v>5.7</v>
      </c>
      <c r="S924">
        <v>-0.4</v>
      </c>
      <c r="T924">
        <v>36</v>
      </c>
      <c r="U924">
        <v>3</v>
      </c>
      <c r="V924">
        <v>-47.217614202620098</v>
      </c>
      <c r="W924">
        <v>12.870444939292122</v>
      </c>
      <c r="X924">
        <v>4.1769550604443921</v>
      </c>
      <c r="Y924">
        <v>16.115318968222642</v>
      </c>
      <c r="Z924">
        <v>-6.6111871657491017</v>
      </c>
      <c r="AA924">
        <v>-2.7513515678028599</v>
      </c>
      <c r="AB924">
        <v>-0.40385225413070402</v>
      </c>
      <c r="AC924">
        <v>0.60054068143210348</v>
      </c>
      <c r="AD924">
        <v>-5.1572350984497026</v>
      </c>
      <c r="AE924">
        <v>25.639382039319266</v>
      </c>
      <c r="AF924">
        <v>-11.035151419385945</v>
      </c>
      <c r="AG924">
        <v>7.2218940112669019</v>
      </c>
      <c r="AH924">
        <v>8.3633608649378512</v>
      </c>
      <c r="AI924">
        <v>4.4249074960372399E-2</v>
      </c>
      <c r="AJ924">
        <v>-7.8706381401830523</v>
      </c>
      <c r="AK924">
        <v>-0.403734268424778</v>
      </c>
      <c r="AL924">
        <v>-6.4186184768705932</v>
      </c>
      <c r="AM924">
        <v>1.6282522866134866E-3</v>
      </c>
      <c r="AN924" s="2"/>
    </row>
    <row r="925" spans="1:40" x14ac:dyDescent="0.45">
      <c r="A925">
        <v>924</v>
      </c>
      <c r="B925" t="s">
        <v>209</v>
      </c>
      <c r="C925">
        <v>1958</v>
      </c>
      <c r="D925">
        <v>27</v>
      </c>
      <c r="E925" t="s">
        <v>25</v>
      </c>
      <c r="F925" t="s">
        <v>17</v>
      </c>
      <c r="G925">
        <v>632</v>
      </c>
      <c r="H925">
        <v>101</v>
      </c>
      <c r="I925">
        <v>175</v>
      </c>
      <c r="J925">
        <v>122</v>
      </c>
      <c r="K925">
        <v>21</v>
      </c>
      <c r="L925">
        <v>9</v>
      </c>
      <c r="M925">
        <v>11</v>
      </c>
      <c r="N925">
        <v>49</v>
      </c>
      <c r="O925">
        <v>120</v>
      </c>
      <c r="P925" s="28">
        <v>5.9</v>
      </c>
      <c r="Q925">
        <v>3.5</v>
      </c>
      <c r="R925">
        <v>4.5999999999999996</v>
      </c>
      <c r="S925">
        <v>1.7</v>
      </c>
      <c r="T925">
        <v>14</v>
      </c>
      <c r="U925">
        <v>4</v>
      </c>
      <c r="V925">
        <v>-47.217614202620098</v>
      </c>
      <c r="W925">
        <v>11.505121925930158</v>
      </c>
      <c r="X925">
        <v>3.5156038425406964</v>
      </c>
      <c r="Y925">
        <v>16.887310296041694</v>
      </c>
      <c r="Z925">
        <v>-7.2663498578503649</v>
      </c>
      <c r="AA925">
        <v>-1.925946097462002</v>
      </c>
      <c r="AB925">
        <v>-1.211556762392112</v>
      </c>
      <c r="AC925">
        <v>0.44039649971687589</v>
      </c>
      <c r="AD925">
        <v>-2.1235673934792891</v>
      </c>
      <c r="AE925">
        <v>22.295114816799362</v>
      </c>
      <c r="AF925">
        <v>-11.035151419385945</v>
      </c>
      <c r="AG925">
        <v>7.6595845574042905</v>
      </c>
      <c r="AH925">
        <v>6.7493789436340554</v>
      </c>
      <c r="AI925">
        <v>-0.18805856858158268</v>
      </c>
      <c r="AJ925">
        <v>-3.0608037211822978</v>
      </c>
      <c r="AK925">
        <v>-0.538312357899704</v>
      </c>
      <c r="AL925">
        <v>-5.5148494987862602</v>
      </c>
      <c r="AM925">
        <v>4.0103853409227605E-3</v>
      </c>
      <c r="AN925" s="2"/>
    </row>
    <row r="926" spans="1:40" x14ac:dyDescent="0.45">
      <c r="A926">
        <v>925</v>
      </c>
      <c r="B926" t="s">
        <v>592</v>
      </c>
      <c r="C926">
        <v>1978</v>
      </c>
      <c r="D926">
        <v>22</v>
      </c>
      <c r="E926" t="s">
        <v>65</v>
      </c>
      <c r="F926" t="s">
        <v>17</v>
      </c>
      <c r="G926">
        <v>657</v>
      </c>
      <c r="H926">
        <v>90</v>
      </c>
      <c r="I926">
        <v>181</v>
      </c>
      <c r="J926">
        <v>102</v>
      </c>
      <c r="K926">
        <v>46</v>
      </c>
      <c r="L926">
        <v>8</v>
      </c>
      <c r="M926">
        <v>15</v>
      </c>
      <c r="N926">
        <v>50</v>
      </c>
      <c r="O926">
        <v>152</v>
      </c>
      <c r="P926" s="28">
        <v>5.9</v>
      </c>
      <c r="Q926">
        <v>3.8</v>
      </c>
      <c r="R926">
        <v>5.3</v>
      </c>
      <c r="S926">
        <v>-0.1</v>
      </c>
      <c r="T926">
        <v>39</v>
      </c>
      <c r="U926">
        <v>-3</v>
      </c>
      <c r="V926">
        <v>-47.217614202620098</v>
      </c>
      <c r="W926">
        <v>11.960229597050812</v>
      </c>
      <c r="X926">
        <v>3.1327162953332941</v>
      </c>
      <c r="Y926">
        <v>17.466303791905979</v>
      </c>
      <c r="Z926">
        <v>-6.0751449631207963</v>
      </c>
      <c r="AA926">
        <v>-4.2187390706310524</v>
      </c>
      <c r="AB926">
        <v>-1.076939344348544</v>
      </c>
      <c r="AC926">
        <v>0.60054068143210348</v>
      </c>
      <c r="AD926">
        <v>-2.1669055035502951</v>
      </c>
      <c r="AE926">
        <v>28.240478767945856</v>
      </c>
      <c r="AF926">
        <v>-11.035151419385945</v>
      </c>
      <c r="AG926">
        <v>8.3161203766103728</v>
      </c>
      <c r="AH926">
        <v>7.7764583481001077</v>
      </c>
      <c r="AI926">
        <v>1.10622687400931E-2</v>
      </c>
      <c r="AJ926">
        <v>-8.5265246518649729</v>
      </c>
      <c r="AK926">
        <v>0.403734268424778</v>
      </c>
      <c r="AL926">
        <v>-2.4093747599783071</v>
      </c>
      <c r="AM926">
        <v>8.2460611977132836E-2</v>
      </c>
      <c r="AN926" s="2"/>
    </row>
    <row r="927" spans="1:40" x14ac:dyDescent="0.45">
      <c r="A927">
        <v>926</v>
      </c>
      <c r="B927" t="s">
        <v>120</v>
      </c>
      <c r="C927">
        <v>1995</v>
      </c>
      <c r="D927">
        <v>31</v>
      </c>
      <c r="E927" t="s">
        <v>73</v>
      </c>
      <c r="F927" t="s">
        <v>17</v>
      </c>
      <c r="G927">
        <v>567</v>
      </c>
      <c r="H927">
        <v>98</v>
      </c>
      <c r="I927">
        <v>158</v>
      </c>
      <c r="J927">
        <v>108</v>
      </c>
      <c r="K927">
        <v>29</v>
      </c>
      <c r="L927">
        <v>6</v>
      </c>
      <c r="M927">
        <v>51</v>
      </c>
      <c r="N927">
        <v>61</v>
      </c>
      <c r="O927">
        <v>134</v>
      </c>
      <c r="P927" s="28">
        <v>5.9</v>
      </c>
      <c r="Q927">
        <v>4.2</v>
      </c>
      <c r="R927">
        <v>6.4</v>
      </c>
      <c r="S927">
        <v>0.3</v>
      </c>
      <c r="T927">
        <v>27</v>
      </c>
      <c r="U927">
        <v>14</v>
      </c>
      <c r="V927">
        <v>-47.217614202620098</v>
      </c>
      <c r="W927">
        <v>10.321841981016455</v>
      </c>
      <c r="X927">
        <v>3.4111799660295867</v>
      </c>
      <c r="Y927">
        <v>15.246828724426214</v>
      </c>
      <c r="Z927">
        <v>-6.4325064315396672</v>
      </c>
      <c r="AA927">
        <v>-2.6596398488760977</v>
      </c>
      <c r="AB927">
        <v>-0.80770450826140805</v>
      </c>
      <c r="AC927">
        <v>2.0418383168691516</v>
      </c>
      <c r="AD927">
        <v>-2.6436247143313598</v>
      </c>
      <c r="AE927">
        <v>24.896211545425952</v>
      </c>
      <c r="AF927">
        <v>-11.035151419385945</v>
      </c>
      <c r="AG927">
        <v>9.1915014688851482</v>
      </c>
      <c r="AH927">
        <v>9.3904402694039035</v>
      </c>
      <c r="AI927">
        <v>-3.3186806220279294E-2</v>
      </c>
      <c r="AJ927">
        <v>-5.9029786051372888</v>
      </c>
      <c r="AK927">
        <v>-1.884093252648964</v>
      </c>
      <c r="AL927">
        <v>-4.1166575169646986</v>
      </c>
      <c r="AM927">
        <v>1.6037508516053511E-2</v>
      </c>
      <c r="AN927" s="2"/>
    </row>
    <row r="928" spans="1:40" x14ac:dyDescent="0.45">
      <c r="A928">
        <v>927</v>
      </c>
      <c r="B928" t="s">
        <v>449</v>
      </c>
      <c r="C928">
        <v>1996</v>
      </c>
      <c r="D928">
        <v>27</v>
      </c>
      <c r="E928" t="s">
        <v>385</v>
      </c>
      <c r="F928" t="s">
        <v>17</v>
      </c>
      <c r="G928">
        <v>677</v>
      </c>
      <c r="H928">
        <v>118</v>
      </c>
      <c r="I928">
        <v>163</v>
      </c>
      <c r="J928">
        <v>87</v>
      </c>
      <c r="K928">
        <v>33</v>
      </c>
      <c r="L928">
        <v>1</v>
      </c>
      <c r="M928">
        <v>16</v>
      </c>
      <c r="N928">
        <v>142</v>
      </c>
      <c r="O928">
        <v>189</v>
      </c>
      <c r="P928" s="28">
        <v>5.9</v>
      </c>
      <c r="Q928">
        <v>3.9</v>
      </c>
      <c r="R928">
        <v>7.7</v>
      </c>
      <c r="S928">
        <v>-2.2999999999999998</v>
      </c>
      <c r="T928">
        <v>72</v>
      </c>
      <c r="U928">
        <v>-7</v>
      </c>
      <c r="V928">
        <v>-47.217614202620098</v>
      </c>
      <c r="W928">
        <v>12.324315733947337</v>
      </c>
      <c r="X928">
        <v>4.1073391427703188</v>
      </c>
      <c r="Y928">
        <v>15.72932330431312</v>
      </c>
      <c r="Z928">
        <v>-5.181741292073621</v>
      </c>
      <c r="AA928">
        <v>-3.0264867245831457</v>
      </c>
      <c r="AB928">
        <v>-0.134617418043568</v>
      </c>
      <c r="AC928">
        <v>0.64057672686091038</v>
      </c>
      <c r="AD928">
        <v>-6.154011630082838</v>
      </c>
      <c r="AE928">
        <v>35.114805836458991</v>
      </c>
      <c r="AF928">
        <v>-11.035151419385945</v>
      </c>
      <c r="AG928">
        <v>8.5349656496790658</v>
      </c>
      <c r="AH928">
        <v>11.297873449126572</v>
      </c>
      <c r="AI928">
        <v>0.25443218102214127</v>
      </c>
      <c r="AJ928">
        <v>-15.741276280366105</v>
      </c>
      <c r="AK928">
        <v>0.94204662632448199</v>
      </c>
      <c r="AL928">
        <v>0.45477968334761742</v>
      </c>
      <c r="AM928">
        <v>0.61177504368884472</v>
      </c>
      <c r="AN928" s="2"/>
    </row>
    <row r="929" spans="1:40" x14ac:dyDescent="0.45">
      <c r="A929">
        <v>928</v>
      </c>
      <c r="B929" t="s">
        <v>581</v>
      </c>
      <c r="C929">
        <v>2010</v>
      </c>
      <c r="D929">
        <v>30</v>
      </c>
      <c r="E929" t="s">
        <v>25</v>
      </c>
      <c r="F929" t="s">
        <v>17</v>
      </c>
      <c r="G929">
        <v>675</v>
      </c>
      <c r="H929">
        <v>95</v>
      </c>
      <c r="I929">
        <v>186</v>
      </c>
      <c r="J929">
        <v>112</v>
      </c>
      <c r="K929">
        <v>45</v>
      </c>
      <c r="L929">
        <v>1</v>
      </c>
      <c r="M929">
        <v>9</v>
      </c>
      <c r="N929">
        <v>69</v>
      </c>
      <c r="O929">
        <v>149</v>
      </c>
      <c r="P929" s="28">
        <v>5.9</v>
      </c>
      <c r="Q929">
        <v>3.9</v>
      </c>
      <c r="R929">
        <v>5.2</v>
      </c>
      <c r="S929">
        <v>0</v>
      </c>
      <c r="T929">
        <v>39</v>
      </c>
      <c r="U929">
        <v>-2</v>
      </c>
      <c r="V929">
        <v>-47.217614202620098</v>
      </c>
      <c r="W929">
        <v>12.287907120257684</v>
      </c>
      <c r="X929">
        <v>3.3067560895184771</v>
      </c>
      <c r="Y929">
        <v>17.948798371792883</v>
      </c>
      <c r="Z929">
        <v>-6.6707474104855802</v>
      </c>
      <c r="AA929">
        <v>-4.1270273517042897</v>
      </c>
      <c r="AB929">
        <v>-0.134617418043568</v>
      </c>
      <c r="AC929">
        <v>0.36032440885926209</v>
      </c>
      <c r="AD929">
        <v>-2.9903295948994071</v>
      </c>
      <c r="AE929">
        <v>27.683100897525872</v>
      </c>
      <c r="AF929">
        <v>-11.035151419385945</v>
      </c>
      <c r="AG929">
        <v>8.5349656496790658</v>
      </c>
      <c r="AH929">
        <v>7.6297327188906721</v>
      </c>
      <c r="AI929">
        <v>0</v>
      </c>
      <c r="AJ929">
        <v>-8.5265246518649729</v>
      </c>
      <c r="AK929">
        <v>0.269156178949852</v>
      </c>
      <c r="AL929">
        <v>-2.6812706135300894</v>
      </c>
      <c r="AM929">
        <v>6.4087622273647477E-2</v>
      </c>
      <c r="AN929" s="2"/>
    </row>
    <row r="930" spans="1:40" x14ac:dyDescent="0.45">
      <c r="A930">
        <v>929</v>
      </c>
      <c r="B930" t="s">
        <v>593</v>
      </c>
      <c r="C930">
        <v>1984</v>
      </c>
      <c r="D930">
        <v>27</v>
      </c>
      <c r="E930" t="s">
        <v>62</v>
      </c>
      <c r="F930" t="s">
        <v>17</v>
      </c>
      <c r="G930">
        <v>592</v>
      </c>
      <c r="H930">
        <v>77</v>
      </c>
      <c r="I930">
        <v>156</v>
      </c>
      <c r="J930">
        <v>112</v>
      </c>
      <c r="K930">
        <v>27</v>
      </c>
      <c r="L930">
        <v>2</v>
      </c>
      <c r="M930">
        <v>12</v>
      </c>
      <c r="N930">
        <v>36</v>
      </c>
      <c r="O930">
        <v>113</v>
      </c>
      <c r="P930" s="28">
        <v>5.9</v>
      </c>
      <c r="Q930">
        <v>3.9</v>
      </c>
      <c r="R930">
        <v>4.3</v>
      </c>
      <c r="S930">
        <v>2.5</v>
      </c>
      <c r="T930">
        <v>12</v>
      </c>
      <c r="U930">
        <v>0</v>
      </c>
      <c r="V930">
        <v>-47.217614202620098</v>
      </c>
      <c r="W930">
        <v>10.776949652137109</v>
      </c>
      <c r="X930">
        <v>2.680212830451818</v>
      </c>
      <c r="Y930">
        <v>15.053830892471451</v>
      </c>
      <c r="Z930">
        <v>-6.6707474104855802</v>
      </c>
      <c r="AA930">
        <v>-2.4762164110225742</v>
      </c>
      <c r="AB930">
        <v>-0.269234836087136</v>
      </c>
      <c r="AC930">
        <v>0.48043254514568279</v>
      </c>
      <c r="AD930">
        <v>-1.5601719625562125</v>
      </c>
      <c r="AE930">
        <v>20.994566452486065</v>
      </c>
      <c r="AF930">
        <v>-11.035151419385945</v>
      </c>
      <c r="AG930">
        <v>8.5349656496790658</v>
      </c>
      <c r="AH930">
        <v>6.3092020560057476</v>
      </c>
      <c r="AI930">
        <v>-0.27655671850232749</v>
      </c>
      <c r="AJ930">
        <v>-2.6235460467276841</v>
      </c>
      <c r="AK930">
        <v>0</v>
      </c>
      <c r="AL930">
        <v>-7.2990789290106255</v>
      </c>
      <c r="AM930">
        <v>6.7570439585400383E-4</v>
      </c>
      <c r="AN930" s="2"/>
    </row>
    <row r="931" spans="1:40" x14ac:dyDescent="0.45">
      <c r="A931">
        <v>930</v>
      </c>
      <c r="B931" t="s">
        <v>594</v>
      </c>
      <c r="C931">
        <v>2003</v>
      </c>
      <c r="D931">
        <v>32</v>
      </c>
      <c r="E931" t="s">
        <v>22</v>
      </c>
      <c r="F931" t="s">
        <v>13</v>
      </c>
      <c r="G931">
        <v>588</v>
      </c>
      <c r="H931">
        <v>83</v>
      </c>
      <c r="I931">
        <v>135</v>
      </c>
      <c r="J931">
        <v>81</v>
      </c>
      <c r="K931">
        <v>24</v>
      </c>
      <c r="L931">
        <v>0</v>
      </c>
      <c r="M931">
        <v>2</v>
      </c>
      <c r="N931">
        <v>93</v>
      </c>
      <c r="O931">
        <v>144</v>
      </c>
      <c r="P931" s="28">
        <v>5.9</v>
      </c>
      <c r="Q931">
        <v>3.9</v>
      </c>
      <c r="R931">
        <v>6.1</v>
      </c>
      <c r="S931">
        <v>0.7</v>
      </c>
      <c r="T931">
        <v>37</v>
      </c>
      <c r="U931">
        <v>-4</v>
      </c>
      <c r="V931">
        <v>-47.217614202620098</v>
      </c>
      <c r="W931">
        <v>10.704132424757805</v>
      </c>
      <c r="X931">
        <v>2.8890605834740377</v>
      </c>
      <c r="Y931">
        <v>13.027353656946449</v>
      </c>
      <c r="Z931">
        <v>-4.8243798236547502</v>
      </c>
      <c r="AA931">
        <v>-2.201081254242288</v>
      </c>
      <c r="AB931">
        <v>0</v>
      </c>
      <c r="AC931">
        <v>8.0072090857613798E-2</v>
      </c>
      <c r="AD931">
        <v>-4.0304442366035484</v>
      </c>
      <c r="AE931">
        <v>26.754137780159233</v>
      </c>
      <c r="AF931">
        <v>-11.035151419385945</v>
      </c>
      <c r="AG931">
        <v>8.5349656496790658</v>
      </c>
      <c r="AH931">
        <v>8.9502633817755957</v>
      </c>
      <c r="AI931">
        <v>-7.7435881180651686E-2</v>
      </c>
      <c r="AJ931">
        <v>-8.0892669774103592</v>
      </c>
      <c r="AK931">
        <v>0.538312357899704</v>
      </c>
      <c r="AL931">
        <v>-5.9970758695481461</v>
      </c>
      <c r="AM931">
        <v>2.4798460545411207E-3</v>
      </c>
      <c r="AN931" s="2"/>
    </row>
    <row r="932" spans="1:40" x14ac:dyDescent="0.45">
      <c r="A932">
        <v>931</v>
      </c>
      <c r="B932" t="s">
        <v>181</v>
      </c>
      <c r="C932">
        <v>1974</v>
      </c>
      <c r="D932">
        <v>33</v>
      </c>
      <c r="E932" t="s">
        <v>73</v>
      </c>
      <c r="F932" t="s">
        <v>17</v>
      </c>
      <c r="G932">
        <v>771</v>
      </c>
      <c r="H932">
        <v>110</v>
      </c>
      <c r="I932">
        <v>185</v>
      </c>
      <c r="J932">
        <v>130</v>
      </c>
      <c r="K932">
        <v>45</v>
      </c>
      <c r="L932">
        <v>7</v>
      </c>
      <c r="M932">
        <v>2</v>
      </c>
      <c r="N932">
        <v>106</v>
      </c>
      <c r="O932">
        <v>118</v>
      </c>
      <c r="P932" s="28">
        <v>5.9</v>
      </c>
      <c r="Q932">
        <v>3.8</v>
      </c>
      <c r="R932">
        <v>3.6</v>
      </c>
      <c r="S932">
        <v>1.5</v>
      </c>
      <c r="T932">
        <v>18</v>
      </c>
      <c r="U932">
        <v>3</v>
      </c>
      <c r="V932">
        <v>-47.217614202620098</v>
      </c>
      <c r="W932">
        <v>14.035520577361</v>
      </c>
      <c r="X932">
        <v>3.8288754720740261</v>
      </c>
      <c r="Y932">
        <v>17.852299455815501</v>
      </c>
      <c r="Z932">
        <v>-7.7428318157421918</v>
      </c>
      <c r="AA932">
        <v>-4.1270273517042897</v>
      </c>
      <c r="AB932">
        <v>-0.94232192630497602</v>
      </c>
      <c r="AC932">
        <v>8.0072090857613798E-2</v>
      </c>
      <c r="AD932">
        <v>-4.593839667526626</v>
      </c>
      <c r="AE932">
        <v>21.923529569852704</v>
      </c>
      <c r="AF932">
        <v>-11.035151419385945</v>
      </c>
      <c r="AG932">
        <v>8.3161203766103728</v>
      </c>
      <c r="AH932">
        <v>5.2821226515396962</v>
      </c>
      <c r="AI932">
        <v>-0.16593403110139648</v>
      </c>
      <c r="AJ932">
        <v>-3.9353190700915262</v>
      </c>
      <c r="AK932">
        <v>-0.403734268424778</v>
      </c>
      <c r="AL932">
        <v>-8.8452335587909179</v>
      </c>
      <c r="AM932">
        <v>1.4404603597589945E-4</v>
      </c>
      <c r="AN932" s="2"/>
    </row>
    <row r="933" spans="1:40" x14ac:dyDescent="0.45">
      <c r="A933">
        <v>932</v>
      </c>
      <c r="B933" t="s">
        <v>133</v>
      </c>
      <c r="C933">
        <v>1984</v>
      </c>
      <c r="D933">
        <v>28</v>
      </c>
      <c r="E933" t="s">
        <v>43</v>
      </c>
      <c r="F933" t="s">
        <v>13</v>
      </c>
      <c r="G933">
        <v>702</v>
      </c>
      <c r="H933">
        <v>105</v>
      </c>
      <c r="I933">
        <v>186</v>
      </c>
      <c r="J933">
        <v>136</v>
      </c>
      <c r="K933">
        <v>27</v>
      </c>
      <c r="L933">
        <v>7</v>
      </c>
      <c r="M933">
        <v>14</v>
      </c>
      <c r="N933">
        <v>67</v>
      </c>
      <c r="O933">
        <v>126</v>
      </c>
      <c r="P933" s="28">
        <v>5.9</v>
      </c>
      <c r="Q933">
        <v>3.7</v>
      </c>
      <c r="R933">
        <v>5.5</v>
      </c>
      <c r="S933">
        <v>1</v>
      </c>
      <c r="T933">
        <v>24</v>
      </c>
      <c r="U933">
        <v>2</v>
      </c>
      <c r="V933">
        <v>-47.217614202620098</v>
      </c>
      <c r="W933">
        <v>12.779423405067991</v>
      </c>
      <c r="X933">
        <v>3.6548356778888431</v>
      </c>
      <c r="Y933">
        <v>17.948798371792883</v>
      </c>
      <c r="Z933">
        <v>-8.1001932841610618</v>
      </c>
      <c r="AA933">
        <v>-2.4762164110225742</v>
      </c>
      <c r="AB933">
        <v>-0.94232192630497602</v>
      </c>
      <c r="AC933">
        <v>0.56050463600329659</v>
      </c>
      <c r="AD933">
        <v>-2.9036533747573956</v>
      </c>
      <c r="AE933">
        <v>23.40987055763933</v>
      </c>
      <c r="AF933">
        <v>-11.035151419385945</v>
      </c>
      <c r="AG933">
        <v>8.0972751035416781</v>
      </c>
      <c r="AH933">
        <v>8.0699096065189799</v>
      </c>
      <c r="AI933">
        <v>-0.11062268740093099</v>
      </c>
      <c r="AJ933">
        <v>-5.2470920934553682</v>
      </c>
      <c r="AK933">
        <v>-0.269156178949852</v>
      </c>
      <c r="AL933">
        <v>-3.7814042196052036</v>
      </c>
      <c r="AM933">
        <v>2.2282825416924893E-2</v>
      </c>
      <c r="AN933" s="2"/>
    </row>
    <row r="934" spans="1:40" x14ac:dyDescent="0.45">
      <c r="A934">
        <v>933</v>
      </c>
      <c r="B934" t="s">
        <v>595</v>
      </c>
      <c r="C934">
        <v>1980</v>
      </c>
      <c r="D934">
        <v>26</v>
      </c>
      <c r="E934" t="s">
        <v>94</v>
      </c>
      <c r="F934" t="s">
        <v>13</v>
      </c>
      <c r="G934">
        <v>666</v>
      </c>
      <c r="H934">
        <v>87</v>
      </c>
      <c r="I934">
        <v>175</v>
      </c>
      <c r="J934">
        <v>114</v>
      </c>
      <c r="K934">
        <v>18</v>
      </c>
      <c r="L934">
        <v>8</v>
      </c>
      <c r="M934">
        <v>5</v>
      </c>
      <c r="N934">
        <v>29</v>
      </c>
      <c r="O934">
        <v>127</v>
      </c>
      <c r="P934" s="28">
        <v>5.9</v>
      </c>
      <c r="Q934">
        <v>3.8</v>
      </c>
      <c r="R934">
        <v>3.6</v>
      </c>
      <c r="S934">
        <v>1.8</v>
      </c>
      <c r="T934">
        <v>23</v>
      </c>
      <c r="U934">
        <v>-4</v>
      </c>
      <c r="V934">
        <v>-47.217614202620098</v>
      </c>
      <c r="W934">
        <v>12.124068358654249</v>
      </c>
      <c r="X934">
        <v>3.028292418822184</v>
      </c>
      <c r="Y934">
        <v>16.887310296041694</v>
      </c>
      <c r="Z934">
        <v>-6.7898678999585371</v>
      </c>
      <c r="AA934">
        <v>-1.650810940681716</v>
      </c>
      <c r="AB934">
        <v>-1.076939344348544</v>
      </c>
      <c r="AC934">
        <v>0.20018022714403449</v>
      </c>
      <c r="AD934">
        <v>-1.2568051920591712</v>
      </c>
      <c r="AE934">
        <v>23.595663181112656</v>
      </c>
      <c r="AF934">
        <v>-11.035151419385945</v>
      </c>
      <c r="AG934">
        <v>8.3161203766103728</v>
      </c>
      <c r="AH934">
        <v>5.2821226515396962</v>
      </c>
      <c r="AI934">
        <v>-0.19912083732167579</v>
      </c>
      <c r="AJ934">
        <v>-5.0284632562280613</v>
      </c>
      <c r="AK934">
        <v>0.538312357899704</v>
      </c>
      <c r="AL934">
        <v>-4.2827032247791621</v>
      </c>
      <c r="AM934">
        <v>1.3617301950429343E-2</v>
      </c>
      <c r="AN934" s="2"/>
    </row>
    <row r="935" spans="1:40" x14ac:dyDescent="0.45">
      <c r="A935">
        <v>934</v>
      </c>
      <c r="B935" t="s">
        <v>169</v>
      </c>
      <c r="C935">
        <v>1976</v>
      </c>
      <c r="D935">
        <v>27</v>
      </c>
      <c r="E935" t="s">
        <v>73</v>
      </c>
      <c r="F935" t="s">
        <v>17</v>
      </c>
      <c r="G935">
        <v>627</v>
      </c>
      <c r="H935">
        <v>86</v>
      </c>
      <c r="I935">
        <v>172</v>
      </c>
      <c r="J935">
        <v>113</v>
      </c>
      <c r="K935">
        <v>21</v>
      </c>
      <c r="L935">
        <v>9</v>
      </c>
      <c r="M935">
        <v>17</v>
      </c>
      <c r="N935">
        <v>52</v>
      </c>
      <c r="O935">
        <v>150</v>
      </c>
      <c r="P935" s="28">
        <v>5.9</v>
      </c>
      <c r="Q935">
        <v>4</v>
      </c>
      <c r="R935">
        <v>5.0999999999999996</v>
      </c>
      <c r="S935">
        <v>0.1</v>
      </c>
      <c r="T935">
        <v>34</v>
      </c>
      <c r="U935">
        <v>2</v>
      </c>
      <c r="V935">
        <v>-47.217614202620098</v>
      </c>
      <c r="W935">
        <v>11.414100391706027</v>
      </c>
      <c r="X935">
        <v>2.9934844599851478</v>
      </c>
      <c r="Y935">
        <v>16.597813548109549</v>
      </c>
      <c r="Z935">
        <v>-6.7303076552220586</v>
      </c>
      <c r="AA935">
        <v>-1.925946097462002</v>
      </c>
      <c r="AB935">
        <v>-1.211556762392112</v>
      </c>
      <c r="AC935">
        <v>0.68061277228971728</v>
      </c>
      <c r="AD935">
        <v>-2.253581723692307</v>
      </c>
      <c r="AE935">
        <v>27.868893520999201</v>
      </c>
      <c r="AF935">
        <v>-11.035151419385945</v>
      </c>
      <c r="AG935">
        <v>8.7538109227477605</v>
      </c>
      <c r="AH935">
        <v>7.4830070896812355</v>
      </c>
      <c r="AI935">
        <v>-1.10622687400931E-2</v>
      </c>
      <c r="AJ935">
        <v>-7.4333804657284377</v>
      </c>
      <c r="AK935">
        <v>-0.269156178949852</v>
      </c>
      <c r="AL935">
        <v>-2.296034068674266</v>
      </c>
      <c r="AM935">
        <v>9.1451950781408192E-2</v>
      </c>
      <c r="AN935" s="2"/>
    </row>
    <row r="936" spans="1:40" x14ac:dyDescent="0.45">
      <c r="A936">
        <v>935</v>
      </c>
      <c r="B936" t="s">
        <v>105</v>
      </c>
      <c r="C936">
        <v>2001</v>
      </c>
      <c r="D936">
        <v>29</v>
      </c>
      <c r="E936" t="s">
        <v>19</v>
      </c>
      <c r="F936" t="s">
        <v>17</v>
      </c>
      <c r="G936">
        <v>677</v>
      </c>
      <c r="H936">
        <v>113</v>
      </c>
      <c r="I936">
        <v>189</v>
      </c>
      <c r="J936">
        <v>113</v>
      </c>
      <c r="K936">
        <v>33</v>
      </c>
      <c r="L936">
        <v>5</v>
      </c>
      <c r="M936">
        <v>9</v>
      </c>
      <c r="N936">
        <v>98</v>
      </c>
      <c r="O936">
        <v>160</v>
      </c>
      <c r="P936" s="28">
        <v>5.9</v>
      </c>
      <c r="Q936">
        <v>3.9</v>
      </c>
      <c r="R936">
        <v>7.3</v>
      </c>
      <c r="S936">
        <v>-1.1000000000000001</v>
      </c>
      <c r="T936">
        <v>53</v>
      </c>
      <c r="U936">
        <v>-1</v>
      </c>
      <c r="V936">
        <v>-47.217614202620098</v>
      </c>
      <c r="W936">
        <v>12.324315733947337</v>
      </c>
      <c r="X936">
        <v>3.9332993485851357</v>
      </c>
      <c r="Y936">
        <v>18.238295119725027</v>
      </c>
      <c r="Z936">
        <v>-6.7303076552220586</v>
      </c>
      <c r="AA936">
        <v>-3.0264867245831457</v>
      </c>
      <c r="AB936">
        <v>-0.67308709021783997</v>
      </c>
      <c r="AC936">
        <v>0.36032440885926209</v>
      </c>
      <c r="AD936">
        <v>-4.2471347869585783</v>
      </c>
      <c r="AE936">
        <v>29.726819755732482</v>
      </c>
      <c r="AF936">
        <v>-11.035151419385945</v>
      </c>
      <c r="AG936">
        <v>8.5349656496790658</v>
      </c>
      <c r="AH936">
        <v>10.710970932288827</v>
      </c>
      <c r="AI936">
        <v>0.12168495614102411</v>
      </c>
      <c r="AJ936">
        <v>-11.587328373047271</v>
      </c>
      <c r="AK936">
        <v>0.134578089474926</v>
      </c>
      <c r="AL936">
        <v>-0.43185625760184765</v>
      </c>
      <c r="AM936">
        <v>0.39368316161589517</v>
      </c>
      <c r="AN936" s="2"/>
    </row>
    <row r="937" spans="1:40" x14ac:dyDescent="0.45">
      <c r="A937">
        <v>936</v>
      </c>
      <c r="B937" t="s">
        <v>596</v>
      </c>
      <c r="C937">
        <v>1982</v>
      </c>
      <c r="D937">
        <v>28</v>
      </c>
      <c r="E937" t="s">
        <v>117</v>
      </c>
      <c r="F937" t="s">
        <v>17</v>
      </c>
      <c r="G937">
        <v>559</v>
      </c>
      <c r="H937">
        <v>73</v>
      </c>
      <c r="I937">
        <v>136</v>
      </c>
      <c r="J937">
        <v>88</v>
      </c>
      <c r="K937">
        <v>26</v>
      </c>
      <c r="L937">
        <v>6</v>
      </c>
      <c r="M937">
        <v>2</v>
      </c>
      <c r="N937">
        <v>78</v>
      </c>
      <c r="O937">
        <v>145</v>
      </c>
      <c r="P937" s="28">
        <v>5.9</v>
      </c>
      <c r="Q937">
        <v>4</v>
      </c>
      <c r="R937">
        <v>4.7</v>
      </c>
      <c r="S937">
        <v>0.6</v>
      </c>
      <c r="T937">
        <v>30</v>
      </c>
      <c r="U937">
        <v>1</v>
      </c>
      <c r="V937">
        <v>-47.217614202620098</v>
      </c>
      <c r="W937">
        <v>10.176207526257844</v>
      </c>
      <c r="X937">
        <v>2.5409809951036717</v>
      </c>
      <c r="Y937">
        <v>13.123852572923829</v>
      </c>
      <c r="Z937">
        <v>-5.2413015368100986</v>
      </c>
      <c r="AA937">
        <v>-2.384504692095812</v>
      </c>
      <c r="AB937">
        <v>-0.80770450826140805</v>
      </c>
      <c r="AC937">
        <v>8.0072090857613798E-2</v>
      </c>
      <c r="AD937">
        <v>-3.3803725855384603</v>
      </c>
      <c r="AE937">
        <v>26.939930403632562</v>
      </c>
      <c r="AF937">
        <v>-11.035151419385945</v>
      </c>
      <c r="AG937">
        <v>8.7538109227477605</v>
      </c>
      <c r="AH937">
        <v>6.896104572843492</v>
      </c>
      <c r="AI937">
        <v>-6.6373612440558588E-2</v>
      </c>
      <c r="AJ937">
        <v>-6.5588651168192103</v>
      </c>
      <c r="AK937">
        <v>-0.134578089474926</v>
      </c>
      <c r="AL937">
        <v>-8.3155066790797498</v>
      </c>
      <c r="AM937">
        <v>2.4463302143890953E-4</v>
      </c>
      <c r="AN937" s="2"/>
    </row>
    <row r="938" spans="1:40" x14ac:dyDescent="0.45">
      <c r="A938">
        <v>937</v>
      </c>
      <c r="B938" t="s">
        <v>597</v>
      </c>
      <c r="C938">
        <v>1978</v>
      </c>
      <c r="D938">
        <v>25</v>
      </c>
      <c r="E938" t="s">
        <v>76</v>
      </c>
      <c r="F938" t="s">
        <v>13</v>
      </c>
      <c r="G938">
        <v>702</v>
      </c>
      <c r="H938">
        <v>80</v>
      </c>
      <c r="I938">
        <v>160</v>
      </c>
      <c r="J938">
        <v>107</v>
      </c>
      <c r="K938">
        <v>31</v>
      </c>
      <c r="L938">
        <v>3</v>
      </c>
      <c r="M938">
        <v>2</v>
      </c>
      <c r="N938">
        <v>85</v>
      </c>
      <c r="O938">
        <v>122</v>
      </c>
      <c r="P938" s="28">
        <v>5.9</v>
      </c>
      <c r="Q938">
        <v>3.6</v>
      </c>
      <c r="R938">
        <v>5.5</v>
      </c>
      <c r="S938">
        <v>1.7</v>
      </c>
      <c r="T938">
        <v>19</v>
      </c>
      <c r="U938">
        <v>-1</v>
      </c>
      <c r="V938">
        <v>-47.217614202620098</v>
      </c>
      <c r="W938">
        <v>12.779423405067991</v>
      </c>
      <c r="X938">
        <v>2.7846367069629281</v>
      </c>
      <c r="Y938">
        <v>15.439826556380975</v>
      </c>
      <c r="Z938">
        <v>-6.3729461868031887</v>
      </c>
      <c r="AA938">
        <v>-2.8430632867296222</v>
      </c>
      <c r="AB938">
        <v>-0.40385225413070402</v>
      </c>
      <c r="AC938">
        <v>8.0072090857613798E-2</v>
      </c>
      <c r="AD938">
        <v>-3.6837393560355016</v>
      </c>
      <c r="AE938">
        <v>22.666700063746017</v>
      </c>
      <c r="AF938">
        <v>-11.035151419385945</v>
      </c>
      <c r="AG938">
        <v>7.8784298304729843</v>
      </c>
      <c r="AH938">
        <v>8.0699096065189799</v>
      </c>
      <c r="AI938">
        <v>-0.18805856858158268</v>
      </c>
      <c r="AJ938">
        <v>-4.153947907318833</v>
      </c>
      <c r="AK938">
        <v>0.134578089474926</v>
      </c>
      <c r="AL938">
        <v>-6.0647968321230632</v>
      </c>
      <c r="AM938">
        <v>2.3178450851132648E-3</v>
      </c>
      <c r="AN938" s="2"/>
    </row>
    <row r="939" spans="1:40" x14ac:dyDescent="0.45">
      <c r="A939">
        <v>938</v>
      </c>
      <c r="B939" t="s">
        <v>523</v>
      </c>
      <c r="C939">
        <v>1971</v>
      </c>
      <c r="D939">
        <v>27</v>
      </c>
      <c r="E939" t="s">
        <v>301</v>
      </c>
      <c r="F939" t="s">
        <v>17</v>
      </c>
      <c r="G939">
        <v>690</v>
      </c>
      <c r="H939">
        <v>94</v>
      </c>
      <c r="I939">
        <v>186</v>
      </c>
      <c r="J939">
        <v>127</v>
      </c>
      <c r="K939">
        <v>34</v>
      </c>
      <c r="L939">
        <v>6</v>
      </c>
      <c r="M939">
        <v>9</v>
      </c>
      <c r="N939">
        <v>74</v>
      </c>
      <c r="O939">
        <v>148</v>
      </c>
      <c r="P939" s="28">
        <v>5.9</v>
      </c>
      <c r="Q939">
        <v>3.5</v>
      </c>
      <c r="R939">
        <v>5.4</v>
      </c>
      <c r="S939">
        <v>-0.4</v>
      </c>
      <c r="T939">
        <v>33</v>
      </c>
      <c r="U939">
        <v>1</v>
      </c>
      <c r="V939">
        <v>-47.217614202620098</v>
      </c>
      <c r="W939">
        <v>12.560971722930077</v>
      </c>
      <c r="X939">
        <v>3.2719481306814404</v>
      </c>
      <c r="Y939">
        <v>17.948798371792883</v>
      </c>
      <c r="Z939">
        <v>-7.5641510815327564</v>
      </c>
      <c r="AA939">
        <v>-3.1181984435099079</v>
      </c>
      <c r="AB939">
        <v>-0.80770450826140805</v>
      </c>
      <c r="AC939">
        <v>0.36032440885926209</v>
      </c>
      <c r="AD939">
        <v>-3.2070201452544369</v>
      </c>
      <c r="AE939">
        <v>27.497308274052546</v>
      </c>
      <c r="AF939">
        <v>-11.035151419385945</v>
      </c>
      <c r="AG939">
        <v>7.6595845574042905</v>
      </c>
      <c r="AH939">
        <v>7.9231839773095443</v>
      </c>
      <c r="AI939">
        <v>4.4249074960372399E-2</v>
      </c>
      <c r="AJ939">
        <v>-7.2147516285011308</v>
      </c>
      <c r="AK939">
        <v>-0.134578089474926</v>
      </c>
      <c r="AL939">
        <v>-3.0328010005501915</v>
      </c>
      <c r="AM939">
        <v>4.5965838485401214E-2</v>
      </c>
      <c r="AN939" s="2"/>
    </row>
    <row r="940" spans="1:40" x14ac:dyDescent="0.45">
      <c r="A940">
        <v>939</v>
      </c>
      <c r="B940" t="s">
        <v>187</v>
      </c>
      <c r="C940">
        <v>1971</v>
      </c>
      <c r="D940">
        <v>30</v>
      </c>
      <c r="E940" t="s">
        <v>25</v>
      </c>
      <c r="F940" t="s">
        <v>17</v>
      </c>
      <c r="G940">
        <v>707</v>
      </c>
      <c r="H940">
        <v>97</v>
      </c>
      <c r="I940">
        <v>230</v>
      </c>
      <c r="J940">
        <v>164</v>
      </c>
      <c r="K940">
        <v>34</v>
      </c>
      <c r="L940">
        <v>8</v>
      </c>
      <c r="M940">
        <v>4</v>
      </c>
      <c r="N940">
        <v>63</v>
      </c>
      <c r="O940">
        <v>171</v>
      </c>
      <c r="P940" s="28">
        <v>5.9</v>
      </c>
      <c r="Q940">
        <v>3.6</v>
      </c>
      <c r="R940">
        <v>8.6</v>
      </c>
      <c r="S940">
        <v>-2.4</v>
      </c>
      <c r="T940">
        <v>56</v>
      </c>
      <c r="U940">
        <v>-3</v>
      </c>
      <c r="V940">
        <v>-47.217614202620098</v>
      </c>
      <c r="W940">
        <v>12.870444939292122</v>
      </c>
      <c r="X940">
        <v>3.37637200719255</v>
      </c>
      <c r="Y940">
        <v>22.194750674797653</v>
      </c>
      <c r="Z940">
        <v>-9.7678801367824573</v>
      </c>
      <c r="AA940">
        <v>-3.1181984435099079</v>
      </c>
      <c r="AB940">
        <v>-1.076939344348544</v>
      </c>
      <c r="AC940">
        <v>0.1601441817152276</v>
      </c>
      <c r="AD940">
        <v>-2.7303009344733717</v>
      </c>
      <c r="AE940">
        <v>31.770538613939088</v>
      </c>
      <c r="AF940">
        <v>-11.035151419385945</v>
      </c>
      <c r="AG940">
        <v>7.8784298304729843</v>
      </c>
      <c r="AH940">
        <v>12.618404112011495</v>
      </c>
      <c r="AI940">
        <v>0.26549444976223435</v>
      </c>
      <c r="AJ940">
        <v>-12.243214884729191</v>
      </c>
      <c r="AK940">
        <v>0.403734268424778</v>
      </c>
      <c r="AL940">
        <v>4.3490137117586123</v>
      </c>
      <c r="AM940">
        <v>0.98724523708296319</v>
      </c>
      <c r="AN940" s="2"/>
    </row>
    <row r="941" spans="1:40" x14ac:dyDescent="0.45">
      <c r="A941">
        <v>940</v>
      </c>
      <c r="B941" t="s">
        <v>432</v>
      </c>
      <c r="C941">
        <v>1999</v>
      </c>
      <c r="D941">
        <v>35</v>
      </c>
      <c r="E941" t="s">
        <v>127</v>
      </c>
      <c r="F941" t="s">
        <v>13</v>
      </c>
      <c r="G941">
        <v>692</v>
      </c>
      <c r="H941">
        <v>109</v>
      </c>
      <c r="I941">
        <v>159</v>
      </c>
      <c r="J941">
        <v>102</v>
      </c>
      <c r="K941">
        <v>28</v>
      </c>
      <c r="L941">
        <v>5</v>
      </c>
      <c r="M941">
        <v>36</v>
      </c>
      <c r="N941">
        <v>96</v>
      </c>
      <c r="O941">
        <v>129</v>
      </c>
      <c r="P941" s="28">
        <v>5.9</v>
      </c>
      <c r="Q941">
        <v>3.6</v>
      </c>
      <c r="R941">
        <v>6.1</v>
      </c>
      <c r="S941">
        <v>0.1</v>
      </c>
      <c r="T941">
        <v>32</v>
      </c>
      <c r="U941">
        <v>6</v>
      </c>
      <c r="V941">
        <v>-47.217614202620098</v>
      </c>
      <c r="W941">
        <v>12.597380336619729</v>
      </c>
      <c r="X941">
        <v>3.7940675132369894</v>
      </c>
      <c r="Y941">
        <v>15.343327640403594</v>
      </c>
      <c r="Z941">
        <v>-6.0751449631207963</v>
      </c>
      <c r="AA941">
        <v>-2.5679281299493359</v>
      </c>
      <c r="AB941">
        <v>-0.67308709021783997</v>
      </c>
      <c r="AC941">
        <v>1.4412976354370484</v>
      </c>
      <c r="AD941">
        <v>-4.1604585668165663</v>
      </c>
      <c r="AE941">
        <v>23.967248428059314</v>
      </c>
      <c r="AF941">
        <v>-11.035151419385945</v>
      </c>
      <c r="AG941">
        <v>7.8784298304729843</v>
      </c>
      <c r="AH941">
        <v>8.9502633817755957</v>
      </c>
      <c r="AI941">
        <v>-1.10622687400931E-2</v>
      </c>
      <c r="AJ941">
        <v>-6.996122791273824</v>
      </c>
      <c r="AK941">
        <v>-0.807468536849556</v>
      </c>
      <c r="AL941">
        <v>-5.5720232029688006</v>
      </c>
      <c r="AM941">
        <v>3.7883725079745339E-3</v>
      </c>
      <c r="AN941" s="2"/>
    </row>
    <row r="942" spans="1:40" x14ac:dyDescent="0.45">
      <c r="A942">
        <v>941</v>
      </c>
      <c r="B942" t="s">
        <v>530</v>
      </c>
      <c r="C942">
        <v>2022</v>
      </c>
      <c r="D942">
        <v>29</v>
      </c>
      <c r="E942" t="s">
        <v>40</v>
      </c>
      <c r="F942" t="s">
        <v>13</v>
      </c>
      <c r="G942">
        <v>631</v>
      </c>
      <c r="H942">
        <v>84</v>
      </c>
      <c r="I942">
        <v>171</v>
      </c>
      <c r="J942">
        <v>118</v>
      </c>
      <c r="K942">
        <v>38</v>
      </c>
      <c r="L942">
        <v>0</v>
      </c>
      <c r="M942">
        <v>8</v>
      </c>
      <c r="N942">
        <v>57</v>
      </c>
      <c r="O942">
        <v>131</v>
      </c>
      <c r="P942" s="28">
        <v>5.9</v>
      </c>
      <c r="Q942">
        <v>3.8</v>
      </c>
      <c r="R942">
        <v>5.4</v>
      </c>
      <c r="S942">
        <v>1.4</v>
      </c>
      <c r="T942">
        <v>21</v>
      </c>
      <c r="U942">
        <v>1</v>
      </c>
      <c r="V942">
        <v>-47.217614202620098</v>
      </c>
      <c r="W942">
        <v>11.486917619085331</v>
      </c>
      <c r="X942">
        <v>2.9238685423110744</v>
      </c>
      <c r="Y942">
        <v>16.501314632132168</v>
      </c>
      <c r="Z942">
        <v>-7.028108878904451</v>
      </c>
      <c r="AA942">
        <v>-3.4850453192169559</v>
      </c>
      <c r="AB942">
        <v>0</v>
      </c>
      <c r="AC942">
        <v>0.32028836343045519</v>
      </c>
      <c r="AD942">
        <v>-2.4702722740473364</v>
      </c>
      <c r="AE942">
        <v>24.338833675005969</v>
      </c>
      <c r="AF942">
        <v>-11.035151419385945</v>
      </c>
      <c r="AG942">
        <v>8.3161203766103728</v>
      </c>
      <c r="AH942">
        <v>7.9231839773095443</v>
      </c>
      <c r="AI942">
        <v>-0.15487176236130337</v>
      </c>
      <c r="AJ942">
        <v>-4.5912055817734467</v>
      </c>
      <c r="AK942">
        <v>-0.134578089474926</v>
      </c>
      <c r="AL942">
        <v>-4.3063203418995446</v>
      </c>
      <c r="AM942">
        <v>1.3303696824071143E-2</v>
      </c>
      <c r="AN942" s="2"/>
    </row>
    <row r="943" spans="1:40" x14ac:dyDescent="0.45">
      <c r="A943">
        <v>942</v>
      </c>
      <c r="B943" t="s">
        <v>598</v>
      </c>
      <c r="C943">
        <v>2010</v>
      </c>
      <c r="D943">
        <v>27</v>
      </c>
      <c r="E943" t="s">
        <v>235</v>
      </c>
      <c r="F943" t="s">
        <v>13</v>
      </c>
      <c r="G943">
        <v>646</v>
      </c>
      <c r="H943">
        <v>81</v>
      </c>
      <c r="I943">
        <v>165</v>
      </c>
      <c r="J943">
        <v>110</v>
      </c>
      <c r="K943">
        <v>31</v>
      </c>
      <c r="L943">
        <v>2</v>
      </c>
      <c r="M943">
        <v>22</v>
      </c>
      <c r="N943">
        <v>83</v>
      </c>
      <c r="O943">
        <v>147</v>
      </c>
      <c r="P943" s="28">
        <v>5.9</v>
      </c>
      <c r="Q943">
        <v>3.7</v>
      </c>
      <c r="R943">
        <v>5.4</v>
      </c>
      <c r="S943">
        <v>0</v>
      </c>
      <c r="T943">
        <v>36</v>
      </c>
      <c r="U943">
        <v>0</v>
      </c>
      <c r="V943">
        <v>-47.217614202620098</v>
      </c>
      <c r="W943">
        <v>11.759982221757724</v>
      </c>
      <c r="X943">
        <v>2.8194446657999648</v>
      </c>
      <c r="Y943">
        <v>15.922321136267881</v>
      </c>
      <c r="Z943">
        <v>-6.5516269210126241</v>
      </c>
      <c r="AA943">
        <v>-2.8430632867296222</v>
      </c>
      <c r="AB943">
        <v>-0.269234836087136</v>
      </c>
      <c r="AC943">
        <v>0.88079299943375178</v>
      </c>
      <c r="AD943">
        <v>-3.5970631358934897</v>
      </c>
      <c r="AE943">
        <v>27.311515650579217</v>
      </c>
      <c r="AF943">
        <v>-11.035151419385945</v>
      </c>
      <c r="AG943">
        <v>8.0972751035416781</v>
      </c>
      <c r="AH943">
        <v>7.9231839773095443</v>
      </c>
      <c r="AI943">
        <v>0</v>
      </c>
      <c r="AJ943">
        <v>-7.8706381401830523</v>
      </c>
      <c r="AK943">
        <v>0</v>
      </c>
      <c r="AL943">
        <v>-4.6698761872222034</v>
      </c>
      <c r="AM943">
        <v>9.2863847283143584E-3</v>
      </c>
      <c r="AN943" s="2"/>
    </row>
    <row r="944" spans="1:40" x14ac:dyDescent="0.45">
      <c r="A944">
        <v>943</v>
      </c>
      <c r="B944" t="s">
        <v>599</v>
      </c>
      <c r="C944">
        <v>1998</v>
      </c>
      <c r="D944">
        <v>28</v>
      </c>
      <c r="E944" t="s">
        <v>43</v>
      </c>
      <c r="F944" t="s">
        <v>17</v>
      </c>
      <c r="G944">
        <v>694</v>
      </c>
      <c r="H944">
        <v>97</v>
      </c>
      <c r="I944">
        <v>194</v>
      </c>
      <c r="J944">
        <v>148</v>
      </c>
      <c r="K944">
        <v>31</v>
      </c>
      <c r="L944">
        <v>1</v>
      </c>
      <c r="M944">
        <v>10</v>
      </c>
      <c r="N944">
        <v>79</v>
      </c>
      <c r="O944">
        <v>123</v>
      </c>
      <c r="P944" s="28">
        <v>5.9</v>
      </c>
      <c r="Q944">
        <v>3.9</v>
      </c>
      <c r="R944">
        <v>4.2</v>
      </c>
      <c r="S944">
        <v>2</v>
      </c>
      <c r="T944">
        <v>23</v>
      </c>
      <c r="U944">
        <v>-3</v>
      </c>
      <c r="V944">
        <v>-47.217614202620098</v>
      </c>
      <c r="W944">
        <v>12.633788950309382</v>
      </c>
      <c r="X944">
        <v>3.37637200719255</v>
      </c>
      <c r="Y944">
        <v>18.720789699611935</v>
      </c>
      <c r="Z944">
        <v>-8.8149162209988035</v>
      </c>
      <c r="AA944">
        <v>-2.8430632867296222</v>
      </c>
      <c r="AB944">
        <v>-0.134617418043568</v>
      </c>
      <c r="AC944">
        <v>0.40036045428806899</v>
      </c>
      <c r="AD944">
        <v>-3.4237106956094663</v>
      </c>
      <c r="AE944">
        <v>22.852492687219346</v>
      </c>
      <c r="AF944">
        <v>-11.035151419385945</v>
      </c>
      <c r="AG944">
        <v>8.5349656496790658</v>
      </c>
      <c r="AH944">
        <v>6.1624764267963119</v>
      </c>
      <c r="AI944">
        <v>-0.22124537480186199</v>
      </c>
      <c r="AJ944">
        <v>-5.0284632562280613</v>
      </c>
      <c r="AK944">
        <v>0.403734268424778</v>
      </c>
      <c r="AL944">
        <v>-5.6338017308959909</v>
      </c>
      <c r="AM944">
        <v>3.5622236285376874E-3</v>
      </c>
      <c r="AN944" s="2"/>
    </row>
    <row r="945" spans="1:40" x14ac:dyDescent="0.45">
      <c r="A945">
        <v>944</v>
      </c>
      <c r="B945" t="s">
        <v>392</v>
      </c>
      <c r="C945">
        <v>2003</v>
      </c>
      <c r="D945">
        <v>31</v>
      </c>
      <c r="E945" t="s">
        <v>55</v>
      </c>
      <c r="F945" t="s">
        <v>13</v>
      </c>
      <c r="G945">
        <v>705</v>
      </c>
      <c r="H945">
        <v>117</v>
      </c>
      <c r="I945">
        <v>172</v>
      </c>
      <c r="J945">
        <v>91</v>
      </c>
      <c r="K945">
        <v>38</v>
      </c>
      <c r="L945">
        <v>1</v>
      </c>
      <c r="M945">
        <v>0</v>
      </c>
      <c r="N945">
        <v>109</v>
      </c>
      <c r="O945">
        <v>161</v>
      </c>
      <c r="P945" s="28">
        <v>5.9</v>
      </c>
      <c r="Q945">
        <v>3.4</v>
      </c>
      <c r="R945">
        <v>6.5</v>
      </c>
      <c r="S945">
        <v>-1.4</v>
      </c>
      <c r="T945">
        <v>50</v>
      </c>
      <c r="U945">
        <v>1</v>
      </c>
      <c r="V945">
        <v>-47.217614202620098</v>
      </c>
      <c r="W945">
        <v>12.834036325602471</v>
      </c>
      <c r="X945">
        <v>4.0725311839332825</v>
      </c>
      <c r="Y945">
        <v>16.597813548109549</v>
      </c>
      <c r="Z945">
        <v>-5.419982271019534</v>
      </c>
      <c r="AA945">
        <v>-3.4850453192169559</v>
      </c>
      <c r="AB945">
        <v>-0.134617418043568</v>
      </c>
      <c r="AC945">
        <v>0</v>
      </c>
      <c r="AD945">
        <v>-4.723853997739643</v>
      </c>
      <c r="AE945">
        <v>29.912612379205807</v>
      </c>
      <c r="AF945">
        <v>-11.035151419385945</v>
      </c>
      <c r="AG945">
        <v>7.4407392843355966</v>
      </c>
      <c r="AH945">
        <v>9.5371658986133401</v>
      </c>
      <c r="AI945">
        <v>0.15487176236130337</v>
      </c>
      <c r="AJ945">
        <v>-10.93144186136535</v>
      </c>
      <c r="AK945">
        <v>-0.134578089474926</v>
      </c>
      <c r="AL945">
        <v>-2.5325141967046725</v>
      </c>
      <c r="AM945">
        <v>7.3610015650781471E-2</v>
      </c>
      <c r="AN945" s="2"/>
    </row>
    <row r="946" spans="1:40" x14ac:dyDescent="0.45">
      <c r="A946">
        <v>945</v>
      </c>
      <c r="B946" t="s">
        <v>191</v>
      </c>
      <c r="C946">
        <v>1966</v>
      </c>
      <c r="D946">
        <v>30</v>
      </c>
      <c r="E946" t="s">
        <v>76</v>
      </c>
      <c r="F946" t="s">
        <v>13</v>
      </c>
      <c r="G946">
        <v>677</v>
      </c>
      <c r="H946">
        <v>89</v>
      </c>
      <c r="I946">
        <v>160</v>
      </c>
      <c r="J946">
        <v>93</v>
      </c>
      <c r="K946">
        <v>27</v>
      </c>
      <c r="L946">
        <v>1</v>
      </c>
      <c r="M946">
        <v>0</v>
      </c>
      <c r="N946">
        <v>103</v>
      </c>
      <c r="O946">
        <v>157</v>
      </c>
      <c r="P946" s="28">
        <v>5.9</v>
      </c>
      <c r="Q946">
        <v>3.6</v>
      </c>
      <c r="R946">
        <v>7.1</v>
      </c>
      <c r="S946">
        <v>-1.2</v>
      </c>
      <c r="T946">
        <v>47</v>
      </c>
      <c r="U946">
        <v>-4</v>
      </c>
      <c r="V946">
        <v>-47.217614202620098</v>
      </c>
      <c r="W946">
        <v>12.324315733947337</v>
      </c>
      <c r="X946">
        <v>3.0979083364962574</v>
      </c>
      <c r="Y946">
        <v>15.439826556380975</v>
      </c>
      <c r="Z946">
        <v>-5.539102760492491</v>
      </c>
      <c r="AA946">
        <v>-2.4762164110225742</v>
      </c>
      <c r="AB946">
        <v>-0.134617418043568</v>
      </c>
      <c r="AC946">
        <v>0</v>
      </c>
      <c r="AD946">
        <v>-4.4638253373136081</v>
      </c>
      <c r="AE946">
        <v>29.169441885312498</v>
      </c>
      <c r="AF946">
        <v>-11.035151419385945</v>
      </c>
      <c r="AG946">
        <v>7.8784298304729843</v>
      </c>
      <c r="AH946">
        <v>10.417519673869956</v>
      </c>
      <c r="AI946">
        <v>0.13274722488111718</v>
      </c>
      <c r="AJ946">
        <v>-10.27555534968343</v>
      </c>
      <c r="AK946">
        <v>0.538312357899704</v>
      </c>
      <c r="AL946">
        <v>-2.1435812993008838</v>
      </c>
      <c r="AM946">
        <v>0.10493255154714506</v>
      </c>
      <c r="AN946" s="2"/>
    </row>
    <row r="947" spans="1:40" x14ac:dyDescent="0.45">
      <c r="A947">
        <v>946</v>
      </c>
      <c r="B947" t="s">
        <v>367</v>
      </c>
      <c r="C947">
        <v>1995</v>
      </c>
      <c r="D947">
        <v>24</v>
      </c>
      <c r="E947" t="s">
        <v>235</v>
      </c>
      <c r="F947" t="s">
        <v>13</v>
      </c>
      <c r="G947">
        <v>557</v>
      </c>
      <c r="H947">
        <v>92</v>
      </c>
      <c r="I947">
        <v>142</v>
      </c>
      <c r="J947">
        <v>85</v>
      </c>
      <c r="K947">
        <v>29</v>
      </c>
      <c r="L947">
        <v>3</v>
      </c>
      <c r="M947">
        <v>4</v>
      </c>
      <c r="N947">
        <v>97</v>
      </c>
      <c r="O947">
        <v>157</v>
      </c>
      <c r="P947" s="28">
        <v>5.9</v>
      </c>
      <c r="Q947">
        <v>4</v>
      </c>
      <c r="R947">
        <v>5.9</v>
      </c>
      <c r="S947">
        <v>0.3</v>
      </c>
      <c r="T947">
        <v>40</v>
      </c>
      <c r="U947">
        <v>0</v>
      </c>
      <c r="V947">
        <v>-47.217614202620098</v>
      </c>
      <c r="W947">
        <v>10.139798912568192</v>
      </c>
      <c r="X947">
        <v>3.202332213007367</v>
      </c>
      <c r="Y947">
        <v>13.702846068788116</v>
      </c>
      <c r="Z947">
        <v>-5.062620802600664</v>
      </c>
      <c r="AA947">
        <v>-2.6596398488760977</v>
      </c>
      <c r="AB947">
        <v>-0.40385225413070402</v>
      </c>
      <c r="AC947">
        <v>0.1601441817152276</v>
      </c>
      <c r="AD947">
        <v>-4.2037966768875723</v>
      </c>
      <c r="AE947">
        <v>29.169441885312498</v>
      </c>
      <c r="AF947">
        <v>-11.035151419385945</v>
      </c>
      <c r="AG947">
        <v>8.7538109227477605</v>
      </c>
      <c r="AH947">
        <v>8.6568121233567243</v>
      </c>
      <c r="AI947">
        <v>-3.3186806220279294E-2</v>
      </c>
      <c r="AJ947">
        <v>-8.7451534890922797</v>
      </c>
      <c r="AK947">
        <v>0</v>
      </c>
      <c r="AL947">
        <v>-5.5758291923177534</v>
      </c>
      <c r="AM947">
        <v>3.7740357186538476E-3</v>
      </c>
      <c r="AN947" s="2"/>
    </row>
    <row r="948" spans="1:40" x14ac:dyDescent="0.45">
      <c r="A948">
        <v>947</v>
      </c>
      <c r="B948" t="s">
        <v>72</v>
      </c>
      <c r="C948">
        <v>2012</v>
      </c>
      <c r="D948">
        <v>28</v>
      </c>
      <c r="E948" t="s">
        <v>73</v>
      </c>
      <c r="F948" t="s">
        <v>17</v>
      </c>
      <c r="G948">
        <v>475</v>
      </c>
      <c r="H948">
        <v>59</v>
      </c>
      <c r="I948">
        <v>126</v>
      </c>
      <c r="J948">
        <v>68</v>
      </c>
      <c r="K948">
        <v>44</v>
      </c>
      <c r="L948">
        <v>0</v>
      </c>
      <c r="M948">
        <v>5</v>
      </c>
      <c r="N948">
        <v>94</v>
      </c>
      <c r="O948">
        <v>177</v>
      </c>
      <c r="P948" s="28">
        <v>5.9</v>
      </c>
      <c r="Q948">
        <v>4.5</v>
      </c>
      <c r="R948">
        <v>4.8</v>
      </c>
      <c r="S948">
        <v>0.4</v>
      </c>
      <c r="T948">
        <v>41</v>
      </c>
      <c r="U948">
        <v>-2</v>
      </c>
      <c r="V948">
        <v>-47.217614202620098</v>
      </c>
      <c r="W948">
        <v>8.6470457512924437</v>
      </c>
      <c r="X948">
        <v>2.0536695713851594</v>
      </c>
      <c r="Y948">
        <v>12.158863413150018</v>
      </c>
      <c r="Z948">
        <v>-4.0500966420805309</v>
      </c>
      <c r="AA948">
        <v>-4.0353156327775279</v>
      </c>
      <c r="AB948">
        <v>0</v>
      </c>
      <c r="AC948">
        <v>0.20018022714403449</v>
      </c>
      <c r="AD948">
        <v>-4.0737823466745544</v>
      </c>
      <c r="AE948">
        <v>32.885294354779056</v>
      </c>
      <c r="AF948">
        <v>-11.035151419385945</v>
      </c>
      <c r="AG948">
        <v>9.8480372880912306</v>
      </c>
      <c r="AH948">
        <v>7.0428302020529276</v>
      </c>
      <c r="AI948">
        <v>-4.4249074960372399E-2</v>
      </c>
      <c r="AJ948">
        <v>-8.9637823263195866</v>
      </c>
      <c r="AK948">
        <v>0.269156178949852</v>
      </c>
      <c r="AL948">
        <v>-6.3149146579739002</v>
      </c>
      <c r="AM948">
        <v>1.8058531426874925E-3</v>
      </c>
      <c r="AN948" s="2"/>
    </row>
    <row r="949" spans="1:40" x14ac:dyDescent="0.45">
      <c r="A949">
        <v>948</v>
      </c>
      <c r="B949" t="s">
        <v>600</v>
      </c>
      <c r="C949">
        <v>2001</v>
      </c>
      <c r="D949">
        <v>28</v>
      </c>
      <c r="E949" t="s">
        <v>97</v>
      </c>
      <c r="F949" t="s">
        <v>13</v>
      </c>
      <c r="G949">
        <v>633</v>
      </c>
      <c r="H949">
        <v>99</v>
      </c>
      <c r="I949">
        <v>144</v>
      </c>
      <c r="J949">
        <v>84</v>
      </c>
      <c r="K949">
        <v>30</v>
      </c>
      <c r="L949">
        <v>5</v>
      </c>
      <c r="M949">
        <v>34</v>
      </c>
      <c r="N949">
        <v>69</v>
      </c>
      <c r="O949">
        <v>123</v>
      </c>
      <c r="P949" s="28">
        <v>5.9</v>
      </c>
      <c r="Q949">
        <v>3.6</v>
      </c>
      <c r="R949">
        <v>4.8</v>
      </c>
      <c r="S949">
        <v>1.5</v>
      </c>
      <c r="T949">
        <v>17</v>
      </c>
      <c r="U949">
        <v>5</v>
      </c>
      <c r="V949">
        <v>-47.217614202620098</v>
      </c>
      <c r="W949">
        <v>11.523326232774984</v>
      </c>
      <c r="X949">
        <v>3.4459879248666234</v>
      </c>
      <c r="Y949">
        <v>13.895843900742879</v>
      </c>
      <c r="Z949">
        <v>-5.0030605578641856</v>
      </c>
      <c r="AA949">
        <v>-2.7513515678028599</v>
      </c>
      <c r="AB949">
        <v>-0.67308709021783997</v>
      </c>
      <c r="AC949">
        <v>1.3612255445794346</v>
      </c>
      <c r="AD949">
        <v>-2.9903295948994071</v>
      </c>
      <c r="AE949">
        <v>22.852492687219346</v>
      </c>
      <c r="AF949">
        <v>-11.035151419385945</v>
      </c>
      <c r="AG949">
        <v>7.8784298304729843</v>
      </c>
      <c r="AH949">
        <v>7.0428302020529276</v>
      </c>
      <c r="AI949">
        <v>-0.16593403110139648</v>
      </c>
      <c r="AJ949">
        <v>-3.7166902328642188</v>
      </c>
      <c r="AK949">
        <v>-0.67289044737463</v>
      </c>
      <c r="AL949">
        <v>-6.2259728214214043</v>
      </c>
      <c r="AM949">
        <v>1.9734968319376775E-3</v>
      </c>
      <c r="AN949" s="2"/>
    </row>
    <row r="950" spans="1:40" x14ac:dyDescent="0.45">
      <c r="A950">
        <v>949</v>
      </c>
      <c r="B950" t="s">
        <v>528</v>
      </c>
      <c r="C950">
        <v>1952</v>
      </c>
      <c r="D950">
        <v>30</v>
      </c>
      <c r="E950" t="s">
        <v>233</v>
      </c>
      <c r="F950" t="s">
        <v>17</v>
      </c>
      <c r="G950">
        <v>650</v>
      </c>
      <c r="H950">
        <v>92</v>
      </c>
      <c r="I950">
        <v>177</v>
      </c>
      <c r="J950">
        <v>131</v>
      </c>
      <c r="K950">
        <v>29</v>
      </c>
      <c r="L950">
        <v>3</v>
      </c>
      <c r="M950">
        <v>6</v>
      </c>
      <c r="N950">
        <v>47</v>
      </c>
      <c r="O950">
        <v>117</v>
      </c>
      <c r="P950" s="28">
        <v>5.9</v>
      </c>
      <c r="Q950">
        <v>3.4</v>
      </c>
      <c r="R950">
        <v>5.4</v>
      </c>
      <c r="S950">
        <v>1.6</v>
      </c>
      <c r="T950">
        <v>14</v>
      </c>
      <c r="U950">
        <v>4</v>
      </c>
      <c r="V950">
        <v>-47.217614202620098</v>
      </c>
      <c r="W950">
        <v>11.832799449137029</v>
      </c>
      <c r="X950">
        <v>3.202332213007367</v>
      </c>
      <c r="Y950">
        <v>17.080308127996453</v>
      </c>
      <c r="Z950">
        <v>-7.8023920604786703</v>
      </c>
      <c r="AA950">
        <v>-2.6596398488760977</v>
      </c>
      <c r="AB950">
        <v>-0.40385225413070402</v>
      </c>
      <c r="AC950">
        <v>0.24021627257284139</v>
      </c>
      <c r="AD950">
        <v>-2.0368911733372772</v>
      </c>
      <c r="AE950">
        <v>21.737736946379378</v>
      </c>
      <c r="AF950">
        <v>-11.035151419385945</v>
      </c>
      <c r="AG950">
        <v>7.4407392843355966</v>
      </c>
      <c r="AH950">
        <v>7.9231839773095443</v>
      </c>
      <c r="AI950">
        <v>-0.1769962998414896</v>
      </c>
      <c r="AJ950">
        <v>-3.0608037211822978</v>
      </c>
      <c r="AK950">
        <v>-0.538312357899704</v>
      </c>
      <c r="AL950">
        <v>-5.4743370670140754</v>
      </c>
      <c r="AM950">
        <v>4.1754994121086892E-3</v>
      </c>
      <c r="AN950" s="2"/>
    </row>
    <row r="951" spans="1:40" x14ac:dyDescent="0.45">
      <c r="A951">
        <v>950</v>
      </c>
      <c r="B951" t="s">
        <v>601</v>
      </c>
      <c r="C951">
        <v>2006</v>
      </c>
      <c r="D951">
        <v>29</v>
      </c>
      <c r="E951" t="s">
        <v>235</v>
      </c>
      <c r="F951" t="s">
        <v>13</v>
      </c>
      <c r="G951">
        <v>564</v>
      </c>
      <c r="H951">
        <v>100</v>
      </c>
      <c r="I951">
        <v>140</v>
      </c>
      <c r="J951">
        <v>66</v>
      </c>
      <c r="K951">
        <v>31</v>
      </c>
      <c r="L951">
        <v>1</v>
      </c>
      <c r="M951">
        <v>0</v>
      </c>
      <c r="N951">
        <v>100</v>
      </c>
      <c r="O951">
        <v>181</v>
      </c>
      <c r="P951" s="28">
        <v>5.9</v>
      </c>
      <c r="Q951">
        <v>4</v>
      </c>
      <c r="R951">
        <v>5.8</v>
      </c>
      <c r="S951">
        <v>-1</v>
      </c>
      <c r="T951">
        <v>54</v>
      </c>
      <c r="U951">
        <v>-2</v>
      </c>
      <c r="V951">
        <v>-47.217614202620098</v>
      </c>
      <c r="W951">
        <v>10.267229060481975</v>
      </c>
      <c r="X951">
        <v>3.4807958837036601</v>
      </c>
      <c r="Y951">
        <v>13.509848236833353</v>
      </c>
      <c r="Z951">
        <v>-3.9309761526075744</v>
      </c>
      <c r="AA951">
        <v>-2.8430632867296222</v>
      </c>
      <c r="AB951">
        <v>-0.134617418043568</v>
      </c>
      <c r="AC951">
        <v>0</v>
      </c>
      <c r="AD951">
        <v>-4.3338110071005902</v>
      </c>
      <c r="AE951">
        <v>33.628464848672373</v>
      </c>
      <c r="AF951">
        <v>-11.035151419385945</v>
      </c>
      <c r="AG951">
        <v>8.7538109227477605</v>
      </c>
      <c r="AH951">
        <v>8.5100864941472878</v>
      </c>
      <c r="AI951">
        <v>0.11062268740093099</v>
      </c>
      <c r="AJ951">
        <v>-11.805957210274578</v>
      </c>
      <c r="AK951">
        <v>0.269156178949852</v>
      </c>
      <c r="AL951">
        <v>-2.7711763838247903</v>
      </c>
      <c r="AM951">
        <v>5.8901769895818391E-2</v>
      </c>
      <c r="AN951" s="2"/>
    </row>
    <row r="952" spans="1:40" x14ac:dyDescent="0.45">
      <c r="A952">
        <v>951</v>
      </c>
      <c r="B952" t="s">
        <v>399</v>
      </c>
      <c r="C952">
        <v>1968</v>
      </c>
      <c r="D952">
        <v>26</v>
      </c>
      <c r="E952" t="s">
        <v>73</v>
      </c>
      <c r="F952" t="s">
        <v>17</v>
      </c>
      <c r="G952">
        <v>690</v>
      </c>
      <c r="H952">
        <v>93</v>
      </c>
      <c r="I952">
        <v>176</v>
      </c>
      <c r="J952">
        <v>126</v>
      </c>
      <c r="K952">
        <v>25</v>
      </c>
      <c r="L952">
        <v>7</v>
      </c>
      <c r="M952">
        <v>3</v>
      </c>
      <c r="N952">
        <v>51</v>
      </c>
      <c r="O952">
        <v>125</v>
      </c>
      <c r="P952" s="28">
        <v>5.9</v>
      </c>
      <c r="Q952">
        <v>3.5</v>
      </c>
      <c r="R952">
        <v>5.4</v>
      </c>
      <c r="S952">
        <v>0.8</v>
      </c>
      <c r="T952">
        <v>21</v>
      </c>
      <c r="U952">
        <v>0</v>
      </c>
      <c r="V952">
        <v>-47.217614202620098</v>
      </c>
      <c r="W952">
        <v>12.560971722930077</v>
      </c>
      <c r="X952">
        <v>3.2371401718444037</v>
      </c>
      <c r="Y952">
        <v>16.983809212019072</v>
      </c>
      <c r="Z952">
        <v>-7.5045908367962779</v>
      </c>
      <c r="AA952">
        <v>-2.2927929731690497</v>
      </c>
      <c r="AB952">
        <v>-0.94232192630497602</v>
      </c>
      <c r="AC952">
        <v>0.1201081362864207</v>
      </c>
      <c r="AD952">
        <v>-2.2102436136213011</v>
      </c>
      <c r="AE952">
        <v>23.224077934166001</v>
      </c>
      <c r="AF952">
        <v>-11.035151419385945</v>
      </c>
      <c r="AG952">
        <v>7.6595845574042905</v>
      </c>
      <c r="AH952">
        <v>7.9231839773095443</v>
      </c>
      <c r="AI952">
        <v>-8.8498149920744798E-2</v>
      </c>
      <c r="AJ952">
        <v>-4.5912055817734467</v>
      </c>
      <c r="AK952">
        <v>0</v>
      </c>
      <c r="AL952">
        <v>-4.1735429916320337</v>
      </c>
      <c r="AM952">
        <v>1.5164118585228085E-2</v>
      </c>
      <c r="AN952" s="2"/>
    </row>
    <row r="953" spans="1:40" x14ac:dyDescent="0.45">
      <c r="A953">
        <v>952</v>
      </c>
      <c r="B953" t="s">
        <v>602</v>
      </c>
      <c r="C953">
        <v>1989</v>
      </c>
      <c r="D953">
        <v>23</v>
      </c>
      <c r="E953" t="s">
        <v>70</v>
      </c>
      <c r="F953" t="s">
        <v>13</v>
      </c>
      <c r="G953">
        <v>689</v>
      </c>
      <c r="H953">
        <v>101</v>
      </c>
      <c r="I953">
        <v>194</v>
      </c>
      <c r="J953">
        <v>116</v>
      </c>
      <c r="K953">
        <v>35</v>
      </c>
      <c r="L953">
        <v>14</v>
      </c>
      <c r="M953">
        <v>8</v>
      </c>
      <c r="N953">
        <v>43</v>
      </c>
      <c r="O953">
        <v>146</v>
      </c>
      <c r="P953" s="28">
        <v>5.9</v>
      </c>
      <c r="Q953">
        <v>3.6</v>
      </c>
      <c r="R953">
        <v>5.8</v>
      </c>
      <c r="S953">
        <v>-0.5</v>
      </c>
      <c r="T953">
        <v>35</v>
      </c>
      <c r="U953">
        <v>3</v>
      </c>
      <c r="V953">
        <v>-47.217614202620098</v>
      </c>
      <c r="W953">
        <v>12.542767416085251</v>
      </c>
      <c r="X953">
        <v>3.5156038425406964</v>
      </c>
      <c r="Y953">
        <v>18.720789699611935</v>
      </c>
      <c r="Z953">
        <v>-6.9089883894314941</v>
      </c>
      <c r="AA953">
        <v>-3.2099101624366702</v>
      </c>
      <c r="AB953">
        <v>-1.884643852609952</v>
      </c>
      <c r="AC953">
        <v>0.32028836343045519</v>
      </c>
      <c r="AD953">
        <v>-1.8635387330532538</v>
      </c>
      <c r="AE953">
        <v>27.125723027105888</v>
      </c>
      <c r="AF953">
        <v>-11.035151419385945</v>
      </c>
      <c r="AG953">
        <v>7.8784298304729843</v>
      </c>
      <c r="AH953">
        <v>8.5100864941472878</v>
      </c>
      <c r="AI953">
        <v>5.5311343700465497E-2</v>
      </c>
      <c r="AJ953">
        <v>-7.6520093029557446</v>
      </c>
      <c r="AK953">
        <v>-0.403734268424778</v>
      </c>
      <c r="AL953">
        <v>-1.5065903138229744</v>
      </c>
      <c r="AM953">
        <v>0.18144465830030768</v>
      </c>
      <c r="AN953" s="2"/>
    </row>
    <row r="954" spans="1:40" x14ac:dyDescent="0.45">
      <c r="A954">
        <v>953</v>
      </c>
      <c r="B954" t="s">
        <v>471</v>
      </c>
      <c r="C954">
        <v>2008</v>
      </c>
      <c r="D954">
        <v>25</v>
      </c>
      <c r="E954" t="s">
        <v>235</v>
      </c>
      <c r="F954" t="s">
        <v>13</v>
      </c>
      <c r="G954">
        <v>745</v>
      </c>
      <c r="H954">
        <v>101</v>
      </c>
      <c r="I954">
        <v>170</v>
      </c>
      <c r="J954">
        <v>93</v>
      </c>
      <c r="K954">
        <v>39</v>
      </c>
      <c r="L954">
        <v>5</v>
      </c>
      <c r="M954">
        <v>38</v>
      </c>
      <c r="N954">
        <v>98</v>
      </c>
      <c r="O954">
        <v>133</v>
      </c>
      <c r="P954" s="28">
        <v>5.9</v>
      </c>
      <c r="Q954">
        <v>3.5</v>
      </c>
      <c r="R954">
        <v>6.1</v>
      </c>
      <c r="S954">
        <v>0.2</v>
      </c>
      <c r="T954">
        <v>26</v>
      </c>
      <c r="U954">
        <v>8</v>
      </c>
      <c r="V954">
        <v>-47.217614202620098</v>
      </c>
      <c r="W954">
        <v>13.562208599395518</v>
      </c>
      <c r="X954">
        <v>3.5156038425406964</v>
      </c>
      <c r="Y954">
        <v>16.404815716154786</v>
      </c>
      <c r="Z954">
        <v>-5.539102760492491</v>
      </c>
      <c r="AA954">
        <v>-3.5767570381437181</v>
      </c>
      <c r="AB954">
        <v>-0.67308709021783997</v>
      </c>
      <c r="AC954">
        <v>1.5213697262946622</v>
      </c>
      <c r="AD954">
        <v>-4.2471347869585783</v>
      </c>
      <c r="AE954">
        <v>24.710418921952623</v>
      </c>
      <c r="AF954">
        <v>-11.035151419385945</v>
      </c>
      <c r="AG954">
        <v>7.6595845574042905</v>
      </c>
      <c r="AH954">
        <v>8.9502633817755957</v>
      </c>
      <c r="AI954">
        <v>-2.21245374801862E-2</v>
      </c>
      <c r="AJ954">
        <v>-5.6843497679099819</v>
      </c>
      <c r="AK954">
        <v>-1.076624715799408</v>
      </c>
      <c r="AL954">
        <v>-2.7476815734900768</v>
      </c>
      <c r="AM954">
        <v>6.0217719816880233E-2</v>
      </c>
      <c r="AN954" s="2"/>
    </row>
    <row r="955" spans="1:40" x14ac:dyDescent="0.45">
      <c r="A955">
        <v>954</v>
      </c>
      <c r="B955" t="s">
        <v>333</v>
      </c>
      <c r="C955">
        <v>1976</v>
      </c>
      <c r="D955">
        <v>25</v>
      </c>
      <c r="E955" t="s">
        <v>46</v>
      </c>
      <c r="F955" t="s">
        <v>17</v>
      </c>
      <c r="G955">
        <v>635</v>
      </c>
      <c r="H955">
        <v>89</v>
      </c>
      <c r="I955">
        <v>171</v>
      </c>
      <c r="J955">
        <v>122</v>
      </c>
      <c r="K955">
        <v>26</v>
      </c>
      <c r="L955">
        <v>5</v>
      </c>
      <c r="M955">
        <v>58</v>
      </c>
      <c r="N955">
        <v>55</v>
      </c>
      <c r="O955">
        <v>139</v>
      </c>
      <c r="P955" s="28">
        <v>5.9</v>
      </c>
      <c r="Q955">
        <v>3.9</v>
      </c>
      <c r="R955">
        <v>5.9</v>
      </c>
      <c r="S955">
        <v>-0.1</v>
      </c>
      <c r="T955">
        <v>28</v>
      </c>
      <c r="U955">
        <v>9</v>
      </c>
      <c r="V955">
        <v>-47.217614202620098</v>
      </c>
      <c r="W955">
        <v>11.559734846464636</v>
      </c>
      <c r="X955">
        <v>3.0979083364962574</v>
      </c>
      <c r="Y955">
        <v>16.501314632132168</v>
      </c>
      <c r="Z955">
        <v>-7.2663498578503649</v>
      </c>
      <c r="AA955">
        <v>-2.384504692095812</v>
      </c>
      <c r="AB955">
        <v>-0.67308709021783997</v>
      </c>
      <c r="AC955">
        <v>2.3220906348708001</v>
      </c>
      <c r="AD955">
        <v>-2.3835960539053245</v>
      </c>
      <c r="AE955">
        <v>25.825174662792591</v>
      </c>
      <c r="AF955">
        <v>-11.035151419385945</v>
      </c>
      <c r="AG955">
        <v>8.5349656496790658</v>
      </c>
      <c r="AH955">
        <v>8.6568121233567243</v>
      </c>
      <c r="AI955">
        <v>1.10622687400931E-2</v>
      </c>
      <c r="AJ955">
        <v>-6.1216074423645956</v>
      </c>
      <c r="AK955">
        <v>-1.211202805274334</v>
      </c>
      <c r="AL955">
        <v>-1.7840504091819782</v>
      </c>
      <c r="AM955">
        <v>0.14380371083032026</v>
      </c>
      <c r="AN955" s="2"/>
    </row>
    <row r="956" spans="1:40" x14ac:dyDescent="0.45">
      <c r="A956">
        <v>955</v>
      </c>
      <c r="B956" t="s">
        <v>603</v>
      </c>
      <c r="C956">
        <v>1969</v>
      </c>
      <c r="D956">
        <v>27</v>
      </c>
      <c r="E956" t="s">
        <v>604</v>
      </c>
      <c r="F956" t="s">
        <v>13</v>
      </c>
      <c r="G956">
        <v>642</v>
      </c>
      <c r="H956">
        <v>83</v>
      </c>
      <c r="I956">
        <v>153</v>
      </c>
      <c r="J956">
        <v>107</v>
      </c>
      <c r="K956">
        <v>25</v>
      </c>
      <c r="L956">
        <v>2</v>
      </c>
      <c r="M956">
        <v>4</v>
      </c>
      <c r="N956">
        <v>70</v>
      </c>
      <c r="O956">
        <v>122</v>
      </c>
      <c r="P956" s="28">
        <v>5.9</v>
      </c>
      <c r="Q956">
        <v>3.6</v>
      </c>
      <c r="R956">
        <v>4.3</v>
      </c>
      <c r="S956">
        <v>2</v>
      </c>
      <c r="T956">
        <v>14</v>
      </c>
      <c r="U956">
        <v>2</v>
      </c>
      <c r="V956">
        <v>-47.217614202620098</v>
      </c>
      <c r="W956">
        <v>11.687164994378419</v>
      </c>
      <c r="X956">
        <v>2.8890605834740377</v>
      </c>
      <c r="Y956">
        <v>14.764334144539308</v>
      </c>
      <c r="Z956">
        <v>-6.3729461868031887</v>
      </c>
      <c r="AA956">
        <v>-2.2927929731690497</v>
      </c>
      <c r="AB956">
        <v>-0.269234836087136</v>
      </c>
      <c r="AC956">
        <v>0.1601441817152276</v>
      </c>
      <c r="AD956">
        <v>-3.033667704970413</v>
      </c>
      <c r="AE956">
        <v>22.666700063746017</v>
      </c>
      <c r="AF956">
        <v>-11.035151419385945</v>
      </c>
      <c r="AG956">
        <v>7.8784298304729843</v>
      </c>
      <c r="AH956">
        <v>6.3092020560057476</v>
      </c>
      <c r="AI956">
        <v>-0.22124537480186199</v>
      </c>
      <c r="AJ956">
        <v>-3.0608037211822978</v>
      </c>
      <c r="AK956">
        <v>-0.269156178949852</v>
      </c>
      <c r="AL956">
        <v>-7.4175767436381008</v>
      </c>
      <c r="AM956">
        <v>6.002422908685356E-4</v>
      </c>
      <c r="AN956" s="2"/>
    </row>
    <row r="957" spans="1:40" x14ac:dyDescent="0.45">
      <c r="A957">
        <v>956</v>
      </c>
      <c r="B957" t="s">
        <v>605</v>
      </c>
      <c r="C957">
        <v>1968</v>
      </c>
      <c r="D957">
        <v>28</v>
      </c>
      <c r="E957" t="s">
        <v>59</v>
      </c>
      <c r="F957" t="s">
        <v>13</v>
      </c>
      <c r="G957">
        <v>643</v>
      </c>
      <c r="H957">
        <v>76</v>
      </c>
      <c r="I957">
        <v>153</v>
      </c>
      <c r="J957">
        <v>96</v>
      </c>
      <c r="K957">
        <v>29</v>
      </c>
      <c r="L957">
        <v>7</v>
      </c>
      <c r="M957">
        <v>4</v>
      </c>
      <c r="N957">
        <v>50</v>
      </c>
      <c r="O957">
        <v>129</v>
      </c>
      <c r="P957" s="28">
        <v>5.9</v>
      </c>
      <c r="Q957">
        <v>3.6</v>
      </c>
      <c r="R957">
        <v>3.9</v>
      </c>
      <c r="S957">
        <v>1.4</v>
      </c>
      <c r="T957">
        <v>19</v>
      </c>
      <c r="U957">
        <v>-1</v>
      </c>
      <c r="V957">
        <v>-47.217614202620098</v>
      </c>
      <c r="W957">
        <v>11.705369301223246</v>
      </c>
      <c r="X957">
        <v>2.6454048716147818</v>
      </c>
      <c r="Y957">
        <v>14.764334144539308</v>
      </c>
      <c r="Z957">
        <v>-5.7177834947019264</v>
      </c>
      <c r="AA957">
        <v>-2.6596398488760977</v>
      </c>
      <c r="AB957">
        <v>-0.94232192630497602</v>
      </c>
      <c r="AC957">
        <v>0.1601441817152276</v>
      </c>
      <c r="AD957">
        <v>-2.1669055035502951</v>
      </c>
      <c r="AE957">
        <v>23.967248428059314</v>
      </c>
      <c r="AF957">
        <v>-11.035151419385945</v>
      </c>
      <c r="AG957">
        <v>7.8784298304729843</v>
      </c>
      <c r="AH957">
        <v>5.7222995391680032</v>
      </c>
      <c r="AI957">
        <v>-0.15487176236130337</v>
      </c>
      <c r="AJ957">
        <v>-4.153947907318833</v>
      </c>
      <c r="AK957">
        <v>0.134578089474926</v>
      </c>
      <c r="AL957">
        <v>-7.07042767885169</v>
      </c>
      <c r="AM957">
        <v>8.4914789524529616E-4</v>
      </c>
      <c r="AN957" s="2"/>
    </row>
    <row r="958" spans="1:40" x14ac:dyDescent="0.45">
      <c r="A958">
        <v>957</v>
      </c>
      <c r="B958" t="s">
        <v>351</v>
      </c>
      <c r="C958">
        <v>2016</v>
      </c>
      <c r="D958">
        <v>25</v>
      </c>
      <c r="E958" t="s">
        <v>114</v>
      </c>
      <c r="F958" t="s">
        <v>17</v>
      </c>
      <c r="G958">
        <v>696</v>
      </c>
      <c r="H958">
        <v>116</v>
      </c>
      <c r="I958">
        <v>182</v>
      </c>
      <c r="J958">
        <v>100</v>
      </c>
      <c r="K958">
        <v>35</v>
      </c>
      <c r="L958">
        <v>6</v>
      </c>
      <c r="M958">
        <v>2</v>
      </c>
      <c r="N958">
        <v>68</v>
      </c>
      <c r="O958">
        <v>129</v>
      </c>
      <c r="P958" s="28">
        <v>5.9</v>
      </c>
      <c r="Q958">
        <v>3.8</v>
      </c>
      <c r="R958">
        <v>4.5999999999999996</v>
      </c>
      <c r="S958">
        <v>1.7</v>
      </c>
      <c r="T958">
        <v>24</v>
      </c>
      <c r="U958">
        <v>-2</v>
      </c>
      <c r="V958">
        <v>-47.217614202620098</v>
      </c>
      <c r="W958">
        <v>12.670197563999034</v>
      </c>
      <c r="X958">
        <v>4.0377232250962454</v>
      </c>
      <c r="Y958">
        <v>17.56280270788336</v>
      </c>
      <c r="Z958">
        <v>-5.9560244736478394</v>
      </c>
      <c r="AA958">
        <v>-3.2099101624366702</v>
      </c>
      <c r="AB958">
        <v>-0.80770450826140805</v>
      </c>
      <c r="AC958">
        <v>8.0072090857613798E-2</v>
      </c>
      <c r="AD958">
        <v>-2.9469914848284011</v>
      </c>
      <c r="AE958">
        <v>23.967248428059314</v>
      </c>
      <c r="AF958">
        <v>-11.035151419385945</v>
      </c>
      <c r="AG958">
        <v>8.3161203766103728</v>
      </c>
      <c r="AH958">
        <v>6.7493789436340554</v>
      </c>
      <c r="AI958">
        <v>-0.18805856858158268</v>
      </c>
      <c r="AJ958">
        <v>-5.2470920934553682</v>
      </c>
      <c r="AK958">
        <v>0.269156178949852</v>
      </c>
      <c r="AL958">
        <v>-2.9558473981274735</v>
      </c>
      <c r="AM958">
        <v>4.9460873707083193E-2</v>
      </c>
      <c r="AN958" s="2"/>
    </row>
    <row r="959" spans="1:40" x14ac:dyDescent="0.45">
      <c r="A959">
        <v>958</v>
      </c>
      <c r="B959" t="s">
        <v>606</v>
      </c>
      <c r="C959">
        <v>1964</v>
      </c>
      <c r="D959">
        <v>25</v>
      </c>
      <c r="E959" t="s">
        <v>607</v>
      </c>
      <c r="F959" t="s">
        <v>17</v>
      </c>
      <c r="G959">
        <v>695</v>
      </c>
      <c r="H959">
        <v>111</v>
      </c>
      <c r="I959">
        <v>200</v>
      </c>
      <c r="J959">
        <v>145</v>
      </c>
      <c r="K959">
        <v>30</v>
      </c>
      <c r="L959">
        <v>11</v>
      </c>
      <c r="M959">
        <v>43</v>
      </c>
      <c r="N959">
        <v>40</v>
      </c>
      <c r="O959">
        <v>123</v>
      </c>
      <c r="P959" s="28">
        <v>5.9</v>
      </c>
      <c r="Q959">
        <v>3.4</v>
      </c>
      <c r="R959">
        <v>5.2</v>
      </c>
      <c r="S959">
        <v>-0.2</v>
      </c>
      <c r="T959">
        <v>26</v>
      </c>
      <c r="U959">
        <v>6</v>
      </c>
      <c r="V959">
        <v>-47.217614202620098</v>
      </c>
      <c r="W959">
        <v>12.651993257154208</v>
      </c>
      <c r="X959">
        <v>3.8636834309110624</v>
      </c>
      <c r="Y959">
        <v>19.29978319547622</v>
      </c>
      <c r="Z959">
        <v>-8.6362354867893671</v>
      </c>
      <c r="AA959">
        <v>-2.7513515678028599</v>
      </c>
      <c r="AB959">
        <v>-1.4807915984792479</v>
      </c>
      <c r="AC959">
        <v>1.7215499534386967</v>
      </c>
      <c r="AD959">
        <v>-1.7335244028402361</v>
      </c>
      <c r="AE959">
        <v>22.852492687219346</v>
      </c>
      <c r="AF959">
        <v>-11.035151419385945</v>
      </c>
      <c r="AG959">
        <v>7.4407392843355966</v>
      </c>
      <c r="AH959">
        <v>7.6297327188906721</v>
      </c>
      <c r="AI959">
        <v>2.21245374801862E-2</v>
      </c>
      <c r="AJ959">
        <v>-5.6843497679099819</v>
      </c>
      <c r="AK959">
        <v>-0.807468536849556</v>
      </c>
      <c r="AL959">
        <v>-3.8643879177712996</v>
      </c>
      <c r="AM959">
        <v>2.05448143552798E-2</v>
      </c>
      <c r="AN959" s="2"/>
    </row>
    <row r="960" spans="1:40" x14ac:dyDescent="0.45">
      <c r="A960">
        <v>959</v>
      </c>
      <c r="B960" t="s">
        <v>21</v>
      </c>
      <c r="C960">
        <v>2018</v>
      </c>
      <c r="D960">
        <v>26</v>
      </c>
      <c r="E960" t="s">
        <v>22</v>
      </c>
      <c r="F960" t="s">
        <v>13</v>
      </c>
      <c r="G960">
        <v>498</v>
      </c>
      <c r="H960">
        <v>77</v>
      </c>
      <c r="I960">
        <v>115</v>
      </c>
      <c r="J960">
        <v>66</v>
      </c>
      <c r="K960">
        <v>22</v>
      </c>
      <c r="L960">
        <v>0</v>
      </c>
      <c r="M960">
        <v>6</v>
      </c>
      <c r="N960">
        <v>76</v>
      </c>
      <c r="O960">
        <v>150</v>
      </c>
      <c r="P960" s="28">
        <v>5.9</v>
      </c>
      <c r="Q960">
        <v>4.3</v>
      </c>
      <c r="R960">
        <v>4.0999999999999996</v>
      </c>
      <c r="S960">
        <v>1.3</v>
      </c>
      <c r="T960">
        <v>30</v>
      </c>
      <c r="U960">
        <v>-2</v>
      </c>
      <c r="V960">
        <v>-47.217614202620098</v>
      </c>
      <c r="W960">
        <v>9.065744808723446</v>
      </c>
      <c r="X960">
        <v>2.680212830451818</v>
      </c>
      <c r="Y960">
        <v>11.097375337398827</v>
      </c>
      <c r="Z960">
        <v>-3.9309761526075744</v>
      </c>
      <c r="AA960">
        <v>-2.017657816388764</v>
      </c>
      <c r="AB960">
        <v>0</v>
      </c>
      <c r="AC960">
        <v>0.24021627257284139</v>
      </c>
      <c r="AD960">
        <v>-3.2936963653964484</v>
      </c>
      <c r="AE960">
        <v>27.868893520999201</v>
      </c>
      <c r="AF960">
        <v>-11.035151419385945</v>
      </c>
      <c r="AG960">
        <v>9.4103467419538429</v>
      </c>
      <c r="AH960">
        <v>6.0157507975868754</v>
      </c>
      <c r="AI960">
        <v>-0.14380949362121029</v>
      </c>
      <c r="AJ960">
        <v>-6.5588651168192103</v>
      </c>
      <c r="AK960">
        <v>0.269156178949852</v>
      </c>
      <c r="AL960">
        <v>-7.5500740782025497</v>
      </c>
      <c r="AM960">
        <v>5.2579454992069384E-4</v>
      </c>
      <c r="AN960" s="2"/>
    </row>
    <row r="961" spans="1:40" x14ac:dyDescent="0.45">
      <c r="A961">
        <v>960</v>
      </c>
      <c r="B961" t="s">
        <v>608</v>
      </c>
      <c r="C961">
        <v>1956</v>
      </c>
      <c r="D961">
        <v>29</v>
      </c>
      <c r="E961" t="s">
        <v>59</v>
      </c>
      <c r="F961" t="s">
        <v>13</v>
      </c>
      <c r="G961">
        <v>592</v>
      </c>
      <c r="H961">
        <v>97</v>
      </c>
      <c r="I961">
        <v>163</v>
      </c>
      <c r="J961">
        <v>118</v>
      </c>
      <c r="K961">
        <v>14</v>
      </c>
      <c r="L961">
        <v>3</v>
      </c>
      <c r="M961">
        <v>1</v>
      </c>
      <c r="N961">
        <v>79</v>
      </c>
      <c r="O961">
        <v>149</v>
      </c>
      <c r="P961" s="28">
        <v>5.9</v>
      </c>
      <c r="Q961">
        <v>4.0999999999999996</v>
      </c>
      <c r="R961">
        <v>5.2</v>
      </c>
      <c r="S961">
        <v>0.1</v>
      </c>
      <c r="T961">
        <v>34</v>
      </c>
      <c r="U961">
        <v>7</v>
      </c>
      <c r="V961">
        <v>-47.217614202620098</v>
      </c>
      <c r="W961">
        <v>10.776949652137109</v>
      </c>
      <c r="X961">
        <v>3.37637200719255</v>
      </c>
      <c r="Y961">
        <v>15.72932330431312</v>
      </c>
      <c r="Z961">
        <v>-7.028108878904451</v>
      </c>
      <c r="AA961">
        <v>-1.283964064974668</v>
      </c>
      <c r="AB961">
        <v>-0.40385225413070402</v>
      </c>
      <c r="AC961">
        <v>4.0036045428806899E-2</v>
      </c>
      <c r="AD961">
        <v>-3.4237106956094663</v>
      </c>
      <c r="AE961">
        <v>27.683100897525872</v>
      </c>
      <c r="AF961">
        <v>-11.035151419385945</v>
      </c>
      <c r="AG961">
        <v>8.9726561958164535</v>
      </c>
      <c r="AH961">
        <v>7.6297327188906721</v>
      </c>
      <c r="AI961">
        <v>-1.10622687400931E-2</v>
      </c>
      <c r="AJ961">
        <v>-7.4333804657284377</v>
      </c>
      <c r="AK961">
        <v>-0.94204662632448199</v>
      </c>
      <c r="AL961">
        <v>-4.5707200551137657</v>
      </c>
      <c r="AM961">
        <v>1.0244468685169423E-2</v>
      </c>
      <c r="AN961" s="2"/>
    </row>
    <row r="962" spans="1:40" x14ac:dyDescent="0.45">
      <c r="A962">
        <v>961</v>
      </c>
      <c r="B962" t="s">
        <v>193</v>
      </c>
      <c r="C962">
        <v>1966</v>
      </c>
      <c r="D962">
        <v>28</v>
      </c>
      <c r="E962" t="s">
        <v>65</v>
      </c>
      <c r="F962" t="s">
        <v>17</v>
      </c>
      <c r="G962">
        <v>588</v>
      </c>
      <c r="H962">
        <v>85</v>
      </c>
      <c r="I962">
        <v>148</v>
      </c>
      <c r="J962">
        <v>80</v>
      </c>
      <c r="K962">
        <v>26</v>
      </c>
      <c r="L962">
        <v>6</v>
      </c>
      <c r="M962">
        <v>2</v>
      </c>
      <c r="N962">
        <v>76</v>
      </c>
      <c r="O962">
        <v>164</v>
      </c>
      <c r="P962" s="28">
        <v>5.9</v>
      </c>
      <c r="Q962">
        <v>3.7</v>
      </c>
      <c r="R962">
        <v>6.1</v>
      </c>
      <c r="S962">
        <v>-1.1000000000000001</v>
      </c>
      <c r="T962">
        <v>43</v>
      </c>
      <c r="U962">
        <v>2</v>
      </c>
      <c r="V962">
        <v>-47.217614202620098</v>
      </c>
      <c r="W962">
        <v>10.704132424757805</v>
      </c>
      <c r="X962">
        <v>2.9586765011481111</v>
      </c>
      <c r="Y962">
        <v>14.281839564652403</v>
      </c>
      <c r="Z962">
        <v>-4.7648195789182717</v>
      </c>
      <c r="AA962">
        <v>-2.384504692095812</v>
      </c>
      <c r="AB962">
        <v>-0.80770450826140805</v>
      </c>
      <c r="AC962">
        <v>8.0072090857613798E-2</v>
      </c>
      <c r="AD962">
        <v>-3.2936963653964484</v>
      </c>
      <c r="AE962">
        <v>30.469990249625791</v>
      </c>
      <c r="AF962">
        <v>-11.035151419385945</v>
      </c>
      <c r="AG962">
        <v>8.0972751035416781</v>
      </c>
      <c r="AH962">
        <v>8.9502633817755957</v>
      </c>
      <c r="AI962">
        <v>0.12168495614102411</v>
      </c>
      <c r="AJ962">
        <v>-9.4010400007742003</v>
      </c>
      <c r="AK962">
        <v>-0.269156178949852</v>
      </c>
      <c r="AL962">
        <v>-3.5097526739020219</v>
      </c>
      <c r="AM962">
        <v>2.9036007868619311E-2</v>
      </c>
      <c r="AN962" s="2"/>
    </row>
    <row r="963" spans="1:40" x14ac:dyDescent="0.45">
      <c r="A963">
        <v>962</v>
      </c>
      <c r="B963" t="s">
        <v>609</v>
      </c>
      <c r="C963">
        <v>2021</v>
      </c>
      <c r="D963">
        <v>26</v>
      </c>
      <c r="E963" t="s">
        <v>127</v>
      </c>
      <c r="F963" t="s">
        <v>13</v>
      </c>
      <c r="G963">
        <v>675</v>
      </c>
      <c r="H963">
        <v>91</v>
      </c>
      <c r="I963">
        <v>175</v>
      </c>
      <c r="J963">
        <v>103</v>
      </c>
      <c r="K963">
        <v>37</v>
      </c>
      <c r="L963">
        <v>5</v>
      </c>
      <c r="M963">
        <v>30</v>
      </c>
      <c r="N963">
        <v>59</v>
      </c>
      <c r="O963">
        <v>137</v>
      </c>
      <c r="P963" s="28">
        <v>5.9</v>
      </c>
      <c r="Q963">
        <v>3.6</v>
      </c>
      <c r="R963">
        <v>5.9</v>
      </c>
      <c r="S963">
        <v>0.4</v>
      </c>
      <c r="T963">
        <v>29</v>
      </c>
      <c r="U963">
        <v>3</v>
      </c>
      <c r="V963">
        <v>-47.217614202620098</v>
      </c>
      <c r="W963">
        <v>12.287907120257684</v>
      </c>
      <c r="X963">
        <v>3.1675242541703308</v>
      </c>
      <c r="Y963">
        <v>16.887310296041694</v>
      </c>
      <c r="Z963">
        <v>-6.1347052078572748</v>
      </c>
      <c r="AA963">
        <v>-3.3933336002901937</v>
      </c>
      <c r="AB963">
        <v>-0.67308709021783997</v>
      </c>
      <c r="AC963">
        <v>1.201081362864207</v>
      </c>
      <c r="AD963">
        <v>-2.5569484941893483</v>
      </c>
      <c r="AE963">
        <v>25.453589415845936</v>
      </c>
      <c r="AF963">
        <v>-11.035151419385945</v>
      </c>
      <c r="AG963">
        <v>7.8784298304729843</v>
      </c>
      <c r="AH963">
        <v>8.6568121233567243</v>
      </c>
      <c r="AI963">
        <v>-4.4249074960372399E-2</v>
      </c>
      <c r="AJ963">
        <v>-6.3402362795919034</v>
      </c>
      <c r="AK963">
        <v>-0.403734268424778</v>
      </c>
      <c r="AL963">
        <v>-2.2664052345281953</v>
      </c>
      <c r="AM963">
        <v>9.3943746321257557E-2</v>
      </c>
      <c r="AN963" s="2"/>
    </row>
    <row r="964" spans="1:40" x14ac:dyDescent="0.45">
      <c r="A964">
        <v>963</v>
      </c>
      <c r="B964" t="s">
        <v>440</v>
      </c>
      <c r="C964">
        <v>1982</v>
      </c>
      <c r="D964">
        <v>27</v>
      </c>
      <c r="E964" t="s">
        <v>94</v>
      </c>
      <c r="F964" t="s">
        <v>13</v>
      </c>
      <c r="G964">
        <v>660</v>
      </c>
      <c r="H964">
        <v>84</v>
      </c>
      <c r="I964">
        <v>129</v>
      </c>
      <c r="J964">
        <v>86</v>
      </c>
      <c r="K964">
        <v>15</v>
      </c>
      <c r="L964">
        <v>1</v>
      </c>
      <c r="M964">
        <v>26</v>
      </c>
      <c r="N964">
        <v>94</v>
      </c>
      <c r="O964">
        <v>116</v>
      </c>
      <c r="P964" s="28">
        <v>5.9</v>
      </c>
      <c r="Q964">
        <v>3.8</v>
      </c>
      <c r="R964">
        <v>4.8</v>
      </c>
      <c r="S964">
        <v>1.3</v>
      </c>
      <c r="T964">
        <v>18</v>
      </c>
      <c r="U964">
        <v>6</v>
      </c>
      <c r="V964">
        <v>-47.217614202620098</v>
      </c>
      <c r="W964">
        <v>12.014842517585292</v>
      </c>
      <c r="X964">
        <v>2.9238685423110744</v>
      </c>
      <c r="Y964">
        <v>12.448360161082162</v>
      </c>
      <c r="Z964">
        <v>-5.1221810473371425</v>
      </c>
      <c r="AA964">
        <v>-1.37567578390143</v>
      </c>
      <c r="AB964">
        <v>-0.134617418043568</v>
      </c>
      <c r="AC964">
        <v>1.0409371811489794</v>
      </c>
      <c r="AD964">
        <v>-4.0737823466745544</v>
      </c>
      <c r="AE964">
        <v>21.551944322906049</v>
      </c>
      <c r="AF964">
        <v>-11.035151419385945</v>
      </c>
      <c r="AG964">
        <v>8.3161203766103728</v>
      </c>
      <c r="AH964">
        <v>7.0428302020529276</v>
      </c>
      <c r="AI964">
        <v>-0.14380949362121029</v>
      </c>
      <c r="AJ964">
        <v>-3.9353190700915262</v>
      </c>
      <c r="AK964">
        <v>-0.807468536849556</v>
      </c>
      <c r="AL964">
        <v>-8.506716014828168</v>
      </c>
      <c r="AM964">
        <v>2.020656121138745E-4</v>
      </c>
      <c r="AN964" s="2"/>
    </row>
    <row r="965" spans="1:40" x14ac:dyDescent="0.45">
      <c r="A965">
        <v>964</v>
      </c>
      <c r="B965" t="s">
        <v>610</v>
      </c>
      <c r="C965">
        <v>2021</v>
      </c>
      <c r="D965">
        <v>26</v>
      </c>
      <c r="E965" t="s">
        <v>62</v>
      </c>
      <c r="F965" t="s">
        <v>17</v>
      </c>
      <c r="G965">
        <v>646</v>
      </c>
      <c r="H965">
        <v>93</v>
      </c>
      <c r="I965">
        <v>169</v>
      </c>
      <c r="J965">
        <v>102</v>
      </c>
      <c r="K965">
        <v>35</v>
      </c>
      <c r="L965">
        <v>8</v>
      </c>
      <c r="M965">
        <v>5</v>
      </c>
      <c r="N965">
        <v>75</v>
      </c>
      <c r="O965">
        <v>145</v>
      </c>
      <c r="P965" s="28">
        <v>5.9</v>
      </c>
      <c r="Q965">
        <v>3.7</v>
      </c>
      <c r="R965">
        <v>6.5</v>
      </c>
      <c r="S965">
        <v>-0.3</v>
      </c>
      <c r="T965">
        <v>35</v>
      </c>
      <c r="U965">
        <v>6</v>
      </c>
      <c r="V965">
        <v>-47.217614202620098</v>
      </c>
      <c r="W965">
        <v>11.759982221757724</v>
      </c>
      <c r="X965">
        <v>3.2371401718444037</v>
      </c>
      <c r="Y965">
        <v>16.308316800177405</v>
      </c>
      <c r="Z965">
        <v>-6.0751449631207963</v>
      </c>
      <c r="AA965">
        <v>-3.2099101624366702</v>
      </c>
      <c r="AB965">
        <v>-1.076939344348544</v>
      </c>
      <c r="AC965">
        <v>0.20018022714403449</v>
      </c>
      <c r="AD965">
        <v>-3.2503582553254424</v>
      </c>
      <c r="AE965">
        <v>26.939930403632562</v>
      </c>
      <c r="AF965">
        <v>-11.035151419385945</v>
      </c>
      <c r="AG965">
        <v>8.0972751035416781</v>
      </c>
      <c r="AH965">
        <v>9.5371658986133401</v>
      </c>
      <c r="AI965">
        <v>3.3186806220279294E-2</v>
      </c>
      <c r="AJ965">
        <v>-7.6520093029557446</v>
      </c>
      <c r="AK965">
        <v>-0.807468536849556</v>
      </c>
      <c r="AL965">
        <v>-4.2114185541113711</v>
      </c>
      <c r="AM965">
        <v>1.4608743551626505E-2</v>
      </c>
      <c r="AN965" s="2"/>
    </row>
    <row r="966" spans="1:40" x14ac:dyDescent="0.45">
      <c r="A966">
        <v>965</v>
      </c>
      <c r="B966" t="s">
        <v>93</v>
      </c>
      <c r="C966">
        <v>2005</v>
      </c>
      <c r="D966">
        <v>31</v>
      </c>
      <c r="E966" t="s">
        <v>127</v>
      </c>
      <c r="F966" t="s">
        <v>13</v>
      </c>
      <c r="G966">
        <v>704</v>
      </c>
      <c r="H966">
        <v>89</v>
      </c>
      <c r="I966">
        <v>199</v>
      </c>
      <c r="J966">
        <v>118</v>
      </c>
      <c r="K966">
        <v>50</v>
      </c>
      <c r="L966">
        <v>5</v>
      </c>
      <c r="M966">
        <v>5</v>
      </c>
      <c r="N966">
        <v>40</v>
      </c>
      <c r="O966">
        <v>128</v>
      </c>
      <c r="P966" s="28">
        <v>5.9</v>
      </c>
      <c r="Q966">
        <v>3.4</v>
      </c>
      <c r="R966">
        <v>5.5</v>
      </c>
      <c r="S966">
        <v>1.3</v>
      </c>
      <c r="T966">
        <v>25</v>
      </c>
      <c r="U966">
        <v>-3</v>
      </c>
      <c r="V966">
        <v>-47.217614202620098</v>
      </c>
      <c r="W966">
        <v>12.815832018757643</v>
      </c>
      <c r="X966">
        <v>3.0979083364962574</v>
      </c>
      <c r="Y966">
        <v>19.203284279498838</v>
      </c>
      <c r="Z966">
        <v>-7.028108878904451</v>
      </c>
      <c r="AA966">
        <v>-4.5855859463380995</v>
      </c>
      <c r="AB966">
        <v>-0.67308709021783997</v>
      </c>
      <c r="AC966">
        <v>0.20018022714403449</v>
      </c>
      <c r="AD966">
        <v>-1.7335244028402361</v>
      </c>
      <c r="AE966">
        <v>23.781455804585985</v>
      </c>
      <c r="AF966">
        <v>-11.035151419385945</v>
      </c>
      <c r="AG966">
        <v>7.4407392843355966</v>
      </c>
      <c r="AH966">
        <v>8.0699096065189799</v>
      </c>
      <c r="AI966">
        <v>-0.14380949362121029</v>
      </c>
      <c r="AJ966">
        <v>-5.4657209306826751</v>
      </c>
      <c r="AK966">
        <v>0.403734268424778</v>
      </c>
      <c r="AL966">
        <v>-2.8695585388484393</v>
      </c>
      <c r="AM966">
        <v>5.3679072769369125E-2</v>
      </c>
      <c r="AN966" s="2"/>
    </row>
    <row r="967" spans="1:40" x14ac:dyDescent="0.45">
      <c r="A967">
        <v>966</v>
      </c>
      <c r="B967" t="s">
        <v>611</v>
      </c>
      <c r="C967">
        <v>1977</v>
      </c>
      <c r="D967">
        <v>26</v>
      </c>
      <c r="E967" t="s">
        <v>76</v>
      </c>
      <c r="F967" t="s">
        <v>13</v>
      </c>
      <c r="G967">
        <v>660</v>
      </c>
      <c r="H967">
        <v>104</v>
      </c>
      <c r="I967">
        <v>199</v>
      </c>
      <c r="J967">
        <v>137</v>
      </c>
      <c r="K967">
        <v>36</v>
      </c>
      <c r="L967">
        <v>12</v>
      </c>
      <c r="M967">
        <v>16</v>
      </c>
      <c r="N967">
        <v>51</v>
      </c>
      <c r="O967">
        <v>144</v>
      </c>
      <c r="P967" s="28">
        <v>5.9</v>
      </c>
      <c r="Q967">
        <v>3.6</v>
      </c>
      <c r="R967">
        <v>6.1</v>
      </c>
      <c r="S967">
        <v>-0.4</v>
      </c>
      <c r="T967">
        <v>36</v>
      </c>
      <c r="U967">
        <v>3</v>
      </c>
      <c r="V967">
        <v>-47.217614202620098</v>
      </c>
      <c r="W967">
        <v>12.014842517585292</v>
      </c>
      <c r="X967">
        <v>3.6200277190518064</v>
      </c>
      <c r="Y967">
        <v>19.203284279498838</v>
      </c>
      <c r="Z967">
        <v>-8.1597535288975411</v>
      </c>
      <c r="AA967">
        <v>-3.3016218813634319</v>
      </c>
      <c r="AB967">
        <v>-1.6154090165228161</v>
      </c>
      <c r="AC967">
        <v>0.64057672686091038</v>
      </c>
      <c r="AD967">
        <v>-2.2102436136213011</v>
      </c>
      <c r="AE967">
        <v>26.754137780159233</v>
      </c>
      <c r="AF967">
        <v>-11.035151419385945</v>
      </c>
      <c r="AG967">
        <v>7.8784298304729843</v>
      </c>
      <c r="AH967">
        <v>8.9502633817755957</v>
      </c>
      <c r="AI967">
        <v>4.4249074960372399E-2</v>
      </c>
      <c r="AJ967">
        <v>-7.8706381401830523</v>
      </c>
      <c r="AK967">
        <v>-0.403734268424778</v>
      </c>
      <c r="AL967">
        <v>-2.7083547606539269</v>
      </c>
      <c r="AM967">
        <v>6.2482157091379373E-2</v>
      </c>
      <c r="AN967" s="2"/>
    </row>
    <row r="968" spans="1:40" x14ac:dyDescent="0.45">
      <c r="A968">
        <v>967</v>
      </c>
      <c r="B968" t="s">
        <v>27</v>
      </c>
      <c r="C968">
        <v>2021</v>
      </c>
      <c r="D968">
        <v>28</v>
      </c>
      <c r="E968" t="s">
        <v>28</v>
      </c>
      <c r="F968" t="s">
        <v>17</v>
      </c>
      <c r="G968">
        <v>599</v>
      </c>
      <c r="H968">
        <v>101</v>
      </c>
      <c r="I968">
        <v>151</v>
      </c>
      <c r="J968">
        <v>73</v>
      </c>
      <c r="K968">
        <v>42</v>
      </c>
      <c r="L968">
        <v>1</v>
      </c>
      <c r="M968">
        <v>13</v>
      </c>
      <c r="N968">
        <v>100</v>
      </c>
      <c r="O968">
        <v>179</v>
      </c>
      <c r="P968" s="28">
        <v>5.9</v>
      </c>
      <c r="Q968">
        <v>3.8</v>
      </c>
      <c r="R968">
        <v>6.5</v>
      </c>
      <c r="S968">
        <v>-1.3</v>
      </c>
      <c r="T968">
        <v>53</v>
      </c>
      <c r="U968">
        <v>-2</v>
      </c>
      <c r="V968">
        <v>-47.217614202620098</v>
      </c>
      <c r="W968">
        <v>10.904379800050894</v>
      </c>
      <c r="X968">
        <v>3.5156038425406964</v>
      </c>
      <c r="Y968">
        <v>14.571336312584545</v>
      </c>
      <c r="Z968">
        <v>-4.3478978657629233</v>
      </c>
      <c r="AA968">
        <v>-3.8518921949240039</v>
      </c>
      <c r="AB968">
        <v>-0.134617418043568</v>
      </c>
      <c r="AC968">
        <v>0.52046859057448969</v>
      </c>
      <c r="AD968">
        <v>-4.3338110071005902</v>
      </c>
      <c r="AE968">
        <v>33.256879601725714</v>
      </c>
      <c r="AF968">
        <v>-11.035151419385945</v>
      </c>
      <c r="AG968">
        <v>8.3161203766103728</v>
      </c>
      <c r="AH968">
        <v>9.5371658986133401</v>
      </c>
      <c r="AI968">
        <v>0.14380949362121029</v>
      </c>
      <c r="AJ968">
        <v>-11.587328373047271</v>
      </c>
      <c r="AK968">
        <v>0.269156178949852</v>
      </c>
      <c r="AL968">
        <v>-1.4733923856132884</v>
      </c>
      <c r="AM968">
        <v>0.18642753558201378</v>
      </c>
      <c r="AN968" s="2"/>
    </row>
    <row r="969" spans="1:40" x14ac:dyDescent="0.45">
      <c r="A969">
        <v>968</v>
      </c>
      <c r="B969" t="s">
        <v>370</v>
      </c>
      <c r="C969">
        <v>2013</v>
      </c>
      <c r="D969">
        <v>20</v>
      </c>
      <c r="E969" t="s">
        <v>127</v>
      </c>
      <c r="F969" t="s">
        <v>13</v>
      </c>
      <c r="G969">
        <v>710</v>
      </c>
      <c r="H969">
        <v>88</v>
      </c>
      <c r="I969">
        <v>189</v>
      </c>
      <c r="J969">
        <v>121</v>
      </c>
      <c r="K969">
        <v>51</v>
      </c>
      <c r="L969">
        <v>3</v>
      </c>
      <c r="M969">
        <v>6</v>
      </c>
      <c r="N969">
        <v>29</v>
      </c>
      <c r="O969">
        <v>102</v>
      </c>
      <c r="P969" s="28">
        <v>5.9</v>
      </c>
      <c r="Q969">
        <v>3.6</v>
      </c>
      <c r="R969">
        <v>2.7</v>
      </c>
      <c r="S969">
        <v>3.5</v>
      </c>
      <c r="T969">
        <v>2</v>
      </c>
      <c r="U969">
        <v>-2</v>
      </c>
      <c r="V969">
        <v>-47.217614202620098</v>
      </c>
      <c r="W969">
        <v>12.925057859826602</v>
      </c>
      <c r="X969">
        <v>3.0631003776592207</v>
      </c>
      <c r="Y969">
        <v>18.238295119725027</v>
      </c>
      <c r="Z969">
        <v>-7.2067896131138864</v>
      </c>
      <c r="AA969">
        <v>-4.6772976652648621</v>
      </c>
      <c r="AB969">
        <v>-0.40385225413070402</v>
      </c>
      <c r="AC969">
        <v>0.24021627257284139</v>
      </c>
      <c r="AD969">
        <v>-1.2568051920591712</v>
      </c>
      <c r="AE969">
        <v>18.950847594279455</v>
      </c>
      <c r="AF969">
        <v>-11.035151419385945</v>
      </c>
      <c r="AG969">
        <v>7.8784298304729843</v>
      </c>
      <c r="AH969">
        <v>3.9615919886547721</v>
      </c>
      <c r="AI969">
        <v>-0.3871794059032585</v>
      </c>
      <c r="AJ969">
        <v>-0.437257674454614</v>
      </c>
      <c r="AK969">
        <v>0.269156178949852</v>
      </c>
      <c r="AL969">
        <v>-7.0952522047917839</v>
      </c>
      <c r="AM969">
        <v>8.2834494258921389E-4</v>
      </c>
      <c r="AN969" s="2"/>
    </row>
    <row r="970" spans="1:40" x14ac:dyDescent="0.45">
      <c r="A970">
        <v>969</v>
      </c>
      <c r="B970" t="s">
        <v>75</v>
      </c>
      <c r="C970">
        <v>2010</v>
      </c>
      <c r="D970">
        <v>27</v>
      </c>
      <c r="E970" t="s">
        <v>76</v>
      </c>
      <c r="F970" t="s">
        <v>13</v>
      </c>
      <c r="G970">
        <v>584</v>
      </c>
      <c r="H970">
        <v>88</v>
      </c>
      <c r="I970">
        <v>167</v>
      </c>
      <c r="J970">
        <v>114</v>
      </c>
      <c r="K970">
        <v>43</v>
      </c>
      <c r="L970">
        <v>1</v>
      </c>
      <c r="M970">
        <v>1</v>
      </c>
      <c r="N970">
        <v>65</v>
      </c>
      <c r="O970">
        <v>140</v>
      </c>
      <c r="P970" s="28">
        <v>5.9</v>
      </c>
      <c r="Q970">
        <v>3.8</v>
      </c>
      <c r="R970">
        <v>5.5</v>
      </c>
      <c r="S970">
        <v>1</v>
      </c>
      <c r="T970">
        <v>26</v>
      </c>
      <c r="U970">
        <v>1</v>
      </c>
      <c r="V970">
        <v>-47.217614202620098</v>
      </c>
      <c r="W970">
        <v>10.6313151973785</v>
      </c>
      <c r="X970">
        <v>3.0631003776592207</v>
      </c>
      <c r="Y970">
        <v>16.115318968222642</v>
      </c>
      <c r="Z970">
        <v>-6.7898678999585371</v>
      </c>
      <c r="AA970">
        <v>-3.9436039138507661</v>
      </c>
      <c r="AB970">
        <v>-0.134617418043568</v>
      </c>
      <c r="AC970">
        <v>4.0036045428806899E-2</v>
      </c>
      <c r="AD970">
        <v>-2.8169771546153837</v>
      </c>
      <c r="AE970">
        <v>26.01096728626592</v>
      </c>
      <c r="AF970">
        <v>-11.035151419385945</v>
      </c>
      <c r="AG970">
        <v>8.3161203766103728</v>
      </c>
      <c r="AH970">
        <v>8.0699096065189799</v>
      </c>
      <c r="AI970">
        <v>-0.11062268740093099</v>
      </c>
      <c r="AJ970">
        <v>-5.6843497679099819</v>
      </c>
      <c r="AK970">
        <v>-0.134578089474926</v>
      </c>
      <c r="AL970">
        <v>-5.6206146951756963</v>
      </c>
      <c r="AM970">
        <v>3.6093392241945336E-3</v>
      </c>
      <c r="AN970" s="2"/>
    </row>
    <row r="971" spans="1:40" x14ac:dyDescent="0.45">
      <c r="A971">
        <v>970</v>
      </c>
      <c r="B971" t="s">
        <v>612</v>
      </c>
      <c r="C971">
        <v>2006</v>
      </c>
      <c r="D971">
        <v>23</v>
      </c>
      <c r="E971" t="s">
        <v>313</v>
      </c>
      <c r="F971" t="s">
        <v>17</v>
      </c>
      <c r="G971">
        <v>703</v>
      </c>
      <c r="H971">
        <v>122</v>
      </c>
      <c r="I971">
        <v>194</v>
      </c>
      <c r="J971">
        <v>128</v>
      </c>
      <c r="K971">
        <v>30</v>
      </c>
      <c r="L971">
        <v>17</v>
      </c>
      <c r="M971">
        <v>64</v>
      </c>
      <c r="N971">
        <v>53</v>
      </c>
      <c r="O971">
        <v>115</v>
      </c>
      <c r="P971" s="28">
        <v>5.9</v>
      </c>
      <c r="Q971">
        <v>3.9</v>
      </c>
      <c r="R971">
        <v>5</v>
      </c>
      <c r="S971">
        <v>1.6</v>
      </c>
      <c r="T971">
        <v>15</v>
      </c>
      <c r="U971">
        <v>9</v>
      </c>
      <c r="V971">
        <v>-47.217614202620098</v>
      </c>
      <c r="W971">
        <v>12.797627711912817</v>
      </c>
      <c r="X971">
        <v>4.2465709781184655</v>
      </c>
      <c r="Y971">
        <v>18.720789699611935</v>
      </c>
      <c r="Z971">
        <v>-7.6237113262692349</v>
      </c>
      <c r="AA971">
        <v>-2.7513515678028599</v>
      </c>
      <c r="AB971">
        <v>-2.2884961067406562</v>
      </c>
      <c r="AC971">
        <v>2.5623069074436415</v>
      </c>
      <c r="AD971">
        <v>-2.296919833763313</v>
      </c>
      <c r="AE971">
        <v>21.36615169943272</v>
      </c>
      <c r="AF971">
        <v>-11.035151419385945</v>
      </c>
      <c r="AG971">
        <v>8.5349656496790658</v>
      </c>
      <c r="AH971">
        <v>7.3362814604717999</v>
      </c>
      <c r="AI971">
        <v>-0.1769962998414896</v>
      </c>
      <c r="AJ971">
        <v>-3.2794325584096051</v>
      </c>
      <c r="AK971">
        <v>-1.211202805274334</v>
      </c>
      <c r="AL971">
        <v>-2.3161820134370887</v>
      </c>
      <c r="AM971">
        <v>8.9791611533081642E-2</v>
      </c>
      <c r="AN971" s="2"/>
    </row>
    <row r="972" spans="1:40" x14ac:dyDescent="0.45">
      <c r="A972">
        <v>971</v>
      </c>
      <c r="B972" t="s">
        <v>287</v>
      </c>
      <c r="C972">
        <v>2006</v>
      </c>
      <c r="D972">
        <v>31</v>
      </c>
      <c r="E972" t="s">
        <v>25</v>
      </c>
      <c r="F972" t="s">
        <v>17</v>
      </c>
      <c r="G972">
        <v>594</v>
      </c>
      <c r="H972">
        <v>94</v>
      </c>
      <c r="I972">
        <v>154</v>
      </c>
      <c r="J972">
        <v>83</v>
      </c>
      <c r="K972">
        <v>48</v>
      </c>
      <c r="L972">
        <v>1</v>
      </c>
      <c r="M972">
        <v>7</v>
      </c>
      <c r="N972">
        <v>56</v>
      </c>
      <c r="O972">
        <v>126</v>
      </c>
      <c r="P972" s="28">
        <v>5.9</v>
      </c>
      <c r="Q972">
        <v>4.0999999999999996</v>
      </c>
      <c r="R972">
        <v>4.3</v>
      </c>
      <c r="S972">
        <v>1.8</v>
      </c>
      <c r="T972">
        <v>21</v>
      </c>
      <c r="U972">
        <v>3</v>
      </c>
      <c r="V972">
        <v>-47.217614202620098</v>
      </c>
      <c r="W972">
        <v>10.813358265826762</v>
      </c>
      <c r="X972">
        <v>3.2719481306814404</v>
      </c>
      <c r="Y972">
        <v>14.86083306051669</v>
      </c>
      <c r="Z972">
        <v>-4.9435003131277071</v>
      </c>
      <c r="AA972">
        <v>-4.4021625084845759</v>
      </c>
      <c r="AB972">
        <v>-0.134617418043568</v>
      </c>
      <c r="AC972">
        <v>0.28025231800164829</v>
      </c>
      <c r="AD972">
        <v>-2.4269341639763304</v>
      </c>
      <c r="AE972">
        <v>23.40987055763933</v>
      </c>
      <c r="AF972">
        <v>-11.035151419385945</v>
      </c>
      <c r="AG972">
        <v>8.9726561958164535</v>
      </c>
      <c r="AH972">
        <v>6.3092020560057476</v>
      </c>
      <c r="AI972">
        <v>-0.19912083732167579</v>
      </c>
      <c r="AJ972">
        <v>-4.5912055817734467</v>
      </c>
      <c r="AK972">
        <v>-0.403734268424778</v>
      </c>
      <c r="AL972">
        <v>-7.4359201286700536</v>
      </c>
      <c r="AM972">
        <v>5.8933861521060383E-4</v>
      </c>
      <c r="AN972" s="2"/>
    </row>
    <row r="973" spans="1:40" x14ac:dyDescent="0.45">
      <c r="A973">
        <v>972</v>
      </c>
      <c r="B973" t="s">
        <v>124</v>
      </c>
      <c r="C973">
        <v>2001</v>
      </c>
      <c r="D973">
        <v>33</v>
      </c>
      <c r="E973" t="s">
        <v>46</v>
      </c>
      <c r="F973" t="s">
        <v>17</v>
      </c>
      <c r="G973">
        <v>717</v>
      </c>
      <c r="H973">
        <v>126</v>
      </c>
      <c r="I973">
        <v>173</v>
      </c>
      <c r="J973">
        <v>87</v>
      </c>
      <c r="K973">
        <v>43</v>
      </c>
      <c r="L973">
        <v>4</v>
      </c>
      <c r="M973">
        <v>11</v>
      </c>
      <c r="N973">
        <v>106</v>
      </c>
      <c r="O973">
        <v>140</v>
      </c>
      <c r="P973" s="28">
        <v>5.9</v>
      </c>
      <c r="Q973">
        <v>3.8</v>
      </c>
      <c r="R973">
        <v>5.8</v>
      </c>
      <c r="S973">
        <v>-0.9</v>
      </c>
      <c r="T973">
        <v>42</v>
      </c>
      <c r="U973">
        <v>6</v>
      </c>
      <c r="V973">
        <v>-47.217614202620098</v>
      </c>
      <c r="W973">
        <v>13.052488007740385</v>
      </c>
      <c r="X973">
        <v>4.3858028134666114</v>
      </c>
      <c r="Y973">
        <v>16.694312464086931</v>
      </c>
      <c r="Z973">
        <v>-5.181741292073621</v>
      </c>
      <c r="AA973">
        <v>-3.9436039138507661</v>
      </c>
      <c r="AB973">
        <v>-0.538469672174272</v>
      </c>
      <c r="AC973">
        <v>0.44039649971687589</v>
      </c>
      <c r="AD973">
        <v>-4.593839667526626</v>
      </c>
      <c r="AE973">
        <v>26.01096728626592</v>
      </c>
      <c r="AF973">
        <v>-11.035151419385945</v>
      </c>
      <c r="AG973">
        <v>8.3161203766103728</v>
      </c>
      <c r="AH973">
        <v>8.5100864941472878</v>
      </c>
      <c r="AI973">
        <v>9.9560418660837896E-2</v>
      </c>
      <c r="AJ973">
        <v>-9.1824111635468935</v>
      </c>
      <c r="AK973">
        <v>-0.807468536849556</v>
      </c>
      <c r="AL973">
        <v>-4.9905655073325557</v>
      </c>
      <c r="AM973">
        <v>6.7558647717117217E-3</v>
      </c>
      <c r="AN973" s="2"/>
    </row>
    <row r="974" spans="1:40" x14ac:dyDescent="0.45">
      <c r="A974">
        <v>973</v>
      </c>
      <c r="B974" t="s">
        <v>396</v>
      </c>
      <c r="C974">
        <v>2001</v>
      </c>
      <c r="D974">
        <v>31</v>
      </c>
      <c r="E974" t="s">
        <v>25</v>
      </c>
      <c r="F974" t="s">
        <v>17</v>
      </c>
      <c r="G974">
        <v>608</v>
      </c>
      <c r="H974">
        <v>95</v>
      </c>
      <c r="I974">
        <v>152</v>
      </c>
      <c r="J974">
        <v>83</v>
      </c>
      <c r="K974">
        <v>38</v>
      </c>
      <c r="L974">
        <v>1</v>
      </c>
      <c r="M974">
        <v>5</v>
      </c>
      <c r="N974">
        <v>93</v>
      </c>
      <c r="O974">
        <v>149</v>
      </c>
      <c r="P974" s="28">
        <v>5.9</v>
      </c>
      <c r="Q974">
        <v>4</v>
      </c>
      <c r="R974">
        <v>5.4</v>
      </c>
      <c r="S974">
        <v>0.7</v>
      </c>
      <c r="T974">
        <v>36</v>
      </c>
      <c r="U974">
        <v>-2</v>
      </c>
      <c r="V974">
        <v>-47.217614202620098</v>
      </c>
      <c r="W974">
        <v>11.068218561654328</v>
      </c>
      <c r="X974">
        <v>3.3067560895184771</v>
      </c>
      <c r="Y974">
        <v>14.667835228561927</v>
      </c>
      <c r="Z974">
        <v>-4.9435003131277071</v>
      </c>
      <c r="AA974">
        <v>-3.4850453192169559</v>
      </c>
      <c r="AB974">
        <v>-0.134617418043568</v>
      </c>
      <c r="AC974">
        <v>0.20018022714403449</v>
      </c>
      <c r="AD974">
        <v>-4.0304442366035484</v>
      </c>
      <c r="AE974">
        <v>27.683100897525872</v>
      </c>
      <c r="AF974">
        <v>-11.035151419385945</v>
      </c>
      <c r="AG974">
        <v>8.7538109227477605</v>
      </c>
      <c r="AH974">
        <v>7.9231839773095443</v>
      </c>
      <c r="AI974">
        <v>-7.7435881180651686E-2</v>
      </c>
      <c r="AJ974">
        <v>-7.8706381401830523</v>
      </c>
      <c r="AK974">
        <v>0.269156178949852</v>
      </c>
      <c r="AL974">
        <v>-4.9222048469497306</v>
      </c>
      <c r="AM974">
        <v>7.2303957385631487E-3</v>
      </c>
      <c r="AN974" s="2"/>
    </row>
    <row r="975" spans="1:40" x14ac:dyDescent="0.45">
      <c r="A975">
        <v>974</v>
      </c>
      <c r="B975" t="s">
        <v>581</v>
      </c>
      <c r="C975">
        <v>2008</v>
      </c>
      <c r="D975">
        <v>28</v>
      </c>
      <c r="E975" t="s">
        <v>114</v>
      </c>
      <c r="F975" t="s">
        <v>17</v>
      </c>
      <c r="G975">
        <v>623</v>
      </c>
      <c r="H975">
        <v>107</v>
      </c>
      <c r="I975">
        <v>173</v>
      </c>
      <c r="J975">
        <v>108</v>
      </c>
      <c r="K975">
        <v>38</v>
      </c>
      <c r="L975">
        <v>2</v>
      </c>
      <c r="M975">
        <v>28</v>
      </c>
      <c r="N975">
        <v>74</v>
      </c>
      <c r="O975">
        <v>138</v>
      </c>
      <c r="P975" s="28">
        <v>5.9</v>
      </c>
      <c r="Q975">
        <v>4</v>
      </c>
      <c r="R975">
        <v>5.4</v>
      </c>
      <c r="S975">
        <v>-0.1</v>
      </c>
      <c r="T975">
        <v>34</v>
      </c>
      <c r="U975">
        <v>9</v>
      </c>
      <c r="V975">
        <v>-47.217614202620098</v>
      </c>
      <c r="W975">
        <v>11.341283164326722</v>
      </c>
      <c r="X975">
        <v>3.7244515955629161</v>
      </c>
      <c r="Y975">
        <v>16.694312464086931</v>
      </c>
      <c r="Z975">
        <v>-6.4325064315396672</v>
      </c>
      <c r="AA975">
        <v>-3.4850453192169559</v>
      </c>
      <c r="AB975">
        <v>-0.269234836087136</v>
      </c>
      <c r="AC975">
        <v>1.1210092720065932</v>
      </c>
      <c r="AD975">
        <v>-3.2070201452544369</v>
      </c>
      <c r="AE975">
        <v>25.639382039319266</v>
      </c>
      <c r="AF975">
        <v>-11.035151419385945</v>
      </c>
      <c r="AG975">
        <v>8.7538109227477605</v>
      </c>
      <c r="AH975">
        <v>7.9231839773095443</v>
      </c>
      <c r="AI975">
        <v>1.10622687400931E-2</v>
      </c>
      <c r="AJ975">
        <v>-7.4333804657284377</v>
      </c>
      <c r="AK975">
        <v>-1.211202805274334</v>
      </c>
      <c r="AL975">
        <v>-5.0826599210071794</v>
      </c>
      <c r="AM975">
        <v>6.1651417758114861E-3</v>
      </c>
      <c r="AN975" s="2"/>
    </row>
    <row r="976" spans="1:40" x14ac:dyDescent="0.45">
      <c r="A976">
        <v>975</v>
      </c>
      <c r="B976" t="s">
        <v>539</v>
      </c>
      <c r="C976">
        <v>1977</v>
      </c>
      <c r="D976">
        <v>22</v>
      </c>
      <c r="E976" t="s">
        <v>31</v>
      </c>
      <c r="F976" t="s">
        <v>13</v>
      </c>
      <c r="G976">
        <v>627</v>
      </c>
      <c r="H976">
        <v>99</v>
      </c>
      <c r="I976">
        <v>151</v>
      </c>
      <c r="J976">
        <v>90</v>
      </c>
      <c r="K976">
        <v>38</v>
      </c>
      <c r="L976">
        <v>4</v>
      </c>
      <c r="M976">
        <v>8</v>
      </c>
      <c r="N976">
        <v>52</v>
      </c>
      <c r="O976">
        <v>117</v>
      </c>
      <c r="P976" s="28">
        <v>5.9</v>
      </c>
      <c r="Q976">
        <v>3.7</v>
      </c>
      <c r="R976">
        <v>4</v>
      </c>
      <c r="S976">
        <v>2</v>
      </c>
      <c r="T976">
        <v>13</v>
      </c>
      <c r="U976">
        <v>3</v>
      </c>
      <c r="V976">
        <v>-47.217614202620098</v>
      </c>
      <c r="W976">
        <v>11.414100391706027</v>
      </c>
      <c r="X976">
        <v>3.4459879248666234</v>
      </c>
      <c r="Y976">
        <v>14.571336312584545</v>
      </c>
      <c r="Z976">
        <v>-5.3604220262830555</v>
      </c>
      <c r="AA976">
        <v>-3.4850453192169559</v>
      </c>
      <c r="AB976">
        <v>-0.538469672174272</v>
      </c>
      <c r="AC976">
        <v>0.32028836343045519</v>
      </c>
      <c r="AD976">
        <v>-2.253581723692307</v>
      </c>
      <c r="AE976">
        <v>21.737736946379378</v>
      </c>
      <c r="AF976">
        <v>-11.035151419385945</v>
      </c>
      <c r="AG976">
        <v>8.0972751035416781</v>
      </c>
      <c r="AH976">
        <v>5.8690251683774397</v>
      </c>
      <c r="AI976">
        <v>-0.22124537480186199</v>
      </c>
      <c r="AJ976">
        <v>-2.842174883954991</v>
      </c>
      <c r="AK976">
        <v>-0.403734268424778</v>
      </c>
      <c r="AL976">
        <v>-7.9016886796681227</v>
      </c>
      <c r="AM976">
        <v>3.6998106504371403E-4</v>
      </c>
      <c r="AN976" s="2"/>
    </row>
    <row r="977" spans="1:40" x14ac:dyDescent="0.45">
      <c r="A977">
        <v>976</v>
      </c>
      <c r="B977" t="s">
        <v>522</v>
      </c>
      <c r="C977">
        <v>2023</v>
      </c>
      <c r="D977">
        <v>26</v>
      </c>
      <c r="E977" t="s">
        <v>19</v>
      </c>
      <c r="F977" t="s">
        <v>17</v>
      </c>
      <c r="G977">
        <v>715</v>
      </c>
      <c r="H977">
        <v>117</v>
      </c>
      <c r="I977">
        <v>179</v>
      </c>
      <c r="J977">
        <v>107</v>
      </c>
      <c r="K977">
        <v>32</v>
      </c>
      <c r="L977">
        <v>3</v>
      </c>
      <c r="M977">
        <v>3</v>
      </c>
      <c r="N977">
        <v>59</v>
      </c>
      <c r="O977">
        <v>129</v>
      </c>
      <c r="P977" s="28">
        <v>5.9</v>
      </c>
      <c r="Q977">
        <v>3.7</v>
      </c>
      <c r="R977">
        <v>5</v>
      </c>
      <c r="S977">
        <v>1.3</v>
      </c>
      <c r="T977">
        <v>23</v>
      </c>
      <c r="U977">
        <v>1</v>
      </c>
      <c r="V977">
        <v>-47.217614202620098</v>
      </c>
      <c r="W977">
        <v>13.016079394050731</v>
      </c>
      <c r="X977">
        <v>4.0725311839332825</v>
      </c>
      <c r="Y977">
        <v>17.273305959951216</v>
      </c>
      <c r="Z977">
        <v>-6.3729461868031887</v>
      </c>
      <c r="AA977">
        <v>-2.9347750056563839</v>
      </c>
      <c r="AB977">
        <v>-0.40385225413070402</v>
      </c>
      <c r="AC977">
        <v>0.1201081362864207</v>
      </c>
      <c r="AD977">
        <v>-2.5569484941893483</v>
      </c>
      <c r="AE977">
        <v>23.967248428059314</v>
      </c>
      <c r="AF977">
        <v>-11.035151419385945</v>
      </c>
      <c r="AG977">
        <v>8.0972751035416781</v>
      </c>
      <c r="AH977">
        <v>7.3362814604717999</v>
      </c>
      <c r="AI977">
        <v>-0.14380949362121029</v>
      </c>
      <c r="AJ977">
        <v>-5.0284632562280613</v>
      </c>
      <c r="AK977">
        <v>-0.134578089474926</v>
      </c>
      <c r="AL977">
        <v>-1.9453087358154182</v>
      </c>
      <c r="AM977">
        <v>0.1250657944097413</v>
      </c>
      <c r="AN977" s="2"/>
    </row>
    <row r="978" spans="1:40" x14ac:dyDescent="0.45">
      <c r="A978">
        <v>977</v>
      </c>
      <c r="B978" t="s">
        <v>234</v>
      </c>
      <c r="C978">
        <v>1950</v>
      </c>
      <c r="D978">
        <v>26</v>
      </c>
      <c r="E978" t="s">
        <v>235</v>
      </c>
      <c r="F978" t="s">
        <v>13</v>
      </c>
      <c r="G978">
        <v>668</v>
      </c>
      <c r="H978">
        <v>100</v>
      </c>
      <c r="I978">
        <v>159</v>
      </c>
      <c r="J978">
        <v>95</v>
      </c>
      <c r="K978">
        <v>23</v>
      </c>
      <c r="L978">
        <v>4</v>
      </c>
      <c r="M978">
        <v>5</v>
      </c>
      <c r="N978">
        <v>100</v>
      </c>
      <c r="O978">
        <v>145</v>
      </c>
      <c r="P978" s="28">
        <v>5.9</v>
      </c>
      <c r="Q978">
        <v>3.9</v>
      </c>
      <c r="R978">
        <v>5</v>
      </c>
      <c r="S978">
        <v>0.8</v>
      </c>
      <c r="T978">
        <v>38</v>
      </c>
      <c r="U978">
        <v>-6</v>
      </c>
      <c r="V978">
        <v>-47.217614202620098</v>
      </c>
      <c r="W978">
        <v>12.160476972343901</v>
      </c>
      <c r="X978">
        <v>3.4807958837036601</v>
      </c>
      <c r="Y978">
        <v>15.343327640403594</v>
      </c>
      <c r="Z978">
        <v>-5.6582232499654479</v>
      </c>
      <c r="AA978">
        <v>-2.1093695353155262</v>
      </c>
      <c r="AB978">
        <v>-0.538469672174272</v>
      </c>
      <c r="AC978">
        <v>0.20018022714403449</v>
      </c>
      <c r="AD978">
        <v>-4.3338110071005902</v>
      </c>
      <c r="AE978">
        <v>26.939930403632562</v>
      </c>
      <c r="AF978">
        <v>-11.035151419385945</v>
      </c>
      <c r="AG978">
        <v>8.5349656496790658</v>
      </c>
      <c r="AH978">
        <v>7.3362814604717999</v>
      </c>
      <c r="AI978">
        <v>-8.8498149920744798E-2</v>
      </c>
      <c r="AJ978">
        <v>-8.307895814637666</v>
      </c>
      <c r="AK978">
        <v>0.807468536849556</v>
      </c>
      <c r="AL978">
        <v>-4.4856062768921179</v>
      </c>
      <c r="AM978">
        <v>1.1144454091868547E-2</v>
      </c>
      <c r="AN978" s="2"/>
    </row>
    <row r="979" spans="1:40" x14ac:dyDescent="0.45">
      <c r="A979">
        <v>978</v>
      </c>
      <c r="B979" t="s">
        <v>150</v>
      </c>
      <c r="C979">
        <v>1985</v>
      </c>
      <c r="D979">
        <v>25</v>
      </c>
      <c r="E979" t="s">
        <v>52</v>
      </c>
      <c r="F979" t="s">
        <v>17</v>
      </c>
      <c r="G979">
        <v>673</v>
      </c>
      <c r="H979">
        <v>113</v>
      </c>
      <c r="I979">
        <v>186</v>
      </c>
      <c r="J979">
        <v>123</v>
      </c>
      <c r="K979">
        <v>31</v>
      </c>
      <c r="L979">
        <v>6</v>
      </c>
      <c r="M979">
        <v>54</v>
      </c>
      <c r="N979">
        <v>57</v>
      </c>
      <c r="O979">
        <v>132</v>
      </c>
      <c r="P979" s="28">
        <v>5.9</v>
      </c>
      <c r="Q979">
        <v>3.6</v>
      </c>
      <c r="R979">
        <v>6.2</v>
      </c>
      <c r="S979">
        <v>0.2</v>
      </c>
      <c r="T979">
        <v>24</v>
      </c>
      <c r="U979">
        <v>8</v>
      </c>
      <c r="V979">
        <v>-47.217614202620098</v>
      </c>
      <c r="W979">
        <v>12.251498506568032</v>
      </c>
      <c r="X979">
        <v>3.9332993485851357</v>
      </c>
      <c r="Y979">
        <v>17.948798371792883</v>
      </c>
      <c r="Z979">
        <v>-7.3259101025868425</v>
      </c>
      <c r="AA979">
        <v>-2.8430632867296222</v>
      </c>
      <c r="AB979">
        <v>-0.80770450826140805</v>
      </c>
      <c r="AC979">
        <v>2.1619464531555725</v>
      </c>
      <c r="AD979">
        <v>-2.4702722740473364</v>
      </c>
      <c r="AE979">
        <v>24.524626298479298</v>
      </c>
      <c r="AF979">
        <v>-11.035151419385945</v>
      </c>
      <c r="AG979">
        <v>7.8784298304729843</v>
      </c>
      <c r="AH979">
        <v>9.0969890109850322</v>
      </c>
      <c r="AI979">
        <v>-2.21245374801862E-2</v>
      </c>
      <c r="AJ979">
        <v>-5.2470920934553682</v>
      </c>
      <c r="AK979">
        <v>-1.076624715799408</v>
      </c>
      <c r="AL979">
        <v>-0.24996932032727326</v>
      </c>
      <c r="AM979">
        <v>0.43783105044171117</v>
      </c>
      <c r="AN979" s="2"/>
    </row>
    <row r="980" spans="1:40" x14ac:dyDescent="0.45">
      <c r="A980">
        <v>979</v>
      </c>
      <c r="B980" t="s">
        <v>324</v>
      </c>
      <c r="C980">
        <v>2003</v>
      </c>
      <c r="D980">
        <v>26</v>
      </c>
      <c r="E980" t="s">
        <v>155</v>
      </c>
      <c r="F980" t="s">
        <v>13</v>
      </c>
      <c r="G980">
        <v>602</v>
      </c>
      <c r="H980">
        <v>102</v>
      </c>
      <c r="I980">
        <v>160</v>
      </c>
      <c r="J980">
        <v>110</v>
      </c>
      <c r="K980">
        <v>14</v>
      </c>
      <c r="L980">
        <v>10</v>
      </c>
      <c r="M980">
        <v>41</v>
      </c>
      <c r="N980">
        <v>72</v>
      </c>
      <c r="O980">
        <v>132</v>
      </c>
      <c r="P980" s="28">
        <v>5.8</v>
      </c>
      <c r="Q980">
        <v>3.7</v>
      </c>
      <c r="R980">
        <v>5.9</v>
      </c>
      <c r="S980">
        <v>0.3</v>
      </c>
      <c r="T980">
        <v>24</v>
      </c>
      <c r="U980">
        <v>11</v>
      </c>
      <c r="V980">
        <v>-47.217614202620098</v>
      </c>
      <c r="W980">
        <v>10.958992720585371</v>
      </c>
      <c r="X980">
        <v>3.550411801377733</v>
      </c>
      <c r="Y980">
        <v>15.439826556380975</v>
      </c>
      <c r="Z980">
        <v>-6.5516269210126241</v>
      </c>
      <c r="AA980">
        <v>-1.283964064974668</v>
      </c>
      <c r="AB980">
        <v>-1.3461741804356799</v>
      </c>
      <c r="AC980">
        <v>1.6414778625810829</v>
      </c>
      <c r="AD980">
        <v>-3.120343925112425</v>
      </c>
      <c r="AE980">
        <v>24.524626298479298</v>
      </c>
      <c r="AF980">
        <v>-10.84811495465059</v>
      </c>
      <c r="AG980">
        <v>8.0972751035416781</v>
      </c>
      <c r="AH980">
        <v>8.6568121233567243</v>
      </c>
      <c r="AI980">
        <v>-3.3186806220279294E-2</v>
      </c>
      <c r="AJ980">
        <v>-5.2470920934553682</v>
      </c>
      <c r="AK980">
        <v>-1.480358984224186</v>
      </c>
      <c r="AL980">
        <v>-4.2590536664030525</v>
      </c>
      <c r="AM980">
        <v>1.3938641070729717E-2</v>
      </c>
      <c r="AN980" s="2"/>
    </row>
    <row r="981" spans="1:40" x14ac:dyDescent="0.45">
      <c r="A981">
        <v>980</v>
      </c>
      <c r="B981" t="s">
        <v>412</v>
      </c>
      <c r="C981">
        <v>1970</v>
      </c>
      <c r="D981">
        <v>26</v>
      </c>
      <c r="E981" t="s">
        <v>127</v>
      </c>
      <c r="F981" t="s">
        <v>13</v>
      </c>
      <c r="G981">
        <v>548</v>
      </c>
      <c r="H981">
        <v>79</v>
      </c>
      <c r="I981">
        <v>128</v>
      </c>
      <c r="J981">
        <v>84</v>
      </c>
      <c r="K981">
        <v>24</v>
      </c>
      <c r="L981">
        <v>2</v>
      </c>
      <c r="M981">
        <v>24</v>
      </c>
      <c r="N981">
        <v>56</v>
      </c>
      <c r="O981">
        <v>114</v>
      </c>
      <c r="P981" s="28">
        <v>5.8</v>
      </c>
      <c r="Q981">
        <v>3.9</v>
      </c>
      <c r="R981">
        <v>3.1</v>
      </c>
      <c r="S981">
        <v>2.7</v>
      </c>
      <c r="T981">
        <v>9</v>
      </c>
      <c r="U981">
        <v>2</v>
      </c>
      <c r="V981">
        <v>-47.217614202620098</v>
      </c>
      <c r="W981">
        <v>9.975960150964756</v>
      </c>
      <c r="X981">
        <v>2.7498287481258914</v>
      </c>
      <c r="Y981">
        <v>12.35186124510478</v>
      </c>
      <c r="Z981">
        <v>-5.0030605578641856</v>
      </c>
      <c r="AA981">
        <v>-2.201081254242288</v>
      </c>
      <c r="AB981">
        <v>-0.269234836087136</v>
      </c>
      <c r="AC981">
        <v>0.96086509029136558</v>
      </c>
      <c r="AD981">
        <v>-2.4269341639763304</v>
      </c>
      <c r="AE981">
        <v>21.180359075959391</v>
      </c>
      <c r="AF981">
        <v>-10.84811495465059</v>
      </c>
      <c r="AG981">
        <v>8.5349656496790658</v>
      </c>
      <c r="AH981">
        <v>4.5484945054925161</v>
      </c>
      <c r="AI981">
        <v>-0.29868125598251372</v>
      </c>
      <c r="AJ981">
        <v>-1.9676595350457631</v>
      </c>
      <c r="AK981">
        <v>-0.269156178949852</v>
      </c>
      <c r="AL981">
        <v>-10.199202473800995</v>
      </c>
      <c r="AM981">
        <v>3.7198591024650843E-5</v>
      </c>
      <c r="AN981" s="2"/>
    </row>
    <row r="982" spans="1:40" x14ac:dyDescent="0.45">
      <c r="A982">
        <v>981</v>
      </c>
      <c r="B982" t="s">
        <v>154</v>
      </c>
      <c r="C982">
        <v>1975</v>
      </c>
      <c r="D982">
        <v>22</v>
      </c>
      <c r="E982" t="s">
        <v>155</v>
      </c>
      <c r="F982" t="s">
        <v>13</v>
      </c>
      <c r="G982">
        <v>697</v>
      </c>
      <c r="H982">
        <v>84</v>
      </c>
      <c r="I982">
        <v>195</v>
      </c>
      <c r="J982">
        <v>136</v>
      </c>
      <c r="K982">
        <v>35</v>
      </c>
      <c r="L982">
        <v>13</v>
      </c>
      <c r="M982">
        <v>13</v>
      </c>
      <c r="N982">
        <v>46</v>
      </c>
      <c r="O982">
        <v>125</v>
      </c>
      <c r="P982" s="28">
        <v>5.8</v>
      </c>
      <c r="Q982">
        <v>3.5</v>
      </c>
      <c r="R982">
        <v>5.0999999999999996</v>
      </c>
      <c r="S982">
        <v>1.4</v>
      </c>
      <c r="T982">
        <v>20</v>
      </c>
      <c r="U982">
        <v>0</v>
      </c>
      <c r="V982">
        <v>-47.217614202620098</v>
      </c>
      <c r="W982">
        <v>12.68840187084386</v>
      </c>
      <c r="X982">
        <v>2.9238685423110744</v>
      </c>
      <c r="Y982">
        <v>18.817288615589312</v>
      </c>
      <c r="Z982">
        <v>-8.1001932841610618</v>
      </c>
      <c r="AA982">
        <v>-3.2099101624366702</v>
      </c>
      <c r="AB982">
        <v>-1.7500264345663841</v>
      </c>
      <c r="AC982">
        <v>0.52046859057448969</v>
      </c>
      <c r="AD982">
        <v>-1.9935530632662715</v>
      </c>
      <c r="AE982">
        <v>23.224077934166001</v>
      </c>
      <c r="AF982">
        <v>-10.84811495465059</v>
      </c>
      <c r="AG982">
        <v>7.6595845574042905</v>
      </c>
      <c r="AH982">
        <v>7.4830070896812355</v>
      </c>
      <c r="AI982">
        <v>-0.15487176236130337</v>
      </c>
      <c r="AJ982">
        <v>-4.3725767445461399</v>
      </c>
      <c r="AK982">
        <v>0</v>
      </c>
      <c r="AL982">
        <v>-4.3301634080382572</v>
      </c>
      <c r="AM982">
        <v>1.2994320606456292E-2</v>
      </c>
      <c r="AN982" s="2"/>
    </row>
    <row r="983" spans="1:40" x14ac:dyDescent="0.45">
      <c r="A983">
        <v>982</v>
      </c>
      <c r="B983" t="s">
        <v>606</v>
      </c>
      <c r="C983">
        <v>1968</v>
      </c>
      <c r="D983">
        <v>29</v>
      </c>
      <c r="E983" t="s">
        <v>25</v>
      </c>
      <c r="F983" t="s">
        <v>17</v>
      </c>
      <c r="G983">
        <v>712</v>
      </c>
      <c r="H983">
        <v>92</v>
      </c>
      <c r="I983">
        <v>184</v>
      </c>
      <c r="J983">
        <v>118</v>
      </c>
      <c r="K983">
        <v>46</v>
      </c>
      <c r="L983">
        <v>14</v>
      </c>
      <c r="M983">
        <v>62</v>
      </c>
      <c r="N983">
        <v>46</v>
      </c>
      <c r="O983">
        <v>124</v>
      </c>
      <c r="P983" s="28">
        <v>5.8</v>
      </c>
      <c r="Q983">
        <v>3.5</v>
      </c>
      <c r="R983">
        <v>4.9000000000000004</v>
      </c>
      <c r="S983">
        <v>-0.2</v>
      </c>
      <c r="T983">
        <v>18</v>
      </c>
      <c r="U983">
        <v>10</v>
      </c>
      <c r="V983">
        <v>-47.217614202620098</v>
      </c>
      <c r="W983">
        <v>12.961466473516253</v>
      </c>
      <c r="X983">
        <v>3.202332213007367</v>
      </c>
      <c r="Y983">
        <v>17.755800539838123</v>
      </c>
      <c r="Z983">
        <v>-7.028108878904451</v>
      </c>
      <c r="AA983">
        <v>-4.2187390706310524</v>
      </c>
      <c r="AB983">
        <v>-1.884643852609952</v>
      </c>
      <c r="AC983">
        <v>2.4822348165860277</v>
      </c>
      <c r="AD983">
        <v>-1.9935530632662715</v>
      </c>
      <c r="AE983">
        <v>23.038285310692672</v>
      </c>
      <c r="AF983">
        <v>-10.84811495465059</v>
      </c>
      <c r="AG983">
        <v>7.6595845574042905</v>
      </c>
      <c r="AH983">
        <v>7.1895558312623642</v>
      </c>
      <c r="AI983">
        <v>2.21245374801862E-2</v>
      </c>
      <c r="AJ983">
        <v>-3.9353190700915262</v>
      </c>
      <c r="AK983">
        <v>-1.34578089474926</v>
      </c>
      <c r="AL983">
        <v>-4.1604897077359162</v>
      </c>
      <c r="AM983">
        <v>1.5360297291817567E-2</v>
      </c>
      <c r="AN983" s="2"/>
    </row>
    <row r="984" spans="1:40" x14ac:dyDescent="0.45">
      <c r="A984">
        <v>983</v>
      </c>
      <c r="B984" t="s">
        <v>539</v>
      </c>
      <c r="C984">
        <v>1979</v>
      </c>
      <c r="D984">
        <v>24</v>
      </c>
      <c r="E984" t="s">
        <v>31</v>
      </c>
      <c r="F984" t="s">
        <v>13</v>
      </c>
      <c r="G984">
        <v>632</v>
      </c>
      <c r="H984">
        <v>79</v>
      </c>
      <c r="I984">
        <v>177</v>
      </c>
      <c r="J984">
        <v>114</v>
      </c>
      <c r="K984">
        <v>44</v>
      </c>
      <c r="L984">
        <v>2</v>
      </c>
      <c r="M984">
        <v>7</v>
      </c>
      <c r="N984">
        <v>56</v>
      </c>
      <c r="O984">
        <v>139</v>
      </c>
      <c r="P984" s="28">
        <v>5.8</v>
      </c>
      <c r="Q984">
        <v>3.7</v>
      </c>
      <c r="R984">
        <v>4.9000000000000004</v>
      </c>
      <c r="S984">
        <v>1.1000000000000001</v>
      </c>
      <c r="T984">
        <v>30</v>
      </c>
      <c r="U984">
        <v>-4</v>
      </c>
      <c r="V984">
        <v>-47.217614202620098</v>
      </c>
      <c r="W984">
        <v>11.505121925930158</v>
      </c>
      <c r="X984">
        <v>2.7498287481258914</v>
      </c>
      <c r="Y984">
        <v>17.080308127996453</v>
      </c>
      <c r="Z984">
        <v>-6.7898678999585371</v>
      </c>
      <c r="AA984">
        <v>-4.0353156327775279</v>
      </c>
      <c r="AB984">
        <v>-0.269234836087136</v>
      </c>
      <c r="AC984">
        <v>0.28025231800164829</v>
      </c>
      <c r="AD984">
        <v>-2.4269341639763304</v>
      </c>
      <c r="AE984">
        <v>25.825174662792591</v>
      </c>
      <c r="AF984">
        <v>-10.84811495465059</v>
      </c>
      <c r="AG984">
        <v>8.0972751035416781</v>
      </c>
      <c r="AH984">
        <v>7.1895558312623642</v>
      </c>
      <c r="AI984">
        <v>-0.12168495614102411</v>
      </c>
      <c r="AJ984">
        <v>-6.5588651168192103</v>
      </c>
      <c r="AK984">
        <v>0.538312357899704</v>
      </c>
      <c r="AL984">
        <v>-5.0018026874799704</v>
      </c>
      <c r="AM984">
        <v>6.6808772069716776E-3</v>
      </c>
      <c r="AN984" s="2"/>
    </row>
    <row r="985" spans="1:40" x14ac:dyDescent="0.45">
      <c r="A985">
        <v>984</v>
      </c>
      <c r="B985" t="s">
        <v>327</v>
      </c>
      <c r="C985">
        <v>2013</v>
      </c>
      <c r="D985">
        <v>27</v>
      </c>
      <c r="E985" t="s">
        <v>304</v>
      </c>
      <c r="F985" t="s">
        <v>13</v>
      </c>
      <c r="G985">
        <v>693</v>
      </c>
      <c r="H985">
        <v>91</v>
      </c>
      <c r="I985">
        <v>165</v>
      </c>
      <c r="J985">
        <v>91</v>
      </c>
      <c r="K985">
        <v>39</v>
      </c>
      <c r="L985">
        <v>3</v>
      </c>
      <c r="M985">
        <v>1</v>
      </c>
      <c r="N985">
        <v>70</v>
      </c>
      <c r="O985">
        <v>133</v>
      </c>
      <c r="P985" s="28">
        <v>5.8</v>
      </c>
      <c r="Q985">
        <v>3.5</v>
      </c>
      <c r="R985">
        <v>4.8</v>
      </c>
      <c r="S985">
        <v>1.3</v>
      </c>
      <c r="T985">
        <v>24</v>
      </c>
      <c r="U985">
        <v>-4</v>
      </c>
      <c r="V985">
        <v>-47.217614202620098</v>
      </c>
      <c r="W985">
        <v>12.615584643464556</v>
      </c>
      <c r="X985">
        <v>3.1675242541703308</v>
      </c>
      <c r="Y985">
        <v>15.922321136267881</v>
      </c>
      <c r="Z985">
        <v>-5.419982271019534</v>
      </c>
      <c r="AA985">
        <v>-3.5767570381437181</v>
      </c>
      <c r="AB985">
        <v>-0.40385225413070402</v>
      </c>
      <c r="AC985">
        <v>4.0036045428806899E-2</v>
      </c>
      <c r="AD985">
        <v>-3.033667704970413</v>
      </c>
      <c r="AE985">
        <v>24.710418921952623</v>
      </c>
      <c r="AF985">
        <v>-10.84811495465059</v>
      </c>
      <c r="AG985">
        <v>7.6595845574042905</v>
      </c>
      <c r="AH985">
        <v>7.0428302020529276</v>
      </c>
      <c r="AI985">
        <v>-0.14380949362121029</v>
      </c>
      <c r="AJ985">
        <v>-5.2470920934553682</v>
      </c>
      <c r="AK985">
        <v>0.538312357899704</v>
      </c>
      <c r="AL985">
        <v>-4.1942778939705132</v>
      </c>
      <c r="AM985">
        <v>1.4857552963628291E-2</v>
      </c>
      <c r="AN985" s="2"/>
    </row>
    <row r="986" spans="1:40" x14ac:dyDescent="0.45">
      <c r="A986">
        <v>985</v>
      </c>
      <c r="B986" t="s">
        <v>613</v>
      </c>
      <c r="C986">
        <v>2001</v>
      </c>
      <c r="D986">
        <v>30</v>
      </c>
      <c r="E986" t="s">
        <v>117</v>
      </c>
      <c r="F986" t="s">
        <v>17</v>
      </c>
      <c r="G986">
        <v>624</v>
      </c>
      <c r="H986">
        <v>97</v>
      </c>
      <c r="I986">
        <v>167</v>
      </c>
      <c r="J986">
        <v>95</v>
      </c>
      <c r="K986">
        <v>31</v>
      </c>
      <c r="L986">
        <v>0</v>
      </c>
      <c r="M986">
        <v>4</v>
      </c>
      <c r="N986">
        <v>71</v>
      </c>
      <c r="O986">
        <v>158</v>
      </c>
      <c r="P986" s="28">
        <v>5.8</v>
      </c>
      <c r="Q986">
        <v>4</v>
      </c>
      <c r="R986">
        <v>6.7</v>
      </c>
      <c r="S986">
        <v>-0.6</v>
      </c>
      <c r="T986">
        <v>50</v>
      </c>
      <c r="U986">
        <v>-3</v>
      </c>
      <c r="V986">
        <v>-47.217614202620098</v>
      </c>
      <c r="W986">
        <v>11.359487471171548</v>
      </c>
      <c r="X986">
        <v>3.37637200719255</v>
      </c>
      <c r="Y986">
        <v>16.115318968222642</v>
      </c>
      <c r="Z986">
        <v>-5.6582232499654479</v>
      </c>
      <c r="AA986">
        <v>-2.8430632867296222</v>
      </c>
      <c r="AB986">
        <v>0</v>
      </c>
      <c r="AC986">
        <v>0.1601441817152276</v>
      </c>
      <c r="AD986">
        <v>-3.077005815041419</v>
      </c>
      <c r="AE986">
        <v>29.355234508785824</v>
      </c>
      <c r="AF986">
        <v>-10.84811495465059</v>
      </c>
      <c r="AG986">
        <v>8.7538109227477605</v>
      </c>
      <c r="AH986">
        <v>9.8306171570322114</v>
      </c>
      <c r="AI986">
        <v>6.6373612440558588E-2</v>
      </c>
      <c r="AJ986">
        <v>-10.93144186136535</v>
      </c>
      <c r="AK986">
        <v>0.403734268424778</v>
      </c>
      <c r="AL986">
        <v>-1.1543702726394307</v>
      </c>
      <c r="AM986">
        <v>0.23969174046713124</v>
      </c>
      <c r="AN986" s="2"/>
    </row>
    <row r="987" spans="1:40" x14ac:dyDescent="0.45">
      <c r="A987">
        <v>986</v>
      </c>
      <c r="B987" t="s">
        <v>189</v>
      </c>
      <c r="C987">
        <v>1969</v>
      </c>
      <c r="D987">
        <v>27</v>
      </c>
      <c r="E987" t="s">
        <v>127</v>
      </c>
      <c r="F987" t="s">
        <v>13</v>
      </c>
      <c r="G987">
        <v>615</v>
      </c>
      <c r="H987">
        <v>83</v>
      </c>
      <c r="I987">
        <v>162</v>
      </c>
      <c r="J987">
        <v>100</v>
      </c>
      <c r="K987">
        <v>25</v>
      </c>
      <c r="L987">
        <v>0</v>
      </c>
      <c r="M987">
        <v>1</v>
      </c>
      <c r="N987">
        <v>72</v>
      </c>
      <c r="O987">
        <v>160</v>
      </c>
      <c r="P987" s="28">
        <v>5.8</v>
      </c>
      <c r="Q987">
        <v>3.7</v>
      </c>
      <c r="R987">
        <v>5.0999999999999996</v>
      </c>
      <c r="S987">
        <v>-0.1</v>
      </c>
      <c r="T987">
        <v>38</v>
      </c>
      <c r="U987">
        <v>-3</v>
      </c>
      <c r="V987">
        <v>-47.217614202620098</v>
      </c>
      <c r="W987">
        <v>11.195648709568113</v>
      </c>
      <c r="X987">
        <v>2.8890605834740377</v>
      </c>
      <c r="Y987">
        <v>15.632824388335738</v>
      </c>
      <c r="Z987">
        <v>-5.9560244736478394</v>
      </c>
      <c r="AA987">
        <v>-2.2927929731690497</v>
      </c>
      <c r="AB987">
        <v>0</v>
      </c>
      <c r="AC987">
        <v>4.0036045428806899E-2</v>
      </c>
      <c r="AD987">
        <v>-3.120343925112425</v>
      </c>
      <c r="AE987">
        <v>29.726819755732482</v>
      </c>
      <c r="AF987">
        <v>-10.84811495465059</v>
      </c>
      <c r="AG987">
        <v>8.0972751035416781</v>
      </c>
      <c r="AH987">
        <v>7.4830070896812355</v>
      </c>
      <c r="AI987">
        <v>1.10622687400931E-2</v>
      </c>
      <c r="AJ987">
        <v>-8.307895814637666</v>
      </c>
      <c r="AK987">
        <v>0.403734268424778</v>
      </c>
      <c r="AL987">
        <v>-2.2633181309107067</v>
      </c>
      <c r="AM987">
        <v>9.4206844986443647E-2</v>
      </c>
      <c r="AN987" s="2"/>
    </row>
    <row r="988" spans="1:40" x14ac:dyDescent="0.45">
      <c r="A988">
        <v>987</v>
      </c>
      <c r="B988" t="s">
        <v>480</v>
      </c>
      <c r="C988">
        <v>1978</v>
      </c>
      <c r="D988">
        <v>23</v>
      </c>
      <c r="E988" t="s">
        <v>22</v>
      </c>
      <c r="F988" t="s">
        <v>13</v>
      </c>
      <c r="G988">
        <v>596</v>
      </c>
      <c r="H988">
        <v>87</v>
      </c>
      <c r="I988">
        <v>139</v>
      </c>
      <c r="J988">
        <v>112</v>
      </c>
      <c r="K988">
        <v>18</v>
      </c>
      <c r="L988">
        <v>6</v>
      </c>
      <c r="M988">
        <v>36</v>
      </c>
      <c r="N988">
        <v>82</v>
      </c>
      <c r="O988">
        <v>112</v>
      </c>
      <c r="P988" s="28">
        <v>5.8</v>
      </c>
      <c r="Q988">
        <v>3.9</v>
      </c>
      <c r="R988">
        <v>4.8</v>
      </c>
      <c r="S988">
        <v>1.7</v>
      </c>
      <c r="T988">
        <v>14</v>
      </c>
      <c r="U988">
        <v>6</v>
      </c>
      <c r="V988">
        <v>-47.217614202620098</v>
      </c>
      <c r="W988">
        <v>10.849766879516414</v>
      </c>
      <c r="X988">
        <v>3.028292418822184</v>
      </c>
      <c r="Y988">
        <v>13.413349320855973</v>
      </c>
      <c r="Z988">
        <v>-6.6707474104855802</v>
      </c>
      <c r="AA988">
        <v>-1.650810940681716</v>
      </c>
      <c r="AB988">
        <v>-0.80770450826140805</v>
      </c>
      <c r="AC988">
        <v>1.4412976354370484</v>
      </c>
      <c r="AD988">
        <v>-3.5537250258224837</v>
      </c>
      <c r="AE988">
        <v>20.808773829012736</v>
      </c>
      <c r="AF988">
        <v>-10.84811495465059</v>
      </c>
      <c r="AG988">
        <v>8.5349656496790658</v>
      </c>
      <c r="AH988">
        <v>7.0428302020529276</v>
      </c>
      <c r="AI988">
        <v>-0.18805856858158268</v>
      </c>
      <c r="AJ988">
        <v>-3.0608037211822978</v>
      </c>
      <c r="AK988">
        <v>-0.807468536849556</v>
      </c>
      <c r="AL988">
        <v>-9.6857719337589643</v>
      </c>
      <c r="AM988">
        <v>6.2157809421031158E-5</v>
      </c>
      <c r="AN988" s="2"/>
    </row>
    <row r="989" spans="1:40" x14ac:dyDescent="0.45">
      <c r="A989">
        <v>988</v>
      </c>
      <c r="B989" t="s">
        <v>614</v>
      </c>
      <c r="C989">
        <v>1971</v>
      </c>
      <c r="D989">
        <v>28</v>
      </c>
      <c r="E989" t="s">
        <v>127</v>
      </c>
      <c r="F989" t="s">
        <v>13</v>
      </c>
      <c r="G989">
        <v>589</v>
      </c>
      <c r="H989">
        <v>81</v>
      </c>
      <c r="I989">
        <v>156</v>
      </c>
      <c r="J989">
        <v>118</v>
      </c>
      <c r="K989">
        <v>23</v>
      </c>
      <c r="L989">
        <v>4</v>
      </c>
      <c r="M989">
        <v>15</v>
      </c>
      <c r="N989">
        <v>87</v>
      </c>
      <c r="O989">
        <v>149</v>
      </c>
      <c r="P989" s="28">
        <v>5.8</v>
      </c>
      <c r="Q989">
        <v>3.8</v>
      </c>
      <c r="R989">
        <v>5.4</v>
      </c>
      <c r="S989">
        <v>-0.2</v>
      </c>
      <c r="T989">
        <v>33</v>
      </c>
      <c r="U989">
        <v>2</v>
      </c>
      <c r="V989">
        <v>-47.217614202620098</v>
      </c>
      <c r="W989">
        <v>10.722336731602631</v>
      </c>
      <c r="X989">
        <v>2.8194446657999648</v>
      </c>
      <c r="Y989">
        <v>15.053830892471451</v>
      </c>
      <c r="Z989">
        <v>-7.028108878904451</v>
      </c>
      <c r="AA989">
        <v>-2.1093695353155262</v>
      </c>
      <c r="AB989">
        <v>-0.538469672174272</v>
      </c>
      <c r="AC989">
        <v>0.60054068143210348</v>
      </c>
      <c r="AD989">
        <v>-3.7704155761775136</v>
      </c>
      <c r="AE989">
        <v>27.683100897525872</v>
      </c>
      <c r="AF989">
        <v>-10.84811495465059</v>
      </c>
      <c r="AG989">
        <v>8.3161203766103728</v>
      </c>
      <c r="AH989">
        <v>7.9231839773095443</v>
      </c>
      <c r="AI989">
        <v>2.21245374801862E-2</v>
      </c>
      <c r="AJ989">
        <v>-7.2147516285011308</v>
      </c>
      <c r="AK989">
        <v>-0.269156178949852</v>
      </c>
      <c r="AL989">
        <v>-5.8553178670613066</v>
      </c>
      <c r="AM989">
        <v>2.8564422509256564E-3</v>
      </c>
      <c r="AN989" s="2"/>
    </row>
    <row r="990" spans="1:40" x14ac:dyDescent="0.45">
      <c r="A990">
        <v>989</v>
      </c>
      <c r="B990" t="s">
        <v>339</v>
      </c>
      <c r="C990">
        <v>2013</v>
      </c>
      <c r="D990">
        <v>23</v>
      </c>
      <c r="E990" t="s">
        <v>19</v>
      </c>
      <c r="F990" t="s">
        <v>17</v>
      </c>
      <c r="G990">
        <v>658</v>
      </c>
      <c r="H990">
        <v>76</v>
      </c>
      <c r="I990">
        <v>150</v>
      </c>
      <c r="J990">
        <v>100</v>
      </c>
      <c r="K990">
        <v>27</v>
      </c>
      <c r="L990">
        <v>6</v>
      </c>
      <c r="M990">
        <v>6</v>
      </c>
      <c r="N990">
        <v>40</v>
      </c>
      <c r="O990">
        <v>90</v>
      </c>
      <c r="P990" s="28">
        <v>5.8</v>
      </c>
      <c r="Q990">
        <v>3.7</v>
      </c>
      <c r="R990">
        <v>2.4</v>
      </c>
      <c r="S990">
        <v>4.3</v>
      </c>
      <c r="T990">
        <v>-2</v>
      </c>
      <c r="U990">
        <v>-2</v>
      </c>
      <c r="V990">
        <v>-47.217614202620098</v>
      </c>
      <c r="W990">
        <v>11.978433903895638</v>
      </c>
      <c r="X990">
        <v>2.6454048716147818</v>
      </c>
      <c r="Y990">
        <v>14.474837396607164</v>
      </c>
      <c r="Z990">
        <v>-5.9560244736478394</v>
      </c>
      <c r="AA990">
        <v>-2.4762164110225742</v>
      </c>
      <c r="AB990">
        <v>-0.80770450826140805</v>
      </c>
      <c r="AC990">
        <v>0.24021627257284139</v>
      </c>
      <c r="AD990">
        <v>-1.7335244028402361</v>
      </c>
      <c r="AE990">
        <v>16.72133611259952</v>
      </c>
      <c r="AF990">
        <v>-10.84811495465059</v>
      </c>
      <c r="AG990">
        <v>8.0972751035416781</v>
      </c>
      <c r="AH990">
        <v>3.5214151010264638</v>
      </c>
      <c r="AI990">
        <v>-0.47567755582400323</v>
      </c>
      <c r="AJ990">
        <v>0.437257674454614</v>
      </c>
      <c r="AK990">
        <v>0.269156178949852</v>
      </c>
      <c r="AL990">
        <v>-11.1295438936042</v>
      </c>
      <c r="AM990">
        <v>1.4672162516420363E-5</v>
      </c>
      <c r="AN990" s="2"/>
    </row>
    <row r="991" spans="1:40" x14ac:dyDescent="0.45">
      <c r="A991">
        <v>990</v>
      </c>
      <c r="B991" t="s">
        <v>460</v>
      </c>
      <c r="C991">
        <v>1998</v>
      </c>
      <c r="D991">
        <v>30</v>
      </c>
      <c r="E991" t="s">
        <v>31</v>
      </c>
      <c r="F991" t="s">
        <v>13</v>
      </c>
      <c r="G991">
        <v>674</v>
      </c>
      <c r="H991">
        <v>84</v>
      </c>
      <c r="I991">
        <v>155</v>
      </c>
      <c r="J991">
        <v>99</v>
      </c>
      <c r="K991">
        <v>31</v>
      </c>
      <c r="L991">
        <v>4</v>
      </c>
      <c r="M991">
        <v>1</v>
      </c>
      <c r="N991">
        <v>79</v>
      </c>
      <c r="O991">
        <v>106</v>
      </c>
      <c r="P991" s="28">
        <v>5.8</v>
      </c>
      <c r="Q991">
        <v>3.5</v>
      </c>
      <c r="R991">
        <v>2.7</v>
      </c>
      <c r="S991">
        <v>3.5</v>
      </c>
      <c r="T991">
        <v>2</v>
      </c>
      <c r="U991">
        <v>-2</v>
      </c>
      <c r="V991">
        <v>-47.217614202620098</v>
      </c>
      <c r="W991">
        <v>12.269702813412858</v>
      </c>
      <c r="X991">
        <v>2.9238685423110744</v>
      </c>
      <c r="Y991">
        <v>14.95733197649407</v>
      </c>
      <c r="Z991">
        <v>-5.8964642289113609</v>
      </c>
      <c r="AA991">
        <v>-2.8430632867296222</v>
      </c>
      <c r="AB991">
        <v>-0.538469672174272</v>
      </c>
      <c r="AC991">
        <v>4.0036045428806899E-2</v>
      </c>
      <c r="AD991">
        <v>-3.4237106956094663</v>
      </c>
      <c r="AE991">
        <v>19.694018088172768</v>
      </c>
      <c r="AF991">
        <v>-10.84811495465059</v>
      </c>
      <c r="AG991">
        <v>7.6595845574042905</v>
      </c>
      <c r="AH991">
        <v>3.9615919886547721</v>
      </c>
      <c r="AI991">
        <v>-0.3871794059032585</v>
      </c>
      <c r="AJ991">
        <v>-0.437257674454614</v>
      </c>
      <c r="AK991">
        <v>0.269156178949852</v>
      </c>
      <c r="AL991">
        <v>-9.8165839302247946</v>
      </c>
      <c r="AM991">
        <v>5.4536602930928573E-5</v>
      </c>
      <c r="AN991" s="2"/>
    </row>
    <row r="992" spans="1:40" x14ac:dyDescent="0.45">
      <c r="A992">
        <v>991</v>
      </c>
      <c r="B992" t="s">
        <v>615</v>
      </c>
      <c r="C992">
        <v>1953</v>
      </c>
      <c r="D992">
        <v>29</v>
      </c>
      <c r="E992" t="s">
        <v>616</v>
      </c>
      <c r="F992" t="s">
        <v>13</v>
      </c>
      <c r="G992">
        <v>582</v>
      </c>
      <c r="H992">
        <v>94</v>
      </c>
      <c r="I992">
        <v>147</v>
      </c>
      <c r="J992">
        <v>96</v>
      </c>
      <c r="K992">
        <v>17</v>
      </c>
      <c r="L992">
        <v>8</v>
      </c>
      <c r="M992">
        <v>3</v>
      </c>
      <c r="N992">
        <v>72</v>
      </c>
      <c r="O992">
        <v>146</v>
      </c>
      <c r="P992" s="28">
        <v>5.8</v>
      </c>
      <c r="Q992">
        <v>4</v>
      </c>
      <c r="R992">
        <v>6.1</v>
      </c>
      <c r="S992">
        <v>0</v>
      </c>
      <c r="T992">
        <v>38</v>
      </c>
      <c r="U992">
        <v>1</v>
      </c>
      <c r="V992">
        <v>-47.217614202620098</v>
      </c>
      <c r="W992">
        <v>10.594906583688848</v>
      </c>
      <c r="X992">
        <v>3.2719481306814404</v>
      </c>
      <c r="Y992">
        <v>14.185340648675021</v>
      </c>
      <c r="Z992">
        <v>-5.7177834947019264</v>
      </c>
      <c r="AA992">
        <v>-1.559099221754954</v>
      </c>
      <c r="AB992">
        <v>-1.076939344348544</v>
      </c>
      <c r="AC992">
        <v>0.1201081362864207</v>
      </c>
      <c r="AD992">
        <v>-3.120343925112425</v>
      </c>
      <c r="AE992">
        <v>27.125723027105888</v>
      </c>
      <c r="AF992">
        <v>-10.84811495465059</v>
      </c>
      <c r="AG992">
        <v>8.7538109227477605</v>
      </c>
      <c r="AH992">
        <v>8.9502633817755957</v>
      </c>
      <c r="AI992">
        <v>0</v>
      </c>
      <c r="AJ992">
        <v>-8.307895814637666</v>
      </c>
      <c r="AK992">
        <v>-0.134578089474926</v>
      </c>
      <c r="AL992">
        <v>-4.9802682163401606</v>
      </c>
      <c r="AM992">
        <v>6.8253140157034965E-3</v>
      </c>
      <c r="AN992" s="2"/>
    </row>
    <row r="993" spans="1:40" x14ac:dyDescent="0.45">
      <c r="A993">
        <v>992</v>
      </c>
      <c r="B993" t="s">
        <v>193</v>
      </c>
      <c r="C993">
        <v>1965</v>
      </c>
      <c r="D993">
        <v>27</v>
      </c>
      <c r="E993" t="s">
        <v>65</v>
      </c>
      <c r="F993" t="s">
        <v>17</v>
      </c>
      <c r="G993">
        <v>639</v>
      </c>
      <c r="H993">
        <v>93</v>
      </c>
      <c r="I993">
        <v>149</v>
      </c>
      <c r="J993">
        <v>89</v>
      </c>
      <c r="K993">
        <v>17</v>
      </c>
      <c r="L993">
        <v>4</v>
      </c>
      <c r="M993">
        <v>0</v>
      </c>
      <c r="N993">
        <v>88</v>
      </c>
      <c r="O993">
        <v>154</v>
      </c>
      <c r="P993" s="28">
        <v>5.8</v>
      </c>
      <c r="Q993">
        <v>3.4</v>
      </c>
      <c r="R993">
        <v>5.9</v>
      </c>
      <c r="S993">
        <v>-1</v>
      </c>
      <c r="T993">
        <v>39</v>
      </c>
      <c r="U993">
        <v>1</v>
      </c>
      <c r="V993">
        <v>-47.217614202620098</v>
      </c>
      <c r="W993">
        <v>11.632552073843941</v>
      </c>
      <c r="X993">
        <v>3.2371401718444037</v>
      </c>
      <c r="Y993">
        <v>14.378338480629784</v>
      </c>
      <c r="Z993">
        <v>-5.3008617815465771</v>
      </c>
      <c r="AA993">
        <v>-1.559099221754954</v>
      </c>
      <c r="AB993">
        <v>-0.538469672174272</v>
      </c>
      <c r="AC993">
        <v>0</v>
      </c>
      <c r="AD993">
        <v>-3.8137536862485195</v>
      </c>
      <c r="AE993">
        <v>28.612064014892514</v>
      </c>
      <c r="AF993">
        <v>-10.84811495465059</v>
      </c>
      <c r="AG993">
        <v>7.4407392843355966</v>
      </c>
      <c r="AH993">
        <v>8.6568121233567243</v>
      </c>
      <c r="AI993">
        <v>0.11062268740093099</v>
      </c>
      <c r="AJ993">
        <v>-8.5265246518649729</v>
      </c>
      <c r="AK993">
        <v>-0.134578089474926</v>
      </c>
      <c r="AL993">
        <v>-3.8707474240310193</v>
      </c>
      <c r="AM993">
        <v>2.0417233197413572E-2</v>
      </c>
      <c r="AN993" s="2"/>
    </row>
    <row r="994" spans="1:40" x14ac:dyDescent="0.45">
      <c r="A994">
        <v>993</v>
      </c>
      <c r="B994" t="s">
        <v>96</v>
      </c>
      <c r="C994">
        <v>2007</v>
      </c>
      <c r="D994">
        <v>33</v>
      </c>
      <c r="E994" t="s">
        <v>97</v>
      </c>
      <c r="F994" t="s">
        <v>13</v>
      </c>
      <c r="G994">
        <v>736</v>
      </c>
      <c r="H994">
        <v>111</v>
      </c>
      <c r="I994">
        <v>238</v>
      </c>
      <c r="J994">
        <v>203</v>
      </c>
      <c r="K994">
        <v>22</v>
      </c>
      <c r="L994">
        <v>7</v>
      </c>
      <c r="M994">
        <v>37</v>
      </c>
      <c r="N994">
        <v>49</v>
      </c>
      <c r="O994">
        <v>122</v>
      </c>
      <c r="P994" s="28">
        <v>5.8</v>
      </c>
      <c r="Q994">
        <v>3.4</v>
      </c>
      <c r="R994">
        <v>5.4</v>
      </c>
      <c r="S994">
        <v>0.8</v>
      </c>
      <c r="T994">
        <v>17</v>
      </c>
      <c r="U994">
        <v>9</v>
      </c>
      <c r="V994">
        <v>-47.217614202620098</v>
      </c>
      <c r="W994">
        <v>13.398369837792082</v>
      </c>
      <c r="X994">
        <v>3.8636834309110624</v>
      </c>
      <c r="Y994">
        <v>22.966742002616702</v>
      </c>
      <c r="Z994">
        <v>-12.090729681505115</v>
      </c>
      <c r="AA994">
        <v>-2.017657816388764</v>
      </c>
      <c r="AB994">
        <v>-0.94232192630497602</v>
      </c>
      <c r="AC994">
        <v>1.4813336808658553</v>
      </c>
      <c r="AD994">
        <v>-2.1235673934792891</v>
      </c>
      <c r="AE994">
        <v>22.666700063746017</v>
      </c>
      <c r="AF994">
        <v>-10.84811495465059</v>
      </c>
      <c r="AG994">
        <v>7.4407392843355966</v>
      </c>
      <c r="AH994">
        <v>7.9231839773095443</v>
      </c>
      <c r="AI994">
        <v>-8.8498149920744798E-2</v>
      </c>
      <c r="AJ994">
        <v>-3.7166902328642188</v>
      </c>
      <c r="AK994">
        <v>-1.211202805274334</v>
      </c>
      <c r="AL994">
        <v>-0.51564488543127052</v>
      </c>
      <c r="AM994">
        <v>0.37387116774923562</v>
      </c>
      <c r="AN994" s="2"/>
    </row>
    <row r="995" spans="1:40" x14ac:dyDescent="0.45">
      <c r="A995">
        <v>994</v>
      </c>
      <c r="B995" t="s">
        <v>475</v>
      </c>
      <c r="C995">
        <v>1970</v>
      </c>
      <c r="D995">
        <v>28</v>
      </c>
      <c r="E995" t="s">
        <v>94</v>
      </c>
      <c r="F995" t="s">
        <v>13</v>
      </c>
      <c r="G995">
        <v>650</v>
      </c>
      <c r="H995">
        <v>97</v>
      </c>
      <c r="I995">
        <v>168</v>
      </c>
      <c r="J995">
        <v>114</v>
      </c>
      <c r="K995">
        <v>28</v>
      </c>
      <c r="L995">
        <v>4</v>
      </c>
      <c r="M995">
        <v>42</v>
      </c>
      <c r="N995">
        <v>36</v>
      </c>
      <c r="O995">
        <v>113</v>
      </c>
      <c r="P995" s="28">
        <v>5.8</v>
      </c>
      <c r="Q995">
        <v>3.6</v>
      </c>
      <c r="R995">
        <v>4.9000000000000004</v>
      </c>
      <c r="S995">
        <v>1.9</v>
      </c>
      <c r="T995">
        <v>12</v>
      </c>
      <c r="U995">
        <v>4</v>
      </c>
      <c r="V995">
        <v>-47.217614202620098</v>
      </c>
      <c r="W995">
        <v>11.832799449137029</v>
      </c>
      <c r="X995">
        <v>3.37637200719255</v>
      </c>
      <c r="Y995">
        <v>16.211817884200023</v>
      </c>
      <c r="Z995">
        <v>-6.7898678999585371</v>
      </c>
      <c r="AA995">
        <v>-2.5679281299493359</v>
      </c>
      <c r="AB995">
        <v>-0.538469672174272</v>
      </c>
      <c r="AC995">
        <v>1.6815139080098898</v>
      </c>
      <c r="AD995">
        <v>-1.5601719625562125</v>
      </c>
      <c r="AE995">
        <v>20.994566452486065</v>
      </c>
      <c r="AF995">
        <v>-10.84811495465059</v>
      </c>
      <c r="AG995">
        <v>7.8784298304729843</v>
      </c>
      <c r="AH995">
        <v>7.1895558312623642</v>
      </c>
      <c r="AI995">
        <v>-0.21018310606176888</v>
      </c>
      <c r="AJ995">
        <v>-2.6235460467276841</v>
      </c>
      <c r="AK995">
        <v>-0.538312357899704</v>
      </c>
      <c r="AL995">
        <v>-3.7291529698372976</v>
      </c>
      <c r="AM995">
        <v>2.3450056965280963E-2</v>
      </c>
      <c r="AN995" s="2"/>
    </row>
    <row r="996" spans="1:40" x14ac:dyDescent="0.45">
      <c r="A996">
        <v>995</v>
      </c>
      <c r="B996" t="s">
        <v>308</v>
      </c>
      <c r="C996">
        <v>2011</v>
      </c>
      <c r="D996">
        <v>28</v>
      </c>
      <c r="E996" t="s">
        <v>22</v>
      </c>
      <c r="F996" t="s">
        <v>13</v>
      </c>
      <c r="G996">
        <v>681</v>
      </c>
      <c r="H996">
        <v>104</v>
      </c>
      <c r="I996">
        <v>188</v>
      </c>
      <c r="J996">
        <v>107</v>
      </c>
      <c r="K996">
        <v>46</v>
      </c>
      <c r="L996">
        <v>7</v>
      </c>
      <c r="M996">
        <v>8</v>
      </c>
      <c r="N996">
        <v>38</v>
      </c>
      <c r="O996">
        <v>133</v>
      </c>
      <c r="P996" s="28">
        <v>5.8</v>
      </c>
      <c r="Q996">
        <v>3.4</v>
      </c>
      <c r="R996">
        <v>5.7</v>
      </c>
      <c r="S996">
        <v>0.6</v>
      </c>
      <c r="T996">
        <v>25</v>
      </c>
      <c r="U996">
        <v>2</v>
      </c>
      <c r="V996">
        <v>-47.217614202620098</v>
      </c>
      <c r="W996">
        <v>12.397132961326641</v>
      </c>
      <c r="X996">
        <v>3.6200277190518064</v>
      </c>
      <c r="Y996">
        <v>18.141796203747646</v>
      </c>
      <c r="Z996">
        <v>-6.3729461868031887</v>
      </c>
      <c r="AA996">
        <v>-4.2187390706310524</v>
      </c>
      <c r="AB996">
        <v>-0.94232192630497602</v>
      </c>
      <c r="AC996">
        <v>0.32028836343045519</v>
      </c>
      <c r="AD996">
        <v>-1.6468481826982242</v>
      </c>
      <c r="AE996">
        <v>24.710418921952623</v>
      </c>
      <c r="AF996">
        <v>-10.84811495465059</v>
      </c>
      <c r="AG996">
        <v>7.4407392843355966</v>
      </c>
      <c r="AH996">
        <v>8.3633608649378512</v>
      </c>
      <c r="AI996">
        <v>-6.6373612440558588E-2</v>
      </c>
      <c r="AJ996">
        <v>-5.4657209306826751</v>
      </c>
      <c r="AK996">
        <v>-0.269156178949852</v>
      </c>
      <c r="AL996">
        <v>-2.0540709269985995</v>
      </c>
      <c r="AM996">
        <v>0.11364168260123871</v>
      </c>
      <c r="AN996" s="2"/>
    </row>
    <row r="997" spans="1:40" x14ac:dyDescent="0.45">
      <c r="A997">
        <v>996</v>
      </c>
      <c r="B997" t="s">
        <v>617</v>
      </c>
      <c r="C997">
        <v>1970</v>
      </c>
      <c r="D997">
        <v>30</v>
      </c>
      <c r="E997" t="s">
        <v>19</v>
      </c>
      <c r="F997" t="s">
        <v>17</v>
      </c>
      <c r="G997">
        <v>560</v>
      </c>
      <c r="H997">
        <v>84</v>
      </c>
      <c r="I997">
        <v>175</v>
      </c>
      <c r="J997">
        <v>124</v>
      </c>
      <c r="K997">
        <v>23</v>
      </c>
      <c r="L997">
        <v>3</v>
      </c>
      <c r="M997">
        <v>1</v>
      </c>
      <c r="N997">
        <v>77</v>
      </c>
      <c r="O997">
        <v>171</v>
      </c>
      <c r="P997" s="28">
        <v>5.8</v>
      </c>
      <c r="Q997">
        <v>4</v>
      </c>
      <c r="R997">
        <v>5.6</v>
      </c>
      <c r="S997">
        <v>-0.5</v>
      </c>
      <c r="T997">
        <v>48</v>
      </c>
      <c r="U997">
        <v>-5</v>
      </c>
      <c r="V997">
        <v>-47.217614202620098</v>
      </c>
      <c r="W997">
        <v>10.194411833102672</v>
      </c>
      <c r="X997">
        <v>2.9238685423110744</v>
      </c>
      <c r="Y997">
        <v>16.887310296041694</v>
      </c>
      <c r="Z997">
        <v>-7.385470347323321</v>
      </c>
      <c r="AA997">
        <v>-2.1093695353155262</v>
      </c>
      <c r="AB997">
        <v>-0.40385225413070402</v>
      </c>
      <c r="AC997">
        <v>4.0036045428806899E-2</v>
      </c>
      <c r="AD997">
        <v>-3.3370344754674544</v>
      </c>
      <c r="AE997">
        <v>31.770538613939088</v>
      </c>
      <c r="AF997">
        <v>-10.84811495465059</v>
      </c>
      <c r="AG997">
        <v>8.7538109227477605</v>
      </c>
      <c r="AH997">
        <v>8.2166352357284147</v>
      </c>
      <c r="AI997">
        <v>5.5311343700465497E-2</v>
      </c>
      <c r="AJ997">
        <v>-10.494184186910736</v>
      </c>
      <c r="AK997">
        <v>0.67289044737463</v>
      </c>
      <c r="AL997">
        <v>-2.2808266760438252</v>
      </c>
      <c r="AM997">
        <v>9.2723384949007559E-2</v>
      </c>
      <c r="AN997" s="2"/>
    </row>
    <row r="998" spans="1:40" x14ac:dyDescent="0.45">
      <c r="A998">
        <v>997</v>
      </c>
      <c r="B998" t="s">
        <v>526</v>
      </c>
      <c r="C998">
        <v>1948</v>
      </c>
      <c r="D998">
        <v>30</v>
      </c>
      <c r="E998" t="s">
        <v>233</v>
      </c>
      <c r="F998" t="s">
        <v>17</v>
      </c>
      <c r="G998">
        <v>605</v>
      </c>
      <c r="H998">
        <v>100</v>
      </c>
      <c r="I998">
        <v>156</v>
      </c>
      <c r="J998">
        <v>96</v>
      </c>
      <c r="K998">
        <v>26</v>
      </c>
      <c r="L998">
        <v>4</v>
      </c>
      <c r="M998">
        <v>8</v>
      </c>
      <c r="N998">
        <v>74</v>
      </c>
      <c r="O998">
        <v>148</v>
      </c>
      <c r="P998" s="28">
        <v>5.8</v>
      </c>
      <c r="Q998">
        <v>3.3</v>
      </c>
      <c r="R998">
        <v>6.1</v>
      </c>
      <c r="S998">
        <v>-0.3</v>
      </c>
      <c r="T998">
        <v>36</v>
      </c>
      <c r="U998">
        <v>0</v>
      </c>
      <c r="V998">
        <v>-47.217614202620098</v>
      </c>
      <c r="W998">
        <v>11.013605641119851</v>
      </c>
      <c r="X998">
        <v>3.4807958837036601</v>
      </c>
      <c r="Y998">
        <v>15.053830892471451</v>
      </c>
      <c r="Z998">
        <v>-5.7177834947019264</v>
      </c>
      <c r="AA998">
        <v>-2.384504692095812</v>
      </c>
      <c r="AB998">
        <v>-0.538469672174272</v>
      </c>
      <c r="AC998">
        <v>0.32028836343045519</v>
      </c>
      <c r="AD998">
        <v>-3.2070201452544369</v>
      </c>
      <c r="AE998">
        <v>27.497308274052546</v>
      </c>
      <c r="AF998">
        <v>-10.84811495465059</v>
      </c>
      <c r="AG998">
        <v>7.2218940112669019</v>
      </c>
      <c r="AH998">
        <v>8.9502633817755957</v>
      </c>
      <c r="AI998">
        <v>3.3186806220279294E-2</v>
      </c>
      <c r="AJ998">
        <v>-7.8706381401830523</v>
      </c>
      <c r="AK998">
        <v>0</v>
      </c>
      <c r="AL998">
        <v>-4.2129720476394432</v>
      </c>
      <c r="AM998">
        <v>1.4586397357180701E-2</v>
      </c>
      <c r="AN998" s="2"/>
    </row>
    <row r="999" spans="1:40" x14ac:dyDescent="0.45">
      <c r="A999">
        <v>998</v>
      </c>
      <c r="B999" t="s">
        <v>173</v>
      </c>
      <c r="C999">
        <v>1977</v>
      </c>
      <c r="D999">
        <v>33</v>
      </c>
      <c r="E999" t="s">
        <v>73</v>
      </c>
      <c r="F999" t="s">
        <v>17</v>
      </c>
      <c r="G999">
        <v>645</v>
      </c>
      <c r="H999">
        <v>113</v>
      </c>
      <c r="I999">
        <v>150</v>
      </c>
      <c r="J999">
        <v>101</v>
      </c>
      <c r="K999">
        <v>21</v>
      </c>
      <c r="L999">
        <v>6</v>
      </c>
      <c r="M999">
        <v>49</v>
      </c>
      <c r="N999">
        <v>117</v>
      </c>
      <c r="O999">
        <v>138</v>
      </c>
      <c r="P999" s="28">
        <v>5.8</v>
      </c>
      <c r="Q999">
        <v>3.8</v>
      </c>
      <c r="R999">
        <v>6.7</v>
      </c>
      <c r="S999">
        <v>-0.5</v>
      </c>
      <c r="T999">
        <v>33</v>
      </c>
      <c r="U999">
        <v>9</v>
      </c>
      <c r="V999">
        <v>-47.217614202620098</v>
      </c>
      <c r="W999">
        <v>11.741777914912898</v>
      </c>
      <c r="X999">
        <v>3.9332993485851357</v>
      </c>
      <c r="Y999">
        <v>14.474837396607164</v>
      </c>
      <c r="Z999">
        <v>-6.0155847183843179</v>
      </c>
      <c r="AA999">
        <v>-1.925946097462002</v>
      </c>
      <c r="AB999">
        <v>-0.80770450826140805</v>
      </c>
      <c r="AC999">
        <v>1.9617662260115381</v>
      </c>
      <c r="AD999">
        <v>-5.0705588783076907</v>
      </c>
      <c r="AE999">
        <v>25.639382039319266</v>
      </c>
      <c r="AF999">
        <v>-10.84811495465059</v>
      </c>
      <c r="AG999">
        <v>8.3161203766103728</v>
      </c>
      <c r="AH999">
        <v>9.8306171570322114</v>
      </c>
      <c r="AI999">
        <v>5.5311343700465497E-2</v>
      </c>
      <c r="AJ999">
        <v>-7.2147516285011308</v>
      </c>
      <c r="AK999">
        <v>-1.211202805274334</v>
      </c>
      <c r="AL999">
        <v>-4.3583659906825165</v>
      </c>
      <c r="AM999">
        <v>1.2637533335030265E-2</v>
      </c>
      <c r="AN999" s="2"/>
    </row>
    <row r="1000" spans="1:40" x14ac:dyDescent="0.45">
      <c r="A1000">
        <v>999</v>
      </c>
      <c r="B1000" t="s">
        <v>382</v>
      </c>
      <c r="C1000">
        <v>2021</v>
      </c>
      <c r="D1000">
        <v>27</v>
      </c>
      <c r="E1000" t="s">
        <v>94</v>
      </c>
      <c r="F1000" t="s">
        <v>13</v>
      </c>
      <c r="G1000">
        <v>673</v>
      </c>
      <c r="H1000">
        <v>101</v>
      </c>
      <c r="I1000">
        <v>153</v>
      </c>
      <c r="J1000">
        <v>79</v>
      </c>
      <c r="K1000">
        <v>35</v>
      </c>
      <c r="L1000">
        <v>0</v>
      </c>
      <c r="M1000">
        <v>4</v>
      </c>
      <c r="N1000">
        <v>88</v>
      </c>
      <c r="O1000">
        <v>153</v>
      </c>
      <c r="P1000" s="28">
        <v>5.8</v>
      </c>
      <c r="Q1000">
        <v>3.6</v>
      </c>
      <c r="R1000">
        <v>5.2</v>
      </c>
      <c r="S1000">
        <v>-0.2</v>
      </c>
      <c r="T1000">
        <v>38</v>
      </c>
      <c r="U1000">
        <v>0</v>
      </c>
      <c r="V1000">
        <v>-47.217614202620098</v>
      </c>
      <c r="W1000">
        <v>12.251498506568032</v>
      </c>
      <c r="X1000">
        <v>3.5156038425406964</v>
      </c>
      <c r="Y1000">
        <v>14.764334144539308</v>
      </c>
      <c r="Z1000">
        <v>-4.7052593341817932</v>
      </c>
      <c r="AA1000">
        <v>-3.2099101624366702</v>
      </c>
      <c r="AB1000">
        <v>0</v>
      </c>
      <c r="AC1000">
        <v>0.1601441817152276</v>
      </c>
      <c r="AD1000">
        <v>-3.8137536862485195</v>
      </c>
      <c r="AE1000">
        <v>28.426271391419185</v>
      </c>
      <c r="AF1000">
        <v>-10.84811495465059</v>
      </c>
      <c r="AG1000">
        <v>7.8784298304729843</v>
      </c>
      <c r="AH1000">
        <v>7.6297327188906721</v>
      </c>
      <c r="AI1000">
        <v>2.21245374801862E-2</v>
      </c>
      <c r="AJ1000">
        <v>-8.307895814637666</v>
      </c>
      <c r="AK1000">
        <v>0</v>
      </c>
      <c r="AL1000">
        <v>-3.4544090011490427</v>
      </c>
      <c r="AM1000">
        <v>3.0637645196134544E-2</v>
      </c>
      <c r="AN1000" s="2"/>
    </row>
    <row r="1001" spans="1:40" x14ac:dyDescent="0.45">
      <c r="A1001">
        <v>1000</v>
      </c>
      <c r="B1001" t="s">
        <v>618</v>
      </c>
      <c r="C1001">
        <v>1998</v>
      </c>
      <c r="D1001">
        <v>35</v>
      </c>
      <c r="E1001" t="s">
        <v>22</v>
      </c>
      <c r="F1001" t="s">
        <v>13</v>
      </c>
      <c r="G1001">
        <v>672</v>
      </c>
      <c r="H1001">
        <v>95</v>
      </c>
      <c r="I1001">
        <v>191</v>
      </c>
      <c r="J1001">
        <v>125</v>
      </c>
      <c r="K1001">
        <v>40</v>
      </c>
      <c r="L1001">
        <v>2</v>
      </c>
      <c r="M1001">
        <v>15</v>
      </c>
      <c r="N1001">
        <v>57</v>
      </c>
      <c r="O1001">
        <v>130</v>
      </c>
      <c r="P1001" s="28">
        <v>5.8</v>
      </c>
      <c r="Q1001">
        <v>3.5</v>
      </c>
      <c r="R1001">
        <v>4.8</v>
      </c>
      <c r="S1001">
        <v>0.6</v>
      </c>
      <c r="T1001">
        <v>29</v>
      </c>
      <c r="U1001">
        <v>2</v>
      </c>
      <c r="V1001">
        <v>-47.217614202620098</v>
      </c>
      <c r="W1001">
        <v>12.233294199723206</v>
      </c>
      <c r="X1001">
        <v>3.3067560895184771</v>
      </c>
      <c r="Y1001">
        <v>18.43129295167979</v>
      </c>
      <c r="Z1001">
        <v>-7.4450305920597994</v>
      </c>
      <c r="AA1001">
        <v>-3.6684687570704799</v>
      </c>
      <c r="AB1001">
        <v>-0.269234836087136</v>
      </c>
      <c r="AC1001">
        <v>0.60054068143210348</v>
      </c>
      <c r="AD1001">
        <v>-2.4702722740473364</v>
      </c>
      <c r="AE1001">
        <v>24.153041051532639</v>
      </c>
      <c r="AF1001">
        <v>-10.84811495465059</v>
      </c>
      <c r="AG1001">
        <v>7.6595845574042905</v>
      </c>
      <c r="AH1001">
        <v>7.0428302020529276</v>
      </c>
      <c r="AI1001">
        <v>-6.6373612440558588E-2</v>
      </c>
      <c r="AJ1001">
        <v>-6.3402362795919034</v>
      </c>
      <c r="AK1001">
        <v>-0.269156178949852</v>
      </c>
      <c r="AL1001">
        <v>-5.167161954174321</v>
      </c>
      <c r="AM1001">
        <v>5.6684107511412313E-3</v>
      </c>
      <c r="AN1001" s="2"/>
    </row>
    <row r="1002" spans="1:40" x14ac:dyDescent="0.45">
      <c r="A1002">
        <v>1001</v>
      </c>
      <c r="B1002" t="s">
        <v>619</v>
      </c>
      <c r="C1002">
        <v>2014</v>
      </c>
      <c r="D1002">
        <v>31</v>
      </c>
      <c r="E1002" t="s">
        <v>127</v>
      </c>
      <c r="F1002" t="s">
        <v>13</v>
      </c>
      <c r="G1002">
        <v>383</v>
      </c>
      <c r="H1002">
        <v>51</v>
      </c>
      <c r="I1002">
        <v>99</v>
      </c>
      <c r="J1002">
        <v>52</v>
      </c>
      <c r="K1002">
        <v>26</v>
      </c>
      <c r="L1002">
        <v>0</v>
      </c>
      <c r="M1002">
        <v>5</v>
      </c>
      <c r="N1002">
        <v>40</v>
      </c>
      <c r="O1002">
        <v>157</v>
      </c>
      <c r="P1002" s="28">
        <v>5.8</v>
      </c>
      <c r="Q1002">
        <v>4.5</v>
      </c>
      <c r="R1002">
        <v>3.9</v>
      </c>
      <c r="S1002">
        <v>1.4</v>
      </c>
      <c r="T1002">
        <v>26</v>
      </c>
      <c r="U1002">
        <v>2</v>
      </c>
      <c r="V1002">
        <v>-47.217614202620098</v>
      </c>
      <c r="W1002">
        <v>6.9722495215684344</v>
      </c>
      <c r="X1002">
        <v>1.7752059006888665</v>
      </c>
      <c r="Y1002">
        <v>9.5533926817607284</v>
      </c>
      <c r="Z1002">
        <v>-3.0971327262968766</v>
      </c>
      <c r="AA1002">
        <v>-2.384504692095812</v>
      </c>
      <c r="AB1002">
        <v>0</v>
      </c>
      <c r="AC1002">
        <v>0.20018022714403449</v>
      </c>
      <c r="AD1002">
        <v>-1.7335244028402361</v>
      </c>
      <c r="AE1002">
        <v>29.169441885312498</v>
      </c>
      <c r="AF1002">
        <v>-10.84811495465059</v>
      </c>
      <c r="AG1002">
        <v>9.8480372880912306</v>
      </c>
      <c r="AH1002">
        <v>5.7222995391680032</v>
      </c>
      <c r="AI1002">
        <v>-0.15487176236130337</v>
      </c>
      <c r="AJ1002">
        <v>-5.6843497679099819</v>
      </c>
      <c r="AK1002">
        <v>-0.269156178949852</v>
      </c>
      <c r="AL1002">
        <v>-8.1484616439909594</v>
      </c>
      <c r="AM1002">
        <v>2.8909627840387116E-4</v>
      </c>
      <c r="AN1002" s="2"/>
    </row>
    <row r="1003" spans="1:40" x14ac:dyDescent="0.45">
      <c r="A1003">
        <v>1002</v>
      </c>
      <c r="B1003" t="s">
        <v>620</v>
      </c>
      <c r="C1003">
        <v>1993</v>
      </c>
      <c r="D1003">
        <v>27</v>
      </c>
      <c r="E1003" t="s">
        <v>65</v>
      </c>
      <c r="F1003" t="s">
        <v>17</v>
      </c>
      <c r="G1003">
        <v>619</v>
      </c>
      <c r="H1003">
        <v>105</v>
      </c>
      <c r="I1003">
        <v>170</v>
      </c>
      <c r="J1003">
        <v>95</v>
      </c>
      <c r="K1003">
        <v>33</v>
      </c>
      <c r="L1003">
        <v>4</v>
      </c>
      <c r="M1003">
        <v>1</v>
      </c>
      <c r="N1003">
        <v>27</v>
      </c>
      <c r="O1003">
        <v>137</v>
      </c>
      <c r="P1003" s="28">
        <v>5.8</v>
      </c>
      <c r="Q1003">
        <v>4</v>
      </c>
      <c r="R1003">
        <v>4.5999999999999996</v>
      </c>
      <c r="S1003">
        <v>1.3</v>
      </c>
      <c r="T1003">
        <v>27</v>
      </c>
      <c r="U1003">
        <v>-1</v>
      </c>
      <c r="V1003">
        <v>-47.217614202620098</v>
      </c>
      <c r="W1003">
        <v>11.268465936947416</v>
      </c>
      <c r="X1003">
        <v>3.6548356778888431</v>
      </c>
      <c r="Y1003">
        <v>16.404815716154786</v>
      </c>
      <c r="Z1003">
        <v>-5.6582232499654479</v>
      </c>
      <c r="AA1003">
        <v>-3.0264867245831457</v>
      </c>
      <c r="AB1003">
        <v>-0.538469672174272</v>
      </c>
      <c r="AC1003">
        <v>4.0036045428806899E-2</v>
      </c>
      <c r="AD1003">
        <v>-1.1701289719171593</v>
      </c>
      <c r="AE1003">
        <v>25.453589415845936</v>
      </c>
      <c r="AF1003">
        <v>-10.84811495465059</v>
      </c>
      <c r="AG1003">
        <v>8.7538109227477605</v>
      </c>
      <c r="AH1003">
        <v>6.7493789436340554</v>
      </c>
      <c r="AI1003">
        <v>-0.14380949362121029</v>
      </c>
      <c r="AJ1003">
        <v>-5.9029786051372888</v>
      </c>
      <c r="AK1003">
        <v>0.134578089474926</v>
      </c>
      <c r="AL1003">
        <v>-2.0463151265466886</v>
      </c>
      <c r="AM1003">
        <v>0.11442524709412659</v>
      </c>
      <c r="AN1003" s="2"/>
    </row>
    <row r="1004" spans="1:40" x14ac:dyDescent="0.45">
      <c r="A1004">
        <v>1003</v>
      </c>
      <c r="B1004" t="s">
        <v>484</v>
      </c>
      <c r="C1004">
        <v>2002</v>
      </c>
      <c r="D1004">
        <v>28</v>
      </c>
      <c r="E1004" t="s">
        <v>28</v>
      </c>
      <c r="F1004" t="s">
        <v>17</v>
      </c>
      <c r="G1004">
        <v>685</v>
      </c>
      <c r="H1004">
        <v>102</v>
      </c>
      <c r="I1004">
        <v>176</v>
      </c>
      <c r="J1004">
        <v>100</v>
      </c>
      <c r="K1004">
        <v>50</v>
      </c>
      <c r="L1004">
        <v>6</v>
      </c>
      <c r="M1004">
        <v>31</v>
      </c>
      <c r="N1004">
        <v>104</v>
      </c>
      <c r="O1004">
        <v>151</v>
      </c>
      <c r="P1004" s="28">
        <v>5.8</v>
      </c>
      <c r="Q1004">
        <v>3.8</v>
      </c>
      <c r="R1004">
        <v>5.7</v>
      </c>
      <c r="S1004">
        <v>-0.4</v>
      </c>
      <c r="T1004">
        <v>41</v>
      </c>
      <c r="U1004">
        <v>0</v>
      </c>
      <c r="V1004">
        <v>-47.217614202620098</v>
      </c>
      <c r="W1004">
        <v>12.469950188705946</v>
      </c>
      <c r="X1004">
        <v>3.550411801377733</v>
      </c>
      <c r="Y1004">
        <v>16.983809212019072</v>
      </c>
      <c r="Z1004">
        <v>-5.9560244736478394</v>
      </c>
      <c r="AA1004">
        <v>-4.5855859463380995</v>
      </c>
      <c r="AB1004">
        <v>-0.80770450826140805</v>
      </c>
      <c r="AC1004">
        <v>1.2411174082930139</v>
      </c>
      <c r="AD1004">
        <v>-4.5071634473846141</v>
      </c>
      <c r="AE1004">
        <v>28.05468614447253</v>
      </c>
      <c r="AF1004">
        <v>-10.84811495465059</v>
      </c>
      <c r="AG1004">
        <v>8.3161203766103728</v>
      </c>
      <c r="AH1004">
        <v>8.3633608649378512</v>
      </c>
      <c r="AI1004">
        <v>4.4249074960372399E-2</v>
      </c>
      <c r="AJ1004">
        <v>-8.9637823263195866</v>
      </c>
      <c r="AK1004">
        <v>0</v>
      </c>
      <c r="AL1004">
        <v>-3.8622847878453452</v>
      </c>
      <c r="AM1004">
        <v>2.0587177762135284E-2</v>
      </c>
      <c r="AN1004" s="2"/>
    </row>
    <row r="1005" spans="1:40" x14ac:dyDescent="0.45">
      <c r="A1005">
        <v>1004</v>
      </c>
      <c r="B1005" t="s">
        <v>300</v>
      </c>
      <c r="C1005">
        <v>1978</v>
      </c>
      <c r="D1005">
        <v>24</v>
      </c>
      <c r="E1005" t="s">
        <v>301</v>
      </c>
      <c r="F1005" t="s">
        <v>17</v>
      </c>
      <c r="G1005">
        <v>607</v>
      </c>
      <c r="H1005">
        <v>76</v>
      </c>
      <c r="I1005">
        <v>136</v>
      </c>
      <c r="J1005">
        <v>88</v>
      </c>
      <c r="K1005">
        <v>27</v>
      </c>
      <c r="L1005">
        <v>1</v>
      </c>
      <c r="M1005">
        <v>10</v>
      </c>
      <c r="N1005">
        <v>62</v>
      </c>
      <c r="O1005">
        <v>113</v>
      </c>
      <c r="P1005" s="28">
        <v>5.8</v>
      </c>
      <c r="Q1005">
        <v>3.9</v>
      </c>
      <c r="R1005">
        <v>4.5</v>
      </c>
      <c r="S1005">
        <v>2.4</v>
      </c>
      <c r="T1005">
        <v>11</v>
      </c>
      <c r="U1005">
        <v>3</v>
      </c>
      <c r="V1005">
        <v>-47.217614202620098</v>
      </c>
      <c r="W1005">
        <v>11.050014254809502</v>
      </c>
      <c r="X1005">
        <v>2.6454048716147818</v>
      </c>
      <c r="Y1005">
        <v>13.123852572923829</v>
      </c>
      <c r="Z1005">
        <v>-5.2413015368100986</v>
      </c>
      <c r="AA1005">
        <v>-2.4762164110225742</v>
      </c>
      <c r="AB1005">
        <v>-0.134617418043568</v>
      </c>
      <c r="AC1005">
        <v>0.40036045428806899</v>
      </c>
      <c r="AD1005">
        <v>-2.6869628244023658</v>
      </c>
      <c r="AE1005">
        <v>20.994566452486065</v>
      </c>
      <c r="AF1005">
        <v>-10.84811495465059</v>
      </c>
      <c r="AG1005">
        <v>8.5349656496790658</v>
      </c>
      <c r="AH1005">
        <v>6.6026533144246198</v>
      </c>
      <c r="AI1005">
        <v>-0.26549444976223435</v>
      </c>
      <c r="AJ1005">
        <v>-2.4049172095003768</v>
      </c>
      <c r="AK1005">
        <v>-0.403734268424778</v>
      </c>
      <c r="AL1005">
        <v>-8.3271557050107461</v>
      </c>
      <c r="AM1005">
        <v>2.4180050416083271E-4</v>
      </c>
      <c r="AN1005" s="2"/>
    </row>
    <row r="1006" spans="1:40" x14ac:dyDescent="0.45">
      <c r="A1006">
        <v>1005</v>
      </c>
      <c r="B1006" t="s">
        <v>314</v>
      </c>
      <c r="C1006">
        <v>1962</v>
      </c>
      <c r="D1006">
        <v>22</v>
      </c>
      <c r="E1006" t="s">
        <v>37</v>
      </c>
      <c r="F1006" t="s">
        <v>17</v>
      </c>
      <c r="G1006">
        <v>666</v>
      </c>
      <c r="H1006">
        <v>103</v>
      </c>
      <c r="I1006">
        <v>171</v>
      </c>
      <c r="J1006">
        <v>122</v>
      </c>
      <c r="K1006">
        <v>18</v>
      </c>
      <c r="L1006">
        <v>10</v>
      </c>
      <c r="M1006">
        <v>32</v>
      </c>
      <c r="N1006">
        <v>42</v>
      </c>
      <c r="O1006">
        <v>115</v>
      </c>
      <c r="P1006" s="28">
        <v>5.8</v>
      </c>
      <c r="Q1006">
        <v>3.3</v>
      </c>
      <c r="R1006">
        <v>4.3</v>
      </c>
      <c r="S1006">
        <v>1.4</v>
      </c>
      <c r="T1006">
        <v>9</v>
      </c>
      <c r="U1006">
        <v>9</v>
      </c>
      <c r="V1006">
        <v>-47.217614202620098</v>
      </c>
      <c r="W1006">
        <v>12.124068358654249</v>
      </c>
      <c r="X1006">
        <v>3.5852197602147697</v>
      </c>
      <c r="Y1006">
        <v>16.501314632132168</v>
      </c>
      <c r="Z1006">
        <v>-7.2663498578503649</v>
      </c>
      <c r="AA1006">
        <v>-1.650810940681716</v>
      </c>
      <c r="AB1006">
        <v>-1.3461741804356799</v>
      </c>
      <c r="AC1006">
        <v>1.2811534537218208</v>
      </c>
      <c r="AD1006">
        <v>-1.8202006229822478</v>
      </c>
      <c r="AE1006">
        <v>21.36615169943272</v>
      </c>
      <c r="AF1006">
        <v>-10.84811495465059</v>
      </c>
      <c r="AG1006">
        <v>7.2218940112669019</v>
      </c>
      <c r="AH1006">
        <v>6.3092020560057476</v>
      </c>
      <c r="AI1006">
        <v>-0.15487176236130337</v>
      </c>
      <c r="AJ1006">
        <v>-1.9676595350457631</v>
      </c>
      <c r="AK1006">
        <v>-1.211202805274334</v>
      </c>
      <c r="AL1006">
        <v>-5.09399489047372</v>
      </c>
      <c r="AM1006">
        <v>6.0960782422682424E-3</v>
      </c>
      <c r="AN1006" s="2"/>
    </row>
    <row r="1007" spans="1:40" x14ac:dyDescent="0.45">
      <c r="A1007">
        <v>1006</v>
      </c>
      <c r="B1007" t="s">
        <v>621</v>
      </c>
      <c r="C1007">
        <v>1986</v>
      </c>
      <c r="D1007">
        <v>27</v>
      </c>
      <c r="E1007" t="s">
        <v>76</v>
      </c>
      <c r="F1007" t="s">
        <v>13</v>
      </c>
      <c r="G1007">
        <v>661</v>
      </c>
      <c r="H1007">
        <v>91</v>
      </c>
      <c r="I1007">
        <v>171</v>
      </c>
      <c r="J1007">
        <v>102</v>
      </c>
      <c r="K1007">
        <v>34</v>
      </c>
      <c r="L1007">
        <v>1</v>
      </c>
      <c r="M1007">
        <v>14</v>
      </c>
      <c r="N1007">
        <v>52</v>
      </c>
      <c r="O1007">
        <v>131</v>
      </c>
      <c r="P1007" s="28">
        <v>5.8</v>
      </c>
      <c r="Q1007">
        <v>3.7</v>
      </c>
      <c r="R1007">
        <v>4.8</v>
      </c>
      <c r="S1007">
        <v>1.3</v>
      </c>
      <c r="T1007">
        <v>27</v>
      </c>
      <c r="U1007">
        <v>-3</v>
      </c>
      <c r="V1007">
        <v>-47.217614202620098</v>
      </c>
      <c r="W1007">
        <v>12.033046824430118</v>
      </c>
      <c r="X1007">
        <v>3.1675242541703308</v>
      </c>
      <c r="Y1007">
        <v>16.501314632132168</v>
      </c>
      <c r="Z1007">
        <v>-6.0751449631207963</v>
      </c>
      <c r="AA1007">
        <v>-3.1181984435099079</v>
      </c>
      <c r="AB1007">
        <v>-0.134617418043568</v>
      </c>
      <c r="AC1007">
        <v>0.56050463600329659</v>
      </c>
      <c r="AD1007">
        <v>-2.253581723692307</v>
      </c>
      <c r="AE1007">
        <v>24.338833675005969</v>
      </c>
      <c r="AF1007">
        <v>-10.84811495465059</v>
      </c>
      <c r="AG1007">
        <v>8.0972751035416781</v>
      </c>
      <c r="AH1007">
        <v>7.0428302020529276</v>
      </c>
      <c r="AI1007">
        <v>-0.14380949362121029</v>
      </c>
      <c r="AJ1007">
        <v>-5.9029786051372888</v>
      </c>
      <c r="AK1007">
        <v>0.403734268424778</v>
      </c>
      <c r="AL1007">
        <v>-3.5489962086344997</v>
      </c>
      <c r="AM1007">
        <v>2.7949832511127922E-2</v>
      </c>
      <c r="AN1007" s="2"/>
    </row>
    <row r="1008" spans="1:40" x14ac:dyDescent="0.45">
      <c r="A1008">
        <v>1007</v>
      </c>
      <c r="B1008" t="s">
        <v>111</v>
      </c>
      <c r="C1008">
        <v>1992</v>
      </c>
      <c r="D1008">
        <v>22</v>
      </c>
      <c r="E1008" t="s">
        <v>97</v>
      </c>
      <c r="F1008" t="s">
        <v>13</v>
      </c>
      <c r="G1008">
        <v>617</v>
      </c>
      <c r="H1008">
        <v>83</v>
      </c>
      <c r="I1008">
        <v>174</v>
      </c>
      <c r="J1008">
        <v>104</v>
      </c>
      <c r="K1008">
        <v>39</v>
      </c>
      <c r="L1008">
        <v>4</v>
      </c>
      <c r="M1008">
        <v>10</v>
      </c>
      <c r="N1008">
        <v>44</v>
      </c>
      <c r="O1008">
        <v>149</v>
      </c>
      <c r="P1008" s="28">
        <v>5.8</v>
      </c>
      <c r="Q1008">
        <v>3.7</v>
      </c>
      <c r="R1008">
        <v>6.2</v>
      </c>
      <c r="S1008">
        <v>-0.1</v>
      </c>
      <c r="T1008">
        <v>32</v>
      </c>
      <c r="U1008">
        <v>3</v>
      </c>
      <c r="V1008">
        <v>-47.217614202620098</v>
      </c>
      <c r="W1008">
        <v>11.232057323257765</v>
      </c>
      <c r="X1008">
        <v>2.8890605834740377</v>
      </c>
      <c r="Y1008">
        <v>16.790811380064312</v>
      </c>
      <c r="Z1008">
        <v>-6.1942654525937533</v>
      </c>
      <c r="AA1008">
        <v>-3.5767570381437181</v>
      </c>
      <c r="AB1008">
        <v>-0.538469672174272</v>
      </c>
      <c r="AC1008">
        <v>0.40036045428806899</v>
      </c>
      <c r="AD1008">
        <v>-1.9068768431242598</v>
      </c>
      <c r="AE1008">
        <v>27.683100897525872</v>
      </c>
      <c r="AF1008">
        <v>-10.84811495465059</v>
      </c>
      <c r="AG1008">
        <v>8.0972751035416781</v>
      </c>
      <c r="AH1008">
        <v>9.0969890109850322</v>
      </c>
      <c r="AI1008">
        <v>1.10622687400931E-2</v>
      </c>
      <c r="AJ1008">
        <v>-6.996122791273824</v>
      </c>
      <c r="AK1008">
        <v>-0.403734268424778</v>
      </c>
      <c r="AL1008">
        <v>-1.48123820112844</v>
      </c>
      <c r="AM1008">
        <v>0.1852404691702122</v>
      </c>
      <c r="AN1008" s="2"/>
    </row>
    <row r="1009" spans="1:40" x14ac:dyDescent="0.45">
      <c r="A1009">
        <v>1008</v>
      </c>
      <c r="B1009" t="s">
        <v>212</v>
      </c>
      <c r="C1009">
        <v>1953</v>
      </c>
      <c r="D1009">
        <v>21</v>
      </c>
      <c r="E1009" t="s">
        <v>22</v>
      </c>
      <c r="F1009" t="s">
        <v>13</v>
      </c>
      <c r="G1009">
        <v>540</v>
      </c>
      <c r="H1009">
        <v>105</v>
      </c>
      <c r="I1009">
        <v>136</v>
      </c>
      <c r="J1009">
        <v>88</v>
      </c>
      <c r="K1009">
        <v>24</v>
      </c>
      <c r="L1009">
        <v>3</v>
      </c>
      <c r="M1009">
        <v>8</v>
      </c>
      <c r="N1009">
        <v>79</v>
      </c>
      <c r="O1009">
        <v>145</v>
      </c>
      <c r="P1009" s="28">
        <v>5.8</v>
      </c>
      <c r="Q1009">
        <v>4.0999999999999996</v>
      </c>
      <c r="R1009">
        <v>5.3</v>
      </c>
      <c r="S1009">
        <v>0.4</v>
      </c>
      <c r="T1009">
        <v>31</v>
      </c>
      <c r="U1009">
        <v>6</v>
      </c>
      <c r="V1009">
        <v>-47.217614202620098</v>
      </c>
      <c r="W1009">
        <v>9.8303256962061472</v>
      </c>
      <c r="X1009">
        <v>3.6548356778888431</v>
      </c>
      <c r="Y1009">
        <v>13.123852572923829</v>
      </c>
      <c r="Z1009">
        <v>-5.2413015368100986</v>
      </c>
      <c r="AA1009">
        <v>-2.201081254242288</v>
      </c>
      <c r="AB1009">
        <v>-0.40385225413070402</v>
      </c>
      <c r="AC1009">
        <v>0.32028836343045519</v>
      </c>
      <c r="AD1009">
        <v>-3.4237106956094663</v>
      </c>
      <c r="AE1009">
        <v>26.939930403632562</v>
      </c>
      <c r="AF1009">
        <v>-10.84811495465059</v>
      </c>
      <c r="AG1009">
        <v>8.9726561958164535</v>
      </c>
      <c r="AH1009">
        <v>7.7764583481001077</v>
      </c>
      <c r="AI1009">
        <v>-4.4249074960372399E-2</v>
      </c>
      <c r="AJ1009">
        <v>-6.7774939540465171</v>
      </c>
      <c r="AK1009">
        <v>-0.807468536849556</v>
      </c>
      <c r="AL1009">
        <v>-6.3465392059212951</v>
      </c>
      <c r="AM1009">
        <v>1.7497357992587869E-3</v>
      </c>
      <c r="AN1009" s="2"/>
    </row>
    <row r="1010" spans="1:40" x14ac:dyDescent="0.45">
      <c r="A1010">
        <v>1009</v>
      </c>
      <c r="B1010" t="s">
        <v>199</v>
      </c>
      <c r="C1010">
        <v>1959</v>
      </c>
      <c r="D1010">
        <v>23</v>
      </c>
      <c r="E1010" t="s">
        <v>73</v>
      </c>
      <c r="F1010" t="s">
        <v>17</v>
      </c>
      <c r="G1010">
        <v>626</v>
      </c>
      <c r="H1010">
        <v>106</v>
      </c>
      <c r="I1010">
        <v>168</v>
      </c>
      <c r="J1010">
        <v>97</v>
      </c>
      <c r="K1010">
        <v>31</v>
      </c>
      <c r="L1010">
        <v>4</v>
      </c>
      <c r="M1010">
        <v>18</v>
      </c>
      <c r="N1010">
        <v>69</v>
      </c>
      <c r="O1010">
        <v>153</v>
      </c>
      <c r="P1010" s="28">
        <v>5.8</v>
      </c>
      <c r="Q1010">
        <v>3.4</v>
      </c>
      <c r="R1010">
        <v>5.8</v>
      </c>
      <c r="S1010">
        <v>-0.9</v>
      </c>
      <c r="T1010">
        <v>41</v>
      </c>
      <c r="U1010">
        <v>1</v>
      </c>
      <c r="V1010">
        <v>-47.217614202620098</v>
      </c>
      <c r="W1010">
        <v>11.395896084861199</v>
      </c>
      <c r="X1010">
        <v>3.6896436367258794</v>
      </c>
      <c r="Y1010">
        <v>16.211817884200023</v>
      </c>
      <c r="Z1010">
        <v>-5.7773437394384048</v>
      </c>
      <c r="AA1010">
        <v>-2.8430632867296222</v>
      </c>
      <c r="AB1010">
        <v>-0.538469672174272</v>
      </c>
      <c r="AC1010">
        <v>0.72064881771852418</v>
      </c>
      <c r="AD1010">
        <v>-2.9903295948994071</v>
      </c>
      <c r="AE1010">
        <v>28.426271391419185</v>
      </c>
      <c r="AF1010">
        <v>-10.84811495465059</v>
      </c>
      <c r="AG1010">
        <v>7.4407392843355966</v>
      </c>
      <c r="AH1010">
        <v>8.5100864941472878</v>
      </c>
      <c r="AI1010">
        <v>9.9560418660837896E-2</v>
      </c>
      <c r="AJ1010">
        <v>-8.9637823263195866</v>
      </c>
      <c r="AK1010">
        <v>-0.134578089474926</v>
      </c>
      <c r="AL1010">
        <v>-2.8186318542383693</v>
      </c>
      <c r="AM1010">
        <v>5.6325610547208832E-2</v>
      </c>
      <c r="AN1010" s="2"/>
    </row>
    <row r="1011" spans="1:40" x14ac:dyDescent="0.45">
      <c r="A1011">
        <v>1010</v>
      </c>
      <c r="B1011" t="s">
        <v>622</v>
      </c>
      <c r="C1011">
        <v>2016</v>
      </c>
      <c r="D1011">
        <v>26</v>
      </c>
      <c r="E1011" t="s">
        <v>40</v>
      </c>
      <c r="F1011" t="s">
        <v>13</v>
      </c>
      <c r="G1011">
        <v>636</v>
      </c>
      <c r="H1011">
        <v>94</v>
      </c>
      <c r="I1011">
        <v>149</v>
      </c>
      <c r="J1011">
        <v>86</v>
      </c>
      <c r="K1011">
        <v>30</v>
      </c>
      <c r="L1011">
        <v>7</v>
      </c>
      <c r="M1011">
        <v>9</v>
      </c>
      <c r="N1011">
        <v>63</v>
      </c>
      <c r="O1011">
        <v>118</v>
      </c>
      <c r="P1011" s="28">
        <v>5.8</v>
      </c>
      <c r="Q1011">
        <v>3.6</v>
      </c>
      <c r="R1011">
        <v>4.3</v>
      </c>
      <c r="S1011">
        <v>2</v>
      </c>
      <c r="T1011">
        <v>12</v>
      </c>
      <c r="U1011">
        <v>4</v>
      </c>
      <c r="V1011">
        <v>-47.217614202620098</v>
      </c>
      <c r="W1011">
        <v>11.577939153309462</v>
      </c>
      <c r="X1011">
        <v>3.2719481306814404</v>
      </c>
      <c r="Y1011">
        <v>14.378338480629784</v>
      </c>
      <c r="Z1011">
        <v>-5.1221810473371425</v>
      </c>
      <c r="AA1011">
        <v>-2.7513515678028599</v>
      </c>
      <c r="AB1011">
        <v>-0.94232192630497602</v>
      </c>
      <c r="AC1011">
        <v>0.36032440885926209</v>
      </c>
      <c r="AD1011">
        <v>-2.7303009344733717</v>
      </c>
      <c r="AE1011">
        <v>21.923529569852704</v>
      </c>
      <c r="AF1011">
        <v>-10.84811495465059</v>
      </c>
      <c r="AG1011">
        <v>7.8784298304729843</v>
      </c>
      <c r="AH1011">
        <v>6.3092020560057476</v>
      </c>
      <c r="AI1011">
        <v>-0.22124537480186199</v>
      </c>
      <c r="AJ1011">
        <v>-2.6235460467276841</v>
      </c>
      <c r="AK1011">
        <v>-0.538312357899704</v>
      </c>
      <c r="AL1011">
        <v>-7.2952767828069112</v>
      </c>
      <c r="AM1011">
        <v>6.7827666715568541E-4</v>
      </c>
      <c r="AN1011" s="2"/>
    </row>
    <row r="1012" spans="1:40" x14ac:dyDescent="0.45">
      <c r="A1012">
        <v>1011</v>
      </c>
      <c r="B1012" t="s">
        <v>623</v>
      </c>
      <c r="C1012">
        <v>2016</v>
      </c>
      <c r="D1012">
        <v>29</v>
      </c>
      <c r="E1012" t="s">
        <v>76</v>
      </c>
      <c r="F1012" t="s">
        <v>13</v>
      </c>
      <c r="G1012">
        <v>691</v>
      </c>
      <c r="H1012">
        <v>104</v>
      </c>
      <c r="I1012">
        <v>165</v>
      </c>
      <c r="J1012">
        <v>83</v>
      </c>
      <c r="K1012">
        <v>35</v>
      </c>
      <c r="L1012">
        <v>5</v>
      </c>
      <c r="M1012">
        <v>18</v>
      </c>
      <c r="N1012">
        <v>61</v>
      </c>
      <c r="O1012">
        <v>134</v>
      </c>
      <c r="P1012" s="28">
        <v>5.8</v>
      </c>
      <c r="Q1012">
        <v>3.5</v>
      </c>
      <c r="R1012">
        <v>6</v>
      </c>
      <c r="S1012">
        <v>0.3</v>
      </c>
      <c r="T1012">
        <v>28</v>
      </c>
      <c r="U1012">
        <v>3</v>
      </c>
      <c r="V1012">
        <v>-47.217614202620098</v>
      </c>
      <c r="W1012">
        <v>12.579176029774903</v>
      </c>
      <c r="X1012">
        <v>3.6200277190518064</v>
      </c>
      <c r="Y1012">
        <v>15.922321136267881</v>
      </c>
      <c r="Z1012">
        <v>-4.9435003131277071</v>
      </c>
      <c r="AA1012">
        <v>-3.2099101624366702</v>
      </c>
      <c r="AB1012">
        <v>-0.67308709021783997</v>
      </c>
      <c r="AC1012">
        <v>0.72064881771852418</v>
      </c>
      <c r="AD1012">
        <v>-2.6436247143313598</v>
      </c>
      <c r="AE1012">
        <v>24.896211545425952</v>
      </c>
      <c r="AF1012">
        <v>-10.84811495465059</v>
      </c>
      <c r="AG1012">
        <v>7.6595845574042905</v>
      </c>
      <c r="AH1012">
        <v>8.8035377525661591</v>
      </c>
      <c r="AI1012">
        <v>-3.3186806220279294E-2</v>
      </c>
      <c r="AJ1012">
        <v>-6.1216074423645956</v>
      </c>
      <c r="AK1012">
        <v>-0.403734268424778</v>
      </c>
      <c r="AL1012">
        <v>-1.8928723961844081</v>
      </c>
      <c r="AM1012">
        <v>0.13091730742656527</v>
      </c>
      <c r="AN1012" s="2"/>
    </row>
    <row r="1013" spans="1:40" x14ac:dyDescent="0.45">
      <c r="A1013">
        <v>1012</v>
      </c>
      <c r="B1013" t="s">
        <v>624</v>
      </c>
      <c r="C1013">
        <v>1963</v>
      </c>
      <c r="D1013">
        <v>25</v>
      </c>
      <c r="E1013" t="s">
        <v>25</v>
      </c>
      <c r="F1013" t="s">
        <v>17</v>
      </c>
      <c r="G1013">
        <v>714</v>
      </c>
      <c r="H1013">
        <v>112</v>
      </c>
      <c r="I1013">
        <v>200</v>
      </c>
      <c r="J1013">
        <v>152</v>
      </c>
      <c r="K1013">
        <v>34</v>
      </c>
      <c r="L1013">
        <v>9</v>
      </c>
      <c r="M1013">
        <v>17</v>
      </c>
      <c r="N1013">
        <v>42</v>
      </c>
      <c r="O1013">
        <v>107</v>
      </c>
      <c r="P1013" s="28">
        <v>5.8</v>
      </c>
      <c r="Q1013">
        <v>3.2</v>
      </c>
      <c r="R1013">
        <v>3.9</v>
      </c>
      <c r="S1013">
        <v>1.8</v>
      </c>
      <c r="T1013">
        <v>6</v>
      </c>
      <c r="U1013">
        <v>6</v>
      </c>
      <c r="V1013">
        <v>-47.217614202620098</v>
      </c>
      <c r="W1013">
        <v>12.997875087205905</v>
      </c>
      <c r="X1013">
        <v>3.8984913897480991</v>
      </c>
      <c r="Y1013">
        <v>19.29978319547622</v>
      </c>
      <c r="Z1013">
        <v>-9.0531571999447156</v>
      </c>
      <c r="AA1013">
        <v>-3.1181984435099079</v>
      </c>
      <c r="AB1013">
        <v>-1.211556762392112</v>
      </c>
      <c r="AC1013">
        <v>0.68061277228971728</v>
      </c>
      <c r="AD1013">
        <v>-1.8202006229822478</v>
      </c>
      <c r="AE1013">
        <v>19.879810711646098</v>
      </c>
      <c r="AF1013">
        <v>-10.84811495465059</v>
      </c>
      <c r="AG1013">
        <v>7.0030487381982089</v>
      </c>
      <c r="AH1013">
        <v>5.7222995391680032</v>
      </c>
      <c r="AI1013">
        <v>-0.19912083732167579</v>
      </c>
      <c r="AJ1013">
        <v>-1.3117730233638421</v>
      </c>
      <c r="AK1013">
        <v>-0.807468536849556</v>
      </c>
      <c r="AL1013">
        <v>-6.1052831499024913</v>
      </c>
      <c r="AM1013">
        <v>2.2260830575331425E-3</v>
      </c>
      <c r="AN1013" s="2"/>
    </row>
    <row r="1014" spans="1:40" x14ac:dyDescent="0.45">
      <c r="A1014">
        <v>1013</v>
      </c>
      <c r="B1014" t="s">
        <v>486</v>
      </c>
      <c r="C1014">
        <v>1967</v>
      </c>
      <c r="D1014">
        <v>25</v>
      </c>
      <c r="E1014" t="s">
        <v>65</v>
      </c>
      <c r="F1014" t="s">
        <v>17</v>
      </c>
      <c r="G1014">
        <v>665</v>
      </c>
      <c r="H1014">
        <v>98</v>
      </c>
      <c r="I1014">
        <v>167</v>
      </c>
      <c r="J1014">
        <v>105</v>
      </c>
      <c r="K1014">
        <v>26</v>
      </c>
      <c r="L1014">
        <v>7</v>
      </c>
      <c r="M1014">
        <v>1</v>
      </c>
      <c r="N1014">
        <v>77</v>
      </c>
      <c r="O1014">
        <v>151</v>
      </c>
      <c r="P1014" s="28">
        <v>5.8</v>
      </c>
      <c r="Q1014">
        <v>3.4</v>
      </c>
      <c r="R1014">
        <v>6.7</v>
      </c>
      <c r="S1014">
        <v>-1.2</v>
      </c>
      <c r="T1014">
        <v>38</v>
      </c>
      <c r="U1014">
        <v>1</v>
      </c>
      <c r="V1014">
        <v>-47.217614202620098</v>
      </c>
      <c r="W1014">
        <v>12.105864051809421</v>
      </c>
      <c r="X1014">
        <v>3.4111799660295867</v>
      </c>
      <c r="Y1014">
        <v>16.115318968222642</v>
      </c>
      <c r="Z1014">
        <v>-6.2538256973302317</v>
      </c>
      <c r="AA1014">
        <v>-2.384504692095812</v>
      </c>
      <c r="AB1014">
        <v>-0.94232192630497602</v>
      </c>
      <c r="AC1014">
        <v>4.0036045428806899E-2</v>
      </c>
      <c r="AD1014">
        <v>-3.3370344754674544</v>
      </c>
      <c r="AE1014">
        <v>28.05468614447253</v>
      </c>
      <c r="AF1014">
        <v>-10.84811495465059</v>
      </c>
      <c r="AG1014">
        <v>7.4407392843355966</v>
      </c>
      <c r="AH1014">
        <v>9.8306171570322114</v>
      </c>
      <c r="AI1014">
        <v>0.13274722488111718</v>
      </c>
      <c r="AJ1014">
        <v>-8.307895814637666</v>
      </c>
      <c r="AK1014">
        <v>-0.134578089474926</v>
      </c>
      <c r="AL1014">
        <v>-2.2947010103698484</v>
      </c>
      <c r="AM1014">
        <v>9.1562772924340202E-2</v>
      </c>
      <c r="AN1014" s="2"/>
    </row>
    <row r="1015" spans="1:40" x14ac:dyDescent="0.45">
      <c r="A1015">
        <v>1014</v>
      </c>
      <c r="B1015" t="s">
        <v>625</v>
      </c>
      <c r="C1015">
        <v>2009</v>
      </c>
      <c r="D1015">
        <v>27</v>
      </c>
      <c r="E1015" t="s">
        <v>55</v>
      </c>
      <c r="F1015" t="s">
        <v>13</v>
      </c>
      <c r="G1015">
        <v>734</v>
      </c>
      <c r="H1015">
        <v>103</v>
      </c>
      <c r="I1015">
        <v>195</v>
      </c>
      <c r="J1015">
        <v>122</v>
      </c>
      <c r="K1015">
        <v>37</v>
      </c>
      <c r="L1015">
        <v>0</v>
      </c>
      <c r="M1015">
        <v>6</v>
      </c>
      <c r="N1015">
        <v>42</v>
      </c>
      <c r="O1015">
        <v>114</v>
      </c>
      <c r="P1015" s="28">
        <v>5.8</v>
      </c>
      <c r="Q1015">
        <v>3.4</v>
      </c>
      <c r="R1015">
        <v>4.5</v>
      </c>
      <c r="S1015">
        <v>1.8</v>
      </c>
      <c r="T1015">
        <v>16</v>
      </c>
      <c r="U1015">
        <v>1</v>
      </c>
      <c r="V1015">
        <v>-47.217614202620098</v>
      </c>
      <c r="W1015">
        <v>13.36196122410243</v>
      </c>
      <c r="X1015">
        <v>3.5852197602147697</v>
      </c>
      <c r="Y1015">
        <v>18.817288615589312</v>
      </c>
      <c r="Z1015">
        <v>-7.2663498578503649</v>
      </c>
      <c r="AA1015">
        <v>-3.3933336002901937</v>
      </c>
      <c r="AB1015">
        <v>0</v>
      </c>
      <c r="AC1015">
        <v>0.24021627257284139</v>
      </c>
      <c r="AD1015">
        <v>-1.8202006229822478</v>
      </c>
      <c r="AE1015">
        <v>21.180359075959391</v>
      </c>
      <c r="AF1015">
        <v>-10.84811495465059</v>
      </c>
      <c r="AG1015">
        <v>7.4407392843355966</v>
      </c>
      <c r="AH1015">
        <v>6.6026533144246198</v>
      </c>
      <c r="AI1015">
        <v>-0.19912083732167579</v>
      </c>
      <c r="AJ1015">
        <v>-3.498061395636912</v>
      </c>
      <c r="AK1015">
        <v>-0.134578089474926</v>
      </c>
      <c r="AL1015">
        <v>-3.1489360136280498</v>
      </c>
      <c r="AM1015">
        <v>4.1133222703177298E-2</v>
      </c>
      <c r="AN1015" s="2"/>
    </row>
    <row r="1016" spans="1:40" x14ac:dyDescent="0.45">
      <c r="A1016">
        <v>1015</v>
      </c>
      <c r="B1016" t="s">
        <v>105</v>
      </c>
      <c r="C1016">
        <v>2002</v>
      </c>
      <c r="D1016">
        <v>30</v>
      </c>
      <c r="E1016" t="s">
        <v>19</v>
      </c>
      <c r="F1016" t="s">
        <v>17</v>
      </c>
      <c r="G1016">
        <v>662</v>
      </c>
      <c r="H1016">
        <v>90</v>
      </c>
      <c r="I1016">
        <v>179</v>
      </c>
      <c r="J1016">
        <v>117</v>
      </c>
      <c r="K1016">
        <v>35</v>
      </c>
      <c r="L1016">
        <v>1</v>
      </c>
      <c r="M1016">
        <v>8</v>
      </c>
      <c r="N1016">
        <v>107</v>
      </c>
      <c r="O1016">
        <v>153</v>
      </c>
      <c r="P1016" s="28">
        <v>5.8</v>
      </c>
      <c r="Q1016">
        <v>3.8</v>
      </c>
      <c r="R1016">
        <v>5.5</v>
      </c>
      <c r="S1016">
        <v>-0.3</v>
      </c>
      <c r="T1016">
        <v>41</v>
      </c>
      <c r="U1016">
        <v>-1</v>
      </c>
      <c r="V1016">
        <v>-47.217614202620098</v>
      </c>
      <c r="W1016">
        <v>12.051251131274944</v>
      </c>
      <c r="X1016">
        <v>3.1327162953332941</v>
      </c>
      <c r="Y1016">
        <v>17.273305959951216</v>
      </c>
      <c r="Z1016">
        <v>-6.9685486341679725</v>
      </c>
      <c r="AA1016">
        <v>-3.2099101624366702</v>
      </c>
      <c r="AB1016">
        <v>-0.134617418043568</v>
      </c>
      <c r="AC1016">
        <v>0.32028836343045519</v>
      </c>
      <c r="AD1016">
        <v>-4.6371777775976311</v>
      </c>
      <c r="AE1016">
        <v>28.426271391419185</v>
      </c>
      <c r="AF1016">
        <v>-10.84811495465059</v>
      </c>
      <c r="AG1016">
        <v>8.3161203766103728</v>
      </c>
      <c r="AH1016">
        <v>8.0699096065189799</v>
      </c>
      <c r="AI1016">
        <v>3.3186806220279294E-2</v>
      </c>
      <c r="AJ1016">
        <v>-8.9637823263195866</v>
      </c>
      <c r="AK1016">
        <v>0.134578089474926</v>
      </c>
      <c r="AL1016">
        <v>-4.2221374556024625</v>
      </c>
      <c r="AM1016">
        <v>1.4455241566325489E-2</v>
      </c>
      <c r="AN1016" s="2"/>
    </row>
    <row r="1017" spans="1:40" x14ac:dyDescent="0.45">
      <c r="A1017">
        <v>1016</v>
      </c>
      <c r="B1017" t="s">
        <v>75</v>
      </c>
      <c r="C1017">
        <v>2006</v>
      </c>
      <c r="D1017">
        <v>23</v>
      </c>
      <c r="E1017" t="s">
        <v>76</v>
      </c>
      <c r="F1017" t="s">
        <v>13</v>
      </c>
      <c r="G1017">
        <v>608</v>
      </c>
      <c r="H1017">
        <v>86</v>
      </c>
      <c r="I1017">
        <v>181</v>
      </c>
      <c r="J1017">
        <v>128</v>
      </c>
      <c r="K1017">
        <v>36</v>
      </c>
      <c r="L1017">
        <v>4</v>
      </c>
      <c r="M1017">
        <v>8</v>
      </c>
      <c r="N1017">
        <v>79</v>
      </c>
      <c r="O1017">
        <v>144</v>
      </c>
      <c r="P1017" s="28">
        <v>5.8</v>
      </c>
      <c r="Q1017">
        <v>3.7</v>
      </c>
      <c r="R1017">
        <v>6.2</v>
      </c>
      <c r="S1017">
        <v>0.3</v>
      </c>
      <c r="T1017">
        <v>34</v>
      </c>
      <c r="U1017">
        <v>1</v>
      </c>
      <c r="V1017">
        <v>-47.217614202620098</v>
      </c>
      <c r="W1017">
        <v>11.068218561654328</v>
      </c>
      <c r="X1017">
        <v>2.9934844599851478</v>
      </c>
      <c r="Y1017">
        <v>17.466303791905979</v>
      </c>
      <c r="Z1017">
        <v>-7.6237113262692349</v>
      </c>
      <c r="AA1017">
        <v>-3.3016218813634319</v>
      </c>
      <c r="AB1017">
        <v>-0.538469672174272</v>
      </c>
      <c r="AC1017">
        <v>0.32028836343045519</v>
      </c>
      <c r="AD1017">
        <v>-3.4237106956094663</v>
      </c>
      <c r="AE1017">
        <v>26.754137780159233</v>
      </c>
      <c r="AF1017">
        <v>-10.84811495465059</v>
      </c>
      <c r="AG1017">
        <v>8.0972751035416781</v>
      </c>
      <c r="AH1017">
        <v>9.0969890109850322</v>
      </c>
      <c r="AI1017">
        <v>-3.3186806220279294E-2</v>
      </c>
      <c r="AJ1017">
        <v>-7.4333804657284377</v>
      </c>
      <c r="AK1017">
        <v>-0.134578089474926</v>
      </c>
      <c r="AL1017">
        <v>-4.7576910224488849</v>
      </c>
      <c r="AM1017">
        <v>8.5123282199080878E-3</v>
      </c>
      <c r="AN1017" s="2"/>
    </row>
    <row r="1018" spans="1:40" x14ac:dyDescent="0.45">
      <c r="A1018">
        <v>1017</v>
      </c>
      <c r="B1018" t="s">
        <v>373</v>
      </c>
      <c r="C1018">
        <v>1947</v>
      </c>
      <c r="D1018">
        <v>28</v>
      </c>
      <c r="E1018" t="s">
        <v>228</v>
      </c>
      <c r="F1018" t="s">
        <v>17</v>
      </c>
      <c r="G1018">
        <v>590</v>
      </c>
      <c r="H1018">
        <v>81</v>
      </c>
      <c r="I1018">
        <v>135</v>
      </c>
      <c r="J1018">
        <v>95</v>
      </c>
      <c r="K1018">
        <v>24</v>
      </c>
      <c r="L1018">
        <v>4</v>
      </c>
      <c r="M1018">
        <v>7</v>
      </c>
      <c r="N1018">
        <v>104</v>
      </c>
      <c r="O1018">
        <v>121</v>
      </c>
      <c r="P1018" s="28">
        <v>5.8</v>
      </c>
      <c r="Q1018">
        <v>3.5</v>
      </c>
      <c r="R1018">
        <v>4.7</v>
      </c>
      <c r="S1018">
        <v>2.1</v>
      </c>
      <c r="T1018">
        <v>12</v>
      </c>
      <c r="U1018">
        <v>2</v>
      </c>
      <c r="V1018">
        <v>-47.217614202620098</v>
      </c>
      <c r="W1018">
        <v>10.740541038447457</v>
      </c>
      <c r="X1018">
        <v>2.8194446657999648</v>
      </c>
      <c r="Y1018">
        <v>13.027353656946449</v>
      </c>
      <c r="Z1018">
        <v>-5.6582232499654479</v>
      </c>
      <c r="AA1018">
        <v>-2.201081254242288</v>
      </c>
      <c r="AB1018">
        <v>-0.538469672174272</v>
      </c>
      <c r="AC1018">
        <v>0.28025231800164829</v>
      </c>
      <c r="AD1018">
        <v>-4.5071634473846141</v>
      </c>
      <c r="AE1018">
        <v>22.480907440272688</v>
      </c>
      <c r="AF1018">
        <v>-10.84811495465059</v>
      </c>
      <c r="AG1018">
        <v>7.6595845574042905</v>
      </c>
      <c r="AH1018">
        <v>6.896104572843492</v>
      </c>
      <c r="AI1018">
        <v>-0.2323076435419551</v>
      </c>
      <c r="AJ1018">
        <v>-2.6235460467276841</v>
      </c>
      <c r="AK1018">
        <v>-0.269156178949852</v>
      </c>
      <c r="AL1018">
        <v>-10.191488400540816</v>
      </c>
      <c r="AM1018">
        <v>3.7486642520850781E-5</v>
      </c>
      <c r="AN1018" s="2"/>
    </row>
    <row r="1019" spans="1:40" x14ac:dyDescent="0.45">
      <c r="A1019">
        <v>1018</v>
      </c>
      <c r="B1019" t="s">
        <v>290</v>
      </c>
      <c r="C1019">
        <v>2010</v>
      </c>
      <c r="D1019">
        <v>31</v>
      </c>
      <c r="E1019" t="s">
        <v>28</v>
      </c>
      <c r="F1019" t="s">
        <v>17</v>
      </c>
      <c r="G1019">
        <v>511</v>
      </c>
      <c r="H1019">
        <v>75</v>
      </c>
      <c r="I1019">
        <v>117</v>
      </c>
      <c r="J1019">
        <v>79</v>
      </c>
      <c r="K1019">
        <v>20</v>
      </c>
      <c r="L1019">
        <v>2</v>
      </c>
      <c r="M1019">
        <v>13</v>
      </c>
      <c r="N1019">
        <v>63</v>
      </c>
      <c r="O1019">
        <v>123</v>
      </c>
      <c r="P1019" s="28">
        <v>5.8</v>
      </c>
      <c r="Q1019">
        <v>4.3</v>
      </c>
      <c r="R1019">
        <v>4</v>
      </c>
      <c r="S1019">
        <v>2.1</v>
      </c>
      <c r="T1019">
        <v>17</v>
      </c>
      <c r="U1019">
        <v>5</v>
      </c>
      <c r="V1019">
        <v>-47.217614202620098</v>
      </c>
      <c r="W1019">
        <v>9.3024007977061878</v>
      </c>
      <c r="X1019">
        <v>2.6105969127777451</v>
      </c>
      <c r="Y1019">
        <v>11.290373169353588</v>
      </c>
      <c r="Z1019">
        <v>-4.7052593341817932</v>
      </c>
      <c r="AA1019">
        <v>-1.83423437853524</v>
      </c>
      <c r="AB1019">
        <v>-0.269234836087136</v>
      </c>
      <c r="AC1019">
        <v>0.52046859057448969</v>
      </c>
      <c r="AD1019">
        <v>-2.7303009344733717</v>
      </c>
      <c r="AE1019">
        <v>22.852492687219346</v>
      </c>
      <c r="AF1019">
        <v>-10.84811495465059</v>
      </c>
      <c r="AG1019">
        <v>9.4103467419538429</v>
      </c>
      <c r="AH1019">
        <v>5.8690251683774397</v>
      </c>
      <c r="AI1019">
        <v>-0.2323076435419551</v>
      </c>
      <c r="AJ1019">
        <v>-3.7166902328642188</v>
      </c>
      <c r="AK1019">
        <v>-0.67289044737463</v>
      </c>
      <c r="AL1019">
        <v>-10.370942896366399</v>
      </c>
      <c r="AM1019">
        <v>3.132875394887908E-5</v>
      </c>
      <c r="AN1019" s="2"/>
    </row>
    <row r="1020" spans="1:40" x14ac:dyDescent="0.45">
      <c r="A1020">
        <v>1019</v>
      </c>
      <c r="B1020" t="s">
        <v>319</v>
      </c>
      <c r="C1020">
        <v>1976</v>
      </c>
      <c r="D1020">
        <v>32</v>
      </c>
      <c r="E1020" t="s">
        <v>94</v>
      </c>
      <c r="F1020" t="s">
        <v>13</v>
      </c>
      <c r="G1020">
        <v>640</v>
      </c>
      <c r="H1020">
        <v>75</v>
      </c>
      <c r="I1020">
        <v>132</v>
      </c>
      <c r="J1020">
        <v>85</v>
      </c>
      <c r="K1020">
        <v>18</v>
      </c>
      <c r="L1020">
        <v>2</v>
      </c>
      <c r="M1020">
        <v>20</v>
      </c>
      <c r="N1020">
        <v>76</v>
      </c>
      <c r="O1020">
        <v>128</v>
      </c>
      <c r="P1020" s="28">
        <v>5.8</v>
      </c>
      <c r="Q1020">
        <v>3.5</v>
      </c>
      <c r="R1020">
        <v>5.6</v>
      </c>
      <c r="S1020">
        <v>0.8</v>
      </c>
      <c r="T1020">
        <v>23</v>
      </c>
      <c r="U1020">
        <v>2</v>
      </c>
      <c r="V1020">
        <v>-47.217614202620098</v>
      </c>
      <c r="W1020">
        <v>11.650756380688767</v>
      </c>
      <c r="X1020">
        <v>2.6105969127777451</v>
      </c>
      <c r="Y1020">
        <v>12.737856909014305</v>
      </c>
      <c r="Z1020">
        <v>-5.062620802600664</v>
      </c>
      <c r="AA1020">
        <v>-1.650810940681716</v>
      </c>
      <c r="AB1020">
        <v>-0.269234836087136</v>
      </c>
      <c r="AC1020">
        <v>0.80072090857613798</v>
      </c>
      <c r="AD1020">
        <v>-3.2936963653964484</v>
      </c>
      <c r="AE1020">
        <v>23.781455804585985</v>
      </c>
      <c r="AF1020">
        <v>-10.84811495465059</v>
      </c>
      <c r="AG1020">
        <v>7.6595845574042905</v>
      </c>
      <c r="AH1020">
        <v>8.2166352357284147</v>
      </c>
      <c r="AI1020">
        <v>-8.8498149920744798E-2</v>
      </c>
      <c r="AJ1020">
        <v>-5.0284632562280613</v>
      </c>
      <c r="AK1020">
        <v>-0.269156178949852</v>
      </c>
      <c r="AL1020">
        <v>-6.2706029783596637</v>
      </c>
      <c r="AM1020">
        <v>1.8875184907632804E-3</v>
      </c>
      <c r="AN1020" s="2"/>
    </row>
    <row r="1021" spans="1:40" x14ac:dyDescent="0.45">
      <c r="A1021">
        <v>1020</v>
      </c>
      <c r="B1021" t="s">
        <v>91</v>
      </c>
      <c r="C1021">
        <v>1987</v>
      </c>
      <c r="D1021">
        <v>22</v>
      </c>
      <c r="E1021" t="s">
        <v>62</v>
      </c>
      <c r="F1021" t="s">
        <v>17</v>
      </c>
      <c r="G1021">
        <v>611</v>
      </c>
      <c r="H1021">
        <v>99</v>
      </c>
      <c r="I1021">
        <v>144</v>
      </c>
      <c r="J1021">
        <v>76</v>
      </c>
      <c r="K1021">
        <v>34</v>
      </c>
      <c r="L1021">
        <v>9</v>
      </c>
      <c r="M1021">
        <v>32</v>
      </c>
      <c r="N1021">
        <v>54</v>
      </c>
      <c r="O1021">
        <v>114</v>
      </c>
      <c r="P1021" s="28">
        <v>5.8</v>
      </c>
      <c r="Q1021">
        <v>3.7</v>
      </c>
      <c r="R1021">
        <v>3.2</v>
      </c>
      <c r="S1021">
        <v>2.1</v>
      </c>
      <c r="T1021">
        <v>11</v>
      </c>
      <c r="U1021">
        <v>5</v>
      </c>
      <c r="V1021">
        <v>-47.217614202620098</v>
      </c>
      <c r="W1021">
        <v>11.122831482188808</v>
      </c>
      <c r="X1021">
        <v>3.4459879248666234</v>
      </c>
      <c r="Y1021">
        <v>13.895843900742879</v>
      </c>
      <c r="Z1021">
        <v>-4.5265785999723578</v>
      </c>
      <c r="AA1021">
        <v>-3.1181984435099079</v>
      </c>
      <c r="AB1021">
        <v>-1.211556762392112</v>
      </c>
      <c r="AC1021">
        <v>1.2811534537218208</v>
      </c>
      <c r="AD1021">
        <v>-2.3402579438343185</v>
      </c>
      <c r="AE1021">
        <v>21.180359075959391</v>
      </c>
      <c r="AF1021">
        <v>-10.84811495465059</v>
      </c>
      <c r="AG1021">
        <v>8.0972751035416781</v>
      </c>
      <c r="AH1021">
        <v>4.6952201347019518</v>
      </c>
      <c r="AI1021">
        <v>-0.2323076435419551</v>
      </c>
      <c r="AJ1021">
        <v>-2.4049172095003768</v>
      </c>
      <c r="AK1021">
        <v>-0.67289044737463</v>
      </c>
      <c r="AL1021">
        <v>-8.8537651316731925</v>
      </c>
      <c r="AM1021">
        <v>1.4282249901067173E-4</v>
      </c>
      <c r="AN1021" s="2"/>
    </row>
    <row r="1022" spans="1:40" x14ac:dyDescent="0.45">
      <c r="A1022">
        <v>1021</v>
      </c>
      <c r="B1022" t="s">
        <v>58</v>
      </c>
      <c r="C1022">
        <v>2006</v>
      </c>
      <c r="D1022">
        <v>23</v>
      </c>
      <c r="E1022" t="s">
        <v>385</v>
      </c>
      <c r="F1022" t="s">
        <v>17</v>
      </c>
      <c r="G1022">
        <v>676</v>
      </c>
      <c r="H1022">
        <v>112</v>
      </c>
      <c r="I1022">
        <v>195</v>
      </c>
      <c r="J1022">
        <v>117</v>
      </c>
      <c r="K1022">
        <v>50</v>
      </c>
      <c r="L1022">
        <v>2</v>
      </c>
      <c r="M1022">
        <v>9</v>
      </c>
      <c r="N1022">
        <v>86</v>
      </c>
      <c r="O1022">
        <v>159</v>
      </c>
      <c r="P1022" s="28">
        <v>5.8</v>
      </c>
      <c r="Q1022">
        <v>3.8</v>
      </c>
      <c r="R1022">
        <v>6.8</v>
      </c>
      <c r="S1022">
        <v>-0.7</v>
      </c>
      <c r="T1022">
        <v>52</v>
      </c>
      <c r="U1022">
        <v>-4</v>
      </c>
      <c r="V1022">
        <v>-47.217614202620098</v>
      </c>
      <c r="W1022">
        <v>12.306111427102509</v>
      </c>
      <c r="X1022">
        <v>3.8984913897480991</v>
      </c>
      <c r="Y1022">
        <v>18.817288615589312</v>
      </c>
      <c r="Z1022">
        <v>-6.9685486341679725</v>
      </c>
      <c r="AA1022">
        <v>-4.5855859463380995</v>
      </c>
      <c r="AB1022">
        <v>-0.269234836087136</v>
      </c>
      <c r="AC1022">
        <v>0.36032440885926209</v>
      </c>
      <c r="AD1022">
        <v>-3.7270774661065076</v>
      </c>
      <c r="AE1022">
        <v>29.541027132259153</v>
      </c>
      <c r="AF1022">
        <v>-10.84811495465059</v>
      </c>
      <c r="AG1022">
        <v>8.3161203766103728</v>
      </c>
      <c r="AH1022">
        <v>9.9773427862416479</v>
      </c>
      <c r="AI1022">
        <v>7.7435881180651686E-2</v>
      </c>
      <c r="AJ1022">
        <v>-11.368699535819964</v>
      </c>
      <c r="AK1022">
        <v>0.538312357899704</v>
      </c>
      <c r="AL1022">
        <v>-1.1524212002996581</v>
      </c>
      <c r="AM1022">
        <v>0.24004711884236718</v>
      </c>
      <c r="AN1022" s="2"/>
    </row>
    <row r="1023" spans="1:40" x14ac:dyDescent="0.45">
      <c r="A1023">
        <v>1022</v>
      </c>
      <c r="B1023" t="s">
        <v>358</v>
      </c>
      <c r="C1023">
        <v>1958</v>
      </c>
      <c r="D1023">
        <v>24</v>
      </c>
      <c r="E1023" t="s">
        <v>235</v>
      </c>
      <c r="F1023" t="s">
        <v>13</v>
      </c>
      <c r="G1023">
        <v>578</v>
      </c>
      <c r="H1023">
        <v>80</v>
      </c>
      <c r="I1023">
        <v>148</v>
      </c>
      <c r="J1023">
        <v>78</v>
      </c>
      <c r="K1023">
        <v>26</v>
      </c>
      <c r="L1023">
        <v>3</v>
      </c>
      <c r="M1023">
        <v>0</v>
      </c>
      <c r="N1023">
        <v>84</v>
      </c>
      <c r="O1023">
        <v>180</v>
      </c>
      <c r="P1023" s="28">
        <v>5.8</v>
      </c>
      <c r="Q1023">
        <v>4</v>
      </c>
      <c r="R1023">
        <v>5.9</v>
      </c>
      <c r="S1023">
        <v>-0.8</v>
      </c>
      <c r="T1023">
        <v>52</v>
      </c>
      <c r="U1023">
        <v>-6</v>
      </c>
      <c r="V1023">
        <v>-47.217614202620098</v>
      </c>
      <c r="W1023">
        <v>10.522089356309543</v>
      </c>
      <c r="X1023">
        <v>2.7846367069629281</v>
      </c>
      <c r="Y1023">
        <v>14.281839564652403</v>
      </c>
      <c r="Z1023">
        <v>-4.6456990894453147</v>
      </c>
      <c r="AA1023">
        <v>-2.384504692095812</v>
      </c>
      <c r="AB1023">
        <v>-0.40385225413070402</v>
      </c>
      <c r="AC1023">
        <v>0</v>
      </c>
      <c r="AD1023">
        <v>-3.6404012459644957</v>
      </c>
      <c r="AE1023">
        <v>33.44267222519904</v>
      </c>
      <c r="AF1023">
        <v>-10.84811495465059</v>
      </c>
      <c r="AG1023">
        <v>8.7538109227477605</v>
      </c>
      <c r="AH1023">
        <v>8.6568121233567243</v>
      </c>
      <c r="AI1023">
        <v>8.8498149920744798E-2</v>
      </c>
      <c r="AJ1023">
        <v>-11.368699535819964</v>
      </c>
      <c r="AK1023">
        <v>0.807468536849556</v>
      </c>
      <c r="AL1023">
        <v>-1.1710583887282811</v>
      </c>
      <c r="AM1023">
        <v>0.23666372881969786</v>
      </c>
      <c r="AN1023" s="2"/>
    </row>
    <row r="1024" spans="1:40" x14ac:dyDescent="0.45">
      <c r="A1024">
        <v>1023</v>
      </c>
      <c r="B1024" t="s">
        <v>626</v>
      </c>
      <c r="C1024">
        <v>1957</v>
      </c>
      <c r="D1024">
        <v>29</v>
      </c>
      <c r="E1024" t="s">
        <v>22</v>
      </c>
      <c r="F1024" t="s">
        <v>13</v>
      </c>
      <c r="G1024">
        <v>625</v>
      </c>
      <c r="H1024">
        <v>87</v>
      </c>
      <c r="I1024">
        <v>156</v>
      </c>
      <c r="J1024">
        <v>109</v>
      </c>
      <c r="K1024">
        <v>25</v>
      </c>
      <c r="L1024">
        <v>9</v>
      </c>
      <c r="M1024">
        <v>2</v>
      </c>
      <c r="N1024">
        <v>59</v>
      </c>
      <c r="O1024">
        <v>120</v>
      </c>
      <c r="P1024" s="28">
        <v>5.8</v>
      </c>
      <c r="Q1024">
        <v>3.9</v>
      </c>
      <c r="R1024">
        <v>4.3</v>
      </c>
      <c r="S1024">
        <v>2.4</v>
      </c>
      <c r="T1024">
        <v>15</v>
      </c>
      <c r="U1024">
        <v>0</v>
      </c>
      <c r="V1024">
        <v>-47.217614202620098</v>
      </c>
      <c r="W1024">
        <v>11.377691778016374</v>
      </c>
      <c r="X1024">
        <v>3.028292418822184</v>
      </c>
      <c r="Y1024">
        <v>15.053830892471451</v>
      </c>
      <c r="Z1024">
        <v>-6.4920666762761456</v>
      </c>
      <c r="AA1024">
        <v>-2.2927929731690497</v>
      </c>
      <c r="AB1024">
        <v>-1.211556762392112</v>
      </c>
      <c r="AC1024">
        <v>8.0072090857613798E-2</v>
      </c>
      <c r="AD1024">
        <v>-2.5569484941893483</v>
      </c>
      <c r="AE1024">
        <v>22.295114816799362</v>
      </c>
      <c r="AF1024">
        <v>-10.84811495465059</v>
      </c>
      <c r="AG1024">
        <v>8.5349656496790658</v>
      </c>
      <c r="AH1024">
        <v>6.3092020560057476</v>
      </c>
      <c r="AI1024">
        <v>-0.26549444976223435</v>
      </c>
      <c r="AJ1024">
        <v>-3.2794325584096051</v>
      </c>
      <c r="AK1024">
        <v>0</v>
      </c>
      <c r="AL1024">
        <v>-7.4848513688173917</v>
      </c>
      <c r="AM1024">
        <v>5.6121148894312171E-4</v>
      </c>
      <c r="AN1024" s="2"/>
    </row>
    <row r="1025" spans="1:40" x14ac:dyDescent="0.45">
      <c r="A1025">
        <v>1024</v>
      </c>
      <c r="B1025" t="s">
        <v>627</v>
      </c>
      <c r="C1025">
        <v>1987</v>
      </c>
      <c r="D1025">
        <v>27</v>
      </c>
      <c r="E1025" t="s">
        <v>117</v>
      </c>
      <c r="F1025" t="s">
        <v>17</v>
      </c>
      <c r="G1025">
        <v>423</v>
      </c>
      <c r="H1025">
        <v>69</v>
      </c>
      <c r="I1025">
        <v>108</v>
      </c>
      <c r="J1025">
        <v>64</v>
      </c>
      <c r="K1025">
        <v>26</v>
      </c>
      <c r="L1025">
        <v>6</v>
      </c>
      <c r="M1025">
        <v>7</v>
      </c>
      <c r="N1025">
        <v>67</v>
      </c>
      <c r="O1025">
        <v>153</v>
      </c>
      <c r="P1025" s="28">
        <v>5.8</v>
      </c>
      <c r="Q1025">
        <v>4.3</v>
      </c>
      <c r="R1025">
        <v>4.7</v>
      </c>
      <c r="S1025">
        <v>1.2</v>
      </c>
      <c r="T1025">
        <v>31</v>
      </c>
      <c r="U1025">
        <v>0</v>
      </c>
      <c r="V1025">
        <v>-47.217614202620098</v>
      </c>
      <c r="W1025">
        <v>7.700421795361482</v>
      </c>
      <c r="X1025">
        <v>2.4017491597555254</v>
      </c>
      <c r="Y1025">
        <v>10.421882925557158</v>
      </c>
      <c r="Z1025">
        <v>-3.8118556631346174</v>
      </c>
      <c r="AA1025">
        <v>-2.384504692095812</v>
      </c>
      <c r="AB1025">
        <v>-0.80770450826140805</v>
      </c>
      <c r="AC1025">
        <v>0.28025231800164829</v>
      </c>
      <c r="AD1025">
        <v>-2.9036533747573956</v>
      </c>
      <c r="AE1025">
        <v>28.426271391419185</v>
      </c>
      <c r="AF1025">
        <v>-10.84811495465059</v>
      </c>
      <c r="AG1025">
        <v>9.4103467419538429</v>
      </c>
      <c r="AH1025">
        <v>6.896104572843492</v>
      </c>
      <c r="AI1025">
        <v>-0.13274722488111718</v>
      </c>
      <c r="AJ1025">
        <v>-6.7774939540465171</v>
      </c>
      <c r="AK1025">
        <v>0</v>
      </c>
      <c r="AL1025">
        <v>-9.3466596695552298</v>
      </c>
      <c r="AM1025">
        <v>8.724878502909532E-5</v>
      </c>
      <c r="AN1025" s="2"/>
    </row>
    <row r="1026" spans="1:40" x14ac:dyDescent="0.45">
      <c r="A1026">
        <v>1025</v>
      </c>
      <c r="B1026" t="s">
        <v>501</v>
      </c>
      <c r="C1026">
        <v>2016</v>
      </c>
      <c r="D1026">
        <v>26</v>
      </c>
      <c r="E1026" t="s">
        <v>52</v>
      </c>
      <c r="F1026" t="s">
        <v>17</v>
      </c>
      <c r="G1026">
        <v>676</v>
      </c>
      <c r="H1026">
        <v>94</v>
      </c>
      <c r="I1026">
        <v>170</v>
      </c>
      <c r="J1026">
        <v>91</v>
      </c>
      <c r="K1026">
        <v>43</v>
      </c>
      <c r="L1026">
        <v>4</v>
      </c>
      <c r="M1026">
        <v>3</v>
      </c>
      <c r="N1026">
        <v>74</v>
      </c>
      <c r="O1026">
        <v>143</v>
      </c>
      <c r="P1026" s="28">
        <v>5.8</v>
      </c>
      <c r="Q1026">
        <v>3.7</v>
      </c>
      <c r="R1026">
        <v>4.4000000000000004</v>
      </c>
      <c r="S1026">
        <v>0.5</v>
      </c>
      <c r="T1026">
        <v>34</v>
      </c>
      <c r="U1026">
        <v>-2</v>
      </c>
      <c r="V1026">
        <v>-47.217614202620098</v>
      </c>
      <c r="W1026">
        <v>12.306111427102509</v>
      </c>
      <c r="X1026">
        <v>3.2719481306814404</v>
      </c>
      <c r="Y1026">
        <v>16.404815716154786</v>
      </c>
      <c r="Z1026">
        <v>-5.419982271019534</v>
      </c>
      <c r="AA1026">
        <v>-3.9436039138507661</v>
      </c>
      <c r="AB1026">
        <v>-0.538469672174272</v>
      </c>
      <c r="AC1026">
        <v>0.1201081362864207</v>
      </c>
      <c r="AD1026">
        <v>-3.2070201452544369</v>
      </c>
      <c r="AE1026">
        <v>26.568345156685904</v>
      </c>
      <c r="AF1026">
        <v>-10.84811495465059</v>
      </c>
      <c r="AG1026">
        <v>8.0972751035416781</v>
      </c>
      <c r="AH1026">
        <v>6.4559276852151841</v>
      </c>
      <c r="AI1026">
        <v>-5.5311343700465497E-2</v>
      </c>
      <c r="AJ1026">
        <v>-7.4333804657284377</v>
      </c>
      <c r="AK1026">
        <v>0.269156178949852</v>
      </c>
      <c r="AL1026">
        <v>-5.1698094343808245</v>
      </c>
      <c r="AM1026">
        <v>5.6535083237496588E-3</v>
      </c>
      <c r="AN1026" s="2"/>
    </row>
    <row r="1027" spans="1:40" x14ac:dyDescent="0.45">
      <c r="A1027">
        <v>1026</v>
      </c>
      <c r="B1027" t="s">
        <v>133</v>
      </c>
      <c r="C1027">
        <v>1989</v>
      </c>
      <c r="D1027">
        <v>33</v>
      </c>
      <c r="E1027" t="s">
        <v>43</v>
      </c>
      <c r="F1027" t="s">
        <v>13</v>
      </c>
      <c r="G1027">
        <v>690</v>
      </c>
      <c r="H1027">
        <v>101</v>
      </c>
      <c r="I1027">
        <v>195</v>
      </c>
      <c r="J1027">
        <v>127</v>
      </c>
      <c r="K1027">
        <v>38</v>
      </c>
      <c r="L1027">
        <v>9</v>
      </c>
      <c r="M1027">
        <v>19</v>
      </c>
      <c r="N1027">
        <v>63</v>
      </c>
      <c r="O1027">
        <v>152</v>
      </c>
      <c r="P1027" s="28">
        <v>5.8</v>
      </c>
      <c r="Q1027">
        <v>3.5</v>
      </c>
      <c r="R1027">
        <v>7.3</v>
      </c>
      <c r="S1027">
        <v>-1.3</v>
      </c>
      <c r="T1027">
        <v>40</v>
      </c>
      <c r="U1027">
        <v>5</v>
      </c>
      <c r="V1027">
        <v>-47.217614202620098</v>
      </c>
      <c r="W1027">
        <v>12.560971722930077</v>
      </c>
      <c r="X1027">
        <v>3.5156038425406964</v>
      </c>
      <c r="Y1027">
        <v>18.817288615589312</v>
      </c>
      <c r="Z1027">
        <v>-7.5641510815327564</v>
      </c>
      <c r="AA1027">
        <v>-3.4850453192169559</v>
      </c>
      <c r="AB1027">
        <v>-1.211556762392112</v>
      </c>
      <c r="AC1027">
        <v>0.76068486314733108</v>
      </c>
      <c r="AD1027">
        <v>-2.7303009344733717</v>
      </c>
      <c r="AE1027">
        <v>28.240478767945856</v>
      </c>
      <c r="AF1027">
        <v>-10.84811495465059</v>
      </c>
      <c r="AG1027">
        <v>7.6595845574042905</v>
      </c>
      <c r="AH1027">
        <v>10.710970932288827</v>
      </c>
      <c r="AI1027">
        <v>0.14380949362121029</v>
      </c>
      <c r="AJ1027">
        <v>-8.7451534890922797</v>
      </c>
      <c r="AK1027">
        <v>-0.67289044737463</v>
      </c>
      <c r="AL1027">
        <v>-6.5434395885194174E-2</v>
      </c>
      <c r="AM1027">
        <v>0.48364723536078219</v>
      </c>
      <c r="AN1027" s="2"/>
    </row>
    <row r="1028" spans="1:40" x14ac:dyDescent="0.45">
      <c r="A1028">
        <v>1027</v>
      </c>
      <c r="B1028" t="s">
        <v>303</v>
      </c>
      <c r="C1028">
        <v>2012</v>
      </c>
      <c r="D1028">
        <v>31</v>
      </c>
      <c r="E1028" t="s">
        <v>304</v>
      </c>
      <c r="F1028" t="s">
        <v>13</v>
      </c>
      <c r="G1028">
        <v>668</v>
      </c>
      <c r="H1028">
        <v>88</v>
      </c>
      <c r="I1028">
        <v>151</v>
      </c>
      <c r="J1028">
        <v>85</v>
      </c>
      <c r="K1028">
        <v>39</v>
      </c>
      <c r="L1028">
        <v>7</v>
      </c>
      <c r="M1028">
        <v>14</v>
      </c>
      <c r="N1028">
        <v>97</v>
      </c>
      <c r="O1028">
        <v>137</v>
      </c>
      <c r="P1028" s="28">
        <v>5.8</v>
      </c>
      <c r="Q1028">
        <v>3.3</v>
      </c>
      <c r="R1028">
        <v>5.4</v>
      </c>
      <c r="S1028">
        <v>0.6</v>
      </c>
      <c r="T1028">
        <v>29</v>
      </c>
      <c r="U1028">
        <v>-3</v>
      </c>
      <c r="V1028">
        <v>-47.217614202620098</v>
      </c>
      <c r="W1028">
        <v>12.160476972343901</v>
      </c>
      <c r="X1028">
        <v>3.0631003776592207</v>
      </c>
      <c r="Y1028">
        <v>14.571336312584545</v>
      </c>
      <c r="Z1028">
        <v>-5.062620802600664</v>
      </c>
      <c r="AA1028">
        <v>-3.5767570381437181</v>
      </c>
      <c r="AB1028">
        <v>-0.94232192630497602</v>
      </c>
      <c r="AC1028">
        <v>0.56050463600329659</v>
      </c>
      <c r="AD1028">
        <v>-4.2037966768875723</v>
      </c>
      <c r="AE1028">
        <v>25.453589415845936</v>
      </c>
      <c r="AF1028">
        <v>-10.84811495465059</v>
      </c>
      <c r="AG1028">
        <v>7.2218940112669019</v>
      </c>
      <c r="AH1028">
        <v>7.9231839773095443</v>
      </c>
      <c r="AI1028">
        <v>-6.6373612440558588E-2</v>
      </c>
      <c r="AJ1028">
        <v>-6.3402362795919034</v>
      </c>
      <c r="AK1028">
        <v>0.403734268424778</v>
      </c>
      <c r="AL1028">
        <v>-6.9000155218019561</v>
      </c>
      <c r="AM1028">
        <v>1.0067552090419689E-3</v>
      </c>
      <c r="AN1028" s="2"/>
    </row>
    <row r="1029" spans="1:40" x14ac:dyDescent="0.45">
      <c r="A1029">
        <v>1028</v>
      </c>
      <c r="B1029" t="s">
        <v>628</v>
      </c>
      <c r="C1029">
        <v>2006</v>
      </c>
      <c r="D1029">
        <v>26</v>
      </c>
      <c r="E1029" t="s">
        <v>43</v>
      </c>
      <c r="F1029" t="s">
        <v>17</v>
      </c>
      <c r="G1029">
        <v>608</v>
      </c>
      <c r="H1029">
        <v>101</v>
      </c>
      <c r="I1029">
        <v>145</v>
      </c>
      <c r="J1029">
        <v>67</v>
      </c>
      <c r="K1029">
        <v>39</v>
      </c>
      <c r="L1029">
        <v>4</v>
      </c>
      <c r="M1029">
        <v>8</v>
      </c>
      <c r="N1029">
        <v>63</v>
      </c>
      <c r="O1029">
        <v>125</v>
      </c>
      <c r="P1029" s="28">
        <v>5.8</v>
      </c>
      <c r="Q1029">
        <v>4</v>
      </c>
      <c r="R1029">
        <v>4.2</v>
      </c>
      <c r="S1029">
        <v>2.2000000000000002</v>
      </c>
      <c r="T1029">
        <v>19</v>
      </c>
      <c r="U1029">
        <v>-1</v>
      </c>
      <c r="V1029">
        <v>-47.217614202620098</v>
      </c>
      <c r="W1029">
        <v>11.068218561654328</v>
      </c>
      <c r="X1029">
        <v>3.5156038425406964</v>
      </c>
      <c r="Y1029">
        <v>13.992342816720258</v>
      </c>
      <c r="Z1029">
        <v>-3.9905363973440524</v>
      </c>
      <c r="AA1029">
        <v>-3.5767570381437181</v>
      </c>
      <c r="AB1029">
        <v>-0.538469672174272</v>
      </c>
      <c r="AC1029">
        <v>0.32028836343045519</v>
      </c>
      <c r="AD1029">
        <v>-2.7303009344733717</v>
      </c>
      <c r="AE1029">
        <v>23.224077934166001</v>
      </c>
      <c r="AF1029">
        <v>-10.84811495465059</v>
      </c>
      <c r="AG1029">
        <v>8.7538109227477605</v>
      </c>
      <c r="AH1029">
        <v>6.1624764267963119</v>
      </c>
      <c r="AI1029">
        <v>-0.24336991228204821</v>
      </c>
      <c r="AJ1029">
        <v>-4.153947907318833</v>
      </c>
      <c r="AK1029">
        <v>0.134578089474926</v>
      </c>
      <c r="AL1029">
        <v>-6.127714061476242</v>
      </c>
      <c r="AM1029">
        <v>2.1768133285619286E-3</v>
      </c>
      <c r="AN1029" s="2"/>
    </row>
    <row r="1030" spans="1:40" x14ac:dyDescent="0.45">
      <c r="A1030">
        <v>1029</v>
      </c>
      <c r="B1030" t="s">
        <v>629</v>
      </c>
      <c r="C1030">
        <v>2023</v>
      </c>
      <c r="D1030">
        <v>27</v>
      </c>
      <c r="E1030" t="s">
        <v>117</v>
      </c>
      <c r="F1030" t="s">
        <v>17</v>
      </c>
      <c r="G1030">
        <v>626</v>
      </c>
      <c r="H1030">
        <v>84</v>
      </c>
      <c r="I1030">
        <v>140</v>
      </c>
      <c r="J1030">
        <v>100</v>
      </c>
      <c r="K1030">
        <v>23</v>
      </c>
      <c r="L1030">
        <v>0</v>
      </c>
      <c r="M1030">
        <v>38</v>
      </c>
      <c r="N1030">
        <v>75</v>
      </c>
      <c r="O1030">
        <v>109</v>
      </c>
      <c r="P1030" s="28">
        <v>5.8</v>
      </c>
      <c r="Q1030">
        <v>3.8</v>
      </c>
      <c r="R1030">
        <v>4.2</v>
      </c>
      <c r="S1030">
        <v>2.1</v>
      </c>
      <c r="T1030">
        <v>13</v>
      </c>
      <c r="U1030">
        <v>3</v>
      </c>
      <c r="V1030">
        <v>-47.217614202620098</v>
      </c>
      <c r="W1030">
        <v>11.395896084861199</v>
      </c>
      <c r="X1030">
        <v>2.9238685423110744</v>
      </c>
      <c r="Y1030">
        <v>13.509848236833353</v>
      </c>
      <c r="Z1030">
        <v>-5.9560244736478394</v>
      </c>
      <c r="AA1030">
        <v>-2.1093695353155262</v>
      </c>
      <c r="AB1030">
        <v>0</v>
      </c>
      <c r="AC1030">
        <v>1.5213697262946622</v>
      </c>
      <c r="AD1030">
        <v>-3.2503582553254424</v>
      </c>
      <c r="AE1030">
        <v>20.251395958592752</v>
      </c>
      <c r="AF1030">
        <v>-10.84811495465059</v>
      </c>
      <c r="AG1030">
        <v>8.3161203766103728</v>
      </c>
      <c r="AH1030">
        <v>6.1624764267963119</v>
      </c>
      <c r="AI1030">
        <v>-0.2323076435419551</v>
      </c>
      <c r="AJ1030">
        <v>-2.842174883954991</v>
      </c>
      <c r="AK1030">
        <v>-0.403734268424778</v>
      </c>
      <c r="AL1030">
        <v>-8.7787228651814928</v>
      </c>
      <c r="AM1030">
        <v>1.5395090148136306E-4</v>
      </c>
      <c r="AN1030" s="2"/>
    </row>
    <row r="1031" spans="1:40" x14ac:dyDescent="0.45">
      <c r="A1031">
        <v>1030</v>
      </c>
      <c r="B1031" t="s">
        <v>630</v>
      </c>
      <c r="C1031">
        <v>1990</v>
      </c>
      <c r="D1031">
        <v>26</v>
      </c>
      <c r="E1031" t="s">
        <v>117</v>
      </c>
      <c r="F1031" t="s">
        <v>17</v>
      </c>
      <c r="G1031">
        <v>629</v>
      </c>
      <c r="H1031">
        <v>104</v>
      </c>
      <c r="I1031">
        <v>172</v>
      </c>
      <c r="J1031">
        <v>124</v>
      </c>
      <c r="K1031">
        <v>36</v>
      </c>
      <c r="L1031">
        <v>3</v>
      </c>
      <c r="M1031">
        <v>46</v>
      </c>
      <c r="N1031">
        <v>55</v>
      </c>
      <c r="O1031">
        <v>122</v>
      </c>
      <c r="P1031" s="28">
        <v>5.8</v>
      </c>
      <c r="Q1031">
        <v>3.8</v>
      </c>
      <c r="R1031">
        <v>5</v>
      </c>
      <c r="S1031">
        <v>0.6</v>
      </c>
      <c r="T1031">
        <v>24</v>
      </c>
      <c r="U1031">
        <v>6</v>
      </c>
      <c r="V1031">
        <v>-47.217614202620098</v>
      </c>
      <c r="W1031">
        <v>11.450509005395679</v>
      </c>
      <c r="X1031">
        <v>3.6200277190518064</v>
      </c>
      <c r="Y1031">
        <v>16.597813548109549</v>
      </c>
      <c r="Z1031">
        <v>-7.385470347323321</v>
      </c>
      <c r="AA1031">
        <v>-3.3016218813634319</v>
      </c>
      <c r="AB1031">
        <v>-0.40385225413070402</v>
      </c>
      <c r="AC1031">
        <v>1.8416580897251174</v>
      </c>
      <c r="AD1031">
        <v>-2.3835960539053245</v>
      </c>
      <c r="AE1031">
        <v>22.666700063746017</v>
      </c>
      <c r="AF1031">
        <v>-10.84811495465059</v>
      </c>
      <c r="AG1031">
        <v>8.3161203766103728</v>
      </c>
      <c r="AH1031">
        <v>7.3362814604717999</v>
      </c>
      <c r="AI1031">
        <v>-6.6373612440558588E-2</v>
      </c>
      <c r="AJ1031">
        <v>-5.2470920934553682</v>
      </c>
      <c r="AK1031">
        <v>-0.807468536849556</v>
      </c>
      <c r="AL1031">
        <v>-5.8320936736286084</v>
      </c>
      <c r="AM1031">
        <v>2.9233609453018757E-3</v>
      </c>
      <c r="AN1031" s="2"/>
    </row>
    <row r="1032" spans="1:40" x14ac:dyDescent="0.45">
      <c r="A1032">
        <v>1031</v>
      </c>
      <c r="B1032" t="s">
        <v>30</v>
      </c>
      <c r="C1032">
        <v>2014</v>
      </c>
      <c r="D1032">
        <v>27</v>
      </c>
      <c r="E1032" t="s">
        <v>31</v>
      </c>
      <c r="F1032" t="s">
        <v>13</v>
      </c>
      <c r="G1032">
        <v>622</v>
      </c>
      <c r="H1032">
        <v>80</v>
      </c>
      <c r="I1032">
        <v>176</v>
      </c>
      <c r="J1032">
        <v>103</v>
      </c>
      <c r="K1032">
        <v>35</v>
      </c>
      <c r="L1032">
        <v>2</v>
      </c>
      <c r="M1032">
        <v>3</v>
      </c>
      <c r="N1032">
        <v>51</v>
      </c>
      <c r="O1032">
        <v>173</v>
      </c>
      <c r="P1032" s="28">
        <v>5.8</v>
      </c>
      <c r="Q1032">
        <v>3.6</v>
      </c>
      <c r="R1032">
        <v>6.8</v>
      </c>
      <c r="S1032">
        <v>-2</v>
      </c>
      <c r="T1032">
        <v>53</v>
      </c>
      <c r="U1032">
        <v>-2</v>
      </c>
      <c r="V1032">
        <v>-47.217614202620098</v>
      </c>
      <c r="W1032">
        <v>11.323078857481896</v>
      </c>
      <c r="X1032">
        <v>2.7846367069629281</v>
      </c>
      <c r="Y1032">
        <v>16.983809212019072</v>
      </c>
      <c r="Z1032">
        <v>-6.1347052078572748</v>
      </c>
      <c r="AA1032">
        <v>-3.2099101624366702</v>
      </c>
      <c r="AB1032">
        <v>-0.269234836087136</v>
      </c>
      <c r="AC1032">
        <v>0.1201081362864207</v>
      </c>
      <c r="AD1032">
        <v>-2.2102436136213011</v>
      </c>
      <c r="AE1032">
        <v>32.142123860885746</v>
      </c>
      <c r="AF1032">
        <v>-10.84811495465059</v>
      </c>
      <c r="AG1032">
        <v>7.8784298304729843</v>
      </c>
      <c r="AH1032">
        <v>9.9773427862416479</v>
      </c>
      <c r="AI1032">
        <v>0.22124537480186199</v>
      </c>
      <c r="AJ1032">
        <v>-11.587328373047271</v>
      </c>
      <c r="AK1032">
        <v>0.269156178949852</v>
      </c>
      <c r="AL1032">
        <v>0.22277959378206535</v>
      </c>
      <c r="AM1032">
        <v>0.55546568768211191</v>
      </c>
      <c r="AN1032" s="2"/>
    </row>
    <row r="1033" spans="1:40" x14ac:dyDescent="0.45">
      <c r="A1033">
        <v>1032</v>
      </c>
      <c r="B1033" t="s">
        <v>333</v>
      </c>
      <c r="C1033">
        <v>1974</v>
      </c>
      <c r="D1033">
        <v>23</v>
      </c>
      <c r="E1033" t="s">
        <v>46</v>
      </c>
      <c r="F1033" t="s">
        <v>17</v>
      </c>
      <c r="G1033">
        <v>688</v>
      </c>
      <c r="H1033">
        <v>95</v>
      </c>
      <c r="I1033">
        <v>164</v>
      </c>
      <c r="J1033">
        <v>104</v>
      </c>
      <c r="K1033">
        <v>29</v>
      </c>
      <c r="L1033">
        <v>5</v>
      </c>
      <c r="M1033">
        <v>57</v>
      </c>
      <c r="N1033">
        <v>64</v>
      </c>
      <c r="O1033">
        <v>128</v>
      </c>
      <c r="P1033" s="28">
        <v>5.8</v>
      </c>
      <c r="Q1033">
        <v>3.6</v>
      </c>
      <c r="R1033">
        <v>4.8</v>
      </c>
      <c r="S1033">
        <v>0.9</v>
      </c>
      <c r="T1033">
        <v>19</v>
      </c>
      <c r="U1033">
        <v>6</v>
      </c>
      <c r="V1033">
        <v>-47.217614202620098</v>
      </c>
      <c r="W1033">
        <v>12.524563109240425</v>
      </c>
      <c r="X1033">
        <v>3.3067560895184771</v>
      </c>
      <c r="Y1033">
        <v>15.825822220290499</v>
      </c>
      <c r="Z1033">
        <v>-6.1942654525937533</v>
      </c>
      <c r="AA1033">
        <v>-2.6596398488760977</v>
      </c>
      <c r="AB1033">
        <v>-0.67308709021783997</v>
      </c>
      <c r="AC1033">
        <v>2.2820545894419935</v>
      </c>
      <c r="AD1033">
        <v>-2.7736390445443777</v>
      </c>
      <c r="AE1033">
        <v>23.781455804585985</v>
      </c>
      <c r="AF1033">
        <v>-10.84811495465059</v>
      </c>
      <c r="AG1033">
        <v>7.8784298304729843</v>
      </c>
      <c r="AH1033">
        <v>7.0428302020529276</v>
      </c>
      <c r="AI1033">
        <v>-9.9560418660837896E-2</v>
      </c>
      <c r="AJ1033">
        <v>-4.153947907318833</v>
      </c>
      <c r="AK1033">
        <v>-0.807468536849556</v>
      </c>
      <c r="AL1033">
        <v>-2.7854256107286917</v>
      </c>
      <c r="AM1033">
        <v>5.8116848497122682E-2</v>
      </c>
      <c r="AN1033" s="2"/>
    </row>
    <row r="1034" spans="1:40" x14ac:dyDescent="0.45">
      <c r="A1034">
        <v>1033</v>
      </c>
      <c r="B1034" t="s">
        <v>311</v>
      </c>
      <c r="C1034">
        <v>2013</v>
      </c>
      <c r="D1034">
        <v>29</v>
      </c>
      <c r="E1034" t="s">
        <v>40</v>
      </c>
      <c r="F1034" t="s">
        <v>13</v>
      </c>
      <c r="G1034">
        <v>636</v>
      </c>
      <c r="H1034">
        <v>92</v>
      </c>
      <c r="I1034">
        <v>172</v>
      </c>
      <c r="J1034">
        <v>124</v>
      </c>
      <c r="K1034">
        <v>31</v>
      </c>
      <c r="L1034">
        <v>8</v>
      </c>
      <c r="M1034">
        <v>52</v>
      </c>
      <c r="N1034">
        <v>47</v>
      </c>
      <c r="O1034">
        <v>113</v>
      </c>
      <c r="P1034" s="28">
        <v>5.8</v>
      </c>
      <c r="Q1034">
        <v>3.8</v>
      </c>
      <c r="R1034">
        <v>4.2</v>
      </c>
      <c r="S1034">
        <v>2</v>
      </c>
      <c r="T1034">
        <v>8</v>
      </c>
      <c r="U1034">
        <v>9</v>
      </c>
      <c r="V1034">
        <v>-47.217614202620098</v>
      </c>
      <c r="W1034">
        <v>11.577939153309462</v>
      </c>
      <c r="X1034">
        <v>3.202332213007367</v>
      </c>
      <c r="Y1034">
        <v>16.597813548109549</v>
      </c>
      <c r="Z1034">
        <v>-7.385470347323321</v>
      </c>
      <c r="AA1034">
        <v>-2.8430632867296222</v>
      </c>
      <c r="AB1034">
        <v>-1.076939344348544</v>
      </c>
      <c r="AC1034">
        <v>2.0818743622979587</v>
      </c>
      <c r="AD1034">
        <v>-2.0368911733372772</v>
      </c>
      <c r="AE1034">
        <v>20.994566452486065</v>
      </c>
      <c r="AF1034">
        <v>-10.84811495465059</v>
      </c>
      <c r="AG1034">
        <v>8.3161203766103728</v>
      </c>
      <c r="AH1034">
        <v>6.1624764267963119</v>
      </c>
      <c r="AI1034">
        <v>-0.22124537480186199</v>
      </c>
      <c r="AJ1034">
        <v>-1.749030697818456</v>
      </c>
      <c r="AK1034">
        <v>-1.211202805274334</v>
      </c>
      <c r="AL1034">
        <v>-5.6564496542870231</v>
      </c>
      <c r="AM1034">
        <v>3.4827312038603316E-3</v>
      </c>
      <c r="AN1034" s="2"/>
    </row>
    <row r="1035" spans="1:40" x14ac:dyDescent="0.45">
      <c r="A1035">
        <v>1034</v>
      </c>
      <c r="B1035" t="s">
        <v>632</v>
      </c>
      <c r="C1035">
        <v>1999</v>
      </c>
      <c r="D1035">
        <v>28</v>
      </c>
      <c r="E1035" t="s">
        <v>46</v>
      </c>
      <c r="F1035" t="s">
        <v>17</v>
      </c>
      <c r="G1035">
        <v>535</v>
      </c>
      <c r="H1035">
        <v>86</v>
      </c>
      <c r="I1035">
        <v>151</v>
      </c>
      <c r="J1035">
        <v>90</v>
      </c>
      <c r="K1035">
        <v>33</v>
      </c>
      <c r="L1035">
        <v>3</v>
      </c>
      <c r="M1035">
        <v>27</v>
      </c>
      <c r="N1035">
        <v>50</v>
      </c>
      <c r="O1035">
        <v>143</v>
      </c>
      <c r="P1035" s="28">
        <v>5.8</v>
      </c>
      <c r="Q1035">
        <v>4.2</v>
      </c>
      <c r="R1035">
        <v>5</v>
      </c>
      <c r="S1035">
        <v>0.9</v>
      </c>
      <c r="T1035">
        <v>30</v>
      </c>
      <c r="U1035">
        <v>5</v>
      </c>
      <c r="V1035">
        <v>-47.217614202620098</v>
      </c>
      <c r="W1035">
        <v>9.739304161982016</v>
      </c>
      <c r="X1035">
        <v>2.9934844599851478</v>
      </c>
      <c r="Y1035">
        <v>14.571336312584545</v>
      </c>
      <c r="Z1035">
        <v>-5.3604220262830555</v>
      </c>
      <c r="AA1035">
        <v>-3.0264867245831457</v>
      </c>
      <c r="AB1035">
        <v>-0.40385225413070402</v>
      </c>
      <c r="AC1035">
        <v>1.0809732265777863</v>
      </c>
      <c r="AD1035">
        <v>-2.1669055035502951</v>
      </c>
      <c r="AE1035">
        <v>26.568345156685904</v>
      </c>
      <c r="AF1035">
        <v>-10.84811495465059</v>
      </c>
      <c r="AG1035">
        <v>9.1915014688851482</v>
      </c>
      <c r="AH1035">
        <v>7.3362814604717999</v>
      </c>
      <c r="AI1035">
        <v>-9.9560418660837896E-2</v>
      </c>
      <c r="AJ1035">
        <v>-6.5588651168192103</v>
      </c>
      <c r="AK1035">
        <v>-0.67289044737463</v>
      </c>
      <c r="AL1035">
        <v>-4.8734854015002185</v>
      </c>
      <c r="AM1035">
        <v>7.5886392847945901E-3</v>
      </c>
      <c r="AN1035" s="2"/>
    </row>
    <row r="1036" spans="1:40" x14ac:dyDescent="0.45">
      <c r="A1036">
        <v>1035</v>
      </c>
      <c r="B1036" t="s">
        <v>633</v>
      </c>
      <c r="C1036">
        <v>1996</v>
      </c>
      <c r="D1036">
        <v>31</v>
      </c>
      <c r="E1036" t="s">
        <v>117</v>
      </c>
      <c r="F1036" t="s">
        <v>17</v>
      </c>
      <c r="G1036">
        <v>721</v>
      </c>
      <c r="H1036">
        <v>126</v>
      </c>
      <c r="I1036">
        <v>195</v>
      </c>
      <c r="J1036">
        <v>111</v>
      </c>
      <c r="K1036">
        <v>45</v>
      </c>
      <c r="L1036">
        <v>9</v>
      </c>
      <c r="M1036">
        <v>22</v>
      </c>
      <c r="N1036">
        <v>56</v>
      </c>
      <c r="O1036">
        <v>136</v>
      </c>
      <c r="P1036" s="28">
        <v>5.8</v>
      </c>
      <c r="Q1036">
        <v>3.6</v>
      </c>
      <c r="R1036">
        <v>6.1</v>
      </c>
      <c r="S1036">
        <v>0.1</v>
      </c>
      <c r="T1036">
        <v>36</v>
      </c>
      <c r="U1036">
        <v>2</v>
      </c>
      <c r="V1036">
        <v>-47.217614202620098</v>
      </c>
      <c r="W1036">
        <v>13.12530523511969</v>
      </c>
      <c r="X1036">
        <v>4.3858028134666114</v>
      </c>
      <c r="Y1036">
        <v>18.817288615589312</v>
      </c>
      <c r="Z1036">
        <v>-6.6111871657491017</v>
      </c>
      <c r="AA1036">
        <v>-4.1270273517042897</v>
      </c>
      <c r="AB1036">
        <v>-1.211556762392112</v>
      </c>
      <c r="AC1036">
        <v>0.88079299943375178</v>
      </c>
      <c r="AD1036">
        <v>-2.4269341639763304</v>
      </c>
      <c r="AE1036">
        <v>25.267796792372607</v>
      </c>
      <c r="AF1036">
        <v>-10.84811495465059</v>
      </c>
      <c r="AG1036">
        <v>7.8784298304729843</v>
      </c>
      <c r="AH1036">
        <v>8.9502633817755957</v>
      </c>
      <c r="AI1036">
        <v>-1.10622687400931E-2</v>
      </c>
      <c r="AJ1036">
        <v>-7.8706381401830523</v>
      </c>
      <c r="AK1036">
        <v>-0.269156178949852</v>
      </c>
      <c r="AL1036">
        <v>-1.2876115207349637</v>
      </c>
      <c r="AM1036">
        <v>0.21625736008535001</v>
      </c>
      <c r="AN1036" s="2"/>
    </row>
    <row r="1037" spans="1:40" x14ac:dyDescent="0.45">
      <c r="A1037">
        <v>1036</v>
      </c>
      <c r="B1037" t="s">
        <v>634</v>
      </c>
      <c r="C1037">
        <v>1977</v>
      </c>
      <c r="D1037">
        <v>27</v>
      </c>
      <c r="E1037" t="s">
        <v>117</v>
      </c>
      <c r="F1037" t="s">
        <v>17</v>
      </c>
      <c r="G1037">
        <v>608</v>
      </c>
      <c r="H1037">
        <v>75</v>
      </c>
      <c r="I1037">
        <v>168</v>
      </c>
      <c r="J1037">
        <v>118</v>
      </c>
      <c r="K1037">
        <v>25</v>
      </c>
      <c r="L1037">
        <v>2</v>
      </c>
      <c r="M1037">
        <v>11</v>
      </c>
      <c r="N1037">
        <v>61</v>
      </c>
      <c r="O1037">
        <v>145</v>
      </c>
      <c r="P1037" s="28">
        <v>5.8</v>
      </c>
      <c r="Q1037">
        <v>3.9</v>
      </c>
      <c r="R1037">
        <v>5.5</v>
      </c>
      <c r="S1037">
        <v>0.2</v>
      </c>
      <c r="T1037">
        <v>36</v>
      </c>
      <c r="U1037">
        <v>0</v>
      </c>
      <c r="V1037">
        <v>-47.217614202620098</v>
      </c>
      <c r="W1037">
        <v>11.068218561654328</v>
      </c>
      <c r="X1037">
        <v>2.6105969127777451</v>
      </c>
      <c r="Y1037">
        <v>16.211817884200023</v>
      </c>
      <c r="Z1037">
        <v>-7.028108878904451</v>
      </c>
      <c r="AA1037">
        <v>-2.2927929731690497</v>
      </c>
      <c r="AB1037">
        <v>-0.269234836087136</v>
      </c>
      <c r="AC1037">
        <v>0.44039649971687589</v>
      </c>
      <c r="AD1037">
        <v>-2.6436247143313598</v>
      </c>
      <c r="AE1037">
        <v>26.939930403632562</v>
      </c>
      <c r="AF1037">
        <v>-10.84811495465059</v>
      </c>
      <c r="AG1037">
        <v>8.5349656496790658</v>
      </c>
      <c r="AH1037">
        <v>8.0699096065189799</v>
      </c>
      <c r="AI1037">
        <v>-2.21245374801862E-2</v>
      </c>
      <c r="AJ1037">
        <v>-7.8706381401830523</v>
      </c>
      <c r="AK1037">
        <v>0</v>
      </c>
      <c r="AL1037">
        <v>-4.3164177192463455</v>
      </c>
      <c r="AM1037">
        <v>1.3171800799968079E-2</v>
      </c>
      <c r="AN1037" s="2"/>
    </row>
    <row r="1038" spans="1:40" x14ac:dyDescent="0.45">
      <c r="A1038">
        <v>1037</v>
      </c>
      <c r="B1038" t="s">
        <v>391</v>
      </c>
      <c r="C1038">
        <v>1999</v>
      </c>
      <c r="D1038">
        <v>25</v>
      </c>
      <c r="E1038" t="s">
        <v>31</v>
      </c>
      <c r="F1038" t="s">
        <v>13</v>
      </c>
      <c r="G1038">
        <v>677</v>
      </c>
      <c r="H1038">
        <v>100</v>
      </c>
      <c r="I1038">
        <v>188</v>
      </c>
      <c r="J1038">
        <v>121</v>
      </c>
      <c r="K1038">
        <v>34</v>
      </c>
      <c r="L1038">
        <v>3</v>
      </c>
      <c r="M1038">
        <v>13</v>
      </c>
      <c r="N1038">
        <v>47</v>
      </c>
      <c r="O1038">
        <v>115</v>
      </c>
      <c r="P1038" s="28">
        <v>5.8</v>
      </c>
      <c r="Q1038">
        <v>3.4</v>
      </c>
      <c r="R1038">
        <v>3.3</v>
      </c>
      <c r="S1038">
        <v>2</v>
      </c>
      <c r="T1038">
        <v>15</v>
      </c>
      <c r="U1038">
        <v>0</v>
      </c>
      <c r="V1038">
        <v>-47.217614202620098</v>
      </c>
      <c r="W1038">
        <v>12.324315733947337</v>
      </c>
      <c r="X1038">
        <v>3.4807958837036601</v>
      </c>
      <c r="Y1038">
        <v>18.141796203747646</v>
      </c>
      <c r="Z1038">
        <v>-7.2067896131138864</v>
      </c>
      <c r="AA1038">
        <v>-3.1181984435099079</v>
      </c>
      <c r="AB1038">
        <v>-0.40385225413070402</v>
      </c>
      <c r="AC1038">
        <v>0.52046859057448969</v>
      </c>
      <c r="AD1038">
        <v>-2.0368911733372772</v>
      </c>
      <c r="AE1038">
        <v>21.36615169943272</v>
      </c>
      <c r="AF1038">
        <v>-10.84811495465059</v>
      </c>
      <c r="AG1038">
        <v>7.4407392843355966</v>
      </c>
      <c r="AH1038">
        <v>4.8419457639113874</v>
      </c>
      <c r="AI1038">
        <v>-0.22124537480186199</v>
      </c>
      <c r="AJ1038">
        <v>-3.2794325584096051</v>
      </c>
      <c r="AK1038">
        <v>0</v>
      </c>
      <c r="AL1038">
        <v>-6.215925414921097</v>
      </c>
      <c r="AM1038">
        <v>1.9933855787874085E-3</v>
      </c>
      <c r="AN1038" s="2"/>
    </row>
    <row r="1039" spans="1:40" x14ac:dyDescent="0.45">
      <c r="A1039">
        <v>1038</v>
      </c>
      <c r="B1039" t="s">
        <v>517</v>
      </c>
      <c r="C1039">
        <v>2006</v>
      </c>
      <c r="D1039">
        <v>30</v>
      </c>
      <c r="E1039" t="s">
        <v>40</v>
      </c>
      <c r="F1039" t="s">
        <v>13</v>
      </c>
      <c r="G1039">
        <v>686</v>
      </c>
      <c r="H1039">
        <v>115</v>
      </c>
      <c r="I1039">
        <v>160</v>
      </c>
      <c r="J1039">
        <v>75</v>
      </c>
      <c r="K1039">
        <v>29</v>
      </c>
      <c r="L1039">
        <v>2</v>
      </c>
      <c r="M1039">
        <v>1</v>
      </c>
      <c r="N1039">
        <v>119</v>
      </c>
      <c r="O1039">
        <v>161</v>
      </c>
      <c r="P1039" s="28">
        <v>5.8</v>
      </c>
      <c r="Q1039">
        <v>3.5</v>
      </c>
      <c r="R1039">
        <v>5.7</v>
      </c>
      <c r="S1039">
        <v>-1.1000000000000001</v>
      </c>
      <c r="T1039">
        <v>48</v>
      </c>
      <c r="U1039">
        <v>0</v>
      </c>
      <c r="V1039">
        <v>-47.217614202620098</v>
      </c>
      <c r="W1039">
        <v>12.488154495550772</v>
      </c>
      <c r="X1039">
        <v>4.0029152662592091</v>
      </c>
      <c r="Y1039">
        <v>15.439826556380975</v>
      </c>
      <c r="Z1039">
        <v>-4.4670183552358802</v>
      </c>
      <c r="AA1039">
        <v>-2.6596398488760977</v>
      </c>
      <c r="AB1039">
        <v>-0.269234836087136</v>
      </c>
      <c r="AC1039">
        <v>4.0036045428806899E-2</v>
      </c>
      <c r="AD1039">
        <v>-5.1572350984497026</v>
      </c>
      <c r="AE1039">
        <v>29.912612379205807</v>
      </c>
      <c r="AF1039">
        <v>-10.84811495465059</v>
      </c>
      <c r="AG1039">
        <v>7.6595845574042905</v>
      </c>
      <c r="AH1039">
        <v>8.3633608649378512</v>
      </c>
      <c r="AI1039">
        <v>0.12168495614102411</v>
      </c>
      <c r="AJ1039">
        <v>-10.494184186910736</v>
      </c>
      <c r="AK1039">
        <v>0</v>
      </c>
      <c r="AL1039">
        <v>-3.0848663615215042</v>
      </c>
      <c r="AM1039">
        <v>4.373583699209941E-2</v>
      </c>
      <c r="AN1039" s="2"/>
    </row>
    <row r="1040" spans="1:40" x14ac:dyDescent="0.45">
      <c r="A1040">
        <v>1039</v>
      </c>
      <c r="B1040" t="s">
        <v>635</v>
      </c>
      <c r="C1040">
        <v>2014</v>
      </c>
      <c r="D1040">
        <v>32</v>
      </c>
      <c r="E1040" t="s">
        <v>25</v>
      </c>
      <c r="F1040" t="s">
        <v>17</v>
      </c>
      <c r="G1040">
        <v>628</v>
      </c>
      <c r="H1040">
        <v>61</v>
      </c>
      <c r="I1040">
        <v>147</v>
      </c>
      <c r="J1040">
        <v>88</v>
      </c>
      <c r="K1040">
        <v>38</v>
      </c>
      <c r="L1040">
        <v>0</v>
      </c>
      <c r="M1040">
        <v>3</v>
      </c>
      <c r="N1040">
        <v>58</v>
      </c>
      <c r="O1040">
        <v>117</v>
      </c>
      <c r="P1040" s="28">
        <v>5.8</v>
      </c>
      <c r="Q1040">
        <v>3.8</v>
      </c>
      <c r="R1040">
        <v>4.2</v>
      </c>
      <c r="S1040">
        <v>2.5</v>
      </c>
      <c r="T1040">
        <v>16</v>
      </c>
      <c r="U1040">
        <v>-4</v>
      </c>
      <c r="V1040">
        <v>-47.217614202620098</v>
      </c>
      <c r="W1040">
        <v>11.432304698550853</v>
      </c>
      <c r="X1040">
        <v>2.1232854890592328</v>
      </c>
      <c r="Y1040">
        <v>14.185340648675021</v>
      </c>
      <c r="Z1040">
        <v>-5.2413015368100986</v>
      </c>
      <c r="AA1040">
        <v>-3.4850453192169559</v>
      </c>
      <c r="AB1040">
        <v>0</v>
      </c>
      <c r="AC1040">
        <v>0.1201081362864207</v>
      </c>
      <c r="AD1040">
        <v>-2.5136103841183424</v>
      </c>
      <c r="AE1040">
        <v>21.737736946379378</v>
      </c>
      <c r="AF1040">
        <v>-10.84811495465059</v>
      </c>
      <c r="AG1040">
        <v>8.3161203766103728</v>
      </c>
      <c r="AH1040">
        <v>6.1624764267963119</v>
      </c>
      <c r="AI1040">
        <v>-0.27655671850232749</v>
      </c>
      <c r="AJ1040">
        <v>-3.498061395636912</v>
      </c>
      <c r="AK1040">
        <v>0.538312357899704</v>
      </c>
      <c r="AL1040">
        <v>-8.4646194312980256</v>
      </c>
      <c r="AM1040">
        <v>2.1075163457037066E-4</v>
      </c>
      <c r="AN1040" s="2"/>
    </row>
    <row r="1041" spans="1:40" x14ac:dyDescent="0.45">
      <c r="A1041">
        <v>1040</v>
      </c>
      <c r="B1041" t="s">
        <v>229</v>
      </c>
      <c r="C1041">
        <v>1952</v>
      </c>
      <c r="D1041">
        <v>27</v>
      </c>
      <c r="E1041" t="s">
        <v>22</v>
      </c>
      <c r="F1041" t="s">
        <v>13</v>
      </c>
      <c r="G1041">
        <v>605</v>
      </c>
      <c r="H1041">
        <v>97</v>
      </c>
      <c r="I1041">
        <v>146</v>
      </c>
      <c r="J1041">
        <v>98</v>
      </c>
      <c r="K1041">
        <v>17</v>
      </c>
      <c r="L1041">
        <v>1</v>
      </c>
      <c r="M1041">
        <v>2</v>
      </c>
      <c r="N1041">
        <v>66</v>
      </c>
      <c r="O1041">
        <v>137</v>
      </c>
      <c r="P1041" s="28">
        <v>5.8</v>
      </c>
      <c r="Q1041">
        <v>3.9</v>
      </c>
      <c r="R1041">
        <v>5.2</v>
      </c>
      <c r="S1041">
        <v>1.1000000000000001</v>
      </c>
      <c r="T1041">
        <v>26</v>
      </c>
      <c r="U1041">
        <v>1</v>
      </c>
      <c r="V1041">
        <v>-47.217614202620098</v>
      </c>
      <c r="W1041">
        <v>11.013605641119851</v>
      </c>
      <c r="X1041">
        <v>3.37637200719255</v>
      </c>
      <c r="Y1041">
        <v>14.08884173269764</v>
      </c>
      <c r="Z1041">
        <v>-5.8369039841748833</v>
      </c>
      <c r="AA1041">
        <v>-1.559099221754954</v>
      </c>
      <c r="AB1041">
        <v>-0.134617418043568</v>
      </c>
      <c r="AC1041">
        <v>8.0072090857613798E-2</v>
      </c>
      <c r="AD1041">
        <v>-2.8603152646863896</v>
      </c>
      <c r="AE1041">
        <v>25.453589415845936</v>
      </c>
      <c r="AF1041">
        <v>-10.84811495465059</v>
      </c>
      <c r="AG1041">
        <v>8.5349656496790658</v>
      </c>
      <c r="AH1041">
        <v>7.6297327188906721</v>
      </c>
      <c r="AI1041">
        <v>-0.12168495614102411</v>
      </c>
      <c r="AJ1041">
        <v>-5.6843497679099819</v>
      </c>
      <c r="AK1041">
        <v>-0.134578089474926</v>
      </c>
      <c r="AL1041">
        <v>-4.2200986031730867</v>
      </c>
      <c r="AM1041">
        <v>1.448431641701799E-2</v>
      </c>
      <c r="AN1041" s="2"/>
    </row>
    <row r="1042" spans="1:40" x14ac:dyDescent="0.45">
      <c r="A1042">
        <v>1041</v>
      </c>
      <c r="B1042" t="s">
        <v>636</v>
      </c>
      <c r="C1042">
        <v>2021</v>
      </c>
      <c r="D1042">
        <v>23</v>
      </c>
      <c r="E1042" t="s">
        <v>55</v>
      </c>
      <c r="F1042" t="s">
        <v>13</v>
      </c>
      <c r="G1042">
        <v>690</v>
      </c>
      <c r="H1042">
        <v>121</v>
      </c>
      <c r="I1042">
        <v>191</v>
      </c>
      <c r="J1042">
        <v>131</v>
      </c>
      <c r="K1042">
        <v>30</v>
      </c>
      <c r="L1042">
        <v>1</v>
      </c>
      <c r="M1042">
        <v>25</v>
      </c>
      <c r="N1042">
        <v>40</v>
      </c>
      <c r="O1042">
        <v>121</v>
      </c>
      <c r="P1042" s="28">
        <v>5.8</v>
      </c>
      <c r="Q1042">
        <v>3.5</v>
      </c>
      <c r="R1042">
        <v>5.5</v>
      </c>
      <c r="S1042">
        <v>1</v>
      </c>
      <c r="T1042">
        <v>18</v>
      </c>
      <c r="U1042">
        <v>7</v>
      </c>
      <c r="V1042">
        <v>-47.217614202620098</v>
      </c>
      <c r="W1042">
        <v>12.560971722930077</v>
      </c>
      <c r="X1042">
        <v>4.2117630192814284</v>
      </c>
      <c r="Y1042">
        <v>18.43129295167979</v>
      </c>
      <c r="Z1042">
        <v>-7.8023920604786703</v>
      </c>
      <c r="AA1042">
        <v>-2.7513515678028599</v>
      </c>
      <c r="AB1042">
        <v>-0.134617418043568</v>
      </c>
      <c r="AC1042">
        <v>1.0009011357201725</v>
      </c>
      <c r="AD1042">
        <v>-1.7335244028402361</v>
      </c>
      <c r="AE1042">
        <v>22.480907440272688</v>
      </c>
      <c r="AF1042">
        <v>-10.84811495465059</v>
      </c>
      <c r="AG1042">
        <v>7.6595845574042905</v>
      </c>
      <c r="AH1042">
        <v>8.0699096065189799</v>
      </c>
      <c r="AI1042">
        <v>-0.11062268740093099</v>
      </c>
      <c r="AJ1042">
        <v>-3.9353190700915262</v>
      </c>
      <c r="AK1042">
        <v>-0.94204662632448199</v>
      </c>
      <c r="AL1042">
        <v>-1.0602725564455349</v>
      </c>
      <c r="AM1042">
        <v>0.25725737225187484</v>
      </c>
      <c r="AN1042" s="2"/>
    </row>
    <row r="1043" spans="1:40" x14ac:dyDescent="0.45">
      <c r="A1043">
        <v>1042</v>
      </c>
      <c r="B1043" t="s">
        <v>637</v>
      </c>
      <c r="C1043">
        <v>1978</v>
      </c>
      <c r="D1043">
        <v>32</v>
      </c>
      <c r="E1043" t="s">
        <v>28</v>
      </c>
      <c r="F1043" t="s">
        <v>17</v>
      </c>
      <c r="G1043">
        <v>692</v>
      </c>
      <c r="H1043">
        <v>78</v>
      </c>
      <c r="I1043">
        <v>192</v>
      </c>
      <c r="J1043">
        <v>153</v>
      </c>
      <c r="K1043">
        <v>31</v>
      </c>
      <c r="L1043">
        <v>5</v>
      </c>
      <c r="M1043">
        <v>27</v>
      </c>
      <c r="N1043">
        <v>24</v>
      </c>
      <c r="O1043">
        <v>92</v>
      </c>
      <c r="P1043" s="28">
        <v>5.8</v>
      </c>
      <c r="Q1043">
        <v>3.7</v>
      </c>
      <c r="R1043">
        <v>3.9</v>
      </c>
      <c r="S1043">
        <v>2.9</v>
      </c>
      <c r="T1043">
        <v>0</v>
      </c>
      <c r="U1043">
        <v>7</v>
      </c>
      <c r="V1043">
        <v>-47.217614202620098</v>
      </c>
      <c r="W1043">
        <v>12.597380336619729</v>
      </c>
      <c r="X1043">
        <v>2.7150207892888547</v>
      </c>
      <c r="Y1043">
        <v>18.527791867657172</v>
      </c>
      <c r="Z1043">
        <v>-9.1127174446811949</v>
      </c>
      <c r="AA1043">
        <v>-2.8430632867296222</v>
      </c>
      <c r="AB1043">
        <v>-0.67308709021783997</v>
      </c>
      <c r="AC1043">
        <v>1.0809732265777863</v>
      </c>
      <c r="AD1043">
        <v>-1.0401146417041416</v>
      </c>
      <c r="AE1043">
        <v>17.092921359546178</v>
      </c>
      <c r="AF1043">
        <v>-10.84811495465059</v>
      </c>
      <c r="AG1043">
        <v>8.0972751035416781</v>
      </c>
      <c r="AH1043">
        <v>5.7222995391680032</v>
      </c>
      <c r="AI1043">
        <v>-0.32080579346269988</v>
      </c>
      <c r="AJ1043">
        <v>0</v>
      </c>
      <c r="AK1043">
        <v>-0.94204662632448199</v>
      </c>
      <c r="AL1043">
        <v>-7.1639018179912703</v>
      </c>
      <c r="AM1043">
        <v>7.7342987831092937E-4</v>
      </c>
      <c r="AN1043" s="2"/>
    </row>
    <row r="1044" spans="1:40" x14ac:dyDescent="0.45">
      <c r="A1044">
        <v>1043</v>
      </c>
      <c r="B1044" t="s">
        <v>562</v>
      </c>
      <c r="C1044">
        <v>2015</v>
      </c>
      <c r="D1044">
        <v>28</v>
      </c>
      <c r="E1044" t="s">
        <v>65</v>
      </c>
      <c r="F1044" t="s">
        <v>17</v>
      </c>
      <c r="G1044">
        <v>561</v>
      </c>
      <c r="H1044">
        <v>65</v>
      </c>
      <c r="I1044">
        <v>130</v>
      </c>
      <c r="J1044">
        <v>72</v>
      </c>
      <c r="K1044">
        <v>33</v>
      </c>
      <c r="L1044">
        <v>4</v>
      </c>
      <c r="M1044">
        <v>6</v>
      </c>
      <c r="N1044">
        <v>39</v>
      </c>
      <c r="O1044">
        <v>113</v>
      </c>
      <c r="P1044" s="28">
        <v>5.8</v>
      </c>
      <c r="Q1044">
        <v>4</v>
      </c>
      <c r="R1044">
        <v>3.3</v>
      </c>
      <c r="S1044">
        <v>3.2</v>
      </c>
      <c r="T1044">
        <v>7</v>
      </c>
      <c r="U1044">
        <v>1</v>
      </c>
      <c r="V1044">
        <v>-47.217614202620098</v>
      </c>
      <c r="W1044">
        <v>10.212616139947498</v>
      </c>
      <c r="X1044">
        <v>2.2625173244073791</v>
      </c>
      <c r="Y1044">
        <v>12.544859077059543</v>
      </c>
      <c r="Z1044">
        <v>-4.2883376210264448</v>
      </c>
      <c r="AA1044">
        <v>-3.0264867245831457</v>
      </c>
      <c r="AB1044">
        <v>-0.538469672174272</v>
      </c>
      <c r="AC1044">
        <v>0.24021627257284139</v>
      </c>
      <c r="AD1044">
        <v>-1.6901862927692302</v>
      </c>
      <c r="AE1044">
        <v>20.994566452486065</v>
      </c>
      <c r="AF1044">
        <v>-10.84811495465059</v>
      </c>
      <c r="AG1044">
        <v>8.7538109227477605</v>
      </c>
      <c r="AH1044">
        <v>4.8419457639113874</v>
      </c>
      <c r="AI1044">
        <v>-0.35399259968297919</v>
      </c>
      <c r="AJ1044">
        <v>-1.5304018605911489</v>
      </c>
      <c r="AK1044">
        <v>-0.134578089474926</v>
      </c>
      <c r="AL1044">
        <v>-9.7776500644403601</v>
      </c>
      <c r="AM1044">
        <v>5.6701677182762527E-5</v>
      </c>
      <c r="AN1044" s="2"/>
    </row>
    <row r="1045" spans="1:40" x14ac:dyDescent="0.45">
      <c r="A1045">
        <v>1044</v>
      </c>
      <c r="B1045" t="s">
        <v>439</v>
      </c>
      <c r="C1045">
        <v>1991</v>
      </c>
      <c r="D1045">
        <v>26</v>
      </c>
      <c r="E1045" t="s">
        <v>70</v>
      </c>
      <c r="F1045" t="s">
        <v>13</v>
      </c>
      <c r="G1045">
        <v>714</v>
      </c>
      <c r="H1045">
        <v>115</v>
      </c>
      <c r="I1045">
        <v>203</v>
      </c>
      <c r="J1045">
        <v>125</v>
      </c>
      <c r="K1045">
        <v>49</v>
      </c>
      <c r="L1045">
        <v>3</v>
      </c>
      <c r="M1045">
        <v>4</v>
      </c>
      <c r="N1045">
        <v>68</v>
      </c>
      <c r="O1045">
        <v>155</v>
      </c>
      <c r="P1045" s="28">
        <v>5.8</v>
      </c>
      <c r="Q1045">
        <v>3.5</v>
      </c>
      <c r="R1045">
        <v>5.9</v>
      </c>
      <c r="S1045">
        <v>-1</v>
      </c>
      <c r="T1045">
        <v>43</v>
      </c>
      <c r="U1045">
        <v>-1</v>
      </c>
      <c r="V1045">
        <v>-47.217614202620098</v>
      </c>
      <c r="W1045">
        <v>12.997875087205905</v>
      </c>
      <c r="X1045">
        <v>4.0029152662592091</v>
      </c>
      <c r="Y1045">
        <v>19.589279943408364</v>
      </c>
      <c r="Z1045">
        <v>-7.4450305920597994</v>
      </c>
      <c r="AA1045">
        <v>-4.4938742274113377</v>
      </c>
      <c r="AB1045">
        <v>-0.40385225413070402</v>
      </c>
      <c r="AC1045">
        <v>0.1601441817152276</v>
      </c>
      <c r="AD1045">
        <v>-2.9469914848284011</v>
      </c>
      <c r="AE1045">
        <v>28.79785663836584</v>
      </c>
      <c r="AF1045">
        <v>-10.84811495465059</v>
      </c>
      <c r="AG1045">
        <v>7.6595845574042905</v>
      </c>
      <c r="AH1045">
        <v>8.6568121233567243</v>
      </c>
      <c r="AI1045">
        <v>0.11062268740093099</v>
      </c>
      <c r="AJ1045">
        <v>-9.4010400007742003</v>
      </c>
      <c r="AK1045">
        <v>0.134578089474926</v>
      </c>
      <c r="AL1045">
        <v>-0.646849141883719</v>
      </c>
      <c r="AM1045">
        <v>0.34369992685661332</v>
      </c>
      <c r="AN1045" s="2"/>
    </row>
    <row r="1046" spans="1:40" x14ac:dyDescent="0.45">
      <c r="A1046">
        <v>1045</v>
      </c>
      <c r="B1046" t="s">
        <v>109</v>
      </c>
      <c r="C1046">
        <v>2002</v>
      </c>
      <c r="D1046">
        <v>33</v>
      </c>
      <c r="E1046" t="s">
        <v>52</v>
      </c>
      <c r="F1046" t="s">
        <v>17</v>
      </c>
      <c r="G1046">
        <v>666</v>
      </c>
      <c r="H1046">
        <v>122</v>
      </c>
      <c r="I1046">
        <v>160</v>
      </c>
      <c r="J1046">
        <v>90</v>
      </c>
      <c r="K1046">
        <v>19</v>
      </c>
      <c r="L1046">
        <v>2</v>
      </c>
      <c r="M1046">
        <v>2</v>
      </c>
      <c r="N1046">
        <v>103</v>
      </c>
      <c r="O1046">
        <v>160</v>
      </c>
      <c r="P1046" s="28">
        <v>5.8</v>
      </c>
      <c r="Q1046">
        <v>3.8</v>
      </c>
      <c r="R1046">
        <v>6.7</v>
      </c>
      <c r="S1046">
        <v>-1.5</v>
      </c>
      <c r="T1046">
        <v>53</v>
      </c>
      <c r="U1046">
        <v>0</v>
      </c>
      <c r="V1046">
        <v>-47.217614202620098</v>
      </c>
      <c r="W1046">
        <v>12.124068358654249</v>
      </c>
      <c r="X1046">
        <v>4.2465709781184655</v>
      </c>
      <c r="Y1046">
        <v>15.439826556380975</v>
      </c>
      <c r="Z1046">
        <v>-5.3604220262830555</v>
      </c>
      <c r="AA1046">
        <v>-1.742522659608478</v>
      </c>
      <c r="AB1046">
        <v>-0.269234836087136</v>
      </c>
      <c r="AC1046">
        <v>8.0072090857613798E-2</v>
      </c>
      <c r="AD1046">
        <v>-4.4638253373136081</v>
      </c>
      <c r="AE1046">
        <v>29.726819755732482</v>
      </c>
      <c r="AF1046">
        <v>-10.84811495465059</v>
      </c>
      <c r="AG1046">
        <v>8.3161203766103728</v>
      </c>
      <c r="AH1046">
        <v>9.8306171570322114</v>
      </c>
      <c r="AI1046">
        <v>0.16593403110139648</v>
      </c>
      <c r="AJ1046">
        <v>-11.587328373047271</v>
      </c>
      <c r="AK1046">
        <v>0</v>
      </c>
      <c r="AL1046">
        <v>-1.5590330851224703</v>
      </c>
      <c r="AM1046">
        <v>0.17378543679346664</v>
      </c>
      <c r="AN1046" s="2"/>
    </row>
    <row r="1047" spans="1:40" x14ac:dyDescent="0.45">
      <c r="A1047">
        <v>1046</v>
      </c>
      <c r="B1047" t="s">
        <v>638</v>
      </c>
      <c r="C1047">
        <v>1993</v>
      </c>
      <c r="D1047">
        <v>27</v>
      </c>
      <c r="E1047" t="s">
        <v>19</v>
      </c>
      <c r="F1047" t="s">
        <v>17</v>
      </c>
      <c r="G1047">
        <v>710</v>
      </c>
      <c r="H1047">
        <v>110</v>
      </c>
      <c r="I1047">
        <v>182</v>
      </c>
      <c r="J1047">
        <v>136</v>
      </c>
      <c r="K1047">
        <v>29</v>
      </c>
      <c r="L1047">
        <v>2</v>
      </c>
      <c r="M1047">
        <v>16</v>
      </c>
      <c r="N1047">
        <v>85</v>
      </c>
      <c r="O1047">
        <v>125</v>
      </c>
      <c r="P1047" s="28">
        <v>5.7</v>
      </c>
      <c r="Q1047">
        <v>3.7</v>
      </c>
      <c r="R1047">
        <v>6</v>
      </c>
      <c r="S1047">
        <v>0.6</v>
      </c>
      <c r="T1047">
        <v>29</v>
      </c>
      <c r="U1047">
        <v>1</v>
      </c>
      <c r="V1047">
        <v>-47.217614202620098</v>
      </c>
      <c r="W1047">
        <v>12.925057859826602</v>
      </c>
      <c r="X1047">
        <v>3.8288754720740261</v>
      </c>
      <c r="Y1047">
        <v>17.56280270788336</v>
      </c>
      <c r="Z1047">
        <v>-8.1001932841610618</v>
      </c>
      <c r="AA1047">
        <v>-2.6596398488760977</v>
      </c>
      <c r="AB1047">
        <v>-0.269234836087136</v>
      </c>
      <c r="AC1047">
        <v>0.64057672686091038</v>
      </c>
      <c r="AD1047">
        <v>-3.6837393560355016</v>
      </c>
      <c r="AE1047">
        <v>23.224077934166001</v>
      </c>
      <c r="AF1047">
        <v>-10.661078489915235</v>
      </c>
      <c r="AG1047">
        <v>8.0972751035416781</v>
      </c>
      <c r="AH1047">
        <v>8.8035377525661591</v>
      </c>
      <c r="AI1047">
        <v>-6.6373612440558588E-2</v>
      </c>
      <c r="AJ1047">
        <v>-6.3402362795919034</v>
      </c>
      <c r="AK1047">
        <v>-0.134578089474926</v>
      </c>
      <c r="AL1047">
        <v>-4.0504844422837838</v>
      </c>
      <c r="AM1047">
        <v>1.7115881671188129E-2</v>
      </c>
      <c r="AN1047" s="2"/>
    </row>
    <row r="1048" spans="1:40" x14ac:dyDescent="0.45">
      <c r="A1048">
        <v>1047</v>
      </c>
      <c r="B1048" t="s">
        <v>358</v>
      </c>
      <c r="C1048">
        <v>1962</v>
      </c>
      <c r="D1048">
        <v>28</v>
      </c>
      <c r="E1048" t="s">
        <v>59</v>
      </c>
      <c r="F1048" t="s">
        <v>13</v>
      </c>
      <c r="G1048">
        <v>707</v>
      </c>
      <c r="H1048">
        <v>90</v>
      </c>
      <c r="I1048">
        <v>164</v>
      </c>
      <c r="J1048">
        <v>95</v>
      </c>
      <c r="K1048">
        <v>30</v>
      </c>
      <c r="L1048">
        <v>2</v>
      </c>
      <c r="M1048">
        <v>2</v>
      </c>
      <c r="N1048">
        <v>96</v>
      </c>
      <c r="O1048">
        <v>132</v>
      </c>
      <c r="P1048" s="28">
        <v>5.7</v>
      </c>
      <c r="Q1048">
        <v>3.6</v>
      </c>
      <c r="R1048">
        <v>4.0999999999999996</v>
      </c>
      <c r="S1048">
        <v>0.9</v>
      </c>
      <c r="T1048">
        <v>28</v>
      </c>
      <c r="U1048">
        <v>-1</v>
      </c>
      <c r="V1048">
        <v>-47.217614202620098</v>
      </c>
      <c r="W1048">
        <v>12.870444939292122</v>
      </c>
      <c r="X1048">
        <v>3.1327162953332941</v>
      </c>
      <c r="Y1048">
        <v>15.825822220290499</v>
      </c>
      <c r="Z1048">
        <v>-5.6582232499654479</v>
      </c>
      <c r="AA1048">
        <v>-2.7513515678028599</v>
      </c>
      <c r="AB1048">
        <v>-0.269234836087136</v>
      </c>
      <c r="AC1048">
        <v>8.0072090857613798E-2</v>
      </c>
      <c r="AD1048">
        <v>-4.1604585668165663</v>
      </c>
      <c r="AE1048">
        <v>24.524626298479298</v>
      </c>
      <c r="AF1048">
        <v>-10.661078489915235</v>
      </c>
      <c r="AG1048">
        <v>7.8784298304729843</v>
      </c>
      <c r="AH1048">
        <v>6.0157507975868754</v>
      </c>
      <c r="AI1048">
        <v>-9.9560418660837896E-2</v>
      </c>
      <c r="AJ1048">
        <v>-6.1216074423645956</v>
      </c>
      <c r="AK1048">
        <v>0.134578089474926</v>
      </c>
      <c r="AL1048">
        <v>-6.4766882124451648</v>
      </c>
      <c r="AM1048">
        <v>1.5365341845624747E-3</v>
      </c>
      <c r="AN1048" s="2"/>
    </row>
    <row r="1049" spans="1:40" x14ac:dyDescent="0.45">
      <c r="A1049">
        <v>1048</v>
      </c>
      <c r="B1049" t="s">
        <v>120</v>
      </c>
      <c r="C1049">
        <v>1998</v>
      </c>
      <c r="D1049">
        <v>34</v>
      </c>
      <c r="E1049" t="s">
        <v>73</v>
      </c>
      <c r="F1049" t="s">
        <v>17</v>
      </c>
      <c r="G1049">
        <v>626</v>
      </c>
      <c r="H1049">
        <v>93</v>
      </c>
      <c r="I1049">
        <v>166</v>
      </c>
      <c r="J1049">
        <v>105</v>
      </c>
      <c r="K1049">
        <v>34</v>
      </c>
      <c r="L1049">
        <v>10</v>
      </c>
      <c r="M1049">
        <v>26</v>
      </c>
      <c r="N1049">
        <v>79</v>
      </c>
      <c r="O1049">
        <v>134</v>
      </c>
      <c r="P1049" s="28">
        <v>5.7</v>
      </c>
      <c r="Q1049">
        <v>3.8</v>
      </c>
      <c r="R1049">
        <v>5.7</v>
      </c>
      <c r="S1049">
        <v>0.9</v>
      </c>
      <c r="T1049">
        <v>26</v>
      </c>
      <c r="U1049">
        <v>5</v>
      </c>
      <c r="V1049">
        <v>-47.217614202620098</v>
      </c>
      <c r="W1049">
        <v>11.395896084861199</v>
      </c>
      <c r="X1049">
        <v>3.2371401718444037</v>
      </c>
      <c r="Y1049">
        <v>16.01882005224526</v>
      </c>
      <c r="Z1049">
        <v>-6.2538256973302317</v>
      </c>
      <c r="AA1049">
        <v>-3.1181984435099079</v>
      </c>
      <c r="AB1049">
        <v>-1.3461741804356799</v>
      </c>
      <c r="AC1049">
        <v>1.0409371811489794</v>
      </c>
      <c r="AD1049">
        <v>-3.4237106956094663</v>
      </c>
      <c r="AE1049">
        <v>24.896211545425952</v>
      </c>
      <c r="AF1049">
        <v>-10.661078489915235</v>
      </c>
      <c r="AG1049">
        <v>8.3161203766103728</v>
      </c>
      <c r="AH1049">
        <v>8.3633608649378512</v>
      </c>
      <c r="AI1049">
        <v>-9.9560418660837896E-2</v>
      </c>
      <c r="AJ1049">
        <v>-5.6843497679099819</v>
      </c>
      <c r="AK1049">
        <v>-0.67289044737463</v>
      </c>
      <c r="AL1049">
        <v>-5.2089160662920477</v>
      </c>
      <c r="AM1049">
        <v>5.4378649355549986E-3</v>
      </c>
      <c r="AN1049" s="2"/>
    </row>
    <row r="1050" spans="1:40" x14ac:dyDescent="0.45">
      <c r="A1050">
        <v>1049</v>
      </c>
      <c r="B1050" t="s">
        <v>126</v>
      </c>
      <c r="C1050">
        <v>1988</v>
      </c>
      <c r="D1050">
        <v>27</v>
      </c>
      <c r="E1050" t="s">
        <v>127</v>
      </c>
      <c r="F1050" t="s">
        <v>13</v>
      </c>
      <c r="G1050">
        <v>689</v>
      </c>
      <c r="H1050">
        <v>87</v>
      </c>
      <c r="I1050">
        <v>152</v>
      </c>
      <c r="J1050">
        <v>103</v>
      </c>
      <c r="K1050">
        <v>25</v>
      </c>
      <c r="L1050">
        <v>1</v>
      </c>
      <c r="M1050">
        <v>2</v>
      </c>
      <c r="N1050">
        <v>102</v>
      </c>
      <c r="O1050">
        <v>128</v>
      </c>
      <c r="P1050" s="28">
        <v>5.7</v>
      </c>
      <c r="Q1050">
        <v>3.6</v>
      </c>
      <c r="R1050">
        <v>6.3</v>
      </c>
      <c r="S1050">
        <v>0.6</v>
      </c>
      <c r="T1050">
        <v>27</v>
      </c>
      <c r="U1050">
        <v>1</v>
      </c>
      <c r="V1050">
        <v>-47.217614202620098</v>
      </c>
      <c r="W1050">
        <v>12.542767416085251</v>
      </c>
      <c r="X1050">
        <v>3.028292418822184</v>
      </c>
      <c r="Y1050">
        <v>14.667835228561927</v>
      </c>
      <c r="Z1050">
        <v>-6.1347052078572748</v>
      </c>
      <c r="AA1050">
        <v>-2.2927929731690497</v>
      </c>
      <c r="AB1050">
        <v>-0.134617418043568</v>
      </c>
      <c r="AC1050">
        <v>8.0072090857613798E-2</v>
      </c>
      <c r="AD1050">
        <v>-4.4204872272426021</v>
      </c>
      <c r="AE1050">
        <v>23.781455804585985</v>
      </c>
      <c r="AF1050">
        <v>-10.661078489915235</v>
      </c>
      <c r="AG1050">
        <v>7.8784298304729843</v>
      </c>
      <c r="AH1050">
        <v>9.243714640194467</v>
      </c>
      <c r="AI1050">
        <v>-6.6373612440558588E-2</v>
      </c>
      <c r="AJ1050">
        <v>-5.9029786051372888</v>
      </c>
      <c r="AK1050">
        <v>-0.134578089474926</v>
      </c>
      <c r="AL1050">
        <v>-5.7426583963201878</v>
      </c>
      <c r="AM1050">
        <v>3.1959864178843522E-3</v>
      </c>
      <c r="AN1050" s="2"/>
    </row>
    <row r="1051" spans="1:40" x14ac:dyDescent="0.45">
      <c r="A1051">
        <v>1050</v>
      </c>
      <c r="B1051" t="s">
        <v>467</v>
      </c>
      <c r="C1051">
        <v>1957</v>
      </c>
      <c r="D1051">
        <v>34</v>
      </c>
      <c r="E1051" t="s">
        <v>639</v>
      </c>
      <c r="F1051" t="s">
        <v>17</v>
      </c>
      <c r="G1051">
        <v>695</v>
      </c>
      <c r="H1051">
        <v>91</v>
      </c>
      <c r="I1051">
        <v>200</v>
      </c>
      <c r="J1051">
        <v>146</v>
      </c>
      <c r="K1051">
        <v>31</v>
      </c>
      <c r="L1051">
        <v>8</v>
      </c>
      <c r="M1051">
        <v>4</v>
      </c>
      <c r="N1051">
        <v>33</v>
      </c>
      <c r="O1051">
        <v>116</v>
      </c>
      <c r="P1051" s="28">
        <v>5.7</v>
      </c>
      <c r="Q1051">
        <v>3.3</v>
      </c>
      <c r="R1051">
        <v>5.0999999999999996</v>
      </c>
      <c r="S1051">
        <v>1.3</v>
      </c>
      <c r="T1051">
        <v>18</v>
      </c>
      <c r="U1051">
        <v>3</v>
      </c>
      <c r="V1051">
        <v>-47.217614202620098</v>
      </c>
      <c r="W1051">
        <v>12.651993257154208</v>
      </c>
      <c r="X1051">
        <v>3.1675242541703308</v>
      </c>
      <c r="Y1051">
        <v>19.29978319547622</v>
      </c>
      <c r="Z1051">
        <v>-8.6957957315258465</v>
      </c>
      <c r="AA1051">
        <v>-2.8430632867296222</v>
      </c>
      <c r="AB1051">
        <v>-1.076939344348544</v>
      </c>
      <c r="AC1051">
        <v>0.1601441817152276</v>
      </c>
      <c r="AD1051">
        <v>-1.4301576323431948</v>
      </c>
      <c r="AE1051">
        <v>21.551944322906049</v>
      </c>
      <c r="AF1051">
        <v>-10.661078489915235</v>
      </c>
      <c r="AG1051">
        <v>7.2218940112669019</v>
      </c>
      <c r="AH1051">
        <v>7.4830070896812355</v>
      </c>
      <c r="AI1051">
        <v>-0.14380949362121029</v>
      </c>
      <c r="AJ1051">
        <v>-3.9353190700915262</v>
      </c>
      <c r="AK1051">
        <v>-0.403734268424778</v>
      </c>
      <c r="AL1051">
        <v>-4.8712212072498815</v>
      </c>
      <c r="AM1051">
        <v>7.6057100742523932E-3</v>
      </c>
      <c r="AN1051" s="2"/>
    </row>
    <row r="1052" spans="1:40" x14ac:dyDescent="0.45">
      <c r="A1052">
        <v>1051</v>
      </c>
      <c r="B1052" t="s">
        <v>109</v>
      </c>
      <c r="C1052">
        <v>2000</v>
      </c>
      <c r="D1052">
        <v>31</v>
      </c>
      <c r="E1052" t="s">
        <v>52</v>
      </c>
      <c r="F1052" t="s">
        <v>17</v>
      </c>
      <c r="G1052">
        <v>705</v>
      </c>
      <c r="H1052">
        <v>106</v>
      </c>
      <c r="I1052">
        <v>193</v>
      </c>
      <c r="J1052">
        <v>104</v>
      </c>
      <c r="K1052">
        <v>38</v>
      </c>
      <c r="L1052">
        <v>1</v>
      </c>
      <c r="M1052">
        <v>7</v>
      </c>
      <c r="N1052">
        <v>91</v>
      </c>
      <c r="O1052">
        <v>161</v>
      </c>
      <c r="P1052" s="28">
        <v>5.7</v>
      </c>
      <c r="Q1052">
        <v>3.7</v>
      </c>
      <c r="R1052">
        <v>6.4</v>
      </c>
      <c r="S1052">
        <v>-1.2</v>
      </c>
      <c r="T1052">
        <v>56</v>
      </c>
      <c r="U1052">
        <v>-3</v>
      </c>
      <c r="V1052">
        <v>-47.217614202620098</v>
      </c>
      <c r="W1052">
        <v>12.834036325602471</v>
      </c>
      <c r="X1052">
        <v>3.6896436367258794</v>
      </c>
      <c r="Y1052">
        <v>18.624290783634553</v>
      </c>
      <c r="Z1052">
        <v>-6.1942654525937533</v>
      </c>
      <c r="AA1052">
        <v>-3.4850453192169559</v>
      </c>
      <c r="AB1052">
        <v>-0.134617418043568</v>
      </c>
      <c r="AC1052">
        <v>0.28025231800164829</v>
      </c>
      <c r="AD1052">
        <v>-3.943768016461537</v>
      </c>
      <c r="AE1052">
        <v>29.912612379205807</v>
      </c>
      <c r="AF1052">
        <v>-10.661078489915235</v>
      </c>
      <c r="AG1052">
        <v>8.0972751035416781</v>
      </c>
      <c r="AH1052">
        <v>9.3904402694039035</v>
      </c>
      <c r="AI1052">
        <v>0.13274722488111718</v>
      </c>
      <c r="AJ1052">
        <v>-12.243214884729191</v>
      </c>
      <c r="AK1052">
        <v>0.403734268424778</v>
      </c>
      <c r="AL1052">
        <v>-0.5145714741585059</v>
      </c>
      <c r="AM1052">
        <v>0.3741224782234866</v>
      </c>
      <c r="AN1052" s="2"/>
    </row>
    <row r="1053" spans="1:40" x14ac:dyDescent="0.45">
      <c r="A1053">
        <v>1052</v>
      </c>
      <c r="B1053" t="s">
        <v>179</v>
      </c>
      <c r="C1053">
        <v>1974</v>
      </c>
      <c r="D1053">
        <v>28</v>
      </c>
      <c r="E1053" t="s">
        <v>94</v>
      </c>
      <c r="F1053" t="s">
        <v>13</v>
      </c>
      <c r="G1053">
        <v>604</v>
      </c>
      <c r="H1053">
        <v>90</v>
      </c>
      <c r="I1053">
        <v>146</v>
      </c>
      <c r="J1053">
        <v>91</v>
      </c>
      <c r="K1053">
        <v>25</v>
      </c>
      <c r="L1053">
        <v>1</v>
      </c>
      <c r="M1053">
        <v>25</v>
      </c>
      <c r="N1053">
        <v>86</v>
      </c>
      <c r="O1053">
        <v>166</v>
      </c>
      <c r="P1053" s="28">
        <v>5.7</v>
      </c>
      <c r="Q1053">
        <v>3.6</v>
      </c>
      <c r="R1053">
        <v>6</v>
      </c>
      <c r="S1053">
        <v>-0.9</v>
      </c>
      <c r="T1053">
        <v>38</v>
      </c>
      <c r="U1053">
        <v>2</v>
      </c>
      <c r="V1053">
        <v>-47.217614202620098</v>
      </c>
      <c r="W1053">
        <v>10.995401334275025</v>
      </c>
      <c r="X1053">
        <v>3.1327162953332941</v>
      </c>
      <c r="Y1053">
        <v>14.08884173269764</v>
      </c>
      <c r="Z1053">
        <v>-5.419982271019534</v>
      </c>
      <c r="AA1053">
        <v>-2.2927929731690497</v>
      </c>
      <c r="AB1053">
        <v>-0.134617418043568</v>
      </c>
      <c r="AC1053">
        <v>1.0009011357201725</v>
      </c>
      <c r="AD1053">
        <v>-3.7270774661065076</v>
      </c>
      <c r="AE1053">
        <v>30.84157549657245</v>
      </c>
      <c r="AF1053">
        <v>-10.661078489915235</v>
      </c>
      <c r="AG1053">
        <v>7.8784298304729843</v>
      </c>
      <c r="AH1053">
        <v>8.8035377525661591</v>
      </c>
      <c r="AI1053">
        <v>9.9560418660837896E-2</v>
      </c>
      <c r="AJ1053">
        <v>-8.307895814637666</v>
      </c>
      <c r="AK1053">
        <v>-0.269156178949852</v>
      </c>
      <c r="AL1053">
        <v>-1.1892508181629502</v>
      </c>
      <c r="AM1053">
        <v>0.23339295312258712</v>
      </c>
      <c r="AN1053" s="2"/>
    </row>
    <row r="1054" spans="1:40" x14ac:dyDescent="0.45">
      <c r="A1054">
        <v>1053</v>
      </c>
      <c r="B1054" t="s">
        <v>421</v>
      </c>
      <c r="C1054">
        <v>1975</v>
      </c>
      <c r="D1054">
        <v>27</v>
      </c>
      <c r="E1054" t="s">
        <v>94</v>
      </c>
      <c r="F1054" t="s">
        <v>13</v>
      </c>
      <c r="G1054">
        <v>624</v>
      </c>
      <c r="H1054">
        <v>74</v>
      </c>
      <c r="I1054">
        <v>143</v>
      </c>
      <c r="J1054">
        <v>120</v>
      </c>
      <c r="K1054">
        <v>17</v>
      </c>
      <c r="L1054">
        <v>5</v>
      </c>
      <c r="M1054">
        <v>30</v>
      </c>
      <c r="N1054">
        <v>81</v>
      </c>
      <c r="O1054">
        <v>103</v>
      </c>
      <c r="P1054" s="28">
        <v>5.7</v>
      </c>
      <c r="Q1054">
        <v>3.7</v>
      </c>
      <c r="R1054">
        <v>3.5</v>
      </c>
      <c r="S1054">
        <v>2.4</v>
      </c>
      <c r="T1054">
        <v>9</v>
      </c>
      <c r="U1054">
        <v>2</v>
      </c>
      <c r="V1054">
        <v>-47.217614202620098</v>
      </c>
      <c r="W1054">
        <v>11.359487471171548</v>
      </c>
      <c r="X1054">
        <v>2.5757889539407084</v>
      </c>
      <c r="Y1054">
        <v>13.799344984765497</v>
      </c>
      <c r="Z1054">
        <v>-7.147229368377408</v>
      </c>
      <c r="AA1054">
        <v>-1.559099221754954</v>
      </c>
      <c r="AB1054">
        <v>-0.67308709021783997</v>
      </c>
      <c r="AC1054">
        <v>1.201081362864207</v>
      </c>
      <c r="AD1054">
        <v>-3.5103869157514782</v>
      </c>
      <c r="AE1054">
        <v>19.136640217752785</v>
      </c>
      <c r="AF1054">
        <v>-10.661078489915235</v>
      </c>
      <c r="AG1054">
        <v>8.0972751035416781</v>
      </c>
      <c r="AH1054">
        <v>5.1353970223302596</v>
      </c>
      <c r="AI1054">
        <v>-0.26549444976223435</v>
      </c>
      <c r="AJ1054">
        <v>-1.9676595350457631</v>
      </c>
      <c r="AK1054">
        <v>-0.269156178949852</v>
      </c>
      <c r="AL1054">
        <v>-11.965790336028185</v>
      </c>
      <c r="AM1054">
        <v>6.3580000090744994E-6</v>
      </c>
      <c r="AN1054" s="2"/>
    </row>
    <row r="1055" spans="1:40" x14ac:dyDescent="0.45">
      <c r="A1055">
        <v>1054</v>
      </c>
      <c r="B1055" t="s">
        <v>350</v>
      </c>
      <c r="C1055">
        <v>1986</v>
      </c>
      <c r="D1055">
        <v>26</v>
      </c>
      <c r="E1055" t="s">
        <v>76</v>
      </c>
      <c r="F1055" t="s">
        <v>13</v>
      </c>
      <c r="G1055">
        <v>723</v>
      </c>
      <c r="H1055">
        <v>119</v>
      </c>
      <c r="I1055">
        <v>223</v>
      </c>
      <c r="J1055">
        <v>149</v>
      </c>
      <c r="K1055">
        <v>37</v>
      </c>
      <c r="L1055">
        <v>6</v>
      </c>
      <c r="M1055">
        <v>20</v>
      </c>
      <c r="N1055">
        <v>34</v>
      </c>
      <c r="O1055">
        <v>142</v>
      </c>
      <c r="P1055" s="28">
        <v>5.7</v>
      </c>
      <c r="Q1055">
        <v>3.6</v>
      </c>
      <c r="R1055">
        <v>6.5</v>
      </c>
      <c r="S1055">
        <v>-0.5</v>
      </c>
      <c r="T1055">
        <v>40</v>
      </c>
      <c r="U1055">
        <v>0</v>
      </c>
      <c r="V1055">
        <v>-47.217614202620098</v>
      </c>
      <c r="W1055">
        <v>13.161713848809342</v>
      </c>
      <c r="X1055">
        <v>4.142147101607355</v>
      </c>
      <c r="Y1055">
        <v>21.519258262955983</v>
      </c>
      <c r="Z1055">
        <v>-8.874476465735281</v>
      </c>
      <c r="AA1055">
        <v>-3.3933336002901937</v>
      </c>
      <c r="AB1055">
        <v>-0.80770450826140805</v>
      </c>
      <c r="AC1055">
        <v>0.80072090857613798</v>
      </c>
      <c r="AD1055">
        <v>-1.4734957424142006</v>
      </c>
      <c r="AE1055">
        <v>26.382552533212579</v>
      </c>
      <c r="AF1055">
        <v>-10.661078489915235</v>
      </c>
      <c r="AG1055">
        <v>7.8784298304729843</v>
      </c>
      <c r="AH1055">
        <v>9.5371658986133401</v>
      </c>
      <c r="AI1055">
        <v>5.5311343700465497E-2</v>
      </c>
      <c r="AJ1055">
        <v>-8.7451534890922797</v>
      </c>
      <c r="AK1055">
        <v>0</v>
      </c>
      <c r="AL1055">
        <v>2.3044432296194906</v>
      </c>
      <c r="AM1055">
        <v>0.90924435741387399</v>
      </c>
      <c r="AN1055" s="2"/>
    </row>
    <row r="1056" spans="1:40" x14ac:dyDescent="0.45">
      <c r="A1056">
        <v>1055</v>
      </c>
      <c r="B1056" t="s">
        <v>339</v>
      </c>
      <c r="C1056">
        <v>2018</v>
      </c>
      <c r="D1056">
        <v>28</v>
      </c>
      <c r="E1056" t="s">
        <v>15</v>
      </c>
      <c r="F1056" t="s">
        <v>13</v>
      </c>
      <c r="G1056">
        <v>600</v>
      </c>
      <c r="H1056">
        <v>68</v>
      </c>
      <c r="I1056">
        <v>162</v>
      </c>
      <c r="J1056">
        <v>120</v>
      </c>
      <c r="K1056">
        <v>26</v>
      </c>
      <c r="L1056">
        <v>5</v>
      </c>
      <c r="M1056">
        <v>10</v>
      </c>
      <c r="N1056">
        <v>35</v>
      </c>
      <c r="O1056">
        <v>108</v>
      </c>
      <c r="P1056" s="28">
        <v>5.7</v>
      </c>
      <c r="Q1056">
        <v>3.7</v>
      </c>
      <c r="R1056">
        <v>3.8</v>
      </c>
      <c r="S1056">
        <v>2.7</v>
      </c>
      <c r="T1056">
        <v>7</v>
      </c>
      <c r="U1056">
        <v>2</v>
      </c>
      <c r="V1056">
        <v>-47.217614202620098</v>
      </c>
      <c r="W1056">
        <v>10.922584106895719</v>
      </c>
      <c r="X1056">
        <v>2.3669412009184887</v>
      </c>
      <c r="Y1056">
        <v>15.632824388335738</v>
      </c>
      <c r="Z1056">
        <v>-7.147229368377408</v>
      </c>
      <c r="AA1056">
        <v>-2.384504692095812</v>
      </c>
      <c r="AB1056">
        <v>-0.67308709021783997</v>
      </c>
      <c r="AC1056">
        <v>0.40036045428806899</v>
      </c>
      <c r="AD1056">
        <v>-1.5168338524852065</v>
      </c>
      <c r="AE1056">
        <v>20.065603335119423</v>
      </c>
      <c r="AF1056">
        <v>-10.661078489915235</v>
      </c>
      <c r="AG1056">
        <v>8.0972751035416781</v>
      </c>
      <c r="AH1056">
        <v>5.5755739099585675</v>
      </c>
      <c r="AI1056">
        <v>-0.29868125598251372</v>
      </c>
      <c r="AJ1056">
        <v>-1.5304018605911489</v>
      </c>
      <c r="AK1056">
        <v>-0.269156178949852</v>
      </c>
      <c r="AL1056">
        <v>-8.637424492177427</v>
      </c>
      <c r="AM1056">
        <v>1.7731161802821924E-4</v>
      </c>
      <c r="AN1056" s="2"/>
    </row>
    <row r="1057" spans="1:40" x14ac:dyDescent="0.45">
      <c r="A1057">
        <v>1056</v>
      </c>
      <c r="B1057" t="s">
        <v>456</v>
      </c>
      <c r="C1057">
        <v>2014</v>
      </c>
      <c r="D1057">
        <v>29</v>
      </c>
      <c r="E1057" t="s">
        <v>114</v>
      </c>
      <c r="F1057" t="s">
        <v>17</v>
      </c>
      <c r="G1057">
        <v>375</v>
      </c>
      <c r="H1057">
        <v>71</v>
      </c>
      <c r="I1057">
        <v>107</v>
      </c>
      <c r="J1057">
        <v>67</v>
      </c>
      <c r="K1057">
        <v>18</v>
      </c>
      <c r="L1057">
        <v>1</v>
      </c>
      <c r="M1057">
        <v>1</v>
      </c>
      <c r="N1057">
        <v>50</v>
      </c>
      <c r="O1057">
        <v>170</v>
      </c>
      <c r="P1057" s="28">
        <v>5.7</v>
      </c>
      <c r="Q1057">
        <v>4.5</v>
      </c>
      <c r="R1057">
        <v>4.8</v>
      </c>
      <c r="S1057">
        <v>1.5</v>
      </c>
      <c r="T1057">
        <v>29</v>
      </c>
      <c r="U1057">
        <v>-1</v>
      </c>
      <c r="V1057">
        <v>-47.217614202620098</v>
      </c>
      <c r="W1057">
        <v>6.8266150668098247</v>
      </c>
      <c r="X1057">
        <v>2.4713650774295988</v>
      </c>
      <c r="Y1057">
        <v>10.325384009579777</v>
      </c>
      <c r="Z1057">
        <v>-3.9905363973440524</v>
      </c>
      <c r="AA1057">
        <v>-1.650810940681716</v>
      </c>
      <c r="AB1057">
        <v>-0.134617418043568</v>
      </c>
      <c r="AC1057">
        <v>4.0036045428806899E-2</v>
      </c>
      <c r="AD1057">
        <v>-2.1669055035502951</v>
      </c>
      <c r="AE1057">
        <v>31.584745990465763</v>
      </c>
      <c r="AF1057">
        <v>-10.661078489915235</v>
      </c>
      <c r="AG1057">
        <v>9.8480372880912306</v>
      </c>
      <c r="AH1057">
        <v>7.0428302020529276</v>
      </c>
      <c r="AI1057">
        <v>-0.16593403110139648</v>
      </c>
      <c r="AJ1057">
        <v>-6.3402362795919034</v>
      </c>
      <c r="AK1057">
        <v>0.134578089474926</v>
      </c>
      <c r="AL1057">
        <v>-4.0541414935154148</v>
      </c>
      <c r="AM1057">
        <v>1.7054467881673467E-2</v>
      </c>
      <c r="AN1057" s="2"/>
    </row>
    <row r="1058" spans="1:40" x14ac:dyDescent="0.45">
      <c r="A1058">
        <v>1057</v>
      </c>
      <c r="B1058" t="s">
        <v>329</v>
      </c>
      <c r="C1058">
        <v>1956</v>
      </c>
      <c r="D1058">
        <v>24</v>
      </c>
      <c r="E1058" t="s">
        <v>226</v>
      </c>
      <c r="F1058" t="s">
        <v>17</v>
      </c>
      <c r="G1058">
        <v>651</v>
      </c>
      <c r="H1058">
        <v>103</v>
      </c>
      <c r="I1058">
        <v>150</v>
      </c>
      <c r="J1058">
        <v>90</v>
      </c>
      <c r="K1058">
        <v>21</v>
      </c>
      <c r="L1058">
        <v>2</v>
      </c>
      <c r="M1058">
        <v>6</v>
      </c>
      <c r="N1058">
        <v>91</v>
      </c>
      <c r="O1058">
        <v>143</v>
      </c>
      <c r="P1058" s="28">
        <v>5.7</v>
      </c>
      <c r="Q1058">
        <v>3.2</v>
      </c>
      <c r="R1058">
        <v>6.4</v>
      </c>
      <c r="S1058">
        <v>-0.4</v>
      </c>
      <c r="T1058">
        <v>32</v>
      </c>
      <c r="U1058">
        <v>3</v>
      </c>
      <c r="V1058">
        <v>-47.217614202620098</v>
      </c>
      <c r="W1058">
        <v>11.851003755981855</v>
      </c>
      <c r="X1058">
        <v>3.5852197602147697</v>
      </c>
      <c r="Y1058">
        <v>14.474837396607164</v>
      </c>
      <c r="Z1058">
        <v>-5.3604220262830555</v>
      </c>
      <c r="AA1058">
        <v>-1.925946097462002</v>
      </c>
      <c r="AB1058">
        <v>-0.269234836087136</v>
      </c>
      <c r="AC1058">
        <v>0.24021627257284139</v>
      </c>
      <c r="AD1058">
        <v>-3.943768016461537</v>
      </c>
      <c r="AE1058">
        <v>26.568345156685904</v>
      </c>
      <c r="AF1058">
        <v>-10.661078489915235</v>
      </c>
      <c r="AG1058">
        <v>7.0030487381982089</v>
      </c>
      <c r="AH1058">
        <v>9.3904402694039035</v>
      </c>
      <c r="AI1058">
        <v>4.4249074960372399E-2</v>
      </c>
      <c r="AJ1058">
        <v>-6.996122791273824</v>
      </c>
      <c r="AK1058">
        <v>-0.403734268424778</v>
      </c>
      <c r="AL1058">
        <v>-3.6205603039026437</v>
      </c>
      <c r="AM1058">
        <v>2.6069845135243158E-2</v>
      </c>
      <c r="AN1058" s="2"/>
    </row>
    <row r="1059" spans="1:40" x14ac:dyDescent="0.45">
      <c r="A1059">
        <v>1058</v>
      </c>
      <c r="B1059" t="s">
        <v>640</v>
      </c>
      <c r="C1059">
        <v>1997</v>
      </c>
      <c r="D1059">
        <v>26</v>
      </c>
      <c r="E1059" t="s">
        <v>37</v>
      </c>
      <c r="F1059" t="s">
        <v>17</v>
      </c>
      <c r="G1059">
        <v>670</v>
      </c>
      <c r="H1059">
        <v>95</v>
      </c>
      <c r="I1059">
        <v>191</v>
      </c>
      <c r="J1059">
        <v>114</v>
      </c>
      <c r="K1059">
        <v>42</v>
      </c>
      <c r="L1059">
        <v>5</v>
      </c>
      <c r="M1059">
        <v>32</v>
      </c>
      <c r="N1059">
        <v>44</v>
      </c>
      <c r="O1059">
        <v>140</v>
      </c>
      <c r="P1059" s="28">
        <v>5.7</v>
      </c>
      <c r="Q1059">
        <v>3.7</v>
      </c>
      <c r="R1059">
        <v>4.5999999999999996</v>
      </c>
      <c r="S1059">
        <v>0.4</v>
      </c>
      <c r="T1059">
        <v>33</v>
      </c>
      <c r="U1059">
        <v>0</v>
      </c>
      <c r="V1059">
        <v>-47.217614202620098</v>
      </c>
      <c r="W1059">
        <v>12.196885586033552</v>
      </c>
      <c r="X1059">
        <v>3.3067560895184771</v>
      </c>
      <c r="Y1059">
        <v>18.43129295167979</v>
      </c>
      <c r="Z1059">
        <v>-6.7898678999585371</v>
      </c>
      <c r="AA1059">
        <v>-3.8518921949240039</v>
      </c>
      <c r="AB1059">
        <v>-0.67308709021783997</v>
      </c>
      <c r="AC1059">
        <v>1.2811534537218208</v>
      </c>
      <c r="AD1059">
        <v>-1.9068768431242598</v>
      </c>
      <c r="AE1059">
        <v>26.01096728626592</v>
      </c>
      <c r="AF1059">
        <v>-10.661078489915235</v>
      </c>
      <c r="AG1059">
        <v>8.0972751035416781</v>
      </c>
      <c r="AH1059">
        <v>6.7493789436340554</v>
      </c>
      <c r="AI1059">
        <v>-4.4249074960372399E-2</v>
      </c>
      <c r="AJ1059">
        <v>-7.2147516285011308</v>
      </c>
      <c r="AK1059">
        <v>0</v>
      </c>
      <c r="AL1059">
        <v>-2.2857080098261857</v>
      </c>
      <c r="AM1059">
        <v>9.231355461867613E-2</v>
      </c>
      <c r="AN1059" s="2"/>
    </row>
    <row r="1060" spans="1:40" x14ac:dyDescent="0.45">
      <c r="A1060">
        <v>1059</v>
      </c>
      <c r="B1060" t="s">
        <v>641</v>
      </c>
      <c r="C1060">
        <v>2011</v>
      </c>
      <c r="D1060">
        <v>28</v>
      </c>
      <c r="E1060" t="s">
        <v>642</v>
      </c>
      <c r="F1060" t="s">
        <v>17</v>
      </c>
      <c r="G1060">
        <v>668</v>
      </c>
      <c r="H1060">
        <v>84</v>
      </c>
      <c r="I1060">
        <v>190</v>
      </c>
      <c r="J1060">
        <v>125</v>
      </c>
      <c r="K1060">
        <v>38</v>
      </c>
      <c r="L1060">
        <v>5</v>
      </c>
      <c r="M1060">
        <v>8</v>
      </c>
      <c r="N1060">
        <v>56</v>
      </c>
      <c r="O1060">
        <v>139</v>
      </c>
      <c r="P1060" s="28">
        <v>5.7</v>
      </c>
      <c r="Q1060">
        <v>3.7</v>
      </c>
      <c r="R1060">
        <v>5.5</v>
      </c>
      <c r="S1060">
        <v>-0.4</v>
      </c>
      <c r="T1060">
        <v>34</v>
      </c>
      <c r="U1060">
        <v>5</v>
      </c>
      <c r="V1060">
        <v>-47.217614202620098</v>
      </c>
      <c r="W1060">
        <v>12.160476972343901</v>
      </c>
      <c r="X1060">
        <v>2.9238685423110744</v>
      </c>
      <c r="Y1060">
        <v>18.334794035702409</v>
      </c>
      <c r="Z1060">
        <v>-7.4450305920597994</v>
      </c>
      <c r="AA1060">
        <v>-3.4850453192169559</v>
      </c>
      <c r="AB1060">
        <v>-0.67308709021783997</v>
      </c>
      <c r="AC1060">
        <v>0.32028836343045519</v>
      </c>
      <c r="AD1060">
        <v>-2.4269341639763304</v>
      </c>
      <c r="AE1060">
        <v>25.825174662792591</v>
      </c>
      <c r="AF1060">
        <v>-10.661078489915235</v>
      </c>
      <c r="AG1060">
        <v>8.0972751035416781</v>
      </c>
      <c r="AH1060">
        <v>8.0699096065189799</v>
      </c>
      <c r="AI1060">
        <v>4.4249074960372399E-2</v>
      </c>
      <c r="AJ1060">
        <v>-7.4333804657284377</v>
      </c>
      <c r="AK1060">
        <v>-0.67289044737463</v>
      </c>
      <c r="AL1060">
        <v>-4.2390244095078673</v>
      </c>
      <c r="AM1060">
        <v>1.421662732238323E-2</v>
      </c>
      <c r="AN1060" s="2"/>
    </row>
    <row r="1061" spans="1:40" x14ac:dyDescent="0.45">
      <c r="A1061">
        <v>1060</v>
      </c>
      <c r="B1061" t="s">
        <v>189</v>
      </c>
      <c r="C1061">
        <v>1964</v>
      </c>
      <c r="D1061">
        <v>22</v>
      </c>
      <c r="E1061" t="s">
        <v>127</v>
      </c>
      <c r="F1061" t="s">
        <v>13</v>
      </c>
      <c r="G1061">
        <v>506</v>
      </c>
      <c r="H1061">
        <v>74</v>
      </c>
      <c r="I1061">
        <v>123</v>
      </c>
      <c r="J1061">
        <v>67</v>
      </c>
      <c r="K1061">
        <v>17</v>
      </c>
      <c r="L1061">
        <v>0</v>
      </c>
      <c r="M1061">
        <v>0</v>
      </c>
      <c r="N1061">
        <v>76</v>
      </c>
      <c r="O1061">
        <v>176</v>
      </c>
      <c r="P1061" s="28">
        <v>5.7</v>
      </c>
      <c r="Q1061">
        <v>4.2</v>
      </c>
      <c r="R1061">
        <v>5.8</v>
      </c>
      <c r="S1061">
        <v>-0.7</v>
      </c>
      <c r="T1061">
        <v>44</v>
      </c>
      <c r="U1061">
        <v>1</v>
      </c>
      <c r="V1061">
        <v>-47.217614202620098</v>
      </c>
      <c r="W1061">
        <v>9.2113792634820566</v>
      </c>
      <c r="X1061">
        <v>2.5757889539407084</v>
      </c>
      <c r="Y1061">
        <v>11.869366665217875</v>
      </c>
      <c r="Z1061">
        <v>-3.9905363973440524</v>
      </c>
      <c r="AA1061">
        <v>-1.559099221754954</v>
      </c>
      <c r="AB1061">
        <v>0</v>
      </c>
      <c r="AC1061">
        <v>0</v>
      </c>
      <c r="AD1061">
        <v>-3.2936963653964484</v>
      </c>
      <c r="AE1061">
        <v>32.69950173130573</v>
      </c>
      <c r="AF1061">
        <v>-10.661078489915235</v>
      </c>
      <c r="AG1061">
        <v>9.1915014688851482</v>
      </c>
      <c r="AH1061">
        <v>8.5100864941472878</v>
      </c>
      <c r="AI1061">
        <v>7.7435881180651686E-2</v>
      </c>
      <c r="AJ1061">
        <v>-9.6196688380015072</v>
      </c>
      <c r="AK1061">
        <v>-0.134578089474926</v>
      </c>
      <c r="AL1061">
        <v>-2.3412111463477632</v>
      </c>
      <c r="AM1061">
        <v>8.7766897340177244E-2</v>
      </c>
      <c r="AN1061" s="2"/>
    </row>
    <row r="1062" spans="1:40" x14ac:dyDescent="0.45">
      <c r="A1062">
        <v>1061</v>
      </c>
      <c r="B1062" t="s">
        <v>113</v>
      </c>
      <c r="C1062">
        <v>1998</v>
      </c>
      <c r="D1062">
        <v>31</v>
      </c>
      <c r="E1062" t="s">
        <v>114</v>
      </c>
      <c r="F1062" t="s">
        <v>17</v>
      </c>
      <c r="G1062">
        <v>524</v>
      </c>
      <c r="H1062">
        <v>113</v>
      </c>
      <c r="I1062">
        <v>165</v>
      </c>
      <c r="J1062">
        <v>93</v>
      </c>
      <c r="K1062">
        <v>46</v>
      </c>
      <c r="L1062">
        <v>3</v>
      </c>
      <c r="M1062">
        <v>14</v>
      </c>
      <c r="N1062">
        <v>64</v>
      </c>
      <c r="O1062">
        <v>158</v>
      </c>
      <c r="P1062" s="28">
        <v>5.7</v>
      </c>
      <c r="Q1062">
        <v>4.0999999999999996</v>
      </c>
      <c r="R1062">
        <v>5.8</v>
      </c>
      <c r="S1062">
        <v>-0.5</v>
      </c>
      <c r="T1062">
        <v>43</v>
      </c>
      <c r="U1062">
        <v>4</v>
      </c>
      <c r="V1062">
        <v>-47.217614202620098</v>
      </c>
      <c r="W1062">
        <v>9.5390567866889278</v>
      </c>
      <c r="X1062">
        <v>3.9332993485851357</v>
      </c>
      <c r="Y1062">
        <v>15.922321136267881</v>
      </c>
      <c r="Z1062">
        <v>-5.539102760492491</v>
      </c>
      <c r="AA1062">
        <v>-4.2187390706310524</v>
      </c>
      <c r="AB1062">
        <v>-0.40385225413070402</v>
      </c>
      <c r="AC1062">
        <v>0.56050463600329659</v>
      </c>
      <c r="AD1062">
        <v>-2.7736390445443777</v>
      </c>
      <c r="AE1062">
        <v>29.355234508785824</v>
      </c>
      <c r="AF1062">
        <v>-10.661078489915235</v>
      </c>
      <c r="AG1062">
        <v>8.9726561958164535</v>
      </c>
      <c r="AH1062">
        <v>8.5100864941472878</v>
      </c>
      <c r="AI1062">
        <v>5.5311343700465497E-2</v>
      </c>
      <c r="AJ1062">
        <v>-9.4010400007742003</v>
      </c>
      <c r="AK1062">
        <v>-0.538312357899704</v>
      </c>
      <c r="AL1062">
        <v>-3.9049077310125835</v>
      </c>
      <c r="AM1062">
        <v>1.974509128188482E-2</v>
      </c>
      <c r="AN1062" s="2"/>
    </row>
    <row r="1063" spans="1:40" x14ac:dyDescent="0.45">
      <c r="A1063">
        <v>1062</v>
      </c>
      <c r="B1063" t="s">
        <v>133</v>
      </c>
      <c r="C1063">
        <v>1988</v>
      </c>
      <c r="D1063">
        <v>32</v>
      </c>
      <c r="E1063" t="s">
        <v>43</v>
      </c>
      <c r="F1063" t="s">
        <v>13</v>
      </c>
      <c r="G1063">
        <v>696</v>
      </c>
      <c r="H1063">
        <v>92</v>
      </c>
      <c r="I1063">
        <v>190</v>
      </c>
      <c r="J1063">
        <v>128</v>
      </c>
      <c r="K1063">
        <v>38</v>
      </c>
      <c r="L1063">
        <v>11</v>
      </c>
      <c r="M1063">
        <v>22</v>
      </c>
      <c r="N1063">
        <v>63</v>
      </c>
      <c r="O1063">
        <v>132</v>
      </c>
      <c r="P1063" s="28">
        <v>5.7</v>
      </c>
      <c r="Q1063">
        <v>3.6</v>
      </c>
      <c r="R1063">
        <v>5.5</v>
      </c>
      <c r="S1063">
        <v>0.5</v>
      </c>
      <c r="T1063">
        <v>25</v>
      </c>
      <c r="U1063">
        <v>4</v>
      </c>
      <c r="V1063">
        <v>-47.217614202620098</v>
      </c>
      <c r="W1063">
        <v>12.670197563999034</v>
      </c>
      <c r="X1063">
        <v>3.202332213007367</v>
      </c>
      <c r="Y1063">
        <v>18.334794035702409</v>
      </c>
      <c r="Z1063">
        <v>-7.6237113262692349</v>
      </c>
      <c r="AA1063">
        <v>-3.4850453192169559</v>
      </c>
      <c r="AB1063">
        <v>-1.4807915984792479</v>
      </c>
      <c r="AC1063">
        <v>0.88079299943375178</v>
      </c>
      <c r="AD1063">
        <v>-2.7303009344733717</v>
      </c>
      <c r="AE1063">
        <v>24.524626298479298</v>
      </c>
      <c r="AF1063">
        <v>-10.661078489915235</v>
      </c>
      <c r="AG1063">
        <v>7.8784298304729843</v>
      </c>
      <c r="AH1063">
        <v>8.0699096065189799</v>
      </c>
      <c r="AI1063">
        <v>-5.5311343700465497E-2</v>
      </c>
      <c r="AJ1063">
        <v>-5.4657209306826751</v>
      </c>
      <c r="AK1063">
        <v>-0.538312357899704</v>
      </c>
      <c r="AL1063">
        <v>-3.6968039556431651</v>
      </c>
      <c r="AM1063">
        <v>2.4202386548345098E-2</v>
      </c>
      <c r="AN1063" s="2"/>
    </row>
    <row r="1064" spans="1:40" x14ac:dyDescent="0.45">
      <c r="A1064">
        <v>1063</v>
      </c>
      <c r="B1064" t="s">
        <v>410</v>
      </c>
      <c r="C1064">
        <v>1994</v>
      </c>
      <c r="D1064">
        <v>27</v>
      </c>
      <c r="E1064" t="s">
        <v>235</v>
      </c>
      <c r="F1064" t="s">
        <v>13</v>
      </c>
      <c r="G1064">
        <v>480</v>
      </c>
      <c r="H1064">
        <v>90</v>
      </c>
      <c r="I1064">
        <v>147</v>
      </c>
      <c r="J1064">
        <v>74</v>
      </c>
      <c r="K1064">
        <v>35</v>
      </c>
      <c r="L1064">
        <v>2</v>
      </c>
      <c r="M1064">
        <v>9</v>
      </c>
      <c r="N1064">
        <v>58</v>
      </c>
      <c r="O1064">
        <v>194</v>
      </c>
      <c r="P1064" s="28">
        <v>5.7</v>
      </c>
      <c r="Q1064">
        <v>4.0999999999999996</v>
      </c>
      <c r="R1064">
        <v>6.7</v>
      </c>
      <c r="S1064">
        <v>-1.3</v>
      </c>
      <c r="T1064">
        <v>59</v>
      </c>
      <c r="U1064">
        <v>1</v>
      </c>
      <c r="V1064">
        <v>-47.217614202620098</v>
      </c>
      <c r="W1064">
        <v>8.7380672855165749</v>
      </c>
      <c r="X1064">
        <v>3.1327162953332941</v>
      </c>
      <c r="Y1064">
        <v>14.185340648675021</v>
      </c>
      <c r="Z1064">
        <v>-4.4074581104994017</v>
      </c>
      <c r="AA1064">
        <v>-3.2099101624366702</v>
      </c>
      <c r="AB1064">
        <v>-0.269234836087136</v>
      </c>
      <c r="AC1064">
        <v>0.36032440885926209</v>
      </c>
      <c r="AD1064">
        <v>-2.5136103841183424</v>
      </c>
      <c r="AE1064">
        <v>36.043768953825634</v>
      </c>
      <c r="AF1064">
        <v>-10.661078489915235</v>
      </c>
      <c r="AG1064">
        <v>8.9726561958164535</v>
      </c>
      <c r="AH1064">
        <v>9.8306171570322114</v>
      </c>
      <c r="AI1064">
        <v>0.14380949362121029</v>
      </c>
      <c r="AJ1064">
        <v>-12.899101396411114</v>
      </c>
      <c r="AK1064">
        <v>-0.134578089474926</v>
      </c>
      <c r="AL1064">
        <v>9.4714767116747201E-2</v>
      </c>
      <c r="AM1064">
        <v>0.52366100607209365</v>
      </c>
      <c r="AN1064" s="2"/>
    </row>
    <row r="1065" spans="1:40" x14ac:dyDescent="0.45">
      <c r="A1065">
        <v>1064</v>
      </c>
      <c r="B1065" t="s">
        <v>643</v>
      </c>
      <c r="C1065">
        <v>1986</v>
      </c>
      <c r="D1065">
        <v>26</v>
      </c>
      <c r="E1065" t="s">
        <v>235</v>
      </c>
      <c r="F1065" t="s">
        <v>13</v>
      </c>
      <c r="G1065">
        <v>709</v>
      </c>
      <c r="H1065">
        <v>108</v>
      </c>
      <c r="I1065">
        <v>200</v>
      </c>
      <c r="J1065">
        <v>126</v>
      </c>
      <c r="K1065">
        <v>36</v>
      </c>
      <c r="L1065">
        <v>9</v>
      </c>
      <c r="M1065">
        <v>29</v>
      </c>
      <c r="N1065">
        <v>32</v>
      </c>
      <c r="O1065">
        <v>130</v>
      </c>
      <c r="P1065" s="28">
        <v>5.7</v>
      </c>
      <c r="Q1065">
        <v>3.5</v>
      </c>
      <c r="R1065">
        <v>5</v>
      </c>
      <c r="S1065">
        <v>-0.1</v>
      </c>
      <c r="T1065">
        <v>28</v>
      </c>
      <c r="U1065">
        <v>7</v>
      </c>
      <c r="V1065">
        <v>-47.217614202620098</v>
      </c>
      <c r="W1065">
        <v>12.906853552981774</v>
      </c>
      <c r="X1065">
        <v>3.7592595543999527</v>
      </c>
      <c r="Y1065">
        <v>19.29978319547622</v>
      </c>
      <c r="Z1065">
        <v>-7.5045908367962779</v>
      </c>
      <c r="AA1065">
        <v>-3.3016218813634319</v>
      </c>
      <c r="AB1065">
        <v>-1.211556762392112</v>
      </c>
      <c r="AC1065">
        <v>1.1610453174354001</v>
      </c>
      <c r="AD1065">
        <v>-1.3868195222721889</v>
      </c>
      <c r="AE1065">
        <v>24.153041051532639</v>
      </c>
      <c r="AF1065">
        <v>-10.661078489915235</v>
      </c>
      <c r="AG1065">
        <v>7.6595845574042905</v>
      </c>
      <c r="AH1065">
        <v>7.3362814604717999</v>
      </c>
      <c r="AI1065">
        <v>1.10622687400931E-2</v>
      </c>
      <c r="AJ1065">
        <v>-6.1216074423645956</v>
      </c>
      <c r="AK1065">
        <v>-0.94204662632448199</v>
      </c>
      <c r="AL1065">
        <v>-2.0600248056062544</v>
      </c>
      <c r="AM1065">
        <v>0.11304334292536765</v>
      </c>
      <c r="AN1065" s="2"/>
    </row>
    <row r="1066" spans="1:40" x14ac:dyDescent="0.45">
      <c r="A1066">
        <v>1065</v>
      </c>
      <c r="B1066" t="s">
        <v>420</v>
      </c>
      <c r="C1066">
        <v>1954</v>
      </c>
      <c r="D1066">
        <v>30</v>
      </c>
      <c r="E1066" t="s">
        <v>235</v>
      </c>
      <c r="F1066" t="s">
        <v>13</v>
      </c>
      <c r="G1066">
        <v>675</v>
      </c>
      <c r="H1066">
        <v>94</v>
      </c>
      <c r="I1066">
        <v>157</v>
      </c>
      <c r="J1066">
        <v>103</v>
      </c>
      <c r="K1066">
        <v>18</v>
      </c>
      <c r="L1066">
        <v>4</v>
      </c>
      <c r="M1066">
        <v>3</v>
      </c>
      <c r="N1066">
        <v>85</v>
      </c>
      <c r="O1066">
        <v>129</v>
      </c>
      <c r="P1066" s="28">
        <v>5.7</v>
      </c>
      <c r="Q1066">
        <v>3.6</v>
      </c>
      <c r="R1066">
        <v>4.7</v>
      </c>
      <c r="S1066">
        <v>0.9</v>
      </c>
      <c r="T1066">
        <v>22</v>
      </c>
      <c r="U1066">
        <v>4</v>
      </c>
      <c r="V1066">
        <v>-47.217614202620098</v>
      </c>
      <c r="W1066">
        <v>12.287907120257684</v>
      </c>
      <c r="X1066">
        <v>3.2719481306814404</v>
      </c>
      <c r="Y1066">
        <v>15.150329808448832</v>
      </c>
      <c r="Z1066">
        <v>-6.1347052078572748</v>
      </c>
      <c r="AA1066">
        <v>-1.650810940681716</v>
      </c>
      <c r="AB1066">
        <v>-0.538469672174272</v>
      </c>
      <c r="AC1066">
        <v>0.1201081362864207</v>
      </c>
      <c r="AD1066">
        <v>-3.6837393560355016</v>
      </c>
      <c r="AE1066">
        <v>23.967248428059314</v>
      </c>
      <c r="AF1066">
        <v>-10.661078489915235</v>
      </c>
      <c r="AG1066">
        <v>7.8784298304729843</v>
      </c>
      <c r="AH1066">
        <v>6.896104572843492</v>
      </c>
      <c r="AI1066">
        <v>-9.9560418660837896E-2</v>
      </c>
      <c r="AJ1066">
        <v>-4.8098344190007536</v>
      </c>
      <c r="AK1066">
        <v>-0.538312357899704</v>
      </c>
      <c r="AL1066">
        <v>-5.7620490377952196</v>
      </c>
      <c r="AM1066">
        <v>3.1348035662590308E-3</v>
      </c>
      <c r="AN1066" s="2"/>
    </row>
    <row r="1067" spans="1:40" x14ac:dyDescent="0.45">
      <c r="A1067">
        <v>1066</v>
      </c>
      <c r="B1067" t="s">
        <v>633</v>
      </c>
      <c r="C1067">
        <v>1992</v>
      </c>
      <c r="D1067">
        <v>27</v>
      </c>
      <c r="E1067" t="s">
        <v>46</v>
      </c>
      <c r="F1067" t="s">
        <v>17</v>
      </c>
      <c r="G1067">
        <v>686</v>
      </c>
      <c r="H1067">
        <v>84</v>
      </c>
      <c r="I1067">
        <v>177</v>
      </c>
      <c r="J1067">
        <v>130</v>
      </c>
      <c r="K1067">
        <v>29</v>
      </c>
      <c r="L1067">
        <v>13</v>
      </c>
      <c r="M1067">
        <v>44</v>
      </c>
      <c r="N1067">
        <v>58</v>
      </c>
      <c r="O1067">
        <v>121</v>
      </c>
      <c r="P1067" s="28">
        <v>5.7</v>
      </c>
      <c r="Q1067">
        <v>3.7</v>
      </c>
      <c r="R1067">
        <v>4.9000000000000004</v>
      </c>
      <c r="S1067">
        <v>1.1000000000000001</v>
      </c>
      <c r="T1067">
        <v>15</v>
      </c>
      <c r="U1067">
        <v>7</v>
      </c>
      <c r="V1067">
        <v>-47.217614202620098</v>
      </c>
      <c r="W1067">
        <v>12.488154495550772</v>
      </c>
      <c r="X1067">
        <v>2.9238685423110744</v>
      </c>
      <c r="Y1067">
        <v>17.080308127996453</v>
      </c>
      <c r="Z1067">
        <v>-7.7428318157421918</v>
      </c>
      <c r="AA1067">
        <v>-2.6596398488760977</v>
      </c>
      <c r="AB1067">
        <v>-1.7500264345663841</v>
      </c>
      <c r="AC1067">
        <v>1.7615859988675036</v>
      </c>
      <c r="AD1067">
        <v>-2.5136103841183424</v>
      </c>
      <c r="AE1067">
        <v>22.480907440272688</v>
      </c>
      <c r="AF1067">
        <v>-10.661078489915235</v>
      </c>
      <c r="AG1067">
        <v>8.0972751035416781</v>
      </c>
      <c r="AH1067">
        <v>7.1895558312623642</v>
      </c>
      <c r="AI1067">
        <v>-0.12168495614102411</v>
      </c>
      <c r="AJ1067">
        <v>-3.2794325584096051</v>
      </c>
      <c r="AK1067">
        <v>-0.94204662632448199</v>
      </c>
      <c r="AL1067">
        <v>-4.8663097769109287</v>
      </c>
      <c r="AM1067">
        <v>7.6428706718181891E-3</v>
      </c>
      <c r="AN1067" s="2"/>
    </row>
    <row r="1068" spans="1:40" x14ac:dyDescent="0.45">
      <c r="A1068">
        <v>1067</v>
      </c>
      <c r="B1068" t="s">
        <v>88</v>
      </c>
      <c r="C1068">
        <v>2005</v>
      </c>
      <c r="D1068">
        <v>30</v>
      </c>
      <c r="E1068" t="s">
        <v>15</v>
      </c>
      <c r="F1068" t="s">
        <v>13</v>
      </c>
      <c r="G1068">
        <v>594</v>
      </c>
      <c r="H1068">
        <v>95</v>
      </c>
      <c r="I1068">
        <v>165</v>
      </c>
      <c r="J1068">
        <v>102</v>
      </c>
      <c r="K1068">
        <v>29</v>
      </c>
      <c r="L1068">
        <v>2</v>
      </c>
      <c r="M1068">
        <v>13</v>
      </c>
      <c r="N1068">
        <v>61</v>
      </c>
      <c r="O1068">
        <v>154</v>
      </c>
      <c r="P1068" s="28">
        <v>5.7</v>
      </c>
      <c r="Q1068">
        <v>3.6</v>
      </c>
      <c r="R1068">
        <v>4.9000000000000004</v>
      </c>
      <c r="S1068">
        <v>0.2</v>
      </c>
      <c r="T1068">
        <v>36</v>
      </c>
      <c r="U1068">
        <v>-1</v>
      </c>
      <c r="V1068">
        <v>-47.217614202620098</v>
      </c>
      <c r="W1068">
        <v>10.813358265826762</v>
      </c>
      <c r="X1068">
        <v>3.3067560895184771</v>
      </c>
      <c r="Y1068">
        <v>15.922321136267881</v>
      </c>
      <c r="Z1068">
        <v>-6.0751449631207963</v>
      </c>
      <c r="AA1068">
        <v>-2.6596398488760977</v>
      </c>
      <c r="AB1068">
        <v>-0.269234836087136</v>
      </c>
      <c r="AC1068">
        <v>0.52046859057448969</v>
      </c>
      <c r="AD1068">
        <v>-2.6436247143313598</v>
      </c>
      <c r="AE1068">
        <v>28.612064014892514</v>
      </c>
      <c r="AF1068">
        <v>-10.661078489915235</v>
      </c>
      <c r="AG1068">
        <v>7.8784298304729843</v>
      </c>
      <c r="AH1068">
        <v>7.1895558312623642</v>
      </c>
      <c r="AI1068">
        <v>-2.21245374801862E-2</v>
      </c>
      <c r="AJ1068">
        <v>-7.8706381401830523</v>
      </c>
      <c r="AK1068">
        <v>0.134578089474926</v>
      </c>
      <c r="AL1068">
        <v>-3.0415678843235567</v>
      </c>
      <c r="AM1068">
        <v>4.5582911186263467E-2</v>
      </c>
      <c r="AN1068" s="2"/>
    </row>
    <row r="1069" spans="1:40" x14ac:dyDescent="0.45">
      <c r="A1069">
        <v>1068</v>
      </c>
      <c r="B1069" t="s">
        <v>644</v>
      </c>
      <c r="C1069">
        <v>1959</v>
      </c>
      <c r="D1069">
        <v>25</v>
      </c>
      <c r="E1069" t="s">
        <v>31</v>
      </c>
      <c r="F1069" t="s">
        <v>13</v>
      </c>
      <c r="G1069">
        <v>623</v>
      </c>
      <c r="H1069">
        <v>78</v>
      </c>
      <c r="I1069">
        <v>140</v>
      </c>
      <c r="J1069">
        <v>102</v>
      </c>
      <c r="K1069">
        <v>26</v>
      </c>
      <c r="L1069">
        <v>7</v>
      </c>
      <c r="M1069">
        <v>20</v>
      </c>
      <c r="N1069">
        <v>78</v>
      </c>
      <c r="O1069">
        <v>108</v>
      </c>
      <c r="P1069" s="28">
        <v>5.7</v>
      </c>
      <c r="Q1069">
        <v>3.8</v>
      </c>
      <c r="R1069">
        <v>3.2</v>
      </c>
      <c r="S1069">
        <v>2.4</v>
      </c>
      <c r="T1069">
        <v>9</v>
      </c>
      <c r="U1069">
        <v>5</v>
      </c>
      <c r="V1069">
        <v>-47.217614202620098</v>
      </c>
      <c r="W1069">
        <v>11.341283164326722</v>
      </c>
      <c r="X1069">
        <v>2.7150207892888547</v>
      </c>
      <c r="Y1069">
        <v>13.509848236833353</v>
      </c>
      <c r="Z1069">
        <v>-6.0751449631207963</v>
      </c>
      <c r="AA1069">
        <v>-2.384504692095812</v>
      </c>
      <c r="AB1069">
        <v>-0.94232192630497602</v>
      </c>
      <c r="AC1069">
        <v>0.80072090857613798</v>
      </c>
      <c r="AD1069">
        <v>-3.3803725855384603</v>
      </c>
      <c r="AE1069">
        <v>20.065603335119423</v>
      </c>
      <c r="AF1069">
        <v>-10.661078489915235</v>
      </c>
      <c r="AG1069">
        <v>8.3161203766103728</v>
      </c>
      <c r="AH1069">
        <v>4.6952201347019518</v>
      </c>
      <c r="AI1069">
        <v>-0.26549444976223435</v>
      </c>
      <c r="AJ1069">
        <v>-1.9676595350457631</v>
      </c>
      <c r="AK1069">
        <v>-0.67289044737463</v>
      </c>
      <c r="AL1069">
        <v>-12.123264346321184</v>
      </c>
      <c r="AM1069">
        <v>5.431638185084205E-6</v>
      </c>
      <c r="AN1069" s="2"/>
    </row>
    <row r="1070" spans="1:40" x14ac:dyDescent="0.45">
      <c r="A1070">
        <v>1069</v>
      </c>
      <c r="B1070" t="s">
        <v>403</v>
      </c>
      <c r="C1070">
        <v>2017</v>
      </c>
      <c r="D1070">
        <v>23</v>
      </c>
      <c r="E1070" t="s">
        <v>235</v>
      </c>
      <c r="F1070" t="s">
        <v>13</v>
      </c>
      <c r="G1070">
        <v>723</v>
      </c>
      <c r="H1070">
        <v>99</v>
      </c>
      <c r="I1070">
        <v>178</v>
      </c>
      <c r="J1070">
        <v>97</v>
      </c>
      <c r="K1070">
        <v>44</v>
      </c>
      <c r="L1070">
        <v>4</v>
      </c>
      <c r="M1070">
        <v>15</v>
      </c>
      <c r="N1070">
        <v>60</v>
      </c>
      <c r="O1070">
        <v>116</v>
      </c>
      <c r="P1070" s="28">
        <v>5.7</v>
      </c>
      <c r="Q1070">
        <v>3.4</v>
      </c>
      <c r="R1070">
        <v>5</v>
      </c>
      <c r="S1070">
        <v>1.6</v>
      </c>
      <c r="T1070">
        <v>13</v>
      </c>
      <c r="U1070">
        <v>5</v>
      </c>
      <c r="V1070">
        <v>-47.217614202620098</v>
      </c>
      <c r="W1070">
        <v>13.161713848809342</v>
      </c>
      <c r="X1070">
        <v>3.4459879248666234</v>
      </c>
      <c r="Y1070">
        <v>17.176807043973835</v>
      </c>
      <c r="Z1070">
        <v>-5.7773437394384048</v>
      </c>
      <c r="AA1070">
        <v>-4.0353156327775279</v>
      </c>
      <c r="AB1070">
        <v>-0.538469672174272</v>
      </c>
      <c r="AC1070">
        <v>0.60054068143210348</v>
      </c>
      <c r="AD1070">
        <v>-2.6002866042603543</v>
      </c>
      <c r="AE1070">
        <v>21.551944322906049</v>
      </c>
      <c r="AF1070">
        <v>-10.661078489915235</v>
      </c>
      <c r="AG1070">
        <v>7.4407392843355966</v>
      </c>
      <c r="AH1070">
        <v>7.3362814604717999</v>
      </c>
      <c r="AI1070">
        <v>-0.1769962998414896</v>
      </c>
      <c r="AJ1070">
        <v>-2.842174883954991</v>
      </c>
      <c r="AK1070">
        <v>-0.67289044737463</v>
      </c>
      <c r="AL1070">
        <v>-3.8081554055616524</v>
      </c>
      <c r="AM1070">
        <v>2.1707403939142292E-2</v>
      </c>
      <c r="AN1070" s="2"/>
    </row>
    <row r="1071" spans="1:40" x14ac:dyDescent="0.45">
      <c r="A1071">
        <v>1070</v>
      </c>
      <c r="B1071" t="s">
        <v>173</v>
      </c>
      <c r="C1071">
        <v>1971</v>
      </c>
      <c r="D1071">
        <v>27</v>
      </c>
      <c r="E1071" t="s">
        <v>46</v>
      </c>
      <c r="F1071" t="s">
        <v>17</v>
      </c>
      <c r="G1071">
        <v>689</v>
      </c>
      <c r="H1071">
        <v>87</v>
      </c>
      <c r="I1071">
        <v>149</v>
      </c>
      <c r="J1071">
        <v>98</v>
      </c>
      <c r="K1071">
        <v>27</v>
      </c>
      <c r="L1071">
        <v>11</v>
      </c>
      <c r="M1071">
        <v>40</v>
      </c>
      <c r="N1071">
        <v>88</v>
      </c>
      <c r="O1071">
        <v>117</v>
      </c>
      <c r="P1071" s="28">
        <v>5.7</v>
      </c>
      <c r="Q1071">
        <v>3.4</v>
      </c>
      <c r="R1071">
        <v>5.2</v>
      </c>
      <c r="S1071">
        <v>0.9</v>
      </c>
      <c r="T1071">
        <v>14</v>
      </c>
      <c r="U1071">
        <v>8</v>
      </c>
      <c r="V1071">
        <v>-47.217614202620098</v>
      </c>
      <c r="W1071">
        <v>12.542767416085251</v>
      </c>
      <c r="X1071">
        <v>3.028292418822184</v>
      </c>
      <c r="Y1071">
        <v>14.378338480629784</v>
      </c>
      <c r="Z1071">
        <v>-5.8369039841748833</v>
      </c>
      <c r="AA1071">
        <v>-2.4762164110225742</v>
      </c>
      <c r="AB1071">
        <v>-1.4807915984792479</v>
      </c>
      <c r="AC1071">
        <v>1.601441817152276</v>
      </c>
      <c r="AD1071">
        <v>-3.8137536862485195</v>
      </c>
      <c r="AE1071">
        <v>21.737736946379378</v>
      </c>
      <c r="AF1071">
        <v>-10.661078489915235</v>
      </c>
      <c r="AG1071">
        <v>7.4407392843355966</v>
      </c>
      <c r="AH1071">
        <v>7.6297327188906721</v>
      </c>
      <c r="AI1071">
        <v>-9.9560418660837896E-2</v>
      </c>
      <c r="AJ1071">
        <v>-3.0608037211822978</v>
      </c>
      <c r="AK1071">
        <v>-1.076624715799408</v>
      </c>
      <c r="AL1071">
        <v>-7.3642981458079468</v>
      </c>
      <c r="AM1071">
        <v>6.3306882395414859E-4</v>
      </c>
      <c r="AN1071" s="2"/>
    </row>
    <row r="1072" spans="1:40" x14ac:dyDescent="0.45">
      <c r="A1072">
        <v>1071</v>
      </c>
      <c r="B1072" t="s">
        <v>645</v>
      </c>
      <c r="C1072">
        <v>2021</v>
      </c>
      <c r="D1072">
        <v>24</v>
      </c>
      <c r="E1072" t="s">
        <v>46</v>
      </c>
      <c r="F1072" t="s">
        <v>13</v>
      </c>
      <c r="G1072">
        <v>567</v>
      </c>
      <c r="H1072">
        <v>83</v>
      </c>
      <c r="I1072">
        <v>149</v>
      </c>
      <c r="J1072">
        <v>79</v>
      </c>
      <c r="K1072">
        <v>37</v>
      </c>
      <c r="L1072">
        <v>3</v>
      </c>
      <c r="M1072">
        <v>14</v>
      </c>
      <c r="N1072">
        <v>53</v>
      </c>
      <c r="O1072">
        <v>147</v>
      </c>
      <c r="P1072" s="28">
        <v>5.7</v>
      </c>
      <c r="Q1072">
        <v>3.8</v>
      </c>
      <c r="R1072">
        <v>4.7</v>
      </c>
      <c r="S1072">
        <v>0.6</v>
      </c>
      <c r="T1072">
        <v>31</v>
      </c>
      <c r="U1072">
        <v>2</v>
      </c>
      <c r="V1072">
        <v>-47.217614202620098</v>
      </c>
      <c r="W1072">
        <v>10.321841981016455</v>
      </c>
      <c r="X1072">
        <v>2.8890605834740377</v>
      </c>
      <c r="Y1072">
        <v>14.378338480629784</v>
      </c>
      <c r="Z1072">
        <v>-4.7052593341817932</v>
      </c>
      <c r="AA1072">
        <v>-3.3933336002901937</v>
      </c>
      <c r="AB1072">
        <v>-0.40385225413070402</v>
      </c>
      <c r="AC1072">
        <v>0.56050463600329659</v>
      </c>
      <c r="AD1072">
        <v>-2.296919833763313</v>
      </c>
      <c r="AE1072">
        <v>27.311515650579217</v>
      </c>
      <c r="AF1072">
        <v>-10.661078489915235</v>
      </c>
      <c r="AG1072">
        <v>8.3161203766103728</v>
      </c>
      <c r="AH1072">
        <v>6.896104572843492</v>
      </c>
      <c r="AI1072">
        <v>-6.6373612440558588E-2</v>
      </c>
      <c r="AJ1072">
        <v>-6.7774939540465171</v>
      </c>
      <c r="AK1072">
        <v>-0.269156178949852</v>
      </c>
      <c r="AL1072">
        <v>-5.1175951791816026</v>
      </c>
      <c r="AM1072">
        <v>5.9547401099370985E-3</v>
      </c>
      <c r="AN1072" s="2"/>
    </row>
    <row r="1073" spans="1:40" x14ac:dyDescent="0.45">
      <c r="A1073">
        <v>1072</v>
      </c>
      <c r="B1073" t="s">
        <v>67</v>
      </c>
      <c r="C1073">
        <v>2010</v>
      </c>
      <c r="D1073">
        <v>26</v>
      </c>
      <c r="E1073" t="s">
        <v>43</v>
      </c>
      <c r="F1073" t="s">
        <v>17</v>
      </c>
      <c r="G1073">
        <v>685</v>
      </c>
      <c r="H1073">
        <v>101</v>
      </c>
      <c r="I1073">
        <v>188</v>
      </c>
      <c r="J1073">
        <v>117</v>
      </c>
      <c r="K1073">
        <v>45</v>
      </c>
      <c r="L1073">
        <v>1</v>
      </c>
      <c r="M1073">
        <v>14</v>
      </c>
      <c r="N1073">
        <v>56</v>
      </c>
      <c r="O1073">
        <v>131</v>
      </c>
      <c r="P1073" s="28">
        <v>5.7</v>
      </c>
      <c r="Q1073">
        <v>3.7</v>
      </c>
      <c r="R1073">
        <v>4.8</v>
      </c>
      <c r="S1073">
        <v>0.3</v>
      </c>
      <c r="T1073">
        <v>30</v>
      </c>
      <c r="U1073">
        <v>4</v>
      </c>
      <c r="V1073">
        <v>-47.217614202620098</v>
      </c>
      <c r="W1073">
        <v>12.469950188705946</v>
      </c>
      <c r="X1073">
        <v>3.5156038425406964</v>
      </c>
      <c r="Y1073">
        <v>18.141796203747646</v>
      </c>
      <c r="Z1073">
        <v>-6.9685486341679725</v>
      </c>
      <c r="AA1073">
        <v>-4.1270273517042897</v>
      </c>
      <c r="AB1073">
        <v>-0.134617418043568</v>
      </c>
      <c r="AC1073">
        <v>0.56050463600329659</v>
      </c>
      <c r="AD1073">
        <v>-2.4269341639763304</v>
      </c>
      <c r="AE1073">
        <v>24.338833675005969</v>
      </c>
      <c r="AF1073">
        <v>-10.661078489915235</v>
      </c>
      <c r="AG1073">
        <v>8.0972751035416781</v>
      </c>
      <c r="AH1073">
        <v>7.0428302020529276</v>
      </c>
      <c r="AI1073">
        <v>-3.3186806220279294E-2</v>
      </c>
      <c r="AJ1073">
        <v>-6.5588651168192103</v>
      </c>
      <c r="AK1073">
        <v>-0.538312357899704</v>
      </c>
      <c r="AL1073">
        <v>-4.4993906897685303</v>
      </c>
      <c r="AM1073">
        <v>1.0993565508692656E-2</v>
      </c>
      <c r="AN1073" s="2"/>
    </row>
    <row r="1074" spans="1:40" x14ac:dyDescent="0.45">
      <c r="A1074">
        <v>1073</v>
      </c>
      <c r="B1074" t="s">
        <v>646</v>
      </c>
      <c r="C1074">
        <v>1988</v>
      </c>
      <c r="D1074">
        <v>27</v>
      </c>
      <c r="E1074" t="s">
        <v>301</v>
      </c>
      <c r="F1074" t="s">
        <v>17</v>
      </c>
      <c r="G1074">
        <v>661</v>
      </c>
      <c r="H1074">
        <v>99</v>
      </c>
      <c r="I1074">
        <v>184</v>
      </c>
      <c r="J1074">
        <v>105</v>
      </c>
      <c r="K1074">
        <v>42</v>
      </c>
      <c r="L1074">
        <v>8</v>
      </c>
      <c r="M1074">
        <v>13</v>
      </c>
      <c r="N1074">
        <v>39</v>
      </c>
      <c r="O1074">
        <v>150</v>
      </c>
      <c r="P1074" s="28">
        <v>5.7</v>
      </c>
      <c r="Q1074">
        <v>3.4</v>
      </c>
      <c r="R1074">
        <v>5.5</v>
      </c>
      <c r="S1074">
        <v>-0.8</v>
      </c>
      <c r="T1074">
        <v>37</v>
      </c>
      <c r="U1074">
        <v>1</v>
      </c>
      <c r="V1074">
        <v>-47.217614202620098</v>
      </c>
      <c r="W1074">
        <v>12.033046824430118</v>
      </c>
      <c r="X1074">
        <v>3.4459879248666234</v>
      </c>
      <c r="Y1074">
        <v>17.755800539838123</v>
      </c>
      <c r="Z1074">
        <v>-6.2538256973302317</v>
      </c>
      <c r="AA1074">
        <v>-3.8518921949240039</v>
      </c>
      <c r="AB1074">
        <v>-1.076939344348544</v>
      </c>
      <c r="AC1074">
        <v>0.52046859057448969</v>
      </c>
      <c r="AD1074">
        <v>-1.6901862927692302</v>
      </c>
      <c r="AE1074">
        <v>27.868893520999201</v>
      </c>
      <c r="AF1074">
        <v>-10.661078489915235</v>
      </c>
      <c r="AG1074">
        <v>7.4407392843355966</v>
      </c>
      <c r="AH1074">
        <v>8.0699096065189799</v>
      </c>
      <c r="AI1074">
        <v>8.8498149920744798E-2</v>
      </c>
      <c r="AJ1074">
        <v>-8.0892669774103592</v>
      </c>
      <c r="AK1074">
        <v>-0.134578089474926</v>
      </c>
      <c r="AL1074">
        <v>-1.7520368473087564</v>
      </c>
      <c r="AM1074">
        <v>0.14779047618481608</v>
      </c>
      <c r="AN1074" s="2"/>
    </row>
    <row r="1075" spans="1:40" x14ac:dyDescent="0.45">
      <c r="A1075">
        <v>1074</v>
      </c>
      <c r="B1075" t="s">
        <v>371</v>
      </c>
      <c r="C1075">
        <v>1990</v>
      </c>
      <c r="D1075">
        <v>26</v>
      </c>
      <c r="E1075" t="s">
        <v>94</v>
      </c>
      <c r="F1075" t="s">
        <v>13</v>
      </c>
      <c r="G1075">
        <v>650</v>
      </c>
      <c r="H1075">
        <v>87</v>
      </c>
      <c r="I1075">
        <v>123</v>
      </c>
      <c r="J1075">
        <v>68</v>
      </c>
      <c r="K1075">
        <v>16</v>
      </c>
      <c r="L1075">
        <v>0</v>
      </c>
      <c r="M1075">
        <v>2</v>
      </c>
      <c r="N1075">
        <v>110</v>
      </c>
      <c r="O1075">
        <v>144</v>
      </c>
      <c r="P1075" s="28">
        <v>5.7</v>
      </c>
      <c r="Q1075">
        <v>3.5</v>
      </c>
      <c r="R1075">
        <v>4.5999999999999996</v>
      </c>
      <c r="S1075">
        <v>0.4</v>
      </c>
      <c r="T1075">
        <v>31</v>
      </c>
      <c r="U1075">
        <v>-2</v>
      </c>
      <c r="V1075">
        <v>-47.217614202620098</v>
      </c>
      <c r="W1075">
        <v>11.832799449137029</v>
      </c>
      <c r="X1075">
        <v>3.028292418822184</v>
      </c>
      <c r="Y1075">
        <v>11.869366665217875</v>
      </c>
      <c r="Z1075">
        <v>-4.0500966420805309</v>
      </c>
      <c r="AA1075">
        <v>-1.467387502828192</v>
      </c>
      <c r="AB1075">
        <v>0</v>
      </c>
      <c r="AC1075">
        <v>8.0072090857613798E-2</v>
      </c>
      <c r="AD1075">
        <v>-4.7671921078106489</v>
      </c>
      <c r="AE1075">
        <v>26.754137780159233</v>
      </c>
      <c r="AF1075">
        <v>-10.661078489915235</v>
      </c>
      <c r="AG1075">
        <v>7.6595845574042905</v>
      </c>
      <c r="AH1075">
        <v>6.7493789436340554</v>
      </c>
      <c r="AI1075">
        <v>-4.4249074960372399E-2</v>
      </c>
      <c r="AJ1075">
        <v>-6.7774939540465171</v>
      </c>
      <c r="AK1075">
        <v>0.269156178949852</v>
      </c>
      <c r="AL1075">
        <v>-6.742323890079466</v>
      </c>
      <c r="AM1075">
        <v>1.1785114775149613E-3</v>
      </c>
      <c r="AN1075" s="2"/>
    </row>
    <row r="1076" spans="1:40" x14ac:dyDescent="0.45">
      <c r="A1076">
        <v>1075</v>
      </c>
      <c r="B1076" t="s">
        <v>191</v>
      </c>
      <c r="C1076">
        <v>1961</v>
      </c>
      <c r="D1076">
        <v>25</v>
      </c>
      <c r="E1076" t="s">
        <v>76</v>
      </c>
      <c r="F1076" t="s">
        <v>13</v>
      </c>
      <c r="G1076">
        <v>656</v>
      </c>
      <c r="H1076">
        <v>94</v>
      </c>
      <c r="I1076">
        <v>156</v>
      </c>
      <c r="J1076">
        <v>83</v>
      </c>
      <c r="K1076">
        <v>20</v>
      </c>
      <c r="L1076">
        <v>7</v>
      </c>
      <c r="M1076">
        <v>1</v>
      </c>
      <c r="N1076">
        <v>107</v>
      </c>
      <c r="O1076">
        <v>162</v>
      </c>
      <c r="P1076" s="28">
        <v>5.7</v>
      </c>
      <c r="Q1076">
        <v>3.7</v>
      </c>
      <c r="R1076">
        <v>6</v>
      </c>
      <c r="S1076">
        <v>-0.9</v>
      </c>
      <c r="T1076">
        <v>48</v>
      </c>
      <c r="U1076">
        <v>-1</v>
      </c>
      <c r="V1076">
        <v>-47.217614202620098</v>
      </c>
      <c r="W1076">
        <v>11.942025290205986</v>
      </c>
      <c r="X1076">
        <v>3.2719481306814404</v>
      </c>
      <c r="Y1076">
        <v>15.053830892471451</v>
      </c>
      <c r="Z1076">
        <v>-4.9435003131277071</v>
      </c>
      <c r="AA1076">
        <v>-1.83423437853524</v>
      </c>
      <c r="AB1076">
        <v>-0.94232192630497602</v>
      </c>
      <c r="AC1076">
        <v>4.0036045428806899E-2</v>
      </c>
      <c r="AD1076">
        <v>-4.6371777775976311</v>
      </c>
      <c r="AE1076">
        <v>30.098405002679137</v>
      </c>
      <c r="AF1076">
        <v>-10.661078489915235</v>
      </c>
      <c r="AG1076">
        <v>8.0972751035416781</v>
      </c>
      <c r="AH1076">
        <v>8.8035377525661591</v>
      </c>
      <c r="AI1076">
        <v>9.9560418660837896E-2</v>
      </c>
      <c r="AJ1076">
        <v>-10.494184186910736</v>
      </c>
      <c r="AK1076">
        <v>0.134578089474926</v>
      </c>
      <c r="AL1076">
        <v>-3.188914549301201</v>
      </c>
      <c r="AM1076">
        <v>3.9585025654300436E-2</v>
      </c>
      <c r="AN1076" s="2"/>
    </row>
    <row r="1077" spans="1:40" x14ac:dyDescent="0.45">
      <c r="A1077">
        <v>1076</v>
      </c>
      <c r="B1077" t="s">
        <v>647</v>
      </c>
      <c r="C1077">
        <v>2022</v>
      </c>
      <c r="D1077">
        <v>30</v>
      </c>
      <c r="E1077" t="s">
        <v>313</v>
      </c>
      <c r="F1077" t="s">
        <v>17</v>
      </c>
      <c r="G1077">
        <v>589</v>
      </c>
      <c r="H1077">
        <v>73</v>
      </c>
      <c r="I1077">
        <v>174</v>
      </c>
      <c r="J1077">
        <v>125</v>
      </c>
      <c r="K1077">
        <v>39</v>
      </c>
      <c r="L1077">
        <v>1</v>
      </c>
      <c r="M1077">
        <v>4</v>
      </c>
      <c r="N1077">
        <v>40</v>
      </c>
      <c r="O1077">
        <v>140</v>
      </c>
      <c r="P1077" s="28">
        <v>5.7</v>
      </c>
      <c r="Q1077">
        <v>3.8</v>
      </c>
      <c r="R1077">
        <v>5.0999999999999996</v>
      </c>
      <c r="S1077">
        <v>0.8</v>
      </c>
      <c r="T1077">
        <v>25</v>
      </c>
      <c r="U1077">
        <v>4</v>
      </c>
      <c r="V1077">
        <v>-47.217614202620098</v>
      </c>
      <c r="W1077">
        <v>10.722336731602631</v>
      </c>
      <c r="X1077">
        <v>2.5409809951036717</v>
      </c>
      <c r="Y1077">
        <v>16.790811380064312</v>
      </c>
      <c r="Z1077">
        <v>-7.4450305920597994</v>
      </c>
      <c r="AA1077">
        <v>-3.5767570381437181</v>
      </c>
      <c r="AB1077">
        <v>-0.134617418043568</v>
      </c>
      <c r="AC1077">
        <v>0.1601441817152276</v>
      </c>
      <c r="AD1077">
        <v>-1.7335244028402361</v>
      </c>
      <c r="AE1077">
        <v>26.01096728626592</v>
      </c>
      <c r="AF1077">
        <v>-10.661078489915235</v>
      </c>
      <c r="AG1077">
        <v>8.3161203766103728</v>
      </c>
      <c r="AH1077">
        <v>7.4830070896812355</v>
      </c>
      <c r="AI1077">
        <v>-8.8498149920744798E-2</v>
      </c>
      <c r="AJ1077">
        <v>-5.4657209306826751</v>
      </c>
      <c r="AK1077">
        <v>-0.538312357899704</v>
      </c>
      <c r="AL1077">
        <v>-4.8367855410824054</v>
      </c>
      <c r="AM1077">
        <v>7.8700823253195305E-3</v>
      </c>
      <c r="AN1077" s="2"/>
    </row>
    <row r="1078" spans="1:40" x14ac:dyDescent="0.45">
      <c r="A1078">
        <v>1077</v>
      </c>
      <c r="B1078" t="s">
        <v>648</v>
      </c>
      <c r="C1078">
        <v>2005</v>
      </c>
      <c r="D1078">
        <v>26</v>
      </c>
      <c r="E1078" t="s">
        <v>62</v>
      </c>
      <c r="F1078" t="s">
        <v>17</v>
      </c>
      <c r="G1078">
        <v>707</v>
      </c>
      <c r="H1078">
        <v>110</v>
      </c>
      <c r="I1078">
        <v>183</v>
      </c>
      <c r="J1078">
        <v>101</v>
      </c>
      <c r="K1078">
        <v>44</v>
      </c>
      <c r="L1078">
        <v>6</v>
      </c>
      <c r="M1078">
        <v>21</v>
      </c>
      <c r="N1078">
        <v>95</v>
      </c>
      <c r="O1078">
        <v>150</v>
      </c>
      <c r="P1078" s="28">
        <v>5.7</v>
      </c>
      <c r="Q1078">
        <v>3.6</v>
      </c>
      <c r="R1078">
        <v>6.6</v>
      </c>
      <c r="S1078">
        <v>-1.4</v>
      </c>
      <c r="T1078">
        <v>44</v>
      </c>
      <c r="U1078">
        <v>6</v>
      </c>
      <c r="V1078">
        <v>-47.217614202620098</v>
      </c>
      <c r="W1078">
        <v>12.870444939292122</v>
      </c>
      <c r="X1078">
        <v>3.8288754720740261</v>
      </c>
      <c r="Y1078">
        <v>17.659301623860742</v>
      </c>
      <c r="Z1078">
        <v>-6.0155847183843179</v>
      </c>
      <c r="AA1078">
        <v>-4.0353156327775279</v>
      </c>
      <c r="AB1078">
        <v>-0.80770450826140805</v>
      </c>
      <c r="AC1078">
        <v>0.84075695400494488</v>
      </c>
      <c r="AD1078">
        <v>-4.1171204567455604</v>
      </c>
      <c r="AE1078">
        <v>27.868893520999201</v>
      </c>
      <c r="AF1078">
        <v>-10.661078489915235</v>
      </c>
      <c r="AG1078">
        <v>7.8784298304729843</v>
      </c>
      <c r="AH1078">
        <v>9.6838915278227748</v>
      </c>
      <c r="AI1078">
        <v>0.15487176236130337</v>
      </c>
      <c r="AJ1078">
        <v>-9.6196688380015072</v>
      </c>
      <c r="AK1078">
        <v>-0.807468536849556</v>
      </c>
      <c r="AL1078">
        <v>-2.4960897526671175</v>
      </c>
      <c r="AM1078">
        <v>7.6132757929331898E-2</v>
      </c>
      <c r="AN1078" s="2"/>
    </row>
    <row r="1079" spans="1:40" x14ac:dyDescent="0.45">
      <c r="A1079">
        <v>1078</v>
      </c>
      <c r="B1079" t="s">
        <v>435</v>
      </c>
      <c r="C1079">
        <v>1982</v>
      </c>
      <c r="D1079">
        <v>30</v>
      </c>
      <c r="E1079" t="s">
        <v>70</v>
      </c>
      <c r="F1079" t="s">
        <v>13</v>
      </c>
      <c r="G1079">
        <v>614</v>
      </c>
      <c r="H1079">
        <v>62</v>
      </c>
      <c r="I1079">
        <v>159</v>
      </c>
      <c r="J1079">
        <v>117</v>
      </c>
      <c r="K1079">
        <v>27</v>
      </c>
      <c r="L1079">
        <v>2</v>
      </c>
      <c r="M1079">
        <v>5</v>
      </c>
      <c r="N1079">
        <v>70</v>
      </c>
      <c r="O1079">
        <v>127</v>
      </c>
      <c r="P1079" s="28">
        <v>5.7</v>
      </c>
      <c r="Q1079">
        <v>3.7</v>
      </c>
      <c r="R1079">
        <v>4.3</v>
      </c>
      <c r="S1079">
        <v>1.8</v>
      </c>
      <c r="T1079">
        <v>18</v>
      </c>
      <c r="U1079">
        <v>0</v>
      </c>
      <c r="V1079">
        <v>-47.217614202620098</v>
      </c>
      <c r="W1079">
        <v>11.177444402723285</v>
      </c>
      <c r="X1079">
        <v>2.158093447896269</v>
      </c>
      <c r="Y1079">
        <v>15.343327640403594</v>
      </c>
      <c r="Z1079">
        <v>-6.9685486341679725</v>
      </c>
      <c r="AA1079">
        <v>-2.4762164110225742</v>
      </c>
      <c r="AB1079">
        <v>-0.269234836087136</v>
      </c>
      <c r="AC1079">
        <v>0.20018022714403449</v>
      </c>
      <c r="AD1079">
        <v>-3.033667704970413</v>
      </c>
      <c r="AE1079">
        <v>23.595663181112656</v>
      </c>
      <c r="AF1079">
        <v>-10.661078489915235</v>
      </c>
      <c r="AG1079">
        <v>8.0972751035416781</v>
      </c>
      <c r="AH1079">
        <v>6.3092020560057476</v>
      </c>
      <c r="AI1079">
        <v>-0.19912083732167579</v>
      </c>
      <c r="AJ1079">
        <v>-3.9353190700915262</v>
      </c>
      <c r="AK1079">
        <v>0</v>
      </c>
      <c r="AL1079">
        <v>-7.8796141273693667</v>
      </c>
      <c r="AM1079">
        <v>3.7823591818825062E-4</v>
      </c>
      <c r="AN1079" s="2"/>
    </row>
    <row r="1080" spans="1:40" x14ac:dyDescent="0.45">
      <c r="A1080">
        <v>1079</v>
      </c>
      <c r="B1080" t="s">
        <v>407</v>
      </c>
      <c r="C1080">
        <v>1977</v>
      </c>
      <c r="D1080">
        <v>28</v>
      </c>
      <c r="E1080" t="s">
        <v>70</v>
      </c>
      <c r="F1080" t="s">
        <v>13</v>
      </c>
      <c r="G1080">
        <v>673</v>
      </c>
      <c r="H1080">
        <v>90</v>
      </c>
      <c r="I1080">
        <v>142</v>
      </c>
      <c r="J1080">
        <v>85</v>
      </c>
      <c r="K1080">
        <v>25</v>
      </c>
      <c r="L1080">
        <v>5</v>
      </c>
      <c r="M1080">
        <v>27</v>
      </c>
      <c r="N1080">
        <v>109</v>
      </c>
      <c r="O1080">
        <v>136</v>
      </c>
      <c r="P1080" s="28">
        <v>5.7</v>
      </c>
      <c r="Q1080">
        <v>3.4</v>
      </c>
      <c r="R1080">
        <v>6.5</v>
      </c>
      <c r="S1080">
        <v>-0.3</v>
      </c>
      <c r="T1080">
        <v>28</v>
      </c>
      <c r="U1080">
        <v>8</v>
      </c>
      <c r="V1080">
        <v>-47.217614202620098</v>
      </c>
      <c r="W1080">
        <v>12.251498506568032</v>
      </c>
      <c r="X1080">
        <v>3.1327162953332941</v>
      </c>
      <c r="Y1080">
        <v>13.702846068788116</v>
      </c>
      <c r="Z1080">
        <v>-5.062620802600664</v>
      </c>
      <c r="AA1080">
        <v>-2.2927929731690497</v>
      </c>
      <c r="AB1080">
        <v>-0.67308709021783997</v>
      </c>
      <c r="AC1080">
        <v>1.0809732265777863</v>
      </c>
      <c r="AD1080">
        <v>-4.723853997739643</v>
      </c>
      <c r="AE1080">
        <v>25.267796792372607</v>
      </c>
      <c r="AF1080">
        <v>-10.661078489915235</v>
      </c>
      <c r="AG1080">
        <v>7.4407392843355966</v>
      </c>
      <c r="AH1080">
        <v>9.5371658986133401</v>
      </c>
      <c r="AI1080">
        <v>3.3186806220279294E-2</v>
      </c>
      <c r="AJ1080">
        <v>-6.1216074423645956</v>
      </c>
      <c r="AK1080">
        <v>-1.076624715799408</v>
      </c>
      <c r="AL1080">
        <v>-5.3823568356174807</v>
      </c>
      <c r="AM1080">
        <v>4.5759393604728965E-3</v>
      </c>
      <c r="AN1080" s="2"/>
    </row>
    <row r="1081" spans="1:40" x14ac:dyDescent="0.45">
      <c r="A1081">
        <v>1080</v>
      </c>
      <c r="B1081" t="s">
        <v>649</v>
      </c>
      <c r="C1081">
        <v>1969</v>
      </c>
      <c r="D1081">
        <v>32</v>
      </c>
      <c r="E1081" t="s">
        <v>604</v>
      </c>
      <c r="F1081" t="s">
        <v>13</v>
      </c>
      <c r="G1081">
        <v>702</v>
      </c>
      <c r="H1081">
        <v>111</v>
      </c>
      <c r="I1081">
        <v>175</v>
      </c>
      <c r="J1081">
        <v>108</v>
      </c>
      <c r="K1081">
        <v>17</v>
      </c>
      <c r="L1081">
        <v>2</v>
      </c>
      <c r="M1081">
        <v>1</v>
      </c>
      <c r="N1081">
        <v>102</v>
      </c>
      <c r="O1081">
        <v>178</v>
      </c>
      <c r="P1081" s="28">
        <v>5.7</v>
      </c>
      <c r="Q1081">
        <v>3.3</v>
      </c>
      <c r="R1081">
        <v>7.9</v>
      </c>
      <c r="S1081">
        <v>-3.2</v>
      </c>
      <c r="T1081">
        <v>64</v>
      </c>
      <c r="U1081">
        <v>-4</v>
      </c>
      <c r="V1081">
        <v>-47.217614202620098</v>
      </c>
      <c r="W1081">
        <v>12.779423405067991</v>
      </c>
      <c r="X1081">
        <v>3.8636834309110624</v>
      </c>
      <c r="Y1081">
        <v>16.887310296041694</v>
      </c>
      <c r="Z1081">
        <v>-6.4325064315396672</v>
      </c>
      <c r="AA1081">
        <v>-1.559099221754954</v>
      </c>
      <c r="AB1081">
        <v>-0.269234836087136</v>
      </c>
      <c r="AC1081">
        <v>4.0036045428806899E-2</v>
      </c>
      <c r="AD1081">
        <v>-4.4204872272426021</v>
      </c>
      <c r="AE1081">
        <v>33.071086978252382</v>
      </c>
      <c r="AF1081">
        <v>-10.661078489915235</v>
      </c>
      <c r="AG1081">
        <v>7.2218940112669019</v>
      </c>
      <c r="AH1081">
        <v>11.591324707545445</v>
      </c>
      <c r="AI1081">
        <v>0.35399259968297919</v>
      </c>
      <c r="AJ1081">
        <v>-13.992245582547648</v>
      </c>
      <c r="AK1081">
        <v>0.538312357899704</v>
      </c>
      <c r="AL1081">
        <v>1.7947978403896165</v>
      </c>
      <c r="AM1081">
        <v>0.85751449902459875</v>
      </c>
      <c r="AN1081" s="2"/>
    </row>
    <row r="1082" spans="1:40" x14ac:dyDescent="0.45">
      <c r="A1082">
        <v>1081</v>
      </c>
      <c r="B1082" t="s">
        <v>650</v>
      </c>
      <c r="C1082">
        <v>2010</v>
      </c>
      <c r="D1082">
        <v>33</v>
      </c>
      <c r="E1082" t="s">
        <v>65</v>
      </c>
      <c r="F1082" t="s">
        <v>17</v>
      </c>
      <c r="G1082">
        <v>668</v>
      </c>
      <c r="H1082">
        <v>100</v>
      </c>
      <c r="I1082">
        <v>165</v>
      </c>
      <c r="J1082">
        <v>99</v>
      </c>
      <c r="K1082">
        <v>35</v>
      </c>
      <c r="L1082">
        <v>5</v>
      </c>
      <c r="M1082">
        <v>7</v>
      </c>
      <c r="N1082">
        <v>83</v>
      </c>
      <c r="O1082">
        <v>142</v>
      </c>
      <c r="P1082" s="28">
        <v>5.7</v>
      </c>
      <c r="Q1082">
        <v>3.7</v>
      </c>
      <c r="R1082">
        <v>4.9000000000000004</v>
      </c>
      <c r="S1082">
        <v>-0.2</v>
      </c>
      <c r="T1082">
        <v>35</v>
      </c>
      <c r="U1082">
        <v>3</v>
      </c>
      <c r="V1082">
        <v>-47.217614202620098</v>
      </c>
      <c r="W1082">
        <v>12.160476972343901</v>
      </c>
      <c r="X1082">
        <v>3.4807958837036601</v>
      </c>
      <c r="Y1082">
        <v>15.922321136267881</v>
      </c>
      <c r="Z1082">
        <v>-5.8964642289113609</v>
      </c>
      <c r="AA1082">
        <v>-3.2099101624366702</v>
      </c>
      <c r="AB1082">
        <v>-0.67308709021783997</v>
      </c>
      <c r="AC1082">
        <v>0.28025231800164829</v>
      </c>
      <c r="AD1082">
        <v>-3.5970631358934897</v>
      </c>
      <c r="AE1082">
        <v>26.382552533212579</v>
      </c>
      <c r="AF1082">
        <v>-10.661078489915235</v>
      </c>
      <c r="AG1082">
        <v>8.0972751035416781</v>
      </c>
      <c r="AH1082">
        <v>7.1895558312623642</v>
      </c>
      <c r="AI1082">
        <v>2.21245374801862E-2</v>
      </c>
      <c r="AJ1082">
        <v>-7.6520093029557446</v>
      </c>
      <c r="AK1082">
        <v>-0.403734268424778</v>
      </c>
      <c r="AL1082">
        <v>-5.775606565561322</v>
      </c>
      <c r="AM1082">
        <v>3.0927207352406273E-3</v>
      </c>
      <c r="AN1082" s="2"/>
    </row>
    <row r="1083" spans="1:40" x14ac:dyDescent="0.45">
      <c r="A1083">
        <v>1082</v>
      </c>
      <c r="B1083" t="s">
        <v>414</v>
      </c>
      <c r="C1083">
        <v>2000</v>
      </c>
      <c r="D1083">
        <v>37</v>
      </c>
      <c r="E1083" t="s">
        <v>97</v>
      </c>
      <c r="F1083" t="s">
        <v>13</v>
      </c>
      <c r="G1083">
        <v>665</v>
      </c>
      <c r="H1083">
        <v>100</v>
      </c>
      <c r="I1083">
        <v>180</v>
      </c>
      <c r="J1083">
        <v>112</v>
      </c>
      <c r="K1083">
        <v>31</v>
      </c>
      <c r="L1083">
        <v>0</v>
      </c>
      <c r="M1083">
        <v>3</v>
      </c>
      <c r="N1083">
        <v>96</v>
      </c>
      <c r="O1083">
        <v>158</v>
      </c>
      <c r="P1083" s="28">
        <v>5.7</v>
      </c>
      <c r="Q1083">
        <v>3.4</v>
      </c>
      <c r="R1083">
        <v>5.7</v>
      </c>
      <c r="S1083">
        <v>-1.2</v>
      </c>
      <c r="T1083">
        <v>52</v>
      </c>
      <c r="U1083">
        <v>-2</v>
      </c>
      <c r="V1083">
        <v>-47.217614202620098</v>
      </c>
      <c r="W1083">
        <v>12.105864051809421</v>
      </c>
      <c r="X1083">
        <v>3.4807958837036601</v>
      </c>
      <c r="Y1083">
        <v>17.369804875928597</v>
      </c>
      <c r="Z1083">
        <v>-6.6707474104855802</v>
      </c>
      <c r="AA1083">
        <v>-2.8430632867296222</v>
      </c>
      <c r="AB1083">
        <v>0</v>
      </c>
      <c r="AC1083">
        <v>0.1201081362864207</v>
      </c>
      <c r="AD1083">
        <v>-4.1604585668165663</v>
      </c>
      <c r="AE1083">
        <v>29.355234508785824</v>
      </c>
      <c r="AF1083">
        <v>-10.661078489915235</v>
      </c>
      <c r="AG1083">
        <v>7.4407392843355966</v>
      </c>
      <c r="AH1083">
        <v>8.3633608649378512</v>
      </c>
      <c r="AI1083">
        <v>0.13274722488111718</v>
      </c>
      <c r="AJ1083">
        <v>-11.368699535819964</v>
      </c>
      <c r="AK1083">
        <v>0.269156178949852</v>
      </c>
      <c r="AL1083">
        <v>-4.2838504827687283</v>
      </c>
      <c r="AM1083">
        <v>1.3601900724738476E-2</v>
      </c>
      <c r="AN1083" s="2"/>
    </row>
    <row r="1084" spans="1:40" x14ac:dyDescent="0.45">
      <c r="A1084">
        <v>1083</v>
      </c>
      <c r="B1084" t="s">
        <v>651</v>
      </c>
      <c r="C1084">
        <v>1977</v>
      </c>
      <c r="D1084">
        <v>30</v>
      </c>
      <c r="E1084" t="s">
        <v>127</v>
      </c>
      <c r="F1084" t="s">
        <v>13</v>
      </c>
      <c r="G1084">
        <v>651</v>
      </c>
      <c r="H1084">
        <v>90</v>
      </c>
      <c r="I1084">
        <v>176</v>
      </c>
      <c r="J1084">
        <v>128</v>
      </c>
      <c r="K1084">
        <v>24</v>
      </c>
      <c r="L1084">
        <v>0</v>
      </c>
      <c r="M1084">
        <v>0</v>
      </c>
      <c r="N1084">
        <v>107</v>
      </c>
      <c r="O1084">
        <v>165</v>
      </c>
      <c r="P1084" s="28">
        <v>5.7</v>
      </c>
      <c r="Q1084">
        <v>3.5</v>
      </c>
      <c r="R1084">
        <v>6.9</v>
      </c>
      <c r="S1084">
        <v>-1.6</v>
      </c>
      <c r="T1084">
        <v>52</v>
      </c>
      <c r="U1084">
        <v>-2</v>
      </c>
      <c r="V1084">
        <v>-47.217614202620098</v>
      </c>
      <c r="W1084">
        <v>11.851003755981855</v>
      </c>
      <c r="X1084">
        <v>3.1327162953332941</v>
      </c>
      <c r="Y1084">
        <v>16.983809212019072</v>
      </c>
      <c r="Z1084">
        <v>-7.6237113262692349</v>
      </c>
      <c r="AA1084">
        <v>-2.201081254242288</v>
      </c>
      <c r="AB1084">
        <v>0</v>
      </c>
      <c r="AC1084">
        <v>0</v>
      </c>
      <c r="AD1084">
        <v>-4.6371777775976311</v>
      </c>
      <c r="AE1084">
        <v>30.65578287309912</v>
      </c>
      <c r="AF1084">
        <v>-10.661078489915235</v>
      </c>
      <c r="AG1084">
        <v>7.6595845574042905</v>
      </c>
      <c r="AH1084">
        <v>10.124068415451084</v>
      </c>
      <c r="AI1084">
        <v>0.1769962998414896</v>
      </c>
      <c r="AJ1084">
        <v>-11.368699535819964</v>
      </c>
      <c r="AK1084">
        <v>0.269156178949852</v>
      </c>
      <c r="AL1084">
        <v>-2.8562449983843914</v>
      </c>
      <c r="AM1084">
        <v>5.4359401611709414E-2</v>
      </c>
      <c r="AN1084" s="2"/>
    </row>
    <row r="1085" spans="1:40" x14ac:dyDescent="0.45">
      <c r="A1085">
        <v>1084</v>
      </c>
      <c r="B1085" t="s">
        <v>410</v>
      </c>
      <c r="C1085">
        <v>1996</v>
      </c>
      <c r="D1085">
        <v>29</v>
      </c>
      <c r="E1085" t="s">
        <v>235</v>
      </c>
      <c r="F1085" t="s">
        <v>13</v>
      </c>
      <c r="G1085">
        <v>715</v>
      </c>
      <c r="H1085">
        <v>124</v>
      </c>
      <c r="I1085">
        <v>187</v>
      </c>
      <c r="J1085">
        <v>98</v>
      </c>
      <c r="K1085">
        <v>38</v>
      </c>
      <c r="L1085">
        <v>3</v>
      </c>
      <c r="M1085">
        <v>11</v>
      </c>
      <c r="N1085">
        <v>99</v>
      </c>
      <c r="O1085">
        <v>158</v>
      </c>
      <c r="P1085" s="28">
        <v>5.7</v>
      </c>
      <c r="Q1085">
        <v>3.3</v>
      </c>
      <c r="R1085">
        <v>6.9</v>
      </c>
      <c r="S1085">
        <v>-1.7</v>
      </c>
      <c r="T1085">
        <v>57</v>
      </c>
      <c r="U1085">
        <v>-2</v>
      </c>
      <c r="V1085">
        <v>-47.217614202620098</v>
      </c>
      <c r="W1085">
        <v>13.016079394050731</v>
      </c>
      <c r="X1085">
        <v>4.316186895792538</v>
      </c>
      <c r="Y1085">
        <v>18.045297287770264</v>
      </c>
      <c r="Z1085">
        <v>-5.8369039841748833</v>
      </c>
      <c r="AA1085">
        <v>-3.4850453192169559</v>
      </c>
      <c r="AB1085">
        <v>-0.40385225413070402</v>
      </c>
      <c r="AC1085">
        <v>0.44039649971687589</v>
      </c>
      <c r="AD1085">
        <v>-4.2904728970295842</v>
      </c>
      <c r="AE1085">
        <v>29.355234508785824</v>
      </c>
      <c r="AF1085">
        <v>-10.661078489915235</v>
      </c>
      <c r="AG1085">
        <v>7.2218940112669019</v>
      </c>
      <c r="AH1085">
        <v>10.124068415451084</v>
      </c>
      <c r="AI1085">
        <v>0.18805856858158268</v>
      </c>
      <c r="AJ1085">
        <v>-12.461843721956498</v>
      </c>
      <c r="AK1085">
        <v>0.269156178949852</v>
      </c>
      <c r="AL1085">
        <v>-1.3804391086782983</v>
      </c>
      <c r="AM1085">
        <v>0.2009384862315422</v>
      </c>
      <c r="AN1085" s="2"/>
    </row>
    <row r="1086" spans="1:40" x14ac:dyDescent="0.45">
      <c r="A1086">
        <v>1085</v>
      </c>
      <c r="B1086" t="s">
        <v>197</v>
      </c>
      <c r="C1086">
        <v>1961</v>
      </c>
      <c r="D1086">
        <v>23</v>
      </c>
      <c r="E1086" t="s">
        <v>65</v>
      </c>
      <c r="F1086" t="s">
        <v>17</v>
      </c>
      <c r="G1086">
        <v>637</v>
      </c>
      <c r="H1086">
        <v>105</v>
      </c>
      <c r="I1086">
        <v>182</v>
      </c>
      <c r="J1086">
        <v>104</v>
      </c>
      <c r="K1086">
        <v>28</v>
      </c>
      <c r="L1086">
        <v>4</v>
      </c>
      <c r="M1086">
        <v>12</v>
      </c>
      <c r="N1086">
        <v>39</v>
      </c>
      <c r="O1086">
        <v>157</v>
      </c>
      <c r="P1086" s="28">
        <v>5.7</v>
      </c>
      <c r="Q1086">
        <v>3.2</v>
      </c>
      <c r="R1086">
        <v>5.8</v>
      </c>
      <c r="S1086">
        <v>-1</v>
      </c>
      <c r="T1086">
        <v>44</v>
      </c>
      <c r="U1086">
        <v>-3</v>
      </c>
      <c r="V1086">
        <v>-47.217614202620098</v>
      </c>
      <c r="W1086">
        <v>11.596143460154288</v>
      </c>
      <c r="X1086">
        <v>3.6548356778888431</v>
      </c>
      <c r="Y1086">
        <v>17.56280270788336</v>
      </c>
      <c r="Z1086">
        <v>-6.1942654525937533</v>
      </c>
      <c r="AA1086">
        <v>-2.5679281299493359</v>
      </c>
      <c r="AB1086">
        <v>-0.538469672174272</v>
      </c>
      <c r="AC1086">
        <v>0.48043254514568279</v>
      </c>
      <c r="AD1086">
        <v>-1.6901862927692302</v>
      </c>
      <c r="AE1086">
        <v>29.169441885312498</v>
      </c>
      <c r="AF1086">
        <v>-10.661078489915235</v>
      </c>
      <c r="AG1086">
        <v>7.0030487381982089</v>
      </c>
      <c r="AH1086">
        <v>8.5100864941472878</v>
      </c>
      <c r="AI1086">
        <v>0.11062268740093099</v>
      </c>
      <c r="AJ1086">
        <v>-9.6196688380015072</v>
      </c>
      <c r="AK1086">
        <v>0.403734268424778</v>
      </c>
      <c r="AL1086">
        <v>1.9373865324419093E-3</v>
      </c>
      <c r="AM1086">
        <v>0.50048434648161222</v>
      </c>
      <c r="AN1086" s="2"/>
    </row>
    <row r="1087" spans="1:40" x14ac:dyDescent="0.45">
      <c r="A1087">
        <v>1086</v>
      </c>
      <c r="B1087" t="s">
        <v>542</v>
      </c>
      <c r="C1087">
        <v>1989</v>
      </c>
      <c r="D1087">
        <v>32</v>
      </c>
      <c r="E1087" t="s">
        <v>43</v>
      </c>
      <c r="F1087" t="s">
        <v>13</v>
      </c>
      <c r="G1087">
        <v>696</v>
      </c>
      <c r="H1087">
        <v>84</v>
      </c>
      <c r="I1087">
        <v>194</v>
      </c>
      <c r="J1087">
        <v>144</v>
      </c>
      <c r="K1087">
        <v>35</v>
      </c>
      <c r="L1087">
        <v>4</v>
      </c>
      <c r="M1087">
        <v>27</v>
      </c>
      <c r="N1087">
        <v>64</v>
      </c>
      <c r="O1087">
        <v>132</v>
      </c>
      <c r="P1087" s="28">
        <v>5.7</v>
      </c>
      <c r="Q1087">
        <v>3.5</v>
      </c>
      <c r="R1087">
        <v>5.4</v>
      </c>
      <c r="S1087">
        <v>0.3</v>
      </c>
      <c r="T1087">
        <v>30</v>
      </c>
      <c r="U1087">
        <v>-1</v>
      </c>
      <c r="V1087">
        <v>-47.217614202620098</v>
      </c>
      <c r="W1087">
        <v>12.670197563999034</v>
      </c>
      <c r="X1087">
        <v>2.9238685423110744</v>
      </c>
      <c r="Y1087">
        <v>18.720789699611935</v>
      </c>
      <c r="Z1087">
        <v>-8.5766752420528896</v>
      </c>
      <c r="AA1087">
        <v>-3.2099101624366702</v>
      </c>
      <c r="AB1087">
        <v>-0.538469672174272</v>
      </c>
      <c r="AC1087">
        <v>1.0809732265777863</v>
      </c>
      <c r="AD1087">
        <v>-2.7736390445443777</v>
      </c>
      <c r="AE1087">
        <v>24.524626298479298</v>
      </c>
      <c r="AF1087">
        <v>-10.661078489915235</v>
      </c>
      <c r="AG1087">
        <v>7.6595845574042905</v>
      </c>
      <c r="AH1087">
        <v>7.9231839773095443</v>
      </c>
      <c r="AI1087">
        <v>-3.3186806220279294E-2</v>
      </c>
      <c r="AJ1087">
        <v>-6.5588651168192103</v>
      </c>
      <c r="AK1087">
        <v>0.134578089474926</v>
      </c>
      <c r="AL1087">
        <v>-3.9316367816151492</v>
      </c>
      <c r="AM1087">
        <v>1.9234331464900448E-2</v>
      </c>
      <c r="AN1087" s="2"/>
    </row>
    <row r="1088" spans="1:40" x14ac:dyDescent="0.45">
      <c r="A1088">
        <v>1087</v>
      </c>
      <c r="B1088" t="s">
        <v>335</v>
      </c>
      <c r="C1088">
        <v>1978</v>
      </c>
      <c r="D1088">
        <v>33</v>
      </c>
      <c r="E1088" t="s">
        <v>22</v>
      </c>
      <c r="F1088" t="s">
        <v>13</v>
      </c>
      <c r="G1088">
        <v>662</v>
      </c>
      <c r="H1088">
        <v>81</v>
      </c>
      <c r="I1088">
        <v>162</v>
      </c>
      <c r="J1088">
        <v>110</v>
      </c>
      <c r="K1088">
        <v>23</v>
      </c>
      <c r="L1088">
        <v>2</v>
      </c>
      <c r="M1088">
        <v>1</v>
      </c>
      <c r="N1088">
        <v>59</v>
      </c>
      <c r="O1088">
        <v>128</v>
      </c>
      <c r="P1088" s="28">
        <v>5.7</v>
      </c>
      <c r="Q1088">
        <v>3.4</v>
      </c>
      <c r="R1088">
        <v>4.5</v>
      </c>
      <c r="S1088">
        <v>1.8</v>
      </c>
      <c r="T1088">
        <v>18</v>
      </c>
      <c r="U1088">
        <v>-3</v>
      </c>
      <c r="V1088">
        <v>-47.217614202620098</v>
      </c>
      <c r="W1088">
        <v>12.051251131274944</v>
      </c>
      <c r="X1088">
        <v>2.8194446657999648</v>
      </c>
      <c r="Y1088">
        <v>15.632824388335738</v>
      </c>
      <c r="Z1088">
        <v>-6.5516269210126241</v>
      </c>
      <c r="AA1088">
        <v>-2.1093695353155262</v>
      </c>
      <c r="AB1088">
        <v>-0.269234836087136</v>
      </c>
      <c r="AC1088">
        <v>4.0036045428806899E-2</v>
      </c>
      <c r="AD1088">
        <v>-2.5569484941893483</v>
      </c>
      <c r="AE1088">
        <v>23.781455804585985</v>
      </c>
      <c r="AF1088">
        <v>-10.661078489915235</v>
      </c>
      <c r="AG1088">
        <v>7.4407392843355966</v>
      </c>
      <c r="AH1088">
        <v>6.6026533144246198</v>
      </c>
      <c r="AI1088">
        <v>-0.19912083732167579</v>
      </c>
      <c r="AJ1088">
        <v>-3.9353190700915262</v>
      </c>
      <c r="AK1088">
        <v>0.403734268424778</v>
      </c>
      <c r="AL1088">
        <v>-4.7281734839427383</v>
      </c>
      <c r="AM1088">
        <v>8.765101114512246E-3</v>
      </c>
      <c r="AN1088" s="2"/>
    </row>
    <row r="1089" spans="1:40" x14ac:dyDescent="0.45">
      <c r="A1089">
        <v>1088</v>
      </c>
      <c r="B1089" t="s">
        <v>651</v>
      </c>
      <c r="C1089">
        <v>1973</v>
      </c>
      <c r="D1089">
        <v>26</v>
      </c>
      <c r="E1089" t="s">
        <v>301</v>
      </c>
      <c r="F1089" t="s">
        <v>17</v>
      </c>
      <c r="G1089">
        <v>692</v>
      </c>
      <c r="H1089">
        <v>100</v>
      </c>
      <c r="I1089">
        <v>169</v>
      </c>
      <c r="J1089">
        <v>118</v>
      </c>
      <c r="K1089">
        <v>26</v>
      </c>
      <c r="L1089">
        <v>2</v>
      </c>
      <c r="M1089">
        <v>2</v>
      </c>
      <c r="N1089">
        <v>123</v>
      </c>
      <c r="O1089">
        <v>148</v>
      </c>
      <c r="P1089" s="28">
        <v>5.7</v>
      </c>
      <c r="Q1089">
        <v>3.5</v>
      </c>
      <c r="R1089">
        <v>5.4</v>
      </c>
      <c r="S1089">
        <v>-0.5</v>
      </c>
      <c r="T1089">
        <v>40</v>
      </c>
      <c r="U1089">
        <v>-3</v>
      </c>
      <c r="V1089">
        <v>-47.217614202620098</v>
      </c>
      <c r="W1089">
        <v>12.597380336619729</v>
      </c>
      <c r="X1089">
        <v>3.4807958837036601</v>
      </c>
      <c r="Y1089">
        <v>16.308316800177405</v>
      </c>
      <c r="Z1089">
        <v>-7.028108878904451</v>
      </c>
      <c r="AA1089">
        <v>-2.384504692095812</v>
      </c>
      <c r="AB1089">
        <v>-0.269234836087136</v>
      </c>
      <c r="AC1089">
        <v>8.0072090857613798E-2</v>
      </c>
      <c r="AD1089">
        <v>-5.3305875387337256</v>
      </c>
      <c r="AE1089">
        <v>27.497308274052546</v>
      </c>
      <c r="AF1089">
        <v>-10.661078489915235</v>
      </c>
      <c r="AG1089">
        <v>7.6595845574042905</v>
      </c>
      <c r="AH1089">
        <v>7.9231839773095443</v>
      </c>
      <c r="AI1089">
        <v>5.5311343700465497E-2</v>
      </c>
      <c r="AJ1089">
        <v>-8.7451534890922797</v>
      </c>
      <c r="AK1089">
        <v>0.403734268424778</v>
      </c>
      <c r="AL1089">
        <v>-5.6305945951987066</v>
      </c>
      <c r="AM1089">
        <v>3.5736256101672114E-3</v>
      </c>
      <c r="AN1089" s="2"/>
    </row>
    <row r="1090" spans="1:40" x14ac:dyDescent="0.45">
      <c r="A1090">
        <v>1089</v>
      </c>
      <c r="B1090" t="s">
        <v>652</v>
      </c>
      <c r="C1090">
        <v>2017</v>
      </c>
      <c r="D1090">
        <v>29</v>
      </c>
      <c r="E1090" t="s">
        <v>653</v>
      </c>
      <c r="F1090" t="s">
        <v>13</v>
      </c>
      <c r="G1090">
        <v>635</v>
      </c>
      <c r="H1090">
        <v>100</v>
      </c>
      <c r="I1090">
        <v>152</v>
      </c>
      <c r="J1090">
        <v>73</v>
      </c>
      <c r="K1090">
        <v>44</v>
      </c>
      <c r="L1090">
        <v>0</v>
      </c>
      <c r="M1090">
        <v>14</v>
      </c>
      <c r="N1090">
        <v>74</v>
      </c>
      <c r="O1090">
        <v>137</v>
      </c>
      <c r="P1090" s="28">
        <v>5.7</v>
      </c>
      <c r="Q1090">
        <v>3.5</v>
      </c>
      <c r="R1090">
        <v>5</v>
      </c>
      <c r="S1090">
        <v>0.2</v>
      </c>
      <c r="T1090">
        <v>29</v>
      </c>
      <c r="U1090">
        <v>3</v>
      </c>
      <c r="V1090">
        <v>-47.217614202620098</v>
      </c>
      <c r="W1090">
        <v>11.559734846464636</v>
      </c>
      <c r="X1090">
        <v>3.4807958837036601</v>
      </c>
      <c r="Y1090">
        <v>14.667835228561927</v>
      </c>
      <c r="Z1090">
        <v>-4.3478978657629233</v>
      </c>
      <c r="AA1090">
        <v>-4.0353156327775279</v>
      </c>
      <c r="AB1090">
        <v>0</v>
      </c>
      <c r="AC1090">
        <v>0.56050463600329659</v>
      </c>
      <c r="AD1090">
        <v>-3.2070201452544369</v>
      </c>
      <c r="AE1090">
        <v>25.453589415845936</v>
      </c>
      <c r="AF1090">
        <v>-10.661078489915235</v>
      </c>
      <c r="AG1090">
        <v>7.6595845574042905</v>
      </c>
      <c r="AH1090">
        <v>7.3362814604717999</v>
      </c>
      <c r="AI1090">
        <v>-2.21245374801862E-2</v>
      </c>
      <c r="AJ1090">
        <v>-6.3402362795919034</v>
      </c>
      <c r="AK1090">
        <v>-0.403734268424778</v>
      </c>
      <c r="AL1090">
        <v>-5.5166953933715384</v>
      </c>
      <c r="AM1090">
        <v>4.0030190264920889E-3</v>
      </c>
      <c r="AN1090" s="2"/>
    </row>
    <row r="1091" spans="1:40" x14ac:dyDescent="0.45">
      <c r="A1091">
        <v>1090</v>
      </c>
      <c r="B1091" t="s">
        <v>319</v>
      </c>
      <c r="C1091">
        <v>1978</v>
      </c>
      <c r="D1091">
        <v>34</v>
      </c>
      <c r="E1091" t="s">
        <v>43</v>
      </c>
      <c r="F1091" t="s">
        <v>13</v>
      </c>
      <c r="G1091">
        <v>629</v>
      </c>
      <c r="H1091">
        <v>85</v>
      </c>
      <c r="I1091">
        <v>154</v>
      </c>
      <c r="J1091">
        <v>111</v>
      </c>
      <c r="K1091">
        <v>20</v>
      </c>
      <c r="L1091">
        <v>6</v>
      </c>
      <c r="M1091">
        <v>3</v>
      </c>
      <c r="N1091">
        <v>72</v>
      </c>
      <c r="O1091">
        <v>128</v>
      </c>
      <c r="P1091" s="28">
        <v>5.7</v>
      </c>
      <c r="Q1091">
        <v>3.5</v>
      </c>
      <c r="R1091">
        <v>4.8</v>
      </c>
      <c r="S1091">
        <v>1.3</v>
      </c>
      <c r="T1091">
        <v>18</v>
      </c>
      <c r="U1091">
        <v>2</v>
      </c>
      <c r="V1091">
        <v>-47.217614202620098</v>
      </c>
      <c r="W1091">
        <v>11.450509005395679</v>
      </c>
      <c r="X1091">
        <v>2.9586765011481111</v>
      </c>
      <c r="Y1091">
        <v>14.86083306051669</v>
      </c>
      <c r="Z1091">
        <v>-6.6111871657491017</v>
      </c>
      <c r="AA1091">
        <v>-1.83423437853524</v>
      </c>
      <c r="AB1091">
        <v>-0.80770450826140805</v>
      </c>
      <c r="AC1091">
        <v>0.1201081362864207</v>
      </c>
      <c r="AD1091">
        <v>-3.120343925112425</v>
      </c>
      <c r="AE1091">
        <v>23.781455804585985</v>
      </c>
      <c r="AF1091">
        <v>-10.661078489915235</v>
      </c>
      <c r="AG1091">
        <v>7.6595845574042905</v>
      </c>
      <c r="AH1091">
        <v>7.0428302020529276</v>
      </c>
      <c r="AI1091">
        <v>-0.14380949362121029</v>
      </c>
      <c r="AJ1091">
        <v>-3.9353190700915262</v>
      </c>
      <c r="AK1091">
        <v>-0.269156178949852</v>
      </c>
      <c r="AL1091">
        <v>-6.7264501454659866</v>
      </c>
      <c r="AM1091">
        <v>1.1973455567282931E-3</v>
      </c>
      <c r="AN1091" s="2"/>
    </row>
    <row r="1092" spans="1:40" x14ac:dyDescent="0.45">
      <c r="A1092">
        <v>1091</v>
      </c>
      <c r="B1092" t="s">
        <v>105</v>
      </c>
      <c r="C1092">
        <v>2000</v>
      </c>
      <c r="D1092">
        <v>28</v>
      </c>
      <c r="E1092" t="s">
        <v>19</v>
      </c>
      <c r="F1092" t="s">
        <v>17</v>
      </c>
      <c r="G1092">
        <v>686</v>
      </c>
      <c r="H1092">
        <v>118</v>
      </c>
      <c r="I1092">
        <v>180</v>
      </c>
      <c r="J1092">
        <v>105</v>
      </c>
      <c r="K1092">
        <v>38</v>
      </c>
      <c r="L1092">
        <v>1</v>
      </c>
      <c r="M1092">
        <v>14</v>
      </c>
      <c r="N1092">
        <v>95</v>
      </c>
      <c r="O1092">
        <v>142</v>
      </c>
      <c r="P1092" s="28">
        <v>5.7</v>
      </c>
      <c r="Q1092">
        <v>3.6</v>
      </c>
      <c r="R1092">
        <v>5.6</v>
      </c>
      <c r="S1092">
        <v>0.4</v>
      </c>
      <c r="T1092">
        <v>35</v>
      </c>
      <c r="U1092">
        <v>1</v>
      </c>
      <c r="V1092">
        <v>-47.217614202620098</v>
      </c>
      <c r="W1092">
        <v>12.488154495550772</v>
      </c>
      <c r="X1092">
        <v>4.1073391427703188</v>
      </c>
      <c r="Y1092">
        <v>17.369804875928597</v>
      </c>
      <c r="Z1092">
        <v>-6.2538256973302317</v>
      </c>
      <c r="AA1092">
        <v>-3.4850453192169559</v>
      </c>
      <c r="AB1092">
        <v>-0.134617418043568</v>
      </c>
      <c r="AC1092">
        <v>0.56050463600329659</v>
      </c>
      <c r="AD1092">
        <v>-4.1171204567455604</v>
      </c>
      <c r="AE1092">
        <v>26.382552533212579</v>
      </c>
      <c r="AF1092">
        <v>-10.661078489915235</v>
      </c>
      <c r="AG1092">
        <v>7.8784298304729843</v>
      </c>
      <c r="AH1092">
        <v>8.2166352357284147</v>
      </c>
      <c r="AI1092">
        <v>-4.4249074960372399E-2</v>
      </c>
      <c r="AJ1092">
        <v>-7.6520093029557446</v>
      </c>
      <c r="AK1092">
        <v>-0.134578089474926</v>
      </c>
      <c r="AL1092">
        <v>-2.6967173015957271</v>
      </c>
      <c r="AM1092">
        <v>6.3167338699080297E-2</v>
      </c>
      <c r="AN1092" s="2"/>
    </row>
    <row r="1093" spans="1:40" x14ac:dyDescent="0.45">
      <c r="A1093">
        <v>1092</v>
      </c>
      <c r="B1093" t="s">
        <v>120</v>
      </c>
      <c r="C1093">
        <v>1990</v>
      </c>
      <c r="D1093">
        <v>26</v>
      </c>
      <c r="E1093" t="s">
        <v>73</v>
      </c>
      <c r="F1093" t="s">
        <v>17</v>
      </c>
      <c r="G1093">
        <v>681</v>
      </c>
      <c r="H1093">
        <v>85</v>
      </c>
      <c r="I1093">
        <v>185</v>
      </c>
      <c r="J1093">
        <v>147</v>
      </c>
      <c r="K1093">
        <v>25</v>
      </c>
      <c r="L1093">
        <v>6</v>
      </c>
      <c r="M1093">
        <v>30</v>
      </c>
      <c r="N1093">
        <v>49</v>
      </c>
      <c r="O1093">
        <v>104</v>
      </c>
      <c r="P1093" s="28">
        <v>5.7</v>
      </c>
      <c r="Q1093">
        <v>3.6</v>
      </c>
      <c r="R1093">
        <v>4.4000000000000004</v>
      </c>
      <c r="S1093">
        <v>2.2000000000000002</v>
      </c>
      <c r="T1093">
        <v>5</v>
      </c>
      <c r="U1093">
        <v>8</v>
      </c>
      <c r="V1093">
        <v>-47.217614202620098</v>
      </c>
      <c r="W1093">
        <v>12.397132961326641</v>
      </c>
      <c r="X1093">
        <v>2.9586765011481111</v>
      </c>
      <c r="Y1093">
        <v>17.852299455815501</v>
      </c>
      <c r="Z1093">
        <v>-8.7553559762623241</v>
      </c>
      <c r="AA1093">
        <v>-2.2927929731690497</v>
      </c>
      <c r="AB1093">
        <v>-0.80770450826140805</v>
      </c>
      <c r="AC1093">
        <v>1.201081362864207</v>
      </c>
      <c r="AD1093">
        <v>-2.1235673934792891</v>
      </c>
      <c r="AE1093">
        <v>19.322432841226114</v>
      </c>
      <c r="AF1093">
        <v>-10.661078489915235</v>
      </c>
      <c r="AG1093">
        <v>7.8784298304729843</v>
      </c>
      <c r="AH1093">
        <v>6.4559276852151841</v>
      </c>
      <c r="AI1093">
        <v>-0.24336991228204821</v>
      </c>
      <c r="AJ1093">
        <v>-1.093144186136535</v>
      </c>
      <c r="AK1093">
        <v>-1.076624715799408</v>
      </c>
      <c r="AL1093">
        <v>-6.2052717198566505</v>
      </c>
      <c r="AM1093">
        <v>2.0146930149401283E-3</v>
      </c>
      <c r="AN1093" s="2"/>
    </row>
    <row r="1094" spans="1:40" x14ac:dyDescent="0.45">
      <c r="A1094">
        <v>1093</v>
      </c>
      <c r="B1094" t="s">
        <v>654</v>
      </c>
      <c r="C1094">
        <v>2014</v>
      </c>
      <c r="D1094">
        <v>31</v>
      </c>
      <c r="E1094" t="s">
        <v>62</v>
      </c>
      <c r="F1094" t="s">
        <v>17</v>
      </c>
      <c r="G1094">
        <v>460</v>
      </c>
      <c r="H1094">
        <v>45</v>
      </c>
      <c r="I1094">
        <v>110</v>
      </c>
      <c r="J1094">
        <v>79</v>
      </c>
      <c r="K1094">
        <v>20</v>
      </c>
      <c r="L1094">
        <v>0</v>
      </c>
      <c r="M1094">
        <v>4</v>
      </c>
      <c r="N1094">
        <v>59</v>
      </c>
      <c r="O1094">
        <v>135</v>
      </c>
      <c r="P1094" s="28">
        <v>5.7</v>
      </c>
      <c r="Q1094">
        <v>4.2</v>
      </c>
      <c r="R1094">
        <v>4.3</v>
      </c>
      <c r="S1094">
        <v>2.2000000000000002</v>
      </c>
      <c r="T1094">
        <v>22</v>
      </c>
      <c r="U1094">
        <v>-3</v>
      </c>
      <c r="V1094">
        <v>-47.217614202620098</v>
      </c>
      <c r="W1094">
        <v>8.3739811486200519</v>
      </c>
      <c r="X1094">
        <v>1.566358147666647</v>
      </c>
      <c r="Y1094">
        <v>10.614880757511921</v>
      </c>
      <c r="Z1094">
        <v>-4.7052593341817932</v>
      </c>
      <c r="AA1094">
        <v>-1.83423437853524</v>
      </c>
      <c r="AB1094">
        <v>0</v>
      </c>
      <c r="AC1094">
        <v>0.1601441817152276</v>
      </c>
      <c r="AD1094">
        <v>-2.5569484941893483</v>
      </c>
      <c r="AE1094">
        <v>25.082004168899282</v>
      </c>
      <c r="AF1094">
        <v>-10.661078489915235</v>
      </c>
      <c r="AG1094">
        <v>9.1915014688851482</v>
      </c>
      <c r="AH1094">
        <v>6.3092020560057476</v>
      </c>
      <c r="AI1094">
        <v>-0.24336991228204821</v>
      </c>
      <c r="AJ1094">
        <v>-4.8098344190007536</v>
      </c>
      <c r="AK1094">
        <v>0.403734268424778</v>
      </c>
      <c r="AL1094">
        <v>-10.326533032995714</v>
      </c>
      <c r="AM1094">
        <v>3.2751369338274637E-5</v>
      </c>
      <c r="AN1094" s="2"/>
    </row>
    <row r="1095" spans="1:40" x14ac:dyDescent="0.45">
      <c r="A1095">
        <v>1094</v>
      </c>
      <c r="B1095" t="s">
        <v>93</v>
      </c>
      <c r="C1095">
        <v>2002</v>
      </c>
      <c r="D1095">
        <v>28</v>
      </c>
      <c r="E1095" t="s">
        <v>94</v>
      </c>
      <c r="F1095" t="s">
        <v>13</v>
      </c>
      <c r="G1095">
        <v>715</v>
      </c>
      <c r="H1095">
        <v>108</v>
      </c>
      <c r="I1095">
        <v>204</v>
      </c>
      <c r="J1095">
        <v>140</v>
      </c>
      <c r="K1095">
        <v>30</v>
      </c>
      <c r="L1095">
        <v>0</v>
      </c>
      <c r="M1095">
        <v>7</v>
      </c>
      <c r="N1095">
        <v>38</v>
      </c>
      <c r="O1095">
        <v>128</v>
      </c>
      <c r="P1095" s="28">
        <v>5.7</v>
      </c>
      <c r="Q1095">
        <v>3.2</v>
      </c>
      <c r="R1095">
        <v>6.3</v>
      </c>
      <c r="S1095">
        <v>0.3</v>
      </c>
      <c r="T1095">
        <v>26</v>
      </c>
      <c r="U1095">
        <v>3</v>
      </c>
      <c r="V1095">
        <v>-47.217614202620098</v>
      </c>
      <c r="W1095">
        <v>13.016079394050731</v>
      </c>
      <c r="X1095">
        <v>3.7592595543999527</v>
      </c>
      <c r="Y1095">
        <v>19.685778859385742</v>
      </c>
      <c r="Z1095">
        <v>-8.3384342631069757</v>
      </c>
      <c r="AA1095">
        <v>-2.7513515678028599</v>
      </c>
      <c r="AB1095">
        <v>0</v>
      </c>
      <c r="AC1095">
        <v>0.28025231800164829</v>
      </c>
      <c r="AD1095">
        <v>-1.6468481826982242</v>
      </c>
      <c r="AE1095">
        <v>23.781455804585985</v>
      </c>
      <c r="AF1095">
        <v>-10.661078489915235</v>
      </c>
      <c r="AG1095">
        <v>7.0030487381982089</v>
      </c>
      <c r="AH1095">
        <v>9.243714640194467</v>
      </c>
      <c r="AI1095">
        <v>-3.3186806220279294E-2</v>
      </c>
      <c r="AJ1095">
        <v>-5.6843497679099819</v>
      </c>
      <c r="AK1095">
        <v>-0.403734268424778</v>
      </c>
      <c r="AL1095">
        <v>3.2991760118304736E-2</v>
      </c>
      <c r="AM1095">
        <v>0.50824719198418444</v>
      </c>
      <c r="AN1095" s="2"/>
    </row>
    <row r="1096" spans="1:40" x14ac:dyDescent="0.45">
      <c r="A1096">
        <v>1095</v>
      </c>
      <c r="B1096" t="s">
        <v>284</v>
      </c>
      <c r="C1096">
        <v>2013</v>
      </c>
      <c r="D1096">
        <v>34</v>
      </c>
      <c r="E1096" t="s">
        <v>70</v>
      </c>
      <c r="F1096" t="s">
        <v>13</v>
      </c>
      <c r="G1096">
        <v>690</v>
      </c>
      <c r="H1096">
        <v>88</v>
      </c>
      <c r="I1096">
        <v>199</v>
      </c>
      <c r="J1096">
        <v>137</v>
      </c>
      <c r="K1096">
        <v>32</v>
      </c>
      <c r="L1096">
        <v>0</v>
      </c>
      <c r="M1096">
        <v>1</v>
      </c>
      <c r="N1096">
        <v>50</v>
      </c>
      <c r="O1096">
        <v>138</v>
      </c>
      <c r="P1096" s="28">
        <v>5.7</v>
      </c>
      <c r="Q1096">
        <v>3.3</v>
      </c>
      <c r="R1096">
        <v>6</v>
      </c>
      <c r="S1096">
        <v>-0.1</v>
      </c>
      <c r="T1096">
        <v>32</v>
      </c>
      <c r="U1096">
        <v>0</v>
      </c>
      <c r="V1096">
        <v>-47.217614202620098</v>
      </c>
      <c r="W1096">
        <v>12.560971722930077</v>
      </c>
      <c r="X1096">
        <v>3.0631003776592207</v>
      </c>
      <c r="Y1096">
        <v>19.203284279498838</v>
      </c>
      <c r="Z1096">
        <v>-8.1597535288975411</v>
      </c>
      <c r="AA1096">
        <v>-2.9347750056563839</v>
      </c>
      <c r="AB1096">
        <v>0</v>
      </c>
      <c r="AC1096">
        <v>4.0036045428806899E-2</v>
      </c>
      <c r="AD1096">
        <v>-2.1669055035502951</v>
      </c>
      <c r="AE1096">
        <v>25.639382039319266</v>
      </c>
      <c r="AF1096">
        <v>-10.661078489915235</v>
      </c>
      <c r="AG1096">
        <v>7.2218940112669019</v>
      </c>
      <c r="AH1096">
        <v>8.8035377525661591</v>
      </c>
      <c r="AI1096">
        <v>1.10622687400931E-2</v>
      </c>
      <c r="AJ1096">
        <v>-6.996122791273824</v>
      </c>
      <c r="AK1096">
        <v>0</v>
      </c>
      <c r="AL1096">
        <v>-1.5929810245040175</v>
      </c>
      <c r="AM1096">
        <v>0.16896490093828917</v>
      </c>
      <c r="AN1096" s="2"/>
    </row>
    <row r="1097" spans="1:40" x14ac:dyDescent="0.45">
      <c r="A1097">
        <v>1096</v>
      </c>
      <c r="B1097" t="s">
        <v>51</v>
      </c>
      <c r="C1097">
        <v>2017</v>
      </c>
      <c r="D1097">
        <v>25</v>
      </c>
      <c r="E1097" t="s">
        <v>52</v>
      </c>
      <c r="F1097" t="s">
        <v>17</v>
      </c>
      <c r="G1097">
        <v>665</v>
      </c>
      <c r="H1097">
        <v>111</v>
      </c>
      <c r="I1097">
        <v>162</v>
      </c>
      <c r="J1097">
        <v>91</v>
      </c>
      <c r="K1097">
        <v>38</v>
      </c>
      <c r="L1097">
        <v>4</v>
      </c>
      <c r="M1097">
        <v>7</v>
      </c>
      <c r="N1097">
        <v>95</v>
      </c>
      <c r="O1097">
        <v>142</v>
      </c>
      <c r="P1097" s="28">
        <v>5.7</v>
      </c>
      <c r="Q1097">
        <v>3.7</v>
      </c>
      <c r="R1097">
        <v>5.9</v>
      </c>
      <c r="S1097">
        <v>0</v>
      </c>
      <c r="T1097">
        <v>37</v>
      </c>
      <c r="U1097">
        <v>0</v>
      </c>
      <c r="V1097">
        <v>-47.217614202620098</v>
      </c>
      <c r="W1097">
        <v>12.105864051809421</v>
      </c>
      <c r="X1097">
        <v>3.8636834309110624</v>
      </c>
      <c r="Y1097">
        <v>15.632824388335738</v>
      </c>
      <c r="Z1097">
        <v>-5.419982271019534</v>
      </c>
      <c r="AA1097">
        <v>-3.4850453192169559</v>
      </c>
      <c r="AB1097">
        <v>-0.538469672174272</v>
      </c>
      <c r="AC1097">
        <v>0.28025231800164829</v>
      </c>
      <c r="AD1097">
        <v>-4.1171204567455604</v>
      </c>
      <c r="AE1097">
        <v>26.382552533212579</v>
      </c>
      <c r="AF1097">
        <v>-10.661078489915235</v>
      </c>
      <c r="AG1097">
        <v>8.0972751035416781</v>
      </c>
      <c r="AH1097">
        <v>8.6568121233567243</v>
      </c>
      <c r="AI1097">
        <v>0</v>
      </c>
      <c r="AJ1097">
        <v>-8.0892669774103592</v>
      </c>
      <c r="AK1097">
        <v>0</v>
      </c>
      <c r="AL1097">
        <v>-4.509313439933166</v>
      </c>
      <c r="AM1097">
        <v>1.0886200201662732E-2</v>
      </c>
      <c r="AN1097" s="2"/>
    </row>
    <row r="1098" spans="1:40" x14ac:dyDescent="0.45">
      <c r="A1098">
        <v>1097</v>
      </c>
      <c r="B1098" t="s">
        <v>452</v>
      </c>
      <c r="C1098">
        <v>1982</v>
      </c>
      <c r="D1098">
        <v>32</v>
      </c>
      <c r="E1098" t="s">
        <v>43</v>
      </c>
      <c r="F1098" t="s">
        <v>13</v>
      </c>
      <c r="G1098">
        <v>696</v>
      </c>
      <c r="H1098">
        <v>104</v>
      </c>
      <c r="I1098">
        <v>205</v>
      </c>
      <c r="J1098">
        <v>132</v>
      </c>
      <c r="K1098">
        <v>38</v>
      </c>
      <c r="L1098">
        <v>3</v>
      </c>
      <c r="M1098">
        <v>2</v>
      </c>
      <c r="N1098">
        <v>32</v>
      </c>
      <c r="O1098">
        <v>142</v>
      </c>
      <c r="P1098" s="28">
        <v>5.7</v>
      </c>
      <c r="Q1098">
        <v>3.5</v>
      </c>
      <c r="R1098">
        <v>5.4</v>
      </c>
      <c r="S1098">
        <v>-0.5</v>
      </c>
      <c r="T1098">
        <v>36</v>
      </c>
      <c r="U1098">
        <v>3</v>
      </c>
      <c r="V1098">
        <v>-47.217614202620098</v>
      </c>
      <c r="W1098">
        <v>12.670197563999034</v>
      </c>
      <c r="X1098">
        <v>3.6200277190518064</v>
      </c>
      <c r="Y1098">
        <v>19.782277775363124</v>
      </c>
      <c r="Z1098">
        <v>-7.8619523052151488</v>
      </c>
      <c r="AA1098">
        <v>-3.4850453192169559</v>
      </c>
      <c r="AB1098">
        <v>-0.40385225413070402</v>
      </c>
      <c r="AC1098">
        <v>8.0072090857613798E-2</v>
      </c>
      <c r="AD1098">
        <v>-1.3868195222721889</v>
      </c>
      <c r="AE1098">
        <v>26.382552533212579</v>
      </c>
      <c r="AF1098">
        <v>-10.661078489915235</v>
      </c>
      <c r="AG1098">
        <v>7.6595845574042905</v>
      </c>
      <c r="AH1098">
        <v>7.9231839773095443</v>
      </c>
      <c r="AI1098">
        <v>5.5311343700465497E-2</v>
      </c>
      <c r="AJ1098">
        <v>-7.8706381401830523</v>
      </c>
      <c r="AK1098">
        <v>-0.403734268424778</v>
      </c>
      <c r="AL1098">
        <v>-1.117526941079706</v>
      </c>
      <c r="AM1098">
        <v>0.2464702986739839</v>
      </c>
      <c r="AN1098" s="2"/>
    </row>
    <row r="1099" spans="1:40" x14ac:dyDescent="0.45">
      <c r="A1099">
        <v>1098</v>
      </c>
      <c r="B1099" t="s">
        <v>314</v>
      </c>
      <c r="C1099">
        <v>1972</v>
      </c>
      <c r="D1099">
        <v>32</v>
      </c>
      <c r="E1099" t="s">
        <v>37</v>
      </c>
      <c r="F1099" t="s">
        <v>17</v>
      </c>
      <c r="G1099">
        <v>654</v>
      </c>
      <c r="H1099">
        <v>81</v>
      </c>
      <c r="I1099">
        <v>178</v>
      </c>
      <c r="J1099">
        <v>130</v>
      </c>
      <c r="K1099">
        <v>22</v>
      </c>
      <c r="L1099">
        <v>7</v>
      </c>
      <c r="M1099">
        <v>20</v>
      </c>
      <c r="N1099">
        <v>27</v>
      </c>
      <c r="O1099">
        <v>116</v>
      </c>
      <c r="P1099" s="28">
        <v>5.7</v>
      </c>
      <c r="Q1099">
        <v>3.7</v>
      </c>
      <c r="R1099">
        <v>4</v>
      </c>
      <c r="S1099">
        <v>1.5</v>
      </c>
      <c r="T1099">
        <v>13</v>
      </c>
      <c r="U1099">
        <v>6</v>
      </c>
      <c r="V1099">
        <v>-47.217614202620098</v>
      </c>
      <c r="W1099">
        <v>11.905616676516335</v>
      </c>
      <c r="X1099">
        <v>2.8194446657999648</v>
      </c>
      <c r="Y1099">
        <v>17.176807043973835</v>
      </c>
      <c r="Z1099">
        <v>-7.7428318157421918</v>
      </c>
      <c r="AA1099">
        <v>-2.017657816388764</v>
      </c>
      <c r="AB1099">
        <v>-0.94232192630497602</v>
      </c>
      <c r="AC1099">
        <v>0.80072090857613798</v>
      </c>
      <c r="AD1099">
        <v>-1.1701289719171593</v>
      </c>
      <c r="AE1099">
        <v>21.551944322906049</v>
      </c>
      <c r="AF1099">
        <v>-10.661078489915235</v>
      </c>
      <c r="AG1099">
        <v>8.0972751035416781</v>
      </c>
      <c r="AH1099">
        <v>5.8690251683774397</v>
      </c>
      <c r="AI1099">
        <v>-0.16593403110139648</v>
      </c>
      <c r="AJ1099">
        <v>-2.842174883954991</v>
      </c>
      <c r="AK1099">
        <v>-0.807468536849556</v>
      </c>
      <c r="AL1099">
        <v>-5.3463767851029322</v>
      </c>
      <c r="AM1099">
        <v>4.7427845764858945E-3</v>
      </c>
      <c r="AN1099" s="2"/>
    </row>
    <row r="1100" spans="1:40" x14ac:dyDescent="0.45">
      <c r="A1100">
        <v>1099</v>
      </c>
      <c r="B1100" t="s">
        <v>535</v>
      </c>
      <c r="C1100">
        <v>2003</v>
      </c>
      <c r="D1100">
        <v>28</v>
      </c>
      <c r="E1100" t="s">
        <v>46</v>
      </c>
      <c r="F1100" t="s">
        <v>17</v>
      </c>
      <c r="G1100">
        <v>585</v>
      </c>
      <c r="H1100">
        <v>91</v>
      </c>
      <c r="I1100">
        <v>159</v>
      </c>
      <c r="J1100">
        <v>84</v>
      </c>
      <c r="K1100">
        <v>43</v>
      </c>
      <c r="L1100">
        <v>4</v>
      </c>
      <c r="M1100">
        <v>9</v>
      </c>
      <c r="N1100">
        <v>58</v>
      </c>
      <c r="O1100">
        <v>143</v>
      </c>
      <c r="P1100" s="28">
        <v>5.7</v>
      </c>
      <c r="Q1100">
        <v>3.9</v>
      </c>
      <c r="R1100">
        <v>3.7</v>
      </c>
      <c r="S1100">
        <v>1.4</v>
      </c>
      <c r="T1100">
        <v>30</v>
      </c>
      <c r="U1100">
        <v>-5</v>
      </c>
      <c r="V1100">
        <v>-47.217614202620098</v>
      </c>
      <c r="W1100">
        <v>10.649519504223326</v>
      </c>
      <c r="X1100">
        <v>3.1675242541703308</v>
      </c>
      <c r="Y1100">
        <v>15.343327640403594</v>
      </c>
      <c r="Z1100">
        <v>-5.0030605578641856</v>
      </c>
      <c r="AA1100">
        <v>-3.9436039138507661</v>
      </c>
      <c r="AB1100">
        <v>-0.538469672174272</v>
      </c>
      <c r="AC1100">
        <v>0.36032440885926209</v>
      </c>
      <c r="AD1100">
        <v>-2.5136103841183424</v>
      </c>
      <c r="AE1100">
        <v>26.568345156685904</v>
      </c>
      <c r="AF1100">
        <v>-10.661078489915235</v>
      </c>
      <c r="AG1100">
        <v>8.5349656496790658</v>
      </c>
      <c r="AH1100">
        <v>5.4288482807491318</v>
      </c>
      <c r="AI1100">
        <v>-0.15487176236130337</v>
      </c>
      <c r="AJ1100">
        <v>-6.5588651168192103</v>
      </c>
      <c r="AK1100">
        <v>0.67289044737463</v>
      </c>
      <c r="AL1100">
        <v>-5.8654287575781616</v>
      </c>
      <c r="AM1100">
        <v>2.8277878507571483E-3</v>
      </c>
      <c r="AN1100" s="2"/>
    </row>
    <row r="1101" spans="1:40" x14ac:dyDescent="0.45">
      <c r="A1101">
        <v>1100</v>
      </c>
      <c r="B1101" t="s">
        <v>655</v>
      </c>
      <c r="C1101">
        <v>1971</v>
      </c>
      <c r="D1101">
        <v>25</v>
      </c>
      <c r="E1101" t="s">
        <v>31</v>
      </c>
      <c r="F1101" t="s">
        <v>13</v>
      </c>
      <c r="G1101">
        <v>621</v>
      </c>
      <c r="H1101">
        <v>72</v>
      </c>
      <c r="I1101">
        <v>146</v>
      </c>
      <c r="J1101">
        <v>93</v>
      </c>
      <c r="K1101">
        <v>18</v>
      </c>
      <c r="L1101">
        <v>2</v>
      </c>
      <c r="M1101">
        <v>3</v>
      </c>
      <c r="N1101">
        <v>61</v>
      </c>
      <c r="O1101">
        <v>134</v>
      </c>
      <c r="P1101" s="28">
        <v>5.7</v>
      </c>
      <c r="Q1101">
        <v>3.5</v>
      </c>
      <c r="R1101">
        <v>4.9000000000000004</v>
      </c>
      <c r="S1101">
        <v>1.2</v>
      </c>
      <c r="T1101">
        <v>22</v>
      </c>
      <c r="U1101">
        <v>-1</v>
      </c>
      <c r="V1101">
        <v>-47.217614202620098</v>
      </c>
      <c r="W1101">
        <v>11.30487455063707</v>
      </c>
      <c r="X1101">
        <v>2.506173036266635</v>
      </c>
      <c r="Y1101">
        <v>14.08884173269764</v>
      </c>
      <c r="Z1101">
        <v>-5.539102760492491</v>
      </c>
      <c r="AA1101">
        <v>-1.650810940681716</v>
      </c>
      <c r="AB1101">
        <v>-0.269234836087136</v>
      </c>
      <c r="AC1101">
        <v>0.1201081362864207</v>
      </c>
      <c r="AD1101">
        <v>-2.6436247143313598</v>
      </c>
      <c r="AE1101">
        <v>24.896211545425952</v>
      </c>
      <c r="AF1101">
        <v>-10.661078489915235</v>
      </c>
      <c r="AG1101">
        <v>7.6595845574042905</v>
      </c>
      <c r="AH1101">
        <v>7.1895558312623642</v>
      </c>
      <c r="AI1101">
        <v>-0.13274722488111718</v>
      </c>
      <c r="AJ1101">
        <v>-4.8098344190007536</v>
      </c>
      <c r="AK1101">
        <v>0.134578089474926</v>
      </c>
      <c r="AL1101">
        <v>-5.024120108554607</v>
      </c>
      <c r="AM1101">
        <v>6.5343921984512086E-3</v>
      </c>
      <c r="AN1101" s="2"/>
    </row>
    <row r="1102" spans="1:40" x14ac:dyDescent="0.45">
      <c r="A1102">
        <v>1101</v>
      </c>
      <c r="B1102" t="s">
        <v>173</v>
      </c>
      <c r="C1102">
        <v>1965</v>
      </c>
      <c r="D1102">
        <v>21</v>
      </c>
      <c r="E1102" t="s">
        <v>46</v>
      </c>
      <c r="F1102" t="s">
        <v>17</v>
      </c>
      <c r="G1102">
        <v>708</v>
      </c>
      <c r="H1102">
        <v>100</v>
      </c>
      <c r="I1102">
        <v>163</v>
      </c>
      <c r="J1102">
        <v>115</v>
      </c>
      <c r="K1102">
        <v>22</v>
      </c>
      <c r="L1102">
        <v>12</v>
      </c>
      <c r="M1102">
        <v>20</v>
      </c>
      <c r="N1102">
        <v>97</v>
      </c>
      <c r="O1102">
        <v>131</v>
      </c>
      <c r="P1102" s="28">
        <v>5.7</v>
      </c>
      <c r="Q1102">
        <v>3.1</v>
      </c>
      <c r="R1102">
        <v>6.2</v>
      </c>
      <c r="S1102">
        <v>0</v>
      </c>
      <c r="T1102">
        <v>27</v>
      </c>
      <c r="U1102">
        <v>1</v>
      </c>
      <c r="V1102">
        <v>-47.217614202620098</v>
      </c>
      <c r="W1102">
        <v>12.888649246136948</v>
      </c>
      <c r="X1102">
        <v>3.4807958837036601</v>
      </c>
      <c r="Y1102">
        <v>15.72932330431312</v>
      </c>
      <c r="Z1102">
        <v>-6.8494281446950156</v>
      </c>
      <c r="AA1102">
        <v>-2.017657816388764</v>
      </c>
      <c r="AB1102">
        <v>-1.6154090165228161</v>
      </c>
      <c r="AC1102">
        <v>0.80072090857613798</v>
      </c>
      <c r="AD1102">
        <v>-4.2037966768875723</v>
      </c>
      <c r="AE1102">
        <v>24.338833675005969</v>
      </c>
      <c r="AF1102">
        <v>-10.661078489915235</v>
      </c>
      <c r="AG1102">
        <v>6.7842034651295142</v>
      </c>
      <c r="AH1102">
        <v>9.0969890109850322</v>
      </c>
      <c r="AI1102">
        <v>0</v>
      </c>
      <c r="AJ1102">
        <v>-5.9029786051372888</v>
      </c>
      <c r="AK1102">
        <v>-0.134578089474926</v>
      </c>
      <c r="AL1102">
        <v>-5.4830255477913319</v>
      </c>
      <c r="AM1102">
        <v>4.1395273402143424E-3</v>
      </c>
      <c r="AN1102" s="2"/>
    </row>
    <row r="1103" spans="1:40" x14ac:dyDescent="0.45">
      <c r="A1103">
        <v>1102</v>
      </c>
      <c r="B1103" t="s">
        <v>163</v>
      </c>
      <c r="C1103">
        <v>1983</v>
      </c>
      <c r="D1103">
        <v>30</v>
      </c>
      <c r="E1103" t="s">
        <v>40</v>
      </c>
      <c r="F1103" t="s">
        <v>13</v>
      </c>
      <c r="G1103">
        <v>689</v>
      </c>
      <c r="H1103">
        <v>90</v>
      </c>
      <c r="I1103">
        <v>191</v>
      </c>
      <c r="J1103">
        <v>117</v>
      </c>
      <c r="K1103">
        <v>34</v>
      </c>
      <c r="L1103">
        <v>1</v>
      </c>
      <c r="M1103">
        <v>0</v>
      </c>
      <c r="N1103">
        <v>52</v>
      </c>
      <c r="O1103">
        <v>141</v>
      </c>
      <c r="P1103" s="28">
        <v>5.7</v>
      </c>
      <c r="Q1103">
        <v>3.6</v>
      </c>
      <c r="R1103">
        <v>4.4000000000000004</v>
      </c>
      <c r="S1103">
        <v>0.7</v>
      </c>
      <c r="T1103">
        <v>31</v>
      </c>
      <c r="U1103">
        <v>-5</v>
      </c>
      <c r="V1103">
        <v>-47.217614202620098</v>
      </c>
      <c r="W1103">
        <v>12.542767416085251</v>
      </c>
      <c r="X1103">
        <v>3.1327162953332941</v>
      </c>
      <c r="Y1103">
        <v>18.43129295167979</v>
      </c>
      <c r="Z1103">
        <v>-6.9685486341679725</v>
      </c>
      <c r="AA1103">
        <v>-3.1181984435099079</v>
      </c>
      <c r="AB1103">
        <v>-0.134617418043568</v>
      </c>
      <c r="AC1103">
        <v>0</v>
      </c>
      <c r="AD1103">
        <v>-2.253581723692307</v>
      </c>
      <c r="AE1103">
        <v>26.196759909739249</v>
      </c>
      <c r="AF1103">
        <v>-10.661078489915235</v>
      </c>
      <c r="AG1103">
        <v>7.8784298304729843</v>
      </c>
      <c r="AH1103">
        <v>6.4559276852151841</v>
      </c>
      <c r="AI1103">
        <v>-7.7435881180651686E-2</v>
      </c>
      <c r="AJ1103">
        <v>-6.7774939540465171</v>
      </c>
      <c r="AK1103">
        <v>0.67289044737463</v>
      </c>
      <c r="AL1103">
        <v>-1.8977842112758689</v>
      </c>
      <c r="AM1103">
        <v>0.13035946351365141</v>
      </c>
      <c r="AN1103" s="2"/>
    </row>
    <row r="1104" spans="1:40" x14ac:dyDescent="0.45">
      <c r="A1104">
        <v>1103</v>
      </c>
      <c r="B1104" t="s">
        <v>281</v>
      </c>
      <c r="C1104">
        <v>1997</v>
      </c>
      <c r="D1104">
        <v>21</v>
      </c>
      <c r="E1104" t="s">
        <v>97</v>
      </c>
      <c r="F1104" t="s">
        <v>13</v>
      </c>
      <c r="G1104">
        <v>638</v>
      </c>
      <c r="H1104">
        <v>100</v>
      </c>
      <c r="I1104">
        <v>176</v>
      </c>
      <c r="J1104">
        <v>110</v>
      </c>
      <c r="K1104">
        <v>40</v>
      </c>
      <c r="L1104">
        <v>3</v>
      </c>
      <c r="M1104">
        <v>29</v>
      </c>
      <c r="N1104">
        <v>41</v>
      </c>
      <c r="O1104">
        <v>120</v>
      </c>
      <c r="P1104" s="28">
        <v>5.7</v>
      </c>
      <c r="Q1104">
        <v>3.5</v>
      </c>
      <c r="R1104">
        <v>6.2</v>
      </c>
      <c r="S1104">
        <v>0.4</v>
      </c>
      <c r="T1104">
        <v>24</v>
      </c>
      <c r="U1104">
        <v>8</v>
      </c>
      <c r="V1104">
        <v>-47.217614202620098</v>
      </c>
      <c r="W1104">
        <v>11.614347766999115</v>
      </c>
      <c r="X1104">
        <v>3.4807958837036601</v>
      </c>
      <c r="Y1104">
        <v>16.983809212019072</v>
      </c>
      <c r="Z1104">
        <v>-6.5516269210126241</v>
      </c>
      <c r="AA1104">
        <v>-3.6684687570704799</v>
      </c>
      <c r="AB1104">
        <v>-0.40385225413070402</v>
      </c>
      <c r="AC1104">
        <v>1.1610453174354001</v>
      </c>
      <c r="AD1104">
        <v>-1.7768625129112419</v>
      </c>
      <c r="AE1104">
        <v>22.295114816799362</v>
      </c>
      <c r="AF1104">
        <v>-10.661078489915235</v>
      </c>
      <c r="AG1104">
        <v>7.6595845574042905</v>
      </c>
      <c r="AH1104">
        <v>9.0969890109850322</v>
      </c>
      <c r="AI1104">
        <v>-4.4249074960372399E-2</v>
      </c>
      <c r="AJ1104">
        <v>-5.2470920934553682</v>
      </c>
      <c r="AK1104">
        <v>-1.076624715799408</v>
      </c>
      <c r="AL1104">
        <v>-4.3557824565295924</v>
      </c>
      <c r="AM1104">
        <v>1.2669810848108963E-2</v>
      </c>
      <c r="AN1104" s="2"/>
    </row>
    <row r="1105" spans="1:40" x14ac:dyDescent="0.45">
      <c r="A1105">
        <v>1104</v>
      </c>
      <c r="B1105" t="s">
        <v>656</v>
      </c>
      <c r="C1105">
        <v>2004</v>
      </c>
      <c r="D1105">
        <v>26</v>
      </c>
      <c r="E1105" t="s">
        <v>31</v>
      </c>
      <c r="F1105" t="s">
        <v>13</v>
      </c>
      <c r="G1105">
        <v>534</v>
      </c>
      <c r="H1105">
        <v>94</v>
      </c>
      <c r="I1105">
        <v>151</v>
      </c>
      <c r="J1105">
        <v>87</v>
      </c>
      <c r="K1105">
        <v>38</v>
      </c>
      <c r="L1105">
        <v>2</v>
      </c>
      <c r="M1105">
        <v>17</v>
      </c>
      <c r="N1105">
        <v>30</v>
      </c>
      <c r="O1105">
        <v>130</v>
      </c>
      <c r="P1105" s="28">
        <v>5.7</v>
      </c>
      <c r="Q1105">
        <v>3.8</v>
      </c>
      <c r="R1105">
        <v>4.8</v>
      </c>
      <c r="S1105">
        <v>1.2</v>
      </c>
      <c r="T1105">
        <v>21</v>
      </c>
      <c r="U1105">
        <v>7</v>
      </c>
      <c r="V1105">
        <v>-47.217614202620098</v>
      </c>
      <c r="W1105">
        <v>9.7210998551371901</v>
      </c>
      <c r="X1105">
        <v>3.2719481306814404</v>
      </c>
      <c r="Y1105">
        <v>14.571336312584545</v>
      </c>
      <c r="Z1105">
        <v>-5.181741292073621</v>
      </c>
      <c r="AA1105">
        <v>-3.4850453192169559</v>
      </c>
      <c r="AB1105">
        <v>-0.269234836087136</v>
      </c>
      <c r="AC1105">
        <v>0.68061277228971728</v>
      </c>
      <c r="AD1105">
        <v>-1.3001433021301771</v>
      </c>
      <c r="AE1105">
        <v>24.153041051532639</v>
      </c>
      <c r="AF1105">
        <v>-10.661078489915235</v>
      </c>
      <c r="AG1105">
        <v>8.3161203766103728</v>
      </c>
      <c r="AH1105">
        <v>7.0428302020529276</v>
      </c>
      <c r="AI1105">
        <v>-0.13274722488111718</v>
      </c>
      <c r="AJ1105">
        <v>-4.5912055817734467</v>
      </c>
      <c r="AK1105">
        <v>-0.94204662632448199</v>
      </c>
      <c r="AL1105">
        <v>-6.0238681741334386</v>
      </c>
      <c r="AM1105">
        <v>2.4144457065612308E-3</v>
      </c>
      <c r="AN1105" s="2"/>
    </row>
    <row r="1106" spans="1:40" x14ac:dyDescent="0.45">
      <c r="A1106">
        <v>1105</v>
      </c>
      <c r="B1106" t="s">
        <v>409</v>
      </c>
      <c r="C1106">
        <v>1956</v>
      </c>
      <c r="D1106">
        <v>29</v>
      </c>
      <c r="E1106" t="s">
        <v>28</v>
      </c>
      <c r="F1106" t="s">
        <v>17</v>
      </c>
      <c r="G1106">
        <v>719</v>
      </c>
      <c r="H1106">
        <v>94</v>
      </c>
      <c r="I1106">
        <v>190</v>
      </c>
      <c r="J1106">
        <v>153</v>
      </c>
      <c r="K1106">
        <v>26</v>
      </c>
      <c r="L1106">
        <v>8</v>
      </c>
      <c r="M1106">
        <v>10</v>
      </c>
      <c r="N1106">
        <v>79</v>
      </c>
      <c r="O1106">
        <v>110</v>
      </c>
      <c r="P1106" s="28">
        <v>5.6</v>
      </c>
      <c r="Q1106">
        <v>3.1</v>
      </c>
      <c r="R1106">
        <v>4.4000000000000004</v>
      </c>
      <c r="S1106">
        <v>1.4</v>
      </c>
      <c r="T1106">
        <v>16</v>
      </c>
      <c r="U1106">
        <v>2</v>
      </c>
      <c r="V1106">
        <v>-47.217614202620098</v>
      </c>
      <c r="W1106">
        <v>13.088896621430036</v>
      </c>
      <c r="X1106">
        <v>3.2719481306814404</v>
      </c>
      <c r="Y1106">
        <v>18.334794035702409</v>
      </c>
      <c r="Z1106">
        <v>-9.1127174446811949</v>
      </c>
      <c r="AA1106">
        <v>-2.384504692095812</v>
      </c>
      <c r="AB1106">
        <v>-1.076939344348544</v>
      </c>
      <c r="AC1106">
        <v>0.40036045428806899</v>
      </c>
      <c r="AD1106">
        <v>-3.4237106956094663</v>
      </c>
      <c r="AE1106">
        <v>20.437188582066081</v>
      </c>
      <c r="AF1106">
        <v>-10.47404202517988</v>
      </c>
      <c r="AG1106">
        <v>6.7842034651295142</v>
      </c>
      <c r="AH1106">
        <v>6.4559276852151841</v>
      </c>
      <c r="AI1106">
        <v>-0.15487176236130337</v>
      </c>
      <c r="AJ1106">
        <v>-3.498061395636912</v>
      </c>
      <c r="AK1106">
        <v>-0.269156178949852</v>
      </c>
      <c r="AL1106">
        <v>-8.8382987669703255</v>
      </c>
      <c r="AM1106">
        <v>1.4504829155523874E-4</v>
      </c>
      <c r="AN1106" s="2"/>
    </row>
    <row r="1107" spans="1:40" x14ac:dyDescent="0.45">
      <c r="A1107">
        <v>1106</v>
      </c>
      <c r="B1107" t="s">
        <v>319</v>
      </c>
      <c r="C1107">
        <v>1972</v>
      </c>
      <c r="D1107">
        <v>28</v>
      </c>
      <c r="E1107" t="s">
        <v>94</v>
      </c>
      <c r="F1107" t="s">
        <v>13</v>
      </c>
      <c r="G1107">
        <v>631</v>
      </c>
      <c r="H1107">
        <v>64</v>
      </c>
      <c r="I1107">
        <v>126</v>
      </c>
      <c r="J1107">
        <v>88</v>
      </c>
      <c r="K1107">
        <v>20</v>
      </c>
      <c r="L1107">
        <v>3</v>
      </c>
      <c r="M1107">
        <v>3</v>
      </c>
      <c r="N1107">
        <v>78</v>
      </c>
      <c r="O1107">
        <v>116</v>
      </c>
      <c r="P1107" s="28">
        <v>5.6</v>
      </c>
      <c r="Q1107">
        <v>3.2</v>
      </c>
      <c r="R1107">
        <v>4.4000000000000004</v>
      </c>
      <c r="S1107">
        <v>1.7</v>
      </c>
      <c r="T1107">
        <v>10</v>
      </c>
      <c r="U1107">
        <v>3</v>
      </c>
      <c r="V1107">
        <v>-47.217614202620098</v>
      </c>
      <c r="W1107">
        <v>11.486917619085331</v>
      </c>
      <c r="X1107">
        <v>2.2277093655703424</v>
      </c>
      <c r="Y1107">
        <v>12.158863413150018</v>
      </c>
      <c r="Z1107">
        <v>-5.2413015368100986</v>
      </c>
      <c r="AA1107">
        <v>-1.83423437853524</v>
      </c>
      <c r="AB1107">
        <v>-0.40385225413070402</v>
      </c>
      <c r="AC1107">
        <v>0.1201081362864207</v>
      </c>
      <c r="AD1107">
        <v>-3.3803725855384603</v>
      </c>
      <c r="AE1107">
        <v>21.551944322906049</v>
      </c>
      <c r="AF1107">
        <v>-10.47404202517988</v>
      </c>
      <c r="AG1107">
        <v>7.0030487381982089</v>
      </c>
      <c r="AH1107">
        <v>6.4559276852151841</v>
      </c>
      <c r="AI1107">
        <v>-0.18805856858158268</v>
      </c>
      <c r="AJ1107">
        <v>-2.1862883722730699</v>
      </c>
      <c r="AK1107">
        <v>-0.403734268424778</v>
      </c>
      <c r="AL1107">
        <v>-10.324978911682356</v>
      </c>
      <c r="AM1107">
        <v>3.2802306841057535E-5</v>
      </c>
      <c r="AN1107" s="2"/>
    </row>
    <row r="1108" spans="1:40" x14ac:dyDescent="0.45">
      <c r="A1108">
        <v>1107</v>
      </c>
      <c r="B1108" t="s">
        <v>284</v>
      </c>
      <c r="C1108">
        <v>2011</v>
      </c>
      <c r="D1108">
        <v>32</v>
      </c>
      <c r="E1108" t="s">
        <v>70</v>
      </c>
      <c r="F1108" t="s">
        <v>13</v>
      </c>
      <c r="G1108">
        <v>525</v>
      </c>
      <c r="H1108">
        <v>82</v>
      </c>
      <c r="I1108">
        <v>144</v>
      </c>
      <c r="J1108">
        <v>79</v>
      </c>
      <c r="K1108">
        <v>33</v>
      </c>
      <c r="L1108">
        <v>0</v>
      </c>
      <c r="M1108">
        <v>1</v>
      </c>
      <c r="N1108">
        <v>25</v>
      </c>
      <c r="O1108">
        <v>131</v>
      </c>
      <c r="P1108" s="28">
        <v>5.6</v>
      </c>
      <c r="Q1108">
        <v>3.8</v>
      </c>
      <c r="R1108">
        <v>4.5</v>
      </c>
      <c r="S1108">
        <v>1.3</v>
      </c>
      <c r="T1108">
        <v>23</v>
      </c>
      <c r="U1108">
        <v>0</v>
      </c>
      <c r="V1108">
        <v>-47.217614202620098</v>
      </c>
      <c r="W1108">
        <v>9.5572610935337536</v>
      </c>
      <c r="X1108">
        <v>2.854252624637001</v>
      </c>
      <c r="Y1108">
        <v>13.895843900742879</v>
      </c>
      <c r="Z1108">
        <v>-4.7052593341817932</v>
      </c>
      <c r="AA1108">
        <v>-3.0264867245831457</v>
      </c>
      <c r="AB1108">
        <v>0</v>
      </c>
      <c r="AC1108">
        <v>4.0036045428806899E-2</v>
      </c>
      <c r="AD1108">
        <v>-1.0834527517751475</v>
      </c>
      <c r="AE1108">
        <v>24.338833675005969</v>
      </c>
      <c r="AF1108">
        <v>-10.47404202517988</v>
      </c>
      <c r="AG1108">
        <v>8.3161203766103728</v>
      </c>
      <c r="AH1108">
        <v>6.6026533144246198</v>
      </c>
      <c r="AI1108">
        <v>-0.14380949362121029</v>
      </c>
      <c r="AJ1108">
        <v>-5.0284632562280613</v>
      </c>
      <c r="AK1108">
        <v>0</v>
      </c>
      <c r="AL1108">
        <v>-6.0741267578059368</v>
      </c>
      <c r="AM1108">
        <v>2.2963697598364606E-3</v>
      </c>
      <c r="AN1108" s="2"/>
    </row>
    <row r="1109" spans="1:40" x14ac:dyDescent="0.45">
      <c r="A1109">
        <v>1108</v>
      </c>
      <c r="B1109" t="s">
        <v>305</v>
      </c>
      <c r="C1109">
        <v>1991</v>
      </c>
      <c r="D1109">
        <v>31</v>
      </c>
      <c r="E1109" t="s">
        <v>117</v>
      </c>
      <c r="F1109" t="s">
        <v>17</v>
      </c>
      <c r="G1109">
        <v>569</v>
      </c>
      <c r="H1109">
        <v>69</v>
      </c>
      <c r="I1109">
        <v>168</v>
      </c>
      <c r="J1109">
        <v>126</v>
      </c>
      <c r="K1109">
        <v>27</v>
      </c>
      <c r="L1109">
        <v>11</v>
      </c>
      <c r="M1109">
        <v>8</v>
      </c>
      <c r="N1109">
        <v>34</v>
      </c>
      <c r="O1109">
        <v>118</v>
      </c>
      <c r="P1109" s="28">
        <v>5.6</v>
      </c>
      <c r="Q1109">
        <v>3.8</v>
      </c>
      <c r="R1109">
        <v>2.5</v>
      </c>
      <c r="S1109">
        <v>2.6</v>
      </c>
      <c r="T1109">
        <v>12</v>
      </c>
      <c r="U1109">
        <v>0</v>
      </c>
      <c r="V1109">
        <v>-47.217614202620098</v>
      </c>
      <c r="W1109">
        <v>10.358250594706107</v>
      </c>
      <c r="X1109">
        <v>2.4017491597555254</v>
      </c>
      <c r="Y1109">
        <v>16.211817884200023</v>
      </c>
      <c r="Z1109">
        <v>-7.5045908367962779</v>
      </c>
      <c r="AA1109">
        <v>-2.4762164110225742</v>
      </c>
      <c r="AB1109">
        <v>-1.4807915984792479</v>
      </c>
      <c r="AC1109">
        <v>0.32028836343045519</v>
      </c>
      <c r="AD1109">
        <v>-1.4734957424142006</v>
      </c>
      <c r="AE1109">
        <v>21.923529569852704</v>
      </c>
      <c r="AF1109">
        <v>-10.47404202517988</v>
      </c>
      <c r="AG1109">
        <v>8.3161203766103728</v>
      </c>
      <c r="AH1109">
        <v>3.6681407302358999</v>
      </c>
      <c r="AI1109">
        <v>-0.28761898724242058</v>
      </c>
      <c r="AJ1109">
        <v>-2.6235460467276841</v>
      </c>
      <c r="AK1109">
        <v>0</v>
      </c>
      <c r="AL1109">
        <v>-10.338019171691297</v>
      </c>
      <c r="AM1109">
        <v>3.237734689643476E-5</v>
      </c>
      <c r="AN1109" s="2"/>
    </row>
    <row r="1110" spans="1:40" x14ac:dyDescent="0.45">
      <c r="A1110">
        <v>1109</v>
      </c>
      <c r="B1110" t="s">
        <v>542</v>
      </c>
      <c r="C1110">
        <v>1979</v>
      </c>
      <c r="D1110">
        <v>22</v>
      </c>
      <c r="E1110" t="s">
        <v>43</v>
      </c>
      <c r="F1110" t="s">
        <v>13</v>
      </c>
      <c r="G1110">
        <v>645</v>
      </c>
      <c r="H1110">
        <v>88</v>
      </c>
      <c r="I1110">
        <v>188</v>
      </c>
      <c r="J1110">
        <v>136</v>
      </c>
      <c r="K1110">
        <v>27</v>
      </c>
      <c r="L1110">
        <v>16</v>
      </c>
      <c r="M1110">
        <v>33</v>
      </c>
      <c r="N1110">
        <v>48</v>
      </c>
      <c r="O1110">
        <v>126</v>
      </c>
      <c r="P1110" s="28">
        <v>5.6</v>
      </c>
      <c r="Q1110">
        <v>3.7</v>
      </c>
      <c r="R1110">
        <v>5.3</v>
      </c>
      <c r="S1110">
        <v>0.9</v>
      </c>
      <c r="T1110">
        <v>22</v>
      </c>
      <c r="U1110">
        <v>6</v>
      </c>
      <c r="V1110">
        <v>-47.217614202620098</v>
      </c>
      <c r="W1110">
        <v>11.741777914912898</v>
      </c>
      <c r="X1110">
        <v>3.0631003776592207</v>
      </c>
      <c r="Y1110">
        <v>18.141796203747646</v>
      </c>
      <c r="Z1110">
        <v>-8.1001932841610618</v>
      </c>
      <c r="AA1110">
        <v>-2.4762164110225742</v>
      </c>
      <c r="AB1110">
        <v>-2.153878688697088</v>
      </c>
      <c r="AC1110">
        <v>1.3211894991506277</v>
      </c>
      <c r="AD1110">
        <v>-2.0802292834082832</v>
      </c>
      <c r="AE1110">
        <v>23.40987055763933</v>
      </c>
      <c r="AF1110">
        <v>-10.47404202517988</v>
      </c>
      <c r="AG1110">
        <v>8.0972751035416781</v>
      </c>
      <c r="AH1110">
        <v>7.7764583481001077</v>
      </c>
      <c r="AI1110">
        <v>-9.9560418660837896E-2</v>
      </c>
      <c r="AJ1110">
        <v>-4.8098344190007536</v>
      </c>
      <c r="AK1110">
        <v>-0.807468536849556</v>
      </c>
      <c r="AL1110">
        <v>-4.6675692648486224</v>
      </c>
      <c r="AM1110">
        <v>9.3076327992895024E-3</v>
      </c>
      <c r="AN1110" s="2"/>
    </row>
    <row r="1111" spans="1:40" x14ac:dyDescent="0.45">
      <c r="A1111">
        <v>1110</v>
      </c>
      <c r="B1111" t="s">
        <v>542</v>
      </c>
      <c r="C1111">
        <v>1993</v>
      </c>
      <c r="D1111">
        <v>36</v>
      </c>
      <c r="E1111" t="s">
        <v>55</v>
      </c>
      <c r="F1111" t="s">
        <v>13</v>
      </c>
      <c r="G1111">
        <v>725</v>
      </c>
      <c r="H1111">
        <v>121</v>
      </c>
      <c r="I1111">
        <v>211</v>
      </c>
      <c r="J1111">
        <v>147</v>
      </c>
      <c r="K1111">
        <v>37</v>
      </c>
      <c r="L1111">
        <v>5</v>
      </c>
      <c r="M1111">
        <v>22</v>
      </c>
      <c r="N1111">
        <v>77</v>
      </c>
      <c r="O1111">
        <v>143</v>
      </c>
      <c r="P1111" s="28">
        <v>5.6</v>
      </c>
      <c r="Q1111">
        <v>3.2</v>
      </c>
      <c r="R1111">
        <v>5.9</v>
      </c>
      <c r="S1111">
        <v>-1.7</v>
      </c>
      <c r="T1111">
        <v>43</v>
      </c>
      <c r="U1111">
        <v>6</v>
      </c>
      <c r="V1111">
        <v>-47.217614202620098</v>
      </c>
      <c r="W1111">
        <v>13.198122462498993</v>
      </c>
      <c r="X1111">
        <v>4.2117630192814284</v>
      </c>
      <c r="Y1111">
        <v>20.361271271227412</v>
      </c>
      <c r="Z1111">
        <v>-8.7553559762623241</v>
      </c>
      <c r="AA1111">
        <v>-3.3933336002901937</v>
      </c>
      <c r="AB1111">
        <v>-0.67308709021783997</v>
      </c>
      <c r="AC1111">
        <v>0.88079299943375178</v>
      </c>
      <c r="AD1111">
        <v>-3.3370344754674544</v>
      </c>
      <c r="AE1111">
        <v>26.568345156685904</v>
      </c>
      <c r="AF1111">
        <v>-10.47404202517988</v>
      </c>
      <c r="AG1111">
        <v>7.0030487381982089</v>
      </c>
      <c r="AH1111">
        <v>8.6568121233567243</v>
      </c>
      <c r="AI1111">
        <v>0.18805856858158268</v>
      </c>
      <c r="AJ1111">
        <v>-9.4010400007742003</v>
      </c>
      <c r="AK1111">
        <v>-0.807468536849556</v>
      </c>
      <c r="AL1111">
        <v>-2.9907615683975459</v>
      </c>
      <c r="AM1111">
        <v>4.7844984011523407E-2</v>
      </c>
      <c r="AN1111" s="2"/>
    </row>
    <row r="1112" spans="1:40" x14ac:dyDescent="0.45">
      <c r="A1112">
        <v>1111</v>
      </c>
      <c r="B1112" t="s">
        <v>657</v>
      </c>
      <c r="C1112">
        <v>2004</v>
      </c>
      <c r="D1112">
        <v>32</v>
      </c>
      <c r="E1112" t="s">
        <v>127</v>
      </c>
      <c r="F1112" t="s">
        <v>13</v>
      </c>
      <c r="G1112">
        <v>636</v>
      </c>
      <c r="H1112">
        <v>111</v>
      </c>
      <c r="I1112">
        <v>187</v>
      </c>
      <c r="J1112">
        <v>119</v>
      </c>
      <c r="K1112">
        <v>41</v>
      </c>
      <c r="L1112">
        <v>0</v>
      </c>
      <c r="M1112">
        <v>11</v>
      </c>
      <c r="N1112">
        <v>66</v>
      </c>
      <c r="O1112">
        <v>155</v>
      </c>
      <c r="P1112" s="28">
        <v>5.6</v>
      </c>
      <c r="Q1112">
        <v>3.5</v>
      </c>
      <c r="R1112">
        <v>6.7</v>
      </c>
      <c r="S1112">
        <v>-0.7</v>
      </c>
      <c r="T1112">
        <v>46</v>
      </c>
      <c r="U1112">
        <v>0</v>
      </c>
      <c r="V1112">
        <v>-47.217614202620098</v>
      </c>
      <c r="W1112">
        <v>11.577939153309462</v>
      </c>
      <c r="X1112">
        <v>3.8636834309110624</v>
      </c>
      <c r="Y1112">
        <v>18.045297287770264</v>
      </c>
      <c r="Z1112">
        <v>-7.0876691236409295</v>
      </c>
      <c r="AA1112">
        <v>-3.7601804759972417</v>
      </c>
      <c r="AB1112">
        <v>0</v>
      </c>
      <c r="AC1112">
        <v>0.44039649971687589</v>
      </c>
      <c r="AD1112">
        <v>-2.8603152646863896</v>
      </c>
      <c r="AE1112">
        <v>28.79785663836584</v>
      </c>
      <c r="AF1112">
        <v>-10.47404202517988</v>
      </c>
      <c r="AG1112">
        <v>7.6595845574042905</v>
      </c>
      <c r="AH1112">
        <v>9.8306171570322114</v>
      </c>
      <c r="AI1112">
        <v>7.7435881180651686E-2</v>
      </c>
      <c r="AJ1112">
        <v>-10.056926512456123</v>
      </c>
      <c r="AK1112">
        <v>0</v>
      </c>
      <c r="AL1112">
        <v>-1.163936998890005</v>
      </c>
      <c r="AM1112">
        <v>0.23795264812778244</v>
      </c>
      <c r="AN1112" s="2"/>
    </row>
    <row r="1113" spans="1:40" x14ac:dyDescent="0.45">
      <c r="A1113">
        <v>1112</v>
      </c>
      <c r="B1113" t="s">
        <v>658</v>
      </c>
      <c r="C1113">
        <v>2003</v>
      </c>
      <c r="D1113">
        <v>32</v>
      </c>
      <c r="E1113" t="s">
        <v>40</v>
      </c>
      <c r="F1113" t="s">
        <v>13</v>
      </c>
      <c r="G1113">
        <v>600</v>
      </c>
      <c r="H1113">
        <v>85</v>
      </c>
      <c r="I1113">
        <v>171</v>
      </c>
      <c r="J1113">
        <v>102</v>
      </c>
      <c r="K1113">
        <v>45</v>
      </c>
      <c r="L1113">
        <v>5</v>
      </c>
      <c r="M1113">
        <v>1</v>
      </c>
      <c r="N1113">
        <v>59</v>
      </c>
      <c r="O1113">
        <v>140</v>
      </c>
      <c r="P1113" s="28">
        <v>5.6</v>
      </c>
      <c r="Q1113">
        <v>3.5</v>
      </c>
      <c r="R1113">
        <v>5.8</v>
      </c>
      <c r="S1113">
        <v>0.3</v>
      </c>
      <c r="T1113">
        <v>35</v>
      </c>
      <c r="U1113">
        <v>-1</v>
      </c>
      <c r="V1113">
        <v>-47.217614202620098</v>
      </c>
      <c r="W1113">
        <v>10.922584106895719</v>
      </c>
      <c r="X1113">
        <v>2.9586765011481111</v>
      </c>
      <c r="Y1113">
        <v>16.501314632132168</v>
      </c>
      <c r="Z1113">
        <v>-6.0751449631207963</v>
      </c>
      <c r="AA1113">
        <v>-4.1270273517042897</v>
      </c>
      <c r="AB1113">
        <v>-0.67308709021783997</v>
      </c>
      <c r="AC1113">
        <v>4.0036045428806899E-2</v>
      </c>
      <c r="AD1113">
        <v>-2.5569484941893483</v>
      </c>
      <c r="AE1113">
        <v>26.01096728626592</v>
      </c>
      <c r="AF1113">
        <v>-10.47404202517988</v>
      </c>
      <c r="AG1113">
        <v>7.6595845574042905</v>
      </c>
      <c r="AH1113">
        <v>8.5100864941472878</v>
      </c>
      <c r="AI1113">
        <v>-3.3186806220279294E-2</v>
      </c>
      <c r="AJ1113">
        <v>-7.6520093029557446</v>
      </c>
      <c r="AK1113">
        <v>0.134578089474926</v>
      </c>
      <c r="AL1113">
        <v>-6.0712325233110462</v>
      </c>
      <c r="AM1113">
        <v>2.3030102910582377E-3</v>
      </c>
      <c r="AN1113" s="2"/>
    </row>
    <row r="1114" spans="1:40" x14ac:dyDescent="0.45">
      <c r="A1114">
        <v>1113</v>
      </c>
      <c r="B1114" t="s">
        <v>404</v>
      </c>
      <c r="C1114">
        <v>1985</v>
      </c>
      <c r="D1114">
        <v>29</v>
      </c>
      <c r="E1114" t="s">
        <v>127</v>
      </c>
      <c r="F1114" t="s">
        <v>13</v>
      </c>
      <c r="G1114">
        <v>677</v>
      </c>
      <c r="H1114">
        <v>111</v>
      </c>
      <c r="I1114">
        <v>173</v>
      </c>
      <c r="J1114">
        <v>104</v>
      </c>
      <c r="K1114">
        <v>37</v>
      </c>
      <c r="L1114">
        <v>1</v>
      </c>
      <c r="M1114">
        <v>5</v>
      </c>
      <c r="N1114">
        <v>84</v>
      </c>
      <c r="O1114">
        <v>149</v>
      </c>
      <c r="P1114" s="28">
        <v>5.6</v>
      </c>
      <c r="Q1114">
        <v>3.5</v>
      </c>
      <c r="R1114">
        <v>5.3</v>
      </c>
      <c r="S1114">
        <v>-0.4</v>
      </c>
      <c r="T1114">
        <v>38</v>
      </c>
      <c r="U1114">
        <v>0</v>
      </c>
      <c r="V1114">
        <v>-47.217614202620098</v>
      </c>
      <c r="W1114">
        <v>12.324315733947337</v>
      </c>
      <c r="X1114">
        <v>3.8636834309110624</v>
      </c>
      <c r="Y1114">
        <v>16.694312464086931</v>
      </c>
      <c r="Z1114">
        <v>-6.1942654525937533</v>
      </c>
      <c r="AA1114">
        <v>-3.3933336002901937</v>
      </c>
      <c r="AB1114">
        <v>-0.134617418043568</v>
      </c>
      <c r="AC1114">
        <v>0.20018022714403449</v>
      </c>
      <c r="AD1114">
        <v>-3.6404012459644957</v>
      </c>
      <c r="AE1114">
        <v>27.683100897525872</v>
      </c>
      <c r="AF1114">
        <v>-10.47404202517988</v>
      </c>
      <c r="AG1114">
        <v>7.6595845574042905</v>
      </c>
      <c r="AH1114">
        <v>7.7764583481001077</v>
      </c>
      <c r="AI1114">
        <v>4.4249074960372399E-2</v>
      </c>
      <c r="AJ1114">
        <v>-8.307895814637666</v>
      </c>
      <c r="AK1114">
        <v>0</v>
      </c>
      <c r="AL1114">
        <v>-3.1162850252496499</v>
      </c>
      <c r="AM1114">
        <v>4.2440489427763704E-2</v>
      </c>
      <c r="AN1114" s="2"/>
    </row>
    <row r="1115" spans="1:40" x14ac:dyDescent="0.45">
      <c r="A1115">
        <v>1114</v>
      </c>
      <c r="B1115" t="s">
        <v>80</v>
      </c>
      <c r="C1115">
        <v>2009</v>
      </c>
      <c r="D1115">
        <v>25</v>
      </c>
      <c r="E1115" t="s">
        <v>40</v>
      </c>
      <c r="F1115" t="s">
        <v>13</v>
      </c>
      <c r="G1115">
        <v>714</v>
      </c>
      <c r="H1115">
        <v>115</v>
      </c>
      <c r="I1115">
        <v>185</v>
      </c>
      <c r="J1115">
        <v>121</v>
      </c>
      <c r="K1115">
        <v>48</v>
      </c>
      <c r="L1115">
        <v>1</v>
      </c>
      <c r="M1115">
        <v>20</v>
      </c>
      <c r="N1115">
        <v>74</v>
      </c>
      <c r="O1115">
        <v>110</v>
      </c>
      <c r="P1115" s="28">
        <v>5.6</v>
      </c>
      <c r="Q1115">
        <v>3.3</v>
      </c>
      <c r="R1115">
        <v>4.3</v>
      </c>
      <c r="S1115">
        <v>1.9</v>
      </c>
      <c r="T1115">
        <v>15</v>
      </c>
      <c r="U1115">
        <v>0</v>
      </c>
      <c r="V1115">
        <v>-47.217614202620098</v>
      </c>
      <c r="W1115">
        <v>12.997875087205905</v>
      </c>
      <c r="X1115">
        <v>4.0029152662592091</v>
      </c>
      <c r="Y1115">
        <v>17.852299455815501</v>
      </c>
      <c r="Z1115">
        <v>-7.2067896131138864</v>
      </c>
      <c r="AA1115">
        <v>-4.4021625084845759</v>
      </c>
      <c r="AB1115">
        <v>-0.134617418043568</v>
      </c>
      <c r="AC1115">
        <v>0.80072090857613798</v>
      </c>
      <c r="AD1115">
        <v>-3.2070201452544369</v>
      </c>
      <c r="AE1115">
        <v>20.437188582066081</v>
      </c>
      <c r="AF1115">
        <v>-10.47404202517988</v>
      </c>
      <c r="AG1115">
        <v>7.2218940112669019</v>
      </c>
      <c r="AH1115">
        <v>6.3092020560057476</v>
      </c>
      <c r="AI1115">
        <v>-0.21018310606176888</v>
      </c>
      <c r="AJ1115">
        <v>-3.2794325584096051</v>
      </c>
      <c r="AK1115">
        <v>0</v>
      </c>
      <c r="AL1115">
        <v>-6.5097662099723355</v>
      </c>
      <c r="AM1115">
        <v>1.4866144426129027E-3</v>
      </c>
      <c r="AN1115" s="2"/>
    </row>
    <row r="1116" spans="1:40" x14ac:dyDescent="0.45">
      <c r="A1116">
        <v>1115</v>
      </c>
      <c r="B1116" t="s">
        <v>131</v>
      </c>
      <c r="C1116">
        <v>1992</v>
      </c>
      <c r="D1116">
        <v>33</v>
      </c>
      <c r="E1116" t="s">
        <v>94</v>
      </c>
      <c r="F1116" t="s">
        <v>13</v>
      </c>
      <c r="G1116">
        <v>500</v>
      </c>
      <c r="H1116">
        <v>77</v>
      </c>
      <c r="I1116">
        <v>112</v>
      </c>
      <c r="J1116">
        <v>76</v>
      </c>
      <c r="K1116">
        <v>18</v>
      </c>
      <c r="L1116">
        <v>3</v>
      </c>
      <c r="M1116">
        <v>48</v>
      </c>
      <c r="N1116">
        <v>95</v>
      </c>
      <c r="O1116">
        <v>155</v>
      </c>
      <c r="P1116" s="28">
        <v>5.6</v>
      </c>
      <c r="Q1116">
        <v>3.9</v>
      </c>
      <c r="R1116">
        <v>5.3</v>
      </c>
      <c r="S1116">
        <v>-0.1</v>
      </c>
      <c r="T1116">
        <v>33</v>
      </c>
      <c r="U1116">
        <v>5</v>
      </c>
      <c r="V1116">
        <v>-47.217614202620098</v>
      </c>
      <c r="W1116">
        <v>9.1021534224130995</v>
      </c>
      <c r="X1116">
        <v>2.680212830451818</v>
      </c>
      <c r="Y1116">
        <v>10.807878589466682</v>
      </c>
      <c r="Z1116">
        <v>-4.5265785999723578</v>
      </c>
      <c r="AA1116">
        <v>-1.650810940681716</v>
      </c>
      <c r="AB1116">
        <v>-0.40385225413070402</v>
      </c>
      <c r="AC1116">
        <v>1.9217301805827312</v>
      </c>
      <c r="AD1116">
        <v>-4.1171204567455604</v>
      </c>
      <c r="AE1116">
        <v>28.79785663836584</v>
      </c>
      <c r="AF1116">
        <v>-10.47404202517988</v>
      </c>
      <c r="AG1116">
        <v>8.5349656496790658</v>
      </c>
      <c r="AH1116">
        <v>7.7764583481001077</v>
      </c>
      <c r="AI1116">
        <v>1.10622687400931E-2</v>
      </c>
      <c r="AJ1116">
        <v>-7.2147516285011308</v>
      </c>
      <c r="AK1116">
        <v>-0.67289044737463</v>
      </c>
      <c r="AL1116">
        <v>-6.6453426274066452</v>
      </c>
      <c r="AM1116">
        <v>1.2983749356719383E-3</v>
      </c>
      <c r="AN1116" s="2"/>
    </row>
    <row r="1117" spans="1:40" x14ac:dyDescent="0.45">
      <c r="A1117">
        <v>1116</v>
      </c>
      <c r="B1117" t="s">
        <v>179</v>
      </c>
      <c r="C1117">
        <v>1972</v>
      </c>
      <c r="D1117">
        <v>26</v>
      </c>
      <c r="E1117" t="s">
        <v>94</v>
      </c>
      <c r="F1117" t="s">
        <v>13</v>
      </c>
      <c r="G1117">
        <v>573</v>
      </c>
      <c r="H1117">
        <v>72</v>
      </c>
      <c r="I1117">
        <v>132</v>
      </c>
      <c r="J1117">
        <v>80</v>
      </c>
      <c r="K1117">
        <v>25</v>
      </c>
      <c r="L1117">
        <v>2</v>
      </c>
      <c r="M1117">
        <v>9</v>
      </c>
      <c r="N1117">
        <v>59</v>
      </c>
      <c r="O1117">
        <v>149</v>
      </c>
      <c r="P1117" s="28">
        <v>5.6</v>
      </c>
      <c r="Q1117">
        <v>3.5</v>
      </c>
      <c r="R1117">
        <v>5.7</v>
      </c>
      <c r="S1117">
        <v>-0.4</v>
      </c>
      <c r="T1117">
        <v>32</v>
      </c>
      <c r="U1117">
        <v>-1</v>
      </c>
      <c r="V1117">
        <v>-47.217614202620098</v>
      </c>
      <c r="W1117">
        <v>10.431067822085412</v>
      </c>
      <c r="X1117">
        <v>2.506173036266635</v>
      </c>
      <c r="Y1117">
        <v>12.737856909014305</v>
      </c>
      <c r="Z1117">
        <v>-4.7648195789182717</v>
      </c>
      <c r="AA1117">
        <v>-2.2927929731690497</v>
      </c>
      <c r="AB1117">
        <v>-0.269234836087136</v>
      </c>
      <c r="AC1117">
        <v>0.36032440885926209</v>
      </c>
      <c r="AD1117">
        <v>-2.5569484941893483</v>
      </c>
      <c r="AE1117">
        <v>27.683100897525872</v>
      </c>
      <c r="AF1117">
        <v>-10.47404202517988</v>
      </c>
      <c r="AG1117">
        <v>7.6595845574042905</v>
      </c>
      <c r="AH1117">
        <v>8.3633608649378512</v>
      </c>
      <c r="AI1117">
        <v>4.4249074960372399E-2</v>
      </c>
      <c r="AJ1117">
        <v>-6.996122791273824</v>
      </c>
      <c r="AK1117">
        <v>0.134578089474926</v>
      </c>
      <c r="AL1117">
        <v>-4.6512792409086803</v>
      </c>
      <c r="AM1117">
        <v>9.4590501119048362E-3</v>
      </c>
      <c r="AN1117" s="2"/>
    </row>
    <row r="1118" spans="1:40" x14ac:dyDescent="0.45">
      <c r="A1118">
        <v>1117</v>
      </c>
      <c r="B1118" t="s">
        <v>309</v>
      </c>
      <c r="C1118">
        <v>1966</v>
      </c>
      <c r="D1118">
        <v>31</v>
      </c>
      <c r="E1118" t="s">
        <v>59</v>
      </c>
      <c r="F1118" t="s">
        <v>13</v>
      </c>
      <c r="G1118">
        <v>572</v>
      </c>
      <c r="H1118">
        <v>85</v>
      </c>
      <c r="I1118">
        <v>138</v>
      </c>
      <c r="J1118">
        <v>79</v>
      </c>
      <c r="K1118">
        <v>29</v>
      </c>
      <c r="L1118">
        <v>1</v>
      </c>
      <c r="M1118">
        <v>5</v>
      </c>
      <c r="N1118">
        <v>81</v>
      </c>
      <c r="O1118">
        <v>161</v>
      </c>
      <c r="P1118" s="28">
        <v>5.6</v>
      </c>
      <c r="Q1118">
        <v>3.7</v>
      </c>
      <c r="R1118">
        <v>5.9</v>
      </c>
      <c r="S1118">
        <v>-0.5</v>
      </c>
      <c r="T1118">
        <v>39</v>
      </c>
      <c r="U1118">
        <v>-1</v>
      </c>
      <c r="V1118">
        <v>-47.217614202620098</v>
      </c>
      <c r="W1118">
        <v>10.412863515240586</v>
      </c>
      <c r="X1118">
        <v>2.9586765011481111</v>
      </c>
      <c r="Y1118">
        <v>13.316850404878592</v>
      </c>
      <c r="Z1118">
        <v>-4.7052593341817932</v>
      </c>
      <c r="AA1118">
        <v>-2.6596398488760977</v>
      </c>
      <c r="AB1118">
        <v>-0.134617418043568</v>
      </c>
      <c r="AC1118">
        <v>0.20018022714403449</v>
      </c>
      <c r="AD1118">
        <v>-3.5103869157514782</v>
      </c>
      <c r="AE1118">
        <v>29.912612379205807</v>
      </c>
      <c r="AF1118">
        <v>-10.47404202517988</v>
      </c>
      <c r="AG1118">
        <v>8.0972751035416781</v>
      </c>
      <c r="AH1118">
        <v>8.6568121233567243</v>
      </c>
      <c r="AI1118">
        <v>5.5311343700465497E-2</v>
      </c>
      <c r="AJ1118">
        <v>-8.5265246518649729</v>
      </c>
      <c r="AK1118">
        <v>0.134578089474926</v>
      </c>
      <c r="AL1118">
        <v>-3.482924708826959</v>
      </c>
      <c r="AM1118">
        <v>2.9801998849175122E-2</v>
      </c>
      <c r="AN1118" s="2"/>
    </row>
    <row r="1119" spans="1:40" x14ac:dyDescent="0.45">
      <c r="A1119">
        <v>1118</v>
      </c>
      <c r="B1119" t="s">
        <v>596</v>
      </c>
      <c r="C1119">
        <v>1979</v>
      </c>
      <c r="D1119">
        <v>25</v>
      </c>
      <c r="E1119" t="s">
        <v>43</v>
      </c>
      <c r="F1119" t="s">
        <v>13</v>
      </c>
      <c r="G1119">
        <v>566</v>
      </c>
      <c r="H1119">
        <v>84</v>
      </c>
      <c r="I1119">
        <v>152</v>
      </c>
      <c r="J1119">
        <v>92</v>
      </c>
      <c r="K1119">
        <v>29</v>
      </c>
      <c r="L1119">
        <v>3</v>
      </c>
      <c r="M1119">
        <v>4</v>
      </c>
      <c r="N1119">
        <v>77</v>
      </c>
      <c r="O1119">
        <v>164</v>
      </c>
      <c r="P1119" s="28">
        <v>5.6</v>
      </c>
      <c r="Q1119">
        <v>3.7</v>
      </c>
      <c r="R1119">
        <v>6.2</v>
      </c>
      <c r="S1119">
        <v>-1.1000000000000001</v>
      </c>
      <c r="T1119">
        <v>48</v>
      </c>
      <c r="U1119">
        <v>0</v>
      </c>
      <c r="V1119">
        <v>-47.217614202620098</v>
      </c>
      <c r="W1119">
        <v>10.303637674171629</v>
      </c>
      <c r="X1119">
        <v>2.9238685423110744</v>
      </c>
      <c r="Y1119">
        <v>14.667835228561927</v>
      </c>
      <c r="Z1119">
        <v>-5.4795425157560125</v>
      </c>
      <c r="AA1119">
        <v>-2.6596398488760977</v>
      </c>
      <c r="AB1119">
        <v>-0.40385225413070402</v>
      </c>
      <c r="AC1119">
        <v>0.1601441817152276</v>
      </c>
      <c r="AD1119">
        <v>-3.3370344754674544</v>
      </c>
      <c r="AE1119">
        <v>30.469990249625791</v>
      </c>
      <c r="AF1119">
        <v>-10.47404202517988</v>
      </c>
      <c r="AG1119">
        <v>8.0972751035416781</v>
      </c>
      <c r="AH1119">
        <v>9.0969890109850322</v>
      </c>
      <c r="AI1119">
        <v>0.12168495614102411</v>
      </c>
      <c r="AJ1119">
        <v>-10.494184186910736</v>
      </c>
      <c r="AK1119">
        <v>0</v>
      </c>
      <c r="AL1119">
        <v>-4.2244845618875999</v>
      </c>
      <c r="AM1119">
        <v>1.4421842093471495E-2</v>
      </c>
      <c r="AN1119" s="2"/>
    </row>
    <row r="1120" spans="1:40" x14ac:dyDescent="0.45">
      <c r="A1120">
        <v>1119</v>
      </c>
      <c r="B1120" t="s">
        <v>329</v>
      </c>
      <c r="C1120">
        <v>1962</v>
      </c>
      <c r="D1120">
        <v>30</v>
      </c>
      <c r="E1120" t="s">
        <v>226</v>
      </c>
      <c r="F1120" t="s">
        <v>17</v>
      </c>
      <c r="G1120">
        <v>643</v>
      </c>
      <c r="H1120">
        <v>106</v>
      </c>
      <c r="I1120">
        <v>142</v>
      </c>
      <c r="J1120">
        <v>82</v>
      </c>
      <c r="K1120">
        <v>25</v>
      </c>
      <c r="L1120">
        <v>6</v>
      </c>
      <c r="M1120">
        <v>4</v>
      </c>
      <c r="N1120">
        <v>101</v>
      </c>
      <c r="O1120">
        <v>137</v>
      </c>
      <c r="P1120" s="28">
        <v>5.6</v>
      </c>
      <c r="Q1120">
        <v>3.2</v>
      </c>
      <c r="R1120">
        <v>5.4</v>
      </c>
      <c r="S1120">
        <v>0.5</v>
      </c>
      <c r="T1120">
        <v>27</v>
      </c>
      <c r="U1120">
        <v>-1</v>
      </c>
      <c r="V1120">
        <v>-47.217614202620098</v>
      </c>
      <c r="W1120">
        <v>11.705369301223246</v>
      </c>
      <c r="X1120">
        <v>3.6896436367258794</v>
      </c>
      <c r="Y1120">
        <v>13.702846068788116</v>
      </c>
      <c r="Z1120">
        <v>-4.8839400683912286</v>
      </c>
      <c r="AA1120">
        <v>-2.2927929731690497</v>
      </c>
      <c r="AB1120">
        <v>-0.80770450826140805</v>
      </c>
      <c r="AC1120">
        <v>0.1601441817152276</v>
      </c>
      <c r="AD1120">
        <v>-4.3771491171715962</v>
      </c>
      <c r="AE1120">
        <v>25.453589415845936</v>
      </c>
      <c r="AF1120">
        <v>-10.47404202517988</v>
      </c>
      <c r="AG1120">
        <v>7.0030487381982089</v>
      </c>
      <c r="AH1120">
        <v>7.9231839773095443</v>
      </c>
      <c r="AI1120">
        <v>-5.5311343700465497E-2</v>
      </c>
      <c r="AJ1120">
        <v>-5.9029786051372888</v>
      </c>
      <c r="AK1120">
        <v>0.134578089474926</v>
      </c>
      <c r="AL1120">
        <v>-6.2391294343499357</v>
      </c>
      <c r="AM1120">
        <v>1.9477525953226437E-3</v>
      </c>
      <c r="AN1120" s="2"/>
    </row>
    <row r="1121" spans="1:40" x14ac:dyDescent="0.45">
      <c r="A1121">
        <v>1120</v>
      </c>
      <c r="B1121" t="s">
        <v>659</v>
      </c>
      <c r="C1121">
        <v>2017</v>
      </c>
      <c r="D1121">
        <v>26</v>
      </c>
      <c r="E1121" t="s">
        <v>49</v>
      </c>
      <c r="F1121" t="s">
        <v>17</v>
      </c>
      <c r="G1121">
        <v>679</v>
      </c>
      <c r="H1121">
        <v>93</v>
      </c>
      <c r="I1121">
        <v>191</v>
      </c>
      <c r="J1121">
        <v>122</v>
      </c>
      <c r="K1121">
        <v>30</v>
      </c>
      <c r="L1121">
        <v>2</v>
      </c>
      <c r="M1121">
        <v>1</v>
      </c>
      <c r="N1121">
        <v>64</v>
      </c>
      <c r="O1121">
        <v>149</v>
      </c>
      <c r="P1121" s="28">
        <v>5.6</v>
      </c>
      <c r="Q1121">
        <v>3.6</v>
      </c>
      <c r="R1121">
        <v>5.0999999999999996</v>
      </c>
      <c r="S1121">
        <v>-0.1</v>
      </c>
      <c r="T1121">
        <v>40</v>
      </c>
      <c r="U1121">
        <v>-3</v>
      </c>
      <c r="V1121">
        <v>-47.217614202620098</v>
      </c>
      <c r="W1121">
        <v>12.360724347636989</v>
      </c>
      <c r="X1121">
        <v>3.2371401718444037</v>
      </c>
      <c r="Y1121">
        <v>18.43129295167979</v>
      </c>
      <c r="Z1121">
        <v>-7.2663498578503649</v>
      </c>
      <c r="AA1121">
        <v>-2.7513515678028599</v>
      </c>
      <c r="AB1121">
        <v>-0.269234836087136</v>
      </c>
      <c r="AC1121">
        <v>4.0036045428806899E-2</v>
      </c>
      <c r="AD1121">
        <v>-2.7736390445443777</v>
      </c>
      <c r="AE1121">
        <v>27.683100897525872</v>
      </c>
      <c r="AF1121">
        <v>-10.47404202517988</v>
      </c>
      <c r="AG1121">
        <v>7.8784298304729843</v>
      </c>
      <c r="AH1121">
        <v>7.4830070896812355</v>
      </c>
      <c r="AI1121">
        <v>1.10622687400931E-2</v>
      </c>
      <c r="AJ1121">
        <v>-8.7451534890922797</v>
      </c>
      <c r="AK1121">
        <v>0.403734268424778</v>
      </c>
      <c r="AL1121">
        <v>-1.9688571517420477</v>
      </c>
      <c r="AM1121">
        <v>0.1225116929637084</v>
      </c>
      <c r="AN1121" s="2"/>
    </row>
    <row r="1122" spans="1:40" x14ac:dyDescent="0.45">
      <c r="A1122">
        <v>1121</v>
      </c>
      <c r="B1122" t="s">
        <v>590</v>
      </c>
      <c r="C1122">
        <v>2007</v>
      </c>
      <c r="D1122">
        <v>26</v>
      </c>
      <c r="E1122" t="s">
        <v>55</v>
      </c>
      <c r="F1122" t="s">
        <v>13</v>
      </c>
      <c r="G1122">
        <v>711</v>
      </c>
      <c r="H1122">
        <v>114</v>
      </c>
      <c r="I1122">
        <v>191</v>
      </c>
      <c r="J1122">
        <v>117</v>
      </c>
      <c r="K1122">
        <v>43</v>
      </c>
      <c r="L1122">
        <v>7</v>
      </c>
      <c r="M1122">
        <v>17</v>
      </c>
      <c r="N1122">
        <v>55</v>
      </c>
      <c r="O1122">
        <v>122</v>
      </c>
      <c r="P1122" s="28">
        <v>5.6</v>
      </c>
      <c r="Q1122">
        <v>3.2</v>
      </c>
      <c r="R1122">
        <v>4.3</v>
      </c>
      <c r="S1122">
        <v>0.9</v>
      </c>
      <c r="T1122">
        <v>19</v>
      </c>
      <c r="U1122">
        <v>4</v>
      </c>
      <c r="V1122">
        <v>-47.217614202620098</v>
      </c>
      <c r="W1122">
        <v>12.943262166671428</v>
      </c>
      <c r="X1122">
        <v>3.9681073074221724</v>
      </c>
      <c r="Y1122">
        <v>18.43129295167979</v>
      </c>
      <c r="Z1122">
        <v>-6.9685486341679725</v>
      </c>
      <c r="AA1122">
        <v>-3.9436039138507661</v>
      </c>
      <c r="AB1122">
        <v>-0.94232192630497602</v>
      </c>
      <c r="AC1122">
        <v>0.68061277228971728</v>
      </c>
      <c r="AD1122">
        <v>-2.3835960539053245</v>
      </c>
      <c r="AE1122">
        <v>22.666700063746017</v>
      </c>
      <c r="AF1122">
        <v>-10.47404202517988</v>
      </c>
      <c r="AG1122">
        <v>7.0030487381982089</v>
      </c>
      <c r="AH1122">
        <v>6.3092020560057476</v>
      </c>
      <c r="AI1122">
        <v>-9.9560418660837896E-2</v>
      </c>
      <c r="AJ1122">
        <v>-4.153947907318833</v>
      </c>
      <c r="AK1122">
        <v>-0.538312357899704</v>
      </c>
      <c r="AL1122">
        <v>-4.7193213838953101</v>
      </c>
      <c r="AM1122">
        <v>8.8423459780646897E-3</v>
      </c>
      <c r="AN1122" s="2"/>
    </row>
    <row r="1123" spans="1:40" x14ac:dyDescent="0.45">
      <c r="A1123">
        <v>1122</v>
      </c>
      <c r="B1123" t="s">
        <v>288</v>
      </c>
      <c r="C1123">
        <v>1950</v>
      </c>
      <c r="D1123">
        <v>23</v>
      </c>
      <c r="E1123" t="s">
        <v>228</v>
      </c>
      <c r="F1123" t="s">
        <v>17</v>
      </c>
      <c r="G1123">
        <v>684</v>
      </c>
      <c r="H1123">
        <v>109</v>
      </c>
      <c r="I1123">
        <v>199</v>
      </c>
      <c r="J1123">
        <v>127</v>
      </c>
      <c r="K1123">
        <v>31</v>
      </c>
      <c r="L1123">
        <v>10</v>
      </c>
      <c r="M1123">
        <v>16</v>
      </c>
      <c r="N1123">
        <v>58</v>
      </c>
      <c r="O1123">
        <v>139</v>
      </c>
      <c r="P1123" s="28">
        <v>5.6</v>
      </c>
      <c r="Q1123">
        <v>3.1</v>
      </c>
      <c r="R1123">
        <v>6</v>
      </c>
      <c r="S1123">
        <v>-0.4</v>
      </c>
      <c r="T1123">
        <v>33</v>
      </c>
      <c r="U1123">
        <v>3</v>
      </c>
      <c r="V1123">
        <v>-47.217614202620098</v>
      </c>
      <c r="W1123">
        <v>12.45174588186112</v>
      </c>
      <c r="X1123">
        <v>3.7940675132369894</v>
      </c>
      <c r="Y1123">
        <v>19.203284279498838</v>
      </c>
      <c r="Z1123">
        <v>-7.5641510815327564</v>
      </c>
      <c r="AA1123">
        <v>-2.8430632867296222</v>
      </c>
      <c r="AB1123">
        <v>-1.3461741804356799</v>
      </c>
      <c r="AC1123">
        <v>0.64057672686091038</v>
      </c>
      <c r="AD1123">
        <v>-2.5136103841183424</v>
      </c>
      <c r="AE1123">
        <v>25.825174662792591</v>
      </c>
      <c r="AF1123">
        <v>-10.47404202517988</v>
      </c>
      <c r="AG1123">
        <v>6.7842034651295142</v>
      </c>
      <c r="AH1123">
        <v>8.8035377525661591</v>
      </c>
      <c r="AI1123">
        <v>4.4249074960372399E-2</v>
      </c>
      <c r="AJ1123">
        <v>-7.2147516285011308</v>
      </c>
      <c r="AK1123">
        <v>-0.403734268424778</v>
      </c>
      <c r="AL1123">
        <v>-2.0303017006357931</v>
      </c>
      <c r="AM1123">
        <v>0.11605796746318857</v>
      </c>
      <c r="AN1123" s="2"/>
    </row>
    <row r="1124" spans="1:40" x14ac:dyDescent="0.45">
      <c r="A1124">
        <v>1123</v>
      </c>
      <c r="B1124" t="s">
        <v>660</v>
      </c>
      <c r="C1124">
        <v>1968</v>
      </c>
      <c r="D1124">
        <v>27</v>
      </c>
      <c r="E1124" t="s">
        <v>52</v>
      </c>
      <c r="F1124" t="s">
        <v>17</v>
      </c>
      <c r="G1124">
        <v>685</v>
      </c>
      <c r="H1124">
        <v>98</v>
      </c>
      <c r="I1124">
        <v>189</v>
      </c>
      <c r="J1124">
        <v>153</v>
      </c>
      <c r="K1124">
        <v>28</v>
      </c>
      <c r="L1124">
        <v>4</v>
      </c>
      <c r="M1124">
        <v>8</v>
      </c>
      <c r="N1124">
        <v>31</v>
      </c>
      <c r="O1124">
        <v>103</v>
      </c>
      <c r="P1124" s="28">
        <v>5.6</v>
      </c>
      <c r="Q1124">
        <v>3.4</v>
      </c>
      <c r="R1124">
        <v>4.8</v>
      </c>
      <c r="S1124">
        <v>1.3</v>
      </c>
      <c r="T1124">
        <v>8</v>
      </c>
      <c r="U1124">
        <v>8</v>
      </c>
      <c r="V1124">
        <v>-47.217614202620098</v>
      </c>
      <c r="W1124">
        <v>12.469950188705946</v>
      </c>
      <c r="X1124">
        <v>3.4111799660295867</v>
      </c>
      <c r="Y1124">
        <v>18.238295119725027</v>
      </c>
      <c r="Z1124">
        <v>-9.1127174446811949</v>
      </c>
      <c r="AA1124">
        <v>-2.5679281299493359</v>
      </c>
      <c r="AB1124">
        <v>-0.538469672174272</v>
      </c>
      <c r="AC1124">
        <v>0.32028836343045519</v>
      </c>
      <c r="AD1124">
        <v>-1.3434814122011829</v>
      </c>
      <c r="AE1124">
        <v>19.136640217752785</v>
      </c>
      <c r="AF1124">
        <v>-10.47404202517988</v>
      </c>
      <c r="AG1124">
        <v>7.4407392843355966</v>
      </c>
      <c r="AH1124">
        <v>7.0428302020529276</v>
      </c>
      <c r="AI1124">
        <v>-0.14380949362121029</v>
      </c>
      <c r="AJ1124">
        <v>-1.749030697818456</v>
      </c>
      <c r="AK1124">
        <v>-1.076624715799408</v>
      </c>
      <c r="AL1124">
        <v>-6.1637944520127208</v>
      </c>
      <c r="AM1124">
        <v>2.0998350293586995E-3</v>
      </c>
      <c r="AN1124" s="2"/>
    </row>
    <row r="1125" spans="1:40" x14ac:dyDescent="0.45">
      <c r="A1125">
        <v>1124</v>
      </c>
      <c r="B1125" t="s">
        <v>209</v>
      </c>
      <c r="C1125">
        <v>1962</v>
      </c>
      <c r="D1125">
        <v>31</v>
      </c>
      <c r="E1125" t="s">
        <v>25</v>
      </c>
      <c r="F1125" t="s">
        <v>17</v>
      </c>
      <c r="G1125">
        <v>691</v>
      </c>
      <c r="H1125">
        <v>92</v>
      </c>
      <c r="I1125">
        <v>178</v>
      </c>
      <c r="J1125">
        <v>122</v>
      </c>
      <c r="K1125">
        <v>27</v>
      </c>
      <c r="L1125">
        <v>5</v>
      </c>
      <c r="M1125">
        <v>12</v>
      </c>
      <c r="N1125">
        <v>75</v>
      </c>
      <c r="O1125">
        <v>115</v>
      </c>
      <c r="P1125" s="28">
        <v>5.6</v>
      </c>
      <c r="Q1125">
        <v>3</v>
      </c>
      <c r="R1125">
        <v>4.5</v>
      </c>
      <c r="S1125">
        <v>1.5</v>
      </c>
      <c r="T1125">
        <v>14</v>
      </c>
      <c r="U1125">
        <v>2</v>
      </c>
      <c r="V1125">
        <v>-47.217614202620098</v>
      </c>
      <c r="W1125">
        <v>12.579176029774903</v>
      </c>
      <c r="X1125">
        <v>3.202332213007367</v>
      </c>
      <c r="Y1125">
        <v>17.176807043973835</v>
      </c>
      <c r="Z1125">
        <v>-7.2663498578503649</v>
      </c>
      <c r="AA1125">
        <v>-2.4762164110225742</v>
      </c>
      <c r="AB1125">
        <v>-0.67308709021783997</v>
      </c>
      <c r="AC1125">
        <v>0.48043254514568279</v>
      </c>
      <c r="AD1125">
        <v>-3.2503582553254424</v>
      </c>
      <c r="AE1125">
        <v>21.36615169943272</v>
      </c>
      <c r="AF1125">
        <v>-10.47404202517988</v>
      </c>
      <c r="AG1125">
        <v>6.5653581920608204</v>
      </c>
      <c r="AH1125">
        <v>6.6026533144246198</v>
      </c>
      <c r="AI1125">
        <v>-0.16593403110139648</v>
      </c>
      <c r="AJ1125">
        <v>-3.0608037211822978</v>
      </c>
      <c r="AK1125">
        <v>-0.269156178949852</v>
      </c>
      <c r="AL1125">
        <v>-6.8806507356298026</v>
      </c>
      <c r="AM1125">
        <v>1.0264205911367243E-3</v>
      </c>
      <c r="AN1125" s="2"/>
    </row>
    <row r="1126" spans="1:40" x14ac:dyDescent="0.45">
      <c r="A1126">
        <v>1125</v>
      </c>
      <c r="B1126" t="s">
        <v>606</v>
      </c>
      <c r="C1126">
        <v>1967</v>
      </c>
      <c r="D1126">
        <v>28</v>
      </c>
      <c r="E1126" t="s">
        <v>25</v>
      </c>
      <c r="F1126" t="s">
        <v>17</v>
      </c>
      <c r="G1126">
        <v>724</v>
      </c>
      <c r="H1126">
        <v>113</v>
      </c>
      <c r="I1126">
        <v>206</v>
      </c>
      <c r="J1126">
        <v>141</v>
      </c>
      <c r="K1126">
        <v>32</v>
      </c>
      <c r="L1126">
        <v>12</v>
      </c>
      <c r="M1126">
        <v>52</v>
      </c>
      <c r="N1126">
        <v>24</v>
      </c>
      <c r="O1126">
        <v>128</v>
      </c>
      <c r="P1126" s="28">
        <v>5.6</v>
      </c>
      <c r="Q1126">
        <v>3.2</v>
      </c>
      <c r="R1126">
        <v>5</v>
      </c>
      <c r="S1126">
        <v>-0.4</v>
      </c>
      <c r="T1126">
        <v>24</v>
      </c>
      <c r="U1126">
        <v>7</v>
      </c>
      <c r="V1126">
        <v>-47.217614202620098</v>
      </c>
      <c r="W1126">
        <v>13.179918155654168</v>
      </c>
      <c r="X1126">
        <v>3.9332993485851357</v>
      </c>
      <c r="Y1126">
        <v>19.878776691340505</v>
      </c>
      <c r="Z1126">
        <v>-8.3979945078434532</v>
      </c>
      <c r="AA1126">
        <v>-2.9347750056563839</v>
      </c>
      <c r="AB1126">
        <v>-1.6154090165228161</v>
      </c>
      <c r="AC1126">
        <v>2.0818743622979587</v>
      </c>
      <c r="AD1126">
        <v>-1.0401146417041416</v>
      </c>
      <c r="AE1126">
        <v>23.781455804585985</v>
      </c>
      <c r="AF1126">
        <v>-10.47404202517988</v>
      </c>
      <c r="AG1126">
        <v>7.0030487381982089</v>
      </c>
      <c r="AH1126">
        <v>7.3362814604717999</v>
      </c>
      <c r="AI1126">
        <v>4.4249074960372399E-2</v>
      </c>
      <c r="AJ1126">
        <v>-5.2470920934553682</v>
      </c>
      <c r="AK1126">
        <v>-0.94204662632448199</v>
      </c>
      <c r="AL1126">
        <v>-0.63018448321249076</v>
      </c>
      <c r="AM1126">
        <v>0.34746870797579388</v>
      </c>
      <c r="AN1126" s="2"/>
    </row>
    <row r="1127" spans="1:40" x14ac:dyDescent="0.45">
      <c r="A1127">
        <v>1126</v>
      </c>
      <c r="B1127" t="s">
        <v>661</v>
      </c>
      <c r="C1127">
        <v>1998</v>
      </c>
      <c r="D1127">
        <v>28</v>
      </c>
      <c r="E1127" t="s">
        <v>59</v>
      </c>
      <c r="F1127" t="s">
        <v>13</v>
      </c>
      <c r="G1127">
        <v>651</v>
      </c>
      <c r="H1127">
        <v>84</v>
      </c>
      <c r="I1127">
        <v>161</v>
      </c>
      <c r="J1127">
        <v>94</v>
      </c>
      <c r="K1127">
        <v>38</v>
      </c>
      <c r="L1127">
        <v>2</v>
      </c>
      <c r="M1127">
        <v>15</v>
      </c>
      <c r="N1127">
        <v>39</v>
      </c>
      <c r="O1127">
        <v>108</v>
      </c>
      <c r="P1127" s="28">
        <v>5.6</v>
      </c>
      <c r="Q1127">
        <v>3.3</v>
      </c>
      <c r="R1127">
        <v>4</v>
      </c>
      <c r="S1127">
        <v>2.2000000000000002</v>
      </c>
      <c r="T1127">
        <v>9</v>
      </c>
      <c r="U1127">
        <v>3</v>
      </c>
      <c r="V1127">
        <v>-47.217614202620098</v>
      </c>
      <c r="W1127">
        <v>11.851003755981855</v>
      </c>
      <c r="X1127">
        <v>2.9238685423110744</v>
      </c>
      <c r="Y1127">
        <v>15.536325472358357</v>
      </c>
      <c r="Z1127">
        <v>-5.5986630052289694</v>
      </c>
      <c r="AA1127">
        <v>-3.4850453192169559</v>
      </c>
      <c r="AB1127">
        <v>-0.269234836087136</v>
      </c>
      <c r="AC1127">
        <v>0.60054068143210348</v>
      </c>
      <c r="AD1127">
        <v>-1.6901862927692302</v>
      </c>
      <c r="AE1127">
        <v>20.065603335119423</v>
      </c>
      <c r="AF1127">
        <v>-10.47404202517988</v>
      </c>
      <c r="AG1127">
        <v>7.2218940112669019</v>
      </c>
      <c r="AH1127">
        <v>5.8690251683774397</v>
      </c>
      <c r="AI1127">
        <v>-0.24336991228204821</v>
      </c>
      <c r="AJ1127">
        <v>-1.9676595350457631</v>
      </c>
      <c r="AK1127">
        <v>-0.403734268424778</v>
      </c>
      <c r="AL1127">
        <v>-7.2812884300077005</v>
      </c>
      <c r="AM1127">
        <v>6.8782473961968155E-4</v>
      </c>
      <c r="AN1127" s="2"/>
    </row>
    <row r="1128" spans="1:40" x14ac:dyDescent="0.45">
      <c r="A1128">
        <v>1127</v>
      </c>
      <c r="B1128" t="s">
        <v>662</v>
      </c>
      <c r="C1128">
        <v>2014</v>
      </c>
      <c r="D1128">
        <v>26</v>
      </c>
      <c r="E1128" t="s">
        <v>62</v>
      </c>
      <c r="F1128" t="s">
        <v>17</v>
      </c>
      <c r="G1128">
        <v>550</v>
      </c>
      <c r="H1128">
        <v>77</v>
      </c>
      <c r="I1128">
        <v>164</v>
      </c>
      <c r="J1128">
        <v>106</v>
      </c>
      <c r="K1128">
        <v>38</v>
      </c>
      <c r="L1128">
        <v>7</v>
      </c>
      <c r="M1128">
        <v>18</v>
      </c>
      <c r="N1128">
        <v>22</v>
      </c>
      <c r="O1128">
        <v>133</v>
      </c>
      <c r="P1128" s="28">
        <v>5.6</v>
      </c>
      <c r="Q1128">
        <v>3.9</v>
      </c>
      <c r="R1128">
        <v>3.9</v>
      </c>
      <c r="S1128">
        <v>1.7</v>
      </c>
      <c r="T1128">
        <v>20</v>
      </c>
      <c r="U1128">
        <v>0</v>
      </c>
      <c r="V1128">
        <v>-47.217614202620098</v>
      </c>
      <c r="W1128">
        <v>10.01236876465441</v>
      </c>
      <c r="X1128">
        <v>2.680212830451818</v>
      </c>
      <c r="Y1128">
        <v>15.825822220290499</v>
      </c>
      <c r="Z1128">
        <v>-6.3133859420667102</v>
      </c>
      <c r="AA1128">
        <v>-3.4850453192169559</v>
      </c>
      <c r="AB1128">
        <v>-0.94232192630497602</v>
      </c>
      <c r="AC1128">
        <v>0.72064881771852418</v>
      </c>
      <c r="AD1128">
        <v>-0.95343842156212988</v>
      </c>
      <c r="AE1128">
        <v>24.710418921952623</v>
      </c>
      <c r="AF1128">
        <v>-10.47404202517988</v>
      </c>
      <c r="AG1128">
        <v>8.5349656496790658</v>
      </c>
      <c r="AH1128">
        <v>5.7222995391680032</v>
      </c>
      <c r="AI1128">
        <v>-0.18805856858158268</v>
      </c>
      <c r="AJ1128">
        <v>-4.3725767445461399</v>
      </c>
      <c r="AK1128">
        <v>0</v>
      </c>
      <c r="AL1128">
        <v>-5.7397464061635324</v>
      </c>
      <c r="AM1128">
        <v>3.2052767885545012E-3</v>
      </c>
      <c r="AN1128" s="2"/>
    </row>
    <row r="1129" spans="1:40" x14ac:dyDescent="0.45">
      <c r="A1129">
        <v>1128</v>
      </c>
      <c r="B1129" t="s">
        <v>442</v>
      </c>
      <c r="C1129">
        <v>1953</v>
      </c>
      <c r="D1129">
        <v>30</v>
      </c>
      <c r="E1129" t="s">
        <v>25</v>
      </c>
      <c r="F1129" t="s">
        <v>17</v>
      </c>
      <c r="G1129">
        <v>691</v>
      </c>
      <c r="H1129">
        <v>110</v>
      </c>
      <c r="I1129">
        <v>163</v>
      </c>
      <c r="J1129">
        <v>106</v>
      </c>
      <c r="K1129">
        <v>32</v>
      </c>
      <c r="L1129">
        <v>11</v>
      </c>
      <c r="M1129">
        <v>2</v>
      </c>
      <c r="N1129">
        <v>86</v>
      </c>
      <c r="O1129">
        <v>114</v>
      </c>
      <c r="P1129" s="28">
        <v>5.6</v>
      </c>
      <c r="Q1129">
        <v>3.2</v>
      </c>
      <c r="R1129">
        <v>5.3</v>
      </c>
      <c r="S1129">
        <v>1.4</v>
      </c>
      <c r="T1129">
        <v>19</v>
      </c>
      <c r="U1129">
        <v>0</v>
      </c>
      <c r="V1129">
        <v>-47.217614202620098</v>
      </c>
      <c r="W1129">
        <v>12.579176029774903</v>
      </c>
      <c r="X1129">
        <v>3.8288754720740261</v>
      </c>
      <c r="Y1129">
        <v>15.72932330431312</v>
      </c>
      <c r="Z1129">
        <v>-6.3133859420667102</v>
      </c>
      <c r="AA1129">
        <v>-2.9347750056563839</v>
      </c>
      <c r="AB1129">
        <v>-1.4807915984792479</v>
      </c>
      <c r="AC1129">
        <v>8.0072090857613798E-2</v>
      </c>
      <c r="AD1129">
        <v>-3.7270774661065076</v>
      </c>
      <c r="AE1129">
        <v>21.180359075959391</v>
      </c>
      <c r="AF1129">
        <v>-10.47404202517988</v>
      </c>
      <c r="AG1129">
        <v>7.0030487381982089</v>
      </c>
      <c r="AH1129">
        <v>7.7764583481001077</v>
      </c>
      <c r="AI1129">
        <v>-0.15487176236130337</v>
      </c>
      <c r="AJ1129">
        <v>-4.153947907318833</v>
      </c>
      <c r="AK1129">
        <v>0</v>
      </c>
      <c r="AL1129">
        <v>-8.2791928505115973</v>
      </c>
      <c r="AM1129">
        <v>2.5367755643525096E-4</v>
      </c>
      <c r="AN1129" s="2"/>
    </row>
    <row r="1130" spans="1:40" x14ac:dyDescent="0.45">
      <c r="A1130">
        <v>1129</v>
      </c>
      <c r="B1130" t="s">
        <v>663</v>
      </c>
      <c r="C1130">
        <v>1998</v>
      </c>
      <c r="D1130">
        <v>24</v>
      </c>
      <c r="E1130" t="s">
        <v>62</v>
      </c>
      <c r="F1130" t="s">
        <v>17</v>
      </c>
      <c r="G1130">
        <v>627</v>
      </c>
      <c r="H1130">
        <v>95</v>
      </c>
      <c r="I1130">
        <v>175</v>
      </c>
      <c r="J1130">
        <v>124</v>
      </c>
      <c r="K1130">
        <v>36</v>
      </c>
      <c r="L1130">
        <v>3</v>
      </c>
      <c r="M1130">
        <v>26</v>
      </c>
      <c r="N1130">
        <v>51</v>
      </c>
      <c r="O1130">
        <v>131</v>
      </c>
      <c r="P1130" s="28">
        <v>5.6</v>
      </c>
      <c r="Q1130">
        <v>3.7</v>
      </c>
      <c r="R1130">
        <v>5.8</v>
      </c>
      <c r="S1130">
        <v>0.7</v>
      </c>
      <c r="T1130">
        <v>27</v>
      </c>
      <c r="U1130">
        <v>4</v>
      </c>
      <c r="V1130">
        <v>-47.217614202620098</v>
      </c>
      <c r="W1130">
        <v>11.414100391706027</v>
      </c>
      <c r="X1130">
        <v>3.3067560895184771</v>
      </c>
      <c r="Y1130">
        <v>16.887310296041694</v>
      </c>
      <c r="Z1130">
        <v>-7.385470347323321</v>
      </c>
      <c r="AA1130">
        <v>-3.3016218813634319</v>
      </c>
      <c r="AB1130">
        <v>-0.40385225413070402</v>
      </c>
      <c r="AC1130">
        <v>1.0409371811489794</v>
      </c>
      <c r="AD1130">
        <v>-2.2102436136213011</v>
      </c>
      <c r="AE1130">
        <v>24.338833675005969</v>
      </c>
      <c r="AF1130">
        <v>-10.47404202517988</v>
      </c>
      <c r="AG1130">
        <v>8.0972751035416781</v>
      </c>
      <c r="AH1130">
        <v>8.5100864941472878</v>
      </c>
      <c r="AI1130">
        <v>-7.7435881180651686E-2</v>
      </c>
      <c r="AJ1130">
        <v>-5.9029786051372888</v>
      </c>
      <c r="AK1130">
        <v>-0.538312357899704</v>
      </c>
      <c r="AL1130">
        <v>-3.9162719373462629</v>
      </c>
      <c r="AM1130">
        <v>1.9526330824767738E-2</v>
      </c>
      <c r="AN1130" s="2"/>
    </row>
    <row r="1131" spans="1:40" x14ac:dyDescent="0.45">
      <c r="A1131">
        <v>1130</v>
      </c>
      <c r="B1131" t="s">
        <v>120</v>
      </c>
      <c r="C1131">
        <v>1992</v>
      </c>
      <c r="D1131">
        <v>28</v>
      </c>
      <c r="E1131" t="s">
        <v>73</v>
      </c>
      <c r="F1131" t="s">
        <v>17</v>
      </c>
      <c r="G1131">
        <v>609</v>
      </c>
      <c r="H1131">
        <v>76</v>
      </c>
      <c r="I1131">
        <v>162</v>
      </c>
      <c r="J1131">
        <v>112</v>
      </c>
      <c r="K1131">
        <v>32</v>
      </c>
      <c r="L1131">
        <v>6</v>
      </c>
      <c r="M1131">
        <v>15</v>
      </c>
      <c r="N1131">
        <v>63</v>
      </c>
      <c r="O1131">
        <v>131</v>
      </c>
      <c r="P1131" s="28">
        <v>5.6</v>
      </c>
      <c r="Q1131">
        <v>3.8</v>
      </c>
      <c r="R1131">
        <v>5.8</v>
      </c>
      <c r="S1131">
        <v>0.8</v>
      </c>
      <c r="T1131">
        <v>24</v>
      </c>
      <c r="U1131">
        <v>3</v>
      </c>
      <c r="V1131">
        <v>-47.217614202620098</v>
      </c>
      <c r="W1131">
        <v>11.086422868499154</v>
      </c>
      <c r="X1131">
        <v>2.6454048716147818</v>
      </c>
      <c r="Y1131">
        <v>15.632824388335738</v>
      </c>
      <c r="Z1131">
        <v>-6.6707474104855802</v>
      </c>
      <c r="AA1131">
        <v>-2.9347750056563839</v>
      </c>
      <c r="AB1131">
        <v>-0.80770450826140805</v>
      </c>
      <c r="AC1131">
        <v>0.60054068143210348</v>
      </c>
      <c r="AD1131">
        <v>-2.7303009344733717</v>
      </c>
      <c r="AE1131">
        <v>24.338833675005969</v>
      </c>
      <c r="AF1131">
        <v>-10.47404202517988</v>
      </c>
      <c r="AG1131">
        <v>8.3161203766103728</v>
      </c>
      <c r="AH1131">
        <v>8.5100864941472878</v>
      </c>
      <c r="AI1131">
        <v>-8.8498149920744798E-2</v>
      </c>
      <c r="AJ1131">
        <v>-5.2470920934553682</v>
      </c>
      <c r="AK1131">
        <v>-0.403734268424778</v>
      </c>
      <c r="AL1131">
        <v>-5.444275242832207</v>
      </c>
      <c r="AM1131">
        <v>4.3023800699442854E-3</v>
      </c>
      <c r="AN1131" s="2"/>
    </row>
    <row r="1132" spans="1:40" x14ac:dyDescent="0.45">
      <c r="A1132">
        <v>1131</v>
      </c>
      <c r="B1132" t="s">
        <v>163</v>
      </c>
      <c r="C1132">
        <v>1986</v>
      </c>
      <c r="D1132">
        <v>33</v>
      </c>
      <c r="E1132" t="s">
        <v>40</v>
      </c>
      <c r="F1132" t="s">
        <v>13</v>
      </c>
      <c r="G1132">
        <v>693</v>
      </c>
      <c r="H1132">
        <v>98</v>
      </c>
      <c r="I1132">
        <v>200</v>
      </c>
      <c r="J1132">
        <v>139</v>
      </c>
      <c r="K1132">
        <v>39</v>
      </c>
      <c r="L1132">
        <v>2</v>
      </c>
      <c r="M1132">
        <v>0</v>
      </c>
      <c r="N1132">
        <v>62</v>
      </c>
      <c r="O1132">
        <v>137</v>
      </c>
      <c r="P1132" s="28">
        <v>5.6</v>
      </c>
      <c r="Q1132">
        <v>3.5</v>
      </c>
      <c r="R1132">
        <v>4.5999999999999996</v>
      </c>
      <c r="S1132">
        <v>0.5</v>
      </c>
      <c r="T1132">
        <v>32</v>
      </c>
      <c r="U1132">
        <v>-3</v>
      </c>
      <c r="V1132">
        <v>-47.217614202620098</v>
      </c>
      <c r="W1132">
        <v>12.615584643464556</v>
      </c>
      <c r="X1132">
        <v>3.4111799660295867</v>
      </c>
      <c r="Y1132">
        <v>19.29978319547622</v>
      </c>
      <c r="Z1132">
        <v>-8.2788740183704981</v>
      </c>
      <c r="AA1132">
        <v>-3.5767570381437181</v>
      </c>
      <c r="AB1132">
        <v>-0.269234836087136</v>
      </c>
      <c r="AC1132">
        <v>0</v>
      </c>
      <c r="AD1132">
        <v>-2.6869628244023658</v>
      </c>
      <c r="AE1132">
        <v>25.453589415845936</v>
      </c>
      <c r="AF1132">
        <v>-10.47404202517988</v>
      </c>
      <c r="AG1132">
        <v>7.6595845574042905</v>
      </c>
      <c r="AH1132">
        <v>6.7493789436340554</v>
      </c>
      <c r="AI1132">
        <v>-5.5311343700465497E-2</v>
      </c>
      <c r="AJ1132">
        <v>-6.996122791273824</v>
      </c>
      <c r="AK1132">
        <v>0.403734268424778</v>
      </c>
      <c r="AL1132">
        <v>-3.9620840894985601</v>
      </c>
      <c r="AM1132">
        <v>1.866829155529838E-2</v>
      </c>
      <c r="AN1132" s="2"/>
    </row>
    <row r="1133" spans="1:40" x14ac:dyDescent="0.45">
      <c r="A1133">
        <v>1132</v>
      </c>
      <c r="B1133" t="s">
        <v>326</v>
      </c>
      <c r="C1133">
        <v>2006</v>
      </c>
      <c r="D1133">
        <v>29</v>
      </c>
      <c r="E1133" t="s">
        <v>19</v>
      </c>
      <c r="F1133" t="s">
        <v>17</v>
      </c>
      <c r="G1133">
        <v>669</v>
      </c>
      <c r="H1133">
        <v>107</v>
      </c>
      <c r="I1133">
        <v>148</v>
      </c>
      <c r="J1133">
        <v>78</v>
      </c>
      <c r="K1133">
        <v>29</v>
      </c>
      <c r="L1133">
        <v>0</v>
      </c>
      <c r="M1133">
        <v>4</v>
      </c>
      <c r="N1133">
        <v>82</v>
      </c>
      <c r="O1133">
        <v>126</v>
      </c>
      <c r="P1133" s="28">
        <v>5.6</v>
      </c>
      <c r="Q1133">
        <v>3.6</v>
      </c>
      <c r="R1133">
        <v>4.5</v>
      </c>
      <c r="S1133">
        <v>1.5</v>
      </c>
      <c r="T1133">
        <v>20</v>
      </c>
      <c r="U1133">
        <v>3</v>
      </c>
      <c r="V1133">
        <v>-47.217614202620098</v>
      </c>
      <c r="W1133">
        <v>12.178681279188726</v>
      </c>
      <c r="X1133">
        <v>3.7244515955629161</v>
      </c>
      <c r="Y1133">
        <v>14.281839564652403</v>
      </c>
      <c r="Z1133">
        <v>-4.6456990894453147</v>
      </c>
      <c r="AA1133">
        <v>-2.6596398488760977</v>
      </c>
      <c r="AB1133">
        <v>0</v>
      </c>
      <c r="AC1133">
        <v>0.1601441817152276</v>
      </c>
      <c r="AD1133">
        <v>-3.5537250258224837</v>
      </c>
      <c r="AE1133">
        <v>23.40987055763933</v>
      </c>
      <c r="AF1133">
        <v>-10.47404202517988</v>
      </c>
      <c r="AG1133">
        <v>7.8784298304729843</v>
      </c>
      <c r="AH1133">
        <v>6.6026533144246198</v>
      </c>
      <c r="AI1133">
        <v>-0.16593403110139648</v>
      </c>
      <c r="AJ1133">
        <v>-4.3725767445461399</v>
      </c>
      <c r="AK1133">
        <v>-0.403734268424778</v>
      </c>
      <c r="AL1133">
        <v>-5.256894912359984</v>
      </c>
      <c r="AM1133">
        <v>5.1844431398754892E-3</v>
      </c>
      <c r="AN1133" s="2"/>
    </row>
    <row r="1134" spans="1:40" x14ac:dyDescent="0.45">
      <c r="A1134">
        <v>1133</v>
      </c>
      <c r="B1134" t="s">
        <v>21</v>
      </c>
      <c r="C1134">
        <v>2019</v>
      </c>
      <c r="D1134">
        <v>27</v>
      </c>
      <c r="E1134" t="s">
        <v>22</v>
      </c>
      <c r="F1134" t="s">
        <v>13</v>
      </c>
      <c r="G1134">
        <v>447</v>
      </c>
      <c r="H1134">
        <v>75</v>
      </c>
      <c r="I1134">
        <v>103</v>
      </c>
      <c r="J1134">
        <v>57</v>
      </c>
      <c r="K1134">
        <v>18</v>
      </c>
      <c r="L1134">
        <v>1</v>
      </c>
      <c r="M1134">
        <v>3</v>
      </c>
      <c r="N1134">
        <v>64</v>
      </c>
      <c r="O1134">
        <v>143</v>
      </c>
      <c r="P1134" s="28">
        <v>5.6</v>
      </c>
      <c r="Q1134">
        <v>4.0999999999999996</v>
      </c>
      <c r="R1134">
        <v>3.5</v>
      </c>
      <c r="S1134">
        <v>1.8</v>
      </c>
      <c r="T1134">
        <v>27</v>
      </c>
      <c r="U1134">
        <v>-2</v>
      </c>
      <c r="V1134">
        <v>-47.217614202620098</v>
      </c>
      <c r="W1134">
        <v>8.1373251596373102</v>
      </c>
      <c r="X1134">
        <v>2.6105969127777451</v>
      </c>
      <c r="Y1134">
        <v>9.9393883456702525</v>
      </c>
      <c r="Z1134">
        <v>-3.3949339499792686</v>
      </c>
      <c r="AA1134">
        <v>-1.650810940681716</v>
      </c>
      <c r="AB1134">
        <v>-0.134617418043568</v>
      </c>
      <c r="AC1134">
        <v>0.1201081362864207</v>
      </c>
      <c r="AD1134">
        <v>-2.7736390445443777</v>
      </c>
      <c r="AE1134">
        <v>26.568345156685904</v>
      </c>
      <c r="AF1134">
        <v>-10.47404202517988</v>
      </c>
      <c r="AG1134">
        <v>8.9726561958164535</v>
      </c>
      <c r="AH1134">
        <v>5.1353970223302596</v>
      </c>
      <c r="AI1134">
        <v>-0.19912083732167579</v>
      </c>
      <c r="AJ1134">
        <v>-5.9029786051372888</v>
      </c>
      <c r="AK1134">
        <v>0.269156178949852</v>
      </c>
      <c r="AL1134">
        <v>-9.9947839153536719</v>
      </c>
      <c r="AM1134">
        <v>4.5635275651054282E-5</v>
      </c>
      <c r="AN1134" s="2"/>
    </row>
    <row r="1135" spans="1:40" x14ac:dyDescent="0.45">
      <c r="A1135">
        <v>1134</v>
      </c>
      <c r="B1135" t="s">
        <v>664</v>
      </c>
      <c r="C1135">
        <v>2019</v>
      </c>
      <c r="D1135">
        <v>30</v>
      </c>
      <c r="E1135" t="s">
        <v>22</v>
      </c>
      <c r="F1135" t="s">
        <v>13</v>
      </c>
      <c r="G1135">
        <v>655</v>
      </c>
      <c r="H1135">
        <v>109</v>
      </c>
      <c r="I1135">
        <v>197</v>
      </c>
      <c r="J1135">
        <v>136</v>
      </c>
      <c r="K1135">
        <v>33</v>
      </c>
      <c r="L1135">
        <v>2</v>
      </c>
      <c r="M1135">
        <v>5</v>
      </c>
      <c r="N1135">
        <v>46</v>
      </c>
      <c r="O1135">
        <v>136</v>
      </c>
      <c r="P1135" s="28">
        <v>5.6</v>
      </c>
      <c r="Q1135">
        <v>3.5</v>
      </c>
      <c r="R1135">
        <v>5.2</v>
      </c>
      <c r="S1135">
        <v>0.5</v>
      </c>
      <c r="T1135">
        <v>32</v>
      </c>
      <c r="U1135">
        <v>-2</v>
      </c>
      <c r="V1135">
        <v>-47.217614202620098</v>
      </c>
      <c r="W1135">
        <v>11.923820983361161</v>
      </c>
      <c r="X1135">
        <v>3.7940675132369894</v>
      </c>
      <c r="Y1135">
        <v>19.010286447544075</v>
      </c>
      <c r="Z1135">
        <v>-8.1001932841610618</v>
      </c>
      <c r="AA1135">
        <v>-3.0264867245831457</v>
      </c>
      <c r="AB1135">
        <v>-0.269234836087136</v>
      </c>
      <c r="AC1135">
        <v>0.20018022714403449</v>
      </c>
      <c r="AD1135">
        <v>-1.9935530632662715</v>
      </c>
      <c r="AE1135">
        <v>25.267796792372607</v>
      </c>
      <c r="AF1135">
        <v>-10.47404202517988</v>
      </c>
      <c r="AG1135">
        <v>7.6595845574042905</v>
      </c>
      <c r="AH1135">
        <v>7.6297327188906721</v>
      </c>
      <c r="AI1135">
        <v>-5.5311343700465497E-2</v>
      </c>
      <c r="AJ1135">
        <v>-6.996122791273824</v>
      </c>
      <c r="AK1135">
        <v>0.269156178949852</v>
      </c>
      <c r="AL1135">
        <v>-2.3779328519682039</v>
      </c>
      <c r="AM1135">
        <v>8.4870979055911844E-2</v>
      </c>
      <c r="AN1135" s="2"/>
    </row>
    <row r="1136" spans="1:40" x14ac:dyDescent="0.45">
      <c r="A1136">
        <v>1135</v>
      </c>
      <c r="B1136" t="s">
        <v>576</v>
      </c>
      <c r="C1136">
        <v>1968</v>
      </c>
      <c r="D1136">
        <v>28</v>
      </c>
      <c r="E1136" t="s">
        <v>59</v>
      </c>
      <c r="F1136" t="s">
        <v>13</v>
      </c>
      <c r="G1136">
        <v>658</v>
      </c>
      <c r="H1136">
        <v>95</v>
      </c>
      <c r="I1136">
        <v>142</v>
      </c>
      <c r="J1136">
        <v>92</v>
      </c>
      <c r="K1136">
        <v>24</v>
      </c>
      <c r="L1136">
        <v>10</v>
      </c>
      <c r="M1136">
        <v>8</v>
      </c>
      <c r="N1136">
        <v>82</v>
      </c>
      <c r="O1136">
        <v>126</v>
      </c>
      <c r="P1136" s="28">
        <v>5.6</v>
      </c>
      <c r="Q1136">
        <v>3.4</v>
      </c>
      <c r="R1136">
        <v>5</v>
      </c>
      <c r="S1136">
        <v>1.2</v>
      </c>
      <c r="T1136">
        <v>16</v>
      </c>
      <c r="U1136">
        <v>2</v>
      </c>
      <c r="V1136">
        <v>-47.217614202620098</v>
      </c>
      <c r="W1136">
        <v>11.978433903895638</v>
      </c>
      <c r="X1136">
        <v>3.3067560895184771</v>
      </c>
      <c r="Y1136">
        <v>13.702846068788116</v>
      </c>
      <c r="Z1136">
        <v>-5.4795425157560125</v>
      </c>
      <c r="AA1136">
        <v>-2.201081254242288</v>
      </c>
      <c r="AB1136">
        <v>-1.3461741804356799</v>
      </c>
      <c r="AC1136">
        <v>0.32028836343045519</v>
      </c>
      <c r="AD1136">
        <v>-3.5537250258224837</v>
      </c>
      <c r="AE1136">
        <v>23.40987055763933</v>
      </c>
      <c r="AF1136">
        <v>-10.47404202517988</v>
      </c>
      <c r="AG1136">
        <v>7.4407392843355966</v>
      </c>
      <c r="AH1136">
        <v>7.3362814604717999</v>
      </c>
      <c r="AI1136">
        <v>-0.13274722488111718</v>
      </c>
      <c r="AJ1136">
        <v>-3.498061395636912</v>
      </c>
      <c r="AK1136">
        <v>-0.269156178949852</v>
      </c>
      <c r="AL1136">
        <v>-6.6769282754449142</v>
      </c>
      <c r="AM1136">
        <v>1.2580566070396074E-3</v>
      </c>
      <c r="AN1136" s="2"/>
    </row>
    <row r="1137" spans="1:40" x14ac:dyDescent="0.45">
      <c r="A1137">
        <v>1136</v>
      </c>
      <c r="B1137" t="s">
        <v>349</v>
      </c>
      <c r="C1137">
        <v>1999</v>
      </c>
      <c r="D1137">
        <v>30</v>
      </c>
      <c r="E1137" t="s">
        <v>313</v>
      </c>
      <c r="F1137" t="s">
        <v>17</v>
      </c>
      <c r="G1137">
        <v>723</v>
      </c>
      <c r="H1137">
        <v>107</v>
      </c>
      <c r="I1137">
        <v>173</v>
      </c>
      <c r="J1137">
        <v>115</v>
      </c>
      <c r="K1137">
        <v>39</v>
      </c>
      <c r="L1137">
        <v>0</v>
      </c>
      <c r="M1137">
        <v>3</v>
      </c>
      <c r="N1137">
        <v>125</v>
      </c>
      <c r="O1137">
        <v>129</v>
      </c>
      <c r="P1137" s="28">
        <v>5.6</v>
      </c>
      <c r="Q1137">
        <v>3.5</v>
      </c>
      <c r="R1137">
        <v>4.5999999999999996</v>
      </c>
      <c r="S1137">
        <v>0.2</v>
      </c>
      <c r="T1137">
        <v>37</v>
      </c>
      <c r="U1137">
        <v>-1</v>
      </c>
      <c r="V1137">
        <v>-47.217614202620098</v>
      </c>
      <c r="W1137">
        <v>13.161713848809342</v>
      </c>
      <c r="X1137">
        <v>3.7244515955629161</v>
      </c>
      <c r="Y1137">
        <v>16.694312464086931</v>
      </c>
      <c r="Z1137">
        <v>-6.8494281446950156</v>
      </c>
      <c r="AA1137">
        <v>-3.5767570381437181</v>
      </c>
      <c r="AB1137">
        <v>0</v>
      </c>
      <c r="AC1137">
        <v>0.1201081362864207</v>
      </c>
      <c r="AD1137">
        <v>-5.4172637588757375</v>
      </c>
      <c r="AE1137">
        <v>23.967248428059314</v>
      </c>
      <c r="AF1137">
        <v>-10.47404202517988</v>
      </c>
      <c r="AG1137">
        <v>7.6595845574042905</v>
      </c>
      <c r="AH1137">
        <v>6.7493789436340554</v>
      </c>
      <c r="AI1137">
        <v>-2.21245374801862E-2</v>
      </c>
      <c r="AJ1137">
        <v>-8.0892669774103592</v>
      </c>
      <c r="AK1137">
        <v>0.134578089474926</v>
      </c>
      <c r="AL1137">
        <v>-9.4351206210867975</v>
      </c>
      <c r="AM1137">
        <v>7.9862792693972828E-5</v>
      </c>
      <c r="AN1137" s="2"/>
    </row>
    <row r="1138" spans="1:40" x14ac:dyDescent="0.45">
      <c r="A1138">
        <v>1137</v>
      </c>
      <c r="B1138" t="s">
        <v>96</v>
      </c>
      <c r="C1138">
        <v>2003</v>
      </c>
      <c r="D1138">
        <v>29</v>
      </c>
      <c r="E1138" t="s">
        <v>97</v>
      </c>
      <c r="F1138" t="s">
        <v>13</v>
      </c>
      <c r="G1138">
        <v>725</v>
      </c>
      <c r="H1138">
        <v>111</v>
      </c>
      <c r="I1138">
        <v>212</v>
      </c>
      <c r="J1138">
        <v>162</v>
      </c>
      <c r="K1138">
        <v>29</v>
      </c>
      <c r="L1138">
        <v>8</v>
      </c>
      <c r="M1138">
        <v>34</v>
      </c>
      <c r="N1138">
        <v>36</v>
      </c>
      <c r="O1138">
        <v>112</v>
      </c>
      <c r="P1138" s="28">
        <v>5.6</v>
      </c>
      <c r="Q1138">
        <v>3.2</v>
      </c>
      <c r="R1138">
        <v>4.2</v>
      </c>
      <c r="S1138">
        <v>1</v>
      </c>
      <c r="T1138">
        <v>14</v>
      </c>
      <c r="U1138">
        <v>9</v>
      </c>
      <c r="V1138">
        <v>-47.217614202620098</v>
      </c>
      <c r="W1138">
        <v>13.198122462498993</v>
      </c>
      <c r="X1138">
        <v>3.8636834309110624</v>
      </c>
      <c r="Y1138">
        <v>20.457770187204794</v>
      </c>
      <c r="Z1138">
        <v>-9.6487596473095003</v>
      </c>
      <c r="AA1138">
        <v>-2.6596398488760977</v>
      </c>
      <c r="AB1138">
        <v>-1.076939344348544</v>
      </c>
      <c r="AC1138">
        <v>1.3612255445794346</v>
      </c>
      <c r="AD1138">
        <v>-1.5601719625562125</v>
      </c>
      <c r="AE1138">
        <v>20.808773829012736</v>
      </c>
      <c r="AF1138">
        <v>-10.47404202517988</v>
      </c>
      <c r="AG1138">
        <v>7.0030487381982089</v>
      </c>
      <c r="AH1138">
        <v>6.1624764267963119</v>
      </c>
      <c r="AI1138">
        <v>-0.11062268740093099</v>
      </c>
      <c r="AJ1138">
        <v>-3.0608037211822978</v>
      </c>
      <c r="AK1138">
        <v>-1.211202805274334</v>
      </c>
      <c r="AL1138">
        <v>-4.1646956255463543</v>
      </c>
      <c r="AM1138">
        <v>1.5296814975846035E-2</v>
      </c>
      <c r="AN1138" s="2"/>
    </row>
    <row r="1139" spans="1:40" x14ac:dyDescent="0.45">
      <c r="A1139">
        <v>1138</v>
      </c>
      <c r="B1139" t="s">
        <v>119</v>
      </c>
      <c r="C1139">
        <v>1998</v>
      </c>
      <c r="D1139">
        <v>30</v>
      </c>
      <c r="E1139" t="s">
        <v>40</v>
      </c>
      <c r="F1139" t="s">
        <v>13</v>
      </c>
      <c r="G1139">
        <v>681</v>
      </c>
      <c r="H1139">
        <v>107</v>
      </c>
      <c r="I1139">
        <v>205</v>
      </c>
      <c r="J1139">
        <v>132</v>
      </c>
      <c r="K1139">
        <v>31</v>
      </c>
      <c r="L1139">
        <v>2</v>
      </c>
      <c r="M1139">
        <v>0</v>
      </c>
      <c r="N1139">
        <v>61</v>
      </c>
      <c r="O1139">
        <v>153</v>
      </c>
      <c r="P1139" s="28">
        <v>5.6</v>
      </c>
      <c r="Q1139">
        <v>3.3</v>
      </c>
      <c r="R1139">
        <v>5.2</v>
      </c>
      <c r="S1139">
        <v>-0.4</v>
      </c>
      <c r="T1139">
        <v>43</v>
      </c>
      <c r="U1139">
        <v>-5</v>
      </c>
      <c r="V1139">
        <v>-47.217614202620098</v>
      </c>
      <c r="W1139">
        <v>12.397132961326641</v>
      </c>
      <c r="X1139">
        <v>3.7244515955629161</v>
      </c>
      <c r="Y1139">
        <v>19.782277775363124</v>
      </c>
      <c r="Z1139">
        <v>-7.8619523052151488</v>
      </c>
      <c r="AA1139">
        <v>-2.8430632867296222</v>
      </c>
      <c r="AB1139">
        <v>-0.269234836087136</v>
      </c>
      <c r="AC1139">
        <v>0</v>
      </c>
      <c r="AD1139">
        <v>-2.6436247143313598</v>
      </c>
      <c r="AE1139">
        <v>28.426271391419185</v>
      </c>
      <c r="AF1139">
        <v>-10.47404202517988</v>
      </c>
      <c r="AG1139">
        <v>7.2218940112669019</v>
      </c>
      <c r="AH1139">
        <v>7.6297327188906721</v>
      </c>
      <c r="AI1139">
        <v>4.4249074960372399E-2</v>
      </c>
      <c r="AJ1139">
        <v>-9.4010400007742003</v>
      </c>
      <c r="AK1139">
        <v>0.67289044737463</v>
      </c>
      <c r="AL1139">
        <v>-0.81167139477300543</v>
      </c>
      <c r="AM1139">
        <v>0.30753444601065671</v>
      </c>
      <c r="AN1139" s="2"/>
    </row>
    <row r="1140" spans="1:40" x14ac:dyDescent="0.45">
      <c r="A1140">
        <v>1139</v>
      </c>
      <c r="B1140" t="s">
        <v>666</v>
      </c>
      <c r="C1140">
        <v>1982</v>
      </c>
      <c r="D1140">
        <v>21</v>
      </c>
      <c r="E1140" t="s">
        <v>76</v>
      </c>
      <c r="F1140" t="s">
        <v>13</v>
      </c>
      <c r="G1140">
        <v>545</v>
      </c>
      <c r="H1140">
        <v>77</v>
      </c>
      <c r="I1140">
        <v>126</v>
      </c>
      <c r="J1140">
        <v>75</v>
      </c>
      <c r="K1140">
        <v>30</v>
      </c>
      <c r="L1140">
        <v>1</v>
      </c>
      <c r="M1140">
        <v>1</v>
      </c>
      <c r="N1140">
        <v>71</v>
      </c>
      <c r="O1140">
        <v>129</v>
      </c>
      <c r="P1140" s="28">
        <v>5.6</v>
      </c>
      <c r="Q1140">
        <v>3.9</v>
      </c>
      <c r="R1140">
        <v>3.5</v>
      </c>
      <c r="S1140">
        <v>1.8</v>
      </c>
      <c r="T1140">
        <v>21</v>
      </c>
      <c r="U1140">
        <v>-1</v>
      </c>
      <c r="V1140">
        <v>-47.217614202620098</v>
      </c>
      <c r="W1140">
        <v>9.9213472304302783</v>
      </c>
      <c r="X1140">
        <v>2.680212830451818</v>
      </c>
      <c r="Y1140">
        <v>12.158863413150018</v>
      </c>
      <c r="Z1140">
        <v>-4.4670183552358802</v>
      </c>
      <c r="AA1140">
        <v>-2.7513515678028599</v>
      </c>
      <c r="AB1140">
        <v>-0.134617418043568</v>
      </c>
      <c r="AC1140">
        <v>4.0036045428806899E-2</v>
      </c>
      <c r="AD1140">
        <v>-3.077005815041419</v>
      </c>
      <c r="AE1140">
        <v>23.967248428059314</v>
      </c>
      <c r="AF1140">
        <v>-10.47404202517988</v>
      </c>
      <c r="AG1140">
        <v>8.5349656496790658</v>
      </c>
      <c r="AH1140">
        <v>5.1353970223302596</v>
      </c>
      <c r="AI1140">
        <v>-0.19912083732167579</v>
      </c>
      <c r="AJ1140">
        <v>-4.5912055817734467</v>
      </c>
      <c r="AK1140">
        <v>0.134578089474926</v>
      </c>
      <c r="AL1140">
        <v>-10.339327094014349</v>
      </c>
      <c r="AM1140">
        <v>3.2335028891325362E-5</v>
      </c>
      <c r="AN1140" s="2"/>
    </row>
    <row r="1141" spans="1:40" x14ac:dyDescent="0.45">
      <c r="A1141">
        <v>1140</v>
      </c>
      <c r="B1141" t="s">
        <v>667</v>
      </c>
      <c r="C1141">
        <v>1998</v>
      </c>
      <c r="D1141">
        <v>30</v>
      </c>
      <c r="E1141" t="s">
        <v>114</v>
      </c>
      <c r="F1141" t="s">
        <v>17</v>
      </c>
      <c r="G1141">
        <v>697</v>
      </c>
      <c r="H1141">
        <v>108</v>
      </c>
      <c r="I1141">
        <v>206</v>
      </c>
      <c r="J1141">
        <v>128</v>
      </c>
      <c r="K1141">
        <v>28</v>
      </c>
      <c r="L1141">
        <v>4</v>
      </c>
      <c r="M1141">
        <v>5</v>
      </c>
      <c r="N1141">
        <v>40</v>
      </c>
      <c r="O1141">
        <v>127</v>
      </c>
      <c r="P1141" s="28">
        <v>5.6</v>
      </c>
      <c r="Q1141">
        <v>3.5</v>
      </c>
      <c r="R1141">
        <v>5</v>
      </c>
      <c r="S1141">
        <v>0.9</v>
      </c>
      <c r="T1141">
        <v>33</v>
      </c>
      <c r="U1141">
        <v>-6</v>
      </c>
      <c r="V1141">
        <v>-47.217614202620098</v>
      </c>
      <c r="W1141">
        <v>12.68840187084386</v>
      </c>
      <c r="X1141">
        <v>3.7592595543999527</v>
      </c>
      <c r="Y1141">
        <v>19.878776691340505</v>
      </c>
      <c r="Z1141">
        <v>-7.6237113262692349</v>
      </c>
      <c r="AA1141">
        <v>-2.5679281299493359</v>
      </c>
      <c r="AB1141">
        <v>-0.538469672174272</v>
      </c>
      <c r="AC1141">
        <v>0.20018022714403449</v>
      </c>
      <c r="AD1141">
        <v>-1.7335244028402361</v>
      </c>
      <c r="AE1141">
        <v>23.595663181112656</v>
      </c>
      <c r="AF1141">
        <v>-10.47404202517988</v>
      </c>
      <c r="AG1141">
        <v>7.6595845574042905</v>
      </c>
      <c r="AH1141">
        <v>7.3362814604717999</v>
      </c>
      <c r="AI1141">
        <v>-9.9560418660837896E-2</v>
      </c>
      <c r="AJ1141">
        <v>-7.2147516285011308</v>
      </c>
      <c r="AK1141">
        <v>0.807468536849556</v>
      </c>
      <c r="AL1141">
        <v>-1.5439857266283683</v>
      </c>
      <c r="AM1141">
        <v>0.17595661422068573</v>
      </c>
      <c r="AN1141" s="2"/>
    </row>
    <row r="1142" spans="1:40" x14ac:dyDescent="0.45">
      <c r="A1142">
        <v>1141</v>
      </c>
      <c r="B1142" t="s">
        <v>668</v>
      </c>
      <c r="C1142">
        <v>1985</v>
      </c>
      <c r="D1142">
        <v>29</v>
      </c>
      <c r="E1142" t="s">
        <v>25</v>
      </c>
      <c r="F1142" t="s">
        <v>17</v>
      </c>
      <c r="G1142">
        <v>696</v>
      </c>
      <c r="H1142">
        <v>97</v>
      </c>
      <c r="I1142">
        <v>180</v>
      </c>
      <c r="J1142">
        <v>131</v>
      </c>
      <c r="K1142">
        <v>38</v>
      </c>
      <c r="L1142">
        <v>3</v>
      </c>
      <c r="M1142">
        <v>31</v>
      </c>
      <c r="N1142">
        <v>80</v>
      </c>
      <c r="O1142">
        <v>123</v>
      </c>
      <c r="P1142" s="28">
        <v>5.6</v>
      </c>
      <c r="Q1142">
        <v>3.2</v>
      </c>
      <c r="R1142">
        <v>6.1</v>
      </c>
      <c r="S1142">
        <v>0</v>
      </c>
      <c r="T1142">
        <v>24</v>
      </c>
      <c r="U1142">
        <v>5</v>
      </c>
      <c r="V1142">
        <v>-47.217614202620098</v>
      </c>
      <c r="W1142">
        <v>12.670197563999034</v>
      </c>
      <c r="X1142">
        <v>3.37637200719255</v>
      </c>
      <c r="Y1142">
        <v>17.369804875928597</v>
      </c>
      <c r="Z1142">
        <v>-7.8023920604786703</v>
      </c>
      <c r="AA1142">
        <v>-3.4850453192169559</v>
      </c>
      <c r="AB1142">
        <v>-0.40385225413070402</v>
      </c>
      <c r="AC1142">
        <v>1.2411174082930139</v>
      </c>
      <c r="AD1142">
        <v>-3.4670488056804722</v>
      </c>
      <c r="AE1142">
        <v>22.852492687219346</v>
      </c>
      <c r="AF1142">
        <v>-10.47404202517988</v>
      </c>
      <c r="AG1142">
        <v>7.0030487381982089</v>
      </c>
      <c r="AH1142">
        <v>8.9502633817755957</v>
      </c>
      <c r="AI1142">
        <v>0</v>
      </c>
      <c r="AJ1142">
        <v>-5.2470920934553682</v>
      </c>
      <c r="AK1142">
        <v>-0.67289044737463</v>
      </c>
      <c r="AL1142">
        <v>-5.3066805455304333</v>
      </c>
      <c r="AM1142">
        <v>4.9338944581548997E-3</v>
      </c>
      <c r="AN1142" s="2"/>
    </row>
    <row r="1143" spans="1:40" x14ac:dyDescent="0.45">
      <c r="A1143">
        <v>1142</v>
      </c>
      <c r="B1143" t="s">
        <v>501</v>
      </c>
      <c r="C1143">
        <v>2014</v>
      </c>
      <c r="D1143">
        <v>24</v>
      </c>
      <c r="E1143" t="s">
        <v>52</v>
      </c>
      <c r="F1143" t="s">
        <v>17</v>
      </c>
      <c r="G1143">
        <v>616</v>
      </c>
      <c r="H1143">
        <v>89</v>
      </c>
      <c r="I1143">
        <v>150</v>
      </c>
      <c r="J1143">
        <v>89</v>
      </c>
      <c r="K1143">
        <v>28</v>
      </c>
      <c r="L1143">
        <v>1</v>
      </c>
      <c r="M1143">
        <v>5</v>
      </c>
      <c r="N1143">
        <v>73</v>
      </c>
      <c r="O1143">
        <v>152</v>
      </c>
      <c r="P1143" s="28">
        <v>5.6</v>
      </c>
      <c r="Q1143">
        <v>3.7</v>
      </c>
      <c r="R1143">
        <v>4.7</v>
      </c>
      <c r="S1143">
        <v>0</v>
      </c>
      <c r="T1143">
        <v>37</v>
      </c>
      <c r="U1143">
        <v>-3</v>
      </c>
      <c r="V1143">
        <v>-47.217614202620098</v>
      </c>
      <c r="W1143">
        <v>11.213853016412939</v>
      </c>
      <c r="X1143">
        <v>3.0979083364962574</v>
      </c>
      <c r="Y1143">
        <v>14.474837396607164</v>
      </c>
      <c r="Z1143">
        <v>-5.3008617815465771</v>
      </c>
      <c r="AA1143">
        <v>-2.5679281299493359</v>
      </c>
      <c r="AB1143">
        <v>-0.134617418043568</v>
      </c>
      <c r="AC1143">
        <v>0.20018022714403449</v>
      </c>
      <c r="AD1143">
        <v>-3.1636820351834309</v>
      </c>
      <c r="AE1143">
        <v>28.240478767945856</v>
      </c>
      <c r="AF1143">
        <v>-10.47404202517988</v>
      </c>
      <c r="AG1143">
        <v>8.0972751035416781</v>
      </c>
      <c r="AH1143">
        <v>6.896104572843492</v>
      </c>
      <c r="AI1143">
        <v>0</v>
      </c>
      <c r="AJ1143">
        <v>-8.0892669774103592</v>
      </c>
      <c r="AK1143">
        <v>0.403734268424778</v>
      </c>
      <c r="AL1143">
        <v>-4.3236408805170452</v>
      </c>
      <c r="AM1143">
        <v>1.3078241353411133E-2</v>
      </c>
      <c r="AN1143" s="2"/>
    </row>
    <row r="1144" spans="1:40" x14ac:dyDescent="0.45">
      <c r="A1144">
        <v>1143</v>
      </c>
      <c r="B1144" t="s">
        <v>119</v>
      </c>
      <c r="C1144">
        <v>1996</v>
      </c>
      <c r="D1144">
        <v>28</v>
      </c>
      <c r="E1144" t="s">
        <v>40</v>
      </c>
      <c r="F1144" t="s">
        <v>13</v>
      </c>
      <c r="G1144">
        <v>752</v>
      </c>
      <c r="H1144">
        <v>118</v>
      </c>
      <c r="I1144">
        <v>207</v>
      </c>
      <c r="J1144">
        <v>133</v>
      </c>
      <c r="K1144">
        <v>29</v>
      </c>
      <c r="L1144">
        <v>1</v>
      </c>
      <c r="M1144">
        <v>2</v>
      </c>
      <c r="N1144">
        <v>95</v>
      </c>
      <c r="O1144">
        <v>150</v>
      </c>
      <c r="P1144" s="28">
        <v>5.6</v>
      </c>
      <c r="Q1144">
        <v>3.2</v>
      </c>
      <c r="R1144">
        <v>5.4</v>
      </c>
      <c r="S1144">
        <v>-0.6</v>
      </c>
      <c r="T1144">
        <v>43</v>
      </c>
      <c r="U1144">
        <v>-2</v>
      </c>
      <c r="V1144">
        <v>-47.217614202620098</v>
      </c>
      <c r="W1144">
        <v>13.689638747309301</v>
      </c>
      <c r="X1144">
        <v>4.1073391427703188</v>
      </c>
      <c r="Y1144">
        <v>19.975275607317887</v>
      </c>
      <c r="Z1144">
        <v>-7.9215125499516272</v>
      </c>
      <c r="AA1144">
        <v>-2.6596398488760977</v>
      </c>
      <c r="AB1144">
        <v>-0.134617418043568</v>
      </c>
      <c r="AC1144">
        <v>8.0072090857613798E-2</v>
      </c>
      <c r="AD1144">
        <v>-4.1171204567455604</v>
      </c>
      <c r="AE1144">
        <v>27.868893520999201</v>
      </c>
      <c r="AF1144">
        <v>-10.47404202517988</v>
      </c>
      <c r="AG1144">
        <v>7.0030487381982089</v>
      </c>
      <c r="AH1144">
        <v>7.9231839773095443</v>
      </c>
      <c r="AI1144">
        <v>6.6373612440558588E-2</v>
      </c>
      <c r="AJ1144">
        <v>-9.4010400007742003</v>
      </c>
      <c r="AK1144">
        <v>0.269156178949852</v>
      </c>
      <c r="AL1144">
        <v>-0.94260488603854764</v>
      </c>
      <c r="AM1144">
        <v>0.28037446817175593</v>
      </c>
      <c r="AN1144" s="2"/>
    </row>
    <row r="1145" spans="1:40" x14ac:dyDescent="0.45">
      <c r="A1145">
        <v>1144</v>
      </c>
      <c r="B1145" t="s">
        <v>669</v>
      </c>
      <c r="C1145">
        <v>1979</v>
      </c>
      <c r="D1145">
        <v>28</v>
      </c>
      <c r="E1145" t="s">
        <v>158</v>
      </c>
      <c r="F1145" t="s">
        <v>13</v>
      </c>
      <c r="G1145">
        <v>596</v>
      </c>
      <c r="H1145">
        <v>87</v>
      </c>
      <c r="I1145">
        <v>166</v>
      </c>
      <c r="J1145">
        <v>124</v>
      </c>
      <c r="K1145">
        <v>27</v>
      </c>
      <c r="L1145">
        <v>3</v>
      </c>
      <c r="M1145">
        <v>3</v>
      </c>
      <c r="N1145">
        <v>77</v>
      </c>
      <c r="O1145">
        <v>142</v>
      </c>
      <c r="P1145" s="28">
        <v>5.6</v>
      </c>
      <c r="Q1145">
        <v>3.6</v>
      </c>
      <c r="R1145">
        <v>6.4</v>
      </c>
      <c r="S1145">
        <v>0</v>
      </c>
      <c r="T1145">
        <v>35</v>
      </c>
      <c r="U1145">
        <v>1</v>
      </c>
      <c r="V1145">
        <v>-47.217614202620098</v>
      </c>
      <c r="W1145">
        <v>10.849766879516414</v>
      </c>
      <c r="X1145">
        <v>3.028292418822184</v>
      </c>
      <c r="Y1145">
        <v>16.01882005224526</v>
      </c>
      <c r="Z1145">
        <v>-7.385470347323321</v>
      </c>
      <c r="AA1145">
        <v>-2.4762164110225742</v>
      </c>
      <c r="AB1145">
        <v>-0.40385225413070402</v>
      </c>
      <c r="AC1145">
        <v>0.1201081362864207</v>
      </c>
      <c r="AD1145">
        <v>-3.3370344754674544</v>
      </c>
      <c r="AE1145">
        <v>26.382552533212579</v>
      </c>
      <c r="AF1145">
        <v>-10.47404202517988</v>
      </c>
      <c r="AG1145">
        <v>7.8784298304729843</v>
      </c>
      <c r="AH1145">
        <v>9.3904402694039035</v>
      </c>
      <c r="AI1145">
        <v>0</v>
      </c>
      <c r="AJ1145">
        <v>-7.6520093029557446</v>
      </c>
      <c r="AK1145">
        <v>-0.134578089474926</v>
      </c>
      <c r="AL1145">
        <v>-5.4124069882149541</v>
      </c>
      <c r="AM1145">
        <v>4.4410788052073715E-3</v>
      </c>
      <c r="AN1145" s="2"/>
    </row>
    <row r="1146" spans="1:40" x14ac:dyDescent="0.45">
      <c r="A1146">
        <v>1145</v>
      </c>
      <c r="B1146" t="s">
        <v>669</v>
      </c>
      <c r="C1146">
        <v>1982</v>
      </c>
      <c r="D1146">
        <v>31</v>
      </c>
      <c r="E1146" t="s">
        <v>158</v>
      </c>
      <c r="F1146" t="s">
        <v>13</v>
      </c>
      <c r="G1146">
        <v>725</v>
      </c>
      <c r="H1146">
        <v>109</v>
      </c>
      <c r="I1146">
        <v>175</v>
      </c>
      <c r="J1146">
        <v>108</v>
      </c>
      <c r="K1146">
        <v>37</v>
      </c>
      <c r="L1146">
        <v>2</v>
      </c>
      <c r="M1146">
        <v>2</v>
      </c>
      <c r="N1146">
        <v>86</v>
      </c>
      <c r="O1146">
        <v>132</v>
      </c>
      <c r="P1146" s="28">
        <v>5.6</v>
      </c>
      <c r="Q1146">
        <v>3.5</v>
      </c>
      <c r="R1146">
        <v>5.0999999999999996</v>
      </c>
      <c r="S1146">
        <v>0.1</v>
      </c>
      <c r="T1146">
        <v>30</v>
      </c>
      <c r="U1146">
        <v>3</v>
      </c>
      <c r="V1146">
        <v>-47.217614202620098</v>
      </c>
      <c r="W1146">
        <v>13.198122462498993</v>
      </c>
      <c r="X1146">
        <v>3.7940675132369894</v>
      </c>
      <c r="Y1146">
        <v>16.887310296041694</v>
      </c>
      <c r="Z1146">
        <v>-6.4325064315396672</v>
      </c>
      <c r="AA1146">
        <v>-3.3933336002901937</v>
      </c>
      <c r="AB1146">
        <v>-0.269234836087136</v>
      </c>
      <c r="AC1146">
        <v>8.0072090857613798E-2</v>
      </c>
      <c r="AD1146">
        <v>-3.7270774661065076</v>
      </c>
      <c r="AE1146">
        <v>24.524626298479298</v>
      </c>
      <c r="AF1146">
        <v>-10.47404202517988</v>
      </c>
      <c r="AG1146">
        <v>7.6595845574042905</v>
      </c>
      <c r="AH1146">
        <v>7.4830070896812355</v>
      </c>
      <c r="AI1146">
        <v>-1.10622687400931E-2</v>
      </c>
      <c r="AJ1146">
        <v>-6.5588651168192103</v>
      </c>
      <c r="AK1146">
        <v>-0.403734268424778</v>
      </c>
      <c r="AL1146">
        <v>-4.8606799076074534</v>
      </c>
      <c r="AM1146">
        <v>7.6856887491936051E-3</v>
      </c>
      <c r="AN1146" s="2"/>
    </row>
    <row r="1147" spans="1:40" x14ac:dyDescent="0.45">
      <c r="A1147">
        <v>1146</v>
      </c>
      <c r="B1147" t="s">
        <v>670</v>
      </c>
      <c r="C1147">
        <v>2010</v>
      </c>
      <c r="D1147">
        <v>28</v>
      </c>
      <c r="E1147" t="s">
        <v>31</v>
      </c>
      <c r="F1147" t="s">
        <v>13</v>
      </c>
      <c r="G1147">
        <v>626</v>
      </c>
      <c r="H1147">
        <v>83</v>
      </c>
      <c r="I1147">
        <v>165</v>
      </c>
      <c r="J1147">
        <v>116</v>
      </c>
      <c r="K1147">
        <v>29</v>
      </c>
      <c r="L1147">
        <v>2</v>
      </c>
      <c r="M1147">
        <v>13</v>
      </c>
      <c r="N1147">
        <v>27</v>
      </c>
      <c r="O1147">
        <v>99</v>
      </c>
      <c r="P1147" s="28">
        <v>5.6</v>
      </c>
      <c r="Q1147">
        <v>3.3</v>
      </c>
      <c r="R1147">
        <v>3.5</v>
      </c>
      <c r="S1147">
        <v>3.1</v>
      </c>
      <c r="T1147">
        <v>0</v>
      </c>
      <c r="U1147">
        <v>2</v>
      </c>
      <c r="V1147">
        <v>-47.217614202620098</v>
      </c>
      <c r="W1147">
        <v>11.395896084861199</v>
      </c>
      <c r="X1147">
        <v>2.8890605834740377</v>
      </c>
      <c r="Y1147">
        <v>15.922321136267881</v>
      </c>
      <c r="Z1147">
        <v>-6.9089883894314941</v>
      </c>
      <c r="AA1147">
        <v>-2.6596398488760977</v>
      </c>
      <c r="AB1147">
        <v>-0.269234836087136</v>
      </c>
      <c r="AC1147">
        <v>0.52046859057448969</v>
      </c>
      <c r="AD1147">
        <v>-1.1701289719171593</v>
      </c>
      <c r="AE1147">
        <v>18.393469723859472</v>
      </c>
      <c r="AF1147">
        <v>-10.47404202517988</v>
      </c>
      <c r="AG1147">
        <v>7.2218940112669019</v>
      </c>
      <c r="AH1147">
        <v>5.1353970223302596</v>
      </c>
      <c r="AI1147">
        <v>-0.34293033094288611</v>
      </c>
      <c r="AJ1147">
        <v>0</v>
      </c>
      <c r="AK1147">
        <v>-0.269156178949852</v>
      </c>
      <c r="AL1147">
        <v>-7.8332276313703568</v>
      </c>
      <c r="AM1147">
        <v>3.9618713428439626E-4</v>
      </c>
      <c r="AN1147" s="2"/>
    </row>
    <row r="1148" spans="1:40" x14ac:dyDescent="0.45">
      <c r="A1148">
        <v>1147</v>
      </c>
      <c r="B1148" t="s">
        <v>671</v>
      </c>
      <c r="C1148">
        <v>2017</v>
      </c>
      <c r="D1148">
        <v>32</v>
      </c>
      <c r="E1148" t="s">
        <v>37</v>
      </c>
      <c r="F1148" t="s">
        <v>17</v>
      </c>
      <c r="G1148">
        <v>543</v>
      </c>
      <c r="H1148">
        <v>72</v>
      </c>
      <c r="I1148">
        <v>147</v>
      </c>
      <c r="J1148">
        <v>94</v>
      </c>
      <c r="K1148">
        <v>32</v>
      </c>
      <c r="L1148">
        <v>0</v>
      </c>
      <c r="M1148">
        <v>7</v>
      </c>
      <c r="N1148">
        <v>59</v>
      </c>
      <c r="O1148">
        <v>150</v>
      </c>
      <c r="P1148" s="28">
        <v>5.6</v>
      </c>
      <c r="Q1148">
        <v>3.9</v>
      </c>
      <c r="R1148">
        <v>5.2</v>
      </c>
      <c r="S1148">
        <v>0.6</v>
      </c>
      <c r="T1148">
        <v>35</v>
      </c>
      <c r="U1148">
        <v>-1</v>
      </c>
      <c r="V1148">
        <v>-47.217614202620098</v>
      </c>
      <c r="W1148">
        <v>9.8849386167406266</v>
      </c>
      <c r="X1148">
        <v>2.506173036266635</v>
      </c>
      <c r="Y1148">
        <v>14.185340648675021</v>
      </c>
      <c r="Z1148">
        <v>-5.5986630052289694</v>
      </c>
      <c r="AA1148">
        <v>-2.9347750056563839</v>
      </c>
      <c r="AB1148">
        <v>0</v>
      </c>
      <c r="AC1148">
        <v>0.28025231800164829</v>
      </c>
      <c r="AD1148">
        <v>-2.5569484941893483</v>
      </c>
      <c r="AE1148">
        <v>27.868893520999201</v>
      </c>
      <c r="AF1148">
        <v>-10.47404202517988</v>
      </c>
      <c r="AG1148">
        <v>8.5349656496790658</v>
      </c>
      <c r="AH1148">
        <v>7.6297327188906721</v>
      </c>
      <c r="AI1148">
        <v>-6.6373612440558588E-2</v>
      </c>
      <c r="AJ1148">
        <v>-7.6520093029557446</v>
      </c>
      <c r="AK1148">
        <v>0.134578089474926</v>
      </c>
      <c r="AL1148">
        <v>-5.4755510495431849</v>
      </c>
      <c r="AM1148">
        <v>4.1704546314944449E-3</v>
      </c>
      <c r="AN1148" s="2"/>
    </row>
    <row r="1149" spans="1:40" x14ac:dyDescent="0.45">
      <c r="A1149">
        <v>1148</v>
      </c>
      <c r="B1149" t="s">
        <v>525</v>
      </c>
      <c r="C1149">
        <v>1987</v>
      </c>
      <c r="D1149">
        <v>24</v>
      </c>
      <c r="E1149" t="s">
        <v>158</v>
      </c>
      <c r="F1149" t="s">
        <v>13</v>
      </c>
      <c r="G1149">
        <v>696</v>
      </c>
      <c r="H1149">
        <v>103</v>
      </c>
      <c r="I1149">
        <v>168</v>
      </c>
      <c r="J1149">
        <v>106</v>
      </c>
      <c r="K1149">
        <v>33</v>
      </c>
      <c r="L1149">
        <v>5</v>
      </c>
      <c r="M1149">
        <v>32</v>
      </c>
      <c r="N1149">
        <v>39</v>
      </c>
      <c r="O1149">
        <v>99</v>
      </c>
      <c r="P1149" s="28">
        <v>5.6</v>
      </c>
      <c r="Q1149">
        <v>3.4</v>
      </c>
      <c r="R1149">
        <v>3</v>
      </c>
      <c r="S1149">
        <v>2.2999999999999998</v>
      </c>
      <c r="T1149">
        <v>4</v>
      </c>
      <c r="U1149">
        <v>7</v>
      </c>
      <c r="V1149">
        <v>-47.217614202620098</v>
      </c>
      <c r="W1149">
        <v>12.670197563999034</v>
      </c>
      <c r="X1149">
        <v>3.5852197602147697</v>
      </c>
      <c r="Y1149">
        <v>16.211817884200023</v>
      </c>
      <c r="Z1149">
        <v>-6.3133859420667102</v>
      </c>
      <c r="AA1149">
        <v>-3.0264867245831457</v>
      </c>
      <c r="AB1149">
        <v>-0.67308709021783997</v>
      </c>
      <c r="AC1149">
        <v>1.2811534537218208</v>
      </c>
      <c r="AD1149">
        <v>-1.6901862927692302</v>
      </c>
      <c r="AE1149">
        <v>18.393469723859472</v>
      </c>
      <c r="AF1149">
        <v>-10.47404202517988</v>
      </c>
      <c r="AG1149">
        <v>7.4407392843355966</v>
      </c>
      <c r="AH1149">
        <v>4.4017688762830796</v>
      </c>
      <c r="AI1149">
        <v>-0.25443218102214127</v>
      </c>
      <c r="AJ1149">
        <v>-0.874515348909228</v>
      </c>
      <c r="AK1149">
        <v>-0.94204662632448199</v>
      </c>
      <c r="AL1149">
        <v>-7.4814298870789617</v>
      </c>
      <c r="AM1149">
        <v>5.6313386930772677E-4</v>
      </c>
      <c r="AN1149" s="2"/>
    </row>
    <row r="1150" spans="1:40" x14ac:dyDescent="0.45">
      <c r="A1150">
        <v>1149</v>
      </c>
      <c r="B1150" t="s">
        <v>672</v>
      </c>
      <c r="C1150">
        <v>1999</v>
      </c>
      <c r="D1150">
        <v>30</v>
      </c>
      <c r="E1150" t="s">
        <v>62</v>
      </c>
      <c r="F1150" t="s">
        <v>17</v>
      </c>
      <c r="G1150">
        <v>675</v>
      </c>
      <c r="H1150">
        <v>103</v>
      </c>
      <c r="I1150">
        <v>174</v>
      </c>
      <c r="J1150">
        <v>101</v>
      </c>
      <c r="K1150">
        <v>41</v>
      </c>
      <c r="L1150">
        <v>6</v>
      </c>
      <c r="M1150">
        <v>22</v>
      </c>
      <c r="N1150">
        <v>75</v>
      </c>
      <c r="O1150">
        <v>128</v>
      </c>
      <c r="P1150" s="28">
        <v>5.6</v>
      </c>
      <c r="Q1150">
        <v>3.6</v>
      </c>
      <c r="R1150">
        <v>4</v>
      </c>
      <c r="S1150">
        <v>0.8</v>
      </c>
      <c r="T1150">
        <v>29</v>
      </c>
      <c r="U1150">
        <v>1</v>
      </c>
      <c r="V1150">
        <v>-47.217614202620098</v>
      </c>
      <c r="W1150">
        <v>12.287907120257684</v>
      </c>
      <c r="X1150">
        <v>3.5852197602147697</v>
      </c>
      <c r="Y1150">
        <v>16.790811380064312</v>
      </c>
      <c r="Z1150">
        <v>-6.0155847183843179</v>
      </c>
      <c r="AA1150">
        <v>-3.7601804759972417</v>
      </c>
      <c r="AB1150">
        <v>-0.80770450826140805</v>
      </c>
      <c r="AC1150">
        <v>0.88079299943375178</v>
      </c>
      <c r="AD1150">
        <v>-3.2503582553254424</v>
      </c>
      <c r="AE1150">
        <v>23.781455804585985</v>
      </c>
      <c r="AF1150">
        <v>-10.47404202517988</v>
      </c>
      <c r="AG1150">
        <v>7.8784298304729843</v>
      </c>
      <c r="AH1150">
        <v>5.8690251683774397</v>
      </c>
      <c r="AI1150">
        <v>-8.8498149920744798E-2</v>
      </c>
      <c r="AJ1150">
        <v>-6.3402362795919034</v>
      </c>
      <c r="AK1150">
        <v>-0.134578089474926</v>
      </c>
      <c r="AL1150">
        <v>-7.0151546413490351</v>
      </c>
      <c r="AM1150">
        <v>8.9736092740545401E-4</v>
      </c>
      <c r="AN1150" s="2"/>
    </row>
    <row r="1151" spans="1:40" x14ac:dyDescent="0.45">
      <c r="A1151">
        <v>1150</v>
      </c>
      <c r="B1151" t="s">
        <v>185</v>
      </c>
      <c r="C1151">
        <v>1979</v>
      </c>
      <c r="D1151">
        <v>31</v>
      </c>
      <c r="E1151" t="s">
        <v>73</v>
      </c>
      <c r="F1151" t="s">
        <v>17</v>
      </c>
      <c r="G1151">
        <v>538</v>
      </c>
      <c r="H1151">
        <v>73</v>
      </c>
      <c r="I1151">
        <v>128</v>
      </c>
      <c r="J1151">
        <v>87</v>
      </c>
      <c r="K1151">
        <v>19</v>
      </c>
      <c r="L1151">
        <v>0</v>
      </c>
      <c r="M1151">
        <v>4</v>
      </c>
      <c r="N1151">
        <v>67</v>
      </c>
      <c r="O1151">
        <v>123</v>
      </c>
      <c r="P1151" s="28">
        <v>5.6</v>
      </c>
      <c r="Q1151">
        <v>3.8</v>
      </c>
      <c r="R1151">
        <v>4.4000000000000004</v>
      </c>
      <c r="S1151">
        <v>2</v>
      </c>
      <c r="T1151">
        <v>17</v>
      </c>
      <c r="U1151">
        <v>0</v>
      </c>
      <c r="V1151">
        <v>-47.217614202620098</v>
      </c>
      <c r="W1151">
        <v>9.7939170825164954</v>
      </c>
      <c r="X1151">
        <v>2.5409809951036717</v>
      </c>
      <c r="Y1151">
        <v>12.35186124510478</v>
      </c>
      <c r="Z1151">
        <v>-5.181741292073621</v>
      </c>
      <c r="AA1151">
        <v>-1.742522659608478</v>
      </c>
      <c r="AB1151">
        <v>0</v>
      </c>
      <c r="AC1151">
        <v>0.1601441817152276</v>
      </c>
      <c r="AD1151">
        <v>-2.9036533747573956</v>
      </c>
      <c r="AE1151">
        <v>22.852492687219346</v>
      </c>
      <c r="AF1151">
        <v>-10.47404202517988</v>
      </c>
      <c r="AG1151">
        <v>8.3161203766103728</v>
      </c>
      <c r="AH1151">
        <v>6.4559276852151841</v>
      </c>
      <c r="AI1151">
        <v>-0.22124537480186199</v>
      </c>
      <c r="AJ1151">
        <v>-3.7166902328642188</v>
      </c>
      <c r="AK1151">
        <v>0</v>
      </c>
      <c r="AL1151">
        <v>-8.9860649084204756</v>
      </c>
      <c r="AM1151">
        <v>1.2512591068418889E-4</v>
      </c>
      <c r="AN1151" s="2"/>
    </row>
    <row r="1152" spans="1:40" x14ac:dyDescent="0.45">
      <c r="A1152">
        <v>1151</v>
      </c>
      <c r="B1152" t="s">
        <v>673</v>
      </c>
      <c r="C1152">
        <v>1988</v>
      </c>
      <c r="D1152">
        <v>24</v>
      </c>
      <c r="E1152" t="s">
        <v>73</v>
      </c>
      <c r="F1152" t="s">
        <v>17</v>
      </c>
      <c r="G1152">
        <v>589</v>
      </c>
      <c r="H1152">
        <v>95</v>
      </c>
      <c r="I1152">
        <v>144</v>
      </c>
      <c r="J1152">
        <v>96</v>
      </c>
      <c r="K1152">
        <v>29</v>
      </c>
      <c r="L1152">
        <v>1</v>
      </c>
      <c r="M1152">
        <v>27</v>
      </c>
      <c r="N1152">
        <v>87</v>
      </c>
      <c r="O1152">
        <v>143</v>
      </c>
      <c r="P1152" s="28">
        <v>5.6</v>
      </c>
      <c r="Q1152">
        <v>3.5</v>
      </c>
      <c r="R1152">
        <v>5.3</v>
      </c>
      <c r="S1152">
        <v>-0.4</v>
      </c>
      <c r="T1152">
        <v>30</v>
      </c>
      <c r="U1152">
        <v>4</v>
      </c>
      <c r="V1152">
        <v>-47.217614202620098</v>
      </c>
      <c r="W1152">
        <v>10.722336731602631</v>
      </c>
      <c r="X1152">
        <v>3.3067560895184771</v>
      </c>
      <c r="Y1152">
        <v>13.895843900742879</v>
      </c>
      <c r="Z1152">
        <v>-5.7177834947019264</v>
      </c>
      <c r="AA1152">
        <v>-2.6596398488760977</v>
      </c>
      <c r="AB1152">
        <v>-0.134617418043568</v>
      </c>
      <c r="AC1152">
        <v>1.0809732265777863</v>
      </c>
      <c r="AD1152">
        <v>-3.7704155761775136</v>
      </c>
      <c r="AE1152">
        <v>26.568345156685904</v>
      </c>
      <c r="AF1152">
        <v>-10.47404202517988</v>
      </c>
      <c r="AG1152">
        <v>7.6595845574042905</v>
      </c>
      <c r="AH1152">
        <v>7.7764583481001077</v>
      </c>
      <c r="AI1152">
        <v>4.4249074960372399E-2</v>
      </c>
      <c r="AJ1152">
        <v>-6.5588651168192103</v>
      </c>
      <c r="AK1152">
        <v>-0.538312357899704</v>
      </c>
      <c r="AL1152">
        <v>-6.0167429547255455</v>
      </c>
      <c r="AM1152">
        <v>2.431668614499902E-3</v>
      </c>
      <c r="AN1152" s="2"/>
    </row>
    <row r="1153" spans="1:40" x14ac:dyDescent="0.45">
      <c r="A1153">
        <v>1152</v>
      </c>
      <c r="B1153" t="s">
        <v>418</v>
      </c>
      <c r="C1153">
        <v>2016</v>
      </c>
      <c r="D1153">
        <v>34</v>
      </c>
      <c r="E1153" t="s">
        <v>59</v>
      </c>
      <c r="F1153" t="s">
        <v>13</v>
      </c>
      <c r="G1153">
        <v>679</v>
      </c>
      <c r="H1153">
        <v>117</v>
      </c>
      <c r="I1153">
        <v>178</v>
      </c>
      <c r="J1153">
        <v>117</v>
      </c>
      <c r="K1153">
        <v>29</v>
      </c>
      <c r="L1153">
        <v>4</v>
      </c>
      <c r="M1153">
        <v>14</v>
      </c>
      <c r="N1153">
        <v>45</v>
      </c>
      <c r="O1153">
        <v>122</v>
      </c>
      <c r="P1153" s="28">
        <v>5.6</v>
      </c>
      <c r="Q1153">
        <v>3.3</v>
      </c>
      <c r="R1153">
        <v>4.7</v>
      </c>
      <c r="S1153">
        <v>1.3</v>
      </c>
      <c r="T1153">
        <v>18</v>
      </c>
      <c r="U1153">
        <v>1</v>
      </c>
      <c r="V1153">
        <v>-47.217614202620098</v>
      </c>
      <c r="W1153">
        <v>12.360724347636989</v>
      </c>
      <c r="X1153">
        <v>4.0725311839332825</v>
      </c>
      <c r="Y1153">
        <v>17.176807043973835</v>
      </c>
      <c r="Z1153">
        <v>-6.9685486341679725</v>
      </c>
      <c r="AA1153">
        <v>-2.6596398488760977</v>
      </c>
      <c r="AB1153">
        <v>-0.538469672174272</v>
      </c>
      <c r="AC1153">
        <v>0.56050463600329659</v>
      </c>
      <c r="AD1153">
        <v>-1.9502149531952655</v>
      </c>
      <c r="AE1153">
        <v>22.666700063746017</v>
      </c>
      <c r="AF1153">
        <v>-10.47404202517988</v>
      </c>
      <c r="AG1153">
        <v>7.2218940112669019</v>
      </c>
      <c r="AH1153">
        <v>6.896104572843492</v>
      </c>
      <c r="AI1153">
        <v>-0.14380949362121029</v>
      </c>
      <c r="AJ1153">
        <v>-3.9353190700915262</v>
      </c>
      <c r="AK1153">
        <v>-0.134578089474926</v>
      </c>
      <c r="AL1153">
        <v>-3.0669701299974328</v>
      </c>
      <c r="AM1153">
        <v>4.449045293329594E-2</v>
      </c>
      <c r="AN1153" s="2"/>
    </row>
    <row r="1154" spans="1:40" x14ac:dyDescent="0.45">
      <c r="A1154">
        <v>1153</v>
      </c>
      <c r="B1154" t="s">
        <v>654</v>
      </c>
      <c r="C1154">
        <v>2007</v>
      </c>
      <c r="D1154">
        <v>24</v>
      </c>
      <c r="E1154" t="s">
        <v>37</v>
      </c>
      <c r="F1154" t="s">
        <v>17</v>
      </c>
      <c r="G1154">
        <v>620</v>
      </c>
      <c r="H1154">
        <v>87</v>
      </c>
      <c r="I1154">
        <v>158</v>
      </c>
      <c r="J1154">
        <v>104</v>
      </c>
      <c r="K1154">
        <v>32</v>
      </c>
      <c r="L1154">
        <v>3</v>
      </c>
      <c r="M1154">
        <v>21</v>
      </c>
      <c r="N1154">
        <v>67</v>
      </c>
      <c r="O1154">
        <v>116</v>
      </c>
      <c r="P1154" s="28">
        <v>5.6</v>
      </c>
      <c r="Q1154">
        <v>3.7</v>
      </c>
      <c r="R1154">
        <v>3.8</v>
      </c>
      <c r="S1154">
        <v>2.7</v>
      </c>
      <c r="T1154">
        <v>14</v>
      </c>
      <c r="U1154">
        <v>-2</v>
      </c>
      <c r="V1154">
        <v>-47.217614202620098</v>
      </c>
      <c r="W1154">
        <v>11.286670243792242</v>
      </c>
      <c r="X1154">
        <v>3.028292418822184</v>
      </c>
      <c r="Y1154">
        <v>15.246828724426214</v>
      </c>
      <c r="Z1154">
        <v>-6.1942654525937533</v>
      </c>
      <c r="AA1154">
        <v>-2.9347750056563839</v>
      </c>
      <c r="AB1154">
        <v>-0.40385225413070402</v>
      </c>
      <c r="AC1154">
        <v>0.84075695400494488</v>
      </c>
      <c r="AD1154">
        <v>-2.9036533747573956</v>
      </c>
      <c r="AE1154">
        <v>21.551944322906049</v>
      </c>
      <c r="AF1154">
        <v>-10.47404202517988</v>
      </c>
      <c r="AG1154">
        <v>8.0972751035416781</v>
      </c>
      <c r="AH1154">
        <v>5.5755739099585675</v>
      </c>
      <c r="AI1154">
        <v>-0.29868125598251372</v>
      </c>
      <c r="AJ1154">
        <v>-3.0608037211822978</v>
      </c>
      <c r="AK1154">
        <v>0.269156178949852</v>
      </c>
      <c r="AL1154">
        <v>-7.5911894357012946</v>
      </c>
      <c r="AM1154">
        <v>5.0462539881781501E-4</v>
      </c>
      <c r="AN1154" s="2"/>
    </row>
    <row r="1155" spans="1:40" x14ac:dyDescent="0.45">
      <c r="A1155">
        <v>1154</v>
      </c>
      <c r="B1155" t="s">
        <v>75</v>
      </c>
      <c r="C1155">
        <v>2008</v>
      </c>
      <c r="D1155">
        <v>25</v>
      </c>
      <c r="E1155" t="s">
        <v>76</v>
      </c>
      <c r="F1155" t="s">
        <v>13</v>
      </c>
      <c r="G1155">
        <v>633</v>
      </c>
      <c r="H1155">
        <v>98</v>
      </c>
      <c r="I1155">
        <v>176</v>
      </c>
      <c r="J1155">
        <v>132</v>
      </c>
      <c r="K1155">
        <v>31</v>
      </c>
      <c r="L1155">
        <v>4</v>
      </c>
      <c r="M1155">
        <v>1</v>
      </c>
      <c r="N1155">
        <v>84</v>
      </c>
      <c r="O1155">
        <v>134</v>
      </c>
      <c r="P1155" s="28">
        <v>5.6</v>
      </c>
      <c r="Q1155">
        <v>3.4</v>
      </c>
      <c r="R1155">
        <v>6.2</v>
      </c>
      <c r="S1155">
        <v>0.3</v>
      </c>
      <c r="T1155">
        <v>28</v>
      </c>
      <c r="U1155">
        <v>2</v>
      </c>
      <c r="V1155">
        <v>-47.217614202620098</v>
      </c>
      <c r="W1155">
        <v>11.523326232774984</v>
      </c>
      <c r="X1155">
        <v>3.4111799660295867</v>
      </c>
      <c r="Y1155">
        <v>16.983809212019072</v>
      </c>
      <c r="Z1155">
        <v>-7.8619523052151488</v>
      </c>
      <c r="AA1155">
        <v>-2.8430632867296222</v>
      </c>
      <c r="AB1155">
        <v>-0.538469672174272</v>
      </c>
      <c r="AC1155">
        <v>4.0036045428806899E-2</v>
      </c>
      <c r="AD1155">
        <v>-3.6404012459644957</v>
      </c>
      <c r="AE1155">
        <v>24.896211545425952</v>
      </c>
      <c r="AF1155">
        <v>-10.47404202517988</v>
      </c>
      <c r="AG1155">
        <v>7.4407392843355966</v>
      </c>
      <c r="AH1155">
        <v>9.0969890109850322</v>
      </c>
      <c r="AI1155">
        <v>-3.3186806220279294E-2</v>
      </c>
      <c r="AJ1155">
        <v>-6.1216074423645956</v>
      </c>
      <c r="AK1155">
        <v>-0.269156178949852</v>
      </c>
      <c r="AL1155">
        <v>-5.6072018684192155</v>
      </c>
      <c r="AM1155">
        <v>3.6578985124353222E-3</v>
      </c>
      <c r="AN1155" s="2"/>
    </row>
    <row r="1156" spans="1:40" x14ac:dyDescent="0.45">
      <c r="A1156">
        <v>1155</v>
      </c>
      <c r="B1156" t="s">
        <v>391</v>
      </c>
      <c r="C1156">
        <v>2003</v>
      </c>
      <c r="D1156">
        <v>29</v>
      </c>
      <c r="E1156" t="s">
        <v>31</v>
      </c>
      <c r="F1156" t="s">
        <v>13</v>
      </c>
      <c r="G1156">
        <v>674</v>
      </c>
      <c r="H1156">
        <v>95</v>
      </c>
      <c r="I1156">
        <v>192</v>
      </c>
      <c r="J1156">
        <v>114</v>
      </c>
      <c r="K1156">
        <v>46</v>
      </c>
      <c r="L1156">
        <v>3</v>
      </c>
      <c r="M1156">
        <v>9</v>
      </c>
      <c r="N1156">
        <v>57</v>
      </c>
      <c r="O1156">
        <v>139</v>
      </c>
      <c r="P1156" s="28">
        <v>5.6</v>
      </c>
      <c r="Q1156">
        <v>3.2</v>
      </c>
      <c r="R1156">
        <v>4.8</v>
      </c>
      <c r="S1156">
        <v>0.3</v>
      </c>
      <c r="T1156">
        <v>34</v>
      </c>
      <c r="U1156">
        <v>-4</v>
      </c>
      <c r="V1156">
        <v>-47.217614202620098</v>
      </c>
      <c r="W1156">
        <v>12.269702813412858</v>
      </c>
      <c r="X1156">
        <v>3.3067560895184771</v>
      </c>
      <c r="Y1156">
        <v>18.527791867657172</v>
      </c>
      <c r="Z1156">
        <v>-6.7898678999585371</v>
      </c>
      <c r="AA1156">
        <v>-4.2187390706310524</v>
      </c>
      <c r="AB1156">
        <v>-0.40385225413070402</v>
      </c>
      <c r="AC1156">
        <v>0.36032440885926209</v>
      </c>
      <c r="AD1156">
        <v>-2.4702722740473364</v>
      </c>
      <c r="AE1156">
        <v>25.825174662792591</v>
      </c>
      <c r="AF1156">
        <v>-10.47404202517988</v>
      </c>
      <c r="AG1156">
        <v>7.0030487381982089</v>
      </c>
      <c r="AH1156">
        <v>7.0428302020529276</v>
      </c>
      <c r="AI1156">
        <v>-3.3186806220279294E-2</v>
      </c>
      <c r="AJ1156">
        <v>-7.4333804657284377</v>
      </c>
      <c r="AK1156">
        <v>0.538312357899704</v>
      </c>
      <c r="AL1156">
        <v>-4.1670138581251255</v>
      </c>
      <c r="AM1156">
        <v>1.5261935058770737E-2</v>
      </c>
      <c r="AN1156" s="2"/>
    </row>
    <row r="1157" spans="1:40" x14ac:dyDescent="0.45">
      <c r="A1157">
        <v>1156</v>
      </c>
      <c r="B1157" t="s">
        <v>674</v>
      </c>
      <c r="C1157">
        <v>1993</v>
      </c>
      <c r="D1157">
        <v>34</v>
      </c>
      <c r="E1157" t="s">
        <v>59</v>
      </c>
      <c r="F1157" t="s">
        <v>13</v>
      </c>
      <c r="G1157">
        <v>707</v>
      </c>
      <c r="H1157">
        <v>113</v>
      </c>
      <c r="I1157">
        <v>177</v>
      </c>
      <c r="J1157">
        <v>143</v>
      </c>
      <c r="K1157">
        <v>27</v>
      </c>
      <c r="L1157">
        <v>0</v>
      </c>
      <c r="M1157">
        <v>16</v>
      </c>
      <c r="N1157">
        <v>132</v>
      </c>
      <c r="O1157">
        <v>130</v>
      </c>
      <c r="P1157" s="28">
        <v>5.6</v>
      </c>
      <c r="Q1157">
        <v>3.3</v>
      </c>
      <c r="R1157">
        <v>5.5</v>
      </c>
      <c r="S1157">
        <v>0</v>
      </c>
      <c r="T1157">
        <v>32</v>
      </c>
      <c r="U1157">
        <v>1</v>
      </c>
      <c r="V1157">
        <v>-47.217614202620098</v>
      </c>
      <c r="W1157">
        <v>12.870444939292122</v>
      </c>
      <c r="X1157">
        <v>3.9332993485851357</v>
      </c>
      <c r="Y1157">
        <v>17.080308127996453</v>
      </c>
      <c r="Z1157">
        <v>-8.5171149973164102</v>
      </c>
      <c r="AA1157">
        <v>-2.4762164110225742</v>
      </c>
      <c r="AB1157">
        <v>0</v>
      </c>
      <c r="AC1157">
        <v>0.64057672686091038</v>
      </c>
      <c r="AD1157">
        <v>-5.7206305293727793</v>
      </c>
      <c r="AE1157">
        <v>24.153041051532639</v>
      </c>
      <c r="AF1157">
        <v>-10.47404202517988</v>
      </c>
      <c r="AG1157">
        <v>7.2218940112669019</v>
      </c>
      <c r="AH1157">
        <v>8.0699096065189799</v>
      </c>
      <c r="AI1157">
        <v>0</v>
      </c>
      <c r="AJ1157">
        <v>-6.996122791273824</v>
      </c>
      <c r="AK1157">
        <v>-0.134578089474926</v>
      </c>
      <c r="AL1157">
        <v>-7.5668452342073511</v>
      </c>
      <c r="AM1157">
        <v>5.1705442285652418E-4</v>
      </c>
      <c r="AN1157" s="2"/>
    </row>
    <row r="1158" spans="1:40" x14ac:dyDescent="0.45">
      <c r="A1158">
        <v>1157</v>
      </c>
      <c r="B1158" t="s">
        <v>675</v>
      </c>
      <c r="C1158">
        <v>2012</v>
      </c>
      <c r="D1158">
        <v>34</v>
      </c>
      <c r="E1158" t="s">
        <v>43</v>
      </c>
      <c r="F1158" t="s">
        <v>17</v>
      </c>
      <c r="G1158">
        <v>630</v>
      </c>
      <c r="H1158">
        <v>92</v>
      </c>
      <c r="I1158">
        <v>171</v>
      </c>
      <c r="J1158">
        <v>91</v>
      </c>
      <c r="K1158">
        <v>50</v>
      </c>
      <c r="L1158">
        <v>3</v>
      </c>
      <c r="M1158">
        <v>9</v>
      </c>
      <c r="N1158">
        <v>44</v>
      </c>
      <c r="O1158">
        <v>136</v>
      </c>
      <c r="P1158" s="28">
        <v>5.6</v>
      </c>
      <c r="Q1158">
        <v>3.7</v>
      </c>
      <c r="R1158">
        <v>5</v>
      </c>
      <c r="S1158">
        <v>0.8</v>
      </c>
      <c r="T1158">
        <v>29</v>
      </c>
      <c r="U1158">
        <v>-1</v>
      </c>
      <c r="V1158">
        <v>-47.217614202620098</v>
      </c>
      <c r="W1158">
        <v>11.468713312240505</v>
      </c>
      <c r="X1158">
        <v>3.202332213007367</v>
      </c>
      <c r="Y1158">
        <v>16.501314632132168</v>
      </c>
      <c r="Z1158">
        <v>-5.419982271019534</v>
      </c>
      <c r="AA1158">
        <v>-4.5855859463380995</v>
      </c>
      <c r="AB1158">
        <v>-0.40385225413070402</v>
      </c>
      <c r="AC1158">
        <v>0.36032440885926209</v>
      </c>
      <c r="AD1158">
        <v>-1.9068768431242598</v>
      </c>
      <c r="AE1158">
        <v>25.267796792372607</v>
      </c>
      <c r="AF1158">
        <v>-10.47404202517988</v>
      </c>
      <c r="AG1158">
        <v>8.0972751035416781</v>
      </c>
      <c r="AH1158">
        <v>7.3362814604717999</v>
      </c>
      <c r="AI1158">
        <v>-8.8498149920744798E-2</v>
      </c>
      <c r="AJ1158">
        <v>-6.3402362795919034</v>
      </c>
      <c r="AK1158">
        <v>0.134578089474926</v>
      </c>
      <c r="AL1158">
        <v>-4.0680719598249127</v>
      </c>
      <c r="AM1158">
        <v>1.6822507238115205E-2</v>
      </c>
      <c r="AN1158" s="2"/>
    </row>
    <row r="1159" spans="1:40" x14ac:dyDescent="0.45">
      <c r="A1159">
        <v>1158</v>
      </c>
      <c r="B1159" t="s">
        <v>126</v>
      </c>
      <c r="C1159">
        <v>1985</v>
      </c>
      <c r="D1159">
        <v>24</v>
      </c>
      <c r="E1159" t="s">
        <v>127</v>
      </c>
      <c r="F1159" t="s">
        <v>13</v>
      </c>
      <c r="G1159">
        <v>718</v>
      </c>
      <c r="H1159">
        <v>116</v>
      </c>
      <c r="I1159">
        <v>181</v>
      </c>
      <c r="J1159">
        <v>118</v>
      </c>
      <c r="K1159">
        <v>32</v>
      </c>
      <c r="L1159">
        <v>5</v>
      </c>
      <c r="M1159">
        <v>2</v>
      </c>
      <c r="N1159">
        <v>67</v>
      </c>
      <c r="O1159">
        <v>124</v>
      </c>
      <c r="P1159" s="28">
        <v>5.6</v>
      </c>
      <c r="Q1159">
        <v>3.4</v>
      </c>
      <c r="R1159">
        <v>5.6</v>
      </c>
      <c r="S1159">
        <v>1.1000000000000001</v>
      </c>
      <c r="T1159">
        <v>24</v>
      </c>
      <c r="U1159">
        <v>-2</v>
      </c>
      <c r="V1159">
        <v>-47.217614202620098</v>
      </c>
      <c r="W1159">
        <v>13.070692314585211</v>
      </c>
      <c r="X1159">
        <v>4.0377232250962454</v>
      </c>
      <c r="Y1159">
        <v>17.466303791905979</v>
      </c>
      <c r="Z1159">
        <v>-7.028108878904451</v>
      </c>
      <c r="AA1159">
        <v>-2.9347750056563839</v>
      </c>
      <c r="AB1159">
        <v>-0.67308709021783997</v>
      </c>
      <c r="AC1159">
        <v>8.0072090857613798E-2</v>
      </c>
      <c r="AD1159">
        <v>-2.9036533747573956</v>
      </c>
      <c r="AE1159">
        <v>23.038285310692672</v>
      </c>
      <c r="AF1159">
        <v>-10.47404202517988</v>
      </c>
      <c r="AG1159">
        <v>7.4407392843355966</v>
      </c>
      <c r="AH1159">
        <v>8.2166352357284147</v>
      </c>
      <c r="AI1159">
        <v>-0.12168495614102411</v>
      </c>
      <c r="AJ1159">
        <v>-5.2470920934553682</v>
      </c>
      <c r="AK1159">
        <v>0.269156178949852</v>
      </c>
      <c r="AL1159">
        <v>-2.9804501947808646</v>
      </c>
      <c r="AM1159">
        <v>4.8316923474176807E-2</v>
      </c>
      <c r="AN1159" s="2"/>
    </row>
    <row r="1160" spans="1:40" x14ac:dyDescent="0.45">
      <c r="A1160">
        <v>1159</v>
      </c>
      <c r="B1160" t="s">
        <v>459</v>
      </c>
      <c r="C1160">
        <v>1971</v>
      </c>
      <c r="D1160">
        <v>26</v>
      </c>
      <c r="E1160" t="s">
        <v>40</v>
      </c>
      <c r="F1160" t="s">
        <v>13</v>
      </c>
      <c r="G1160">
        <v>692</v>
      </c>
      <c r="H1160">
        <v>85</v>
      </c>
      <c r="I1160">
        <v>175</v>
      </c>
      <c r="J1160">
        <v>110</v>
      </c>
      <c r="K1160">
        <v>33</v>
      </c>
      <c r="L1160">
        <v>2</v>
      </c>
      <c r="M1160">
        <v>11</v>
      </c>
      <c r="N1160">
        <v>63</v>
      </c>
      <c r="O1160">
        <v>129</v>
      </c>
      <c r="P1160" s="28">
        <v>5.6</v>
      </c>
      <c r="Q1160">
        <v>3.3</v>
      </c>
      <c r="R1160">
        <v>4.9000000000000004</v>
      </c>
      <c r="S1160">
        <v>0.3</v>
      </c>
      <c r="T1160">
        <v>22</v>
      </c>
      <c r="U1160">
        <v>4</v>
      </c>
      <c r="V1160">
        <v>-47.217614202620098</v>
      </c>
      <c r="W1160">
        <v>12.597380336619729</v>
      </c>
      <c r="X1160">
        <v>2.9586765011481111</v>
      </c>
      <c r="Y1160">
        <v>16.887310296041694</v>
      </c>
      <c r="Z1160">
        <v>-6.5516269210126241</v>
      </c>
      <c r="AA1160">
        <v>-3.0264867245831457</v>
      </c>
      <c r="AB1160">
        <v>-0.269234836087136</v>
      </c>
      <c r="AC1160">
        <v>0.44039649971687589</v>
      </c>
      <c r="AD1160">
        <v>-2.7303009344733717</v>
      </c>
      <c r="AE1160">
        <v>23.967248428059314</v>
      </c>
      <c r="AF1160">
        <v>-10.47404202517988</v>
      </c>
      <c r="AG1160">
        <v>7.2218940112669019</v>
      </c>
      <c r="AH1160">
        <v>7.1895558312623642</v>
      </c>
      <c r="AI1160">
        <v>-3.3186806220279294E-2</v>
      </c>
      <c r="AJ1160">
        <v>-4.8098344190007536</v>
      </c>
      <c r="AK1160">
        <v>-0.538312357899704</v>
      </c>
      <c r="AL1160">
        <v>-4.3881773229620009</v>
      </c>
      <c r="AM1160">
        <v>1.2270906559998181E-2</v>
      </c>
      <c r="AN1160" s="2"/>
    </row>
    <row r="1161" spans="1:40" x14ac:dyDescent="0.45">
      <c r="A1161">
        <v>1160</v>
      </c>
      <c r="B1161" t="s">
        <v>322</v>
      </c>
      <c r="C1161">
        <v>1951</v>
      </c>
      <c r="D1161">
        <v>35</v>
      </c>
      <c r="E1161" t="s">
        <v>233</v>
      </c>
      <c r="F1161" t="s">
        <v>17</v>
      </c>
      <c r="G1161">
        <v>654</v>
      </c>
      <c r="H1161">
        <v>88</v>
      </c>
      <c r="I1161">
        <v>127</v>
      </c>
      <c r="J1161">
        <v>94</v>
      </c>
      <c r="K1161">
        <v>17</v>
      </c>
      <c r="L1161">
        <v>2</v>
      </c>
      <c r="M1161">
        <v>8</v>
      </c>
      <c r="N1161">
        <v>127</v>
      </c>
      <c r="O1161">
        <v>108</v>
      </c>
      <c r="P1161" s="28">
        <v>5.6</v>
      </c>
      <c r="Q1161">
        <v>3.2</v>
      </c>
      <c r="R1161">
        <v>4.7</v>
      </c>
      <c r="S1161">
        <v>1.7</v>
      </c>
      <c r="T1161">
        <v>13</v>
      </c>
      <c r="U1161">
        <v>2</v>
      </c>
      <c r="V1161">
        <v>-47.217614202620098</v>
      </c>
      <c r="W1161">
        <v>11.905616676516335</v>
      </c>
      <c r="X1161">
        <v>3.0631003776592207</v>
      </c>
      <c r="Y1161">
        <v>12.255362329127399</v>
      </c>
      <c r="Z1161">
        <v>-5.5986630052289694</v>
      </c>
      <c r="AA1161">
        <v>-1.559099221754954</v>
      </c>
      <c r="AB1161">
        <v>-0.269234836087136</v>
      </c>
      <c r="AC1161">
        <v>0.32028836343045519</v>
      </c>
      <c r="AD1161">
        <v>-5.5039399790177495</v>
      </c>
      <c r="AE1161">
        <v>20.065603335119423</v>
      </c>
      <c r="AF1161">
        <v>-10.47404202517988</v>
      </c>
      <c r="AG1161">
        <v>7.0030487381982089</v>
      </c>
      <c r="AH1161">
        <v>6.896104572843492</v>
      </c>
      <c r="AI1161">
        <v>-0.18805856858158268</v>
      </c>
      <c r="AJ1161">
        <v>-2.842174883954991</v>
      </c>
      <c r="AK1161">
        <v>-0.269156178949852</v>
      </c>
      <c r="AL1161">
        <v>-12.412858508480689</v>
      </c>
      <c r="AM1161">
        <v>4.0659522992561796E-6</v>
      </c>
      <c r="AN1161" s="2"/>
    </row>
    <row r="1162" spans="1:40" x14ac:dyDescent="0.45">
      <c r="A1162">
        <v>1161</v>
      </c>
      <c r="B1162" t="s">
        <v>367</v>
      </c>
      <c r="C1162">
        <v>2001</v>
      </c>
      <c r="D1162">
        <v>30</v>
      </c>
      <c r="E1162" t="s">
        <v>235</v>
      </c>
      <c r="F1162" t="s">
        <v>13</v>
      </c>
      <c r="G1162">
        <v>644</v>
      </c>
      <c r="H1162">
        <v>101</v>
      </c>
      <c r="I1162">
        <v>153</v>
      </c>
      <c r="J1162">
        <v>77</v>
      </c>
      <c r="K1162">
        <v>26</v>
      </c>
      <c r="L1162">
        <v>1</v>
      </c>
      <c r="M1162">
        <v>0</v>
      </c>
      <c r="N1162">
        <v>111</v>
      </c>
      <c r="O1162">
        <v>170</v>
      </c>
      <c r="P1162" s="28">
        <v>5.6</v>
      </c>
      <c r="Q1162">
        <v>3.3</v>
      </c>
      <c r="R1162">
        <v>6.4</v>
      </c>
      <c r="S1162">
        <v>-1.6</v>
      </c>
      <c r="T1162">
        <v>53</v>
      </c>
      <c r="U1162">
        <v>-2</v>
      </c>
      <c r="V1162">
        <v>-47.217614202620098</v>
      </c>
      <c r="W1162">
        <v>11.723573608068072</v>
      </c>
      <c r="X1162">
        <v>3.5156038425406964</v>
      </c>
      <c r="Y1162">
        <v>14.764334144539308</v>
      </c>
      <c r="Z1162">
        <v>-4.5861388447088363</v>
      </c>
      <c r="AA1162">
        <v>-2.384504692095812</v>
      </c>
      <c r="AB1162">
        <v>-0.134617418043568</v>
      </c>
      <c r="AC1162">
        <v>0</v>
      </c>
      <c r="AD1162">
        <v>-4.8105302178816549</v>
      </c>
      <c r="AE1162">
        <v>31.584745990465763</v>
      </c>
      <c r="AF1162">
        <v>-10.47404202517988</v>
      </c>
      <c r="AG1162">
        <v>7.2218940112669019</v>
      </c>
      <c r="AH1162">
        <v>9.3904402694039035</v>
      </c>
      <c r="AI1162">
        <v>0.1769962998414896</v>
      </c>
      <c r="AJ1162">
        <v>-11.587328373047271</v>
      </c>
      <c r="AK1162">
        <v>0.269156178949852</v>
      </c>
      <c r="AL1162">
        <v>-2.5480314285011358</v>
      </c>
      <c r="AM1162">
        <v>7.2558847113350158E-2</v>
      </c>
      <c r="AN1162" s="2"/>
    </row>
    <row r="1163" spans="1:40" x14ac:dyDescent="0.45">
      <c r="A1163">
        <v>1162</v>
      </c>
      <c r="B1163" t="s">
        <v>187</v>
      </c>
      <c r="C1163">
        <v>1970</v>
      </c>
      <c r="D1163">
        <v>29</v>
      </c>
      <c r="E1163" t="s">
        <v>25</v>
      </c>
      <c r="F1163" t="s">
        <v>17</v>
      </c>
      <c r="G1163">
        <v>704</v>
      </c>
      <c r="H1163">
        <v>89</v>
      </c>
      <c r="I1163">
        <v>203</v>
      </c>
      <c r="J1163">
        <v>146</v>
      </c>
      <c r="K1163">
        <v>27</v>
      </c>
      <c r="L1163">
        <v>9</v>
      </c>
      <c r="M1163">
        <v>2</v>
      </c>
      <c r="N1163">
        <v>70</v>
      </c>
      <c r="O1163">
        <v>137</v>
      </c>
      <c r="P1163" s="28">
        <v>5.6</v>
      </c>
      <c r="Q1163">
        <v>3.3</v>
      </c>
      <c r="R1163">
        <v>6.1</v>
      </c>
      <c r="S1163">
        <v>0.1</v>
      </c>
      <c r="T1163">
        <v>37</v>
      </c>
      <c r="U1163">
        <v>-6</v>
      </c>
      <c r="V1163">
        <v>-47.217614202620098</v>
      </c>
      <c r="W1163">
        <v>12.815832018757643</v>
      </c>
      <c r="X1163">
        <v>3.0979083364962574</v>
      </c>
      <c r="Y1163">
        <v>19.589279943408364</v>
      </c>
      <c r="Z1163">
        <v>-8.6957957315258465</v>
      </c>
      <c r="AA1163">
        <v>-2.4762164110225742</v>
      </c>
      <c r="AB1163">
        <v>-1.211556762392112</v>
      </c>
      <c r="AC1163">
        <v>8.0072090857613798E-2</v>
      </c>
      <c r="AD1163">
        <v>-3.033667704970413</v>
      </c>
      <c r="AE1163">
        <v>25.453589415845936</v>
      </c>
      <c r="AF1163">
        <v>-10.47404202517988</v>
      </c>
      <c r="AG1163">
        <v>7.2218940112669019</v>
      </c>
      <c r="AH1163">
        <v>8.9502633817755957</v>
      </c>
      <c r="AI1163">
        <v>-1.10622687400931E-2</v>
      </c>
      <c r="AJ1163">
        <v>-8.0892669774103592</v>
      </c>
      <c r="AK1163">
        <v>0.807468536849556</v>
      </c>
      <c r="AL1163">
        <v>-3.1929143486035008</v>
      </c>
      <c r="AM1163">
        <v>3.943324080325001E-2</v>
      </c>
      <c r="AN1163" s="2"/>
    </row>
    <row r="1164" spans="1:40" x14ac:dyDescent="0.45">
      <c r="A1164">
        <v>1163</v>
      </c>
      <c r="B1164" t="s">
        <v>676</v>
      </c>
      <c r="C1164">
        <v>1978</v>
      </c>
      <c r="D1164">
        <v>23</v>
      </c>
      <c r="E1164" t="s">
        <v>301</v>
      </c>
      <c r="F1164" t="s">
        <v>17</v>
      </c>
      <c r="G1164">
        <v>612</v>
      </c>
      <c r="H1164">
        <v>75</v>
      </c>
      <c r="I1164">
        <v>165</v>
      </c>
      <c r="J1164">
        <v>103</v>
      </c>
      <c r="K1164">
        <v>35</v>
      </c>
      <c r="L1164">
        <v>2</v>
      </c>
      <c r="M1164">
        <v>13</v>
      </c>
      <c r="N1164">
        <v>35</v>
      </c>
      <c r="O1164">
        <v>129</v>
      </c>
      <c r="P1164" s="28">
        <v>5.6</v>
      </c>
      <c r="Q1164">
        <v>3.6</v>
      </c>
      <c r="R1164">
        <v>3.5</v>
      </c>
      <c r="S1164">
        <v>1.4</v>
      </c>
      <c r="T1164">
        <v>25</v>
      </c>
      <c r="U1164">
        <v>-5</v>
      </c>
      <c r="V1164">
        <v>-47.217614202620098</v>
      </c>
      <c r="W1164">
        <v>11.141035789033634</v>
      </c>
      <c r="X1164">
        <v>2.6105969127777451</v>
      </c>
      <c r="Y1164">
        <v>15.922321136267881</v>
      </c>
      <c r="Z1164">
        <v>-6.1347052078572748</v>
      </c>
      <c r="AA1164">
        <v>-3.2099101624366702</v>
      </c>
      <c r="AB1164">
        <v>-0.269234836087136</v>
      </c>
      <c r="AC1164">
        <v>0.52046859057448969</v>
      </c>
      <c r="AD1164">
        <v>-1.5168338524852065</v>
      </c>
      <c r="AE1164">
        <v>23.967248428059314</v>
      </c>
      <c r="AF1164">
        <v>-10.47404202517988</v>
      </c>
      <c r="AG1164">
        <v>7.8784298304729843</v>
      </c>
      <c r="AH1164">
        <v>5.1353970223302596</v>
      </c>
      <c r="AI1164">
        <v>-0.15487176236130337</v>
      </c>
      <c r="AJ1164">
        <v>-5.4657209306826751</v>
      </c>
      <c r="AK1164">
        <v>0.67289044737463</v>
      </c>
      <c r="AL1164">
        <v>-6.5945448228193033</v>
      </c>
      <c r="AM1164">
        <v>1.3659410177331221E-3</v>
      </c>
      <c r="AN1164" s="2"/>
    </row>
    <row r="1165" spans="1:40" x14ac:dyDescent="0.45">
      <c r="A1165">
        <v>1164</v>
      </c>
      <c r="B1165" t="s">
        <v>375</v>
      </c>
      <c r="C1165">
        <v>2000</v>
      </c>
      <c r="D1165">
        <v>32</v>
      </c>
      <c r="E1165" t="s">
        <v>235</v>
      </c>
      <c r="F1165" t="s">
        <v>13</v>
      </c>
      <c r="G1165">
        <v>697</v>
      </c>
      <c r="H1165">
        <v>111</v>
      </c>
      <c r="I1165">
        <v>189</v>
      </c>
      <c r="J1165">
        <v>128</v>
      </c>
      <c r="K1165">
        <v>40</v>
      </c>
      <c r="L1165">
        <v>2</v>
      </c>
      <c r="M1165">
        <v>39</v>
      </c>
      <c r="N1165">
        <v>64</v>
      </c>
      <c r="O1165">
        <v>114</v>
      </c>
      <c r="P1165" s="28">
        <v>5.6</v>
      </c>
      <c r="Q1165">
        <v>3.2</v>
      </c>
      <c r="R1165">
        <v>4.9000000000000004</v>
      </c>
      <c r="S1165">
        <v>1.1000000000000001</v>
      </c>
      <c r="T1165">
        <v>16</v>
      </c>
      <c r="U1165">
        <v>7</v>
      </c>
      <c r="V1165">
        <v>-47.217614202620098</v>
      </c>
      <c r="W1165">
        <v>12.68840187084386</v>
      </c>
      <c r="X1165">
        <v>3.8636834309110624</v>
      </c>
      <c r="Y1165">
        <v>18.238295119725027</v>
      </c>
      <c r="Z1165">
        <v>-7.6237113262692349</v>
      </c>
      <c r="AA1165">
        <v>-3.6684687570704799</v>
      </c>
      <c r="AB1165">
        <v>-0.269234836087136</v>
      </c>
      <c r="AC1165">
        <v>1.5614057717234691</v>
      </c>
      <c r="AD1165">
        <v>-2.7736390445443777</v>
      </c>
      <c r="AE1165">
        <v>21.180359075959391</v>
      </c>
      <c r="AF1165">
        <v>-10.47404202517988</v>
      </c>
      <c r="AG1165">
        <v>7.0030487381982089</v>
      </c>
      <c r="AH1165">
        <v>7.1895558312623642</v>
      </c>
      <c r="AI1165">
        <v>-0.12168495614102411</v>
      </c>
      <c r="AJ1165">
        <v>-3.498061395636912</v>
      </c>
      <c r="AK1165">
        <v>-0.94204662632448199</v>
      </c>
      <c r="AL1165">
        <v>-4.8637533312502423</v>
      </c>
      <c r="AM1165">
        <v>7.6622843496324568E-3</v>
      </c>
      <c r="AN1165" s="2"/>
    </row>
    <row r="1166" spans="1:40" x14ac:dyDescent="0.45">
      <c r="A1166">
        <v>1165</v>
      </c>
      <c r="B1166" t="s">
        <v>284</v>
      </c>
      <c r="C1166">
        <v>2008</v>
      </c>
      <c r="D1166">
        <v>29</v>
      </c>
      <c r="E1166" t="s">
        <v>97</v>
      </c>
      <c r="F1166" t="s">
        <v>13</v>
      </c>
      <c r="G1166">
        <v>612</v>
      </c>
      <c r="H1166">
        <v>74</v>
      </c>
      <c r="I1166">
        <v>148</v>
      </c>
      <c r="J1166">
        <v>93</v>
      </c>
      <c r="K1166">
        <v>29</v>
      </c>
      <c r="L1166">
        <v>1</v>
      </c>
      <c r="M1166">
        <v>8</v>
      </c>
      <c r="N1166">
        <v>50</v>
      </c>
      <c r="O1166">
        <v>109</v>
      </c>
      <c r="P1166" s="28">
        <v>5.6</v>
      </c>
      <c r="Q1166">
        <v>3.4</v>
      </c>
      <c r="R1166">
        <v>2.7</v>
      </c>
      <c r="S1166">
        <v>3.1</v>
      </c>
      <c r="T1166">
        <v>3</v>
      </c>
      <c r="U1166">
        <v>0</v>
      </c>
      <c r="V1166">
        <v>-47.217614202620098</v>
      </c>
      <c r="W1166">
        <v>11.141035789033634</v>
      </c>
      <c r="X1166">
        <v>2.5757889539407084</v>
      </c>
      <c r="Y1166">
        <v>14.281839564652403</v>
      </c>
      <c r="Z1166">
        <v>-5.539102760492491</v>
      </c>
      <c r="AA1166">
        <v>-2.6596398488760977</v>
      </c>
      <c r="AB1166">
        <v>-0.134617418043568</v>
      </c>
      <c r="AC1166">
        <v>0.32028836343045519</v>
      </c>
      <c r="AD1166">
        <v>-2.1669055035502951</v>
      </c>
      <c r="AE1166">
        <v>20.251395958592752</v>
      </c>
      <c r="AF1166">
        <v>-10.47404202517988</v>
      </c>
      <c r="AG1166">
        <v>7.4407392843355966</v>
      </c>
      <c r="AH1166">
        <v>3.9615919886547721</v>
      </c>
      <c r="AI1166">
        <v>-0.34293033094288611</v>
      </c>
      <c r="AJ1166">
        <v>-0.65588651168192103</v>
      </c>
      <c r="AK1166">
        <v>0</v>
      </c>
      <c r="AL1166">
        <v>-9.218058698746912</v>
      </c>
      <c r="AM1166">
        <v>9.9221292460961079E-5</v>
      </c>
      <c r="AN1166" s="2"/>
    </row>
    <row r="1167" spans="1:40" x14ac:dyDescent="0.45">
      <c r="A1167">
        <v>1166</v>
      </c>
      <c r="B1167" t="s">
        <v>396</v>
      </c>
      <c r="C1167">
        <v>1995</v>
      </c>
      <c r="D1167">
        <v>25</v>
      </c>
      <c r="E1167" t="s">
        <v>158</v>
      </c>
      <c r="F1167" t="s">
        <v>13</v>
      </c>
      <c r="G1167">
        <v>620</v>
      </c>
      <c r="H1167">
        <v>120</v>
      </c>
      <c r="I1167">
        <v>162</v>
      </c>
      <c r="J1167">
        <v>95</v>
      </c>
      <c r="K1167">
        <v>30</v>
      </c>
      <c r="L1167">
        <v>4</v>
      </c>
      <c r="M1167">
        <v>1</v>
      </c>
      <c r="N1167">
        <v>51</v>
      </c>
      <c r="O1167">
        <v>129</v>
      </c>
      <c r="P1167" s="28">
        <v>5.6</v>
      </c>
      <c r="Q1167">
        <v>3.5</v>
      </c>
      <c r="R1167">
        <v>4.4000000000000004</v>
      </c>
      <c r="S1167">
        <v>1.6</v>
      </c>
      <c r="T1167">
        <v>17</v>
      </c>
      <c r="U1167">
        <v>2</v>
      </c>
      <c r="V1167">
        <v>-47.217614202620098</v>
      </c>
      <c r="W1167">
        <v>11.286670243792242</v>
      </c>
      <c r="X1167">
        <v>4.1769550604443921</v>
      </c>
      <c r="Y1167">
        <v>15.632824388335738</v>
      </c>
      <c r="Z1167">
        <v>-5.6582232499654479</v>
      </c>
      <c r="AA1167">
        <v>-2.7513515678028599</v>
      </c>
      <c r="AB1167">
        <v>-0.538469672174272</v>
      </c>
      <c r="AC1167">
        <v>4.0036045428806899E-2</v>
      </c>
      <c r="AD1167">
        <v>-2.2102436136213011</v>
      </c>
      <c r="AE1167">
        <v>23.967248428059314</v>
      </c>
      <c r="AF1167">
        <v>-10.47404202517988</v>
      </c>
      <c r="AG1167">
        <v>7.6595845574042905</v>
      </c>
      <c r="AH1167">
        <v>6.4559276852151841</v>
      </c>
      <c r="AI1167">
        <v>-0.1769962998414896</v>
      </c>
      <c r="AJ1167">
        <v>-3.7166902328642188</v>
      </c>
      <c r="AK1167">
        <v>-0.269156178949852</v>
      </c>
      <c r="AL1167">
        <v>-3.7935406343394531</v>
      </c>
      <c r="AM1167">
        <v>2.2019945177983051E-2</v>
      </c>
      <c r="AN1167" s="2"/>
    </row>
    <row r="1168" spans="1:40" x14ac:dyDescent="0.45">
      <c r="A1168">
        <v>1167</v>
      </c>
      <c r="B1168" t="s">
        <v>159</v>
      </c>
      <c r="C1168">
        <v>1983</v>
      </c>
      <c r="D1168">
        <v>29</v>
      </c>
      <c r="E1168" t="s">
        <v>677</v>
      </c>
      <c r="F1168" t="s">
        <v>17</v>
      </c>
      <c r="G1168">
        <v>633</v>
      </c>
      <c r="H1168">
        <v>77</v>
      </c>
      <c r="I1168">
        <v>160</v>
      </c>
      <c r="J1168">
        <v>118</v>
      </c>
      <c r="K1168">
        <v>23</v>
      </c>
      <c r="L1168">
        <v>7</v>
      </c>
      <c r="M1168">
        <v>9</v>
      </c>
      <c r="N1168">
        <v>88</v>
      </c>
      <c r="O1168">
        <v>131</v>
      </c>
      <c r="P1168" s="28">
        <v>5.6</v>
      </c>
      <c r="Q1168">
        <v>3.4</v>
      </c>
      <c r="R1168">
        <v>3.7</v>
      </c>
      <c r="S1168">
        <v>0.9</v>
      </c>
      <c r="T1168">
        <v>22</v>
      </c>
      <c r="U1168">
        <v>2</v>
      </c>
      <c r="V1168">
        <v>-47.217614202620098</v>
      </c>
      <c r="W1168">
        <v>11.523326232774984</v>
      </c>
      <c r="X1168">
        <v>2.680212830451818</v>
      </c>
      <c r="Y1168">
        <v>15.439826556380975</v>
      </c>
      <c r="Z1168">
        <v>-7.028108878904451</v>
      </c>
      <c r="AA1168">
        <v>-2.1093695353155262</v>
      </c>
      <c r="AB1168">
        <v>-0.94232192630497602</v>
      </c>
      <c r="AC1168">
        <v>0.36032440885926209</v>
      </c>
      <c r="AD1168">
        <v>-3.8137536862485195</v>
      </c>
      <c r="AE1168">
        <v>24.338833675005969</v>
      </c>
      <c r="AF1168">
        <v>-10.47404202517988</v>
      </c>
      <c r="AG1168">
        <v>7.4407392843355966</v>
      </c>
      <c r="AH1168">
        <v>5.4288482807491318</v>
      </c>
      <c r="AI1168">
        <v>-9.9560418660837896E-2</v>
      </c>
      <c r="AJ1168">
        <v>-4.8098344190007536</v>
      </c>
      <c r="AK1168">
        <v>-0.269156178949852</v>
      </c>
      <c r="AL1168">
        <v>-9.5516500026271629</v>
      </c>
      <c r="AM1168">
        <v>7.1078825107018774E-5</v>
      </c>
      <c r="AN1168" s="2"/>
    </row>
    <row r="1169" spans="1:40" x14ac:dyDescent="0.45">
      <c r="A1169">
        <v>1168</v>
      </c>
      <c r="B1169" t="s">
        <v>678</v>
      </c>
      <c r="C1169">
        <v>1984</v>
      </c>
      <c r="D1169">
        <v>24</v>
      </c>
      <c r="E1169" t="s">
        <v>76</v>
      </c>
      <c r="F1169" t="s">
        <v>13</v>
      </c>
      <c r="G1169">
        <v>635</v>
      </c>
      <c r="H1169">
        <v>80</v>
      </c>
      <c r="I1169">
        <v>174</v>
      </c>
      <c r="J1169">
        <v>113</v>
      </c>
      <c r="K1169">
        <v>31</v>
      </c>
      <c r="L1169">
        <v>3</v>
      </c>
      <c r="M1169">
        <v>1</v>
      </c>
      <c r="N1169">
        <v>65</v>
      </c>
      <c r="O1169">
        <v>145</v>
      </c>
      <c r="P1169" s="28">
        <v>5.6</v>
      </c>
      <c r="Q1169">
        <v>3.5</v>
      </c>
      <c r="R1169">
        <v>4.4000000000000004</v>
      </c>
      <c r="S1169">
        <v>0.4</v>
      </c>
      <c r="T1169">
        <v>31</v>
      </c>
      <c r="U1169">
        <v>-2</v>
      </c>
      <c r="V1169">
        <v>-47.217614202620098</v>
      </c>
      <c r="W1169">
        <v>11.559734846464636</v>
      </c>
      <c r="X1169">
        <v>2.7846367069629281</v>
      </c>
      <c r="Y1169">
        <v>16.790811380064312</v>
      </c>
      <c r="Z1169">
        <v>-6.7303076552220586</v>
      </c>
      <c r="AA1169">
        <v>-2.8430632867296222</v>
      </c>
      <c r="AB1169">
        <v>-0.40385225413070402</v>
      </c>
      <c r="AC1169">
        <v>4.0036045428806899E-2</v>
      </c>
      <c r="AD1169">
        <v>-2.8169771546153837</v>
      </c>
      <c r="AE1169">
        <v>26.939930403632562</v>
      </c>
      <c r="AF1169">
        <v>-10.47404202517988</v>
      </c>
      <c r="AG1169">
        <v>7.6595845574042905</v>
      </c>
      <c r="AH1169">
        <v>6.4559276852151841</v>
      </c>
      <c r="AI1169">
        <v>-4.4249074960372399E-2</v>
      </c>
      <c r="AJ1169">
        <v>-6.7774939540465171</v>
      </c>
      <c r="AK1169">
        <v>0.269156178949852</v>
      </c>
      <c r="AL1169">
        <v>-4.8077818033820643</v>
      </c>
      <c r="AM1169">
        <v>8.0998106371788382E-3</v>
      </c>
      <c r="AN1169" s="2"/>
    </row>
    <row r="1170" spans="1:40" x14ac:dyDescent="0.45">
      <c r="A1170">
        <v>1169</v>
      </c>
      <c r="B1170" t="s">
        <v>309</v>
      </c>
      <c r="C1170">
        <v>1964</v>
      </c>
      <c r="D1170">
        <v>29</v>
      </c>
      <c r="E1170" t="s">
        <v>59</v>
      </c>
      <c r="F1170" t="s">
        <v>13</v>
      </c>
      <c r="G1170">
        <v>608</v>
      </c>
      <c r="H1170">
        <v>77</v>
      </c>
      <c r="I1170">
        <v>154</v>
      </c>
      <c r="J1170">
        <v>101</v>
      </c>
      <c r="K1170">
        <v>31</v>
      </c>
      <c r="L1170">
        <v>5</v>
      </c>
      <c r="M1170">
        <v>4</v>
      </c>
      <c r="N1170">
        <v>75</v>
      </c>
      <c r="O1170">
        <v>134</v>
      </c>
      <c r="P1170" s="28">
        <v>5.6</v>
      </c>
      <c r="Q1170">
        <v>3.7</v>
      </c>
      <c r="R1170">
        <v>4.0999999999999996</v>
      </c>
      <c r="S1170">
        <v>0.9</v>
      </c>
      <c r="T1170">
        <v>23</v>
      </c>
      <c r="U1170">
        <v>4</v>
      </c>
      <c r="V1170">
        <v>-47.217614202620098</v>
      </c>
      <c r="W1170">
        <v>11.068218561654328</v>
      </c>
      <c r="X1170">
        <v>2.680212830451818</v>
      </c>
      <c r="Y1170">
        <v>14.86083306051669</v>
      </c>
      <c r="Z1170">
        <v>-6.0155847183843179</v>
      </c>
      <c r="AA1170">
        <v>-2.8430632867296222</v>
      </c>
      <c r="AB1170">
        <v>-0.67308709021783997</v>
      </c>
      <c r="AC1170">
        <v>0.1601441817152276</v>
      </c>
      <c r="AD1170">
        <v>-3.2503582553254424</v>
      </c>
      <c r="AE1170">
        <v>24.896211545425952</v>
      </c>
      <c r="AF1170">
        <v>-10.47404202517988</v>
      </c>
      <c r="AG1170">
        <v>8.0972751035416781</v>
      </c>
      <c r="AH1170">
        <v>6.0157507975868754</v>
      </c>
      <c r="AI1170">
        <v>-9.9560418660837896E-2</v>
      </c>
      <c r="AJ1170">
        <v>-5.0284632562280613</v>
      </c>
      <c r="AK1170">
        <v>-0.538312357899704</v>
      </c>
      <c r="AL1170">
        <v>-8.3614395303532394</v>
      </c>
      <c r="AM1170">
        <v>2.3365305571985769E-4</v>
      </c>
      <c r="AN1170" s="2"/>
    </row>
    <row r="1171" spans="1:40" x14ac:dyDescent="0.45">
      <c r="A1171">
        <v>1170</v>
      </c>
      <c r="B1171" t="s">
        <v>414</v>
      </c>
      <c r="C1171">
        <v>1998</v>
      </c>
      <c r="D1171">
        <v>35</v>
      </c>
      <c r="E1171" t="s">
        <v>97</v>
      </c>
      <c r="F1171" t="s">
        <v>13</v>
      </c>
      <c r="G1171">
        <v>672</v>
      </c>
      <c r="H1171">
        <v>86</v>
      </c>
      <c r="I1171">
        <v>179</v>
      </c>
      <c r="J1171">
        <v>103</v>
      </c>
      <c r="K1171">
        <v>46</v>
      </c>
      <c r="L1171">
        <v>1</v>
      </c>
      <c r="M1171">
        <v>1</v>
      </c>
      <c r="N1171">
        <v>106</v>
      </c>
      <c r="O1171">
        <v>158</v>
      </c>
      <c r="P1171" s="28">
        <v>5.6</v>
      </c>
      <c r="Q1171">
        <v>3.3</v>
      </c>
      <c r="R1171">
        <v>5.6</v>
      </c>
      <c r="S1171">
        <v>-1.3</v>
      </c>
      <c r="T1171">
        <v>52</v>
      </c>
      <c r="U1171">
        <v>-5</v>
      </c>
      <c r="V1171">
        <v>-47.217614202620098</v>
      </c>
      <c r="W1171">
        <v>12.233294199723206</v>
      </c>
      <c r="X1171">
        <v>2.9934844599851478</v>
      </c>
      <c r="Y1171">
        <v>17.273305959951216</v>
      </c>
      <c r="Z1171">
        <v>-6.1347052078572748</v>
      </c>
      <c r="AA1171">
        <v>-4.2187390706310524</v>
      </c>
      <c r="AB1171">
        <v>-0.134617418043568</v>
      </c>
      <c r="AC1171">
        <v>4.0036045428806899E-2</v>
      </c>
      <c r="AD1171">
        <v>-4.593839667526626</v>
      </c>
      <c r="AE1171">
        <v>29.355234508785824</v>
      </c>
      <c r="AF1171">
        <v>-10.47404202517988</v>
      </c>
      <c r="AG1171">
        <v>7.2218940112669019</v>
      </c>
      <c r="AH1171">
        <v>8.2166352357284147</v>
      </c>
      <c r="AI1171">
        <v>0.14380949362121029</v>
      </c>
      <c r="AJ1171">
        <v>-11.368699535819964</v>
      </c>
      <c r="AK1171">
        <v>0.67289044737463</v>
      </c>
      <c r="AL1171">
        <v>-5.9916727658131084</v>
      </c>
      <c r="AM1171">
        <v>2.4932476859292891E-3</v>
      </c>
      <c r="AN1171" s="2"/>
    </row>
    <row r="1172" spans="1:40" x14ac:dyDescent="0.45">
      <c r="A1172">
        <v>1171</v>
      </c>
      <c r="B1172" t="s">
        <v>287</v>
      </c>
      <c r="C1172">
        <v>2001</v>
      </c>
      <c r="D1172">
        <v>26</v>
      </c>
      <c r="E1172" t="s">
        <v>28</v>
      </c>
      <c r="F1172" t="s">
        <v>17</v>
      </c>
      <c r="G1172">
        <v>653</v>
      </c>
      <c r="H1172">
        <v>96</v>
      </c>
      <c r="I1172">
        <v>160</v>
      </c>
      <c r="J1172">
        <v>95</v>
      </c>
      <c r="K1172">
        <v>39</v>
      </c>
      <c r="L1172">
        <v>1</v>
      </c>
      <c r="M1172">
        <v>16</v>
      </c>
      <c r="N1172">
        <v>74</v>
      </c>
      <c r="O1172">
        <v>128</v>
      </c>
      <c r="P1172" s="28">
        <v>5.6</v>
      </c>
      <c r="Q1172">
        <v>3.6</v>
      </c>
      <c r="R1172">
        <v>4.5999999999999996</v>
      </c>
      <c r="S1172">
        <v>1.3</v>
      </c>
      <c r="T1172">
        <v>22</v>
      </c>
      <c r="U1172">
        <v>3</v>
      </c>
      <c r="V1172">
        <v>-47.217614202620098</v>
      </c>
      <c r="W1172">
        <v>11.887412369671507</v>
      </c>
      <c r="X1172">
        <v>3.3415640483555133</v>
      </c>
      <c r="Y1172">
        <v>15.439826556380975</v>
      </c>
      <c r="Z1172">
        <v>-5.6582232499654479</v>
      </c>
      <c r="AA1172">
        <v>-3.5767570381437181</v>
      </c>
      <c r="AB1172">
        <v>-0.134617418043568</v>
      </c>
      <c r="AC1172">
        <v>0.64057672686091038</v>
      </c>
      <c r="AD1172">
        <v>-3.2070201452544369</v>
      </c>
      <c r="AE1172">
        <v>23.781455804585985</v>
      </c>
      <c r="AF1172">
        <v>-10.47404202517988</v>
      </c>
      <c r="AG1172">
        <v>7.8784298304729843</v>
      </c>
      <c r="AH1172">
        <v>6.7493789436340554</v>
      </c>
      <c r="AI1172">
        <v>-0.14380949362121029</v>
      </c>
      <c r="AJ1172">
        <v>-4.8098344190007536</v>
      </c>
      <c r="AK1172">
        <v>-0.403734268424778</v>
      </c>
      <c r="AL1172">
        <v>-5.9070079802919579</v>
      </c>
      <c r="AM1172">
        <v>2.7129339241018292E-3</v>
      </c>
      <c r="AN1172" s="2"/>
    </row>
    <row r="1173" spans="1:40" x14ac:dyDescent="0.45">
      <c r="A1173">
        <v>1172</v>
      </c>
      <c r="B1173" t="s">
        <v>181</v>
      </c>
      <c r="C1173">
        <v>1965</v>
      </c>
      <c r="D1173">
        <v>24</v>
      </c>
      <c r="E1173" t="s">
        <v>73</v>
      </c>
      <c r="F1173" t="s">
        <v>17</v>
      </c>
      <c r="G1173">
        <v>757</v>
      </c>
      <c r="H1173">
        <v>117</v>
      </c>
      <c r="I1173">
        <v>209</v>
      </c>
      <c r="J1173">
        <v>152</v>
      </c>
      <c r="K1173">
        <v>35</v>
      </c>
      <c r="L1173">
        <v>11</v>
      </c>
      <c r="M1173">
        <v>8</v>
      </c>
      <c r="N1173">
        <v>69</v>
      </c>
      <c r="O1173">
        <v>127</v>
      </c>
      <c r="P1173" s="28">
        <v>5.6</v>
      </c>
      <c r="Q1173">
        <v>3</v>
      </c>
      <c r="R1173">
        <v>6.5</v>
      </c>
      <c r="S1173">
        <v>-0.4</v>
      </c>
      <c r="T1173">
        <v>27</v>
      </c>
      <c r="U1173">
        <v>4</v>
      </c>
      <c r="V1173">
        <v>-47.217614202620098</v>
      </c>
      <c r="W1173">
        <v>13.780660281533432</v>
      </c>
      <c r="X1173">
        <v>4.0725311839332825</v>
      </c>
      <c r="Y1173">
        <v>20.168273439272649</v>
      </c>
      <c r="Z1173">
        <v>-9.0531571999447156</v>
      </c>
      <c r="AA1173">
        <v>-3.2099101624366702</v>
      </c>
      <c r="AB1173">
        <v>-1.4807915984792479</v>
      </c>
      <c r="AC1173">
        <v>0.32028836343045519</v>
      </c>
      <c r="AD1173">
        <v>-2.9903295948994071</v>
      </c>
      <c r="AE1173">
        <v>23.595663181112656</v>
      </c>
      <c r="AF1173">
        <v>-10.47404202517988</v>
      </c>
      <c r="AG1173">
        <v>6.5653581920608204</v>
      </c>
      <c r="AH1173">
        <v>9.5371658986133401</v>
      </c>
      <c r="AI1173">
        <v>4.4249074960372399E-2</v>
      </c>
      <c r="AJ1173">
        <v>-5.9029786051372888</v>
      </c>
      <c r="AK1173">
        <v>-0.538312357899704</v>
      </c>
      <c r="AL1173">
        <v>-2.7829461316800068</v>
      </c>
      <c r="AM1173">
        <v>5.8252722195109026E-2</v>
      </c>
      <c r="AN1173" s="2"/>
    </row>
    <row r="1174" spans="1:40" x14ac:dyDescent="0.45">
      <c r="A1174">
        <v>1173</v>
      </c>
      <c r="B1174" t="s">
        <v>679</v>
      </c>
      <c r="C1174">
        <v>1952</v>
      </c>
      <c r="D1174">
        <v>35</v>
      </c>
      <c r="E1174" t="s">
        <v>52</v>
      </c>
      <c r="F1174" t="s">
        <v>17</v>
      </c>
      <c r="G1174">
        <v>649</v>
      </c>
      <c r="H1174">
        <v>89</v>
      </c>
      <c r="I1174">
        <v>153</v>
      </c>
      <c r="J1174">
        <v>82</v>
      </c>
      <c r="K1174">
        <v>31</v>
      </c>
      <c r="L1174">
        <v>3</v>
      </c>
      <c r="M1174">
        <v>1</v>
      </c>
      <c r="N1174">
        <v>77</v>
      </c>
      <c r="O1174">
        <v>143</v>
      </c>
      <c r="P1174" s="28">
        <v>5.6</v>
      </c>
      <c r="Q1174">
        <v>3.1</v>
      </c>
      <c r="R1174">
        <v>4.9000000000000004</v>
      </c>
      <c r="S1174">
        <v>0</v>
      </c>
      <c r="T1174">
        <v>31</v>
      </c>
      <c r="U1174">
        <v>-2</v>
      </c>
      <c r="V1174">
        <v>-47.217614202620098</v>
      </c>
      <c r="W1174">
        <v>11.814595142292204</v>
      </c>
      <c r="X1174">
        <v>3.0979083364962574</v>
      </c>
      <c r="Y1174">
        <v>14.764334144539308</v>
      </c>
      <c r="Z1174">
        <v>-4.8839400683912286</v>
      </c>
      <c r="AA1174">
        <v>-2.8430632867296222</v>
      </c>
      <c r="AB1174">
        <v>-0.40385225413070402</v>
      </c>
      <c r="AC1174">
        <v>4.0036045428806899E-2</v>
      </c>
      <c r="AD1174">
        <v>-3.3370344754674544</v>
      </c>
      <c r="AE1174">
        <v>26.568345156685904</v>
      </c>
      <c r="AF1174">
        <v>-10.47404202517988</v>
      </c>
      <c r="AG1174">
        <v>6.7842034651295142</v>
      </c>
      <c r="AH1174">
        <v>7.1895558312623642</v>
      </c>
      <c r="AI1174">
        <v>0</v>
      </c>
      <c r="AJ1174">
        <v>-6.7774939540465171</v>
      </c>
      <c r="AK1174">
        <v>0.269156178949852</v>
      </c>
      <c r="AL1174">
        <v>-5.408905965781293</v>
      </c>
      <c r="AM1174">
        <v>4.4565849571950571E-3</v>
      </c>
      <c r="AN1174" s="2"/>
    </row>
    <row r="1175" spans="1:40" x14ac:dyDescent="0.45">
      <c r="A1175">
        <v>1174</v>
      </c>
      <c r="B1175" t="s">
        <v>681</v>
      </c>
      <c r="C1175">
        <v>1991</v>
      </c>
      <c r="D1175">
        <v>30</v>
      </c>
      <c r="E1175" t="s">
        <v>59</v>
      </c>
      <c r="F1175" t="s">
        <v>13</v>
      </c>
      <c r="G1175">
        <v>608</v>
      </c>
      <c r="H1175">
        <v>85</v>
      </c>
      <c r="I1175">
        <v>132</v>
      </c>
      <c r="J1175">
        <v>82</v>
      </c>
      <c r="K1175">
        <v>17</v>
      </c>
      <c r="L1175">
        <v>2</v>
      </c>
      <c r="M1175">
        <v>3</v>
      </c>
      <c r="N1175">
        <v>101</v>
      </c>
      <c r="O1175">
        <v>140</v>
      </c>
      <c r="P1175" s="28">
        <v>5.6</v>
      </c>
      <c r="Q1175">
        <v>3.5</v>
      </c>
      <c r="R1175">
        <v>5.5</v>
      </c>
      <c r="S1175">
        <v>0.8</v>
      </c>
      <c r="T1175">
        <v>27</v>
      </c>
      <c r="U1175">
        <v>-1</v>
      </c>
      <c r="V1175">
        <v>-47.217614202620098</v>
      </c>
      <c r="W1175">
        <v>11.068218561654328</v>
      </c>
      <c r="X1175">
        <v>2.9586765011481111</v>
      </c>
      <c r="Y1175">
        <v>12.737856909014305</v>
      </c>
      <c r="Z1175">
        <v>-4.8839400683912286</v>
      </c>
      <c r="AA1175">
        <v>-1.559099221754954</v>
      </c>
      <c r="AB1175">
        <v>-0.269234836087136</v>
      </c>
      <c r="AC1175">
        <v>0.1201081362864207</v>
      </c>
      <c r="AD1175">
        <v>-4.3771491171715962</v>
      </c>
      <c r="AE1175">
        <v>26.01096728626592</v>
      </c>
      <c r="AF1175">
        <v>-10.47404202517988</v>
      </c>
      <c r="AG1175">
        <v>7.6595845574042905</v>
      </c>
      <c r="AH1175">
        <v>8.0699096065189799</v>
      </c>
      <c r="AI1175">
        <v>-8.8498149920744798E-2</v>
      </c>
      <c r="AJ1175">
        <v>-5.9029786051372888</v>
      </c>
      <c r="AK1175">
        <v>0.134578089474926</v>
      </c>
      <c r="AL1175">
        <v>-6.0126565784956494</v>
      </c>
      <c r="AM1175">
        <v>2.4416013464518562E-3</v>
      </c>
      <c r="AN1175" s="2"/>
    </row>
    <row r="1176" spans="1:40" x14ac:dyDescent="0.45">
      <c r="A1176">
        <v>1175</v>
      </c>
      <c r="B1176" t="s">
        <v>492</v>
      </c>
      <c r="C1176">
        <v>1990</v>
      </c>
      <c r="D1176">
        <v>25</v>
      </c>
      <c r="E1176" t="s">
        <v>19</v>
      </c>
      <c r="F1176" t="s">
        <v>17</v>
      </c>
      <c r="G1176">
        <v>631</v>
      </c>
      <c r="H1176">
        <v>107</v>
      </c>
      <c r="I1176">
        <v>174</v>
      </c>
      <c r="J1176">
        <v>105</v>
      </c>
      <c r="K1176">
        <v>34</v>
      </c>
      <c r="L1176">
        <v>3</v>
      </c>
      <c r="M1176">
        <v>33</v>
      </c>
      <c r="N1176">
        <v>50</v>
      </c>
      <c r="O1176">
        <v>139</v>
      </c>
      <c r="P1176" s="28">
        <v>5.6</v>
      </c>
      <c r="Q1176">
        <v>3.6</v>
      </c>
      <c r="R1176">
        <v>6</v>
      </c>
      <c r="S1176">
        <v>-0.5</v>
      </c>
      <c r="T1176">
        <v>33</v>
      </c>
      <c r="U1176">
        <v>5</v>
      </c>
      <c r="V1176">
        <v>-47.217614202620098</v>
      </c>
      <c r="W1176">
        <v>11.486917619085331</v>
      </c>
      <c r="X1176">
        <v>3.7244515955629161</v>
      </c>
      <c r="Y1176">
        <v>16.790811380064312</v>
      </c>
      <c r="Z1176">
        <v>-6.2538256973302317</v>
      </c>
      <c r="AA1176">
        <v>-3.1181984435099079</v>
      </c>
      <c r="AB1176">
        <v>-0.40385225413070402</v>
      </c>
      <c r="AC1176">
        <v>1.3211894991506277</v>
      </c>
      <c r="AD1176">
        <v>-2.1669055035502951</v>
      </c>
      <c r="AE1176">
        <v>25.825174662792591</v>
      </c>
      <c r="AF1176">
        <v>-10.47404202517988</v>
      </c>
      <c r="AG1176">
        <v>7.8784298304729843</v>
      </c>
      <c r="AH1176">
        <v>8.8035377525661591</v>
      </c>
      <c r="AI1176">
        <v>5.5311343700465497E-2</v>
      </c>
      <c r="AJ1176">
        <v>-7.2147516285011308</v>
      </c>
      <c r="AK1176">
        <v>-0.67289044737463</v>
      </c>
      <c r="AL1176">
        <v>-1.6362565188014897</v>
      </c>
      <c r="AM1176">
        <v>0.16297508253188422</v>
      </c>
      <c r="AN1176" s="2"/>
    </row>
    <row r="1177" spans="1:40" x14ac:dyDescent="0.45">
      <c r="A1177">
        <v>1176</v>
      </c>
      <c r="B1177" t="s">
        <v>88</v>
      </c>
      <c r="C1177">
        <v>2004</v>
      </c>
      <c r="D1177">
        <v>29</v>
      </c>
      <c r="E1177" t="s">
        <v>89</v>
      </c>
      <c r="F1177" t="s">
        <v>13</v>
      </c>
      <c r="G1177">
        <v>680</v>
      </c>
      <c r="H1177">
        <v>124</v>
      </c>
      <c r="I1177">
        <v>206</v>
      </c>
      <c r="J1177">
        <v>126</v>
      </c>
      <c r="K1177">
        <v>39</v>
      </c>
      <c r="L1177">
        <v>2</v>
      </c>
      <c r="M1177">
        <v>15</v>
      </c>
      <c r="N1177">
        <v>52</v>
      </c>
      <c r="O1177">
        <v>157</v>
      </c>
      <c r="P1177" s="28">
        <v>5.6</v>
      </c>
      <c r="Q1177">
        <v>3.2</v>
      </c>
      <c r="R1177">
        <v>6.4</v>
      </c>
      <c r="S1177">
        <v>-1.5</v>
      </c>
      <c r="T1177">
        <v>47</v>
      </c>
      <c r="U1177">
        <v>3</v>
      </c>
      <c r="V1177">
        <v>-47.217614202620098</v>
      </c>
      <c r="W1177">
        <v>12.378928654481815</v>
      </c>
      <c r="X1177">
        <v>4.316186895792538</v>
      </c>
      <c r="Y1177">
        <v>19.878776691340505</v>
      </c>
      <c r="Z1177">
        <v>-7.5045908367962779</v>
      </c>
      <c r="AA1177">
        <v>-3.5767570381437181</v>
      </c>
      <c r="AB1177">
        <v>-0.269234836087136</v>
      </c>
      <c r="AC1177">
        <v>0.60054068143210348</v>
      </c>
      <c r="AD1177">
        <v>-2.253581723692307</v>
      </c>
      <c r="AE1177">
        <v>29.169441885312498</v>
      </c>
      <c r="AF1177">
        <v>-10.47404202517988</v>
      </c>
      <c r="AG1177">
        <v>7.0030487381982089</v>
      </c>
      <c r="AH1177">
        <v>9.3904402694039035</v>
      </c>
      <c r="AI1177">
        <v>0.16593403110139648</v>
      </c>
      <c r="AJ1177">
        <v>-10.27555534968343</v>
      </c>
      <c r="AK1177">
        <v>-0.403734268424778</v>
      </c>
      <c r="AL1177">
        <v>0.92818756643534028</v>
      </c>
      <c r="AM1177">
        <v>0.71670743739203657</v>
      </c>
      <c r="AN1177" s="2"/>
    </row>
    <row r="1178" spans="1:40" x14ac:dyDescent="0.45">
      <c r="A1178">
        <v>1177</v>
      </c>
      <c r="B1178" t="s">
        <v>403</v>
      </c>
      <c r="C1178">
        <v>2022</v>
      </c>
      <c r="D1178">
        <v>28</v>
      </c>
      <c r="E1178" t="s">
        <v>313</v>
      </c>
      <c r="F1178" t="s">
        <v>17</v>
      </c>
      <c r="G1178">
        <v>706</v>
      </c>
      <c r="H1178">
        <v>98</v>
      </c>
      <c r="I1178">
        <v>170</v>
      </c>
      <c r="J1178">
        <v>114</v>
      </c>
      <c r="K1178">
        <v>25</v>
      </c>
      <c r="L1178">
        <v>5</v>
      </c>
      <c r="M1178">
        <v>16</v>
      </c>
      <c r="N1178">
        <v>59</v>
      </c>
      <c r="O1178">
        <v>125</v>
      </c>
      <c r="P1178" s="28">
        <v>5.6</v>
      </c>
      <c r="Q1178">
        <v>3.4</v>
      </c>
      <c r="R1178">
        <v>5.7</v>
      </c>
      <c r="S1178">
        <v>0.8</v>
      </c>
      <c r="T1178">
        <v>22</v>
      </c>
      <c r="U1178">
        <v>2</v>
      </c>
      <c r="V1178">
        <v>-47.217614202620098</v>
      </c>
      <c r="W1178">
        <v>12.852240632447296</v>
      </c>
      <c r="X1178">
        <v>3.4111799660295867</v>
      </c>
      <c r="Y1178">
        <v>16.404815716154786</v>
      </c>
      <c r="Z1178">
        <v>-6.7898678999585371</v>
      </c>
      <c r="AA1178">
        <v>-2.2927929731690497</v>
      </c>
      <c r="AB1178">
        <v>-0.67308709021783997</v>
      </c>
      <c r="AC1178">
        <v>0.64057672686091038</v>
      </c>
      <c r="AD1178">
        <v>-2.5569484941893483</v>
      </c>
      <c r="AE1178">
        <v>23.224077934166001</v>
      </c>
      <c r="AF1178">
        <v>-10.47404202517988</v>
      </c>
      <c r="AG1178">
        <v>7.4407392843355966</v>
      </c>
      <c r="AH1178">
        <v>8.3633608649378512</v>
      </c>
      <c r="AI1178">
        <v>-8.8498149920744798E-2</v>
      </c>
      <c r="AJ1178">
        <v>-4.8098344190007536</v>
      </c>
      <c r="AK1178">
        <v>-0.269156178949852</v>
      </c>
      <c r="AL1178">
        <v>-2.8348503082740759</v>
      </c>
      <c r="AM1178">
        <v>5.5469727919878795E-2</v>
      </c>
      <c r="AN1178" s="2"/>
    </row>
    <row r="1179" spans="1:40" x14ac:dyDescent="0.45">
      <c r="A1179">
        <v>1178</v>
      </c>
      <c r="B1179" t="s">
        <v>361</v>
      </c>
      <c r="C1179">
        <v>1999</v>
      </c>
      <c r="D1179">
        <v>32</v>
      </c>
      <c r="E1179" t="s">
        <v>235</v>
      </c>
      <c r="F1179" t="s">
        <v>13</v>
      </c>
      <c r="G1179">
        <v>561</v>
      </c>
      <c r="H1179">
        <v>110</v>
      </c>
      <c r="I1179">
        <v>140</v>
      </c>
      <c r="J1179">
        <v>99</v>
      </c>
      <c r="K1179">
        <v>28</v>
      </c>
      <c r="L1179">
        <v>6</v>
      </c>
      <c r="M1179">
        <v>25</v>
      </c>
      <c r="N1179">
        <v>79</v>
      </c>
      <c r="O1179">
        <v>112</v>
      </c>
      <c r="P1179" s="28">
        <v>5.6</v>
      </c>
      <c r="Q1179">
        <v>3.7</v>
      </c>
      <c r="R1179">
        <v>4.4000000000000004</v>
      </c>
      <c r="S1179">
        <v>1.4</v>
      </c>
      <c r="T1179">
        <v>19</v>
      </c>
      <c r="U1179">
        <v>6</v>
      </c>
      <c r="V1179">
        <v>-47.217614202620098</v>
      </c>
      <c r="W1179">
        <v>10.212616139947498</v>
      </c>
      <c r="X1179">
        <v>3.8288754720740261</v>
      </c>
      <c r="Y1179">
        <v>13.509848236833353</v>
      </c>
      <c r="Z1179">
        <v>-5.8964642289113609</v>
      </c>
      <c r="AA1179">
        <v>-2.5679281299493359</v>
      </c>
      <c r="AB1179">
        <v>-0.80770450826140805</v>
      </c>
      <c r="AC1179">
        <v>1.0009011357201725</v>
      </c>
      <c r="AD1179">
        <v>-3.4237106956094663</v>
      </c>
      <c r="AE1179">
        <v>20.808773829012736</v>
      </c>
      <c r="AF1179">
        <v>-10.47404202517988</v>
      </c>
      <c r="AG1179">
        <v>8.0972751035416781</v>
      </c>
      <c r="AH1179">
        <v>6.4559276852151841</v>
      </c>
      <c r="AI1179">
        <v>-0.15487176236130337</v>
      </c>
      <c r="AJ1179">
        <v>-4.153947907318833</v>
      </c>
      <c r="AK1179">
        <v>-0.807468536849556</v>
      </c>
      <c r="AL1179">
        <v>-11.589534394716591</v>
      </c>
      <c r="AM1179">
        <v>9.2624343304809693E-6</v>
      </c>
      <c r="AN1179" s="2"/>
    </row>
    <row r="1180" spans="1:40" x14ac:dyDescent="0.45">
      <c r="A1180">
        <v>1179</v>
      </c>
      <c r="B1180" t="s">
        <v>584</v>
      </c>
      <c r="C1180">
        <v>1956</v>
      </c>
      <c r="D1180">
        <v>30</v>
      </c>
      <c r="E1180" t="s">
        <v>226</v>
      </c>
      <c r="F1180" t="s">
        <v>17</v>
      </c>
      <c r="G1180">
        <v>631</v>
      </c>
      <c r="H1180">
        <v>69</v>
      </c>
      <c r="I1180">
        <v>153</v>
      </c>
      <c r="J1180">
        <v>106</v>
      </c>
      <c r="K1180">
        <v>27</v>
      </c>
      <c r="L1180">
        <v>5</v>
      </c>
      <c r="M1180">
        <v>3</v>
      </c>
      <c r="N1180">
        <v>46</v>
      </c>
      <c r="O1180">
        <v>112</v>
      </c>
      <c r="P1180" s="28">
        <v>5.6</v>
      </c>
      <c r="Q1180">
        <v>3.1</v>
      </c>
      <c r="R1180">
        <v>4.8</v>
      </c>
      <c r="S1180">
        <v>1.9</v>
      </c>
      <c r="T1180">
        <v>12</v>
      </c>
      <c r="U1180">
        <v>1</v>
      </c>
      <c r="V1180">
        <v>-47.217614202620098</v>
      </c>
      <c r="W1180">
        <v>11.486917619085331</v>
      </c>
      <c r="X1180">
        <v>2.4017491597555254</v>
      </c>
      <c r="Y1180">
        <v>14.764334144539308</v>
      </c>
      <c r="Z1180">
        <v>-6.3133859420667102</v>
      </c>
      <c r="AA1180">
        <v>-2.4762164110225742</v>
      </c>
      <c r="AB1180">
        <v>-0.67308709021783997</v>
      </c>
      <c r="AC1180">
        <v>0.1201081362864207</v>
      </c>
      <c r="AD1180">
        <v>-1.9935530632662715</v>
      </c>
      <c r="AE1180">
        <v>20.808773829012736</v>
      </c>
      <c r="AF1180">
        <v>-10.47404202517988</v>
      </c>
      <c r="AG1180">
        <v>6.7842034651295142</v>
      </c>
      <c r="AH1180">
        <v>7.0428302020529276</v>
      </c>
      <c r="AI1180">
        <v>-0.21018310606176888</v>
      </c>
      <c r="AJ1180">
        <v>-2.6235460467276841</v>
      </c>
      <c r="AK1180">
        <v>-0.134578089474926</v>
      </c>
      <c r="AL1180">
        <v>-8.7072894207759877</v>
      </c>
      <c r="AM1180">
        <v>1.65348567334698E-4</v>
      </c>
      <c r="AN1180" s="2"/>
    </row>
    <row r="1181" spans="1:40" x14ac:dyDescent="0.45">
      <c r="A1181">
        <v>1180</v>
      </c>
      <c r="B1181" t="s">
        <v>369</v>
      </c>
      <c r="C1181">
        <v>1960</v>
      </c>
      <c r="D1181">
        <v>21</v>
      </c>
      <c r="E1181" t="s">
        <v>73</v>
      </c>
      <c r="F1181" t="s">
        <v>17</v>
      </c>
      <c r="G1181">
        <v>707</v>
      </c>
      <c r="H1181">
        <v>107</v>
      </c>
      <c r="I1181">
        <v>187</v>
      </c>
      <c r="J1181">
        <v>118</v>
      </c>
      <c r="K1181">
        <v>37</v>
      </c>
      <c r="L1181">
        <v>12</v>
      </c>
      <c r="M1181">
        <v>32</v>
      </c>
      <c r="N1181">
        <v>47</v>
      </c>
      <c r="O1181">
        <v>118</v>
      </c>
      <c r="P1181" s="28">
        <v>5.6</v>
      </c>
      <c r="Q1181">
        <v>3</v>
      </c>
      <c r="R1181">
        <v>5.4</v>
      </c>
      <c r="S1181">
        <v>0.2</v>
      </c>
      <c r="T1181">
        <v>20</v>
      </c>
      <c r="U1181">
        <v>7</v>
      </c>
      <c r="V1181">
        <v>-47.217614202620098</v>
      </c>
      <c r="W1181">
        <v>12.870444939292122</v>
      </c>
      <c r="X1181">
        <v>3.7244515955629161</v>
      </c>
      <c r="Y1181">
        <v>18.045297287770264</v>
      </c>
      <c r="Z1181">
        <v>-7.028108878904451</v>
      </c>
      <c r="AA1181">
        <v>-3.3933336002901937</v>
      </c>
      <c r="AB1181">
        <v>-1.6154090165228161</v>
      </c>
      <c r="AC1181">
        <v>1.2811534537218208</v>
      </c>
      <c r="AD1181">
        <v>-2.0368911733372772</v>
      </c>
      <c r="AE1181">
        <v>21.923529569852704</v>
      </c>
      <c r="AF1181">
        <v>-10.47404202517988</v>
      </c>
      <c r="AG1181">
        <v>6.5653581920608204</v>
      </c>
      <c r="AH1181">
        <v>7.9231839773095443</v>
      </c>
      <c r="AI1181">
        <v>-2.21245374801862E-2</v>
      </c>
      <c r="AJ1181">
        <v>-4.3725767445461399</v>
      </c>
      <c r="AK1181">
        <v>-0.94204662632448199</v>
      </c>
      <c r="AL1181">
        <v>-4.7687277896353351</v>
      </c>
      <c r="AM1181">
        <v>8.419682845559346E-3</v>
      </c>
      <c r="AN1181" s="2"/>
    </row>
    <row r="1182" spans="1:40" x14ac:dyDescent="0.45">
      <c r="A1182">
        <v>1181</v>
      </c>
      <c r="B1182" t="s">
        <v>682</v>
      </c>
      <c r="C1182">
        <v>1960</v>
      </c>
      <c r="D1182">
        <v>26</v>
      </c>
      <c r="E1182" t="s">
        <v>31</v>
      </c>
      <c r="F1182" t="s">
        <v>13</v>
      </c>
      <c r="G1182">
        <v>670</v>
      </c>
      <c r="H1182">
        <v>86</v>
      </c>
      <c r="I1182">
        <v>166</v>
      </c>
      <c r="J1182">
        <v>137</v>
      </c>
      <c r="K1182">
        <v>20</v>
      </c>
      <c r="L1182">
        <v>7</v>
      </c>
      <c r="M1182">
        <v>51</v>
      </c>
      <c r="N1182">
        <v>43</v>
      </c>
      <c r="O1182">
        <v>81</v>
      </c>
      <c r="P1182" s="28">
        <v>5.6</v>
      </c>
      <c r="Q1182">
        <v>3.6</v>
      </c>
      <c r="R1182">
        <v>2.8</v>
      </c>
      <c r="S1182">
        <v>3.8</v>
      </c>
      <c r="T1182">
        <v>-12</v>
      </c>
      <c r="U1182">
        <v>11</v>
      </c>
      <c r="V1182">
        <v>-47.217614202620098</v>
      </c>
      <c r="W1182">
        <v>12.196885586033552</v>
      </c>
      <c r="X1182">
        <v>2.9934844599851478</v>
      </c>
      <c r="Y1182">
        <v>16.01882005224526</v>
      </c>
      <c r="Z1182">
        <v>-8.1597535288975411</v>
      </c>
      <c r="AA1182">
        <v>-1.83423437853524</v>
      </c>
      <c r="AB1182">
        <v>-0.94232192630497602</v>
      </c>
      <c r="AC1182">
        <v>2.0418383168691516</v>
      </c>
      <c r="AD1182">
        <v>-1.8635387330532538</v>
      </c>
      <c r="AE1182">
        <v>15.049202501339568</v>
      </c>
      <c r="AF1182">
        <v>-10.47404202517988</v>
      </c>
      <c r="AG1182">
        <v>7.8784298304729843</v>
      </c>
      <c r="AH1182">
        <v>4.1083176178642073</v>
      </c>
      <c r="AI1182">
        <v>-0.42036621212353775</v>
      </c>
      <c r="AJ1182">
        <v>2.6235460467276841</v>
      </c>
      <c r="AK1182">
        <v>-1.480358984224186</v>
      </c>
      <c r="AL1182">
        <v>-9.4817055794011562</v>
      </c>
      <c r="AM1182">
        <v>7.6227992255177045E-5</v>
      </c>
      <c r="AN1182" s="2"/>
    </row>
    <row r="1183" spans="1:40" x14ac:dyDescent="0.45">
      <c r="A1183">
        <v>1182</v>
      </c>
      <c r="B1183" t="s">
        <v>197</v>
      </c>
      <c r="C1183">
        <v>1963</v>
      </c>
      <c r="D1183">
        <v>25</v>
      </c>
      <c r="E1183" t="s">
        <v>65</v>
      </c>
      <c r="F1183" t="s">
        <v>17</v>
      </c>
      <c r="G1183">
        <v>629</v>
      </c>
      <c r="H1183">
        <v>100</v>
      </c>
      <c r="I1183">
        <v>183</v>
      </c>
      <c r="J1183">
        <v>112</v>
      </c>
      <c r="K1183">
        <v>33</v>
      </c>
      <c r="L1183">
        <v>4</v>
      </c>
      <c r="M1183">
        <v>8</v>
      </c>
      <c r="N1183">
        <v>37</v>
      </c>
      <c r="O1183">
        <v>165</v>
      </c>
      <c r="P1183" s="28">
        <v>5.6</v>
      </c>
      <c r="Q1183">
        <v>3</v>
      </c>
      <c r="R1183">
        <v>6.7</v>
      </c>
      <c r="S1183">
        <v>-2.2000000000000002</v>
      </c>
      <c r="T1183">
        <v>46</v>
      </c>
      <c r="U1183">
        <v>0</v>
      </c>
      <c r="V1183">
        <v>-47.217614202620098</v>
      </c>
      <c r="W1183">
        <v>11.450509005395679</v>
      </c>
      <c r="X1183">
        <v>3.4807958837036601</v>
      </c>
      <c r="Y1183">
        <v>17.659301623860742</v>
      </c>
      <c r="Z1183">
        <v>-6.6707474104855802</v>
      </c>
      <c r="AA1183">
        <v>-3.0264867245831457</v>
      </c>
      <c r="AB1183">
        <v>-0.538469672174272</v>
      </c>
      <c r="AC1183">
        <v>0.32028836343045519</v>
      </c>
      <c r="AD1183">
        <v>-1.6035100726272185</v>
      </c>
      <c r="AE1183">
        <v>30.65578287309912</v>
      </c>
      <c r="AF1183">
        <v>-10.47404202517988</v>
      </c>
      <c r="AG1183">
        <v>6.5653581920608204</v>
      </c>
      <c r="AH1183">
        <v>9.8306171570322114</v>
      </c>
      <c r="AI1183">
        <v>0.24336991228204821</v>
      </c>
      <c r="AJ1183">
        <v>-10.056926512456123</v>
      </c>
      <c r="AK1183">
        <v>0</v>
      </c>
      <c r="AL1183">
        <v>0.61822639073841756</v>
      </c>
      <c r="AM1183">
        <v>0.64981506144255707</v>
      </c>
      <c r="AN1183" s="2"/>
    </row>
    <row r="1184" spans="1:40" x14ac:dyDescent="0.45">
      <c r="A1184">
        <v>1183</v>
      </c>
      <c r="B1184" t="s">
        <v>342</v>
      </c>
      <c r="C1184">
        <v>1966</v>
      </c>
      <c r="D1184">
        <v>24</v>
      </c>
      <c r="E1184" t="s">
        <v>158</v>
      </c>
      <c r="F1184" t="s">
        <v>13</v>
      </c>
      <c r="G1184">
        <v>696</v>
      </c>
      <c r="H1184">
        <v>78</v>
      </c>
      <c r="I1184">
        <v>154</v>
      </c>
      <c r="J1184">
        <v>102</v>
      </c>
      <c r="K1184">
        <v>32</v>
      </c>
      <c r="L1184">
        <v>7</v>
      </c>
      <c r="M1184">
        <v>17</v>
      </c>
      <c r="N1184">
        <v>67</v>
      </c>
      <c r="O1184">
        <v>108</v>
      </c>
      <c r="P1184" s="28">
        <v>5.6</v>
      </c>
      <c r="Q1184">
        <v>3.3</v>
      </c>
      <c r="R1184">
        <v>4.9000000000000004</v>
      </c>
      <c r="S1184">
        <v>1.9</v>
      </c>
      <c r="T1184">
        <v>9</v>
      </c>
      <c r="U1184">
        <v>4</v>
      </c>
      <c r="V1184">
        <v>-47.217614202620098</v>
      </c>
      <c r="W1184">
        <v>12.670197563999034</v>
      </c>
      <c r="X1184">
        <v>2.7150207892888547</v>
      </c>
      <c r="Y1184">
        <v>14.86083306051669</v>
      </c>
      <c r="Z1184">
        <v>-6.0751449631207963</v>
      </c>
      <c r="AA1184">
        <v>-2.9347750056563839</v>
      </c>
      <c r="AB1184">
        <v>-0.94232192630497602</v>
      </c>
      <c r="AC1184">
        <v>0.68061277228971728</v>
      </c>
      <c r="AD1184">
        <v>-2.9036533747573956</v>
      </c>
      <c r="AE1184">
        <v>20.065603335119423</v>
      </c>
      <c r="AF1184">
        <v>-10.47404202517988</v>
      </c>
      <c r="AG1184">
        <v>7.2218940112669019</v>
      </c>
      <c r="AH1184">
        <v>7.1895558312623642</v>
      </c>
      <c r="AI1184">
        <v>-0.21018310606176888</v>
      </c>
      <c r="AJ1184">
        <v>-1.9676595350457631</v>
      </c>
      <c r="AK1184">
        <v>-0.538312357899704</v>
      </c>
      <c r="AL1184">
        <v>-7.8599891329037863</v>
      </c>
      <c r="AM1184">
        <v>3.8572922027829389E-4</v>
      </c>
      <c r="AN1184" s="2"/>
    </row>
    <row r="1185" spans="1:40" x14ac:dyDescent="0.45">
      <c r="A1185">
        <v>1184</v>
      </c>
      <c r="B1185" t="s">
        <v>334</v>
      </c>
      <c r="C1185">
        <v>2006</v>
      </c>
      <c r="D1185">
        <v>32</v>
      </c>
      <c r="E1185" t="s">
        <v>22</v>
      </c>
      <c r="F1185" t="s">
        <v>13</v>
      </c>
      <c r="G1185">
        <v>715</v>
      </c>
      <c r="H1185">
        <v>118</v>
      </c>
      <c r="I1185">
        <v>214</v>
      </c>
      <c r="J1185">
        <v>158</v>
      </c>
      <c r="K1185">
        <v>39</v>
      </c>
      <c r="L1185">
        <v>3</v>
      </c>
      <c r="M1185">
        <v>34</v>
      </c>
      <c r="N1185">
        <v>69</v>
      </c>
      <c r="O1185">
        <v>132</v>
      </c>
      <c r="P1185" s="28">
        <v>5.6</v>
      </c>
      <c r="Q1185">
        <v>3.2</v>
      </c>
      <c r="R1185">
        <v>7.1</v>
      </c>
      <c r="S1185">
        <v>-0.7</v>
      </c>
      <c r="T1185">
        <v>36</v>
      </c>
      <c r="U1185">
        <v>5</v>
      </c>
      <c r="V1185">
        <v>-47.217614202620098</v>
      </c>
      <c r="W1185">
        <v>13.016079394050731</v>
      </c>
      <c r="X1185">
        <v>4.1073391427703188</v>
      </c>
      <c r="Y1185">
        <v>20.650768019159553</v>
      </c>
      <c r="Z1185">
        <v>-9.4105186683635864</v>
      </c>
      <c r="AA1185">
        <v>-3.5767570381437181</v>
      </c>
      <c r="AB1185">
        <v>-0.40385225413070402</v>
      </c>
      <c r="AC1185">
        <v>1.3612255445794346</v>
      </c>
      <c r="AD1185">
        <v>-2.9903295948994071</v>
      </c>
      <c r="AE1185">
        <v>24.524626298479298</v>
      </c>
      <c r="AF1185">
        <v>-10.47404202517988</v>
      </c>
      <c r="AG1185">
        <v>7.0030487381982089</v>
      </c>
      <c r="AH1185">
        <v>10.417519673869956</v>
      </c>
      <c r="AI1185">
        <v>7.7435881180651686E-2</v>
      </c>
      <c r="AJ1185">
        <v>-7.8706381401830523</v>
      </c>
      <c r="AK1185">
        <v>-0.67289044737463</v>
      </c>
      <c r="AL1185">
        <v>-1.4585996786069235</v>
      </c>
      <c r="AM1185">
        <v>0.18868159415853797</v>
      </c>
      <c r="AN1185" s="2"/>
    </row>
    <row r="1186" spans="1:40" x14ac:dyDescent="0.45">
      <c r="A1186">
        <v>1185</v>
      </c>
      <c r="B1186" t="s">
        <v>683</v>
      </c>
      <c r="C1186">
        <v>2022</v>
      </c>
      <c r="D1186">
        <v>24</v>
      </c>
      <c r="E1186" t="s">
        <v>235</v>
      </c>
      <c r="F1186" t="s">
        <v>13</v>
      </c>
      <c r="G1186">
        <v>638</v>
      </c>
      <c r="H1186">
        <v>89</v>
      </c>
      <c r="I1186">
        <v>168</v>
      </c>
      <c r="J1186">
        <v>130</v>
      </c>
      <c r="K1186">
        <v>25</v>
      </c>
      <c r="L1186">
        <v>7</v>
      </c>
      <c r="M1186">
        <v>19</v>
      </c>
      <c r="N1186">
        <v>62</v>
      </c>
      <c r="O1186">
        <v>124</v>
      </c>
      <c r="P1186" s="28">
        <v>5.6</v>
      </c>
      <c r="Q1186">
        <v>3.5</v>
      </c>
      <c r="R1186">
        <v>4</v>
      </c>
      <c r="S1186">
        <v>1</v>
      </c>
      <c r="T1186">
        <v>18</v>
      </c>
      <c r="U1186">
        <v>4</v>
      </c>
      <c r="V1186">
        <v>-47.217614202620098</v>
      </c>
      <c r="W1186">
        <v>11.614347766999115</v>
      </c>
      <c r="X1186">
        <v>3.0979083364962574</v>
      </c>
      <c r="Y1186">
        <v>16.211817884200023</v>
      </c>
      <c r="Z1186">
        <v>-7.7428318157421918</v>
      </c>
      <c r="AA1186">
        <v>-2.2927929731690497</v>
      </c>
      <c r="AB1186">
        <v>-0.94232192630497602</v>
      </c>
      <c r="AC1186">
        <v>0.76068486314733108</v>
      </c>
      <c r="AD1186">
        <v>-2.6869628244023658</v>
      </c>
      <c r="AE1186">
        <v>23.038285310692672</v>
      </c>
      <c r="AF1186">
        <v>-10.47404202517988</v>
      </c>
      <c r="AG1186">
        <v>7.6595845574042905</v>
      </c>
      <c r="AH1186">
        <v>5.8690251683774397</v>
      </c>
      <c r="AI1186">
        <v>-0.11062268740093099</v>
      </c>
      <c r="AJ1186">
        <v>-3.9353190700915262</v>
      </c>
      <c r="AK1186">
        <v>-0.538312357899704</v>
      </c>
      <c r="AL1186">
        <v>-7.689165995493588</v>
      </c>
      <c r="AM1186">
        <v>4.5755033815842068E-4</v>
      </c>
      <c r="AN1186" s="2"/>
    </row>
    <row r="1187" spans="1:40" x14ac:dyDescent="0.45">
      <c r="A1187">
        <v>1186</v>
      </c>
      <c r="B1187" t="s">
        <v>414</v>
      </c>
      <c r="C1187">
        <v>1990</v>
      </c>
      <c r="D1187">
        <v>27</v>
      </c>
      <c r="E1187" t="s">
        <v>97</v>
      </c>
      <c r="F1187" t="s">
        <v>13</v>
      </c>
      <c r="G1187">
        <v>572</v>
      </c>
      <c r="H1187">
        <v>71</v>
      </c>
      <c r="I1187">
        <v>147</v>
      </c>
      <c r="J1187">
        <v>107</v>
      </c>
      <c r="K1187">
        <v>27</v>
      </c>
      <c r="L1187">
        <v>2</v>
      </c>
      <c r="M1187">
        <v>1</v>
      </c>
      <c r="N1187">
        <v>74</v>
      </c>
      <c r="O1187">
        <v>133</v>
      </c>
      <c r="P1187" s="28">
        <v>5.6</v>
      </c>
      <c r="Q1187">
        <v>3.6</v>
      </c>
      <c r="R1187">
        <v>4.3</v>
      </c>
      <c r="S1187">
        <v>1.6</v>
      </c>
      <c r="T1187">
        <v>22</v>
      </c>
      <c r="U1187">
        <v>-3</v>
      </c>
      <c r="V1187">
        <v>-47.217614202620098</v>
      </c>
      <c r="W1187">
        <v>10.412863515240586</v>
      </c>
      <c r="X1187">
        <v>2.4713650774295988</v>
      </c>
      <c r="Y1187">
        <v>14.185340648675021</v>
      </c>
      <c r="Z1187">
        <v>-6.3729461868031887</v>
      </c>
      <c r="AA1187">
        <v>-2.4762164110225742</v>
      </c>
      <c r="AB1187">
        <v>-0.269234836087136</v>
      </c>
      <c r="AC1187">
        <v>4.0036045428806899E-2</v>
      </c>
      <c r="AD1187">
        <v>-3.2070201452544369</v>
      </c>
      <c r="AE1187">
        <v>24.710418921952623</v>
      </c>
      <c r="AF1187">
        <v>-10.47404202517988</v>
      </c>
      <c r="AG1187">
        <v>7.8784298304729843</v>
      </c>
      <c r="AH1187">
        <v>6.3092020560057476</v>
      </c>
      <c r="AI1187">
        <v>-0.1769962998414896</v>
      </c>
      <c r="AJ1187">
        <v>-4.8098344190007536</v>
      </c>
      <c r="AK1187">
        <v>0.403734268424778</v>
      </c>
      <c r="AL1187">
        <v>-8.5925141621794108</v>
      </c>
      <c r="AM1187">
        <v>1.8545475127115761E-4</v>
      </c>
      <c r="AN1187" s="2"/>
    </row>
    <row r="1188" spans="1:40" x14ac:dyDescent="0.45">
      <c r="A1188">
        <v>1187</v>
      </c>
      <c r="B1188" t="s">
        <v>335</v>
      </c>
      <c r="C1188">
        <v>1973</v>
      </c>
      <c r="D1188">
        <v>28</v>
      </c>
      <c r="E1188" t="s">
        <v>22</v>
      </c>
      <c r="F1188" t="s">
        <v>13</v>
      </c>
      <c r="G1188">
        <v>641</v>
      </c>
      <c r="H1188">
        <v>65</v>
      </c>
      <c r="I1188">
        <v>129</v>
      </c>
      <c r="J1188">
        <v>89</v>
      </c>
      <c r="K1188">
        <v>18</v>
      </c>
      <c r="L1188">
        <v>0</v>
      </c>
      <c r="M1188">
        <v>0</v>
      </c>
      <c r="N1188">
        <v>78</v>
      </c>
      <c r="O1188">
        <v>106</v>
      </c>
      <c r="P1188" s="28">
        <v>5.6</v>
      </c>
      <c r="Q1188">
        <v>3.3</v>
      </c>
      <c r="R1188">
        <v>3.4</v>
      </c>
      <c r="S1188">
        <v>2.7</v>
      </c>
      <c r="T1188">
        <v>6</v>
      </c>
      <c r="U1188">
        <v>-1</v>
      </c>
      <c r="V1188">
        <v>-47.217614202620098</v>
      </c>
      <c r="W1188">
        <v>11.668960687533593</v>
      </c>
      <c r="X1188">
        <v>2.2625173244073791</v>
      </c>
      <c r="Y1188">
        <v>12.448360161082162</v>
      </c>
      <c r="Z1188">
        <v>-5.3008617815465771</v>
      </c>
      <c r="AA1188">
        <v>-1.650810940681716</v>
      </c>
      <c r="AB1188">
        <v>0</v>
      </c>
      <c r="AC1188">
        <v>0</v>
      </c>
      <c r="AD1188">
        <v>-3.3803725855384603</v>
      </c>
      <c r="AE1188">
        <v>19.694018088172768</v>
      </c>
      <c r="AF1188">
        <v>-10.47404202517988</v>
      </c>
      <c r="AG1188">
        <v>7.2218940112669019</v>
      </c>
      <c r="AH1188">
        <v>4.988671393120824</v>
      </c>
      <c r="AI1188">
        <v>-0.29868125598251372</v>
      </c>
      <c r="AJ1188">
        <v>-1.3117730233638421</v>
      </c>
      <c r="AK1188">
        <v>0.134578089474926</v>
      </c>
      <c r="AL1188">
        <v>-11.215156059854534</v>
      </c>
      <c r="AM1188">
        <v>1.3468330352406135E-5</v>
      </c>
      <c r="AN1188" s="2"/>
    </row>
    <row r="1189" spans="1:40" x14ac:dyDescent="0.45">
      <c r="A1189">
        <v>1188</v>
      </c>
      <c r="B1189" t="s">
        <v>684</v>
      </c>
      <c r="C1189">
        <v>2003</v>
      </c>
      <c r="D1189">
        <v>26</v>
      </c>
      <c r="E1189" t="s">
        <v>25</v>
      </c>
      <c r="F1189" t="s">
        <v>17</v>
      </c>
      <c r="G1189">
        <v>663</v>
      </c>
      <c r="H1189">
        <v>96</v>
      </c>
      <c r="I1189">
        <v>194</v>
      </c>
      <c r="J1189">
        <v>133</v>
      </c>
      <c r="K1189">
        <v>47</v>
      </c>
      <c r="L1189">
        <v>1</v>
      </c>
      <c r="M1189">
        <v>34</v>
      </c>
      <c r="N1189">
        <v>65</v>
      </c>
      <c r="O1189">
        <v>130</v>
      </c>
      <c r="P1189" s="28">
        <v>5.6</v>
      </c>
      <c r="Q1189">
        <v>3.5</v>
      </c>
      <c r="R1189">
        <v>5.7</v>
      </c>
      <c r="S1189">
        <v>0.7</v>
      </c>
      <c r="T1189">
        <v>26</v>
      </c>
      <c r="U1189">
        <v>3</v>
      </c>
      <c r="V1189">
        <v>-47.217614202620098</v>
      </c>
      <c r="W1189">
        <v>12.069455438119769</v>
      </c>
      <c r="X1189">
        <v>3.3415640483555133</v>
      </c>
      <c r="Y1189">
        <v>18.720789699611935</v>
      </c>
      <c r="Z1189">
        <v>-7.9215125499516272</v>
      </c>
      <c r="AA1189">
        <v>-4.3104507895578141</v>
      </c>
      <c r="AB1189">
        <v>-0.134617418043568</v>
      </c>
      <c r="AC1189">
        <v>1.3612255445794346</v>
      </c>
      <c r="AD1189">
        <v>-2.8169771546153837</v>
      </c>
      <c r="AE1189">
        <v>24.153041051532639</v>
      </c>
      <c r="AF1189">
        <v>-10.47404202517988</v>
      </c>
      <c r="AG1189">
        <v>7.6595845574042905</v>
      </c>
      <c r="AH1189">
        <v>8.3633608649378512</v>
      </c>
      <c r="AI1189">
        <v>-7.7435881180651686E-2</v>
      </c>
      <c r="AJ1189">
        <v>-5.6843497679099819</v>
      </c>
      <c r="AK1189">
        <v>-0.403734268424778</v>
      </c>
      <c r="AL1189">
        <v>-3.3717128529423506</v>
      </c>
      <c r="AM1189">
        <v>3.3191300039028572E-2</v>
      </c>
      <c r="AN1189" s="2"/>
    </row>
    <row r="1190" spans="1:40" x14ac:dyDescent="0.45">
      <c r="A1190">
        <v>1189</v>
      </c>
      <c r="B1190" t="s">
        <v>389</v>
      </c>
      <c r="C1190">
        <v>1986</v>
      </c>
      <c r="D1190">
        <v>31</v>
      </c>
      <c r="E1190" t="s">
        <v>25</v>
      </c>
      <c r="F1190" t="s">
        <v>17</v>
      </c>
      <c r="G1190">
        <v>609</v>
      </c>
      <c r="H1190">
        <v>67</v>
      </c>
      <c r="I1190">
        <v>144</v>
      </c>
      <c r="J1190">
        <v>121</v>
      </c>
      <c r="K1190">
        <v>19</v>
      </c>
      <c r="L1190">
        <v>4</v>
      </c>
      <c r="M1190">
        <v>31</v>
      </c>
      <c r="N1190">
        <v>79</v>
      </c>
      <c r="O1190">
        <v>98</v>
      </c>
      <c r="P1190" s="28">
        <v>5.6</v>
      </c>
      <c r="Q1190">
        <v>3.5</v>
      </c>
      <c r="R1190">
        <v>3.7</v>
      </c>
      <c r="S1190">
        <v>2.8</v>
      </c>
      <c r="T1190">
        <v>-1</v>
      </c>
      <c r="U1190">
        <v>8</v>
      </c>
      <c r="V1190">
        <v>-47.217614202620098</v>
      </c>
      <c r="W1190">
        <v>11.086422868499154</v>
      </c>
      <c r="X1190">
        <v>2.332133242081452</v>
      </c>
      <c r="Y1190">
        <v>13.895843900742879</v>
      </c>
      <c r="Z1190">
        <v>-7.2067896131138864</v>
      </c>
      <c r="AA1190">
        <v>-1.742522659608478</v>
      </c>
      <c r="AB1190">
        <v>-0.538469672174272</v>
      </c>
      <c r="AC1190">
        <v>1.2411174082930139</v>
      </c>
      <c r="AD1190">
        <v>-3.4237106956094663</v>
      </c>
      <c r="AE1190">
        <v>18.207677100386146</v>
      </c>
      <c r="AF1190">
        <v>-10.47404202517988</v>
      </c>
      <c r="AG1190">
        <v>7.6595845574042905</v>
      </c>
      <c r="AH1190">
        <v>5.4288482807491318</v>
      </c>
      <c r="AI1190">
        <v>-0.30974352472260674</v>
      </c>
      <c r="AJ1190">
        <v>0.218628837227307</v>
      </c>
      <c r="AK1190">
        <v>-1.076624715799408</v>
      </c>
      <c r="AL1190">
        <v>-11.919260913444717</v>
      </c>
      <c r="AM1190">
        <v>6.6608225549473531E-6</v>
      </c>
      <c r="AN1190" s="2"/>
    </row>
    <row r="1191" spans="1:40" x14ac:dyDescent="0.45">
      <c r="A1191">
        <v>1190</v>
      </c>
      <c r="B1191" t="s">
        <v>122</v>
      </c>
      <c r="C1191">
        <v>1996</v>
      </c>
      <c r="D1191">
        <v>28</v>
      </c>
      <c r="E1191" t="s">
        <v>31</v>
      </c>
      <c r="F1191" t="s">
        <v>13</v>
      </c>
      <c r="G1191">
        <v>649</v>
      </c>
      <c r="H1191">
        <v>110</v>
      </c>
      <c r="I1191">
        <v>184</v>
      </c>
      <c r="J1191">
        <v>118</v>
      </c>
      <c r="K1191">
        <v>26</v>
      </c>
      <c r="L1191">
        <v>0</v>
      </c>
      <c r="M1191">
        <v>1</v>
      </c>
      <c r="N1191">
        <v>109</v>
      </c>
      <c r="O1191">
        <v>178</v>
      </c>
      <c r="P1191" s="28">
        <v>5.6</v>
      </c>
      <c r="Q1191">
        <v>3.5</v>
      </c>
      <c r="R1191">
        <v>6.4</v>
      </c>
      <c r="S1191">
        <v>-1.5</v>
      </c>
      <c r="T1191">
        <v>61</v>
      </c>
      <c r="U1191">
        <v>-7</v>
      </c>
      <c r="V1191">
        <v>-47.217614202620098</v>
      </c>
      <c r="W1191">
        <v>11.814595142292204</v>
      </c>
      <c r="X1191">
        <v>3.8288754720740261</v>
      </c>
      <c r="Y1191">
        <v>17.755800539838123</v>
      </c>
      <c r="Z1191">
        <v>-7.028108878904451</v>
      </c>
      <c r="AA1191">
        <v>-2.384504692095812</v>
      </c>
      <c r="AB1191">
        <v>0</v>
      </c>
      <c r="AC1191">
        <v>4.0036045428806899E-2</v>
      </c>
      <c r="AD1191">
        <v>-4.723853997739643</v>
      </c>
      <c r="AE1191">
        <v>33.071086978252382</v>
      </c>
      <c r="AF1191">
        <v>-10.47404202517988</v>
      </c>
      <c r="AG1191">
        <v>7.6595845574042905</v>
      </c>
      <c r="AH1191">
        <v>9.3904402694039035</v>
      </c>
      <c r="AI1191">
        <v>0.16593403110139648</v>
      </c>
      <c r="AJ1191">
        <v>-13.336359070865727</v>
      </c>
      <c r="AK1191">
        <v>0.94204662632448199</v>
      </c>
      <c r="AL1191">
        <v>-0.49608320528599803</v>
      </c>
      <c r="AM1191">
        <v>0.37846157062732688</v>
      </c>
      <c r="AN1191" s="2"/>
    </row>
    <row r="1192" spans="1:40" x14ac:dyDescent="0.45">
      <c r="A1192">
        <v>1191</v>
      </c>
      <c r="B1192" t="s">
        <v>685</v>
      </c>
      <c r="C1192">
        <v>1978</v>
      </c>
      <c r="D1192">
        <v>23</v>
      </c>
      <c r="E1192" t="s">
        <v>59</v>
      </c>
      <c r="F1192" t="s">
        <v>13</v>
      </c>
      <c r="G1192">
        <v>669</v>
      </c>
      <c r="H1192">
        <v>79</v>
      </c>
      <c r="I1192">
        <v>169</v>
      </c>
      <c r="J1192">
        <v>115</v>
      </c>
      <c r="K1192">
        <v>25</v>
      </c>
      <c r="L1192">
        <v>3</v>
      </c>
      <c r="M1192">
        <v>0</v>
      </c>
      <c r="N1192">
        <v>74</v>
      </c>
      <c r="O1192">
        <v>131</v>
      </c>
      <c r="P1192" s="28">
        <v>5.6</v>
      </c>
      <c r="Q1192">
        <v>3.3</v>
      </c>
      <c r="R1192">
        <v>4.4000000000000004</v>
      </c>
      <c r="S1192">
        <v>0.4</v>
      </c>
      <c r="T1192">
        <v>25</v>
      </c>
      <c r="U1192">
        <v>3</v>
      </c>
      <c r="V1192">
        <v>-47.217614202620098</v>
      </c>
      <c r="W1192">
        <v>12.178681279188726</v>
      </c>
      <c r="X1192">
        <v>2.7498287481258914</v>
      </c>
      <c r="Y1192">
        <v>16.308316800177405</v>
      </c>
      <c r="Z1192">
        <v>-6.8494281446950156</v>
      </c>
      <c r="AA1192">
        <v>-2.2927929731690497</v>
      </c>
      <c r="AB1192">
        <v>-0.40385225413070402</v>
      </c>
      <c r="AC1192">
        <v>0</v>
      </c>
      <c r="AD1192">
        <v>-3.2070201452544369</v>
      </c>
      <c r="AE1192">
        <v>24.338833675005969</v>
      </c>
      <c r="AF1192">
        <v>-10.47404202517988</v>
      </c>
      <c r="AG1192">
        <v>7.2218940112669019</v>
      </c>
      <c r="AH1192">
        <v>6.4559276852151841</v>
      </c>
      <c r="AI1192">
        <v>-4.4249074960372399E-2</v>
      </c>
      <c r="AJ1192">
        <v>-5.4657209306826751</v>
      </c>
      <c r="AK1192">
        <v>-0.403734268424778</v>
      </c>
      <c r="AL1192">
        <v>-7.1049718201369334</v>
      </c>
      <c r="AM1192">
        <v>8.2033932188702681E-4</v>
      </c>
      <c r="AN1192" s="2"/>
    </row>
    <row r="1193" spans="1:40" x14ac:dyDescent="0.45">
      <c r="A1193">
        <v>1192</v>
      </c>
      <c r="B1193" t="s">
        <v>686</v>
      </c>
      <c r="C1193">
        <v>2017</v>
      </c>
      <c r="D1193">
        <v>30</v>
      </c>
      <c r="E1193" t="s">
        <v>114</v>
      </c>
      <c r="F1193" t="s">
        <v>17</v>
      </c>
      <c r="G1193">
        <v>725</v>
      </c>
      <c r="H1193">
        <v>137</v>
      </c>
      <c r="I1193">
        <v>213</v>
      </c>
      <c r="J1193">
        <v>127</v>
      </c>
      <c r="K1193">
        <v>35</v>
      </c>
      <c r="L1193">
        <v>14</v>
      </c>
      <c r="M1193">
        <v>14</v>
      </c>
      <c r="N1193">
        <v>65</v>
      </c>
      <c r="O1193">
        <v>141</v>
      </c>
      <c r="P1193" s="28">
        <v>5.5</v>
      </c>
      <c r="Q1193">
        <v>3.5</v>
      </c>
      <c r="R1193">
        <v>6.4</v>
      </c>
      <c r="S1193">
        <v>-0.5</v>
      </c>
      <c r="T1193">
        <v>44</v>
      </c>
      <c r="U1193">
        <v>-3</v>
      </c>
      <c r="V1193">
        <v>-47.217614202620098</v>
      </c>
      <c r="W1193">
        <v>13.198122462498993</v>
      </c>
      <c r="X1193">
        <v>4.7686903606740145</v>
      </c>
      <c r="Y1193">
        <v>20.554269103182175</v>
      </c>
      <c r="Z1193">
        <v>-7.5641510815327564</v>
      </c>
      <c r="AA1193">
        <v>-3.2099101624366702</v>
      </c>
      <c r="AB1193">
        <v>-1.884643852609952</v>
      </c>
      <c r="AC1193">
        <v>0.56050463600329659</v>
      </c>
      <c r="AD1193">
        <v>-2.8169771546153837</v>
      </c>
      <c r="AE1193">
        <v>26.196759909739249</v>
      </c>
      <c r="AF1193">
        <v>-10.287005560444525</v>
      </c>
      <c r="AG1193">
        <v>7.6595845574042905</v>
      </c>
      <c r="AH1193">
        <v>9.3904402694039035</v>
      </c>
      <c r="AI1193">
        <v>5.5311343700465497E-2</v>
      </c>
      <c r="AJ1193">
        <v>-9.6196688380015072</v>
      </c>
      <c r="AK1193">
        <v>0.403734268424778</v>
      </c>
      <c r="AL1193">
        <v>0.18744605877027576</v>
      </c>
      <c r="AM1193">
        <v>0.54672478447566608</v>
      </c>
      <c r="AN1193" s="2"/>
    </row>
    <row r="1194" spans="1:40" x14ac:dyDescent="0.45">
      <c r="A1194">
        <v>1193</v>
      </c>
      <c r="B1194" t="s">
        <v>167</v>
      </c>
      <c r="C1194">
        <v>1969</v>
      </c>
      <c r="D1194">
        <v>23</v>
      </c>
      <c r="E1194" t="s">
        <v>76</v>
      </c>
      <c r="F1194" t="s">
        <v>13</v>
      </c>
      <c r="G1194">
        <v>504</v>
      </c>
      <c r="H1194">
        <v>79</v>
      </c>
      <c r="I1194">
        <v>152</v>
      </c>
      <c r="J1194">
        <v>110</v>
      </c>
      <c r="K1194">
        <v>30</v>
      </c>
      <c r="L1194">
        <v>4</v>
      </c>
      <c r="M1194">
        <v>19</v>
      </c>
      <c r="N1194">
        <v>37</v>
      </c>
      <c r="O1194">
        <v>134</v>
      </c>
      <c r="P1194" s="28">
        <v>5.5</v>
      </c>
      <c r="Q1194">
        <v>3.8</v>
      </c>
      <c r="R1194">
        <v>5.0999999999999996</v>
      </c>
      <c r="S1194">
        <v>0.9</v>
      </c>
      <c r="T1194">
        <v>25</v>
      </c>
      <c r="U1194">
        <v>2</v>
      </c>
      <c r="V1194">
        <v>-47.217614202620098</v>
      </c>
      <c r="W1194">
        <v>9.1749706497924048</v>
      </c>
      <c r="X1194">
        <v>2.7498287481258914</v>
      </c>
      <c r="Y1194">
        <v>14.667835228561927</v>
      </c>
      <c r="Z1194">
        <v>-6.5516269210126241</v>
      </c>
      <c r="AA1194">
        <v>-2.7513515678028599</v>
      </c>
      <c r="AB1194">
        <v>-0.538469672174272</v>
      </c>
      <c r="AC1194">
        <v>0.76068486314733108</v>
      </c>
      <c r="AD1194">
        <v>-1.6035100726272185</v>
      </c>
      <c r="AE1194">
        <v>24.896211545425952</v>
      </c>
      <c r="AF1194">
        <v>-10.287005560444525</v>
      </c>
      <c r="AG1194">
        <v>8.3161203766103728</v>
      </c>
      <c r="AH1194">
        <v>7.4830070896812355</v>
      </c>
      <c r="AI1194">
        <v>-9.9560418660837896E-2</v>
      </c>
      <c r="AJ1194">
        <v>-5.4657209306826751</v>
      </c>
      <c r="AK1194">
        <v>-0.269156178949852</v>
      </c>
      <c r="AL1194">
        <v>-6.7353570236298461</v>
      </c>
      <c r="AM1194">
        <v>1.1867408991686637E-3</v>
      </c>
      <c r="AN1194" s="2"/>
    </row>
    <row r="1195" spans="1:40" x14ac:dyDescent="0.45">
      <c r="A1195">
        <v>1194</v>
      </c>
      <c r="B1195" t="s">
        <v>152</v>
      </c>
      <c r="C1195">
        <v>1984</v>
      </c>
      <c r="D1195">
        <v>28</v>
      </c>
      <c r="E1195" t="s">
        <v>19</v>
      </c>
      <c r="F1195" t="s">
        <v>17</v>
      </c>
      <c r="G1195">
        <v>691</v>
      </c>
      <c r="H1195">
        <v>94</v>
      </c>
      <c r="I1195">
        <v>176</v>
      </c>
      <c r="J1195">
        <v>100</v>
      </c>
      <c r="K1195">
        <v>32</v>
      </c>
      <c r="L1195">
        <v>8</v>
      </c>
      <c r="M1195">
        <v>19</v>
      </c>
      <c r="N1195">
        <v>79</v>
      </c>
      <c r="O1195">
        <v>149</v>
      </c>
      <c r="P1195" s="28">
        <v>5.5</v>
      </c>
      <c r="Q1195">
        <v>3.2</v>
      </c>
      <c r="R1195">
        <v>6.3</v>
      </c>
      <c r="S1195">
        <v>-0.7</v>
      </c>
      <c r="T1195">
        <v>34</v>
      </c>
      <c r="U1195">
        <v>1</v>
      </c>
      <c r="V1195">
        <v>-47.217614202620098</v>
      </c>
      <c r="W1195">
        <v>12.579176029774903</v>
      </c>
      <c r="X1195">
        <v>3.2719481306814404</v>
      </c>
      <c r="Y1195">
        <v>16.983809212019072</v>
      </c>
      <c r="Z1195">
        <v>-5.9560244736478394</v>
      </c>
      <c r="AA1195">
        <v>-2.9347750056563839</v>
      </c>
      <c r="AB1195">
        <v>-1.076939344348544</v>
      </c>
      <c r="AC1195">
        <v>0.76068486314733108</v>
      </c>
      <c r="AD1195">
        <v>-3.4237106956094663</v>
      </c>
      <c r="AE1195">
        <v>27.683100897525872</v>
      </c>
      <c r="AF1195">
        <v>-10.287005560444525</v>
      </c>
      <c r="AG1195">
        <v>7.0030487381982089</v>
      </c>
      <c r="AH1195">
        <v>9.243714640194467</v>
      </c>
      <c r="AI1195">
        <v>7.7435881180651686E-2</v>
      </c>
      <c r="AJ1195">
        <v>-7.4333804657284377</v>
      </c>
      <c r="AK1195">
        <v>-0.134578089474926</v>
      </c>
      <c r="AL1195">
        <v>-0.86110944480827767</v>
      </c>
      <c r="AM1195">
        <v>0.2971076029680243</v>
      </c>
      <c r="AN1195" s="2"/>
    </row>
    <row r="1196" spans="1:40" x14ac:dyDescent="0.45">
      <c r="A1196">
        <v>1195</v>
      </c>
      <c r="B1196" t="s">
        <v>439</v>
      </c>
      <c r="C1196">
        <v>1995</v>
      </c>
      <c r="D1196">
        <v>30</v>
      </c>
      <c r="E1196" t="s">
        <v>127</v>
      </c>
      <c r="F1196" t="s">
        <v>13</v>
      </c>
      <c r="G1196">
        <v>624</v>
      </c>
      <c r="H1196">
        <v>89</v>
      </c>
      <c r="I1196">
        <v>172</v>
      </c>
      <c r="J1196">
        <v>101</v>
      </c>
      <c r="K1196">
        <v>30</v>
      </c>
      <c r="L1196">
        <v>2</v>
      </c>
      <c r="M1196">
        <v>3</v>
      </c>
      <c r="N1196">
        <v>62</v>
      </c>
      <c r="O1196">
        <v>145</v>
      </c>
      <c r="P1196" s="28">
        <v>5.5</v>
      </c>
      <c r="Q1196">
        <v>3.4</v>
      </c>
      <c r="R1196">
        <v>4.8</v>
      </c>
      <c r="S1196">
        <v>0.1</v>
      </c>
      <c r="T1196">
        <v>35</v>
      </c>
      <c r="U1196">
        <v>-1</v>
      </c>
      <c r="V1196">
        <v>-47.217614202620098</v>
      </c>
      <c r="W1196">
        <v>11.359487471171548</v>
      </c>
      <c r="X1196">
        <v>3.0979083364962574</v>
      </c>
      <c r="Y1196">
        <v>16.597813548109549</v>
      </c>
      <c r="Z1196">
        <v>-6.0155847183843179</v>
      </c>
      <c r="AA1196">
        <v>-2.7513515678028599</v>
      </c>
      <c r="AB1196">
        <v>-0.269234836087136</v>
      </c>
      <c r="AC1196">
        <v>0.1201081362864207</v>
      </c>
      <c r="AD1196">
        <v>-2.6869628244023658</v>
      </c>
      <c r="AE1196">
        <v>26.939930403632562</v>
      </c>
      <c r="AF1196">
        <v>-10.287005560444525</v>
      </c>
      <c r="AG1196">
        <v>7.4407392843355966</v>
      </c>
      <c r="AH1196">
        <v>7.0428302020529276</v>
      </c>
      <c r="AI1196">
        <v>-1.10622687400931E-2</v>
      </c>
      <c r="AJ1196">
        <v>-7.6520093029557446</v>
      </c>
      <c r="AK1196">
        <v>0.134578089474926</v>
      </c>
      <c r="AL1196">
        <v>-4.1574298098773479</v>
      </c>
      <c r="AM1196">
        <v>1.5406644979231381E-2</v>
      </c>
      <c r="AN1196" s="2"/>
    </row>
    <row r="1197" spans="1:40" x14ac:dyDescent="0.45">
      <c r="A1197">
        <v>1196</v>
      </c>
      <c r="B1197" t="s">
        <v>307</v>
      </c>
      <c r="C1197">
        <v>2022</v>
      </c>
      <c r="D1197">
        <v>31</v>
      </c>
      <c r="E1197" t="s">
        <v>70</v>
      </c>
      <c r="F1197" t="s">
        <v>13</v>
      </c>
      <c r="G1197">
        <v>724</v>
      </c>
      <c r="H1197">
        <v>101</v>
      </c>
      <c r="I1197">
        <v>163</v>
      </c>
      <c r="J1197">
        <v>101</v>
      </c>
      <c r="K1197">
        <v>31</v>
      </c>
      <c r="L1197">
        <v>5</v>
      </c>
      <c r="M1197">
        <v>25</v>
      </c>
      <c r="N1197">
        <v>53</v>
      </c>
      <c r="O1197">
        <v>106</v>
      </c>
      <c r="P1197" s="28">
        <v>5.5</v>
      </c>
      <c r="Q1197">
        <v>3.3</v>
      </c>
      <c r="R1197">
        <v>4.5</v>
      </c>
      <c r="S1197">
        <v>1.7</v>
      </c>
      <c r="T1197">
        <v>9</v>
      </c>
      <c r="U1197">
        <v>6</v>
      </c>
      <c r="V1197">
        <v>-47.217614202620098</v>
      </c>
      <c r="W1197">
        <v>13.179918155654168</v>
      </c>
      <c r="X1197">
        <v>3.5156038425406964</v>
      </c>
      <c r="Y1197">
        <v>15.72932330431312</v>
      </c>
      <c r="Z1197">
        <v>-6.0155847183843179</v>
      </c>
      <c r="AA1197">
        <v>-2.8430632867296222</v>
      </c>
      <c r="AB1197">
        <v>-0.67308709021783997</v>
      </c>
      <c r="AC1197">
        <v>1.0009011357201725</v>
      </c>
      <c r="AD1197">
        <v>-2.296919833763313</v>
      </c>
      <c r="AE1197">
        <v>19.694018088172768</v>
      </c>
      <c r="AF1197">
        <v>-10.287005560444525</v>
      </c>
      <c r="AG1197">
        <v>7.2218940112669019</v>
      </c>
      <c r="AH1197">
        <v>6.6026533144246198</v>
      </c>
      <c r="AI1197">
        <v>-0.18805856858158268</v>
      </c>
      <c r="AJ1197">
        <v>-1.9676595350457631</v>
      </c>
      <c r="AK1197">
        <v>-0.807468536849556</v>
      </c>
      <c r="AL1197">
        <v>-5.3521494805441714</v>
      </c>
      <c r="AM1197">
        <v>4.7156135332518372E-3</v>
      </c>
      <c r="AN1197" s="2"/>
    </row>
    <row r="1198" spans="1:40" x14ac:dyDescent="0.45">
      <c r="A1198">
        <v>1197</v>
      </c>
      <c r="B1198" t="s">
        <v>575</v>
      </c>
      <c r="C1198">
        <v>2011</v>
      </c>
      <c r="D1198">
        <v>30</v>
      </c>
      <c r="E1198" t="s">
        <v>28</v>
      </c>
      <c r="F1198" t="s">
        <v>17</v>
      </c>
      <c r="G1198">
        <v>586</v>
      </c>
      <c r="H1198">
        <v>95</v>
      </c>
      <c r="I1198">
        <v>145</v>
      </c>
      <c r="J1198">
        <v>85</v>
      </c>
      <c r="K1198">
        <v>27</v>
      </c>
      <c r="L1198">
        <v>16</v>
      </c>
      <c r="M1198">
        <v>19</v>
      </c>
      <c r="N1198">
        <v>55</v>
      </c>
      <c r="O1198">
        <v>130</v>
      </c>
      <c r="P1198" s="28">
        <v>5.5</v>
      </c>
      <c r="Q1198">
        <v>3.8</v>
      </c>
      <c r="R1198">
        <v>5.2</v>
      </c>
      <c r="S1198">
        <v>0.7</v>
      </c>
      <c r="T1198">
        <v>22</v>
      </c>
      <c r="U1198">
        <v>8</v>
      </c>
      <c r="V1198">
        <v>-47.217614202620098</v>
      </c>
      <c r="W1198">
        <v>10.667723811068152</v>
      </c>
      <c r="X1198">
        <v>3.3067560895184771</v>
      </c>
      <c r="Y1198">
        <v>13.992342816720258</v>
      </c>
      <c r="Z1198">
        <v>-5.062620802600664</v>
      </c>
      <c r="AA1198">
        <v>-2.4762164110225742</v>
      </c>
      <c r="AB1198">
        <v>-2.153878688697088</v>
      </c>
      <c r="AC1198">
        <v>0.76068486314733108</v>
      </c>
      <c r="AD1198">
        <v>-2.3835960539053245</v>
      </c>
      <c r="AE1198">
        <v>24.153041051532639</v>
      </c>
      <c r="AF1198">
        <v>-10.287005560444525</v>
      </c>
      <c r="AG1198">
        <v>8.3161203766103728</v>
      </c>
      <c r="AH1198">
        <v>7.6297327188906721</v>
      </c>
      <c r="AI1198">
        <v>-7.7435881180651686E-2</v>
      </c>
      <c r="AJ1198">
        <v>-4.8098344190007536</v>
      </c>
      <c r="AK1198">
        <v>-1.076624715799408</v>
      </c>
      <c r="AL1198">
        <v>-6.7184250077831758</v>
      </c>
      <c r="AM1198">
        <v>1.2069814348653583E-3</v>
      </c>
      <c r="AN1198" s="2"/>
    </row>
    <row r="1199" spans="1:40" x14ac:dyDescent="0.45">
      <c r="A1199">
        <v>1198</v>
      </c>
      <c r="B1199" t="s">
        <v>568</v>
      </c>
      <c r="C1199">
        <v>2004</v>
      </c>
      <c r="D1199">
        <v>26</v>
      </c>
      <c r="E1199" t="s">
        <v>94</v>
      </c>
      <c r="F1199" t="s">
        <v>13</v>
      </c>
      <c r="G1199">
        <v>577</v>
      </c>
      <c r="H1199">
        <v>87</v>
      </c>
      <c r="I1199">
        <v>131</v>
      </c>
      <c r="J1199">
        <v>82</v>
      </c>
      <c r="K1199">
        <v>20</v>
      </c>
      <c r="L1199">
        <v>0</v>
      </c>
      <c r="M1199">
        <v>6</v>
      </c>
      <c r="N1199">
        <v>95</v>
      </c>
      <c r="O1199">
        <v>134</v>
      </c>
      <c r="P1199" s="28">
        <v>5.5</v>
      </c>
      <c r="Q1199">
        <v>3.6</v>
      </c>
      <c r="R1199">
        <v>4.4000000000000004</v>
      </c>
      <c r="S1199">
        <v>1.4</v>
      </c>
      <c r="T1199">
        <v>25</v>
      </c>
      <c r="U1199">
        <v>-1</v>
      </c>
      <c r="V1199">
        <v>-47.217614202620098</v>
      </c>
      <c r="W1199">
        <v>10.503885049464717</v>
      </c>
      <c r="X1199">
        <v>3.028292418822184</v>
      </c>
      <c r="Y1199">
        <v>12.641357993036923</v>
      </c>
      <c r="Z1199">
        <v>-4.8839400683912286</v>
      </c>
      <c r="AA1199">
        <v>-1.83423437853524</v>
      </c>
      <c r="AB1199">
        <v>0</v>
      </c>
      <c r="AC1199">
        <v>0.24021627257284139</v>
      </c>
      <c r="AD1199">
        <v>-4.1171204567455604</v>
      </c>
      <c r="AE1199">
        <v>24.896211545425952</v>
      </c>
      <c r="AF1199">
        <v>-10.287005560444525</v>
      </c>
      <c r="AG1199">
        <v>7.8784298304729843</v>
      </c>
      <c r="AH1199">
        <v>6.4559276852151841</v>
      </c>
      <c r="AI1199">
        <v>-0.15487176236130337</v>
      </c>
      <c r="AJ1199">
        <v>-5.4657209306826751</v>
      </c>
      <c r="AK1199">
        <v>0.134578089474926</v>
      </c>
      <c r="AL1199">
        <v>-8.1816084752949205</v>
      </c>
      <c r="AM1199">
        <v>2.7967336543166467E-4</v>
      </c>
      <c r="AN1199" s="2"/>
    </row>
    <row r="1200" spans="1:40" x14ac:dyDescent="0.45">
      <c r="A1200">
        <v>1199</v>
      </c>
      <c r="B1200" t="s">
        <v>687</v>
      </c>
      <c r="C1200">
        <v>2023</v>
      </c>
      <c r="D1200">
        <v>22</v>
      </c>
      <c r="E1200" t="s">
        <v>304</v>
      </c>
      <c r="F1200" t="s">
        <v>13</v>
      </c>
      <c r="G1200">
        <v>491</v>
      </c>
      <c r="H1200">
        <v>65</v>
      </c>
      <c r="I1200">
        <v>124</v>
      </c>
      <c r="J1200">
        <v>78</v>
      </c>
      <c r="K1200">
        <v>23</v>
      </c>
      <c r="L1200">
        <v>6</v>
      </c>
      <c r="M1200">
        <v>30</v>
      </c>
      <c r="N1200">
        <v>42</v>
      </c>
      <c r="O1200">
        <v>126</v>
      </c>
      <c r="P1200" s="28">
        <v>5.5</v>
      </c>
      <c r="Q1200">
        <v>4</v>
      </c>
      <c r="R1200">
        <v>3.9</v>
      </c>
      <c r="S1200">
        <v>2.2999999999999998</v>
      </c>
      <c r="T1200">
        <v>19</v>
      </c>
      <c r="U1200">
        <v>-3</v>
      </c>
      <c r="V1200">
        <v>-47.217614202620098</v>
      </c>
      <c r="W1200">
        <v>8.9383146608096631</v>
      </c>
      <c r="X1200">
        <v>2.2625173244073791</v>
      </c>
      <c r="Y1200">
        <v>11.965865581195256</v>
      </c>
      <c r="Z1200">
        <v>-4.6456990894453147</v>
      </c>
      <c r="AA1200">
        <v>-2.1093695353155262</v>
      </c>
      <c r="AB1200">
        <v>-0.80770450826140805</v>
      </c>
      <c r="AC1200">
        <v>1.201081362864207</v>
      </c>
      <c r="AD1200">
        <v>-1.8202006229822478</v>
      </c>
      <c r="AE1200">
        <v>23.40987055763933</v>
      </c>
      <c r="AF1200">
        <v>-10.287005560444525</v>
      </c>
      <c r="AG1200">
        <v>8.7538109227477605</v>
      </c>
      <c r="AH1200">
        <v>5.7222995391680032</v>
      </c>
      <c r="AI1200">
        <v>-0.25443218102214127</v>
      </c>
      <c r="AJ1200">
        <v>-4.153947907318833</v>
      </c>
      <c r="AK1200">
        <v>0.403734268424778</v>
      </c>
      <c r="AL1200">
        <v>-8.6384793901537194</v>
      </c>
      <c r="AM1200">
        <v>1.7712470409649407E-4</v>
      </c>
      <c r="AN1200" s="2"/>
    </row>
    <row r="1201" spans="1:40" x14ac:dyDescent="0.45">
      <c r="A1201">
        <v>1200</v>
      </c>
      <c r="B1201" t="s">
        <v>688</v>
      </c>
      <c r="C1201">
        <v>1948</v>
      </c>
      <c r="D1201">
        <v>35</v>
      </c>
      <c r="E1201" t="s">
        <v>22</v>
      </c>
      <c r="F1201" t="s">
        <v>13</v>
      </c>
      <c r="G1201">
        <v>674</v>
      </c>
      <c r="H1201">
        <v>138</v>
      </c>
      <c r="I1201">
        <v>181</v>
      </c>
      <c r="J1201">
        <v>100</v>
      </c>
      <c r="K1201">
        <v>42</v>
      </c>
      <c r="L1201">
        <v>14</v>
      </c>
      <c r="M1201">
        <v>2</v>
      </c>
      <c r="N1201">
        <v>76</v>
      </c>
      <c r="O1201">
        <v>151</v>
      </c>
      <c r="P1201" s="28">
        <v>5.5</v>
      </c>
      <c r="Q1201">
        <v>3.7</v>
      </c>
      <c r="R1201">
        <v>5.3</v>
      </c>
      <c r="S1201">
        <v>-0.5</v>
      </c>
      <c r="T1201">
        <v>41</v>
      </c>
      <c r="U1201">
        <v>2</v>
      </c>
      <c r="V1201">
        <v>-47.217614202620098</v>
      </c>
      <c r="W1201">
        <v>12.269702813412858</v>
      </c>
      <c r="X1201">
        <v>4.8034983195110508</v>
      </c>
      <c r="Y1201">
        <v>17.466303791905979</v>
      </c>
      <c r="Z1201">
        <v>-5.9560244736478394</v>
      </c>
      <c r="AA1201">
        <v>-3.8518921949240039</v>
      </c>
      <c r="AB1201">
        <v>-1.884643852609952</v>
      </c>
      <c r="AC1201">
        <v>8.0072090857613798E-2</v>
      </c>
      <c r="AD1201">
        <v>-3.2936963653964484</v>
      </c>
      <c r="AE1201">
        <v>28.05468614447253</v>
      </c>
      <c r="AF1201">
        <v>-10.287005560444525</v>
      </c>
      <c r="AG1201">
        <v>8.0972751035416781</v>
      </c>
      <c r="AH1201">
        <v>7.7764583481001077</v>
      </c>
      <c r="AI1201">
        <v>5.5311343700465497E-2</v>
      </c>
      <c r="AJ1201">
        <v>-8.9637823263195866</v>
      </c>
      <c r="AK1201">
        <v>-0.269156178949852</v>
      </c>
      <c r="AL1201">
        <v>-3.1205071994100297</v>
      </c>
      <c r="AM1201">
        <v>4.2269234350936088E-2</v>
      </c>
      <c r="AN1201" s="2"/>
    </row>
    <row r="1202" spans="1:40" x14ac:dyDescent="0.45">
      <c r="A1202">
        <v>1201</v>
      </c>
      <c r="B1202" t="s">
        <v>75</v>
      </c>
      <c r="C1202">
        <v>2013</v>
      </c>
      <c r="D1202">
        <v>30</v>
      </c>
      <c r="E1202" t="s">
        <v>76</v>
      </c>
      <c r="F1202" t="s">
        <v>13</v>
      </c>
      <c r="G1202">
        <v>508</v>
      </c>
      <c r="H1202">
        <v>62</v>
      </c>
      <c r="I1202">
        <v>144</v>
      </c>
      <c r="J1202">
        <v>98</v>
      </c>
      <c r="K1202">
        <v>35</v>
      </c>
      <c r="L1202">
        <v>0</v>
      </c>
      <c r="M1202">
        <v>0</v>
      </c>
      <c r="N1202">
        <v>61</v>
      </c>
      <c r="O1202">
        <v>142</v>
      </c>
      <c r="P1202" s="28">
        <v>5.5</v>
      </c>
      <c r="Q1202">
        <v>3.9</v>
      </c>
      <c r="R1202">
        <v>4.5999999999999996</v>
      </c>
      <c r="S1202">
        <v>1.3</v>
      </c>
      <c r="T1202">
        <v>25</v>
      </c>
      <c r="U1202">
        <v>0</v>
      </c>
      <c r="V1202">
        <v>-47.217614202620098</v>
      </c>
      <c r="W1202">
        <v>9.2477878771717084</v>
      </c>
      <c r="X1202">
        <v>2.158093447896269</v>
      </c>
      <c r="Y1202">
        <v>13.895843900742879</v>
      </c>
      <c r="Z1202">
        <v>-5.8369039841748833</v>
      </c>
      <c r="AA1202">
        <v>-3.2099101624366702</v>
      </c>
      <c r="AB1202">
        <v>0</v>
      </c>
      <c r="AC1202">
        <v>0</v>
      </c>
      <c r="AD1202">
        <v>-2.6436247143313598</v>
      </c>
      <c r="AE1202">
        <v>26.382552533212579</v>
      </c>
      <c r="AF1202">
        <v>-10.287005560444525</v>
      </c>
      <c r="AG1202">
        <v>8.5349656496790658</v>
      </c>
      <c r="AH1202">
        <v>6.7493789436340554</v>
      </c>
      <c r="AI1202">
        <v>-0.14380949362121029</v>
      </c>
      <c r="AJ1202">
        <v>-5.4657209306826751</v>
      </c>
      <c r="AK1202">
        <v>0</v>
      </c>
      <c r="AL1202">
        <v>-7.8359666959748626</v>
      </c>
      <c r="AM1202">
        <v>3.9510386513713728E-4</v>
      </c>
      <c r="AN1202" s="2"/>
    </row>
    <row r="1203" spans="1:40" x14ac:dyDescent="0.45">
      <c r="A1203">
        <v>1202</v>
      </c>
      <c r="B1203" t="s">
        <v>246</v>
      </c>
      <c r="C1203">
        <v>1956</v>
      </c>
      <c r="D1203">
        <v>35</v>
      </c>
      <c r="E1203" t="s">
        <v>25</v>
      </c>
      <c r="F1203" t="s">
        <v>17</v>
      </c>
      <c r="G1203">
        <v>682</v>
      </c>
      <c r="H1203">
        <v>87</v>
      </c>
      <c r="I1203">
        <v>184</v>
      </c>
      <c r="J1203">
        <v>118</v>
      </c>
      <c r="K1203">
        <v>33</v>
      </c>
      <c r="L1203">
        <v>6</v>
      </c>
      <c r="M1203">
        <v>2</v>
      </c>
      <c r="N1203">
        <v>75</v>
      </c>
      <c r="O1203">
        <v>143</v>
      </c>
      <c r="P1203" s="28">
        <v>5.5</v>
      </c>
      <c r="Q1203">
        <v>2.9</v>
      </c>
      <c r="R1203">
        <v>5.7</v>
      </c>
      <c r="S1203">
        <v>-0.8</v>
      </c>
      <c r="T1203">
        <v>34</v>
      </c>
      <c r="U1203">
        <v>4</v>
      </c>
      <c r="V1203">
        <v>-47.217614202620098</v>
      </c>
      <c r="W1203">
        <v>12.415337268171468</v>
      </c>
      <c r="X1203">
        <v>3.028292418822184</v>
      </c>
      <c r="Y1203">
        <v>17.755800539838123</v>
      </c>
      <c r="Z1203">
        <v>-7.028108878904451</v>
      </c>
      <c r="AA1203">
        <v>-3.0264867245831457</v>
      </c>
      <c r="AB1203">
        <v>-0.80770450826140805</v>
      </c>
      <c r="AC1203">
        <v>8.0072090857613798E-2</v>
      </c>
      <c r="AD1203">
        <v>-3.2503582553254424</v>
      </c>
      <c r="AE1203">
        <v>26.568345156685904</v>
      </c>
      <c r="AF1203">
        <v>-10.287005560444525</v>
      </c>
      <c r="AG1203">
        <v>6.3465129189921266</v>
      </c>
      <c r="AH1203">
        <v>8.3633608649378512</v>
      </c>
      <c r="AI1203">
        <v>8.8498149920744798E-2</v>
      </c>
      <c r="AJ1203">
        <v>-7.4333804657284377</v>
      </c>
      <c r="AK1203">
        <v>-0.538312357899704</v>
      </c>
      <c r="AL1203">
        <v>-4.9427515455411948</v>
      </c>
      <c r="AM1203">
        <v>7.0843925179005524E-3</v>
      </c>
      <c r="AN1203" s="2"/>
    </row>
    <row r="1204" spans="1:40" x14ac:dyDescent="0.45">
      <c r="A1204">
        <v>1203</v>
      </c>
      <c r="B1204" t="s">
        <v>689</v>
      </c>
      <c r="C1204">
        <v>2011</v>
      </c>
      <c r="D1204">
        <v>29</v>
      </c>
      <c r="E1204" t="s">
        <v>70</v>
      </c>
      <c r="F1204" t="s">
        <v>13</v>
      </c>
      <c r="G1204">
        <v>432</v>
      </c>
      <c r="H1204">
        <v>72</v>
      </c>
      <c r="I1204">
        <v>118</v>
      </c>
      <c r="J1204">
        <v>63</v>
      </c>
      <c r="K1204">
        <v>25</v>
      </c>
      <c r="L1204">
        <v>0</v>
      </c>
      <c r="M1204">
        <v>4</v>
      </c>
      <c r="N1204">
        <v>58</v>
      </c>
      <c r="O1204">
        <v>173</v>
      </c>
      <c r="P1204" s="28">
        <v>5.5</v>
      </c>
      <c r="Q1204">
        <v>4</v>
      </c>
      <c r="R1204">
        <v>5.5</v>
      </c>
      <c r="S1204">
        <v>0.2</v>
      </c>
      <c r="T1204">
        <v>40</v>
      </c>
      <c r="U1204">
        <v>-2</v>
      </c>
      <c r="V1204">
        <v>-47.217614202620098</v>
      </c>
      <c r="W1204">
        <v>7.8642605569649175</v>
      </c>
      <c r="X1204">
        <v>2.506173036266635</v>
      </c>
      <c r="Y1204">
        <v>11.386872085330969</v>
      </c>
      <c r="Z1204">
        <v>-3.752295418398139</v>
      </c>
      <c r="AA1204">
        <v>-2.2927929731690497</v>
      </c>
      <c r="AB1204">
        <v>0</v>
      </c>
      <c r="AC1204">
        <v>0.1601441817152276</v>
      </c>
      <c r="AD1204">
        <v>-2.5136103841183424</v>
      </c>
      <c r="AE1204">
        <v>32.142123860885746</v>
      </c>
      <c r="AF1204">
        <v>-10.287005560444525</v>
      </c>
      <c r="AG1204">
        <v>8.7538109227477605</v>
      </c>
      <c r="AH1204">
        <v>8.0699096065189799</v>
      </c>
      <c r="AI1204">
        <v>-2.21245374801862E-2</v>
      </c>
      <c r="AJ1204">
        <v>-8.7451534890922797</v>
      </c>
      <c r="AK1204">
        <v>0.269156178949852</v>
      </c>
      <c r="AL1204">
        <v>-3.6781461359425291</v>
      </c>
      <c r="AM1204">
        <v>2.4646955084215404E-2</v>
      </c>
      <c r="AN1204" s="2"/>
    </row>
    <row r="1205" spans="1:40" x14ac:dyDescent="0.45">
      <c r="A1205">
        <v>1204</v>
      </c>
      <c r="B1205" t="s">
        <v>78</v>
      </c>
      <c r="C1205">
        <v>2002</v>
      </c>
      <c r="D1205">
        <v>22</v>
      </c>
      <c r="E1205" t="s">
        <v>25</v>
      </c>
      <c r="F1205" t="s">
        <v>17</v>
      </c>
      <c r="G1205">
        <v>675</v>
      </c>
      <c r="H1205">
        <v>118</v>
      </c>
      <c r="I1205">
        <v>185</v>
      </c>
      <c r="J1205">
        <v>109</v>
      </c>
      <c r="K1205">
        <v>40</v>
      </c>
      <c r="L1205">
        <v>2</v>
      </c>
      <c r="M1205">
        <v>2</v>
      </c>
      <c r="N1205">
        <v>72</v>
      </c>
      <c r="O1205">
        <v>151</v>
      </c>
      <c r="P1205" s="28">
        <v>5.5</v>
      </c>
      <c r="Q1205">
        <v>3.5</v>
      </c>
      <c r="R1205">
        <v>6</v>
      </c>
      <c r="S1205">
        <v>-1</v>
      </c>
      <c r="T1205">
        <v>45</v>
      </c>
      <c r="U1205">
        <v>0</v>
      </c>
      <c r="V1205">
        <v>-47.217614202620098</v>
      </c>
      <c r="W1205">
        <v>12.287907120257684</v>
      </c>
      <c r="X1205">
        <v>4.1073391427703188</v>
      </c>
      <c r="Y1205">
        <v>17.852299455815501</v>
      </c>
      <c r="Z1205">
        <v>-6.4920666762761456</v>
      </c>
      <c r="AA1205">
        <v>-3.6684687570704799</v>
      </c>
      <c r="AB1205">
        <v>-0.269234836087136</v>
      </c>
      <c r="AC1205">
        <v>8.0072090857613798E-2</v>
      </c>
      <c r="AD1205">
        <v>-3.120343925112425</v>
      </c>
      <c r="AE1205">
        <v>28.05468614447253</v>
      </c>
      <c r="AF1205">
        <v>-10.287005560444525</v>
      </c>
      <c r="AG1205">
        <v>7.6595845574042905</v>
      </c>
      <c r="AH1205">
        <v>8.8035377525661591</v>
      </c>
      <c r="AI1205">
        <v>0.11062268740093099</v>
      </c>
      <c r="AJ1205">
        <v>-9.8382976752288158</v>
      </c>
      <c r="AK1205">
        <v>0</v>
      </c>
      <c r="AL1205">
        <v>-1.9369826812945972</v>
      </c>
      <c r="AM1205">
        <v>0.12597971517027043</v>
      </c>
      <c r="AN1205" s="2"/>
    </row>
    <row r="1206" spans="1:40" x14ac:dyDescent="0.45">
      <c r="A1206">
        <v>1205</v>
      </c>
      <c r="B1206" t="s">
        <v>181</v>
      </c>
      <c r="C1206">
        <v>1968</v>
      </c>
      <c r="D1206">
        <v>27</v>
      </c>
      <c r="E1206" t="s">
        <v>73</v>
      </c>
      <c r="F1206" t="s">
        <v>17</v>
      </c>
      <c r="G1206">
        <v>692</v>
      </c>
      <c r="H1206">
        <v>94</v>
      </c>
      <c r="I1206">
        <v>210</v>
      </c>
      <c r="J1206">
        <v>152</v>
      </c>
      <c r="K1206">
        <v>42</v>
      </c>
      <c r="L1206">
        <v>6</v>
      </c>
      <c r="M1206">
        <v>3</v>
      </c>
      <c r="N1206">
        <v>56</v>
      </c>
      <c r="O1206">
        <v>152</v>
      </c>
      <c r="P1206" s="28">
        <v>5.5</v>
      </c>
      <c r="Q1206">
        <v>3.4</v>
      </c>
      <c r="R1206">
        <v>5.7</v>
      </c>
      <c r="S1206">
        <v>-1.1000000000000001</v>
      </c>
      <c r="T1206">
        <v>34</v>
      </c>
      <c r="U1206">
        <v>1</v>
      </c>
      <c r="V1206">
        <v>-47.217614202620098</v>
      </c>
      <c r="W1206">
        <v>12.597380336619729</v>
      </c>
      <c r="X1206">
        <v>3.2719481306814404</v>
      </c>
      <c r="Y1206">
        <v>20.264772355250031</v>
      </c>
      <c r="Z1206">
        <v>-9.0531571999447156</v>
      </c>
      <c r="AA1206">
        <v>-3.8518921949240039</v>
      </c>
      <c r="AB1206">
        <v>-0.80770450826140805</v>
      </c>
      <c r="AC1206">
        <v>0.1201081362864207</v>
      </c>
      <c r="AD1206">
        <v>-2.4269341639763304</v>
      </c>
      <c r="AE1206">
        <v>28.240478767945856</v>
      </c>
      <c r="AF1206">
        <v>-10.287005560444525</v>
      </c>
      <c r="AG1206">
        <v>7.4407392843355966</v>
      </c>
      <c r="AH1206">
        <v>8.3633608649378512</v>
      </c>
      <c r="AI1206">
        <v>0.12168495614102411</v>
      </c>
      <c r="AJ1206">
        <v>-7.4333804657284377</v>
      </c>
      <c r="AK1206">
        <v>-0.134578089474926</v>
      </c>
      <c r="AL1206">
        <v>-0.79179355317649813</v>
      </c>
      <c r="AM1206">
        <v>0.31178368856858418</v>
      </c>
      <c r="AN1206" s="2"/>
    </row>
    <row r="1207" spans="1:40" x14ac:dyDescent="0.45">
      <c r="A1207">
        <v>1206</v>
      </c>
      <c r="B1207" t="s">
        <v>459</v>
      </c>
      <c r="C1207">
        <v>1974</v>
      </c>
      <c r="D1207">
        <v>29</v>
      </c>
      <c r="E1207" t="s">
        <v>25</v>
      </c>
      <c r="F1207" t="s">
        <v>17</v>
      </c>
      <c r="G1207">
        <v>598</v>
      </c>
      <c r="H1207">
        <v>79</v>
      </c>
      <c r="I1207">
        <v>160</v>
      </c>
      <c r="J1207">
        <v>102</v>
      </c>
      <c r="K1207">
        <v>26</v>
      </c>
      <c r="L1207">
        <v>9</v>
      </c>
      <c r="M1207">
        <v>4</v>
      </c>
      <c r="N1207">
        <v>71</v>
      </c>
      <c r="O1207">
        <v>155</v>
      </c>
      <c r="P1207" s="28">
        <v>5.5</v>
      </c>
      <c r="Q1207">
        <v>3.7</v>
      </c>
      <c r="R1207">
        <v>4.5999999999999996</v>
      </c>
      <c r="S1207">
        <v>0.4</v>
      </c>
      <c r="T1207">
        <v>35</v>
      </c>
      <c r="U1207">
        <v>-4</v>
      </c>
      <c r="V1207">
        <v>-47.217614202620098</v>
      </c>
      <c r="W1207">
        <v>10.886175493206066</v>
      </c>
      <c r="X1207">
        <v>2.7498287481258914</v>
      </c>
      <c r="Y1207">
        <v>15.439826556380975</v>
      </c>
      <c r="Z1207">
        <v>-6.0751449631207963</v>
      </c>
      <c r="AA1207">
        <v>-2.384504692095812</v>
      </c>
      <c r="AB1207">
        <v>-1.211556762392112</v>
      </c>
      <c r="AC1207">
        <v>0.1601441817152276</v>
      </c>
      <c r="AD1207">
        <v>-3.077005815041419</v>
      </c>
      <c r="AE1207">
        <v>28.79785663836584</v>
      </c>
      <c r="AF1207">
        <v>-10.287005560444525</v>
      </c>
      <c r="AG1207">
        <v>8.0972751035416781</v>
      </c>
      <c r="AH1207">
        <v>6.7493789436340554</v>
      </c>
      <c r="AI1207">
        <v>-4.4249074960372399E-2</v>
      </c>
      <c r="AJ1207">
        <v>-7.6520093029557446</v>
      </c>
      <c r="AK1207">
        <v>0.538312357899704</v>
      </c>
      <c r="AL1207">
        <v>-4.5302923507614388</v>
      </c>
      <c r="AM1207">
        <v>1.0662608269546559E-2</v>
      </c>
      <c r="AN1207" s="2"/>
    </row>
    <row r="1208" spans="1:40" x14ac:dyDescent="0.45">
      <c r="A1208">
        <v>1207</v>
      </c>
      <c r="B1208" t="s">
        <v>690</v>
      </c>
      <c r="C1208">
        <v>2022</v>
      </c>
      <c r="D1208">
        <v>28</v>
      </c>
      <c r="E1208" t="s">
        <v>19</v>
      </c>
      <c r="F1208" t="s">
        <v>17</v>
      </c>
      <c r="G1208">
        <v>696</v>
      </c>
      <c r="H1208">
        <v>99</v>
      </c>
      <c r="I1208">
        <v>177</v>
      </c>
      <c r="J1208">
        <v>119</v>
      </c>
      <c r="K1208">
        <v>32</v>
      </c>
      <c r="L1208">
        <v>1</v>
      </c>
      <c r="M1208">
        <v>18</v>
      </c>
      <c r="N1208">
        <v>49</v>
      </c>
      <c r="O1208">
        <v>114</v>
      </c>
      <c r="P1208" s="28">
        <v>5.5</v>
      </c>
      <c r="Q1208">
        <v>3.3</v>
      </c>
      <c r="R1208">
        <v>4.5</v>
      </c>
      <c r="S1208">
        <v>2</v>
      </c>
      <c r="T1208">
        <v>10</v>
      </c>
      <c r="U1208">
        <v>2</v>
      </c>
      <c r="V1208">
        <v>-47.217614202620098</v>
      </c>
      <c r="W1208">
        <v>12.670197563999034</v>
      </c>
      <c r="X1208">
        <v>3.4459879248666234</v>
      </c>
      <c r="Y1208">
        <v>17.080308127996453</v>
      </c>
      <c r="Z1208">
        <v>-7.0876691236409295</v>
      </c>
      <c r="AA1208">
        <v>-2.9347750056563839</v>
      </c>
      <c r="AB1208">
        <v>-0.134617418043568</v>
      </c>
      <c r="AC1208">
        <v>0.72064881771852418</v>
      </c>
      <c r="AD1208">
        <v>-2.1235673934792891</v>
      </c>
      <c r="AE1208">
        <v>21.180359075959391</v>
      </c>
      <c r="AF1208">
        <v>-10.287005560444525</v>
      </c>
      <c r="AG1208">
        <v>7.2218940112669019</v>
      </c>
      <c r="AH1208">
        <v>6.6026533144246198</v>
      </c>
      <c r="AI1208">
        <v>-0.22124537480186199</v>
      </c>
      <c r="AJ1208">
        <v>-2.1862883722730699</v>
      </c>
      <c r="AK1208">
        <v>-0.269156178949852</v>
      </c>
      <c r="AL1208">
        <v>-3.5398897936780296</v>
      </c>
      <c r="AM1208">
        <v>2.8198307814953371E-2</v>
      </c>
      <c r="AN1208" s="2"/>
    </row>
    <row r="1209" spans="1:40" x14ac:dyDescent="0.45">
      <c r="A1209">
        <v>1208</v>
      </c>
      <c r="B1209" t="s">
        <v>450</v>
      </c>
      <c r="C1209">
        <v>1976</v>
      </c>
      <c r="D1209">
        <v>32</v>
      </c>
      <c r="E1209" t="s">
        <v>22</v>
      </c>
      <c r="F1209" t="s">
        <v>13</v>
      </c>
      <c r="G1209">
        <v>728</v>
      </c>
      <c r="H1209">
        <v>104</v>
      </c>
      <c r="I1209">
        <v>179</v>
      </c>
      <c r="J1209">
        <v>133</v>
      </c>
      <c r="K1209">
        <v>29</v>
      </c>
      <c r="L1209">
        <v>3</v>
      </c>
      <c r="M1209">
        <v>31</v>
      </c>
      <c r="N1209">
        <v>83</v>
      </c>
      <c r="O1209">
        <v>128</v>
      </c>
      <c r="P1209" s="28">
        <v>5.5</v>
      </c>
      <c r="Q1209">
        <v>3.3</v>
      </c>
      <c r="R1209">
        <v>4.9000000000000004</v>
      </c>
      <c r="S1209">
        <v>0.1</v>
      </c>
      <c r="T1209">
        <v>26</v>
      </c>
      <c r="U1209">
        <v>2</v>
      </c>
      <c r="V1209">
        <v>-47.217614202620098</v>
      </c>
      <c r="W1209">
        <v>13.252735383033473</v>
      </c>
      <c r="X1209">
        <v>3.6200277190518064</v>
      </c>
      <c r="Y1209">
        <v>17.273305959951216</v>
      </c>
      <c r="Z1209">
        <v>-7.9215125499516272</v>
      </c>
      <c r="AA1209">
        <v>-2.6596398488760977</v>
      </c>
      <c r="AB1209">
        <v>-0.40385225413070402</v>
      </c>
      <c r="AC1209">
        <v>1.2411174082930139</v>
      </c>
      <c r="AD1209">
        <v>-3.5970631358934897</v>
      </c>
      <c r="AE1209">
        <v>23.781455804585985</v>
      </c>
      <c r="AF1209">
        <v>-10.287005560444525</v>
      </c>
      <c r="AG1209">
        <v>7.2218940112669019</v>
      </c>
      <c r="AH1209">
        <v>7.1895558312623642</v>
      </c>
      <c r="AI1209">
        <v>-1.10622687400931E-2</v>
      </c>
      <c r="AJ1209">
        <v>-5.6843497679099819</v>
      </c>
      <c r="AK1209">
        <v>-0.269156178949852</v>
      </c>
      <c r="AL1209">
        <v>-4.4711636500717082</v>
      </c>
      <c r="AM1209">
        <v>1.1304744446785723E-2</v>
      </c>
      <c r="AN1209" s="2"/>
    </row>
    <row r="1210" spans="1:40" x14ac:dyDescent="0.45">
      <c r="A1210">
        <v>1209</v>
      </c>
      <c r="B1210" t="s">
        <v>195</v>
      </c>
      <c r="C1210">
        <v>1973</v>
      </c>
      <c r="D1210">
        <v>33</v>
      </c>
      <c r="E1210" t="s">
        <v>40</v>
      </c>
      <c r="F1210" t="s">
        <v>13</v>
      </c>
      <c r="G1210">
        <v>652</v>
      </c>
      <c r="H1210">
        <v>82</v>
      </c>
      <c r="I1210">
        <v>160</v>
      </c>
      <c r="J1210">
        <v>112</v>
      </c>
      <c r="K1210">
        <v>25</v>
      </c>
      <c r="L1210">
        <v>4</v>
      </c>
      <c r="M1210">
        <v>9</v>
      </c>
      <c r="N1210">
        <v>105</v>
      </c>
      <c r="O1210">
        <v>139</v>
      </c>
      <c r="P1210" s="28">
        <v>5.5</v>
      </c>
      <c r="Q1210">
        <v>3.3</v>
      </c>
      <c r="R1210">
        <v>4.7</v>
      </c>
      <c r="S1210">
        <v>0.3</v>
      </c>
      <c r="T1210">
        <v>29</v>
      </c>
      <c r="U1210">
        <v>-2</v>
      </c>
      <c r="V1210">
        <v>-47.217614202620098</v>
      </c>
      <c r="W1210">
        <v>11.869208062826681</v>
      </c>
      <c r="X1210">
        <v>2.854252624637001</v>
      </c>
      <c r="Y1210">
        <v>15.439826556380975</v>
      </c>
      <c r="Z1210">
        <v>-6.6707474104855802</v>
      </c>
      <c r="AA1210">
        <v>-2.2927929731690497</v>
      </c>
      <c r="AB1210">
        <v>-0.538469672174272</v>
      </c>
      <c r="AC1210">
        <v>0.36032440885926209</v>
      </c>
      <c r="AD1210">
        <v>-4.55050155745562</v>
      </c>
      <c r="AE1210">
        <v>25.825174662792591</v>
      </c>
      <c r="AF1210">
        <v>-10.287005560444525</v>
      </c>
      <c r="AG1210">
        <v>7.2218940112669019</v>
      </c>
      <c r="AH1210">
        <v>6.896104572843492</v>
      </c>
      <c r="AI1210">
        <v>-3.3186806220279294E-2</v>
      </c>
      <c r="AJ1210">
        <v>-6.3402362795919034</v>
      </c>
      <c r="AK1210">
        <v>0.269156178949852</v>
      </c>
      <c r="AL1210">
        <v>-7.1946133836045716</v>
      </c>
      <c r="AM1210">
        <v>7.5005522541196482E-4</v>
      </c>
      <c r="AN1210" s="2"/>
    </row>
    <row r="1211" spans="1:40" x14ac:dyDescent="0.45">
      <c r="A1211">
        <v>1210</v>
      </c>
      <c r="B1211" t="s">
        <v>600</v>
      </c>
      <c r="C1211">
        <v>1999</v>
      </c>
      <c r="D1211">
        <v>26</v>
      </c>
      <c r="E1211" t="s">
        <v>73</v>
      </c>
      <c r="F1211" t="s">
        <v>17</v>
      </c>
      <c r="G1211">
        <v>636</v>
      </c>
      <c r="H1211">
        <v>93</v>
      </c>
      <c r="I1211">
        <v>139</v>
      </c>
      <c r="J1211">
        <v>75</v>
      </c>
      <c r="K1211">
        <v>34</v>
      </c>
      <c r="L1211">
        <v>9</v>
      </c>
      <c r="M1211">
        <v>38</v>
      </c>
      <c r="N1211">
        <v>80</v>
      </c>
      <c r="O1211">
        <v>105</v>
      </c>
      <c r="P1211" s="28">
        <v>5.5</v>
      </c>
      <c r="Q1211">
        <v>3.6</v>
      </c>
      <c r="R1211">
        <v>3.2</v>
      </c>
      <c r="S1211">
        <v>2.6</v>
      </c>
      <c r="T1211">
        <v>7</v>
      </c>
      <c r="U1211">
        <v>5</v>
      </c>
      <c r="V1211">
        <v>-47.217614202620098</v>
      </c>
      <c r="W1211">
        <v>11.577939153309462</v>
      </c>
      <c r="X1211">
        <v>3.2371401718444037</v>
      </c>
      <c r="Y1211">
        <v>13.413349320855973</v>
      </c>
      <c r="Z1211">
        <v>-4.4670183552358802</v>
      </c>
      <c r="AA1211">
        <v>-3.1181984435099079</v>
      </c>
      <c r="AB1211">
        <v>-1.211556762392112</v>
      </c>
      <c r="AC1211">
        <v>1.5213697262946622</v>
      </c>
      <c r="AD1211">
        <v>-3.4670488056804722</v>
      </c>
      <c r="AE1211">
        <v>19.508225464699439</v>
      </c>
      <c r="AF1211">
        <v>-10.287005560444525</v>
      </c>
      <c r="AG1211">
        <v>7.8784298304729843</v>
      </c>
      <c r="AH1211">
        <v>4.6952201347019518</v>
      </c>
      <c r="AI1211">
        <v>-0.28761898724242058</v>
      </c>
      <c r="AJ1211">
        <v>-1.5304018605911489</v>
      </c>
      <c r="AK1211">
        <v>-0.67289044737463</v>
      </c>
      <c r="AL1211">
        <v>-10.427679622912322</v>
      </c>
      <c r="AM1211">
        <v>2.960079839633601E-5</v>
      </c>
      <c r="AN1211" s="2"/>
    </row>
    <row r="1212" spans="1:40" x14ac:dyDescent="0.45">
      <c r="A1212">
        <v>1211</v>
      </c>
      <c r="B1212" t="s">
        <v>320</v>
      </c>
      <c r="C1212">
        <v>2001</v>
      </c>
      <c r="D1212">
        <v>25</v>
      </c>
      <c r="E1212" t="s">
        <v>25</v>
      </c>
      <c r="F1212" t="s">
        <v>17</v>
      </c>
      <c r="G1212">
        <v>443</v>
      </c>
      <c r="H1212">
        <v>80</v>
      </c>
      <c r="I1212">
        <v>121</v>
      </c>
      <c r="J1212">
        <v>71</v>
      </c>
      <c r="K1212">
        <v>18</v>
      </c>
      <c r="L1212">
        <v>5</v>
      </c>
      <c r="M1212">
        <v>13</v>
      </c>
      <c r="N1212">
        <v>57</v>
      </c>
      <c r="O1212">
        <v>161</v>
      </c>
      <c r="P1212" s="28">
        <v>5.5</v>
      </c>
      <c r="Q1212">
        <v>4.2</v>
      </c>
      <c r="R1212">
        <v>4.8</v>
      </c>
      <c r="S1212">
        <v>0.4</v>
      </c>
      <c r="T1212">
        <v>34</v>
      </c>
      <c r="U1212">
        <v>5</v>
      </c>
      <c r="V1212">
        <v>-47.217614202620098</v>
      </c>
      <c r="W1212">
        <v>8.0645079322580067</v>
      </c>
      <c r="X1212">
        <v>2.7846367069629281</v>
      </c>
      <c r="Y1212">
        <v>11.676368833263112</v>
      </c>
      <c r="Z1212">
        <v>-4.2287773762899663</v>
      </c>
      <c r="AA1212">
        <v>-1.650810940681716</v>
      </c>
      <c r="AB1212">
        <v>-0.67308709021783997</v>
      </c>
      <c r="AC1212">
        <v>0.52046859057448969</v>
      </c>
      <c r="AD1212">
        <v>-2.4702722740473364</v>
      </c>
      <c r="AE1212">
        <v>29.912612379205807</v>
      </c>
      <c r="AF1212">
        <v>-10.287005560444525</v>
      </c>
      <c r="AG1212">
        <v>9.1915014688851482</v>
      </c>
      <c r="AH1212">
        <v>7.0428302020529276</v>
      </c>
      <c r="AI1212">
        <v>-4.4249074960372399E-2</v>
      </c>
      <c r="AJ1212">
        <v>-7.4333804657284377</v>
      </c>
      <c r="AK1212">
        <v>-0.67289044737463</v>
      </c>
      <c r="AL1212">
        <v>-5.4851613191624988</v>
      </c>
      <c r="AM1212">
        <v>4.1307321719585548E-3</v>
      </c>
      <c r="AN1212" s="2"/>
    </row>
    <row r="1213" spans="1:40" x14ac:dyDescent="0.45">
      <c r="A1213">
        <v>1212</v>
      </c>
      <c r="B1213" t="s">
        <v>337</v>
      </c>
      <c r="C1213">
        <v>1983</v>
      </c>
      <c r="D1213">
        <v>27</v>
      </c>
      <c r="E1213" t="s">
        <v>37</v>
      </c>
      <c r="F1213" t="s">
        <v>17</v>
      </c>
      <c r="G1213">
        <v>664</v>
      </c>
      <c r="H1213">
        <v>87</v>
      </c>
      <c r="I1213">
        <v>174</v>
      </c>
      <c r="J1213">
        <v>108</v>
      </c>
      <c r="K1213">
        <v>28</v>
      </c>
      <c r="L1213">
        <v>6</v>
      </c>
      <c r="M1213">
        <v>23</v>
      </c>
      <c r="N1213">
        <v>72</v>
      </c>
      <c r="O1213">
        <v>150</v>
      </c>
      <c r="P1213" s="28">
        <v>5.5</v>
      </c>
      <c r="Q1213">
        <v>3.2</v>
      </c>
      <c r="R1213">
        <v>6.8</v>
      </c>
      <c r="S1213">
        <v>-1.1000000000000001</v>
      </c>
      <c r="T1213">
        <v>39</v>
      </c>
      <c r="U1213">
        <v>2</v>
      </c>
      <c r="V1213">
        <v>-47.217614202620098</v>
      </c>
      <c r="W1213">
        <v>12.087659744964595</v>
      </c>
      <c r="X1213">
        <v>3.028292418822184</v>
      </c>
      <c r="Y1213">
        <v>16.790811380064312</v>
      </c>
      <c r="Z1213">
        <v>-6.4325064315396672</v>
      </c>
      <c r="AA1213">
        <v>-2.5679281299493359</v>
      </c>
      <c r="AB1213">
        <v>-0.80770450826140805</v>
      </c>
      <c r="AC1213">
        <v>0.92082904486255868</v>
      </c>
      <c r="AD1213">
        <v>-3.120343925112425</v>
      </c>
      <c r="AE1213">
        <v>27.868893520999201</v>
      </c>
      <c r="AF1213">
        <v>-10.287005560444525</v>
      </c>
      <c r="AG1213">
        <v>7.0030487381982089</v>
      </c>
      <c r="AH1213">
        <v>9.9773427862416479</v>
      </c>
      <c r="AI1213">
        <v>0.12168495614102411</v>
      </c>
      <c r="AJ1213">
        <v>-8.5265246518649729</v>
      </c>
      <c r="AK1213">
        <v>-0.269156178949852</v>
      </c>
      <c r="AL1213">
        <v>-1.4302209984485561</v>
      </c>
      <c r="AM1213">
        <v>0.19306425245070924</v>
      </c>
      <c r="AN1213" s="2"/>
    </row>
    <row r="1214" spans="1:40" x14ac:dyDescent="0.45">
      <c r="A1214">
        <v>1213</v>
      </c>
      <c r="B1214" t="s">
        <v>159</v>
      </c>
      <c r="C1214">
        <v>1986</v>
      </c>
      <c r="D1214">
        <v>32</v>
      </c>
      <c r="E1214" t="s">
        <v>313</v>
      </c>
      <c r="F1214" t="s">
        <v>17</v>
      </c>
      <c r="G1214">
        <v>652</v>
      </c>
      <c r="H1214">
        <v>94</v>
      </c>
      <c r="I1214">
        <v>171</v>
      </c>
      <c r="J1214">
        <v>123</v>
      </c>
      <c r="K1214">
        <v>34</v>
      </c>
      <c r="L1214">
        <v>1</v>
      </c>
      <c r="M1214">
        <v>2</v>
      </c>
      <c r="N1214">
        <v>94</v>
      </c>
      <c r="O1214">
        <v>140</v>
      </c>
      <c r="P1214" s="28">
        <v>5.5</v>
      </c>
      <c r="Q1214">
        <v>3.3</v>
      </c>
      <c r="R1214">
        <v>4.5</v>
      </c>
      <c r="S1214">
        <v>0.1</v>
      </c>
      <c r="T1214">
        <v>33</v>
      </c>
      <c r="U1214">
        <v>-4</v>
      </c>
      <c r="V1214">
        <v>-47.217614202620098</v>
      </c>
      <c r="W1214">
        <v>11.869208062826681</v>
      </c>
      <c r="X1214">
        <v>3.2719481306814404</v>
      </c>
      <c r="Y1214">
        <v>16.501314632132168</v>
      </c>
      <c r="Z1214">
        <v>-7.3259101025868425</v>
      </c>
      <c r="AA1214">
        <v>-3.1181984435099079</v>
      </c>
      <c r="AB1214">
        <v>-0.134617418043568</v>
      </c>
      <c r="AC1214">
        <v>8.0072090857613798E-2</v>
      </c>
      <c r="AD1214">
        <v>-4.0737823466745544</v>
      </c>
      <c r="AE1214">
        <v>26.01096728626592</v>
      </c>
      <c r="AF1214">
        <v>-10.287005560444525</v>
      </c>
      <c r="AG1214">
        <v>7.2218940112669019</v>
      </c>
      <c r="AH1214">
        <v>6.6026533144246198</v>
      </c>
      <c r="AI1214">
        <v>-1.10622687400931E-2</v>
      </c>
      <c r="AJ1214">
        <v>-7.2147516285011308</v>
      </c>
      <c r="AK1214">
        <v>0.538312357899704</v>
      </c>
      <c r="AL1214">
        <v>-7.2865720847656776</v>
      </c>
      <c r="AM1214">
        <v>6.8420257526961902E-4</v>
      </c>
      <c r="AN1214" s="2"/>
    </row>
    <row r="1215" spans="1:40" x14ac:dyDescent="0.45">
      <c r="A1215">
        <v>1214</v>
      </c>
      <c r="B1215" t="s">
        <v>362</v>
      </c>
      <c r="C1215">
        <v>1986</v>
      </c>
      <c r="D1215">
        <v>26</v>
      </c>
      <c r="E1215" t="s">
        <v>301</v>
      </c>
      <c r="F1215" t="s">
        <v>17</v>
      </c>
      <c r="G1215">
        <v>664</v>
      </c>
      <c r="H1215">
        <v>91</v>
      </c>
      <c r="I1215">
        <v>194</v>
      </c>
      <c r="J1215">
        <v>140</v>
      </c>
      <c r="K1215">
        <v>35</v>
      </c>
      <c r="L1215">
        <v>10</v>
      </c>
      <c r="M1215">
        <v>70</v>
      </c>
      <c r="N1215">
        <v>78</v>
      </c>
      <c r="O1215">
        <v>145</v>
      </c>
      <c r="P1215" s="28">
        <v>5.5</v>
      </c>
      <c r="Q1215">
        <v>3.3</v>
      </c>
      <c r="R1215">
        <v>6.1</v>
      </c>
      <c r="S1215">
        <v>-1.2</v>
      </c>
      <c r="T1215">
        <v>32</v>
      </c>
      <c r="U1215">
        <v>10</v>
      </c>
      <c r="V1215">
        <v>-47.217614202620098</v>
      </c>
      <c r="W1215">
        <v>12.087659744964595</v>
      </c>
      <c r="X1215">
        <v>3.1675242541703308</v>
      </c>
      <c r="Y1215">
        <v>18.720789699611935</v>
      </c>
      <c r="Z1215">
        <v>-8.3384342631069757</v>
      </c>
      <c r="AA1215">
        <v>-3.2099101624366702</v>
      </c>
      <c r="AB1215">
        <v>-1.3461741804356799</v>
      </c>
      <c r="AC1215">
        <v>2.8025231800164829</v>
      </c>
      <c r="AD1215">
        <v>-3.3803725855384603</v>
      </c>
      <c r="AE1215">
        <v>26.939930403632562</v>
      </c>
      <c r="AF1215">
        <v>-10.287005560444525</v>
      </c>
      <c r="AG1215">
        <v>7.2218940112669019</v>
      </c>
      <c r="AH1215">
        <v>8.9502633817755957</v>
      </c>
      <c r="AI1215">
        <v>0.13274722488111718</v>
      </c>
      <c r="AJ1215">
        <v>-6.996122791273824</v>
      </c>
      <c r="AK1215">
        <v>-1.34578089474926</v>
      </c>
      <c r="AL1215">
        <v>-2.0980827402859692</v>
      </c>
      <c r="AM1215">
        <v>0.10928330839565974</v>
      </c>
      <c r="AN1215" s="2"/>
    </row>
    <row r="1216" spans="1:40" x14ac:dyDescent="0.45">
      <c r="A1216">
        <v>1215</v>
      </c>
      <c r="B1216" t="s">
        <v>283</v>
      </c>
      <c r="C1216">
        <v>1969</v>
      </c>
      <c r="D1216">
        <v>29</v>
      </c>
      <c r="E1216" t="s">
        <v>52</v>
      </c>
      <c r="F1216" t="s">
        <v>17</v>
      </c>
      <c r="G1216">
        <v>687</v>
      </c>
      <c r="H1216">
        <v>97</v>
      </c>
      <c r="I1216">
        <v>166</v>
      </c>
      <c r="J1216">
        <v>115</v>
      </c>
      <c r="K1216">
        <v>18</v>
      </c>
      <c r="L1216">
        <v>4</v>
      </c>
      <c r="M1216">
        <v>1</v>
      </c>
      <c r="N1216">
        <v>96</v>
      </c>
      <c r="O1216">
        <v>131</v>
      </c>
      <c r="P1216" s="28">
        <v>5.5</v>
      </c>
      <c r="Q1216">
        <v>3.2</v>
      </c>
      <c r="R1216">
        <v>5.2</v>
      </c>
      <c r="S1216">
        <v>0.7</v>
      </c>
      <c r="T1216">
        <v>24</v>
      </c>
      <c r="U1216">
        <v>-2</v>
      </c>
      <c r="V1216">
        <v>-47.217614202620098</v>
      </c>
      <c r="W1216">
        <v>12.506358802395598</v>
      </c>
      <c r="X1216">
        <v>3.37637200719255</v>
      </c>
      <c r="Y1216">
        <v>16.01882005224526</v>
      </c>
      <c r="Z1216">
        <v>-6.8494281446950156</v>
      </c>
      <c r="AA1216">
        <v>-1.650810940681716</v>
      </c>
      <c r="AB1216">
        <v>-0.538469672174272</v>
      </c>
      <c r="AC1216">
        <v>4.0036045428806899E-2</v>
      </c>
      <c r="AD1216">
        <v>-4.1604585668165663</v>
      </c>
      <c r="AE1216">
        <v>24.338833675005969</v>
      </c>
      <c r="AF1216">
        <v>-10.287005560444525</v>
      </c>
      <c r="AG1216">
        <v>7.0030487381982089</v>
      </c>
      <c r="AH1216">
        <v>7.6297327188906721</v>
      </c>
      <c r="AI1216">
        <v>-7.7435881180651686E-2</v>
      </c>
      <c r="AJ1216">
        <v>-5.2470920934553682</v>
      </c>
      <c r="AK1216">
        <v>0.269156178949852</v>
      </c>
      <c r="AL1216">
        <v>-4.8459568437612965</v>
      </c>
      <c r="AM1216">
        <v>7.798793730942357E-3</v>
      </c>
      <c r="AN1216" s="2"/>
    </row>
    <row r="1217" spans="1:40" x14ac:dyDescent="0.45">
      <c r="A1217">
        <v>1216</v>
      </c>
      <c r="B1217" t="s">
        <v>195</v>
      </c>
      <c r="C1217">
        <v>1969</v>
      </c>
      <c r="D1217">
        <v>29</v>
      </c>
      <c r="E1217" t="s">
        <v>40</v>
      </c>
      <c r="F1217" t="s">
        <v>13</v>
      </c>
      <c r="G1217">
        <v>707</v>
      </c>
      <c r="H1217">
        <v>96</v>
      </c>
      <c r="I1217">
        <v>154</v>
      </c>
      <c r="J1217">
        <v>84</v>
      </c>
      <c r="K1217">
        <v>28</v>
      </c>
      <c r="L1217">
        <v>2</v>
      </c>
      <c r="M1217">
        <v>15</v>
      </c>
      <c r="N1217">
        <v>101</v>
      </c>
      <c r="O1217">
        <v>136</v>
      </c>
      <c r="P1217" s="28">
        <v>5.5</v>
      </c>
      <c r="Q1217">
        <v>3.1</v>
      </c>
      <c r="R1217">
        <v>4.3</v>
      </c>
      <c r="S1217">
        <v>0.4</v>
      </c>
      <c r="T1217">
        <v>25</v>
      </c>
      <c r="U1217">
        <v>0</v>
      </c>
      <c r="V1217">
        <v>-47.217614202620098</v>
      </c>
      <c r="W1217">
        <v>12.870444939292122</v>
      </c>
      <c r="X1217">
        <v>3.3415640483555133</v>
      </c>
      <c r="Y1217">
        <v>14.86083306051669</v>
      </c>
      <c r="Z1217">
        <v>-5.0030605578641856</v>
      </c>
      <c r="AA1217">
        <v>-2.5679281299493359</v>
      </c>
      <c r="AB1217">
        <v>-0.269234836087136</v>
      </c>
      <c r="AC1217">
        <v>0.60054068143210348</v>
      </c>
      <c r="AD1217">
        <v>-4.3771491171715962</v>
      </c>
      <c r="AE1217">
        <v>25.267796792372607</v>
      </c>
      <c r="AF1217">
        <v>-10.287005560444525</v>
      </c>
      <c r="AG1217">
        <v>6.7842034651295142</v>
      </c>
      <c r="AH1217">
        <v>6.3092020560057476</v>
      </c>
      <c r="AI1217">
        <v>-4.4249074960372399E-2</v>
      </c>
      <c r="AJ1217">
        <v>-5.4657209306826751</v>
      </c>
      <c r="AK1217">
        <v>0</v>
      </c>
      <c r="AL1217">
        <v>-5.197377366675628</v>
      </c>
      <c r="AM1217">
        <v>5.5006270842968144E-3</v>
      </c>
      <c r="AN1217" s="2"/>
    </row>
    <row r="1218" spans="1:40" x14ac:dyDescent="0.45">
      <c r="A1218">
        <v>1217</v>
      </c>
      <c r="B1218" t="s">
        <v>691</v>
      </c>
      <c r="C1218">
        <v>2010</v>
      </c>
      <c r="D1218">
        <v>24</v>
      </c>
      <c r="E1218" t="s">
        <v>94</v>
      </c>
      <c r="F1218" t="s">
        <v>13</v>
      </c>
      <c r="G1218">
        <v>686</v>
      </c>
      <c r="H1218">
        <v>79</v>
      </c>
      <c r="I1218">
        <v>152</v>
      </c>
      <c r="J1218">
        <v>104</v>
      </c>
      <c r="K1218">
        <v>33</v>
      </c>
      <c r="L1218">
        <v>5</v>
      </c>
      <c r="M1218">
        <v>7</v>
      </c>
      <c r="N1218">
        <v>110</v>
      </c>
      <c r="O1218">
        <v>120</v>
      </c>
      <c r="P1218" s="28">
        <v>5.5</v>
      </c>
      <c r="Q1218">
        <v>3.1</v>
      </c>
      <c r="R1218">
        <v>3.6</v>
      </c>
      <c r="S1218">
        <v>1.1000000000000001</v>
      </c>
      <c r="T1218">
        <v>19</v>
      </c>
      <c r="U1218">
        <v>-1</v>
      </c>
      <c r="V1218">
        <v>-47.217614202620098</v>
      </c>
      <c r="W1218">
        <v>12.488154495550772</v>
      </c>
      <c r="X1218">
        <v>2.7498287481258914</v>
      </c>
      <c r="Y1218">
        <v>14.667835228561927</v>
      </c>
      <c r="Z1218">
        <v>-6.1942654525937533</v>
      </c>
      <c r="AA1218">
        <v>-3.0264867245831457</v>
      </c>
      <c r="AB1218">
        <v>-0.67308709021783997</v>
      </c>
      <c r="AC1218">
        <v>0.28025231800164829</v>
      </c>
      <c r="AD1218">
        <v>-4.7671921078106489</v>
      </c>
      <c r="AE1218">
        <v>22.295114816799362</v>
      </c>
      <c r="AF1218">
        <v>-10.287005560444525</v>
      </c>
      <c r="AG1218">
        <v>6.7842034651295142</v>
      </c>
      <c r="AH1218">
        <v>5.2821226515396962</v>
      </c>
      <c r="AI1218">
        <v>-0.12168495614102411</v>
      </c>
      <c r="AJ1218">
        <v>-4.153947907318833</v>
      </c>
      <c r="AK1218">
        <v>0.134578089474926</v>
      </c>
      <c r="AL1218">
        <v>-11.759194188546127</v>
      </c>
      <c r="AM1218">
        <v>7.8170602152800802E-6</v>
      </c>
      <c r="AN1218" s="2"/>
    </row>
    <row r="1219" spans="1:40" x14ac:dyDescent="0.45">
      <c r="A1219">
        <v>1218</v>
      </c>
      <c r="B1219" t="s">
        <v>598</v>
      </c>
      <c r="C1219">
        <v>2009</v>
      </c>
      <c r="D1219">
        <v>26</v>
      </c>
      <c r="E1219" t="s">
        <v>235</v>
      </c>
      <c r="F1219" t="s">
        <v>13</v>
      </c>
      <c r="G1219">
        <v>685</v>
      </c>
      <c r="H1219">
        <v>87</v>
      </c>
      <c r="I1219">
        <v>175</v>
      </c>
      <c r="J1219">
        <v>111</v>
      </c>
      <c r="K1219">
        <v>38</v>
      </c>
      <c r="L1219">
        <v>6</v>
      </c>
      <c r="M1219">
        <v>21</v>
      </c>
      <c r="N1219">
        <v>78</v>
      </c>
      <c r="O1219">
        <v>136</v>
      </c>
      <c r="P1219" s="28">
        <v>5.5</v>
      </c>
      <c r="Q1219">
        <v>3.2</v>
      </c>
      <c r="R1219">
        <v>5.3</v>
      </c>
      <c r="S1219">
        <v>-0.4</v>
      </c>
      <c r="T1219">
        <v>32</v>
      </c>
      <c r="U1219">
        <v>4</v>
      </c>
      <c r="V1219">
        <v>-47.217614202620098</v>
      </c>
      <c r="W1219">
        <v>12.469950188705946</v>
      </c>
      <c r="X1219">
        <v>3.028292418822184</v>
      </c>
      <c r="Y1219">
        <v>16.887310296041694</v>
      </c>
      <c r="Z1219">
        <v>-6.6111871657491017</v>
      </c>
      <c r="AA1219">
        <v>-3.4850453192169559</v>
      </c>
      <c r="AB1219">
        <v>-0.80770450826140805</v>
      </c>
      <c r="AC1219">
        <v>0.84075695400494488</v>
      </c>
      <c r="AD1219">
        <v>-3.3803725855384603</v>
      </c>
      <c r="AE1219">
        <v>25.267796792372607</v>
      </c>
      <c r="AF1219">
        <v>-10.287005560444525</v>
      </c>
      <c r="AG1219">
        <v>7.0030487381982089</v>
      </c>
      <c r="AH1219">
        <v>7.7764583481001077</v>
      </c>
      <c r="AI1219">
        <v>4.4249074960372399E-2</v>
      </c>
      <c r="AJ1219">
        <v>-6.996122791273824</v>
      </c>
      <c r="AK1219">
        <v>-0.538312357899704</v>
      </c>
      <c r="AL1219">
        <v>-6.0055016797980141</v>
      </c>
      <c r="AM1219">
        <v>2.459090289086354E-3</v>
      </c>
      <c r="AN1219" s="2"/>
    </row>
    <row r="1220" spans="1:40" x14ac:dyDescent="0.45">
      <c r="A1220">
        <v>1219</v>
      </c>
      <c r="B1220" t="s">
        <v>692</v>
      </c>
      <c r="C1220">
        <v>1974</v>
      </c>
      <c r="D1220">
        <v>26</v>
      </c>
      <c r="E1220" t="s">
        <v>73</v>
      </c>
      <c r="F1220" t="s">
        <v>17</v>
      </c>
      <c r="G1220">
        <v>653</v>
      </c>
      <c r="H1220">
        <v>70</v>
      </c>
      <c r="I1220">
        <v>167</v>
      </c>
      <c r="J1220">
        <v>127</v>
      </c>
      <c r="K1220">
        <v>25</v>
      </c>
      <c r="L1220">
        <v>1</v>
      </c>
      <c r="M1220">
        <v>41</v>
      </c>
      <c r="N1220">
        <v>44</v>
      </c>
      <c r="O1220">
        <v>106</v>
      </c>
      <c r="P1220" s="28">
        <v>5.5</v>
      </c>
      <c r="Q1220">
        <v>3.5</v>
      </c>
      <c r="R1220">
        <v>3.9</v>
      </c>
      <c r="S1220">
        <v>2.7</v>
      </c>
      <c r="T1220">
        <v>4</v>
      </c>
      <c r="U1220">
        <v>4</v>
      </c>
      <c r="V1220">
        <v>-47.217614202620098</v>
      </c>
      <c r="W1220">
        <v>11.887412369671507</v>
      </c>
      <c r="X1220">
        <v>2.4365571185925621</v>
      </c>
      <c r="Y1220">
        <v>16.115318968222642</v>
      </c>
      <c r="Z1220">
        <v>-7.5641510815327564</v>
      </c>
      <c r="AA1220">
        <v>-2.2927929731690497</v>
      </c>
      <c r="AB1220">
        <v>-0.134617418043568</v>
      </c>
      <c r="AC1220">
        <v>1.6414778625810829</v>
      </c>
      <c r="AD1220">
        <v>-1.9068768431242598</v>
      </c>
      <c r="AE1220">
        <v>19.694018088172768</v>
      </c>
      <c r="AF1220">
        <v>-10.287005560444525</v>
      </c>
      <c r="AG1220">
        <v>7.6595845574042905</v>
      </c>
      <c r="AH1220">
        <v>5.7222995391680032</v>
      </c>
      <c r="AI1220">
        <v>-0.29868125598251372</v>
      </c>
      <c r="AJ1220">
        <v>-0.874515348909228</v>
      </c>
      <c r="AK1220">
        <v>-0.538312357899704</v>
      </c>
      <c r="AL1220">
        <v>-5.9578985379128433</v>
      </c>
      <c r="AM1220">
        <v>2.5786725165517551E-3</v>
      </c>
      <c r="AN1220" s="2"/>
    </row>
    <row r="1221" spans="1:40" x14ac:dyDescent="0.45">
      <c r="A1221">
        <v>1220</v>
      </c>
      <c r="B1221" t="s">
        <v>693</v>
      </c>
      <c r="C1221">
        <v>2005</v>
      </c>
      <c r="D1221">
        <v>34</v>
      </c>
      <c r="E1221" t="s">
        <v>317</v>
      </c>
      <c r="F1221" t="s">
        <v>17</v>
      </c>
      <c r="G1221">
        <v>670</v>
      </c>
      <c r="H1221">
        <v>85</v>
      </c>
      <c r="I1221">
        <v>148</v>
      </c>
      <c r="J1221">
        <v>101</v>
      </c>
      <c r="K1221">
        <v>34</v>
      </c>
      <c r="L1221">
        <v>4</v>
      </c>
      <c r="M1221">
        <v>26</v>
      </c>
      <c r="N1221">
        <v>78</v>
      </c>
      <c r="O1221">
        <v>89</v>
      </c>
      <c r="P1221" s="28">
        <v>5.5</v>
      </c>
      <c r="Q1221">
        <v>3.6</v>
      </c>
      <c r="R1221">
        <v>2.4</v>
      </c>
      <c r="S1221">
        <v>3.5</v>
      </c>
      <c r="T1221">
        <v>-4</v>
      </c>
      <c r="U1221">
        <v>5</v>
      </c>
      <c r="V1221">
        <v>-47.217614202620098</v>
      </c>
      <c r="W1221">
        <v>12.196885586033552</v>
      </c>
      <c r="X1221">
        <v>2.9586765011481111</v>
      </c>
      <c r="Y1221">
        <v>14.281839564652403</v>
      </c>
      <c r="Z1221">
        <v>-6.0155847183843179</v>
      </c>
      <c r="AA1221">
        <v>-3.1181984435099079</v>
      </c>
      <c r="AB1221">
        <v>-0.538469672174272</v>
      </c>
      <c r="AC1221">
        <v>1.0409371811489794</v>
      </c>
      <c r="AD1221">
        <v>-3.3803725855384603</v>
      </c>
      <c r="AE1221">
        <v>16.535543489126191</v>
      </c>
      <c r="AF1221">
        <v>-10.287005560444525</v>
      </c>
      <c r="AG1221">
        <v>7.8784298304729843</v>
      </c>
      <c r="AH1221">
        <v>3.5214151010264638</v>
      </c>
      <c r="AI1221">
        <v>-0.3871794059032585</v>
      </c>
      <c r="AJ1221">
        <v>0.874515348909228</v>
      </c>
      <c r="AK1221">
        <v>-0.67289044737463</v>
      </c>
      <c r="AL1221">
        <v>-12.329072433431561</v>
      </c>
      <c r="AM1221">
        <v>4.4212997025821983E-6</v>
      </c>
      <c r="AN1221" s="2"/>
    </row>
    <row r="1222" spans="1:40" x14ac:dyDescent="0.45">
      <c r="A1222">
        <v>1221</v>
      </c>
      <c r="B1222" t="s">
        <v>111</v>
      </c>
      <c r="C1222">
        <v>2000</v>
      </c>
      <c r="D1222">
        <v>30</v>
      </c>
      <c r="E1222" t="s">
        <v>73</v>
      </c>
      <c r="F1222" t="s">
        <v>17</v>
      </c>
      <c r="G1222">
        <v>631</v>
      </c>
      <c r="H1222">
        <v>100</v>
      </c>
      <c r="I1222">
        <v>141</v>
      </c>
      <c r="J1222">
        <v>76</v>
      </c>
      <c r="K1222">
        <v>22</v>
      </c>
      <c r="L1222">
        <v>3</v>
      </c>
      <c r="M1222">
        <v>6</v>
      </c>
      <c r="N1222">
        <v>94</v>
      </c>
      <c r="O1222">
        <v>133</v>
      </c>
      <c r="P1222" s="28">
        <v>5.5</v>
      </c>
      <c r="Q1222">
        <v>3.6</v>
      </c>
      <c r="R1222">
        <v>4.5</v>
      </c>
      <c r="S1222">
        <v>1.3</v>
      </c>
      <c r="T1222">
        <v>22</v>
      </c>
      <c r="U1222">
        <v>3</v>
      </c>
      <c r="V1222">
        <v>-47.217614202620098</v>
      </c>
      <c r="W1222">
        <v>11.486917619085331</v>
      </c>
      <c r="X1222">
        <v>3.4807958837036601</v>
      </c>
      <c r="Y1222">
        <v>13.606347152810734</v>
      </c>
      <c r="Z1222">
        <v>-4.5265785999723578</v>
      </c>
      <c r="AA1222">
        <v>-2.017657816388764</v>
      </c>
      <c r="AB1222">
        <v>-0.40385225413070402</v>
      </c>
      <c r="AC1222">
        <v>0.24021627257284139</v>
      </c>
      <c r="AD1222">
        <v>-4.0737823466745544</v>
      </c>
      <c r="AE1222">
        <v>24.710418921952623</v>
      </c>
      <c r="AF1222">
        <v>-10.287005560444525</v>
      </c>
      <c r="AG1222">
        <v>7.8784298304729843</v>
      </c>
      <c r="AH1222">
        <v>6.6026533144246198</v>
      </c>
      <c r="AI1222">
        <v>-0.14380949362121029</v>
      </c>
      <c r="AJ1222">
        <v>-4.8098344190007536</v>
      </c>
      <c r="AK1222">
        <v>-0.403734268424778</v>
      </c>
      <c r="AL1222">
        <v>-5.8780899662549455</v>
      </c>
      <c r="AM1222">
        <v>2.7923096845201912E-3</v>
      </c>
      <c r="AN1222" s="2"/>
    </row>
    <row r="1223" spans="1:40" x14ac:dyDescent="0.45">
      <c r="A1223">
        <v>1222</v>
      </c>
      <c r="B1223" t="s">
        <v>446</v>
      </c>
      <c r="C1223">
        <v>2012</v>
      </c>
      <c r="D1223">
        <v>22</v>
      </c>
      <c r="E1223" t="s">
        <v>19</v>
      </c>
      <c r="F1223" t="s">
        <v>17</v>
      </c>
      <c r="G1223">
        <v>651</v>
      </c>
      <c r="H1223">
        <v>93</v>
      </c>
      <c r="I1223">
        <v>158</v>
      </c>
      <c r="J1223">
        <v>95</v>
      </c>
      <c r="K1223">
        <v>30</v>
      </c>
      <c r="L1223">
        <v>6</v>
      </c>
      <c r="M1223">
        <v>21</v>
      </c>
      <c r="N1223">
        <v>58</v>
      </c>
      <c r="O1223">
        <v>117</v>
      </c>
      <c r="P1223" s="28">
        <v>5.5</v>
      </c>
      <c r="Q1223">
        <v>3.5</v>
      </c>
      <c r="R1223">
        <v>3.5</v>
      </c>
      <c r="S1223">
        <v>1.3</v>
      </c>
      <c r="T1223">
        <v>15</v>
      </c>
      <c r="U1223">
        <v>7</v>
      </c>
      <c r="V1223">
        <v>-47.217614202620098</v>
      </c>
      <c r="W1223">
        <v>11.851003755981855</v>
      </c>
      <c r="X1223">
        <v>3.2371401718444037</v>
      </c>
      <c r="Y1223">
        <v>15.246828724426214</v>
      </c>
      <c r="Z1223">
        <v>-5.6582232499654479</v>
      </c>
      <c r="AA1223">
        <v>-2.7513515678028599</v>
      </c>
      <c r="AB1223">
        <v>-0.80770450826140805</v>
      </c>
      <c r="AC1223">
        <v>0.84075695400494488</v>
      </c>
      <c r="AD1223">
        <v>-2.5136103841183424</v>
      </c>
      <c r="AE1223">
        <v>21.737736946379378</v>
      </c>
      <c r="AF1223">
        <v>-10.287005560444525</v>
      </c>
      <c r="AG1223">
        <v>7.6595845574042905</v>
      </c>
      <c r="AH1223">
        <v>5.1353970223302596</v>
      </c>
      <c r="AI1223">
        <v>-0.14380949362121029</v>
      </c>
      <c r="AJ1223">
        <v>-3.2794325584096051</v>
      </c>
      <c r="AK1223">
        <v>-0.94204662632448199</v>
      </c>
      <c r="AL1223">
        <v>-7.8923500191966358</v>
      </c>
      <c r="AM1223">
        <v>3.7345107969579446E-4</v>
      </c>
      <c r="AN1223" s="2"/>
    </row>
    <row r="1224" spans="1:40" x14ac:dyDescent="0.45">
      <c r="A1224">
        <v>1223</v>
      </c>
      <c r="B1224" t="s">
        <v>694</v>
      </c>
      <c r="C1224">
        <v>2014</v>
      </c>
      <c r="D1224">
        <v>35</v>
      </c>
      <c r="E1224" t="s">
        <v>59</v>
      </c>
      <c r="F1224" t="s">
        <v>13</v>
      </c>
      <c r="G1224">
        <v>641</v>
      </c>
      <c r="H1224">
        <v>87</v>
      </c>
      <c r="I1224">
        <v>188</v>
      </c>
      <c r="J1224">
        <v>123</v>
      </c>
      <c r="K1224">
        <v>33</v>
      </c>
      <c r="L1224">
        <v>0</v>
      </c>
      <c r="M1224">
        <v>3</v>
      </c>
      <c r="N1224">
        <v>70</v>
      </c>
      <c r="O1224">
        <v>172</v>
      </c>
      <c r="P1224" s="28">
        <v>5.5</v>
      </c>
      <c r="Q1224">
        <v>3.3</v>
      </c>
      <c r="R1224">
        <v>5.9</v>
      </c>
      <c r="S1224">
        <v>-1.7</v>
      </c>
      <c r="T1224">
        <v>51</v>
      </c>
      <c r="U1224">
        <v>-6</v>
      </c>
      <c r="V1224">
        <v>-47.217614202620098</v>
      </c>
      <c r="W1224">
        <v>11.668960687533593</v>
      </c>
      <c r="X1224">
        <v>3.028292418822184</v>
      </c>
      <c r="Y1224">
        <v>18.141796203747646</v>
      </c>
      <c r="Z1224">
        <v>-7.3259101025868425</v>
      </c>
      <c r="AA1224">
        <v>-3.0264867245831457</v>
      </c>
      <c r="AB1224">
        <v>0</v>
      </c>
      <c r="AC1224">
        <v>0.1201081362864207</v>
      </c>
      <c r="AD1224">
        <v>-3.033667704970413</v>
      </c>
      <c r="AE1224">
        <v>31.956331237412417</v>
      </c>
      <c r="AF1224">
        <v>-10.287005560444525</v>
      </c>
      <c r="AG1224">
        <v>7.2218940112669019</v>
      </c>
      <c r="AH1224">
        <v>8.6568121233567243</v>
      </c>
      <c r="AI1224">
        <v>0.18805856858158268</v>
      </c>
      <c r="AJ1224">
        <v>-11.150070698592657</v>
      </c>
      <c r="AK1224">
        <v>0.807468536849556</v>
      </c>
      <c r="AL1224">
        <v>-0.25103306994065822</v>
      </c>
      <c r="AM1224">
        <v>0.43756924174619755</v>
      </c>
      <c r="AN1224" s="2"/>
    </row>
    <row r="1225" spans="1:40" x14ac:dyDescent="0.45">
      <c r="A1225">
        <v>1224</v>
      </c>
      <c r="B1225" t="s">
        <v>695</v>
      </c>
      <c r="C1225">
        <v>1978</v>
      </c>
      <c r="D1225">
        <v>28</v>
      </c>
      <c r="E1225" t="s">
        <v>25</v>
      </c>
      <c r="F1225" t="s">
        <v>17</v>
      </c>
      <c r="G1225">
        <v>604</v>
      </c>
      <c r="H1225">
        <v>71</v>
      </c>
      <c r="I1225">
        <v>148</v>
      </c>
      <c r="J1225">
        <v>81</v>
      </c>
      <c r="K1225">
        <v>40</v>
      </c>
      <c r="L1225">
        <v>5</v>
      </c>
      <c r="M1225">
        <v>1</v>
      </c>
      <c r="N1225">
        <v>77</v>
      </c>
      <c r="O1225">
        <v>148</v>
      </c>
      <c r="P1225" s="28">
        <v>5.5</v>
      </c>
      <c r="Q1225">
        <v>3.6</v>
      </c>
      <c r="R1225">
        <v>5.5</v>
      </c>
      <c r="S1225">
        <v>0.8</v>
      </c>
      <c r="T1225">
        <v>29</v>
      </c>
      <c r="U1225">
        <v>-3</v>
      </c>
      <c r="V1225">
        <v>-47.217614202620098</v>
      </c>
      <c r="W1225">
        <v>10.995401334275025</v>
      </c>
      <c r="X1225">
        <v>2.4713650774295988</v>
      </c>
      <c r="Y1225">
        <v>14.281839564652403</v>
      </c>
      <c r="Z1225">
        <v>-4.8243798236547502</v>
      </c>
      <c r="AA1225">
        <v>-3.6684687570704799</v>
      </c>
      <c r="AB1225">
        <v>-0.67308709021783997</v>
      </c>
      <c r="AC1225">
        <v>4.0036045428806899E-2</v>
      </c>
      <c r="AD1225">
        <v>-3.3370344754674544</v>
      </c>
      <c r="AE1225">
        <v>27.497308274052546</v>
      </c>
      <c r="AF1225">
        <v>-10.287005560444525</v>
      </c>
      <c r="AG1225">
        <v>7.8784298304729843</v>
      </c>
      <c r="AH1225">
        <v>8.0699096065189799</v>
      </c>
      <c r="AI1225">
        <v>-8.8498149920744798E-2</v>
      </c>
      <c r="AJ1225">
        <v>-6.3402362795919034</v>
      </c>
      <c r="AK1225">
        <v>0.403734268424778</v>
      </c>
      <c r="AL1225">
        <v>-4.7983003377326821</v>
      </c>
      <c r="AM1225">
        <v>8.1763430323807968E-3</v>
      </c>
      <c r="AN1225" s="2"/>
    </row>
    <row r="1226" spans="1:40" x14ac:dyDescent="0.45">
      <c r="A1226">
        <v>1225</v>
      </c>
      <c r="B1226" t="s">
        <v>652</v>
      </c>
      <c r="C1226">
        <v>2011</v>
      </c>
      <c r="D1226">
        <v>23</v>
      </c>
      <c r="E1226" t="s">
        <v>317</v>
      </c>
      <c r="F1226" t="s">
        <v>17</v>
      </c>
      <c r="G1226">
        <v>674</v>
      </c>
      <c r="H1226">
        <v>105</v>
      </c>
      <c r="I1226">
        <v>171</v>
      </c>
      <c r="J1226">
        <v>96</v>
      </c>
      <c r="K1226">
        <v>39</v>
      </c>
      <c r="L1226">
        <v>5</v>
      </c>
      <c r="M1226">
        <v>21</v>
      </c>
      <c r="N1226">
        <v>59</v>
      </c>
      <c r="O1226">
        <v>141</v>
      </c>
      <c r="P1226" s="28">
        <v>5.5</v>
      </c>
      <c r="Q1226">
        <v>3.4</v>
      </c>
      <c r="R1226">
        <v>5.0999999999999996</v>
      </c>
      <c r="S1226">
        <v>-0.3</v>
      </c>
      <c r="T1226">
        <v>33</v>
      </c>
      <c r="U1226">
        <v>2</v>
      </c>
      <c r="V1226">
        <v>-47.217614202620098</v>
      </c>
      <c r="W1226">
        <v>12.269702813412858</v>
      </c>
      <c r="X1226">
        <v>3.6548356778888431</v>
      </c>
      <c r="Y1226">
        <v>16.501314632132168</v>
      </c>
      <c r="Z1226">
        <v>-5.7177834947019264</v>
      </c>
      <c r="AA1226">
        <v>-3.5767570381437181</v>
      </c>
      <c r="AB1226">
        <v>-0.67308709021783997</v>
      </c>
      <c r="AC1226">
        <v>0.84075695400494488</v>
      </c>
      <c r="AD1226">
        <v>-2.5569484941893483</v>
      </c>
      <c r="AE1226">
        <v>26.196759909739249</v>
      </c>
      <c r="AF1226">
        <v>-10.287005560444525</v>
      </c>
      <c r="AG1226">
        <v>7.4407392843355966</v>
      </c>
      <c r="AH1226">
        <v>7.4830070896812355</v>
      </c>
      <c r="AI1226">
        <v>3.3186806220279294E-2</v>
      </c>
      <c r="AJ1226">
        <v>-7.2147516285011308</v>
      </c>
      <c r="AK1226">
        <v>-0.269156178949852</v>
      </c>
      <c r="AL1226">
        <v>-3.0928005203532667</v>
      </c>
      <c r="AM1226">
        <v>4.340520520518111E-2</v>
      </c>
      <c r="AN1226" s="2"/>
    </row>
    <row r="1227" spans="1:40" x14ac:dyDescent="0.45">
      <c r="A1227">
        <v>1226</v>
      </c>
      <c r="B1227" t="s">
        <v>502</v>
      </c>
      <c r="C1227">
        <v>1997</v>
      </c>
      <c r="D1227">
        <v>28</v>
      </c>
      <c r="E1227" t="s">
        <v>22</v>
      </c>
      <c r="F1227" t="s">
        <v>13</v>
      </c>
      <c r="G1227">
        <v>591</v>
      </c>
      <c r="H1227">
        <v>107</v>
      </c>
      <c r="I1227">
        <v>167</v>
      </c>
      <c r="J1227">
        <v>105</v>
      </c>
      <c r="K1227">
        <v>35</v>
      </c>
      <c r="L1227">
        <v>6</v>
      </c>
      <c r="M1227">
        <v>15</v>
      </c>
      <c r="N1227">
        <v>73</v>
      </c>
      <c r="O1227">
        <v>147</v>
      </c>
      <c r="P1227" s="28">
        <v>5.5</v>
      </c>
      <c r="Q1227">
        <v>3.6</v>
      </c>
      <c r="R1227">
        <v>6.2</v>
      </c>
      <c r="S1227">
        <v>-0.3</v>
      </c>
      <c r="T1227">
        <v>36</v>
      </c>
      <c r="U1227">
        <v>5</v>
      </c>
      <c r="V1227">
        <v>-47.217614202620098</v>
      </c>
      <c r="W1227">
        <v>10.758745345292283</v>
      </c>
      <c r="X1227">
        <v>3.7244515955629161</v>
      </c>
      <c r="Y1227">
        <v>16.115318968222642</v>
      </c>
      <c r="Z1227">
        <v>-6.2538256973302317</v>
      </c>
      <c r="AA1227">
        <v>-3.2099101624366702</v>
      </c>
      <c r="AB1227">
        <v>-0.80770450826140805</v>
      </c>
      <c r="AC1227">
        <v>0.60054068143210348</v>
      </c>
      <c r="AD1227">
        <v>-3.1636820351834309</v>
      </c>
      <c r="AE1227">
        <v>27.311515650579217</v>
      </c>
      <c r="AF1227">
        <v>-10.287005560444525</v>
      </c>
      <c r="AG1227">
        <v>7.8784298304729843</v>
      </c>
      <c r="AH1227">
        <v>9.0969890109850322</v>
      </c>
      <c r="AI1227">
        <v>3.3186806220279294E-2</v>
      </c>
      <c r="AJ1227">
        <v>-7.8706381401830523</v>
      </c>
      <c r="AK1227">
        <v>-0.67289044737463</v>
      </c>
      <c r="AL1227">
        <v>-3.9640928650665876</v>
      </c>
      <c r="AM1227">
        <v>1.8631526775638806E-2</v>
      </c>
      <c r="AN1227" s="2"/>
    </row>
    <row r="1228" spans="1:40" x14ac:dyDescent="0.45">
      <c r="A1228">
        <v>1227</v>
      </c>
      <c r="B1228" t="s">
        <v>45</v>
      </c>
      <c r="C1228">
        <v>2014</v>
      </c>
      <c r="D1228">
        <v>24</v>
      </c>
      <c r="E1228" t="s">
        <v>46</v>
      </c>
      <c r="F1228" t="s">
        <v>13</v>
      </c>
      <c r="G1228">
        <v>707</v>
      </c>
      <c r="H1228">
        <v>85</v>
      </c>
      <c r="I1228">
        <v>225</v>
      </c>
      <c r="J1228">
        <v>168</v>
      </c>
      <c r="K1228">
        <v>47</v>
      </c>
      <c r="L1228">
        <v>3</v>
      </c>
      <c r="M1228">
        <v>56</v>
      </c>
      <c r="N1228">
        <v>36</v>
      </c>
      <c r="O1228">
        <v>135</v>
      </c>
      <c r="P1228" s="28">
        <v>5.5</v>
      </c>
      <c r="Q1228">
        <v>3.2</v>
      </c>
      <c r="R1228">
        <v>6.7</v>
      </c>
      <c r="S1228">
        <v>-0.7</v>
      </c>
      <c r="T1228">
        <v>28</v>
      </c>
      <c r="U1228">
        <v>7</v>
      </c>
      <c r="V1228">
        <v>-47.217614202620098</v>
      </c>
      <c r="W1228">
        <v>12.870444939292122</v>
      </c>
      <c r="X1228">
        <v>2.9586765011481111</v>
      </c>
      <c r="Y1228">
        <v>21.712256094910746</v>
      </c>
      <c r="Z1228">
        <v>-10.006121115728371</v>
      </c>
      <c r="AA1228">
        <v>-4.3104507895578141</v>
      </c>
      <c r="AB1228">
        <v>-0.40385225413070402</v>
      </c>
      <c r="AC1228">
        <v>2.2420185440131863</v>
      </c>
      <c r="AD1228">
        <v>-1.5601719625562125</v>
      </c>
      <c r="AE1228">
        <v>25.082004168899282</v>
      </c>
      <c r="AF1228">
        <v>-10.287005560444525</v>
      </c>
      <c r="AG1228">
        <v>7.0030487381982089</v>
      </c>
      <c r="AH1228">
        <v>9.8306171570322114</v>
      </c>
      <c r="AI1228">
        <v>7.7435881180651686E-2</v>
      </c>
      <c r="AJ1228">
        <v>-6.1216074423645956</v>
      </c>
      <c r="AK1228">
        <v>-0.94204662632448199</v>
      </c>
      <c r="AL1228">
        <v>0.92763207094771483</v>
      </c>
      <c r="AM1228">
        <v>0.71659463718623639</v>
      </c>
      <c r="AN1228" s="2"/>
    </row>
    <row r="1229" spans="1:40" x14ac:dyDescent="0.45">
      <c r="A1229">
        <v>1228</v>
      </c>
      <c r="B1229" t="s">
        <v>417</v>
      </c>
      <c r="C1229">
        <v>2017</v>
      </c>
      <c r="D1229">
        <v>31</v>
      </c>
      <c r="E1229" t="s">
        <v>155</v>
      </c>
      <c r="F1229" t="s">
        <v>13</v>
      </c>
      <c r="G1229">
        <v>645</v>
      </c>
      <c r="H1229">
        <v>86</v>
      </c>
      <c r="I1229">
        <v>175</v>
      </c>
      <c r="J1229">
        <v>128</v>
      </c>
      <c r="K1229">
        <v>27</v>
      </c>
      <c r="L1229">
        <v>5</v>
      </c>
      <c r="M1229">
        <v>26</v>
      </c>
      <c r="N1229">
        <v>54</v>
      </c>
      <c r="O1229">
        <v>113</v>
      </c>
      <c r="P1229" s="28">
        <v>5.5</v>
      </c>
      <c r="Q1229">
        <v>3.3</v>
      </c>
      <c r="R1229">
        <v>4.9000000000000004</v>
      </c>
      <c r="S1229">
        <v>1</v>
      </c>
      <c r="T1229">
        <v>16</v>
      </c>
      <c r="U1229">
        <v>6</v>
      </c>
      <c r="V1229">
        <v>-47.217614202620098</v>
      </c>
      <c r="W1229">
        <v>11.741777914912898</v>
      </c>
      <c r="X1229">
        <v>2.9934844599851478</v>
      </c>
      <c r="Y1229">
        <v>16.887310296041694</v>
      </c>
      <c r="Z1229">
        <v>-7.6237113262692349</v>
      </c>
      <c r="AA1229">
        <v>-2.4762164110225742</v>
      </c>
      <c r="AB1229">
        <v>-0.67308709021783997</v>
      </c>
      <c r="AC1229">
        <v>1.0409371811489794</v>
      </c>
      <c r="AD1229">
        <v>-2.3402579438343185</v>
      </c>
      <c r="AE1229">
        <v>20.994566452486065</v>
      </c>
      <c r="AF1229">
        <v>-10.287005560444525</v>
      </c>
      <c r="AG1229">
        <v>7.2218940112669019</v>
      </c>
      <c r="AH1229">
        <v>7.1895558312623642</v>
      </c>
      <c r="AI1229">
        <v>-0.11062268740093099</v>
      </c>
      <c r="AJ1229">
        <v>-3.498061395636912</v>
      </c>
      <c r="AK1229">
        <v>-0.807468536849556</v>
      </c>
      <c r="AL1229">
        <v>-6.9645190071919325</v>
      </c>
      <c r="AM1229">
        <v>9.4392543960284368E-4</v>
      </c>
      <c r="AN1229" s="2"/>
    </row>
    <row r="1230" spans="1:40" x14ac:dyDescent="0.45">
      <c r="A1230">
        <v>1229</v>
      </c>
      <c r="B1230" t="s">
        <v>696</v>
      </c>
      <c r="C1230">
        <v>1949</v>
      </c>
      <c r="D1230">
        <v>24</v>
      </c>
      <c r="E1230" t="s">
        <v>28</v>
      </c>
      <c r="F1230" t="s">
        <v>17</v>
      </c>
      <c r="G1230">
        <v>674</v>
      </c>
      <c r="H1230">
        <v>92</v>
      </c>
      <c r="I1230">
        <v>184</v>
      </c>
      <c r="J1230">
        <v>109</v>
      </c>
      <c r="K1230">
        <v>39</v>
      </c>
      <c r="L1230">
        <v>11</v>
      </c>
      <c r="M1230">
        <v>2</v>
      </c>
      <c r="N1230">
        <v>59</v>
      </c>
      <c r="O1230">
        <v>139</v>
      </c>
      <c r="P1230" s="28">
        <v>5.5</v>
      </c>
      <c r="Q1230">
        <v>2.8</v>
      </c>
      <c r="R1230">
        <v>5.4</v>
      </c>
      <c r="S1230">
        <v>-0.6</v>
      </c>
      <c r="T1230">
        <v>32</v>
      </c>
      <c r="U1230">
        <v>3</v>
      </c>
      <c r="V1230">
        <v>-47.217614202620098</v>
      </c>
      <c r="W1230">
        <v>12.269702813412858</v>
      </c>
      <c r="X1230">
        <v>3.202332213007367</v>
      </c>
      <c r="Y1230">
        <v>17.755800539838123</v>
      </c>
      <c r="Z1230">
        <v>-6.4920666762761456</v>
      </c>
      <c r="AA1230">
        <v>-3.5767570381437181</v>
      </c>
      <c r="AB1230">
        <v>-1.4807915984792479</v>
      </c>
      <c r="AC1230">
        <v>8.0072090857613798E-2</v>
      </c>
      <c r="AD1230">
        <v>-2.5569484941893483</v>
      </c>
      <c r="AE1230">
        <v>25.825174662792591</v>
      </c>
      <c r="AF1230">
        <v>-10.287005560444525</v>
      </c>
      <c r="AG1230">
        <v>6.1276676459234318</v>
      </c>
      <c r="AH1230">
        <v>7.9231839773095443</v>
      </c>
      <c r="AI1230">
        <v>6.6373612440558588E-2</v>
      </c>
      <c r="AJ1230">
        <v>-6.996122791273824</v>
      </c>
      <c r="AK1230">
        <v>-0.403734268424778</v>
      </c>
      <c r="AL1230">
        <v>-5.7607330742696004</v>
      </c>
      <c r="AM1230">
        <v>3.1389186115024538E-3</v>
      </c>
      <c r="AN1230" s="2"/>
    </row>
    <row r="1231" spans="1:40" x14ac:dyDescent="0.45">
      <c r="A1231">
        <v>1230</v>
      </c>
      <c r="B1231" t="s">
        <v>697</v>
      </c>
      <c r="C1231">
        <v>1962</v>
      </c>
      <c r="D1231">
        <v>28</v>
      </c>
      <c r="E1231" t="s">
        <v>505</v>
      </c>
      <c r="F1231" t="s">
        <v>13</v>
      </c>
      <c r="G1231">
        <v>719</v>
      </c>
      <c r="H1231">
        <v>114</v>
      </c>
      <c r="I1231">
        <v>185</v>
      </c>
      <c r="J1231">
        <v>129</v>
      </c>
      <c r="K1231">
        <v>25</v>
      </c>
      <c r="L1231">
        <v>6</v>
      </c>
      <c r="M1231">
        <v>3</v>
      </c>
      <c r="N1231">
        <v>110</v>
      </c>
      <c r="O1231">
        <v>140</v>
      </c>
      <c r="P1231" s="28">
        <v>5.5</v>
      </c>
      <c r="Q1231">
        <v>3.3</v>
      </c>
      <c r="R1231">
        <v>5.3</v>
      </c>
      <c r="S1231">
        <v>-0.7</v>
      </c>
      <c r="T1231">
        <v>37</v>
      </c>
      <c r="U1231">
        <v>2</v>
      </c>
      <c r="V1231">
        <v>-47.217614202620098</v>
      </c>
      <c r="W1231">
        <v>13.088896621430036</v>
      </c>
      <c r="X1231">
        <v>3.9681073074221724</v>
      </c>
      <c r="Y1231">
        <v>17.852299455815501</v>
      </c>
      <c r="Z1231">
        <v>-7.6832715710057133</v>
      </c>
      <c r="AA1231">
        <v>-2.2927929731690497</v>
      </c>
      <c r="AB1231">
        <v>-0.80770450826140805</v>
      </c>
      <c r="AC1231">
        <v>0.1201081362864207</v>
      </c>
      <c r="AD1231">
        <v>-4.7671921078106489</v>
      </c>
      <c r="AE1231">
        <v>26.01096728626592</v>
      </c>
      <c r="AF1231">
        <v>-10.287005560444525</v>
      </c>
      <c r="AG1231">
        <v>7.2218940112669019</v>
      </c>
      <c r="AH1231">
        <v>7.7764583481001077</v>
      </c>
      <c r="AI1231">
        <v>7.7435881180651686E-2</v>
      </c>
      <c r="AJ1231">
        <v>-8.0892669774103592</v>
      </c>
      <c r="AK1231">
        <v>-0.269156178949852</v>
      </c>
      <c r="AL1231">
        <v>-5.2978370319039394</v>
      </c>
      <c r="AM1231">
        <v>4.9775027790145733E-3</v>
      </c>
      <c r="AN1231" s="2"/>
    </row>
    <row r="1232" spans="1:40" x14ac:dyDescent="0.45">
      <c r="A1232">
        <v>1231</v>
      </c>
      <c r="B1232" t="s">
        <v>355</v>
      </c>
      <c r="C1232">
        <v>1972</v>
      </c>
      <c r="D1232">
        <v>30</v>
      </c>
      <c r="E1232" t="s">
        <v>46</v>
      </c>
      <c r="F1232" t="s">
        <v>17</v>
      </c>
      <c r="G1232">
        <v>652</v>
      </c>
      <c r="H1232">
        <v>117</v>
      </c>
      <c r="I1232">
        <v>148</v>
      </c>
      <c r="J1232">
        <v>92</v>
      </c>
      <c r="K1232">
        <v>29</v>
      </c>
      <c r="L1232">
        <v>3</v>
      </c>
      <c r="M1232">
        <v>17</v>
      </c>
      <c r="N1232">
        <v>103</v>
      </c>
      <c r="O1232">
        <v>146</v>
      </c>
      <c r="P1232" s="28">
        <v>5.5</v>
      </c>
      <c r="Q1232">
        <v>3.6</v>
      </c>
      <c r="R1232">
        <v>6.1</v>
      </c>
      <c r="S1232">
        <v>-1.4</v>
      </c>
      <c r="T1232">
        <v>38</v>
      </c>
      <c r="U1232">
        <v>5</v>
      </c>
      <c r="V1232">
        <v>-47.217614202620098</v>
      </c>
      <c r="W1232">
        <v>11.869208062826681</v>
      </c>
      <c r="X1232">
        <v>4.0725311839332825</v>
      </c>
      <c r="Y1232">
        <v>14.281839564652403</v>
      </c>
      <c r="Z1232">
        <v>-5.4795425157560125</v>
      </c>
      <c r="AA1232">
        <v>-2.6596398488760977</v>
      </c>
      <c r="AB1232">
        <v>-0.40385225413070402</v>
      </c>
      <c r="AC1232">
        <v>0.68061277228971728</v>
      </c>
      <c r="AD1232">
        <v>-4.4638253373136081</v>
      </c>
      <c r="AE1232">
        <v>27.125723027105888</v>
      </c>
      <c r="AF1232">
        <v>-10.287005560444525</v>
      </c>
      <c r="AG1232">
        <v>7.8784298304729843</v>
      </c>
      <c r="AH1232">
        <v>8.9502633817755957</v>
      </c>
      <c r="AI1232">
        <v>0.15487176236130337</v>
      </c>
      <c r="AJ1232">
        <v>-8.307895814637666</v>
      </c>
      <c r="AK1232">
        <v>-0.67289044737463</v>
      </c>
      <c r="AL1232">
        <v>-4.4787863957354865</v>
      </c>
      <c r="AM1232">
        <v>1.1219862035926882E-2</v>
      </c>
      <c r="AN1232" s="2"/>
    </row>
    <row r="1233" spans="1:40" x14ac:dyDescent="0.45">
      <c r="A1233">
        <v>1232</v>
      </c>
      <c r="B1233" t="s">
        <v>195</v>
      </c>
      <c r="C1233">
        <v>1966</v>
      </c>
      <c r="D1233">
        <v>26</v>
      </c>
      <c r="E1233" t="s">
        <v>40</v>
      </c>
      <c r="F1233" t="s">
        <v>13</v>
      </c>
      <c r="G1233">
        <v>680</v>
      </c>
      <c r="H1233">
        <v>81</v>
      </c>
      <c r="I1233">
        <v>165</v>
      </c>
      <c r="J1233">
        <v>108</v>
      </c>
      <c r="K1233">
        <v>39</v>
      </c>
      <c r="L1233">
        <v>2</v>
      </c>
      <c r="M1233">
        <v>8</v>
      </c>
      <c r="N1233">
        <v>84</v>
      </c>
      <c r="O1233">
        <v>119</v>
      </c>
      <c r="P1233" s="28">
        <v>5.5</v>
      </c>
      <c r="Q1233">
        <v>3.2</v>
      </c>
      <c r="R1233">
        <v>3.2</v>
      </c>
      <c r="S1233">
        <v>1.5</v>
      </c>
      <c r="T1233">
        <v>15</v>
      </c>
      <c r="U1233">
        <v>2</v>
      </c>
      <c r="V1233">
        <v>-47.217614202620098</v>
      </c>
      <c r="W1233">
        <v>12.378928654481815</v>
      </c>
      <c r="X1233">
        <v>2.8194446657999648</v>
      </c>
      <c r="Y1233">
        <v>15.922321136267881</v>
      </c>
      <c r="Z1233">
        <v>-6.4325064315396672</v>
      </c>
      <c r="AA1233">
        <v>-3.5767570381437181</v>
      </c>
      <c r="AB1233">
        <v>-0.269234836087136</v>
      </c>
      <c r="AC1233">
        <v>0.32028836343045519</v>
      </c>
      <c r="AD1233">
        <v>-3.6404012459644957</v>
      </c>
      <c r="AE1233">
        <v>22.109322193326033</v>
      </c>
      <c r="AF1233">
        <v>-10.287005560444525</v>
      </c>
      <c r="AG1233">
        <v>7.0030487381982089</v>
      </c>
      <c r="AH1233">
        <v>4.6952201347019518</v>
      </c>
      <c r="AI1233">
        <v>-0.16593403110139648</v>
      </c>
      <c r="AJ1233">
        <v>-3.2794325584096051</v>
      </c>
      <c r="AK1233">
        <v>-0.269156178949852</v>
      </c>
      <c r="AL1233">
        <v>-9.8894681970541889</v>
      </c>
      <c r="AM1233">
        <v>5.070333341626723E-5</v>
      </c>
      <c r="AN1233" s="2"/>
    </row>
    <row r="1234" spans="1:40" x14ac:dyDescent="0.45">
      <c r="A1234">
        <v>1233</v>
      </c>
      <c r="B1234" t="s">
        <v>698</v>
      </c>
      <c r="C1234">
        <v>1953</v>
      </c>
      <c r="D1234">
        <v>30</v>
      </c>
      <c r="E1234" t="s">
        <v>22</v>
      </c>
      <c r="F1234" t="s">
        <v>13</v>
      </c>
      <c r="G1234">
        <v>503</v>
      </c>
      <c r="H1234">
        <v>77</v>
      </c>
      <c r="I1234">
        <v>133</v>
      </c>
      <c r="J1234">
        <v>97</v>
      </c>
      <c r="K1234">
        <v>20</v>
      </c>
      <c r="L1234">
        <v>6</v>
      </c>
      <c r="M1234">
        <v>2</v>
      </c>
      <c r="N1234">
        <v>59</v>
      </c>
      <c r="O1234">
        <v>131</v>
      </c>
      <c r="P1234" s="28">
        <v>5.5</v>
      </c>
      <c r="Q1234">
        <v>3.9</v>
      </c>
      <c r="R1234">
        <v>4</v>
      </c>
      <c r="S1234">
        <v>0.9</v>
      </c>
      <c r="T1234">
        <v>25</v>
      </c>
      <c r="U1234">
        <v>4</v>
      </c>
      <c r="V1234">
        <v>-47.217614202620098</v>
      </c>
      <c r="W1234">
        <v>9.1567663429475772</v>
      </c>
      <c r="X1234">
        <v>2.680212830451818</v>
      </c>
      <c r="Y1234">
        <v>12.834355824991686</v>
      </c>
      <c r="Z1234">
        <v>-5.7773437394384048</v>
      </c>
      <c r="AA1234">
        <v>-1.83423437853524</v>
      </c>
      <c r="AB1234">
        <v>-0.80770450826140805</v>
      </c>
      <c r="AC1234">
        <v>8.0072090857613798E-2</v>
      </c>
      <c r="AD1234">
        <v>-2.5569484941893483</v>
      </c>
      <c r="AE1234">
        <v>24.338833675005969</v>
      </c>
      <c r="AF1234">
        <v>-10.287005560444525</v>
      </c>
      <c r="AG1234">
        <v>8.5349656496790658</v>
      </c>
      <c r="AH1234">
        <v>5.8690251683774397</v>
      </c>
      <c r="AI1234">
        <v>-9.9560418660837896E-2</v>
      </c>
      <c r="AJ1234">
        <v>-5.4657209306826751</v>
      </c>
      <c r="AK1234">
        <v>-0.538312357899704</v>
      </c>
      <c r="AL1234">
        <v>-11.090213008421072</v>
      </c>
      <c r="AM1234">
        <v>1.5260721248122732E-5</v>
      </c>
      <c r="AN1234" s="2"/>
    </row>
    <row r="1235" spans="1:40" x14ac:dyDescent="0.45">
      <c r="A1235">
        <v>1234</v>
      </c>
      <c r="B1235" t="s">
        <v>446</v>
      </c>
      <c r="C1235">
        <v>2014</v>
      </c>
      <c r="D1235">
        <v>24</v>
      </c>
      <c r="E1235" t="s">
        <v>19</v>
      </c>
      <c r="F1235" t="s">
        <v>17</v>
      </c>
      <c r="G1235">
        <v>649</v>
      </c>
      <c r="H1235">
        <v>74</v>
      </c>
      <c r="I1235">
        <v>155</v>
      </c>
      <c r="J1235">
        <v>115</v>
      </c>
      <c r="K1235">
        <v>26</v>
      </c>
      <c r="L1235">
        <v>3</v>
      </c>
      <c r="M1235">
        <v>20</v>
      </c>
      <c r="N1235">
        <v>67</v>
      </c>
      <c r="O1235">
        <v>109</v>
      </c>
      <c r="P1235" s="28">
        <v>5.5</v>
      </c>
      <c r="Q1235">
        <v>3.5</v>
      </c>
      <c r="R1235">
        <v>3</v>
      </c>
      <c r="S1235">
        <v>1.9</v>
      </c>
      <c r="T1235">
        <v>9</v>
      </c>
      <c r="U1235">
        <v>6</v>
      </c>
      <c r="V1235">
        <v>-47.217614202620098</v>
      </c>
      <c r="W1235">
        <v>11.814595142292204</v>
      </c>
      <c r="X1235">
        <v>2.5757889539407084</v>
      </c>
      <c r="Y1235">
        <v>14.95733197649407</v>
      </c>
      <c r="Z1235">
        <v>-6.8494281446950156</v>
      </c>
      <c r="AA1235">
        <v>-2.384504692095812</v>
      </c>
      <c r="AB1235">
        <v>-0.40385225413070402</v>
      </c>
      <c r="AC1235">
        <v>0.80072090857613798</v>
      </c>
      <c r="AD1235">
        <v>-2.9036533747573956</v>
      </c>
      <c r="AE1235">
        <v>20.251395958592752</v>
      </c>
      <c r="AF1235">
        <v>-10.287005560444525</v>
      </c>
      <c r="AG1235">
        <v>7.6595845574042905</v>
      </c>
      <c r="AH1235">
        <v>4.4017688762830796</v>
      </c>
      <c r="AI1235">
        <v>-0.21018310606176888</v>
      </c>
      <c r="AJ1235">
        <v>-1.9676595350457631</v>
      </c>
      <c r="AK1235">
        <v>-0.807468536849556</v>
      </c>
      <c r="AL1235">
        <v>-10.570183033117399</v>
      </c>
      <c r="AM1235">
        <v>2.5669457346479763E-5</v>
      </c>
      <c r="AN1235" s="2"/>
    </row>
    <row r="1236" spans="1:40" x14ac:dyDescent="0.45">
      <c r="A1236">
        <v>1235</v>
      </c>
      <c r="B1236" t="s">
        <v>309</v>
      </c>
      <c r="C1236">
        <v>1957</v>
      </c>
      <c r="D1236">
        <v>22</v>
      </c>
      <c r="E1236" t="s">
        <v>59</v>
      </c>
      <c r="F1236" t="s">
        <v>13</v>
      </c>
      <c r="G1236">
        <v>636</v>
      </c>
      <c r="H1236">
        <v>83</v>
      </c>
      <c r="I1236">
        <v>170</v>
      </c>
      <c r="J1236">
        <v>114</v>
      </c>
      <c r="K1236">
        <v>29</v>
      </c>
      <c r="L1236">
        <v>4</v>
      </c>
      <c r="M1236">
        <v>11</v>
      </c>
      <c r="N1236">
        <v>43</v>
      </c>
      <c r="O1236">
        <v>120</v>
      </c>
      <c r="P1236" s="28">
        <v>5.5</v>
      </c>
      <c r="Q1236">
        <v>3.5</v>
      </c>
      <c r="R1236">
        <v>3.4</v>
      </c>
      <c r="S1236">
        <v>1.4</v>
      </c>
      <c r="T1236">
        <v>18</v>
      </c>
      <c r="U1236">
        <v>2</v>
      </c>
      <c r="V1236">
        <v>-47.217614202620098</v>
      </c>
      <c r="W1236">
        <v>11.577939153309462</v>
      </c>
      <c r="X1236">
        <v>2.8890605834740377</v>
      </c>
      <c r="Y1236">
        <v>16.404815716154786</v>
      </c>
      <c r="Z1236">
        <v>-6.7898678999585371</v>
      </c>
      <c r="AA1236">
        <v>-2.6596398488760977</v>
      </c>
      <c r="AB1236">
        <v>-0.538469672174272</v>
      </c>
      <c r="AC1236">
        <v>0.44039649971687589</v>
      </c>
      <c r="AD1236">
        <v>-1.8635387330532538</v>
      </c>
      <c r="AE1236">
        <v>22.295114816799362</v>
      </c>
      <c r="AF1236">
        <v>-10.287005560444525</v>
      </c>
      <c r="AG1236">
        <v>7.6595845574042905</v>
      </c>
      <c r="AH1236">
        <v>4.988671393120824</v>
      </c>
      <c r="AI1236">
        <v>-0.15487176236130337</v>
      </c>
      <c r="AJ1236">
        <v>-3.9353190700915262</v>
      </c>
      <c r="AK1236">
        <v>-0.269156178949852</v>
      </c>
      <c r="AL1236">
        <v>-7.4599002085498336</v>
      </c>
      <c r="AM1236">
        <v>5.7538236445393279E-4</v>
      </c>
      <c r="AN1236" s="2"/>
    </row>
    <row r="1237" spans="1:40" x14ac:dyDescent="0.45">
      <c r="A1237">
        <v>1236</v>
      </c>
      <c r="B1237" t="s">
        <v>325</v>
      </c>
      <c r="C1237">
        <v>1951</v>
      </c>
      <c r="D1237">
        <v>27</v>
      </c>
      <c r="E1237" t="s">
        <v>699</v>
      </c>
      <c r="F1237" t="s">
        <v>13</v>
      </c>
      <c r="G1237">
        <v>622</v>
      </c>
      <c r="H1237">
        <v>112</v>
      </c>
      <c r="I1237">
        <v>173</v>
      </c>
      <c r="J1237">
        <v>115</v>
      </c>
      <c r="K1237">
        <v>34</v>
      </c>
      <c r="L1237">
        <v>14</v>
      </c>
      <c r="M1237">
        <v>31</v>
      </c>
      <c r="N1237">
        <v>72</v>
      </c>
      <c r="O1237">
        <v>151</v>
      </c>
      <c r="P1237" s="28">
        <v>5.5</v>
      </c>
      <c r="Q1237">
        <v>3.6</v>
      </c>
      <c r="R1237">
        <v>5.8</v>
      </c>
      <c r="S1237">
        <v>-0.8</v>
      </c>
      <c r="T1237">
        <v>41</v>
      </c>
      <c r="U1237">
        <v>4</v>
      </c>
      <c r="V1237">
        <v>-47.217614202620098</v>
      </c>
      <c r="W1237">
        <v>11.323078857481896</v>
      </c>
      <c r="X1237">
        <v>3.8984913897480991</v>
      </c>
      <c r="Y1237">
        <v>16.694312464086931</v>
      </c>
      <c r="Z1237">
        <v>-6.8494281446950156</v>
      </c>
      <c r="AA1237">
        <v>-3.1181984435099079</v>
      </c>
      <c r="AB1237">
        <v>-1.884643852609952</v>
      </c>
      <c r="AC1237">
        <v>1.2411174082930139</v>
      </c>
      <c r="AD1237">
        <v>-3.120343925112425</v>
      </c>
      <c r="AE1237">
        <v>28.05468614447253</v>
      </c>
      <c r="AF1237">
        <v>-10.287005560444525</v>
      </c>
      <c r="AG1237">
        <v>7.8784298304729843</v>
      </c>
      <c r="AH1237">
        <v>8.5100864941472878</v>
      </c>
      <c r="AI1237">
        <v>8.8498149920744798E-2</v>
      </c>
      <c r="AJ1237">
        <v>-8.9637823263195866</v>
      </c>
      <c r="AK1237">
        <v>-0.538312357899704</v>
      </c>
      <c r="AL1237">
        <v>-4.2906280745877261</v>
      </c>
      <c r="AM1237">
        <v>1.3511265662670026E-2</v>
      </c>
      <c r="AN1237" s="2"/>
    </row>
    <row r="1238" spans="1:40" x14ac:dyDescent="0.45">
      <c r="A1238">
        <v>1237</v>
      </c>
      <c r="B1238" t="s">
        <v>335</v>
      </c>
      <c r="C1238">
        <v>1977</v>
      </c>
      <c r="D1238">
        <v>32</v>
      </c>
      <c r="E1238" t="s">
        <v>22</v>
      </c>
      <c r="F1238" t="s">
        <v>13</v>
      </c>
      <c r="G1238">
        <v>664</v>
      </c>
      <c r="H1238">
        <v>99</v>
      </c>
      <c r="I1238">
        <v>150</v>
      </c>
      <c r="J1238">
        <v>86</v>
      </c>
      <c r="K1238">
        <v>23</v>
      </c>
      <c r="L1238">
        <v>4</v>
      </c>
      <c r="M1238">
        <v>2</v>
      </c>
      <c r="N1238">
        <v>68</v>
      </c>
      <c r="O1238">
        <v>124</v>
      </c>
      <c r="P1238" s="28">
        <v>5.5</v>
      </c>
      <c r="Q1238">
        <v>3.2</v>
      </c>
      <c r="R1238">
        <v>4.5999999999999996</v>
      </c>
      <c r="S1238">
        <v>1.4</v>
      </c>
      <c r="T1238">
        <v>16</v>
      </c>
      <c r="U1238">
        <v>1</v>
      </c>
      <c r="V1238">
        <v>-47.217614202620098</v>
      </c>
      <c r="W1238">
        <v>12.087659744964595</v>
      </c>
      <c r="X1238">
        <v>3.4459879248666234</v>
      </c>
      <c r="Y1238">
        <v>14.474837396607164</v>
      </c>
      <c r="Z1238">
        <v>-5.1221810473371425</v>
      </c>
      <c r="AA1238">
        <v>-2.1093695353155262</v>
      </c>
      <c r="AB1238">
        <v>-0.538469672174272</v>
      </c>
      <c r="AC1238">
        <v>8.0072090857613798E-2</v>
      </c>
      <c r="AD1238">
        <v>-2.9469914848284011</v>
      </c>
      <c r="AE1238">
        <v>23.038285310692672</v>
      </c>
      <c r="AF1238">
        <v>-10.287005560444525</v>
      </c>
      <c r="AG1238">
        <v>7.0030487381982089</v>
      </c>
      <c r="AH1238">
        <v>6.7493789436340554</v>
      </c>
      <c r="AI1238">
        <v>-0.15487176236130337</v>
      </c>
      <c r="AJ1238">
        <v>-3.498061395636912</v>
      </c>
      <c r="AK1238">
        <v>-0.134578089474926</v>
      </c>
      <c r="AL1238">
        <v>-5.1298726003721757</v>
      </c>
      <c r="AM1238">
        <v>5.882505654534625E-3</v>
      </c>
      <c r="AN1238" s="2"/>
    </row>
    <row r="1239" spans="1:40" x14ac:dyDescent="0.45">
      <c r="A1239">
        <v>1238</v>
      </c>
      <c r="B1239" t="s">
        <v>594</v>
      </c>
      <c r="C1239">
        <v>2000</v>
      </c>
      <c r="D1239">
        <v>29</v>
      </c>
      <c r="E1239" t="s">
        <v>22</v>
      </c>
      <c r="F1239" t="s">
        <v>13</v>
      </c>
      <c r="G1239">
        <v>624</v>
      </c>
      <c r="H1239">
        <v>92</v>
      </c>
      <c r="I1239">
        <v>145</v>
      </c>
      <c r="J1239">
        <v>81</v>
      </c>
      <c r="K1239">
        <v>35</v>
      </c>
      <c r="L1239">
        <v>1</v>
      </c>
      <c r="M1239">
        <v>2</v>
      </c>
      <c r="N1239">
        <v>107</v>
      </c>
      <c r="O1239">
        <v>139</v>
      </c>
      <c r="P1239" s="28">
        <v>5.5</v>
      </c>
      <c r="Q1239">
        <v>3.3</v>
      </c>
      <c r="R1239">
        <v>5.4</v>
      </c>
      <c r="S1239">
        <v>0.9</v>
      </c>
      <c r="T1239">
        <v>32</v>
      </c>
      <c r="U1239">
        <v>-5</v>
      </c>
      <c r="V1239">
        <v>-47.217614202620098</v>
      </c>
      <c r="W1239">
        <v>11.359487471171548</v>
      </c>
      <c r="X1239">
        <v>3.202332213007367</v>
      </c>
      <c r="Y1239">
        <v>13.992342816720258</v>
      </c>
      <c r="Z1239">
        <v>-4.8243798236547502</v>
      </c>
      <c r="AA1239">
        <v>-3.2099101624366702</v>
      </c>
      <c r="AB1239">
        <v>-0.134617418043568</v>
      </c>
      <c r="AC1239">
        <v>8.0072090857613798E-2</v>
      </c>
      <c r="AD1239">
        <v>-4.6371777775976311</v>
      </c>
      <c r="AE1239">
        <v>25.825174662792591</v>
      </c>
      <c r="AF1239">
        <v>-10.287005560444525</v>
      </c>
      <c r="AG1239">
        <v>7.2218940112669019</v>
      </c>
      <c r="AH1239">
        <v>7.9231839773095443</v>
      </c>
      <c r="AI1239">
        <v>-9.9560418660837896E-2</v>
      </c>
      <c r="AJ1239">
        <v>-6.996122791273824</v>
      </c>
      <c r="AK1239">
        <v>0.67289044737463</v>
      </c>
      <c r="AL1239">
        <v>-7.1290104642314525</v>
      </c>
      <c r="AM1239">
        <v>8.0087021293842023E-4</v>
      </c>
      <c r="AN1239" s="2"/>
    </row>
    <row r="1240" spans="1:40" x14ac:dyDescent="0.45">
      <c r="A1240">
        <v>1239</v>
      </c>
      <c r="B1240" t="s">
        <v>700</v>
      </c>
      <c r="C1240">
        <v>1958</v>
      </c>
      <c r="D1240">
        <v>30</v>
      </c>
      <c r="E1240" t="s">
        <v>40</v>
      </c>
      <c r="F1240" t="s">
        <v>13</v>
      </c>
      <c r="G1240">
        <v>666</v>
      </c>
      <c r="H1240">
        <v>103</v>
      </c>
      <c r="I1240">
        <v>183</v>
      </c>
      <c r="J1240">
        <v>138</v>
      </c>
      <c r="K1240">
        <v>32</v>
      </c>
      <c r="L1240">
        <v>5</v>
      </c>
      <c r="M1240">
        <v>1</v>
      </c>
      <c r="N1240">
        <v>87</v>
      </c>
      <c r="O1240">
        <v>130</v>
      </c>
      <c r="P1240" s="28">
        <v>5.5</v>
      </c>
      <c r="Q1240">
        <v>3.5</v>
      </c>
      <c r="R1240">
        <v>5.0999999999999996</v>
      </c>
      <c r="S1240">
        <v>0.6</v>
      </c>
      <c r="T1240">
        <v>26</v>
      </c>
      <c r="U1240">
        <v>3</v>
      </c>
      <c r="V1240">
        <v>-47.217614202620098</v>
      </c>
      <c r="W1240">
        <v>12.124068358654249</v>
      </c>
      <c r="X1240">
        <v>3.5852197602147697</v>
      </c>
      <c r="Y1240">
        <v>17.659301623860742</v>
      </c>
      <c r="Z1240">
        <v>-8.2193137736340187</v>
      </c>
      <c r="AA1240">
        <v>-2.9347750056563839</v>
      </c>
      <c r="AB1240">
        <v>-0.67308709021783997</v>
      </c>
      <c r="AC1240">
        <v>4.0036045428806899E-2</v>
      </c>
      <c r="AD1240">
        <v>-3.7704155761775136</v>
      </c>
      <c r="AE1240">
        <v>24.153041051532639</v>
      </c>
      <c r="AF1240">
        <v>-10.287005560444525</v>
      </c>
      <c r="AG1240">
        <v>7.6595845574042905</v>
      </c>
      <c r="AH1240">
        <v>7.4830070896812355</v>
      </c>
      <c r="AI1240">
        <v>-6.6373612440558588E-2</v>
      </c>
      <c r="AJ1240">
        <v>-5.6843497679099819</v>
      </c>
      <c r="AK1240">
        <v>-0.403734268424778</v>
      </c>
      <c r="AL1240">
        <v>-6.5524103707489676</v>
      </c>
      <c r="AM1240">
        <v>1.4246401454531348E-3</v>
      </c>
      <c r="AN1240" s="2"/>
    </row>
    <row r="1241" spans="1:40" x14ac:dyDescent="0.45">
      <c r="A1241">
        <v>1240</v>
      </c>
      <c r="B1241" t="s">
        <v>701</v>
      </c>
      <c r="C1241">
        <v>1987</v>
      </c>
      <c r="D1241">
        <v>25</v>
      </c>
      <c r="E1241" t="s">
        <v>155</v>
      </c>
      <c r="F1241" t="s">
        <v>13</v>
      </c>
      <c r="G1241">
        <v>725</v>
      </c>
      <c r="H1241">
        <v>105</v>
      </c>
      <c r="I1241">
        <v>207</v>
      </c>
      <c r="J1241">
        <v>151</v>
      </c>
      <c r="K1241">
        <v>33</v>
      </c>
      <c r="L1241">
        <v>8</v>
      </c>
      <c r="M1241">
        <v>12</v>
      </c>
      <c r="N1241">
        <v>80</v>
      </c>
      <c r="O1241">
        <v>128</v>
      </c>
      <c r="P1241" s="28">
        <v>5.5</v>
      </c>
      <c r="Q1241">
        <v>3.3</v>
      </c>
      <c r="R1241">
        <v>5.8</v>
      </c>
      <c r="S1241">
        <v>-0.2</v>
      </c>
      <c r="T1241">
        <v>36</v>
      </c>
      <c r="U1241">
        <v>0</v>
      </c>
      <c r="V1241">
        <v>-47.217614202620098</v>
      </c>
      <c r="W1241">
        <v>13.198122462498993</v>
      </c>
      <c r="X1241">
        <v>3.6548356778888431</v>
      </c>
      <c r="Y1241">
        <v>19.975275607317887</v>
      </c>
      <c r="Z1241">
        <v>-8.993596955208238</v>
      </c>
      <c r="AA1241">
        <v>-3.0264867245831457</v>
      </c>
      <c r="AB1241">
        <v>-1.076939344348544</v>
      </c>
      <c r="AC1241">
        <v>0.48043254514568279</v>
      </c>
      <c r="AD1241">
        <v>-3.4670488056804722</v>
      </c>
      <c r="AE1241">
        <v>23.781455804585985</v>
      </c>
      <c r="AF1241">
        <v>-10.287005560444525</v>
      </c>
      <c r="AG1241">
        <v>7.2218940112669019</v>
      </c>
      <c r="AH1241">
        <v>8.5100864941472878</v>
      </c>
      <c r="AI1241">
        <v>2.21245374801862E-2</v>
      </c>
      <c r="AJ1241">
        <v>-7.8706381401830523</v>
      </c>
      <c r="AK1241">
        <v>0</v>
      </c>
      <c r="AL1241">
        <v>-5.0951025927363114</v>
      </c>
      <c r="AM1241">
        <v>6.0893704377416825E-3</v>
      </c>
      <c r="AN1241" s="2"/>
    </row>
    <row r="1242" spans="1:40" x14ac:dyDescent="0.45">
      <c r="A1242">
        <v>1241</v>
      </c>
      <c r="B1242" t="s">
        <v>695</v>
      </c>
      <c r="C1242">
        <v>1973</v>
      </c>
      <c r="D1242">
        <v>23</v>
      </c>
      <c r="E1242" t="s">
        <v>25</v>
      </c>
      <c r="F1242" t="s">
        <v>17</v>
      </c>
      <c r="G1242">
        <v>690</v>
      </c>
      <c r="H1242">
        <v>62</v>
      </c>
      <c r="I1242">
        <v>192</v>
      </c>
      <c r="J1242">
        <v>141</v>
      </c>
      <c r="K1242">
        <v>36</v>
      </c>
      <c r="L1242">
        <v>2</v>
      </c>
      <c r="M1242">
        <v>2</v>
      </c>
      <c r="N1242">
        <v>61</v>
      </c>
      <c r="O1242">
        <v>124</v>
      </c>
      <c r="P1242" s="28">
        <v>5.5</v>
      </c>
      <c r="Q1242">
        <v>3.3</v>
      </c>
      <c r="R1242">
        <v>4.8</v>
      </c>
      <c r="S1242">
        <v>1.8</v>
      </c>
      <c r="T1242">
        <v>18</v>
      </c>
      <c r="U1242">
        <v>-3</v>
      </c>
      <c r="V1242">
        <v>-47.217614202620098</v>
      </c>
      <c r="W1242">
        <v>12.560971722930077</v>
      </c>
      <c r="X1242">
        <v>2.158093447896269</v>
      </c>
      <c r="Y1242">
        <v>18.527791867657172</v>
      </c>
      <c r="Z1242">
        <v>-8.3979945078434532</v>
      </c>
      <c r="AA1242">
        <v>-3.3016218813634319</v>
      </c>
      <c r="AB1242">
        <v>-0.269234836087136</v>
      </c>
      <c r="AC1242">
        <v>8.0072090857613798E-2</v>
      </c>
      <c r="AD1242">
        <v>-2.6436247143313598</v>
      </c>
      <c r="AE1242">
        <v>23.038285310692672</v>
      </c>
      <c r="AF1242">
        <v>-10.287005560444525</v>
      </c>
      <c r="AG1242">
        <v>7.2218940112669019</v>
      </c>
      <c r="AH1242">
        <v>7.0428302020529276</v>
      </c>
      <c r="AI1242">
        <v>-0.19912083732167579</v>
      </c>
      <c r="AJ1242">
        <v>-3.9353190700915262</v>
      </c>
      <c r="AK1242">
        <v>0.403734268424778</v>
      </c>
      <c r="AL1242">
        <v>-5.2178626883247929</v>
      </c>
      <c r="AM1242">
        <v>5.3896924365520668E-3</v>
      </c>
      <c r="AN1242" s="2"/>
    </row>
    <row r="1243" spans="1:40" x14ac:dyDescent="0.45">
      <c r="A1243">
        <v>1242</v>
      </c>
      <c r="B1243" t="s">
        <v>405</v>
      </c>
      <c r="C1243">
        <v>2022</v>
      </c>
      <c r="D1243">
        <v>23</v>
      </c>
      <c r="E1243" t="s">
        <v>702</v>
      </c>
      <c r="F1243" t="s">
        <v>17</v>
      </c>
      <c r="G1243">
        <v>664</v>
      </c>
      <c r="H1243">
        <v>93</v>
      </c>
      <c r="I1243">
        <v>127</v>
      </c>
      <c r="J1243">
        <v>73</v>
      </c>
      <c r="K1243">
        <v>25</v>
      </c>
      <c r="L1243">
        <v>2</v>
      </c>
      <c r="M1243">
        <v>6</v>
      </c>
      <c r="N1243">
        <v>135</v>
      </c>
      <c r="O1243">
        <v>147</v>
      </c>
      <c r="P1243" s="28">
        <v>5.5</v>
      </c>
      <c r="Q1243">
        <v>3.4</v>
      </c>
      <c r="R1243">
        <v>5.7</v>
      </c>
      <c r="S1243">
        <v>-0.7</v>
      </c>
      <c r="T1243">
        <v>39</v>
      </c>
      <c r="U1243">
        <v>0</v>
      </c>
      <c r="V1243">
        <v>-47.217614202620098</v>
      </c>
      <c r="W1243">
        <v>12.087659744964595</v>
      </c>
      <c r="X1243">
        <v>3.2371401718444037</v>
      </c>
      <c r="Y1243">
        <v>12.255362329127399</v>
      </c>
      <c r="Z1243">
        <v>-4.3478978657629233</v>
      </c>
      <c r="AA1243">
        <v>-2.2927929731690497</v>
      </c>
      <c r="AB1243">
        <v>-0.269234836087136</v>
      </c>
      <c r="AC1243">
        <v>0.24021627257284139</v>
      </c>
      <c r="AD1243">
        <v>-5.8506448595857972</v>
      </c>
      <c r="AE1243">
        <v>27.311515650579217</v>
      </c>
      <c r="AF1243">
        <v>-10.287005560444525</v>
      </c>
      <c r="AG1243">
        <v>7.4407392843355966</v>
      </c>
      <c r="AH1243">
        <v>8.3633608649378512</v>
      </c>
      <c r="AI1243">
        <v>7.7435881180651686E-2</v>
      </c>
      <c r="AJ1243">
        <v>-8.5265246518649729</v>
      </c>
      <c r="AK1243">
        <v>0</v>
      </c>
      <c r="AL1243">
        <v>-7.7782847499919443</v>
      </c>
      <c r="AM1243">
        <v>4.1855452401581855E-4</v>
      </c>
      <c r="AN1243" s="2"/>
    </row>
    <row r="1244" spans="1:40" x14ac:dyDescent="0.45">
      <c r="A1244">
        <v>1243</v>
      </c>
      <c r="B1244" t="s">
        <v>579</v>
      </c>
      <c r="C1244">
        <v>2010</v>
      </c>
      <c r="D1244">
        <v>27</v>
      </c>
      <c r="E1244" t="s">
        <v>46</v>
      </c>
      <c r="F1244" t="s">
        <v>17</v>
      </c>
      <c r="G1244">
        <v>605</v>
      </c>
      <c r="H1244">
        <v>84</v>
      </c>
      <c r="I1244">
        <v>142</v>
      </c>
      <c r="J1244">
        <v>109</v>
      </c>
      <c r="K1244">
        <v>25</v>
      </c>
      <c r="L1244">
        <v>6</v>
      </c>
      <c r="M1244">
        <v>52</v>
      </c>
      <c r="N1244">
        <v>59</v>
      </c>
      <c r="O1244">
        <v>89</v>
      </c>
      <c r="P1244" s="28">
        <v>5.5</v>
      </c>
      <c r="Q1244">
        <v>3.7</v>
      </c>
      <c r="R1244">
        <v>2.2999999999999998</v>
      </c>
      <c r="S1244">
        <v>3.5</v>
      </c>
      <c r="T1244">
        <v>-8</v>
      </c>
      <c r="U1244">
        <v>10</v>
      </c>
      <c r="V1244">
        <v>-47.217614202620098</v>
      </c>
      <c r="W1244">
        <v>11.013605641119851</v>
      </c>
      <c r="X1244">
        <v>2.9238685423110744</v>
      </c>
      <c r="Y1244">
        <v>13.702846068788116</v>
      </c>
      <c r="Z1244">
        <v>-6.4920666762761456</v>
      </c>
      <c r="AA1244">
        <v>-2.2927929731690497</v>
      </c>
      <c r="AB1244">
        <v>-0.80770450826140805</v>
      </c>
      <c r="AC1244">
        <v>2.0818743622979587</v>
      </c>
      <c r="AD1244">
        <v>-2.5569484941893483</v>
      </c>
      <c r="AE1244">
        <v>16.535543489126191</v>
      </c>
      <c r="AF1244">
        <v>-10.287005560444525</v>
      </c>
      <c r="AG1244">
        <v>8.0972751035416781</v>
      </c>
      <c r="AH1244">
        <v>3.3746894718170277</v>
      </c>
      <c r="AI1244">
        <v>-0.3871794059032585</v>
      </c>
      <c r="AJ1244">
        <v>1.749030697818456</v>
      </c>
      <c r="AK1244">
        <v>-1.34578089474926</v>
      </c>
      <c r="AL1244">
        <v>-11.908359338792735</v>
      </c>
      <c r="AM1244">
        <v>6.7338327603397661E-6</v>
      </c>
      <c r="AN1244" s="2"/>
    </row>
    <row r="1245" spans="1:40" x14ac:dyDescent="0.45">
      <c r="A1245">
        <v>1244</v>
      </c>
      <c r="B1245" t="s">
        <v>703</v>
      </c>
      <c r="C1245">
        <v>1954</v>
      </c>
      <c r="D1245">
        <v>28</v>
      </c>
      <c r="E1245" t="s">
        <v>31</v>
      </c>
      <c r="F1245" t="s">
        <v>13</v>
      </c>
      <c r="G1245">
        <v>718</v>
      </c>
      <c r="H1245">
        <v>106</v>
      </c>
      <c r="I1245">
        <v>158</v>
      </c>
      <c r="J1245">
        <v>115</v>
      </c>
      <c r="K1245">
        <v>28</v>
      </c>
      <c r="L1245">
        <v>3</v>
      </c>
      <c r="M1245">
        <v>7</v>
      </c>
      <c r="N1245">
        <v>85</v>
      </c>
      <c r="O1245">
        <v>94</v>
      </c>
      <c r="P1245" s="28">
        <v>5.5</v>
      </c>
      <c r="Q1245">
        <v>3.4</v>
      </c>
      <c r="R1245">
        <v>3.3</v>
      </c>
      <c r="S1245">
        <v>3.2</v>
      </c>
      <c r="T1245">
        <v>1</v>
      </c>
      <c r="U1245">
        <v>2</v>
      </c>
      <c r="V1245">
        <v>-47.217614202620098</v>
      </c>
      <c r="W1245">
        <v>13.070692314585211</v>
      </c>
      <c r="X1245">
        <v>3.6896436367258794</v>
      </c>
      <c r="Y1245">
        <v>15.246828724426214</v>
      </c>
      <c r="Z1245">
        <v>-6.8494281446950156</v>
      </c>
      <c r="AA1245">
        <v>-2.5679281299493359</v>
      </c>
      <c r="AB1245">
        <v>-0.40385225413070402</v>
      </c>
      <c r="AC1245">
        <v>0.28025231800164829</v>
      </c>
      <c r="AD1245">
        <v>-3.6837393560355016</v>
      </c>
      <c r="AE1245">
        <v>17.464506606492833</v>
      </c>
      <c r="AF1245">
        <v>-10.287005560444525</v>
      </c>
      <c r="AG1245">
        <v>7.4407392843355966</v>
      </c>
      <c r="AH1245">
        <v>4.8419457639113874</v>
      </c>
      <c r="AI1245">
        <v>-0.35399259968297919</v>
      </c>
      <c r="AJ1245">
        <v>-0.218628837227307</v>
      </c>
      <c r="AK1245">
        <v>-0.269156178949852</v>
      </c>
      <c r="AL1245">
        <v>-9.8167366152565592</v>
      </c>
      <c r="AM1245">
        <v>5.4528277097661714E-5</v>
      </c>
      <c r="AN1245" s="2"/>
    </row>
    <row r="1246" spans="1:40" x14ac:dyDescent="0.45">
      <c r="A1246">
        <v>1245</v>
      </c>
      <c r="B1246" t="s">
        <v>623</v>
      </c>
      <c r="C1246">
        <v>2014</v>
      </c>
      <c r="D1246">
        <v>27</v>
      </c>
      <c r="E1246" t="s">
        <v>76</v>
      </c>
      <c r="F1246" t="s">
        <v>13</v>
      </c>
      <c r="G1246">
        <v>707</v>
      </c>
      <c r="H1246">
        <v>112</v>
      </c>
      <c r="I1246">
        <v>145</v>
      </c>
      <c r="J1246">
        <v>88</v>
      </c>
      <c r="K1246">
        <v>33</v>
      </c>
      <c r="L1246">
        <v>1</v>
      </c>
      <c r="M1246">
        <v>21</v>
      </c>
      <c r="N1246">
        <v>89</v>
      </c>
      <c r="O1246">
        <v>114</v>
      </c>
      <c r="P1246" s="28">
        <v>5.5</v>
      </c>
      <c r="Q1246">
        <v>3.2</v>
      </c>
      <c r="R1246">
        <v>5.0999999999999996</v>
      </c>
      <c r="S1246">
        <v>1</v>
      </c>
      <c r="T1246">
        <v>14</v>
      </c>
      <c r="U1246">
        <v>6</v>
      </c>
      <c r="V1246">
        <v>-47.217614202620098</v>
      </c>
      <c r="W1246">
        <v>12.870444939292122</v>
      </c>
      <c r="X1246">
        <v>3.8984913897480991</v>
      </c>
      <c r="Y1246">
        <v>13.992342816720258</v>
      </c>
      <c r="Z1246">
        <v>-5.2413015368100986</v>
      </c>
      <c r="AA1246">
        <v>-3.0264867245831457</v>
      </c>
      <c r="AB1246">
        <v>-0.134617418043568</v>
      </c>
      <c r="AC1246">
        <v>0.84075695400494488</v>
      </c>
      <c r="AD1246">
        <v>-3.857091796319525</v>
      </c>
      <c r="AE1246">
        <v>21.180359075959391</v>
      </c>
      <c r="AF1246">
        <v>-10.287005560444525</v>
      </c>
      <c r="AG1246">
        <v>7.0030487381982089</v>
      </c>
      <c r="AH1246">
        <v>7.4830070896812355</v>
      </c>
      <c r="AI1246">
        <v>-0.11062268740093099</v>
      </c>
      <c r="AJ1246">
        <v>-3.0608037211822978</v>
      </c>
      <c r="AK1246">
        <v>-0.807468536849556</v>
      </c>
      <c r="AL1246">
        <v>-6.4745611806494896</v>
      </c>
      <c r="AM1246">
        <v>1.5398008821162334E-3</v>
      </c>
      <c r="AN1246" s="2"/>
    </row>
    <row r="1247" spans="1:40" x14ac:dyDescent="0.45">
      <c r="A1247">
        <v>1246</v>
      </c>
      <c r="B1247" t="s">
        <v>24</v>
      </c>
      <c r="C1247">
        <v>2018</v>
      </c>
      <c r="D1247">
        <v>30</v>
      </c>
      <c r="E1247" t="s">
        <v>317</v>
      </c>
      <c r="F1247" t="s">
        <v>17</v>
      </c>
      <c r="G1247">
        <v>690</v>
      </c>
      <c r="H1247">
        <v>95</v>
      </c>
      <c r="I1247">
        <v>172</v>
      </c>
      <c r="J1247">
        <v>99</v>
      </c>
      <c r="K1247">
        <v>35</v>
      </c>
      <c r="L1247">
        <v>5</v>
      </c>
      <c r="M1247">
        <v>7</v>
      </c>
      <c r="N1247">
        <v>90</v>
      </c>
      <c r="O1247">
        <v>142</v>
      </c>
      <c r="P1247" s="28">
        <v>5.5</v>
      </c>
      <c r="Q1247">
        <v>3.4</v>
      </c>
      <c r="R1247">
        <v>5.0999999999999996</v>
      </c>
      <c r="S1247">
        <v>-0.6</v>
      </c>
      <c r="T1247">
        <v>40</v>
      </c>
      <c r="U1247">
        <v>-1</v>
      </c>
      <c r="V1247">
        <v>-47.217614202620098</v>
      </c>
      <c r="W1247">
        <v>12.560971722930077</v>
      </c>
      <c r="X1247">
        <v>3.3067560895184771</v>
      </c>
      <c r="Y1247">
        <v>16.597813548109549</v>
      </c>
      <c r="Z1247">
        <v>-5.8964642289113609</v>
      </c>
      <c r="AA1247">
        <v>-3.2099101624366702</v>
      </c>
      <c r="AB1247">
        <v>-0.67308709021783997</v>
      </c>
      <c r="AC1247">
        <v>0.28025231800164829</v>
      </c>
      <c r="AD1247">
        <v>-3.900429906390531</v>
      </c>
      <c r="AE1247">
        <v>26.382552533212579</v>
      </c>
      <c r="AF1247">
        <v>-10.287005560444525</v>
      </c>
      <c r="AG1247">
        <v>7.4407392843355966</v>
      </c>
      <c r="AH1247">
        <v>7.4830070896812355</v>
      </c>
      <c r="AI1247">
        <v>6.6373612440558588E-2</v>
      </c>
      <c r="AJ1247">
        <v>-8.7451534890922797</v>
      </c>
      <c r="AK1247">
        <v>0.134578089474926</v>
      </c>
      <c r="AL1247">
        <v>-5.6766203524086603</v>
      </c>
      <c r="AM1247">
        <v>3.413423219157696E-3</v>
      </c>
      <c r="AN1247" s="2"/>
    </row>
    <row r="1248" spans="1:40" x14ac:dyDescent="0.45">
      <c r="A1248">
        <v>1247</v>
      </c>
      <c r="B1248" t="s">
        <v>211</v>
      </c>
      <c r="C1248">
        <v>1964</v>
      </c>
      <c r="D1248">
        <v>35</v>
      </c>
      <c r="E1248" t="s">
        <v>22</v>
      </c>
      <c r="F1248" t="s">
        <v>13</v>
      </c>
      <c r="G1248">
        <v>607</v>
      </c>
      <c r="H1248">
        <v>63</v>
      </c>
      <c r="I1248">
        <v>172</v>
      </c>
      <c r="J1248">
        <v>127</v>
      </c>
      <c r="K1248">
        <v>27</v>
      </c>
      <c r="L1248">
        <v>3</v>
      </c>
      <c r="M1248">
        <v>1</v>
      </c>
      <c r="N1248">
        <v>48</v>
      </c>
      <c r="O1248">
        <v>127</v>
      </c>
      <c r="P1248" s="28">
        <v>5.5</v>
      </c>
      <c r="Q1248">
        <v>3.6</v>
      </c>
      <c r="R1248">
        <v>4.5999999999999996</v>
      </c>
      <c r="S1248">
        <v>1.9</v>
      </c>
      <c r="T1248">
        <v>18</v>
      </c>
      <c r="U1248">
        <v>-1</v>
      </c>
      <c r="V1248">
        <v>-47.217614202620098</v>
      </c>
      <c r="W1248">
        <v>11.050014254809502</v>
      </c>
      <c r="X1248">
        <v>2.1929014067333057</v>
      </c>
      <c r="Y1248">
        <v>16.597813548109549</v>
      </c>
      <c r="Z1248">
        <v>-7.5641510815327564</v>
      </c>
      <c r="AA1248">
        <v>-2.4762164110225742</v>
      </c>
      <c r="AB1248">
        <v>-0.40385225413070402</v>
      </c>
      <c r="AC1248">
        <v>4.0036045428806899E-2</v>
      </c>
      <c r="AD1248">
        <v>-2.0802292834082832</v>
      </c>
      <c r="AE1248">
        <v>23.595663181112656</v>
      </c>
      <c r="AF1248">
        <v>-10.287005560444525</v>
      </c>
      <c r="AG1248">
        <v>7.8784298304729843</v>
      </c>
      <c r="AH1248">
        <v>6.7493789436340554</v>
      </c>
      <c r="AI1248">
        <v>-0.21018310606176888</v>
      </c>
      <c r="AJ1248">
        <v>-3.9353190700915262</v>
      </c>
      <c r="AK1248">
        <v>0.134578089474926</v>
      </c>
      <c r="AL1248">
        <v>-5.9357556695364497</v>
      </c>
      <c r="AM1248">
        <v>2.63625637766073E-3</v>
      </c>
      <c r="AN1248" s="2"/>
    </row>
    <row r="1249" spans="1:40" x14ac:dyDescent="0.45">
      <c r="A1249">
        <v>1248</v>
      </c>
      <c r="B1249" t="s">
        <v>705</v>
      </c>
      <c r="C1249">
        <v>2012</v>
      </c>
      <c r="D1249">
        <v>25</v>
      </c>
      <c r="E1249" t="s">
        <v>59</v>
      </c>
      <c r="F1249" t="s">
        <v>13</v>
      </c>
      <c r="G1249">
        <v>617</v>
      </c>
      <c r="H1249">
        <v>103</v>
      </c>
      <c r="I1249">
        <v>163</v>
      </c>
      <c r="J1249">
        <v>108</v>
      </c>
      <c r="K1249">
        <v>29</v>
      </c>
      <c r="L1249">
        <v>10</v>
      </c>
      <c r="M1249">
        <v>12</v>
      </c>
      <c r="N1249">
        <v>67</v>
      </c>
      <c r="O1249">
        <v>129</v>
      </c>
      <c r="P1249" s="28">
        <v>5.5</v>
      </c>
      <c r="Q1249">
        <v>3.4</v>
      </c>
      <c r="R1249">
        <v>5</v>
      </c>
      <c r="S1249">
        <v>1</v>
      </c>
      <c r="T1249">
        <v>24</v>
      </c>
      <c r="U1249">
        <v>-1</v>
      </c>
      <c r="V1249">
        <v>-47.217614202620098</v>
      </c>
      <c r="W1249">
        <v>11.232057323257765</v>
      </c>
      <c r="X1249">
        <v>3.5852197602147697</v>
      </c>
      <c r="Y1249">
        <v>15.72932330431312</v>
      </c>
      <c r="Z1249">
        <v>-6.4325064315396672</v>
      </c>
      <c r="AA1249">
        <v>-2.6596398488760977</v>
      </c>
      <c r="AB1249">
        <v>-1.3461741804356799</v>
      </c>
      <c r="AC1249">
        <v>0.48043254514568279</v>
      </c>
      <c r="AD1249">
        <v>-2.9036533747573956</v>
      </c>
      <c r="AE1249">
        <v>23.967248428059314</v>
      </c>
      <c r="AF1249">
        <v>-10.287005560444525</v>
      </c>
      <c r="AG1249">
        <v>7.4407392843355966</v>
      </c>
      <c r="AH1249">
        <v>7.3362814604717999</v>
      </c>
      <c r="AI1249">
        <v>-0.11062268740093099</v>
      </c>
      <c r="AJ1249">
        <v>-5.2470920934553682</v>
      </c>
      <c r="AK1249">
        <v>0.134578089474926</v>
      </c>
      <c r="AL1249">
        <v>-6.2984281842567906</v>
      </c>
      <c r="AM1249">
        <v>1.8358169569743733E-3</v>
      </c>
      <c r="AN1249" s="2"/>
    </row>
    <row r="1250" spans="1:40" x14ac:dyDescent="0.45">
      <c r="A1250">
        <v>1249</v>
      </c>
      <c r="B1250" t="s">
        <v>411</v>
      </c>
      <c r="C1250">
        <v>2016</v>
      </c>
      <c r="D1250">
        <v>26</v>
      </c>
      <c r="E1250" t="s">
        <v>304</v>
      </c>
      <c r="F1250" t="s">
        <v>13</v>
      </c>
      <c r="G1250">
        <v>414</v>
      </c>
      <c r="H1250">
        <v>55</v>
      </c>
      <c r="I1250">
        <v>90</v>
      </c>
      <c r="J1250">
        <v>56</v>
      </c>
      <c r="K1250">
        <v>20</v>
      </c>
      <c r="L1250">
        <v>2</v>
      </c>
      <c r="M1250">
        <v>21</v>
      </c>
      <c r="N1250">
        <v>40</v>
      </c>
      <c r="O1250">
        <v>104</v>
      </c>
      <c r="P1250" s="28">
        <v>5.5</v>
      </c>
      <c r="Q1250">
        <v>4</v>
      </c>
      <c r="R1250">
        <v>2.8</v>
      </c>
      <c r="S1250">
        <v>3</v>
      </c>
      <c r="T1250">
        <v>4</v>
      </c>
      <c r="U1250">
        <v>6</v>
      </c>
      <c r="V1250">
        <v>-47.217614202620098</v>
      </c>
      <c r="W1250">
        <v>7.5365830337580464</v>
      </c>
      <c r="X1250">
        <v>1.9144377360370131</v>
      </c>
      <c r="Y1250">
        <v>8.6849024379642987</v>
      </c>
      <c r="Z1250">
        <v>-3.3353737052427901</v>
      </c>
      <c r="AA1250">
        <v>-1.83423437853524</v>
      </c>
      <c r="AB1250">
        <v>-0.269234836087136</v>
      </c>
      <c r="AC1250">
        <v>0.84075695400494488</v>
      </c>
      <c r="AD1250">
        <v>-1.7335244028402361</v>
      </c>
      <c r="AE1250">
        <v>19.322432841226114</v>
      </c>
      <c r="AF1250">
        <v>-10.287005560444525</v>
      </c>
      <c r="AG1250">
        <v>8.7538109227477605</v>
      </c>
      <c r="AH1250">
        <v>4.1083176178642073</v>
      </c>
      <c r="AI1250">
        <v>-0.33186806220279297</v>
      </c>
      <c r="AJ1250">
        <v>-0.874515348909228</v>
      </c>
      <c r="AK1250">
        <v>-0.807468536849556</v>
      </c>
      <c r="AL1250">
        <v>-15.529597490129213</v>
      </c>
      <c r="AM1250">
        <v>1.8012808239191409E-7</v>
      </c>
      <c r="AN1250" s="2"/>
    </row>
    <row r="1251" spans="1:40" x14ac:dyDescent="0.45">
      <c r="A1251">
        <v>1250</v>
      </c>
      <c r="B1251" t="s">
        <v>706</v>
      </c>
      <c r="C1251">
        <v>2008</v>
      </c>
      <c r="D1251">
        <v>29</v>
      </c>
      <c r="E1251" t="s">
        <v>25</v>
      </c>
      <c r="F1251" t="s">
        <v>17</v>
      </c>
      <c r="G1251">
        <v>617</v>
      </c>
      <c r="H1251">
        <v>104</v>
      </c>
      <c r="I1251">
        <v>161</v>
      </c>
      <c r="J1251">
        <v>81</v>
      </c>
      <c r="K1251">
        <v>40</v>
      </c>
      <c r="L1251">
        <v>3</v>
      </c>
      <c r="M1251">
        <v>4</v>
      </c>
      <c r="N1251">
        <v>62</v>
      </c>
      <c r="O1251">
        <v>151</v>
      </c>
      <c r="P1251" s="28">
        <v>5.5</v>
      </c>
      <c r="Q1251">
        <v>3.6</v>
      </c>
      <c r="R1251">
        <v>5.2</v>
      </c>
      <c r="S1251">
        <v>-0.3</v>
      </c>
      <c r="T1251">
        <v>40</v>
      </c>
      <c r="U1251">
        <v>0</v>
      </c>
      <c r="V1251">
        <v>-47.217614202620098</v>
      </c>
      <c r="W1251">
        <v>11.232057323257765</v>
      </c>
      <c r="X1251">
        <v>3.6200277190518064</v>
      </c>
      <c r="Y1251">
        <v>15.536325472358357</v>
      </c>
      <c r="Z1251">
        <v>-4.8243798236547502</v>
      </c>
      <c r="AA1251">
        <v>-3.6684687570704799</v>
      </c>
      <c r="AB1251">
        <v>-0.40385225413070402</v>
      </c>
      <c r="AC1251">
        <v>0.1601441817152276</v>
      </c>
      <c r="AD1251">
        <v>-2.6869628244023658</v>
      </c>
      <c r="AE1251">
        <v>28.05468614447253</v>
      </c>
      <c r="AF1251">
        <v>-10.287005560444525</v>
      </c>
      <c r="AG1251">
        <v>7.8784298304729843</v>
      </c>
      <c r="AH1251">
        <v>7.6297327188906721</v>
      </c>
      <c r="AI1251">
        <v>3.3186806220279294E-2</v>
      </c>
      <c r="AJ1251">
        <v>-8.7451534890922797</v>
      </c>
      <c r="AK1251">
        <v>0</v>
      </c>
      <c r="AL1251">
        <v>-3.6888467149755826</v>
      </c>
      <c r="AM1251">
        <v>2.4391022954149712E-2</v>
      </c>
      <c r="AN1251" s="2"/>
    </row>
    <row r="1252" spans="1:40" x14ac:dyDescent="0.45">
      <c r="A1252">
        <v>1251</v>
      </c>
      <c r="B1252" t="s">
        <v>171</v>
      </c>
      <c r="C1252">
        <v>1970</v>
      </c>
      <c r="D1252">
        <v>23</v>
      </c>
      <c r="E1252" t="s">
        <v>22</v>
      </c>
      <c r="F1252" t="s">
        <v>13</v>
      </c>
      <c r="G1252">
        <v>526</v>
      </c>
      <c r="H1252">
        <v>59</v>
      </c>
      <c r="I1252">
        <v>137</v>
      </c>
      <c r="J1252">
        <v>102</v>
      </c>
      <c r="K1252">
        <v>25</v>
      </c>
      <c r="L1252">
        <v>4</v>
      </c>
      <c r="M1252">
        <v>5</v>
      </c>
      <c r="N1252">
        <v>57</v>
      </c>
      <c r="O1252">
        <v>126</v>
      </c>
      <c r="P1252" s="28">
        <v>5.5</v>
      </c>
      <c r="Q1252">
        <v>3.6</v>
      </c>
      <c r="R1252">
        <v>4.5999999999999996</v>
      </c>
      <c r="S1252">
        <v>1.7</v>
      </c>
      <c r="T1252">
        <v>19</v>
      </c>
      <c r="U1252">
        <v>-1</v>
      </c>
      <c r="V1252">
        <v>-47.217614202620098</v>
      </c>
      <c r="W1252">
        <v>9.5754654003785813</v>
      </c>
      <c r="X1252">
        <v>2.0536695713851594</v>
      </c>
      <c r="Y1252">
        <v>13.22035148890121</v>
      </c>
      <c r="Z1252">
        <v>-6.0751449631207963</v>
      </c>
      <c r="AA1252">
        <v>-2.2927929731690497</v>
      </c>
      <c r="AB1252">
        <v>-0.538469672174272</v>
      </c>
      <c r="AC1252">
        <v>0.20018022714403449</v>
      </c>
      <c r="AD1252">
        <v>-2.4702722740473364</v>
      </c>
      <c r="AE1252">
        <v>23.40987055763933</v>
      </c>
      <c r="AF1252">
        <v>-10.287005560444525</v>
      </c>
      <c r="AG1252">
        <v>7.8784298304729843</v>
      </c>
      <c r="AH1252">
        <v>6.7493789436340554</v>
      </c>
      <c r="AI1252">
        <v>-0.18805856858158268</v>
      </c>
      <c r="AJ1252">
        <v>-4.153947907318833</v>
      </c>
      <c r="AK1252">
        <v>0.134578089474926</v>
      </c>
      <c r="AL1252">
        <v>-10.001382012446216</v>
      </c>
      <c r="AM1252">
        <v>4.5335174459294591E-5</v>
      </c>
      <c r="AN1252" s="2"/>
    </row>
    <row r="1253" spans="1:40" x14ac:dyDescent="0.45">
      <c r="A1253">
        <v>1252</v>
      </c>
      <c r="B1253" t="s">
        <v>471</v>
      </c>
      <c r="C1253">
        <v>2007</v>
      </c>
      <c r="D1253">
        <v>24</v>
      </c>
      <c r="E1253" t="s">
        <v>235</v>
      </c>
      <c r="F1253" t="s">
        <v>13</v>
      </c>
      <c r="G1253">
        <v>748</v>
      </c>
      <c r="H1253">
        <v>118</v>
      </c>
      <c r="I1253">
        <v>174</v>
      </c>
      <c r="J1253">
        <v>111</v>
      </c>
      <c r="K1253">
        <v>34</v>
      </c>
      <c r="L1253">
        <v>5</v>
      </c>
      <c r="M1253">
        <v>33</v>
      </c>
      <c r="N1253">
        <v>101</v>
      </c>
      <c r="O1253">
        <v>123</v>
      </c>
      <c r="P1253" s="28">
        <v>5.5</v>
      </c>
      <c r="Q1253">
        <v>3</v>
      </c>
      <c r="R1253">
        <v>5.9</v>
      </c>
      <c r="S1253">
        <v>0.1</v>
      </c>
      <c r="T1253">
        <v>23</v>
      </c>
      <c r="U1253">
        <v>8</v>
      </c>
      <c r="V1253">
        <v>-47.217614202620098</v>
      </c>
      <c r="W1253">
        <v>13.616821519929996</v>
      </c>
      <c r="X1253">
        <v>4.1073391427703188</v>
      </c>
      <c r="Y1253">
        <v>16.790811380064312</v>
      </c>
      <c r="Z1253">
        <v>-6.6111871657491017</v>
      </c>
      <c r="AA1253">
        <v>-3.1181984435099079</v>
      </c>
      <c r="AB1253">
        <v>-0.67308709021783997</v>
      </c>
      <c r="AC1253">
        <v>1.3211894991506277</v>
      </c>
      <c r="AD1253">
        <v>-4.3771491171715962</v>
      </c>
      <c r="AE1253">
        <v>22.852492687219346</v>
      </c>
      <c r="AF1253">
        <v>-10.287005560444525</v>
      </c>
      <c r="AG1253">
        <v>6.5653581920608204</v>
      </c>
      <c r="AH1253">
        <v>8.6568121233567243</v>
      </c>
      <c r="AI1253">
        <v>-1.10622687400931E-2</v>
      </c>
      <c r="AJ1253">
        <v>-5.0284632562280613</v>
      </c>
      <c r="AK1253">
        <v>-1.076624715799408</v>
      </c>
      <c r="AL1253">
        <v>-4.4895672759284855</v>
      </c>
      <c r="AM1253">
        <v>1.1100887289319147E-2</v>
      </c>
      <c r="AN1253" s="2"/>
    </row>
    <row r="1254" spans="1:40" x14ac:dyDescent="0.45">
      <c r="A1254">
        <v>1253</v>
      </c>
      <c r="B1254" t="s">
        <v>485</v>
      </c>
      <c r="C1254">
        <v>1965</v>
      </c>
      <c r="D1254">
        <v>30</v>
      </c>
      <c r="E1254" t="s">
        <v>226</v>
      </c>
      <c r="F1254" t="s">
        <v>17</v>
      </c>
      <c r="G1254">
        <v>599</v>
      </c>
      <c r="H1254">
        <v>80</v>
      </c>
      <c r="I1254">
        <v>165</v>
      </c>
      <c r="J1254">
        <v>111</v>
      </c>
      <c r="K1254">
        <v>29</v>
      </c>
      <c r="L1254">
        <v>2</v>
      </c>
      <c r="M1254">
        <v>8</v>
      </c>
      <c r="N1254">
        <v>31</v>
      </c>
      <c r="O1254">
        <v>128</v>
      </c>
      <c r="P1254" s="28">
        <v>5.5</v>
      </c>
      <c r="Q1254">
        <v>3.2</v>
      </c>
      <c r="R1254">
        <v>4</v>
      </c>
      <c r="S1254">
        <v>0.6</v>
      </c>
      <c r="T1254">
        <v>19</v>
      </c>
      <c r="U1254">
        <v>4</v>
      </c>
      <c r="V1254">
        <v>-47.217614202620098</v>
      </c>
      <c r="W1254">
        <v>10.904379800050894</v>
      </c>
      <c r="X1254">
        <v>2.7846367069629281</v>
      </c>
      <c r="Y1254">
        <v>15.922321136267881</v>
      </c>
      <c r="Z1254">
        <v>-6.6111871657491017</v>
      </c>
      <c r="AA1254">
        <v>-2.6596398488760977</v>
      </c>
      <c r="AB1254">
        <v>-0.269234836087136</v>
      </c>
      <c r="AC1254">
        <v>0.32028836343045519</v>
      </c>
      <c r="AD1254">
        <v>-1.3434814122011829</v>
      </c>
      <c r="AE1254">
        <v>23.781455804585985</v>
      </c>
      <c r="AF1254">
        <v>-10.287005560444525</v>
      </c>
      <c r="AG1254">
        <v>7.0030487381982089</v>
      </c>
      <c r="AH1254">
        <v>5.8690251683774397</v>
      </c>
      <c r="AI1254">
        <v>-6.6373612440558588E-2</v>
      </c>
      <c r="AJ1254">
        <v>-4.153947907318833</v>
      </c>
      <c r="AK1254">
        <v>-0.538312357899704</v>
      </c>
      <c r="AL1254">
        <v>-6.5616411857634436</v>
      </c>
      <c r="AM1254">
        <v>1.4115685423588757E-3</v>
      </c>
      <c r="AN1254" s="2"/>
    </row>
    <row r="1255" spans="1:40" x14ac:dyDescent="0.45">
      <c r="A1255">
        <v>1254</v>
      </c>
      <c r="B1255" t="s">
        <v>285</v>
      </c>
      <c r="C1255">
        <v>1996</v>
      </c>
      <c r="D1255">
        <v>30</v>
      </c>
      <c r="E1255" t="s">
        <v>46</v>
      </c>
      <c r="F1255" t="s">
        <v>17</v>
      </c>
      <c r="G1255">
        <v>723</v>
      </c>
      <c r="H1255">
        <v>113</v>
      </c>
      <c r="I1255">
        <v>174</v>
      </c>
      <c r="J1255">
        <v>131</v>
      </c>
      <c r="K1255">
        <v>24</v>
      </c>
      <c r="L1255">
        <v>4</v>
      </c>
      <c r="M1255">
        <v>25</v>
      </c>
      <c r="N1255">
        <v>75</v>
      </c>
      <c r="O1255">
        <v>120</v>
      </c>
      <c r="P1255" s="28">
        <v>5.5</v>
      </c>
      <c r="Q1255">
        <v>3.3</v>
      </c>
      <c r="R1255">
        <v>5.5</v>
      </c>
      <c r="S1255">
        <v>0.5</v>
      </c>
      <c r="T1255">
        <v>25</v>
      </c>
      <c r="U1255">
        <v>7</v>
      </c>
      <c r="V1255">
        <v>-47.217614202620098</v>
      </c>
      <c r="W1255">
        <v>13.161713848809342</v>
      </c>
      <c r="X1255">
        <v>3.9332993485851357</v>
      </c>
      <c r="Y1255">
        <v>16.790811380064312</v>
      </c>
      <c r="Z1255">
        <v>-7.8023920604786703</v>
      </c>
      <c r="AA1255">
        <v>-2.201081254242288</v>
      </c>
      <c r="AB1255">
        <v>-0.538469672174272</v>
      </c>
      <c r="AC1255">
        <v>1.0009011357201725</v>
      </c>
      <c r="AD1255">
        <v>-3.2503582553254424</v>
      </c>
      <c r="AE1255">
        <v>22.295114816799362</v>
      </c>
      <c r="AF1255">
        <v>-10.287005560444525</v>
      </c>
      <c r="AG1255">
        <v>7.2218940112669019</v>
      </c>
      <c r="AH1255">
        <v>8.0699096065189799</v>
      </c>
      <c r="AI1255">
        <v>-5.5311343700465497E-2</v>
      </c>
      <c r="AJ1255">
        <v>-5.4657209306826751</v>
      </c>
      <c r="AK1255">
        <v>-0.94204662632448199</v>
      </c>
      <c r="AL1255">
        <v>-5.2863557582287068</v>
      </c>
      <c r="AM1255">
        <v>5.0346907951945635E-3</v>
      </c>
      <c r="AN1255" s="2"/>
    </row>
    <row r="1256" spans="1:40" x14ac:dyDescent="0.45">
      <c r="A1256">
        <v>1255</v>
      </c>
      <c r="B1256" t="s">
        <v>201</v>
      </c>
      <c r="C1256">
        <v>1970</v>
      </c>
      <c r="D1256">
        <v>35</v>
      </c>
      <c r="E1256" t="s">
        <v>62</v>
      </c>
      <c r="F1256" t="s">
        <v>17</v>
      </c>
      <c r="G1256">
        <v>455</v>
      </c>
      <c r="H1256">
        <v>65</v>
      </c>
      <c r="I1256">
        <v>145</v>
      </c>
      <c r="J1256">
        <v>99</v>
      </c>
      <c r="K1256">
        <v>22</v>
      </c>
      <c r="L1256">
        <v>10</v>
      </c>
      <c r="M1256">
        <v>3</v>
      </c>
      <c r="N1256">
        <v>38</v>
      </c>
      <c r="O1256">
        <v>160</v>
      </c>
      <c r="P1256" s="28">
        <v>5.5</v>
      </c>
      <c r="Q1256">
        <v>4</v>
      </c>
      <c r="R1256">
        <v>4.9000000000000004</v>
      </c>
      <c r="S1256">
        <v>0.1</v>
      </c>
      <c r="T1256">
        <v>35</v>
      </c>
      <c r="U1256">
        <v>4</v>
      </c>
      <c r="V1256">
        <v>-47.217614202620098</v>
      </c>
      <c r="W1256">
        <v>8.2829596143959208</v>
      </c>
      <c r="X1256">
        <v>2.2625173244073791</v>
      </c>
      <c r="Y1256">
        <v>13.992342816720258</v>
      </c>
      <c r="Z1256">
        <v>-5.8964642289113609</v>
      </c>
      <c r="AA1256">
        <v>-2.017657816388764</v>
      </c>
      <c r="AB1256">
        <v>-1.3461741804356799</v>
      </c>
      <c r="AC1256">
        <v>0.1201081362864207</v>
      </c>
      <c r="AD1256">
        <v>-1.6468481826982242</v>
      </c>
      <c r="AE1256">
        <v>29.726819755732482</v>
      </c>
      <c r="AF1256">
        <v>-10.287005560444525</v>
      </c>
      <c r="AG1256">
        <v>8.7538109227477605</v>
      </c>
      <c r="AH1256">
        <v>7.1895558312623642</v>
      </c>
      <c r="AI1256">
        <v>-1.10622687400931E-2</v>
      </c>
      <c r="AJ1256">
        <v>-7.6520093029557446</v>
      </c>
      <c r="AK1256">
        <v>-0.538312357899704</v>
      </c>
      <c r="AL1256">
        <v>-6.2850336995416036</v>
      </c>
      <c r="AM1256">
        <v>1.8605261431191239E-3</v>
      </c>
      <c r="AN1256" s="2"/>
    </row>
    <row r="1257" spans="1:40" x14ac:dyDescent="0.45">
      <c r="A1257">
        <v>1256</v>
      </c>
      <c r="B1257" t="s">
        <v>415</v>
      </c>
      <c r="C1257">
        <v>1996</v>
      </c>
      <c r="D1257">
        <v>29</v>
      </c>
      <c r="E1257" t="s">
        <v>25</v>
      </c>
      <c r="F1257" t="s">
        <v>17</v>
      </c>
      <c r="G1257">
        <v>560</v>
      </c>
      <c r="H1257">
        <v>82</v>
      </c>
      <c r="I1257">
        <v>159</v>
      </c>
      <c r="J1257">
        <v>105</v>
      </c>
      <c r="K1257">
        <v>36</v>
      </c>
      <c r="L1257">
        <v>1</v>
      </c>
      <c r="M1257">
        <v>22</v>
      </c>
      <c r="N1257">
        <v>29</v>
      </c>
      <c r="O1257">
        <v>119</v>
      </c>
      <c r="P1257" s="28">
        <v>5.5</v>
      </c>
      <c r="Q1257">
        <v>3.8</v>
      </c>
      <c r="R1257">
        <v>2.8</v>
      </c>
      <c r="S1257">
        <v>2.2000000000000002</v>
      </c>
      <c r="T1257">
        <v>12</v>
      </c>
      <c r="U1257">
        <v>5</v>
      </c>
      <c r="V1257">
        <v>-47.217614202620098</v>
      </c>
      <c r="W1257">
        <v>10.194411833102672</v>
      </c>
      <c r="X1257">
        <v>2.854252624637001</v>
      </c>
      <c r="Y1257">
        <v>15.343327640403594</v>
      </c>
      <c r="Z1257">
        <v>-6.2538256973302317</v>
      </c>
      <c r="AA1257">
        <v>-3.3016218813634319</v>
      </c>
      <c r="AB1257">
        <v>-0.134617418043568</v>
      </c>
      <c r="AC1257">
        <v>0.88079299943375178</v>
      </c>
      <c r="AD1257">
        <v>-1.2568051920591712</v>
      </c>
      <c r="AE1257">
        <v>22.109322193326033</v>
      </c>
      <c r="AF1257">
        <v>-10.287005560444525</v>
      </c>
      <c r="AG1257">
        <v>8.3161203766103728</v>
      </c>
      <c r="AH1257">
        <v>4.1083176178642073</v>
      </c>
      <c r="AI1257">
        <v>-0.24336991228204821</v>
      </c>
      <c r="AJ1257">
        <v>-2.6235460467276841</v>
      </c>
      <c r="AK1257">
        <v>-0.67289044737463</v>
      </c>
      <c r="AL1257">
        <v>-8.1847510728677602</v>
      </c>
      <c r="AM1257">
        <v>2.7879608881206804E-4</v>
      </c>
      <c r="AN1257" s="2"/>
    </row>
    <row r="1258" spans="1:40" x14ac:dyDescent="0.45">
      <c r="A1258">
        <v>1257</v>
      </c>
      <c r="B1258" t="s">
        <v>361</v>
      </c>
      <c r="C1258">
        <v>1996</v>
      </c>
      <c r="D1258">
        <v>29</v>
      </c>
      <c r="E1258" t="s">
        <v>235</v>
      </c>
      <c r="F1258" t="s">
        <v>13</v>
      </c>
      <c r="G1258">
        <v>736</v>
      </c>
      <c r="H1258">
        <v>132</v>
      </c>
      <c r="I1258">
        <v>210</v>
      </c>
      <c r="J1258">
        <v>157</v>
      </c>
      <c r="K1258">
        <v>35</v>
      </c>
      <c r="L1258">
        <v>4</v>
      </c>
      <c r="M1258">
        <v>75</v>
      </c>
      <c r="N1258">
        <v>61</v>
      </c>
      <c r="O1258">
        <v>107</v>
      </c>
      <c r="P1258" s="28">
        <v>5.5</v>
      </c>
      <c r="Q1258">
        <v>3.2</v>
      </c>
      <c r="R1258">
        <v>4.9000000000000004</v>
      </c>
      <c r="S1258">
        <v>0.9</v>
      </c>
      <c r="T1258">
        <v>13</v>
      </c>
      <c r="U1258">
        <v>10</v>
      </c>
      <c r="V1258">
        <v>-47.217614202620098</v>
      </c>
      <c r="W1258">
        <v>13.398369837792082</v>
      </c>
      <c r="X1258">
        <v>4.5946505664888315</v>
      </c>
      <c r="Y1258">
        <v>20.264772355250031</v>
      </c>
      <c r="Z1258">
        <v>-9.3509584236271088</v>
      </c>
      <c r="AA1258">
        <v>-3.2099101624366702</v>
      </c>
      <c r="AB1258">
        <v>-0.538469672174272</v>
      </c>
      <c r="AC1258">
        <v>3.0027034071605172</v>
      </c>
      <c r="AD1258">
        <v>-2.6436247143313598</v>
      </c>
      <c r="AE1258">
        <v>19.879810711646098</v>
      </c>
      <c r="AF1258">
        <v>-10.287005560444525</v>
      </c>
      <c r="AG1258">
        <v>7.0030487381982089</v>
      </c>
      <c r="AH1258">
        <v>7.1895558312623642</v>
      </c>
      <c r="AI1258">
        <v>-9.9560418660837896E-2</v>
      </c>
      <c r="AJ1258">
        <v>-2.842174883954991</v>
      </c>
      <c r="AK1258">
        <v>-1.34578089474926</v>
      </c>
      <c r="AL1258">
        <v>-2.2021874852009926</v>
      </c>
      <c r="AM1258">
        <v>9.9554224144940653E-2</v>
      </c>
      <c r="AN1258" s="2"/>
    </row>
    <row r="1259" spans="1:40" x14ac:dyDescent="0.45">
      <c r="A1259">
        <v>1258</v>
      </c>
      <c r="B1259" t="s">
        <v>707</v>
      </c>
      <c r="C1259">
        <v>2008</v>
      </c>
      <c r="D1259">
        <v>24</v>
      </c>
      <c r="E1259" t="s">
        <v>19</v>
      </c>
      <c r="F1259" t="s">
        <v>17</v>
      </c>
      <c r="G1259">
        <v>573</v>
      </c>
      <c r="H1259">
        <v>68</v>
      </c>
      <c r="I1259">
        <v>153</v>
      </c>
      <c r="J1259">
        <v>87</v>
      </c>
      <c r="K1259">
        <v>42</v>
      </c>
      <c r="L1259">
        <v>1</v>
      </c>
      <c r="M1259">
        <v>5</v>
      </c>
      <c r="N1259">
        <v>57</v>
      </c>
      <c r="O1259">
        <v>135</v>
      </c>
      <c r="P1259" s="28">
        <v>5.5</v>
      </c>
      <c r="Q1259">
        <v>3.8</v>
      </c>
      <c r="R1259">
        <v>4.7</v>
      </c>
      <c r="S1259">
        <v>1.6</v>
      </c>
      <c r="T1259">
        <v>27</v>
      </c>
      <c r="U1259">
        <v>-4</v>
      </c>
      <c r="V1259">
        <v>-47.217614202620098</v>
      </c>
      <c r="W1259">
        <v>10.431067822085412</v>
      </c>
      <c r="X1259">
        <v>2.3669412009184887</v>
      </c>
      <c r="Y1259">
        <v>14.764334144539308</v>
      </c>
      <c r="Z1259">
        <v>-5.181741292073621</v>
      </c>
      <c r="AA1259">
        <v>-3.8518921949240039</v>
      </c>
      <c r="AB1259">
        <v>-0.134617418043568</v>
      </c>
      <c r="AC1259">
        <v>0.20018022714403449</v>
      </c>
      <c r="AD1259">
        <v>-2.4702722740473364</v>
      </c>
      <c r="AE1259">
        <v>25.082004168899282</v>
      </c>
      <c r="AF1259">
        <v>-10.287005560444525</v>
      </c>
      <c r="AG1259">
        <v>8.3161203766103728</v>
      </c>
      <c r="AH1259">
        <v>6.896104572843492</v>
      </c>
      <c r="AI1259">
        <v>-0.1769962998414896</v>
      </c>
      <c r="AJ1259">
        <v>-5.9029786051372888</v>
      </c>
      <c r="AK1259">
        <v>0.538312357899704</v>
      </c>
      <c r="AL1259">
        <v>-6.6280529761918396</v>
      </c>
      <c r="AM1259">
        <v>1.3209886596808045E-3</v>
      </c>
      <c r="AN1259" s="2"/>
    </row>
    <row r="1260" spans="1:40" x14ac:dyDescent="0.45">
      <c r="A1260">
        <v>1259</v>
      </c>
      <c r="B1260" t="s">
        <v>371</v>
      </c>
      <c r="C1260">
        <v>1995</v>
      </c>
      <c r="D1260">
        <v>31</v>
      </c>
      <c r="E1260" t="s">
        <v>94</v>
      </c>
      <c r="F1260" t="s">
        <v>13</v>
      </c>
      <c r="G1260">
        <v>422</v>
      </c>
      <c r="H1260">
        <v>75</v>
      </c>
      <c r="I1260">
        <v>87</v>
      </c>
      <c r="J1260">
        <v>35</v>
      </c>
      <c r="K1260">
        <v>13</v>
      </c>
      <c r="L1260">
        <v>0</v>
      </c>
      <c r="M1260">
        <v>1</v>
      </c>
      <c r="N1260">
        <v>88</v>
      </c>
      <c r="O1260">
        <v>200</v>
      </c>
      <c r="P1260" s="28">
        <v>5.5</v>
      </c>
      <c r="Q1260">
        <v>4</v>
      </c>
      <c r="R1260">
        <v>5.6</v>
      </c>
      <c r="S1260">
        <v>-0.7</v>
      </c>
      <c r="T1260">
        <v>51</v>
      </c>
      <c r="U1260">
        <v>-1</v>
      </c>
      <c r="V1260">
        <v>-47.217614202620098</v>
      </c>
      <c r="W1260">
        <v>7.6822174885166561</v>
      </c>
      <c r="X1260">
        <v>2.6105969127777451</v>
      </c>
      <c r="Y1260">
        <v>8.3954056900321561</v>
      </c>
      <c r="Z1260">
        <v>-2.0846085657767439</v>
      </c>
      <c r="AA1260">
        <v>-1.192252346047906</v>
      </c>
      <c r="AB1260">
        <v>0</v>
      </c>
      <c r="AC1260">
        <v>4.0036045428806899E-2</v>
      </c>
      <c r="AD1260">
        <v>-3.8137536862485195</v>
      </c>
      <c r="AE1260">
        <v>37.158524694665601</v>
      </c>
      <c r="AF1260">
        <v>-10.287005560444525</v>
      </c>
      <c r="AG1260">
        <v>8.7538109227477605</v>
      </c>
      <c r="AH1260">
        <v>8.2166352357284147</v>
      </c>
      <c r="AI1260">
        <v>7.7435881180651686E-2</v>
      </c>
      <c r="AJ1260">
        <v>-11.150070698592657</v>
      </c>
      <c r="AK1260">
        <v>0.134578089474926</v>
      </c>
      <c r="AL1260">
        <v>-2.6760640991777298</v>
      </c>
      <c r="AM1260">
        <v>6.4400620750908827E-2</v>
      </c>
      <c r="AN1260" s="2"/>
    </row>
    <row r="1261" spans="1:40" x14ac:dyDescent="0.45">
      <c r="A1261">
        <v>1260</v>
      </c>
      <c r="B1261" t="s">
        <v>325</v>
      </c>
      <c r="C1261">
        <v>1959</v>
      </c>
      <c r="D1261">
        <v>35</v>
      </c>
      <c r="E1261" t="s">
        <v>235</v>
      </c>
      <c r="F1261" t="s">
        <v>13</v>
      </c>
      <c r="G1261">
        <v>650</v>
      </c>
      <c r="H1261">
        <v>92</v>
      </c>
      <c r="I1261">
        <v>172</v>
      </c>
      <c r="J1261">
        <v>119</v>
      </c>
      <c r="K1261">
        <v>32</v>
      </c>
      <c r="L1261">
        <v>0</v>
      </c>
      <c r="M1261">
        <v>8</v>
      </c>
      <c r="N1261">
        <v>54</v>
      </c>
      <c r="O1261">
        <v>135</v>
      </c>
      <c r="P1261" s="28">
        <v>5.5</v>
      </c>
      <c r="Q1261">
        <v>3.5</v>
      </c>
      <c r="R1261">
        <v>4.0999999999999996</v>
      </c>
      <c r="S1261">
        <v>0.7</v>
      </c>
      <c r="T1261">
        <v>28</v>
      </c>
      <c r="U1261">
        <v>0</v>
      </c>
      <c r="V1261">
        <v>-47.217614202620098</v>
      </c>
      <c r="W1261">
        <v>11.832799449137029</v>
      </c>
      <c r="X1261">
        <v>3.202332213007367</v>
      </c>
      <c r="Y1261">
        <v>16.597813548109549</v>
      </c>
      <c r="Z1261">
        <v>-7.0876691236409295</v>
      </c>
      <c r="AA1261">
        <v>-2.9347750056563839</v>
      </c>
      <c r="AB1261">
        <v>0</v>
      </c>
      <c r="AC1261">
        <v>0.32028836343045519</v>
      </c>
      <c r="AD1261">
        <v>-2.3402579438343185</v>
      </c>
      <c r="AE1261">
        <v>25.082004168899282</v>
      </c>
      <c r="AF1261">
        <v>-10.287005560444525</v>
      </c>
      <c r="AG1261">
        <v>7.6595845574042905</v>
      </c>
      <c r="AH1261">
        <v>6.0157507975868754</v>
      </c>
      <c r="AI1261">
        <v>-7.7435881180651686E-2</v>
      </c>
      <c r="AJ1261">
        <v>-6.1216074423645956</v>
      </c>
      <c r="AK1261">
        <v>0</v>
      </c>
      <c r="AL1261">
        <v>-5.3557920621666515</v>
      </c>
      <c r="AM1261">
        <v>4.6985483326175076E-3</v>
      </c>
      <c r="AN1261" s="2"/>
    </row>
    <row r="1262" spans="1:40" x14ac:dyDescent="0.45">
      <c r="A1262">
        <v>1261</v>
      </c>
      <c r="B1262" t="s">
        <v>473</v>
      </c>
      <c r="C1262">
        <v>2023</v>
      </c>
      <c r="D1262">
        <v>24</v>
      </c>
      <c r="E1262" t="s">
        <v>117</v>
      </c>
      <c r="F1262" t="s">
        <v>17</v>
      </c>
      <c r="G1262">
        <v>635</v>
      </c>
      <c r="H1262">
        <v>91</v>
      </c>
      <c r="I1262">
        <v>148</v>
      </c>
      <c r="J1262">
        <v>89</v>
      </c>
      <c r="K1262">
        <v>33</v>
      </c>
      <c r="L1262">
        <v>1</v>
      </c>
      <c r="M1262">
        <v>29</v>
      </c>
      <c r="N1262">
        <v>53</v>
      </c>
      <c r="O1262">
        <v>112</v>
      </c>
      <c r="P1262" s="28">
        <v>5.5</v>
      </c>
      <c r="Q1262">
        <v>3.6</v>
      </c>
      <c r="R1262">
        <v>2.8</v>
      </c>
      <c r="S1262">
        <v>2.2999999999999998</v>
      </c>
      <c r="T1262">
        <v>13</v>
      </c>
      <c r="U1262">
        <v>0</v>
      </c>
      <c r="V1262">
        <v>-47.217614202620098</v>
      </c>
      <c r="W1262">
        <v>11.559734846464636</v>
      </c>
      <c r="X1262">
        <v>3.1675242541703308</v>
      </c>
      <c r="Y1262">
        <v>14.281839564652403</v>
      </c>
      <c r="Z1262">
        <v>-5.3008617815465771</v>
      </c>
      <c r="AA1262">
        <v>-3.0264867245831457</v>
      </c>
      <c r="AB1262">
        <v>-0.134617418043568</v>
      </c>
      <c r="AC1262">
        <v>1.1610453174354001</v>
      </c>
      <c r="AD1262">
        <v>-2.296919833763313</v>
      </c>
      <c r="AE1262">
        <v>20.808773829012736</v>
      </c>
      <c r="AF1262">
        <v>-10.287005560444525</v>
      </c>
      <c r="AG1262">
        <v>7.8784298304729843</v>
      </c>
      <c r="AH1262">
        <v>4.1083176178642073</v>
      </c>
      <c r="AI1262">
        <v>-0.25443218102214127</v>
      </c>
      <c r="AJ1262">
        <v>-2.842174883954991</v>
      </c>
      <c r="AK1262">
        <v>0</v>
      </c>
      <c r="AL1262">
        <v>-8.3944473259056611</v>
      </c>
      <c r="AM1262">
        <v>2.2606829371595868E-4</v>
      </c>
      <c r="AN1262" s="2"/>
    </row>
    <row r="1263" spans="1:40" x14ac:dyDescent="0.45">
      <c r="A1263">
        <v>1262</v>
      </c>
      <c r="B1263" t="s">
        <v>315</v>
      </c>
      <c r="C1263">
        <v>1981</v>
      </c>
      <c r="D1263">
        <v>32</v>
      </c>
      <c r="E1263" t="s">
        <v>158</v>
      </c>
      <c r="F1263" t="s">
        <v>13</v>
      </c>
      <c r="G1263">
        <v>404</v>
      </c>
      <c r="H1263">
        <v>56</v>
      </c>
      <c r="I1263">
        <v>107</v>
      </c>
      <c r="J1263">
        <v>69</v>
      </c>
      <c r="K1263">
        <v>14</v>
      </c>
      <c r="L1263">
        <v>2</v>
      </c>
      <c r="M1263">
        <v>2</v>
      </c>
      <c r="N1263">
        <v>40</v>
      </c>
      <c r="O1263">
        <v>165</v>
      </c>
      <c r="P1263" s="28">
        <v>5.5</v>
      </c>
      <c r="Q1263">
        <v>4.0999999999999996</v>
      </c>
      <c r="R1263">
        <v>5</v>
      </c>
      <c r="S1263">
        <v>0.9</v>
      </c>
      <c r="T1263">
        <v>31</v>
      </c>
      <c r="U1263">
        <v>-1</v>
      </c>
      <c r="V1263">
        <v>-47.217614202620098</v>
      </c>
      <c r="W1263">
        <v>7.354539965309784</v>
      </c>
      <c r="X1263">
        <v>1.9492456948740495</v>
      </c>
      <c r="Y1263">
        <v>10.325384009579777</v>
      </c>
      <c r="Z1263">
        <v>-4.1096568868170094</v>
      </c>
      <c r="AA1263">
        <v>-1.283964064974668</v>
      </c>
      <c r="AB1263">
        <v>-0.269234836087136</v>
      </c>
      <c r="AC1263">
        <v>8.0072090857613798E-2</v>
      </c>
      <c r="AD1263">
        <v>-1.7335244028402361</v>
      </c>
      <c r="AE1263">
        <v>30.65578287309912</v>
      </c>
      <c r="AF1263">
        <v>-10.287005560444525</v>
      </c>
      <c r="AG1263">
        <v>8.9726561958164535</v>
      </c>
      <c r="AH1263">
        <v>7.3362814604717999</v>
      </c>
      <c r="AI1263">
        <v>-9.9560418660837896E-2</v>
      </c>
      <c r="AJ1263">
        <v>-6.7774939540465171</v>
      </c>
      <c r="AK1263">
        <v>0.134578089474926</v>
      </c>
      <c r="AL1263">
        <v>-4.9695139470075027</v>
      </c>
      <c r="AM1263">
        <v>6.8986022893483137E-3</v>
      </c>
      <c r="AN1263" s="2"/>
    </row>
    <row r="1264" spans="1:40" x14ac:dyDescent="0.45">
      <c r="A1264">
        <v>1263</v>
      </c>
      <c r="B1264" t="s">
        <v>69</v>
      </c>
      <c r="C1264">
        <v>2008</v>
      </c>
      <c r="D1264">
        <v>27</v>
      </c>
      <c r="E1264" t="s">
        <v>70</v>
      </c>
      <c r="F1264" t="s">
        <v>13</v>
      </c>
      <c r="G1264">
        <v>704</v>
      </c>
      <c r="H1264">
        <v>98</v>
      </c>
      <c r="I1264">
        <v>190</v>
      </c>
      <c r="J1264">
        <v>118</v>
      </c>
      <c r="K1264">
        <v>35</v>
      </c>
      <c r="L1264">
        <v>5</v>
      </c>
      <c r="M1264">
        <v>9</v>
      </c>
      <c r="N1264">
        <v>64</v>
      </c>
      <c r="O1264">
        <v>135</v>
      </c>
      <c r="P1264" s="28">
        <v>5.5</v>
      </c>
      <c r="Q1264">
        <v>3.1</v>
      </c>
      <c r="R1264">
        <v>6.1</v>
      </c>
      <c r="S1264">
        <v>-0.6</v>
      </c>
      <c r="T1264">
        <v>30</v>
      </c>
      <c r="U1264">
        <v>6</v>
      </c>
      <c r="V1264">
        <v>-47.217614202620098</v>
      </c>
      <c r="W1264">
        <v>12.815832018757643</v>
      </c>
      <c r="X1264">
        <v>3.4111799660295867</v>
      </c>
      <c r="Y1264">
        <v>18.334794035702409</v>
      </c>
      <c r="Z1264">
        <v>-7.028108878904451</v>
      </c>
      <c r="AA1264">
        <v>-3.2099101624366702</v>
      </c>
      <c r="AB1264">
        <v>-0.67308709021783997</v>
      </c>
      <c r="AC1264">
        <v>0.36032440885926209</v>
      </c>
      <c r="AD1264">
        <v>-2.7736390445443777</v>
      </c>
      <c r="AE1264">
        <v>25.082004168899282</v>
      </c>
      <c r="AF1264">
        <v>-10.287005560444525</v>
      </c>
      <c r="AG1264">
        <v>6.7842034651295142</v>
      </c>
      <c r="AH1264">
        <v>8.9502633817755957</v>
      </c>
      <c r="AI1264">
        <v>6.6373612440558588E-2</v>
      </c>
      <c r="AJ1264">
        <v>-6.5588651168192103</v>
      </c>
      <c r="AK1264">
        <v>-0.807468536849556</v>
      </c>
      <c r="AL1264">
        <v>-2.7507235352428765</v>
      </c>
      <c r="AM1264">
        <v>6.0045800624521813E-2</v>
      </c>
      <c r="AN1264" s="2"/>
    </row>
    <row r="1265" spans="1:40" x14ac:dyDescent="0.45">
      <c r="A1265">
        <v>1264</v>
      </c>
      <c r="B1265" t="s">
        <v>708</v>
      </c>
      <c r="C1265">
        <v>1977</v>
      </c>
      <c r="D1265">
        <v>27</v>
      </c>
      <c r="E1265" t="s">
        <v>70</v>
      </c>
      <c r="F1265" t="s">
        <v>13</v>
      </c>
      <c r="G1265">
        <v>648</v>
      </c>
      <c r="H1265">
        <v>98</v>
      </c>
      <c r="I1265">
        <v>160</v>
      </c>
      <c r="J1265">
        <v>110</v>
      </c>
      <c r="K1265">
        <v>28</v>
      </c>
      <c r="L1265">
        <v>4</v>
      </c>
      <c r="M1265">
        <v>2</v>
      </c>
      <c r="N1265">
        <v>103</v>
      </c>
      <c r="O1265">
        <v>144</v>
      </c>
      <c r="P1265" s="28">
        <v>5.5</v>
      </c>
      <c r="Q1265">
        <v>3.2</v>
      </c>
      <c r="R1265">
        <v>4.8</v>
      </c>
      <c r="S1265">
        <v>0</v>
      </c>
      <c r="T1265">
        <v>32</v>
      </c>
      <c r="U1265">
        <v>-1</v>
      </c>
      <c r="V1265">
        <v>-47.217614202620098</v>
      </c>
      <c r="W1265">
        <v>11.796390835447376</v>
      </c>
      <c r="X1265">
        <v>3.4111799660295867</v>
      </c>
      <c r="Y1265">
        <v>15.439826556380975</v>
      </c>
      <c r="Z1265">
        <v>-6.5516269210126241</v>
      </c>
      <c r="AA1265">
        <v>-2.5679281299493359</v>
      </c>
      <c r="AB1265">
        <v>-0.538469672174272</v>
      </c>
      <c r="AC1265">
        <v>8.0072090857613798E-2</v>
      </c>
      <c r="AD1265">
        <v>-4.4638253373136081</v>
      </c>
      <c r="AE1265">
        <v>26.754137780159233</v>
      </c>
      <c r="AF1265">
        <v>-10.287005560444525</v>
      </c>
      <c r="AG1265">
        <v>7.0030487381982089</v>
      </c>
      <c r="AH1265">
        <v>7.0428302020529276</v>
      </c>
      <c r="AI1265">
        <v>0</v>
      </c>
      <c r="AJ1265">
        <v>-6.996122791273824</v>
      </c>
      <c r="AK1265">
        <v>0.134578089474926</v>
      </c>
      <c r="AL1265">
        <v>-6.9605283561874423</v>
      </c>
      <c r="AM1265">
        <v>9.476962657726175E-4</v>
      </c>
      <c r="AN1265" s="2"/>
    </row>
    <row r="1266" spans="1:40" x14ac:dyDescent="0.45">
      <c r="A1266">
        <v>1265</v>
      </c>
      <c r="B1266" t="s">
        <v>405</v>
      </c>
      <c r="C1266">
        <v>2023</v>
      </c>
      <c r="D1266">
        <v>24</v>
      </c>
      <c r="E1266" t="s">
        <v>117</v>
      </c>
      <c r="F1266" t="s">
        <v>17</v>
      </c>
      <c r="G1266">
        <v>708</v>
      </c>
      <c r="H1266">
        <v>97</v>
      </c>
      <c r="I1266">
        <v>156</v>
      </c>
      <c r="J1266">
        <v>88</v>
      </c>
      <c r="K1266">
        <v>32</v>
      </c>
      <c r="L1266">
        <v>1</v>
      </c>
      <c r="M1266">
        <v>12</v>
      </c>
      <c r="N1266">
        <v>132</v>
      </c>
      <c r="O1266">
        <v>157</v>
      </c>
      <c r="P1266" s="28">
        <v>5.5</v>
      </c>
      <c r="Q1266">
        <v>3.3</v>
      </c>
      <c r="R1266">
        <v>6.1</v>
      </c>
      <c r="S1266">
        <v>-1.2</v>
      </c>
      <c r="T1266">
        <v>49</v>
      </c>
      <c r="U1266">
        <v>-4</v>
      </c>
      <c r="V1266">
        <v>-47.217614202620098</v>
      </c>
      <c r="W1266">
        <v>12.888649246136948</v>
      </c>
      <c r="X1266">
        <v>3.37637200719255</v>
      </c>
      <c r="Y1266">
        <v>15.053830892471451</v>
      </c>
      <c r="Z1266">
        <v>-5.2413015368100986</v>
      </c>
      <c r="AA1266">
        <v>-2.9347750056563839</v>
      </c>
      <c r="AB1266">
        <v>-0.134617418043568</v>
      </c>
      <c r="AC1266">
        <v>0.48043254514568279</v>
      </c>
      <c r="AD1266">
        <v>-5.7206305293727793</v>
      </c>
      <c r="AE1266">
        <v>29.169441885312498</v>
      </c>
      <c r="AF1266">
        <v>-10.287005560444525</v>
      </c>
      <c r="AG1266">
        <v>7.2218940112669019</v>
      </c>
      <c r="AH1266">
        <v>8.9502633817755957</v>
      </c>
      <c r="AI1266">
        <v>0.13274722488111718</v>
      </c>
      <c r="AJ1266">
        <v>-10.712813024138043</v>
      </c>
      <c r="AK1266">
        <v>0.538312357899704</v>
      </c>
      <c r="AL1266">
        <v>-4.4368137250030451</v>
      </c>
      <c r="AM1266">
        <v>1.1695187585993739E-2</v>
      </c>
      <c r="AN1266" s="2"/>
    </row>
    <row r="1267" spans="1:40" x14ac:dyDescent="0.45">
      <c r="A1267">
        <v>1266</v>
      </c>
      <c r="B1267" t="s">
        <v>367</v>
      </c>
      <c r="C1267">
        <v>1997</v>
      </c>
      <c r="D1267">
        <v>26</v>
      </c>
      <c r="E1267" t="s">
        <v>235</v>
      </c>
      <c r="F1267" t="s">
        <v>13</v>
      </c>
      <c r="G1267">
        <v>627</v>
      </c>
      <c r="H1267">
        <v>104</v>
      </c>
      <c r="I1267">
        <v>142</v>
      </c>
      <c r="J1267">
        <v>77</v>
      </c>
      <c r="K1267">
        <v>25</v>
      </c>
      <c r="L1267">
        <v>0</v>
      </c>
      <c r="M1267">
        <v>1</v>
      </c>
      <c r="N1267">
        <v>120</v>
      </c>
      <c r="O1267">
        <v>156</v>
      </c>
      <c r="P1267" s="28">
        <v>5.5</v>
      </c>
      <c r="Q1267">
        <v>3.3</v>
      </c>
      <c r="R1267">
        <v>6</v>
      </c>
      <c r="S1267">
        <v>-1.2</v>
      </c>
      <c r="T1267">
        <v>47</v>
      </c>
      <c r="U1267">
        <v>-1</v>
      </c>
      <c r="V1267">
        <v>-47.217614202620098</v>
      </c>
      <c r="W1267">
        <v>11.414100391706027</v>
      </c>
      <c r="X1267">
        <v>3.6200277190518064</v>
      </c>
      <c r="Y1267">
        <v>13.702846068788116</v>
      </c>
      <c r="Z1267">
        <v>-4.5861388447088363</v>
      </c>
      <c r="AA1267">
        <v>-2.2927929731690497</v>
      </c>
      <c r="AB1267">
        <v>0</v>
      </c>
      <c r="AC1267">
        <v>4.0036045428806899E-2</v>
      </c>
      <c r="AD1267">
        <v>-5.2005732085207086</v>
      </c>
      <c r="AE1267">
        <v>28.983649261839169</v>
      </c>
      <c r="AF1267">
        <v>-10.287005560444525</v>
      </c>
      <c r="AG1267">
        <v>7.2218940112669019</v>
      </c>
      <c r="AH1267">
        <v>8.8035377525661591</v>
      </c>
      <c r="AI1267">
        <v>0.13274722488111718</v>
      </c>
      <c r="AJ1267">
        <v>-10.27555534968343</v>
      </c>
      <c r="AK1267">
        <v>0.134578089474926</v>
      </c>
      <c r="AL1267">
        <v>-5.8062635741436193</v>
      </c>
      <c r="AM1267">
        <v>2.9996258705465221E-3</v>
      </c>
      <c r="AN1267" s="2"/>
    </row>
    <row r="1268" spans="1:40" x14ac:dyDescent="0.45">
      <c r="A1268">
        <v>1267</v>
      </c>
      <c r="B1268" t="s">
        <v>497</v>
      </c>
      <c r="C1268">
        <v>1987</v>
      </c>
      <c r="D1268">
        <v>26</v>
      </c>
      <c r="E1268" t="s">
        <v>62</v>
      </c>
      <c r="F1268" t="s">
        <v>17</v>
      </c>
      <c r="G1268">
        <v>632</v>
      </c>
      <c r="H1268">
        <v>93</v>
      </c>
      <c r="I1268">
        <v>165</v>
      </c>
      <c r="J1268">
        <v>97</v>
      </c>
      <c r="K1268">
        <v>36</v>
      </c>
      <c r="L1268">
        <v>11</v>
      </c>
      <c r="M1268">
        <v>34</v>
      </c>
      <c r="N1268">
        <v>56</v>
      </c>
      <c r="O1268">
        <v>127</v>
      </c>
      <c r="P1268" s="28">
        <v>5.5</v>
      </c>
      <c r="Q1268">
        <v>3.3</v>
      </c>
      <c r="R1268">
        <v>4.5999999999999996</v>
      </c>
      <c r="S1268">
        <v>0.8</v>
      </c>
      <c r="T1268">
        <v>20</v>
      </c>
      <c r="U1268">
        <v>5</v>
      </c>
      <c r="V1268">
        <v>-47.217614202620098</v>
      </c>
      <c r="W1268">
        <v>11.505121925930158</v>
      </c>
      <c r="X1268">
        <v>3.2371401718444037</v>
      </c>
      <c r="Y1268">
        <v>15.922321136267881</v>
      </c>
      <c r="Z1268">
        <v>-5.7773437394384048</v>
      </c>
      <c r="AA1268">
        <v>-3.3016218813634319</v>
      </c>
      <c r="AB1268">
        <v>-1.4807915984792479</v>
      </c>
      <c r="AC1268">
        <v>1.3612255445794346</v>
      </c>
      <c r="AD1268">
        <v>-2.4269341639763304</v>
      </c>
      <c r="AE1268">
        <v>23.595663181112656</v>
      </c>
      <c r="AF1268">
        <v>-10.287005560444525</v>
      </c>
      <c r="AG1268">
        <v>7.2218940112669019</v>
      </c>
      <c r="AH1268">
        <v>6.7493789436340554</v>
      </c>
      <c r="AI1268">
        <v>-8.8498149920744798E-2</v>
      </c>
      <c r="AJ1268">
        <v>-4.3725767445461399</v>
      </c>
      <c r="AK1268">
        <v>-0.67289044737463</v>
      </c>
      <c r="AL1268">
        <v>-6.0325315735280647</v>
      </c>
      <c r="AM1268">
        <v>2.3936685983352306E-3</v>
      </c>
      <c r="AN1268" s="2"/>
    </row>
    <row r="1269" spans="1:40" x14ac:dyDescent="0.45">
      <c r="A1269">
        <v>1268</v>
      </c>
      <c r="B1269" t="s">
        <v>620</v>
      </c>
      <c r="C1269">
        <v>1991</v>
      </c>
      <c r="D1269">
        <v>25</v>
      </c>
      <c r="E1269" t="s">
        <v>65</v>
      </c>
      <c r="F1269" t="s">
        <v>17</v>
      </c>
      <c r="G1269">
        <v>635</v>
      </c>
      <c r="H1269">
        <v>72</v>
      </c>
      <c r="I1269">
        <v>158</v>
      </c>
      <c r="J1269">
        <v>95</v>
      </c>
      <c r="K1269">
        <v>24</v>
      </c>
      <c r="L1269">
        <v>5</v>
      </c>
      <c r="M1269">
        <v>5</v>
      </c>
      <c r="N1269">
        <v>33</v>
      </c>
      <c r="O1269">
        <v>129</v>
      </c>
      <c r="P1269" s="28">
        <v>5.5</v>
      </c>
      <c r="Q1269">
        <v>3.4</v>
      </c>
      <c r="R1269">
        <v>4.5</v>
      </c>
      <c r="S1269">
        <v>1.2</v>
      </c>
      <c r="T1269">
        <v>24</v>
      </c>
      <c r="U1269">
        <v>-2</v>
      </c>
      <c r="V1269">
        <v>-47.217614202620098</v>
      </c>
      <c r="W1269">
        <v>11.559734846464636</v>
      </c>
      <c r="X1269">
        <v>2.506173036266635</v>
      </c>
      <c r="Y1269">
        <v>15.246828724426214</v>
      </c>
      <c r="Z1269">
        <v>-5.6582232499654479</v>
      </c>
      <c r="AA1269">
        <v>-2.201081254242288</v>
      </c>
      <c r="AB1269">
        <v>-0.67308709021783997</v>
      </c>
      <c r="AC1269">
        <v>0.20018022714403449</v>
      </c>
      <c r="AD1269">
        <v>-1.4301576323431948</v>
      </c>
      <c r="AE1269">
        <v>23.967248428059314</v>
      </c>
      <c r="AF1269">
        <v>-10.287005560444525</v>
      </c>
      <c r="AG1269">
        <v>7.4407392843355966</v>
      </c>
      <c r="AH1269">
        <v>6.6026533144246198</v>
      </c>
      <c r="AI1269">
        <v>-0.13274722488111718</v>
      </c>
      <c r="AJ1269">
        <v>-5.2470920934553682</v>
      </c>
      <c r="AK1269">
        <v>0.269156178949852</v>
      </c>
      <c r="AL1269">
        <v>-5.0542942680989738</v>
      </c>
      <c r="AM1269">
        <v>6.3413990834019556E-3</v>
      </c>
      <c r="AN1269" s="2"/>
    </row>
    <row r="1270" spans="1:40" x14ac:dyDescent="0.45">
      <c r="A1270">
        <v>1269</v>
      </c>
      <c r="B1270" t="s">
        <v>709</v>
      </c>
      <c r="C1270">
        <v>2019</v>
      </c>
      <c r="D1270">
        <v>24</v>
      </c>
      <c r="E1270" t="s">
        <v>313</v>
      </c>
      <c r="F1270" t="s">
        <v>17</v>
      </c>
      <c r="G1270">
        <v>693</v>
      </c>
      <c r="H1270">
        <v>103</v>
      </c>
      <c r="I1270">
        <v>155</v>
      </c>
      <c r="J1270">
        <v>70</v>
      </c>
      <c r="K1270">
        <v>30</v>
      </c>
      <c r="L1270">
        <v>2</v>
      </c>
      <c r="M1270">
        <v>1</v>
      </c>
      <c r="N1270">
        <v>72</v>
      </c>
      <c r="O1270">
        <v>147</v>
      </c>
      <c r="P1270" s="28">
        <v>5.5</v>
      </c>
      <c r="Q1270">
        <v>3.3</v>
      </c>
      <c r="R1270">
        <v>5.6</v>
      </c>
      <c r="S1270">
        <v>-0.9</v>
      </c>
      <c r="T1270">
        <v>44</v>
      </c>
      <c r="U1270">
        <v>-1</v>
      </c>
      <c r="V1270">
        <v>-47.217614202620098</v>
      </c>
      <c r="W1270">
        <v>12.615584643464556</v>
      </c>
      <c r="X1270">
        <v>3.5852197602147697</v>
      </c>
      <c r="Y1270">
        <v>14.95733197649407</v>
      </c>
      <c r="Z1270">
        <v>-4.1692171315534878</v>
      </c>
      <c r="AA1270">
        <v>-2.7513515678028599</v>
      </c>
      <c r="AB1270">
        <v>-0.269234836087136</v>
      </c>
      <c r="AC1270">
        <v>4.0036045428806899E-2</v>
      </c>
      <c r="AD1270">
        <v>-3.120343925112425</v>
      </c>
      <c r="AE1270">
        <v>27.311515650579217</v>
      </c>
      <c r="AF1270">
        <v>-10.287005560444525</v>
      </c>
      <c r="AG1270">
        <v>7.2218940112669019</v>
      </c>
      <c r="AH1270">
        <v>8.2166352357284147</v>
      </c>
      <c r="AI1270">
        <v>9.9560418660837896E-2</v>
      </c>
      <c r="AJ1270">
        <v>-9.6196688380015072</v>
      </c>
      <c r="AK1270">
        <v>0.134578089474926</v>
      </c>
      <c r="AL1270">
        <v>-3.2520802303095411</v>
      </c>
      <c r="AM1270">
        <v>3.7252209101610513E-2</v>
      </c>
      <c r="AN1270" s="2"/>
    </row>
    <row r="1271" spans="1:40" x14ac:dyDescent="0.45">
      <c r="A1271">
        <v>1270</v>
      </c>
      <c r="B1271" t="s">
        <v>562</v>
      </c>
      <c r="C1271">
        <v>2016</v>
      </c>
      <c r="D1271">
        <v>29</v>
      </c>
      <c r="E1271" t="s">
        <v>65</v>
      </c>
      <c r="F1271" t="s">
        <v>17</v>
      </c>
      <c r="G1271">
        <v>623</v>
      </c>
      <c r="H1271">
        <v>67</v>
      </c>
      <c r="I1271">
        <v>152</v>
      </c>
      <c r="J1271">
        <v>101</v>
      </c>
      <c r="K1271">
        <v>28</v>
      </c>
      <c r="L1271">
        <v>11</v>
      </c>
      <c r="M1271">
        <v>7</v>
      </c>
      <c r="N1271">
        <v>57</v>
      </c>
      <c r="O1271">
        <v>108</v>
      </c>
      <c r="P1271" s="28">
        <v>5.5</v>
      </c>
      <c r="Q1271">
        <v>3.5</v>
      </c>
      <c r="R1271">
        <v>2.8</v>
      </c>
      <c r="S1271">
        <v>3.4</v>
      </c>
      <c r="T1271">
        <v>1</v>
      </c>
      <c r="U1271">
        <v>1</v>
      </c>
      <c r="V1271">
        <v>-47.217614202620098</v>
      </c>
      <c r="W1271">
        <v>11.341283164326722</v>
      </c>
      <c r="X1271">
        <v>2.332133242081452</v>
      </c>
      <c r="Y1271">
        <v>14.667835228561927</v>
      </c>
      <c r="Z1271">
        <v>-6.0155847183843179</v>
      </c>
      <c r="AA1271">
        <v>-2.5679281299493359</v>
      </c>
      <c r="AB1271">
        <v>-1.4807915984792479</v>
      </c>
      <c r="AC1271">
        <v>0.28025231800164829</v>
      </c>
      <c r="AD1271">
        <v>-2.4702722740473364</v>
      </c>
      <c r="AE1271">
        <v>20.065603335119423</v>
      </c>
      <c r="AF1271">
        <v>-10.287005560444525</v>
      </c>
      <c r="AG1271">
        <v>7.6595845574042905</v>
      </c>
      <c r="AH1271">
        <v>4.1083176178642073</v>
      </c>
      <c r="AI1271">
        <v>-0.37611713716316536</v>
      </c>
      <c r="AJ1271">
        <v>-0.218628837227307</v>
      </c>
      <c r="AK1271">
        <v>-0.134578089474926</v>
      </c>
      <c r="AL1271">
        <v>-10.313511084430585</v>
      </c>
      <c r="AM1271">
        <v>3.3180630677837426E-5</v>
      </c>
      <c r="AN1271" s="2"/>
    </row>
    <row r="1272" spans="1:40" x14ac:dyDescent="0.45">
      <c r="A1272">
        <v>1271</v>
      </c>
      <c r="B1272" t="s">
        <v>32</v>
      </c>
      <c r="C1272">
        <v>2018</v>
      </c>
      <c r="D1272">
        <v>28</v>
      </c>
      <c r="E1272" t="s">
        <v>19</v>
      </c>
      <c r="F1272" t="s">
        <v>17</v>
      </c>
      <c r="G1272">
        <v>707</v>
      </c>
      <c r="H1272">
        <v>94</v>
      </c>
      <c r="I1272">
        <v>191</v>
      </c>
      <c r="J1272">
        <v>120</v>
      </c>
      <c r="K1272">
        <v>44</v>
      </c>
      <c r="L1272">
        <v>4</v>
      </c>
      <c r="M1272">
        <v>10</v>
      </c>
      <c r="N1272">
        <v>76</v>
      </c>
      <c r="O1272">
        <v>139</v>
      </c>
      <c r="P1272" s="28">
        <v>5.5</v>
      </c>
      <c r="Q1272">
        <v>3.3</v>
      </c>
      <c r="R1272">
        <v>4.8</v>
      </c>
      <c r="S1272">
        <v>-0.2</v>
      </c>
      <c r="T1272">
        <v>34</v>
      </c>
      <c r="U1272">
        <v>1</v>
      </c>
      <c r="V1272">
        <v>-47.217614202620098</v>
      </c>
      <c r="W1272">
        <v>12.870444939292122</v>
      </c>
      <c r="X1272">
        <v>3.2719481306814404</v>
      </c>
      <c r="Y1272">
        <v>18.43129295167979</v>
      </c>
      <c r="Z1272">
        <v>-7.147229368377408</v>
      </c>
      <c r="AA1272">
        <v>-4.0353156327775279</v>
      </c>
      <c r="AB1272">
        <v>-0.538469672174272</v>
      </c>
      <c r="AC1272">
        <v>0.40036045428806899</v>
      </c>
      <c r="AD1272">
        <v>-3.2936963653964484</v>
      </c>
      <c r="AE1272">
        <v>25.825174662792591</v>
      </c>
      <c r="AF1272">
        <v>-10.287005560444525</v>
      </c>
      <c r="AG1272">
        <v>7.2218940112669019</v>
      </c>
      <c r="AH1272">
        <v>7.0428302020529276</v>
      </c>
      <c r="AI1272">
        <v>2.21245374801862E-2</v>
      </c>
      <c r="AJ1272">
        <v>-7.4333804657284377</v>
      </c>
      <c r="AK1272">
        <v>-0.134578089474926</v>
      </c>
      <c r="AL1272">
        <v>-5.0012194674596202</v>
      </c>
      <c r="AM1272">
        <v>6.6847487105742192E-3</v>
      </c>
      <c r="AN1272" s="2"/>
    </row>
    <row r="1273" spans="1:40" x14ac:dyDescent="0.45">
      <c r="A1273">
        <v>1272</v>
      </c>
      <c r="B1273" t="s">
        <v>710</v>
      </c>
      <c r="C1273">
        <v>1992</v>
      </c>
      <c r="D1273">
        <v>25</v>
      </c>
      <c r="E1273" t="s">
        <v>301</v>
      </c>
      <c r="F1273" t="s">
        <v>17</v>
      </c>
      <c r="G1273">
        <v>707</v>
      </c>
      <c r="H1273">
        <v>99</v>
      </c>
      <c r="I1273">
        <v>180</v>
      </c>
      <c r="J1273">
        <v>121</v>
      </c>
      <c r="K1273">
        <v>39</v>
      </c>
      <c r="L1273">
        <v>6</v>
      </c>
      <c r="M1273">
        <v>78</v>
      </c>
      <c r="N1273">
        <v>42</v>
      </c>
      <c r="O1273">
        <v>109</v>
      </c>
      <c r="P1273" s="28">
        <v>5.5</v>
      </c>
      <c r="Q1273">
        <v>3.4</v>
      </c>
      <c r="R1273">
        <v>4.8</v>
      </c>
      <c r="S1273">
        <v>1</v>
      </c>
      <c r="T1273">
        <v>9</v>
      </c>
      <c r="U1273">
        <v>13</v>
      </c>
      <c r="V1273">
        <v>-47.217614202620098</v>
      </c>
      <c r="W1273">
        <v>12.870444939292122</v>
      </c>
      <c r="X1273">
        <v>3.4459879248666234</v>
      </c>
      <c r="Y1273">
        <v>17.369804875928597</v>
      </c>
      <c r="Z1273">
        <v>-7.2067896131138864</v>
      </c>
      <c r="AA1273">
        <v>-3.5767570381437181</v>
      </c>
      <c r="AB1273">
        <v>-0.80770450826140805</v>
      </c>
      <c r="AC1273">
        <v>3.1228115434469381</v>
      </c>
      <c r="AD1273">
        <v>-1.8202006229822478</v>
      </c>
      <c r="AE1273">
        <v>20.251395958592752</v>
      </c>
      <c r="AF1273">
        <v>-10.287005560444525</v>
      </c>
      <c r="AG1273">
        <v>7.4407392843355966</v>
      </c>
      <c r="AH1273">
        <v>7.0428302020529276</v>
      </c>
      <c r="AI1273">
        <v>-0.11062268740093099</v>
      </c>
      <c r="AJ1273">
        <v>-1.9676595350457631</v>
      </c>
      <c r="AK1273">
        <v>-1.749515163174038</v>
      </c>
      <c r="AL1273">
        <v>-3.1998542026710597</v>
      </c>
      <c r="AM1273">
        <v>3.917120977681296E-2</v>
      </c>
      <c r="AN1273" s="2"/>
    </row>
    <row r="1274" spans="1:40" x14ac:dyDescent="0.45">
      <c r="A1274">
        <v>1273</v>
      </c>
      <c r="B1274" t="s">
        <v>711</v>
      </c>
      <c r="C1274">
        <v>2002</v>
      </c>
      <c r="D1274">
        <v>27</v>
      </c>
      <c r="E1274" t="s">
        <v>76</v>
      </c>
      <c r="F1274" t="s">
        <v>13</v>
      </c>
      <c r="G1274">
        <v>626</v>
      </c>
      <c r="H1274">
        <v>96</v>
      </c>
      <c r="I1274">
        <v>173</v>
      </c>
      <c r="J1274">
        <v>107</v>
      </c>
      <c r="K1274">
        <v>37</v>
      </c>
      <c r="L1274">
        <v>2</v>
      </c>
      <c r="M1274">
        <v>6</v>
      </c>
      <c r="N1274">
        <v>37</v>
      </c>
      <c r="O1274">
        <v>123</v>
      </c>
      <c r="P1274" s="28">
        <v>5.5</v>
      </c>
      <c r="Q1274">
        <v>3.2</v>
      </c>
      <c r="R1274">
        <v>4</v>
      </c>
      <c r="S1274">
        <v>1</v>
      </c>
      <c r="T1274">
        <v>22</v>
      </c>
      <c r="U1274">
        <v>1</v>
      </c>
      <c r="V1274">
        <v>-47.217614202620098</v>
      </c>
      <c r="W1274">
        <v>11.395896084861199</v>
      </c>
      <c r="X1274">
        <v>3.3415640483555133</v>
      </c>
      <c r="Y1274">
        <v>16.694312464086931</v>
      </c>
      <c r="Z1274">
        <v>-6.3729461868031887</v>
      </c>
      <c r="AA1274">
        <v>-3.3933336002901937</v>
      </c>
      <c r="AB1274">
        <v>-0.269234836087136</v>
      </c>
      <c r="AC1274">
        <v>0.24021627257284139</v>
      </c>
      <c r="AD1274">
        <v>-1.6035100726272185</v>
      </c>
      <c r="AE1274">
        <v>22.852492687219346</v>
      </c>
      <c r="AF1274">
        <v>-10.287005560444525</v>
      </c>
      <c r="AG1274">
        <v>7.0030487381982089</v>
      </c>
      <c r="AH1274">
        <v>5.8690251683774397</v>
      </c>
      <c r="AI1274">
        <v>-0.11062268740093099</v>
      </c>
      <c r="AJ1274">
        <v>-4.8098344190007536</v>
      </c>
      <c r="AK1274">
        <v>-0.134578089474926</v>
      </c>
      <c r="AL1274">
        <v>-6.8021241910774908</v>
      </c>
      <c r="AM1274">
        <v>1.1101779227866988E-3</v>
      </c>
      <c r="AN1274" s="2"/>
    </row>
    <row r="1275" spans="1:40" x14ac:dyDescent="0.45">
      <c r="A1275">
        <v>1274</v>
      </c>
      <c r="B1275" t="s">
        <v>712</v>
      </c>
      <c r="C1275">
        <v>1990</v>
      </c>
      <c r="D1275">
        <v>25</v>
      </c>
      <c r="E1275" t="s">
        <v>22</v>
      </c>
      <c r="F1275" t="s">
        <v>13</v>
      </c>
      <c r="G1275">
        <v>687</v>
      </c>
      <c r="H1275">
        <v>85</v>
      </c>
      <c r="I1275">
        <v>183</v>
      </c>
      <c r="J1275">
        <v>132</v>
      </c>
      <c r="K1275">
        <v>32</v>
      </c>
      <c r="L1275">
        <v>4</v>
      </c>
      <c r="M1275">
        <v>42</v>
      </c>
      <c r="N1275">
        <v>33</v>
      </c>
      <c r="O1275">
        <v>106</v>
      </c>
      <c r="P1275" s="28">
        <v>5.5</v>
      </c>
      <c r="Q1275">
        <v>3.1</v>
      </c>
      <c r="R1275">
        <v>3.2</v>
      </c>
      <c r="S1275">
        <v>2.6</v>
      </c>
      <c r="T1275">
        <v>3</v>
      </c>
      <c r="U1275">
        <v>1</v>
      </c>
      <c r="V1275">
        <v>-47.217614202620098</v>
      </c>
      <c r="W1275">
        <v>12.506358802395598</v>
      </c>
      <c r="X1275">
        <v>2.9586765011481111</v>
      </c>
      <c r="Y1275">
        <v>17.659301623860742</v>
      </c>
      <c r="Z1275">
        <v>-7.8619523052151488</v>
      </c>
      <c r="AA1275">
        <v>-2.9347750056563839</v>
      </c>
      <c r="AB1275">
        <v>-0.538469672174272</v>
      </c>
      <c r="AC1275">
        <v>1.6815139080098898</v>
      </c>
      <c r="AD1275">
        <v>-1.4301576323431948</v>
      </c>
      <c r="AE1275">
        <v>19.694018088172768</v>
      </c>
      <c r="AF1275">
        <v>-10.287005560444525</v>
      </c>
      <c r="AG1275">
        <v>6.7842034651295142</v>
      </c>
      <c r="AH1275">
        <v>4.6952201347019518</v>
      </c>
      <c r="AI1275">
        <v>-0.28761898724242058</v>
      </c>
      <c r="AJ1275">
        <v>-0.65588651168192103</v>
      </c>
      <c r="AK1275">
        <v>-0.134578089474926</v>
      </c>
      <c r="AL1275">
        <v>-5.3687654434343184</v>
      </c>
      <c r="AM1275">
        <v>4.6382668768061072E-3</v>
      </c>
      <c r="AN1275" s="2"/>
    </row>
    <row r="1276" spans="1:40" x14ac:dyDescent="0.45">
      <c r="A1276">
        <v>1275</v>
      </c>
      <c r="B1276" t="s">
        <v>713</v>
      </c>
      <c r="C1276">
        <v>1971</v>
      </c>
      <c r="D1276">
        <v>28</v>
      </c>
      <c r="E1276" t="s">
        <v>73</v>
      </c>
      <c r="F1276" t="s">
        <v>17</v>
      </c>
      <c r="G1276">
        <v>602</v>
      </c>
      <c r="H1276">
        <v>85</v>
      </c>
      <c r="I1276">
        <v>154</v>
      </c>
      <c r="J1276">
        <v>95</v>
      </c>
      <c r="K1276">
        <v>17</v>
      </c>
      <c r="L1276">
        <v>3</v>
      </c>
      <c r="M1276">
        <v>3</v>
      </c>
      <c r="N1276">
        <v>42</v>
      </c>
      <c r="O1276">
        <v>147</v>
      </c>
      <c r="P1276" s="28">
        <v>5.5</v>
      </c>
      <c r="Q1276">
        <v>3.3</v>
      </c>
      <c r="R1276">
        <v>5.0999999999999996</v>
      </c>
      <c r="S1276">
        <v>-0.6</v>
      </c>
      <c r="T1276">
        <v>35</v>
      </c>
      <c r="U1276">
        <v>0</v>
      </c>
      <c r="V1276">
        <v>-47.217614202620098</v>
      </c>
      <c r="W1276">
        <v>10.958992720585371</v>
      </c>
      <c r="X1276">
        <v>2.9586765011481111</v>
      </c>
      <c r="Y1276">
        <v>14.86083306051669</v>
      </c>
      <c r="Z1276">
        <v>-5.6582232499654479</v>
      </c>
      <c r="AA1276">
        <v>-1.559099221754954</v>
      </c>
      <c r="AB1276">
        <v>-0.40385225413070402</v>
      </c>
      <c r="AC1276">
        <v>0.1201081362864207</v>
      </c>
      <c r="AD1276">
        <v>-1.8202006229822478</v>
      </c>
      <c r="AE1276">
        <v>27.311515650579217</v>
      </c>
      <c r="AF1276">
        <v>-10.287005560444525</v>
      </c>
      <c r="AG1276">
        <v>7.2218940112669019</v>
      </c>
      <c r="AH1276">
        <v>7.4830070896812355</v>
      </c>
      <c r="AI1276">
        <v>6.6373612440558588E-2</v>
      </c>
      <c r="AJ1276">
        <v>-7.6520093029557446</v>
      </c>
      <c r="AK1276">
        <v>0</v>
      </c>
      <c r="AL1276">
        <v>-3.616603632349217</v>
      </c>
      <c r="AM1276">
        <v>2.6170494455082561E-2</v>
      </c>
      <c r="AN1276" s="2"/>
    </row>
    <row r="1277" spans="1:40" x14ac:dyDescent="0.45">
      <c r="A1277">
        <v>1276</v>
      </c>
      <c r="B1277" t="s">
        <v>714</v>
      </c>
      <c r="C1277">
        <v>1959</v>
      </c>
      <c r="D1277">
        <v>29</v>
      </c>
      <c r="E1277" t="s">
        <v>37</v>
      </c>
      <c r="F1277" t="s">
        <v>17</v>
      </c>
      <c r="G1277">
        <v>637</v>
      </c>
      <c r="H1277">
        <v>93</v>
      </c>
      <c r="I1277">
        <v>164</v>
      </c>
      <c r="J1277">
        <v>108</v>
      </c>
      <c r="K1277">
        <v>26</v>
      </c>
      <c r="L1277">
        <v>11</v>
      </c>
      <c r="M1277">
        <v>15</v>
      </c>
      <c r="N1277">
        <v>81</v>
      </c>
      <c r="O1277">
        <v>129</v>
      </c>
      <c r="P1277" s="28">
        <v>5.5</v>
      </c>
      <c r="Q1277">
        <v>3.1</v>
      </c>
      <c r="R1277">
        <v>4.8</v>
      </c>
      <c r="S1277">
        <v>-0.1</v>
      </c>
      <c r="T1277">
        <v>25</v>
      </c>
      <c r="U1277">
        <v>5</v>
      </c>
      <c r="V1277">
        <v>-47.217614202620098</v>
      </c>
      <c r="W1277">
        <v>11.596143460154288</v>
      </c>
      <c r="X1277">
        <v>3.2371401718444037</v>
      </c>
      <c r="Y1277">
        <v>15.825822220290499</v>
      </c>
      <c r="Z1277">
        <v>-6.4325064315396672</v>
      </c>
      <c r="AA1277">
        <v>-2.384504692095812</v>
      </c>
      <c r="AB1277">
        <v>-1.4807915984792479</v>
      </c>
      <c r="AC1277">
        <v>0.60054068143210348</v>
      </c>
      <c r="AD1277">
        <v>-3.5103869157514782</v>
      </c>
      <c r="AE1277">
        <v>23.967248428059314</v>
      </c>
      <c r="AF1277">
        <v>-10.287005560444525</v>
      </c>
      <c r="AG1277">
        <v>6.7842034651295142</v>
      </c>
      <c r="AH1277">
        <v>7.0428302020529276</v>
      </c>
      <c r="AI1277">
        <v>1.10622687400931E-2</v>
      </c>
      <c r="AJ1277">
        <v>-5.4657209306826751</v>
      </c>
      <c r="AK1277">
        <v>-0.67289044737463</v>
      </c>
      <c r="AL1277">
        <v>-8.3864298812849913</v>
      </c>
      <c r="AM1277">
        <v>2.2788765426282081E-4</v>
      </c>
      <c r="AN1277" s="2"/>
    </row>
    <row r="1278" spans="1:40" x14ac:dyDescent="0.45">
      <c r="A1278">
        <v>1277</v>
      </c>
      <c r="B1278" t="s">
        <v>715</v>
      </c>
      <c r="C1278">
        <v>2021</v>
      </c>
      <c r="D1278">
        <v>31</v>
      </c>
      <c r="E1278" t="s">
        <v>155</v>
      </c>
      <c r="F1278" t="s">
        <v>13</v>
      </c>
      <c r="G1278">
        <v>665</v>
      </c>
      <c r="H1278">
        <v>88</v>
      </c>
      <c r="I1278">
        <v>169</v>
      </c>
      <c r="J1278">
        <v>97</v>
      </c>
      <c r="K1278">
        <v>24</v>
      </c>
      <c r="L1278">
        <v>0</v>
      </c>
      <c r="M1278">
        <v>1</v>
      </c>
      <c r="N1278">
        <v>28</v>
      </c>
      <c r="O1278">
        <v>128</v>
      </c>
      <c r="P1278" s="28">
        <v>5.5</v>
      </c>
      <c r="Q1278">
        <v>3.2</v>
      </c>
      <c r="R1278">
        <v>4.8</v>
      </c>
      <c r="S1278">
        <v>1.2</v>
      </c>
      <c r="T1278">
        <v>23</v>
      </c>
      <c r="U1278">
        <v>-3</v>
      </c>
      <c r="V1278">
        <v>-47.217614202620098</v>
      </c>
      <c r="W1278">
        <v>12.105864051809421</v>
      </c>
      <c r="X1278">
        <v>3.0631003776592207</v>
      </c>
      <c r="Y1278">
        <v>16.308316800177405</v>
      </c>
      <c r="Z1278">
        <v>-5.7773437394384048</v>
      </c>
      <c r="AA1278">
        <v>-2.201081254242288</v>
      </c>
      <c r="AB1278">
        <v>0</v>
      </c>
      <c r="AC1278">
        <v>4.0036045428806899E-2</v>
      </c>
      <c r="AD1278">
        <v>-1.2134670819881652</v>
      </c>
      <c r="AE1278">
        <v>23.781455804585985</v>
      </c>
      <c r="AF1278">
        <v>-10.287005560444525</v>
      </c>
      <c r="AG1278">
        <v>7.0030487381982089</v>
      </c>
      <c r="AH1278">
        <v>7.0428302020529276</v>
      </c>
      <c r="AI1278">
        <v>-0.13274722488111718</v>
      </c>
      <c r="AJ1278">
        <v>-5.0284632562280613</v>
      </c>
      <c r="AK1278">
        <v>0.403734268424778</v>
      </c>
      <c r="AL1278">
        <v>-2.1093360315059106</v>
      </c>
      <c r="AM1278">
        <v>0.10819271445973974</v>
      </c>
      <c r="AN1278" s="2"/>
    </row>
    <row r="1279" spans="1:40" x14ac:dyDescent="0.45">
      <c r="A1279">
        <v>1278</v>
      </c>
      <c r="B1279" t="s">
        <v>84</v>
      </c>
      <c r="C1279">
        <v>2008</v>
      </c>
      <c r="D1279">
        <v>29</v>
      </c>
      <c r="E1279" t="s">
        <v>28</v>
      </c>
      <c r="F1279" t="s">
        <v>17</v>
      </c>
      <c r="G1279">
        <v>625</v>
      </c>
      <c r="H1279">
        <v>76</v>
      </c>
      <c r="I1279">
        <v>154</v>
      </c>
      <c r="J1279">
        <v>96</v>
      </c>
      <c r="K1279">
        <v>38</v>
      </c>
      <c r="L1279">
        <v>9</v>
      </c>
      <c r="M1279">
        <v>47</v>
      </c>
      <c r="N1279">
        <v>58</v>
      </c>
      <c r="O1279">
        <v>104</v>
      </c>
      <c r="P1279" s="28">
        <v>5.5</v>
      </c>
      <c r="Q1279">
        <v>3.7</v>
      </c>
      <c r="R1279">
        <v>3.7</v>
      </c>
      <c r="S1279">
        <v>2.5</v>
      </c>
      <c r="T1279">
        <v>3</v>
      </c>
      <c r="U1279">
        <v>10</v>
      </c>
      <c r="V1279">
        <v>-47.217614202620098</v>
      </c>
      <c r="W1279">
        <v>11.377691778016374</v>
      </c>
      <c r="X1279">
        <v>2.6454048716147818</v>
      </c>
      <c r="Y1279">
        <v>14.86083306051669</v>
      </c>
      <c r="Z1279">
        <v>-5.7177834947019264</v>
      </c>
      <c r="AA1279">
        <v>-3.4850453192169559</v>
      </c>
      <c r="AB1279">
        <v>-1.211556762392112</v>
      </c>
      <c r="AC1279">
        <v>1.8816941351539243</v>
      </c>
      <c r="AD1279">
        <v>-2.5136103841183424</v>
      </c>
      <c r="AE1279">
        <v>19.322432841226114</v>
      </c>
      <c r="AF1279">
        <v>-10.287005560444525</v>
      </c>
      <c r="AG1279">
        <v>8.0972751035416781</v>
      </c>
      <c r="AH1279">
        <v>5.4288482807491318</v>
      </c>
      <c r="AI1279">
        <v>-0.27655671850232749</v>
      </c>
      <c r="AJ1279">
        <v>-0.65588651168192103</v>
      </c>
      <c r="AK1279">
        <v>-1.34578089474926</v>
      </c>
      <c r="AL1279">
        <v>-9.0966597776087745</v>
      </c>
      <c r="AM1279">
        <v>1.1202686932507052E-4</v>
      </c>
      <c r="AN1279" s="2"/>
    </row>
    <row r="1280" spans="1:40" x14ac:dyDescent="0.45">
      <c r="A1280">
        <v>1279</v>
      </c>
      <c r="B1280" t="s">
        <v>548</v>
      </c>
      <c r="C1280">
        <v>1997</v>
      </c>
      <c r="D1280">
        <v>31</v>
      </c>
      <c r="E1280" t="s">
        <v>155</v>
      </c>
      <c r="F1280" t="s">
        <v>13</v>
      </c>
      <c r="G1280">
        <v>660</v>
      </c>
      <c r="H1280">
        <v>89</v>
      </c>
      <c r="I1280">
        <v>167</v>
      </c>
      <c r="J1280">
        <v>115</v>
      </c>
      <c r="K1280">
        <v>28</v>
      </c>
      <c r="L1280">
        <v>3</v>
      </c>
      <c r="M1280">
        <v>10</v>
      </c>
      <c r="N1280">
        <v>71</v>
      </c>
      <c r="O1280">
        <v>115</v>
      </c>
      <c r="P1280" s="28">
        <v>5.4</v>
      </c>
      <c r="Q1280">
        <v>3.1</v>
      </c>
      <c r="R1280">
        <v>4.3</v>
      </c>
      <c r="S1280">
        <v>2.1</v>
      </c>
      <c r="T1280">
        <v>12</v>
      </c>
      <c r="U1280">
        <v>-2</v>
      </c>
      <c r="V1280">
        <v>-47.217614202620098</v>
      </c>
      <c r="W1280">
        <v>12.014842517585292</v>
      </c>
      <c r="X1280">
        <v>3.0979083364962574</v>
      </c>
      <c r="Y1280">
        <v>16.115318968222642</v>
      </c>
      <c r="Z1280">
        <v>-6.8494281446950156</v>
      </c>
      <c r="AA1280">
        <v>-2.5679281299493359</v>
      </c>
      <c r="AB1280">
        <v>-0.40385225413070402</v>
      </c>
      <c r="AC1280">
        <v>0.40036045428806899</v>
      </c>
      <c r="AD1280">
        <v>-3.077005815041419</v>
      </c>
      <c r="AE1280">
        <v>21.36615169943272</v>
      </c>
      <c r="AF1280">
        <v>-10.09996909570917</v>
      </c>
      <c r="AG1280">
        <v>6.7842034651295142</v>
      </c>
      <c r="AH1280">
        <v>6.3092020560057476</v>
      </c>
      <c r="AI1280">
        <v>-0.2323076435419551</v>
      </c>
      <c r="AJ1280">
        <v>-2.6235460467276841</v>
      </c>
      <c r="AK1280">
        <v>0.269156178949852</v>
      </c>
      <c r="AL1280">
        <v>-6.7145076563052806</v>
      </c>
      <c r="AM1280">
        <v>1.2117131380079292E-3</v>
      </c>
      <c r="AN1280" s="2"/>
    </row>
    <row r="1281" spans="1:40" x14ac:dyDescent="0.45">
      <c r="A1281">
        <v>1280</v>
      </c>
      <c r="B1281" t="s">
        <v>592</v>
      </c>
      <c r="C1281">
        <v>1987</v>
      </c>
      <c r="D1281">
        <v>31</v>
      </c>
      <c r="E1281" t="s">
        <v>25</v>
      </c>
      <c r="F1281" t="s">
        <v>17</v>
      </c>
      <c r="G1281">
        <v>559</v>
      </c>
      <c r="H1281">
        <v>93</v>
      </c>
      <c r="I1281">
        <v>120</v>
      </c>
      <c r="J1281">
        <v>61</v>
      </c>
      <c r="K1281">
        <v>23</v>
      </c>
      <c r="L1281">
        <v>1</v>
      </c>
      <c r="M1281">
        <v>1</v>
      </c>
      <c r="N1281">
        <v>136</v>
      </c>
      <c r="O1281">
        <v>176</v>
      </c>
      <c r="P1281" s="28">
        <v>5.4</v>
      </c>
      <c r="Q1281">
        <v>3.5</v>
      </c>
      <c r="R1281">
        <v>6.1</v>
      </c>
      <c r="S1281">
        <v>-1.5</v>
      </c>
      <c r="T1281">
        <v>50</v>
      </c>
      <c r="U1281">
        <v>-1</v>
      </c>
      <c r="V1281">
        <v>-47.217614202620098</v>
      </c>
      <c r="W1281">
        <v>10.176207526257844</v>
      </c>
      <c r="X1281">
        <v>3.2371401718444037</v>
      </c>
      <c r="Y1281">
        <v>11.579869917285732</v>
      </c>
      <c r="Z1281">
        <v>-3.6331749289251825</v>
      </c>
      <c r="AA1281">
        <v>-2.1093695353155262</v>
      </c>
      <c r="AB1281">
        <v>-0.134617418043568</v>
      </c>
      <c r="AC1281">
        <v>4.0036045428806899E-2</v>
      </c>
      <c r="AD1281">
        <v>-5.8939829696568022</v>
      </c>
      <c r="AE1281">
        <v>32.69950173130573</v>
      </c>
      <c r="AF1281">
        <v>-10.09996909570917</v>
      </c>
      <c r="AG1281">
        <v>7.6595845574042905</v>
      </c>
      <c r="AH1281">
        <v>8.9502633817755957</v>
      </c>
      <c r="AI1281">
        <v>0.16593403110139648</v>
      </c>
      <c r="AJ1281">
        <v>-10.93144186136535</v>
      </c>
      <c r="AK1281">
        <v>0.134578089474926</v>
      </c>
      <c r="AL1281">
        <v>-5.3770545597569779</v>
      </c>
      <c r="AM1281">
        <v>4.600154781910012E-3</v>
      </c>
      <c r="AN1281" s="2"/>
    </row>
    <row r="1282" spans="1:40" x14ac:dyDescent="0.45">
      <c r="A1282">
        <v>1281</v>
      </c>
      <c r="B1282" t="s">
        <v>392</v>
      </c>
      <c r="C1282">
        <v>1998</v>
      </c>
      <c r="D1282">
        <v>26</v>
      </c>
      <c r="E1282" t="s">
        <v>55</v>
      </c>
      <c r="F1282" t="s">
        <v>13</v>
      </c>
      <c r="G1282">
        <v>620</v>
      </c>
      <c r="H1282">
        <v>94</v>
      </c>
      <c r="I1282">
        <v>155</v>
      </c>
      <c r="J1282">
        <v>73</v>
      </c>
      <c r="K1282">
        <v>43</v>
      </c>
      <c r="L1282">
        <v>1</v>
      </c>
      <c r="M1282">
        <v>3</v>
      </c>
      <c r="N1282">
        <v>73</v>
      </c>
      <c r="O1282">
        <v>151</v>
      </c>
      <c r="P1282" s="28">
        <v>5.4</v>
      </c>
      <c r="Q1282">
        <v>3.3</v>
      </c>
      <c r="R1282">
        <v>4.8</v>
      </c>
      <c r="S1282">
        <v>0</v>
      </c>
      <c r="T1282">
        <v>34</v>
      </c>
      <c r="U1282">
        <v>0</v>
      </c>
      <c r="V1282">
        <v>-47.217614202620098</v>
      </c>
      <c r="W1282">
        <v>11.286670243792242</v>
      </c>
      <c r="X1282">
        <v>3.2719481306814404</v>
      </c>
      <c r="Y1282">
        <v>14.95733197649407</v>
      </c>
      <c r="Z1282">
        <v>-4.3478978657629233</v>
      </c>
      <c r="AA1282">
        <v>-3.9436039138507661</v>
      </c>
      <c r="AB1282">
        <v>-0.134617418043568</v>
      </c>
      <c r="AC1282">
        <v>0.1201081362864207</v>
      </c>
      <c r="AD1282">
        <v>-3.1636820351834309</v>
      </c>
      <c r="AE1282">
        <v>28.05468614447253</v>
      </c>
      <c r="AF1282">
        <v>-10.09996909570917</v>
      </c>
      <c r="AG1282">
        <v>7.2218940112669019</v>
      </c>
      <c r="AH1282">
        <v>7.0428302020529276</v>
      </c>
      <c r="AI1282">
        <v>0</v>
      </c>
      <c r="AJ1282">
        <v>-7.4333804657284377</v>
      </c>
      <c r="AK1282">
        <v>0</v>
      </c>
      <c r="AL1282">
        <v>-4.3852961518518629</v>
      </c>
      <c r="AM1282">
        <v>1.2305876425255265E-2</v>
      </c>
      <c r="AN1282" s="2"/>
    </row>
    <row r="1283" spans="1:40" x14ac:dyDescent="0.45">
      <c r="A1283">
        <v>1282</v>
      </c>
      <c r="B1283" t="s">
        <v>601</v>
      </c>
      <c r="C1283">
        <v>2005</v>
      </c>
      <c r="D1283">
        <v>28</v>
      </c>
      <c r="E1283" t="s">
        <v>235</v>
      </c>
      <c r="F1283" t="s">
        <v>13</v>
      </c>
      <c r="G1283">
        <v>578</v>
      </c>
      <c r="H1283">
        <v>94</v>
      </c>
      <c r="I1283">
        <v>148</v>
      </c>
      <c r="J1283">
        <v>73</v>
      </c>
      <c r="K1283">
        <v>42</v>
      </c>
      <c r="L1283">
        <v>0</v>
      </c>
      <c r="M1283">
        <v>0</v>
      </c>
      <c r="N1283">
        <v>79</v>
      </c>
      <c r="O1283">
        <v>168</v>
      </c>
      <c r="P1283" s="28">
        <v>5.4</v>
      </c>
      <c r="Q1283">
        <v>3.4</v>
      </c>
      <c r="R1283">
        <v>5.5</v>
      </c>
      <c r="S1283">
        <v>-1.2</v>
      </c>
      <c r="T1283">
        <v>48</v>
      </c>
      <c r="U1283">
        <v>-2</v>
      </c>
      <c r="V1283">
        <v>-47.217614202620098</v>
      </c>
      <c r="W1283">
        <v>10.522089356309543</v>
      </c>
      <c r="X1283">
        <v>3.2719481306814404</v>
      </c>
      <c r="Y1283">
        <v>14.281839564652403</v>
      </c>
      <c r="Z1283">
        <v>-4.3478978657629233</v>
      </c>
      <c r="AA1283">
        <v>-3.8518921949240039</v>
      </c>
      <c r="AB1283">
        <v>0</v>
      </c>
      <c r="AC1283">
        <v>0</v>
      </c>
      <c r="AD1283">
        <v>-3.4237106956094663</v>
      </c>
      <c r="AE1283">
        <v>31.213160743519104</v>
      </c>
      <c r="AF1283">
        <v>-10.09996909570917</v>
      </c>
      <c r="AG1283">
        <v>7.4407392843355966</v>
      </c>
      <c r="AH1283">
        <v>8.0699096065189799</v>
      </c>
      <c r="AI1283">
        <v>0.13274722488111718</v>
      </c>
      <c r="AJ1283">
        <v>-10.494184186910736</v>
      </c>
      <c r="AK1283">
        <v>0.269156178949852</v>
      </c>
      <c r="AL1283">
        <v>-4.233678151688367</v>
      </c>
      <c r="AM1283">
        <v>1.4291747449173584E-2</v>
      </c>
      <c r="AN1283" s="2"/>
    </row>
    <row r="1284" spans="1:40" x14ac:dyDescent="0.45">
      <c r="A1284">
        <v>1283</v>
      </c>
      <c r="B1284" t="s">
        <v>541</v>
      </c>
      <c r="C1284">
        <v>1951</v>
      </c>
      <c r="D1284">
        <v>27</v>
      </c>
      <c r="E1284" t="s">
        <v>228</v>
      </c>
      <c r="F1284" t="s">
        <v>17</v>
      </c>
      <c r="G1284">
        <v>681</v>
      </c>
      <c r="H1284">
        <v>118</v>
      </c>
      <c r="I1284">
        <v>156</v>
      </c>
      <c r="J1284">
        <v>88</v>
      </c>
      <c r="K1284">
        <v>25</v>
      </c>
      <c r="L1284">
        <v>3</v>
      </c>
      <c r="M1284">
        <v>9</v>
      </c>
      <c r="N1284">
        <v>93</v>
      </c>
      <c r="O1284">
        <v>138</v>
      </c>
      <c r="P1284" s="28">
        <v>5.4</v>
      </c>
      <c r="Q1284">
        <v>2.8</v>
      </c>
      <c r="R1284">
        <v>5.0999999999999996</v>
      </c>
      <c r="S1284">
        <v>-0.3</v>
      </c>
      <c r="T1284">
        <v>28</v>
      </c>
      <c r="U1284">
        <v>3</v>
      </c>
      <c r="V1284">
        <v>-47.217614202620098</v>
      </c>
      <c r="W1284">
        <v>12.397132961326641</v>
      </c>
      <c r="X1284">
        <v>4.1073391427703188</v>
      </c>
      <c r="Y1284">
        <v>15.053830892471451</v>
      </c>
      <c r="Z1284">
        <v>-5.2413015368100986</v>
      </c>
      <c r="AA1284">
        <v>-2.2927929731690497</v>
      </c>
      <c r="AB1284">
        <v>-0.40385225413070402</v>
      </c>
      <c r="AC1284">
        <v>0.36032440885926209</v>
      </c>
      <c r="AD1284">
        <v>-4.0304442366035484</v>
      </c>
      <c r="AE1284">
        <v>25.639382039319266</v>
      </c>
      <c r="AF1284">
        <v>-10.09996909570917</v>
      </c>
      <c r="AG1284">
        <v>6.1276676459234318</v>
      </c>
      <c r="AH1284">
        <v>7.4830070896812355</v>
      </c>
      <c r="AI1284">
        <v>3.3186806220279294E-2</v>
      </c>
      <c r="AJ1284">
        <v>-6.1216074423645956</v>
      </c>
      <c r="AK1284">
        <v>-0.403734268424778</v>
      </c>
      <c r="AL1284">
        <v>-4.6094450232601609</v>
      </c>
      <c r="AM1284">
        <v>9.8591717152211166E-3</v>
      </c>
      <c r="AN1284" s="2"/>
    </row>
    <row r="1285" spans="1:40" x14ac:dyDescent="0.45">
      <c r="A1285">
        <v>1284</v>
      </c>
      <c r="B1285" t="s">
        <v>462</v>
      </c>
      <c r="C1285">
        <v>2015</v>
      </c>
      <c r="D1285">
        <v>27</v>
      </c>
      <c r="E1285" t="s">
        <v>59</v>
      </c>
      <c r="F1285" t="s">
        <v>13</v>
      </c>
      <c r="G1285">
        <v>657</v>
      </c>
      <c r="H1285">
        <v>93</v>
      </c>
      <c r="I1285">
        <v>168</v>
      </c>
      <c r="J1285">
        <v>95</v>
      </c>
      <c r="K1285">
        <v>33</v>
      </c>
      <c r="L1285">
        <v>2</v>
      </c>
      <c r="M1285">
        <v>3</v>
      </c>
      <c r="N1285">
        <v>53</v>
      </c>
      <c r="O1285">
        <v>139</v>
      </c>
      <c r="P1285" s="28">
        <v>5.4</v>
      </c>
      <c r="Q1285">
        <v>3.1</v>
      </c>
      <c r="R1285">
        <v>4.5</v>
      </c>
      <c r="S1285">
        <v>0.3</v>
      </c>
      <c r="T1285">
        <v>28</v>
      </c>
      <c r="U1285">
        <v>-2</v>
      </c>
      <c r="V1285">
        <v>-47.217614202620098</v>
      </c>
      <c r="W1285">
        <v>11.960229597050812</v>
      </c>
      <c r="X1285">
        <v>3.2371401718444037</v>
      </c>
      <c r="Y1285">
        <v>16.211817884200023</v>
      </c>
      <c r="Z1285">
        <v>-5.6582232499654479</v>
      </c>
      <c r="AA1285">
        <v>-3.0264867245831457</v>
      </c>
      <c r="AB1285">
        <v>-0.269234836087136</v>
      </c>
      <c r="AC1285">
        <v>0.1201081362864207</v>
      </c>
      <c r="AD1285">
        <v>-2.296919833763313</v>
      </c>
      <c r="AE1285">
        <v>25.825174662792591</v>
      </c>
      <c r="AF1285">
        <v>-10.09996909570917</v>
      </c>
      <c r="AG1285">
        <v>6.7842034651295142</v>
      </c>
      <c r="AH1285">
        <v>6.6026533144246198</v>
      </c>
      <c r="AI1285">
        <v>-3.3186806220279294E-2</v>
      </c>
      <c r="AJ1285">
        <v>-6.1216074423645956</v>
      </c>
      <c r="AK1285">
        <v>0.269156178949852</v>
      </c>
      <c r="AL1285">
        <v>-3.71275878063495</v>
      </c>
      <c r="AM1285">
        <v>2.3828434039525722E-2</v>
      </c>
      <c r="AN1285" s="2"/>
    </row>
    <row r="1286" spans="1:40" x14ac:dyDescent="0.45">
      <c r="A1286">
        <v>1285</v>
      </c>
      <c r="B1286" t="s">
        <v>510</v>
      </c>
      <c r="C1286">
        <v>1988</v>
      </c>
      <c r="D1286">
        <v>26</v>
      </c>
      <c r="E1286" t="s">
        <v>313</v>
      </c>
      <c r="F1286" t="s">
        <v>17</v>
      </c>
      <c r="G1286">
        <v>640</v>
      </c>
      <c r="H1286">
        <v>101</v>
      </c>
      <c r="I1286">
        <v>146</v>
      </c>
      <c r="J1286">
        <v>77</v>
      </c>
      <c r="K1286">
        <v>27</v>
      </c>
      <c r="L1286">
        <v>3</v>
      </c>
      <c r="M1286">
        <v>29</v>
      </c>
      <c r="N1286">
        <v>85</v>
      </c>
      <c r="O1286">
        <v>165</v>
      </c>
      <c r="P1286" s="28">
        <v>5.4</v>
      </c>
      <c r="Q1286">
        <v>3.2</v>
      </c>
      <c r="R1286">
        <v>6.2</v>
      </c>
      <c r="S1286">
        <v>-1.4</v>
      </c>
      <c r="T1286">
        <v>40</v>
      </c>
      <c r="U1286">
        <v>1</v>
      </c>
      <c r="V1286">
        <v>-47.217614202620098</v>
      </c>
      <c r="W1286">
        <v>11.650756380688767</v>
      </c>
      <c r="X1286">
        <v>3.5156038425406964</v>
      </c>
      <c r="Y1286">
        <v>14.08884173269764</v>
      </c>
      <c r="Z1286">
        <v>-4.5861388447088363</v>
      </c>
      <c r="AA1286">
        <v>-2.4762164110225742</v>
      </c>
      <c r="AB1286">
        <v>-0.40385225413070402</v>
      </c>
      <c r="AC1286">
        <v>1.1610453174354001</v>
      </c>
      <c r="AD1286">
        <v>-3.6837393560355016</v>
      </c>
      <c r="AE1286">
        <v>30.65578287309912</v>
      </c>
      <c r="AF1286">
        <v>-10.09996909570917</v>
      </c>
      <c r="AG1286">
        <v>7.0030487381982089</v>
      </c>
      <c r="AH1286">
        <v>9.0969890109850322</v>
      </c>
      <c r="AI1286">
        <v>0.15487176236130337</v>
      </c>
      <c r="AJ1286">
        <v>-8.7451534890922797</v>
      </c>
      <c r="AK1286">
        <v>-0.134578089474926</v>
      </c>
      <c r="AL1286">
        <v>-2.0322084787920414E-2</v>
      </c>
      <c r="AM1286">
        <v>0.49491965364495488</v>
      </c>
      <c r="AN1286" s="2"/>
    </row>
    <row r="1287" spans="1:40" x14ac:dyDescent="0.45">
      <c r="A1287">
        <v>1286</v>
      </c>
      <c r="B1287" t="s">
        <v>187</v>
      </c>
      <c r="C1287">
        <v>1964</v>
      </c>
      <c r="D1287">
        <v>23</v>
      </c>
      <c r="E1287" t="s">
        <v>226</v>
      </c>
      <c r="F1287" t="s">
        <v>17</v>
      </c>
      <c r="G1287">
        <v>646</v>
      </c>
      <c r="H1287">
        <v>87</v>
      </c>
      <c r="I1287">
        <v>193</v>
      </c>
      <c r="J1287">
        <v>132</v>
      </c>
      <c r="K1287">
        <v>36</v>
      </c>
      <c r="L1287">
        <v>5</v>
      </c>
      <c r="M1287">
        <v>2</v>
      </c>
      <c r="N1287">
        <v>36</v>
      </c>
      <c r="O1287">
        <v>140</v>
      </c>
      <c r="P1287" s="28">
        <v>5.4</v>
      </c>
      <c r="Q1287">
        <v>2.9</v>
      </c>
      <c r="R1287">
        <v>5.6</v>
      </c>
      <c r="S1287">
        <v>0</v>
      </c>
      <c r="T1287">
        <v>33</v>
      </c>
      <c r="U1287">
        <v>-7</v>
      </c>
      <c r="V1287">
        <v>-47.217614202620098</v>
      </c>
      <c r="W1287">
        <v>11.759982221757724</v>
      </c>
      <c r="X1287">
        <v>3.028292418822184</v>
      </c>
      <c r="Y1287">
        <v>18.624290783634553</v>
      </c>
      <c r="Z1287">
        <v>-7.8619523052151488</v>
      </c>
      <c r="AA1287">
        <v>-3.3016218813634319</v>
      </c>
      <c r="AB1287">
        <v>-0.67308709021783997</v>
      </c>
      <c r="AC1287">
        <v>8.0072090857613798E-2</v>
      </c>
      <c r="AD1287">
        <v>-1.5601719625562125</v>
      </c>
      <c r="AE1287">
        <v>26.01096728626592</v>
      </c>
      <c r="AF1287">
        <v>-10.09996909570917</v>
      </c>
      <c r="AG1287">
        <v>6.3465129189921266</v>
      </c>
      <c r="AH1287">
        <v>8.2166352357284147</v>
      </c>
      <c r="AI1287">
        <v>0</v>
      </c>
      <c r="AJ1287">
        <v>-7.2147516285011308</v>
      </c>
      <c r="AK1287">
        <v>0.94204662632448199</v>
      </c>
      <c r="AL1287">
        <v>-2.920368583800014</v>
      </c>
      <c r="AM1287">
        <v>5.1155807308256827E-2</v>
      </c>
      <c r="AN1287" s="2"/>
    </row>
    <row r="1288" spans="1:40" x14ac:dyDescent="0.45">
      <c r="A1288">
        <v>1287</v>
      </c>
      <c r="B1288" t="s">
        <v>716</v>
      </c>
      <c r="C1288">
        <v>1953</v>
      </c>
      <c r="D1288">
        <v>35</v>
      </c>
      <c r="E1288" t="s">
        <v>717</v>
      </c>
      <c r="F1288" t="s">
        <v>13</v>
      </c>
      <c r="G1288">
        <v>679</v>
      </c>
      <c r="H1288">
        <v>101</v>
      </c>
      <c r="I1288">
        <v>205</v>
      </c>
      <c r="J1288">
        <v>136</v>
      </c>
      <c r="K1288">
        <v>43</v>
      </c>
      <c r="L1288">
        <v>11</v>
      </c>
      <c r="M1288">
        <v>4</v>
      </c>
      <c r="N1288">
        <v>63</v>
      </c>
      <c r="O1288">
        <v>150</v>
      </c>
      <c r="P1288" s="28">
        <v>5.4</v>
      </c>
      <c r="Q1288">
        <v>3.4</v>
      </c>
      <c r="R1288">
        <v>5</v>
      </c>
      <c r="S1288">
        <v>-0.3</v>
      </c>
      <c r="T1288">
        <v>40</v>
      </c>
      <c r="U1288">
        <v>-4</v>
      </c>
      <c r="V1288">
        <v>-47.217614202620098</v>
      </c>
      <c r="W1288">
        <v>12.360724347636989</v>
      </c>
      <c r="X1288">
        <v>3.5156038425406964</v>
      </c>
      <c r="Y1288">
        <v>19.782277775363124</v>
      </c>
      <c r="Z1288">
        <v>-8.1001932841610618</v>
      </c>
      <c r="AA1288">
        <v>-3.9436039138507661</v>
      </c>
      <c r="AB1288">
        <v>-1.4807915984792479</v>
      </c>
      <c r="AC1288">
        <v>0.1601441817152276</v>
      </c>
      <c r="AD1288">
        <v>-2.7303009344733717</v>
      </c>
      <c r="AE1288">
        <v>27.868893520999201</v>
      </c>
      <c r="AF1288">
        <v>-10.09996909570917</v>
      </c>
      <c r="AG1288">
        <v>7.4407392843355966</v>
      </c>
      <c r="AH1288">
        <v>7.3362814604717999</v>
      </c>
      <c r="AI1288">
        <v>3.3186806220279294E-2</v>
      </c>
      <c r="AJ1288">
        <v>-8.7451534890922797</v>
      </c>
      <c r="AK1288">
        <v>0.538312357899704</v>
      </c>
      <c r="AL1288">
        <v>-3.2814629412033769</v>
      </c>
      <c r="AM1288">
        <v>3.6212623212709724E-2</v>
      </c>
      <c r="AN1288" s="2"/>
    </row>
    <row r="1289" spans="1:40" x14ac:dyDescent="0.45">
      <c r="A1289">
        <v>1288</v>
      </c>
      <c r="B1289" t="s">
        <v>457</v>
      </c>
      <c r="C1289">
        <v>1982</v>
      </c>
      <c r="D1289">
        <v>25</v>
      </c>
      <c r="E1289" t="s">
        <v>59</v>
      </c>
      <c r="F1289" t="s">
        <v>13</v>
      </c>
      <c r="G1289">
        <v>619</v>
      </c>
      <c r="H1289">
        <v>76</v>
      </c>
      <c r="I1289">
        <v>160</v>
      </c>
      <c r="J1289">
        <v>115</v>
      </c>
      <c r="K1289">
        <v>22</v>
      </c>
      <c r="L1289">
        <v>8</v>
      </c>
      <c r="M1289">
        <v>11</v>
      </c>
      <c r="N1289">
        <v>48</v>
      </c>
      <c r="O1289">
        <v>112</v>
      </c>
      <c r="P1289" s="28">
        <v>5.4</v>
      </c>
      <c r="Q1289">
        <v>3.5</v>
      </c>
      <c r="R1289">
        <v>4.2</v>
      </c>
      <c r="S1289">
        <v>1.9</v>
      </c>
      <c r="T1289">
        <v>9</v>
      </c>
      <c r="U1289">
        <v>6</v>
      </c>
      <c r="V1289">
        <v>-47.217614202620098</v>
      </c>
      <c r="W1289">
        <v>11.268465936947416</v>
      </c>
      <c r="X1289">
        <v>2.6454048716147818</v>
      </c>
      <c r="Y1289">
        <v>15.439826556380975</v>
      </c>
      <c r="Z1289">
        <v>-6.8494281446950156</v>
      </c>
      <c r="AA1289">
        <v>-2.017657816388764</v>
      </c>
      <c r="AB1289">
        <v>-1.076939344348544</v>
      </c>
      <c r="AC1289">
        <v>0.44039649971687589</v>
      </c>
      <c r="AD1289">
        <v>-2.0802292834082832</v>
      </c>
      <c r="AE1289">
        <v>20.808773829012736</v>
      </c>
      <c r="AF1289">
        <v>-10.09996909570917</v>
      </c>
      <c r="AG1289">
        <v>7.6595845574042905</v>
      </c>
      <c r="AH1289">
        <v>6.1624764267963119</v>
      </c>
      <c r="AI1289">
        <v>-0.21018310606176888</v>
      </c>
      <c r="AJ1289">
        <v>-1.9676595350457631</v>
      </c>
      <c r="AK1289">
        <v>-0.807468536849556</v>
      </c>
      <c r="AL1289">
        <v>-7.9022203872535774</v>
      </c>
      <c r="AM1289">
        <v>3.6978446832021552E-4</v>
      </c>
      <c r="AN1289" s="2"/>
    </row>
    <row r="1290" spans="1:40" x14ac:dyDescent="0.45">
      <c r="A1290">
        <v>1289</v>
      </c>
      <c r="B1290" t="s">
        <v>355</v>
      </c>
      <c r="C1290">
        <v>1968</v>
      </c>
      <c r="D1290">
        <v>26</v>
      </c>
      <c r="E1290" t="s">
        <v>46</v>
      </c>
      <c r="F1290" t="s">
        <v>17</v>
      </c>
      <c r="G1290">
        <v>646</v>
      </c>
      <c r="H1290">
        <v>85</v>
      </c>
      <c r="I1290">
        <v>146</v>
      </c>
      <c r="J1290">
        <v>92</v>
      </c>
      <c r="K1290">
        <v>23</v>
      </c>
      <c r="L1290">
        <v>5</v>
      </c>
      <c r="M1290">
        <v>11</v>
      </c>
      <c r="N1290">
        <v>90</v>
      </c>
      <c r="O1290">
        <v>158</v>
      </c>
      <c r="P1290" s="28">
        <v>5.4</v>
      </c>
      <c r="Q1290">
        <v>3.1</v>
      </c>
      <c r="R1290">
        <v>6.3</v>
      </c>
      <c r="S1290">
        <v>-1.5</v>
      </c>
      <c r="T1290">
        <v>38</v>
      </c>
      <c r="U1290">
        <v>-2</v>
      </c>
      <c r="V1290">
        <v>-47.217614202620098</v>
      </c>
      <c r="W1290">
        <v>11.759982221757724</v>
      </c>
      <c r="X1290">
        <v>2.9586765011481111</v>
      </c>
      <c r="Y1290">
        <v>14.08884173269764</v>
      </c>
      <c r="Z1290">
        <v>-5.4795425157560125</v>
      </c>
      <c r="AA1290">
        <v>-2.1093695353155262</v>
      </c>
      <c r="AB1290">
        <v>-0.67308709021783997</v>
      </c>
      <c r="AC1290">
        <v>0.44039649971687589</v>
      </c>
      <c r="AD1290">
        <v>-3.900429906390531</v>
      </c>
      <c r="AE1290">
        <v>29.355234508785824</v>
      </c>
      <c r="AF1290">
        <v>-10.09996909570917</v>
      </c>
      <c r="AG1290">
        <v>6.7842034651295142</v>
      </c>
      <c r="AH1290">
        <v>9.243714640194467</v>
      </c>
      <c r="AI1290">
        <v>0.16593403110139648</v>
      </c>
      <c r="AJ1290">
        <v>-8.307895814637666</v>
      </c>
      <c r="AK1290">
        <v>0.269156178949852</v>
      </c>
      <c r="AL1290">
        <v>-2.7217683811654423</v>
      </c>
      <c r="AM1290">
        <v>6.1701008228897833E-2</v>
      </c>
      <c r="AN1290" s="2"/>
    </row>
    <row r="1291" spans="1:40" x14ac:dyDescent="0.45">
      <c r="A1291">
        <v>1290</v>
      </c>
      <c r="B1291" t="s">
        <v>718</v>
      </c>
      <c r="C1291">
        <v>2010</v>
      </c>
      <c r="D1291">
        <v>26</v>
      </c>
      <c r="E1291" t="s">
        <v>317</v>
      </c>
      <c r="F1291" t="s">
        <v>17</v>
      </c>
      <c r="G1291">
        <v>664</v>
      </c>
      <c r="H1291">
        <v>94</v>
      </c>
      <c r="I1291">
        <v>150</v>
      </c>
      <c r="J1291">
        <v>90</v>
      </c>
      <c r="K1291">
        <v>33</v>
      </c>
      <c r="L1291">
        <v>0</v>
      </c>
      <c r="M1291">
        <v>28</v>
      </c>
      <c r="N1291">
        <v>74</v>
      </c>
      <c r="O1291">
        <v>108</v>
      </c>
      <c r="P1291" s="28">
        <v>5.4</v>
      </c>
      <c r="Q1291">
        <v>3.4</v>
      </c>
      <c r="R1291">
        <v>3.6</v>
      </c>
      <c r="S1291">
        <v>2.2999999999999998</v>
      </c>
      <c r="T1291">
        <v>8</v>
      </c>
      <c r="U1291">
        <v>4</v>
      </c>
      <c r="V1291">
        <v>-47.217614202620098</v>
      </c>
      <c r="W1291">
        <v>12.087659744964595</v>
      </c>
      <c r="X1291">
        <v>3.2719481306814404</v>
      </c>
      <c r="Y1291">
        <v>14.474837396607164</v>
      </c>
      <c r="Z1291">
        <v>-5.3604220262830555</v>
      </c>
      <c r="AA1291">
        <v>-3.0264867245831457</v>
      </c>
      <c r="AB1291">
        <v>0</v>
      </c>
      <c r="AC1291">
        <v>1.1210092720065932</v>
      </c>
      <c r="AD1291">
        <v>-3.2070201452544369</v>
      </c>
      <c r="AE1291">
        <v>20.065603335119423</v>
      </c>
      <c r="AF1291">
        <v>-10.09996909570917</v>
      </c>
      <c r="AG1291">
        <v>7.4407392843355966</v>
      </c>
      <c r="AH1291">
        <v>5.2821226515396962</v>
      </c>
      <c r="AI1291">
        <v>-0.25443218102214127</v>
      </c>
      <c r="AJ1291">
        <v>-1.749030697818456</v>
      </c>
      <c r="AK1291">
        <v>-0.538312357899704</v>
      </c>
      <c r="AL1291">
        <v>-7.7093676159356965</v>
      </c>
      <c r="AM1291">
        <v>4.4840392187851477E-4</v>
      </c>
      <c r="AN1291" s="2"/>
    </row>
    <row r="1292" spans="1:40" x14ac:dyDescent="0.45">
      <c r="A1292">
        <v>1291</v>
      </c>
      <c r="B1292" t="s">
        <v>183</v>
      </c>
      <c r="C1292">
        <v>1971</v>
      </c>
      <c r="D1292">
        <v>29</v>
      </c>
      <c r="E1292" t="s">
        <v>37</v>
      </c>
      <c r="F1292" t="s">
        <v>17</v>
      </c>
      <c r="G1292">
        <v>649</v>
      </c>
      <c r="H1292">
        <v>82</v>
      </c>
      <c r="I1292">
        <v>162</v>
      </c>
      <c r="J1292">
        <v>114</v>
      </c>
      <c r="K1292">
        <v>24</v>
      </c>
      <c r="L1292">
        <v>1</v>
      </c>
      <c r="M1292">
        <v>8</v>
      </c>
      <c r="N1292">
        <v>93</v>
      </c>
      <c r="O1292">
        <v>151</v>
      </c>
      <c r="P1292" s="28">
        <v>5.4</v>
      </c>
      <c r="Q1292">
        <v>3.2</v>
      </c>
      <c r="R1292">
        <v>6.3</v>
      </c>
      <c r="S1292">
        <v>-1.3</v>
      </c>
      <c r="T1292">
        <v>40</v>
      </c>
      <c r="U1292">
        <v>-1</v>
      </c>
      <c r="V1292">
        <v>-47.217614202620098</v>
      </c>
      <c r="W1292">
        <v>11.814595142292204</v>
      </c>
      <c r="X1292">
        <v>2.854252624637001</v>
      </c>
      <c r="Y1292">
        <v>15.632824388335738</v>
      </c>
      <c r="Z1292">
        <v>-6.7898678999585371</v>
      </c>
      <c r="AA1292">
        <v>-2.201081254242288</v>
      </c>
      <c r="AB1292">
        <v>-0.134617418043568</v>
      </c>
      <c r="AC1292">
        <v>0.32028836343045519</v>
      </c>
      <c r="AD1292">
        <v>-4.0304442366035484</v>
      </c>
      <c r="AE1292">
        <v>28.05468614447253</v>
      </c>
      <c r="AF1292">
        <v>-10.09996909570917</v>
      </c>
      <c r="AG1292">
        <v>7.0030487381982089</v>
      </c>
      <c r="AH1292">
        <v>9.243714640194467</v>
      </c>
      <c r="AI1292">
        <v>0.14380949362121029</v>
      </c>
      <c r="AJ1292">
        <v>-8.7451534890922797</v>
      </c>
      <c r="AK1292">
        <v>0.134578089474926</v>
      </c>
      <c r="AL1292">
        <v>-4.0169499716127479</v>
      </c>
      <c r="AM1292">
        <v>1.7689260812834107E-2</v>
      </c>
      <c r="AN1292" s="2"/>
    </row>
    <row r="1293" spans="1:40" x14ac:dyDescent="0.45">
      <c r="A1293">
        <v>1292</v>
      </c>
      <c r="B1293" t="s">
        <v>719</v>
      </c>
      <c r="C1293">
        <v>2023</v>
      </c>
      <c r="D1293">
        <v>22</v>
      </c>
      <c r="E1293" t="s">
        <v>317</v>
      </c>
      <c r="F1293" t="s">
        <v>17</v>
      </c>
      <c r="G1293">
        <v>645</v>
      </c>
      <c r="H1293">
        <v>116</v>
      </c>
      <c r="I1293">
        <v>161</v>
      </c>
      <c r="J1293">
        <v>96</v>
      </c>
      <c r="K1293">
        <v>30</v>
      </c>
      <c r="L1293">
        <v>10</v>
      </c>
      <c r="M1293">
        <v>54</v>
      </c>
      <c r="N1293">
        <v>57</v>
      </c>
      <c r="O1293">
        <v>134</v>
      </c>
      <c r="P1293" s="28">
        <v>5.4</v>
      </c>
      <c r="Q1293">
        <v>3.3</v>
      </c>
      <c r="R1293">
        <v>5.8</v>
      </c>
      <c r="S1293">
        <v>-0.7</v>
      </c>
      <c r="T1293">
        <v>26</v>
      </c>
      <c r="U1293">
        <v>15</v>
      </c>
      <c r="V1293">
        <v>-47.217614202620098</v>
      </c>
      <c r="W1293">
        <v>11.741777914912898</v>
      </c>
      <c r="X1293">
        <v>4.0377232250962454</v>
      </c>
      <c r="Y1293">
        <v>15.536325472358357</v>
      </c>
      <c r="Z1293">
        <v>-5.7177834947019264</v>
      </c>
      <c r="AA1293">
        <v>-2.7513515678028599</v>
      </c>
      <c r="AB1293">
        <v>-1.3461741804356799</v>
      </c>
      <c r="AC1293">
        <v>2.1619464531555725</v>
      </c>
      <c r="AD1293">
        <v>-2.4702722740473364</v>
      </c>
      <c r="AE1293">
        <v>24.896211545425952</v>
      </c>
      <c r="AF1293">
        <v>-10.09996909570917</v>
      </c>
      <c r="AG1293">
        <v>7.2218940112669019</v>
      </c>
      <c r="AH1293">
        <v>8.5100864941472878</v>
      </c>
      <c r="AI1293">
        <v>7.7435881180651686E-2</v>
      </c>
      <c r="AJ1293">
        <v>-5.6843497679099819</v>
      </c>
      <c r="AK1293">
        <v>-2.01867134212389</v>
      </c>
      <c r="AL1293">
        <v>-3.1227849278070727</v>
      </c>
      <c r="AM1293">
        <v>4.2177122180637266E-2</v>
      </c>
      <c r="AN1293" s="2"/>
    </row>
    <row r="1294" spans="1:40" x14ac:dyDescent="0.45">
      <c r="A1294">
        <v>1293</v>
      </c>
      <c r="B1294" t="s">
        <v>537</v>
      </c>
      <c r="C1294">
        <v>1991</v>
      </c>
      <c r="D1294">
        <v>32</v>
      </c>
      <c r="E1294" t="s">
        <v>94</v>
      </c>
      <c r="F1294" t="s">
        <v>13</v>
      </c>
      <c r="G1294">
        <v>637</v>
      </c>
      <c r="H1294">
        <v>86</v>
      </c>
      <c r="I1294">
        <v>158</v>
      </c>
      <c r="J1294">
        <v>100</v>
      </c>
      <c r="K1294">
        <v>33</v>
      </c>
      <c r="L1294">
        <v>0</v>
      </c>
      <c r="M1294">
        <v>6</v>
      </c>
      <c r="N1294">
        <v>58</v>
      </c>
      <c r="O1294">
        <v>129</v>
      </c>
      <c r="P1294" s="28">
        <v>5.4</v>
      </c>
      <c r="Q1294">
        <v>3.3</v>
      </c>
      <c r="R1294">
        <v>4.9000000000000004</v>
      </c>
      <c r="S1294">
        <v>0.8</v>
      </c>
      <c r="T1294">
        <v>22</v>
      </c>
      <c r="U1294">
        <v>2</v>
      </c>
      <c r="V1294">
        <v>-47.217614202620098</v>
      </c>
      <c r="W1294">
        <v>11.596143460154288</v>
      </c>
      <c r="X1294">
        <v>2.9934844599851478</v>
      </c>
      <c r="Y1294">
        <v>15.246828724426214</v>
      </c>
      <c r="Z1294">
        <v>-5.9560244736478394</v>
      </c>
      <c r="AA1294">
        <v>-3.0264867245831457</v>
      </c>
      <c r="AB1294">
        <v>0</v>
      </c>
      <c r="AC1294">
        <v>0.24021627257284139</v>
      </c>
      <c r="AD1294">
        <v>-2.5136103841183424</v>
      </c>
      <c r="AE1294">
        <v>23.967248428059314</v>
      </c>
      <c r="AF1294">
        <v>-10.09996909570917</v>
      </c>
      <c r="AG1294">
        <v>7.2218940112669019</v>
      </c>
      <c r="AH1294">
        <v>7.1895558312623642</v>
      </c>
      <c r="AI1294">
        <v>-8.8498149920744798E-2</v>
      </c>
      <c r="AJ1294">
        <v>-4.8098344190007536</v>
      </c>
      <c r="AK1294">
        <v>-0.269156178949852</v>
      </c>
      <c r="AL1294">
        <v>-5.5258224408228749</v>
      </c>
      <c r="AM1294">
        <v>3.9667937779067379E-3</v>
      </c>
      <c r="AN1294" s="2"/>
    </row>
    <row r="1295" spans="1:40" x14ac:dyDescent="0.45">
      <c r="A1295">
        <v>1294</v>
      </c>
      <c r="B1295" t="s">
        <v>353</v>
      </c>
      <c r="C1295">
        <v>2009</v>
      </c>
      <c r="D1295">
        <v>33</v>
      </c>
      <c r="E1295" t="s">
        <v>52</v>
      </c>
      <c r="F1295" t="s">
        <v>17</v>
      </c>
      <c r="G1295">
        <v>615</v>
      </c>
      <c r="H1295">
        <v>91</v>
      </c>
      <c r="I1295">
        <v>163</v>
      </c>
      <c r="J1295">
        <v>90</v>
      </c>
      <c r="K1295">
        <v>36</v>
      </c>
      <c r="L1295">
        <v>2</v>
      </c>
      <c r="M1295">
        <v>1</v>
      </c>
      <c r="N1295">
        <v>76</v>
      </c>
      <c r="O1295">
        <v>146</v>
      </c>
      <c r="P1295" s="28">
        <v>5.4</v>
      </c>
      <c r="Q1295">
        <v>3.6</v>
      </c>
      <c r="R1295">
        <v>5.0999999999999996</v>
      </c>
      <c r="S1295">
        <v>-0.6</v>
      </c>
      <c r="T1295">
        <v>42</v>
      </c>
      <c r="U1295">
        <v>-1</v>
      </c>
      <c r="V1295">
        <v>-47.217614202620098</v>
      </c>
      <c r="W1295">
        <v>11.195648709568113</v>
      </c>
      <c r="X1295">
        <v>3.1675242541703308</v>
      </c>
      <c r="Y1295">
        <v>15.72932330431312</v>
      </c>
      <c r="Z1295">
        <v>-5.3604220262830555</v>
      </c>
      <c r="AA1295">
        <v>-3.3016218813634319</v>
      </c>
      <c r="AB1295">
        <v>-0.269234836087136</v>
      </c>
      <c r="AC1295">
        <v>4.0036045428806899E-2</v>
      </c>
      <c r="AD1295">
        <v>-3.2936963653964484</v>
      </c>
      <c r="AE1295">
        <v>27.125723027105888</v>
      </c>
      <c r="AF1295">
        <v>-10.09996909570917</v>
      </c>
      <c r="AG1295">
        <v>7.8784298304729843</v>
      </c>
      <c r="AH1295">
        <v>7.4830070896812355</v>
      </c>
      <c r="AI1295">
        <v>6.6373612440558588E-2</v>
      </c>
      <c r="AJ1295">
        <v>-9.1824111635468935</v>
      </c>
      <c r="AK1295">
        <v>0.134578089474926</v>
      </c>
      <c r="AL1295">
        <v>-5.9043256083502715</v>
      </c>
      <c r="AM1295">
        <v>2.7202009688721252E-3</v>
      </c>
      <c r="AN1295" s="2"/>
    </row>
    <row r="1296" spans="1:40" x14ac:dyDescent="0.45">
      <c r="A1296">
        <v>1295</v>
      </c>
      <c r="B1296" t="s">
        <v>720</v>
      </c>
      <c r="C1296">
        <v>1985</v>
      </c>
      <c r="D1296">
        <v>26</v>
      </c>
      <c r="E1296" t="s">
        <v>37</v>
      </c>
      <c r="F1296" t="s">
        <v>17</v>
      </c>
      <c r="G1296">
        <v>526</v>
      </c>
      <c r="H1296">
        <v>47</v>
      </c>
      <c r="I1296">
        <v>127</v>
      </c>
      <c r="J1296">
        <v>91</v>
      </c>
      <c r="K1296">
        <v>26</v>
      </c>
      <c r="L1296">
        <v>3</v>
      </c>
      <c r="M1296">
        <v>3</v>
      </c>
      <c r="N1296">
        <v>77</v>
      </c>
      <c r="O1296">
        <v>136</v>
      </c>
      <c r="P1296" s="28">
        <v>5.4</v>
      </c>
      <c r="Q1296">
        <v>3.6</v>
      </c>
      <c r="R1296">
        <v>4.8</v>
      </c>
      <c r="S1296">
        <v>1.5</v>
      </c>
      <c r="T1296">
        <v>19</v>
      </c>
      <c r="U1296">
        <v>0</v>
      </c>
      <c r="V1296">
        <v>-47.217614202620098</v>
      </c>
      <c r="W1296">
        <v>9.5754654003785813</v>
      </c>
      <c r="X1296">
        <v>1.6359740653407202</v>
      </c>
      <c r="Y1296">
        <v>12.255362329127399</v>
      </c>
      <c r="Z1296">
        <v>-5.419982271019534</v>
      </c>
      <c r="AA1296">
        <v>-2.384504692095812</v>
      </c>
      <c r="AB1296">
        <v>-0.40385225413070402</v>
      </c>
      <c r="AC1296">
        <v>0.1201081362864207</v>
      </c>
      <c r="AD1296">
        <v>-3.3370344754674544</v>
      </c>
      <c r="AE1296">
        <v>25.267796792372607</v>
      </c>
      <c r="AF1296">
        <v>-10.09996909570917</v>
      </c>
      <c r="AG1296">
        <v>7.8784298304729843</v>
      </c>
      <c r="AH1296">
        <v>7.0428302020529276</v>
      </c>
      <c r="AI1296">
        <v>-0.16593403110139648</v>
      </c>
      <c r="AJ1296">
        <v>-4.153947907318833</v>
      </c>
      <c r="AK1296">
        <v>0</v>
      </c>
      <c r="AL1296">
        <v>-9.4068721734313598</v>
      </c>
      <c r="AM1296">
        <v>8.2150771055633937E-5</v>
      </c>
      <c r="AN1296" s="2"/>
    </row>
    <row r="1297" spans="1:40" x14ac:dyDescent="0.45">
      <c r="A1297">
        <v>1296</v>
      </c>
      <c r="B1297" t="s">
        <v>586</v>
      </c>
      <c r="C1297">
        <v>1948</v>
      </c>
      <c r="D1297">
        <v>32</v>
      </c>
      <c r="E1297" t="s">
        <v>25</v>
      </c>
      <c r="F1297" t="s">
        <v>17</v>
      </c>
      <c r="G1297">
        <v>637</v>
      </c>
      <c r="H1297">
        <v>91</v>
      </c>
      <c r="I1297">
        <v>176</v>
      </c>
      <c r="J1297">
        <v>127</v>
      </c>
      <c r="K1297">
        <v>27</v>
      </c>
      <c r="L1297">
        <v>11</v>
      </c>
      <c r="M1297">
        <v>4</v>
      </c>
      <c r="N1297">
        <v>81</v>
      </c>
      <c r="O1297">
        <v>132</v>
      </c>
      <c r="P1297" s="28">
        <v>5.4</v>
      </c>
      <c r="Q1297">
        <v>2.9</v>
      </c>
      <c r="R1297">
        <v>5.0999999999999996</v>
      </c>
      <c r="S1297">
        <v>-0.3</v>
      </c>
      <c r="T1297">
        <v>26</v>
      </c>
      <c r="U1297">
        <v>5</v>
      </c>
      <c r="V1297">
        <v>-47.217614202620098</v>
      </c>
      <c r="W1297">
        <v>11.596143460154288</v>
      </c>
      <c r="X1297">
        <v>3.1675242541703308</v>
      </c>
      <c r="Y1297">
        <v>16.983809212019072</v>
      </c>
      <c r="Z1297">
        <v>-7.5641510815327564</v>
      </c>
      <c r="AA1297">
        <v>-2.4762164110225742</v>
      </c>
      <c r="AB1297">
        <v>-1.4807915984792479</v>
      </c>
      <c r="AC1297">
        <v>0.1601441817152276</v>
      </c>
      <c r="AD1297">
        <v>-3.5103869157514782</v>
      </c>
      <c r="AE1297">
        <v>24.524626298479298</v>
      </c>
      <c r="AF1297">
        <v>-10.09996909570917</v>
      </c>
      <c r="AG1297">
        <v>6.3465129189921266</v>
      </c>
      <c r="AH1297">
        <v>7.4830070896812355</v>
      </c>
      <c r="AI1297">
        <v>3.3186806220279294E-2</v>
      </c>
      <c r="AJ1297">
        <v>-5.6843497679099819</v>
      </c>
      <c r="AK1297">
        <v>-0.67289044737463</v>
      </c>
      <c r="AL1297">
        <v>-8.4114152989680786</v>
      </c>
      <c r="AM1297">
        <v>2.2226557900828441E-4</v>
      </c>
      <c r="AN1297" s="2"/>
    </row>
    <row r="1298" spans="1:40" x14ac:dyDescent="0.45">
      <c r="A1298">
        <v>1297</v>
      </c>
      <c r="B1298" t="s">
        <v>288</v>
      </c>
      <c r="C1298">
        <v>1949</v>
      </c>
      <c r="D1298">
        <v>22</v>
      </c>
      <c r="E1298" t="s">
        <v>228</v>
      </c>
      <c r="F1298" t="s">
        <v>17</v>
      </c>
      <c r="G1298">
        <v>615</v>
      </c>
      <c r="H1298">
        <v>100</v>
      </c>
      <c r="I1298">
        <v>161</v>
      </c>
      <c r="J1298">
        <v>103</v>
      </c>
      <c r="K1298">
        <v>28</v>
      </c>
      <c r="L1298">
        <v>7</v>
      </c>
      <c r="M1298">
        <v>12</v>
      </c>
      <c r="N1298">
        <v>56</v>
      </c>
      <c r="O1298">
        <v>123</v>
      </c>
      <c r="P1298" s="28">
        <v>5.4</v>
      </c>
      <c r="Q1298">
        <v>3</v>
      </c>
      <c r="R1298">
        <v>4.4000000000000004</v>
      </c>
      <c r="S1298">
        <v>1</v>
      </c>
      <c r="T1298">
        <v>17</v>
      </c>
      <c r="U1298">
        <v>4</v>
      </c>
      <c r="V1298">
        <v>-47.217614202620098</v>
      </c>
      <c r="W1298">
        <v>11.195648709568113</v>
      </c>
      <c r="X1298">
        <v>3.4807958837036601</v>
      </c>
      <c r="Y1298">
        <v>15.536325472358357</v>
      </c>
      <c r="Z1298">
        <v>-6.1347052078572748</v>
      </c>
      <c r="AA1298">
        <v>-2.5679281299493359</v>
      </c>
      <c r="AB1298">
        <v>-0.94232192630497602</v>
      </c>
      <c r="AC1298">
        <v>0.48043254514568279</v>
      </c>
      <c r="AD1298">
        <v>-2.4269341639763304</v>
      </c>
      <c r="AE1298">
        <v>22.852492687219346</v>
      </c>
      <c r="AF1298">
        <v>-10.09996909570917</v>
      </c>
      <c r="AG1298">
        <v>6.5653581920608204</v>
      </c>
      <c r="AH1298">
        <v>6.4559276852151841</v>
      </c>
      <c r="AI1298">
        <v>-0.11062268740093099</v>
      </c>
      <c r="AJ1298">
        <v>-3.7166902328642188</v>
      </c>
      <c r="AK1298">
        <v>-0.538312357899704</v>
      </c>
      <c r="AL1298">
        <v>-7.1881168293108821</v>
      </c>
      <c r="AM1298">
        <v>7.5494017173256193E-4</v>
      </c>
      <c r="AN1298" s="2"/>
    </row>
    <row r="1299" spans="1:40" x14ac:dyDescent="0.45">
      <c r="A1299">
        <v>1298</v>
      </c>
      <c r="B1299" t="s">
        <v>109</v>
      </c>
      <c r="C1299">
        <v>1996</v>
      </c>
      <c r="D1299">
        <v>27</v>
      </c>
      <c r="E1299" t="s">
        <v>52</v>
      </c>
      <c r="F1299" t="s">
        <v>17</v>
      </c>
      <c r="G1299">
        <v>541</v>
      </c>
      <c r="H1299">
        <v>84</v>
      </c>
      <c r="I1299">
        <v>136</v>
      </c>
      <c r="J1299">
        <v>73</v>
      </c>
      <c r="K1299">
        <v>21</v>
      </c>
      <c r="L1299">
        <v>2</v>
      </c>
      <c r="M1299">
        <v>18</v>
      </c>
      <c r="N1299">
        <v>34</v>
      </c>
      <c r="O1299">
        <v>127</v>
      </c>
      <c r="P1299" s="28">
        <v>5.4</v>
      </c>
      <c r="Q1299">
        <v>3.8</v>
      </c>
      <c r="R1299">
        <v>2.8</v>
      </c>
      <c r="S1299">
        <v>2.2000000000000002</v>
      </c>
      <c r="T1299">
        <v>19</v>
      </c>
      <c r="U1299">
        <v>-1</v>
      </c>
      <c r="V1299">
        <v>-47.217614202620098</v>
      </c>
      <c r="W1299">
        <v>9.848530003050973</v>
      </c>
      <c r="X1299">
        <v>2.9238685423110744</v>
      </c>
      <c r="Y1299">
        <v>13.123852572923829</v>
      </c>
      <c r="Z1299">
        <v>-4.3478978657629233</v>
      </c>
      <c r="AA1299">
        <v>-1.925946097462002</v>
      </c>
      <c r="AB1299">
        <v>-0.269234836087136</v>
      </c>
      <c r="AC1299">
        <v>0.72064881771852418</v>
      </c>
      <c r="AD1299">
        <v>-1.4734957424142006</v>
      </c>
      <c r="AE1299">
        <v>23.595663181112656</v>
      </c>
      <c r="AF1299">
        <v>-10.09996909570917</v>
      </c>
      <c r="AG1299">
        <v>8.3161203766103728</v>
      </c>
      <c r="AH1299">
        <v>4.1083176178642073</v>
      </c>
      <c r="AI1299">
        <v>-0.24336991228204821</v>
      </c>
      <c r="AJ1299">
        <v>-4.153947907318833</v>
      </c>
      <c r="AK1299">
        <v>0.134578089474926</v>
      </c>
      <c r="AL1299">
        <v>-6.9598964585898457</v>
      </c>
      <c r="AM1299">
        <v>9.4829473394814729E-4</v>
      </c>
      <c r="AN1299" s="2"/>
    </row>
    <row r="1300" spans="1:40" x14ac:dyDescent="0.45">
      <c r="A1300">
        <v>1299</v>
      </c>
      <c r="B1300" t="s">
        <v>502</v>
      </c>
      <c r="C1300">
        <v>1999</v>
      </c>
      <c r="D1300">
        <v>30</v>
      </c>
      <c r="E1300" t="s">
        <v>22</v>
      </c>
      <c r="F1300" t="s">
        <v>13</v>
      </c>
      <c r="G1300">
        <v>697</v>
      </c>
      <c r="H1300">
        <v>116</v>
      </c>
      <c r="I1300">
        <v>202</v>
      </c>
      <c r="J1300">
        <v>143</v>
      </c>
      <c r="K1300">
        <v>28</v>
      </c>
      <c r="L1300">
        <v>6</v>
      </c>
      <c r="M1300">
        <v>9</v>
      </c>
      <c r="N1300">
        <v>100</v>
      </c>
      <c r="O1300">
        <v>149</v>
      </c>
      <c r="P1300" s="28">
        <v>5.4</v>
      </c>
      <c r="Q1300">
        <v>3</v>
      </c>
      <c r="R1300">
        <v>6.9</v>
      </c>
      <c r="S1300">
        <v>-1.1000000000000001</v>
      </c>
      <c r="T1300">
        <v>45</v>
      </c>
      <c r="U1300">
        <v>0</v>
      </c>
      <c r="V1300">
        <v>-47.217614202620098</v>
      </c>
      <c r="W1300">
        <v>12.68840187084386</v>
      </c>
      <c r="X1300">
        <v>4.0377232250962454</v>
      </c>
      <c r="Y1300">
        <v>19.492781027430983</v>
      </c>
      <c r="Z1300">
        <v>-8.5171149973164102</v>
      </c>
      <c r="AA1300">
        <v>-2.5679281299493359</v>
      </c>
      <c r="AB1300">
        <v>-0.80770450826140805</v>
      </c>
      <c r="AC1300">
        <v>0.36032440885926209</v>
      </c>
      <c r="AD1300">
        <v>-4.3338110071005902</v>
      </c>
      <c r="AE1300">
        <v>27.683100897525872</v>
      </c>
      <c r="AF1300">
        <v>-10.09996909570917</v>
      </c>
      <c r="AG1300">
        <v>6.5653581920608204</v>
      </c>
      <c r="AH1300">
        <v>10.124068415451084</v>
      </c>
      <c r="AI1300">
        <v>0.12168495614102411</v>
      </c>
      <c r="AJ1300">
        <v>-9.8382976752288158</v>
      </c>
      <c r="AK1300">
        <v>0</v>
      </c>
      <c r="AL1300">
        <v>-2.3089966227766752</v>
      </c>
      <c r="AM1300">
        <v>9.0380600402060446E-2</v>
      </c>
      <c r="AN1300" s="2"/>
    </row>
    <row r="1301" spans="1:40" x14ac:dyDescent="0.45">
      <c r="A1301">
        <v>1300</v>
      </c>
      <c r="B1301" t="s">
        <v>721</v>
      </c>
      <c r="C1301">
        <v>2017</v>
      </c>
      <c r="D1301">
        <v>28</v>
      </c>
      <c r="E1301" t="s">
        <v>70</v>
      </c>
      <c r="F1301" t="s">
        <v>13</v>
      </c>
      <c r="G1301">
        <v>689</v>
      </c>
      <c r="H1301">
        <v>100</v>
      </c>
      <c r="I1301">
        <v>191</v>
      </c>
      <c r="J1301">
        <v>123</v>
      </c>
      <c r="K1301">
        <v>44</v>
      </c>
      <c r="L1301">
        <v>4</v>
      </c>
      <c r="M1301">
        <v>25</v>
      </c>
      <c r="N1301">
        <v>38</v>
      </c>
      <c r="O1301">
        <v>105</v>
      </c>
      <c r="P1301" s="28">
        <v>5.4</v>
      </c>
      <c r="Q1301">
        <v>3.1</v>
      </c>
      <c r="R1301">
        <v>4.2</v>
      </c>
      <c r="S1301">
        <v>2.1</v>
      </c>
      <c r="T1301">
        <v>5</v>
      </c>
      <c r="U1301">
        <v>4</v>
      </c>
      <c r="V1301">
        <v>-47.217614202620098</v>
      </c>
      <c r="W1301">
        <v>12.542767416085251</v>
      </c>
      <c r="X1301">
        <v>3.4807958837036601</v>
      </c>
      <c r="Y1301">
        <v>18.43129295167979</v>
      </c>
      <c r="Z1301">
        <v>-7.3259101025868425</v>
      </c>
      <c r="AA1301">
        <v>-4.0353156327775279</v>
      </c>
      <c r="AB1301">
        <v>-0.538469672174272</v>
      </c>
      <c r="AC1301">
        <v>1.0009011357201725</v>
      </c>
      <c r="AD1301">
        <v>-1.6468481826982242</v>
      </c>
      <c r="AE1301">
        <v>19.508225464699439</v>
      </c>
      <c r="AF1301">
        <v>-10.09996909570917</v>
      </c>
      <c r="AG1301">
        <v>6.7842034651295142</v>
      </c>
      <c r="AH1301">
        <v>6.1624764267963119</v>
      </c>
      <c r="AI1301">
        <v>-0.2323076435419551</v>
      </c>
      <c r="AJ1301">
        <v>-1.093144186136535</v>
      </c>
      <c r="AK1301">
        <v>-0.538312357899704</v>
      </c>
      <c r="AL1301">
        <v>-4.8172283323301865</v>
      </c>
      <c r="AM1301">
        <v>8.0242668939215049E-3</v>
      </c>
      <c r="AN1301" s="2"/>
    </row>
    <row r="1302" spans="1:40" x14ac:dyDescent="0.45">
      <c r="A1302">
        <v>1301</v>
      </c>
      <c r="B1302" t="s">
        <v>324</v>
      </c>
      <c r="C1302">
        <v>2007</v>
      </c>
      <c r="D1302">
        <v>30</v>
      </c>
      <c r="E1302" t="s">
        <v>313</v>
      </c>
      <c r="F1302" t="s">
        <v>17</v>
      </c>
      <c r="G1302">
        <v>636</v>
      </c>
      <c r="H1302">
        <v>93</v>
      </c>
      <c r="I1302">
        <v>153</v>
      </c>
      <c r="J1302">
        <v>84</v>
      </c>
      <c r="K1302">
        <v>33</v>
      </c>
      <c r="L1302">
        <v>3</v>
      </c>
      <c r="M1302">
        <v>23</v>
      </c>
      <c r="N1302">
        <v>69</v>
      </c>
      <c r="O1302">
        <v>125</v>
      </c>
      <c r="P1302" s="28">
        <v>5.4</v>
      </c>
      <c r="Q1302">
        <v>3.6</v>
      </c>
      <c r="R1302">
        <v>4.5</v>
      </c>
      <c r="S1302">
        <v>1.3</v>
      </c>
      <c r="T1302">
        <v>17</v>
      </c>
      <c r="U1302">
        <v>7</v>
      </c>
      <c r="V1302">
        <v>-47.217614202620098</v>
      </c>
      <c r="W1302">
        <v>11.577939153309462</v>
      </c>
      <c r="X1302">
        <v>3.2371401718444037</v>
      </c>
      <c r="Y1302">
        <v>14.764334144539308</v>
      </c>
      <c r="Z1302">
        <v>-5.0030605578641856</v>
      </c>
      <c r="AA1302">
        <v>-3.0264867245831457</v>
      </c>
      <c r="AB1302">
        <v>-0.40385225413070402</v>
      </c>
      <c r="AC1302">
        <v>0.92082904486255868</v>
      </c>
      <c r="AD1302">
        <v>-2.9903295948994071</v>
      </c>
      <c r="AE1302">
        <v>23.224077934166001</v>
      </c>
      <c r="AF1302">
        <v>-10.09996909570917</v>
      </c>
      <c r="AG1302">
        <v>7.8784298304729843</v>
      </c>
      <c r="AH1302">
        <v>6.6026533144246198</v>
      </c>
      <c r="AI1302">
        <v>-0.14380949362121029</v>
      </c>
      <c r="AJ1302">
        <v>-3.7166902328642188</v>
      </c>
      <c r="AK1302">
        <v>-0.94204662632448199</v>
      </c>
      <c r="AL1302">
        <v>-5.3384551889972887</v>
      </c>
      <c r="AM1302">
        <v>4.7803238908611474E-3</v>
      </c>
      <c r="AN1302" s="2"/>
    </row>
    <row r="1303" spans="1:40" x14ac:dyDescent="0.45">
      <c r="A1303">
        <v>1302</v>
      </c>
      <c r="B1303" t="s">
        <v>284</v>
      </c>
      <c r="C1303">
        <v>2006</v>
      </c>
      <c r="D1303">
        <v>27</v>
      </c>
      <c r="E1303" t="s">
        <v>97</v>
      </c>
      <c r="F1303" t="s">
        <v>13</v>
      </c>
      <c r="G1303">
        <v>681</v>
      </c>
      <c r="H1303">
        <v>88</v>
      </c>
      <c r="I1303">
        <v>166</v>
      </c>
      <c r="J1303">
        <v>98</v>
      </c>
      <c r="K1303">
        <v>39</v>
      </c>
      <c r="L1303">
        <v>4</v>
      </c>
      <c r="M1303">
        <v>11</v>
      </c>
      <c r="N1303">
        <v>47</v>
      </c>
      <c r="O1303">
        <v>105</v>
      </c>
      <c r="P1303" s="28">
        <v>5.4</v>
      </c>
      <c r="Q1303">
        <v>3.1</v>
      </c>
      <c r="R1303">
        <v>3.6</v>
      </c>
      <c r="S1303">
        <v>2.2000000000000002</v>
      </c>
      <c r="T1303">
        <v>8</v>
      </c>
      <c r="U1303">
        <v>0</v>
      </c>
      <c r="V1303">
        <v>-47.217614202620098</v>
      </c>
      <c r="W1303">
        <v>12.397132961326641</v>
      </c>
      <c r="X1303">
        <v>3.0631003776592207</v>
      </c>
      <c r="Y1303">
        <v>16.01882005224526</v>
      </c>
      <c r="Z1303">
        <v>-5.8369039841748833</v>
      </c>
      <c r="AA1303">
        <v>-3.5767570381437181</v>
      </c>
      <c r="AB1303">
        <v>-0.538469672174272</v>
      </c>
      <c r="AC1303">
        <v>0.44039649971687589</v>
      </c>
      <c r="AD1303">
        <v>-2.0368911733372772</v>
      </c>
      <c r="AE1303">
        <v>19.508225464699439</v>
      </c>
      <c r="AF1303">
        <v>-10.09996909570917</v>
      </c>
      <c r="AG1303">
        <v>6.7842034651295142</v>
      </c>
      <c r="AH1303">
        <v>5.2821226515396962</v>
      </c>
      <c r="AI1303">
        <v>-0.24336991228204821</v>
      </c>
      <c r="AJ1303">
        <v>-1.749030697818456</v>
      </c>
      <c r="AK1303">
        <v>0</v>
      </c>
      <c r="AL1303">
        <v>-7.805004303943277</v>
      </c>
      <c r="AM1303">
        <v>4.0752351944354961E-4</v>
      </c>
      <c r="AN1303" s="2"/>
    </row>
    <row r="1304" spans="1:40" x14ac:dyDescent="0.45">
      <c r="A1304">
        <v>1303</v>
      </c>
      <c r="B1304" t="s">
        <v>722</v>
      </c>
      <c r="C1304">
        <v>1957</v>
      </c>
      <c r="D1304">
        <v>25</v>
      </c>
      <c r="E1304" t="s">
        <v>25</v>
      </c>
      <c r="F1304" t="s">
        <v>17</v>
      </c>
      <c r="G1304">
        <v>728</v>
      </c>
      <c r="H1304">
        <v>108</v>
      </c>
      <c r="I1304">
        <v>176</v>
      </c>
      <c r="J1304">
        <v>136</v>
      </c>
      <c r="K1304">
        <v>25</v>
      </c>
      <c r="L1304">
        <v>7</v>
      </c>
      <c r="M1304">
        <v>21</v>
      </c>
      <c r="N1304">
        <v>71</v>
      </c>
      <c r="O1304">
        <v>90</v>
      </c>
      <c r="P1304" s="28">
        <v>5.4</v>
      </c>
      <c r="Q1304">
        <v>2.9</v>
      </c>
      <c r="R1304">
        <v>3.6</v>
      </c>
      <c r="S1304">
        <v>2.5</v>
      </c>
      <c r="T1304">
        <v>-4</v>
      </c>
      <c r="U1304">
        <v>9</v>
      </c>
      <c r="V1304">
        <v>-47.217614202620098</v>
      </c>
      <c r="W1304">
        <v>13.252735383033473</v>
      </c>
      <c r="X1304">
        <v>3.7592595543999527</v>
      </c>
      <c r="Y1304">
        <v>16.983809212019072</v>
      </c>
      <c r="Z1304">
        <v>-8.1001932841610618</v>
      </c>
      <c r="AA1304">
        <v>-2.2927929731690497</v>
      </c>
      <c r="AB1304">
        <v>-0.94232192630497602</v>
      </c>
      <c r="AC1304">
        <v>0.84075695400494488</v>
      </c>
      <c r="AD1304">
        <v>-3.077005815041419</v>
      </c>
      <c r="AE1304">
        <v>16.72133611259952</v>
      </c>
      <c r="AF1304">
        <v>-10.09996909570917</v>
      </c>
      <c r="AG1304">
        <v>6.3465129189921266</v>
      </c>
      <c r="AH1304">
        <v>5.2821226515396962</v>
      </c>
      <c r="AI1304">
        <v>-0.27655671850232749</v>
      </c>
      <c r="AJ1304">
        <v>0.874515348909228</v>
      </c>
      <c r="AK1304">
        <v>-1.211202805274334</v>
      </c>
      <c r="AL1304">
        <v>-9.1566086852844197</v>
      </c>
      <c r="AM1304">
        <v>1.0550901063196176E-4</v>
      </c>
      <c r="AN1304" s="2"/>
    </row>
    <row r="1305" spans="1:40" x14ac:dyDescent="0.45">
      <c r="A1305">
        <v>1304</v>
      </c>
      <c r="B1305" t="s">
        <v>475</v>
      </c>
      <c r="C1305">
        <v>1972</v>
      </c>
      <c r="D1305">
        <v>30</v>
      </c>
      <c r="E1305" t="s">
        <v>94</v>
      </c>
      <c r="F1305" t="s">
        <v>13</v>
      </c>
      <c r="G1305">
        <v>681</v>
      </c>
      <c r="H1305">
        <v>85</v>
      </c>
      <c r="I1305">
        <v>150</v>
      </c>
      <c r="J1305">
        <v>115</v>
      </c>
      <c r="K1305">
        <v>25</v>
      </c>
      <c r="L1305">
        <v>2</v>
      </c>
      <c r="M1305">
        <v>52</v>
      </c>
      <c r="N1305">
        <v>32</v>
      </c>
      <c r="O1305">
        <v>84</v>
      </c>
      <c r="P1305" s="28">
        <v>5.4</v>
      </c>
      <c r="Q1305">
        <v>3.1</v>
      </c>
      <c r="R1305">
        <v>3.6</v>
      </c>
      <c r="S1305">
        <v>3</v>
      </c>
      <c r="T1305">
        <v>-6</v>
      </c>
      <c r="U1305">
        <v>8</v>
      </c>
      <c r="V1305">
        <v>-47.217614202620098</v>
      </c>
      <c r="W1305">
        <v>12.397132961326641</v>
      </c>
      <c r="X1305">
        <v>2.9586765011481111</v>
      </c>
      <c r="Y1305">
        <v>14.474837396607164</v>
      </c>
      <c r="Z1305">
        <v>-6.8494281446950156</v>
      </c>
      <c r="AA1305">
        <v>-2.2927929731690497</v>
      </c>
      <c r="AB1305">
        <v>-0.269234836087136</v>
      </c>
      <c r="AC1305">
        <v>2.0818743622979587</v>
      </c>
      <c r="AD1305">
        <v>-1.3868195222721889</v>
      </c>
      <c r="AE1305">
        <v>15.606580371759552</v>
      </c>
      <c r="AF1305">
        <v>-10.09996909570917</v>
      </c>
      <c r="AG1305">
        <v>6.7842034651295142</v>
      </c>
      <c r="AH1305">
        <v>5.2821226515396962</v>
      </c>
      <c r="AI1305">
        <v>-0.33186806220279297</v>
      </c>
      <c r="AJ1305">
        <v>1.3117730233638421</v>
      </c>
      <c r="AK1305">
        <v>-1.076624715799408</v>
      </c>
      <c r="AL1305">
        <v>-8.6271508193823756</v>
      </c>
      <c r="AM1305">
        <v>1.7914232116171661E-4</v>
      </c>
      <c r="AN1305" s="2"/>
    </row>
    <row r="1306" spans="1:40" x14ac:dyDescent="0.45">
      <c r="A1306">
        <v>1305</v>
      </c>
      <c r="B1306" t="s">
        <v>137</v>
      </c>
      <c r="C1306">
        <v>1990</v>
      </c>
      <c r="D1306">
        <v>25</v>
      </c>
      <c r="E1306" t="s">
        <v>94</v>
      </c>
      <c r="F1306" t="s">
        <v>13</v>
      </c>
      <c r="G1306">
        <v>563</v>
      </c>
      <c r="H1306">
        <v>83</v>
      </c>
      <c r="I1306">
        <v>132</v>
      </c>
      <c r="J1306">
        <v>79</v>
      </c>
      <c r="K1306">
        <v>14</v>
      </c>
      <c r="L1306">
        <v>2</v>
      </c>
      <c r="M1306">
        <v>19</v>
      </c>
      <c r="N1306">
        <v>72</v>
      </c>
      <c r="O1306">
        <v>159</v>
      </c>
      <c r="P1306" s="28">
        <v>5.4</v>
      </c>
      <c r="Q1306">
        <v>3.5</v>
      </c>
      <c r="R1306">
        <v>5.0999999999999996</v>
      </c>
      <c r="S1306">
        <v>-0.4</v>
      </c>
      <c r="T1306">
        <v>37</v>
      </c>
      <c r="U1306">
        <v>-1</v>
      </c>
      <c r="V1306">
        <v>-47.217614202620098</v>
      </c>
      <c r="W1306">
        <v>10.249024753637149</v>
      </c>
      <c r="X1306">
        <v>2.8890605834740377</v>
      </c>
      <c r="Y1306">
        <v>12.737856909014305</v>
      </c>
      <c r="Z1306">
        <v>-4.7052593341817932</v>
      </c>
      <c r="AA1306">
        <v>-1.283964064974668</v>
      </c>
      <c r="AB1306">
        <v>-0.269234836087136</v>
      </c>
      <c r="AC1306">
        <v>0.76068486314733108</v>
      </c>
      <c r="AD1306">
        <v>-3.120343925112425</v>
      </c>
      <c r="AE1306">
        <v>29.541027132259153</v>
      </c>
      <c r="AF1306">
        <v>-10.09996909570917</v>
      </c>
      <c r="AG1306">
        <v>7.6595845574042905</v>
      </c>
      <c r="AH1306">
        <v>7.4830070896812355</v>
      </c>
      <c r="AI1306">
        <v>4.4249074960372399E-2</v>
      </c>
      <c r="AJ1306">
        <v>-8.0892669774103592</v>
      </c>
      <c r="AK1306">
        <v>0.134578089474926</v>
      </c>
      <c r="AL1306">
        <v>-3.2865793830428438</v>
      </c>
      <c r="AM1306">
        <v>3.6034476020497176E-2</v>
      </c>
      <c r="AN1306" s="2"/>
    </row>
    <row r="1307" spans="1:40" x14ac:dyDescent="0.45">
      <c r="A1307">
        <v>1306</v>
      </c>
      <c r="B1307" t="s">
        <v>54</v>
      </c>
      <c r="C1307">
        <v>2019</v>
      </c>
      <c r="D1307">
        <v>33</v>
      </c>
      <c r="E1307" t="s">
        <v>19</v>
      </c>
      <c r="F1307" t="s">
        <v>17</v>
      </c>
      <c r="G1307">
        <v>659</v>
      </c>
      <c r="H1307">
        <v>96</v>
      </c>
      <c r="I1307">
        <v>142</v>
      </c>
      <c r="J1307">
        <v>72</v>
      </c>
      <c r="K1307">
        <v>33</v>
      </c>
      <c r="L1307">
        <v>0</v>
      </c>
      <c r="M1307">
        <v>4</v>
      </c>
      <c r="N1307">
        <v>100</v>
      </c>
      <c r="O1307">
        <v>126</v>
      </c>
      <c r="P1307" s="28">
        <v>5.4</v>
      </c>
      <c r="Q1307">
        <v>3.4</v>
      </c>
      <c r="R1307">
        <v>4.5999999999999996</v>
      </c>
      <c r="S1307">
        <v>1.2</v>
      </c>
      <c r="T1307">
        <v>26</v>
      </c>
      <c r="U1307">
        <v>-2</v>
      </c>
      <c r="V1307">
        <v>-47.217614202620098</v>
      </c>
      <c r="W1307">
        <v>11.996638210740464</v>
      </c>
      <c r="X1307">
        <v>3.3415640483555133</v>
      </c>
      <c r="Y1307">
        <v>13.702846068788116</v>
      </c>
      <c r="Z1307">
        <v>-4.2883376210264448</v>
      </c>
      <c r="AA1307">
        <v>-3.0264867245831457</v>
      </c>
      <c r="AB1307">
        <v>0</v>
      </c>
      <c r="AC1307">
        <v>0.1601441817152276</v>
      </c>
      <c r="AD1307">
        <v>-4.3338110071005902</v>
      </c>
      <c r="AE1307">
        <v>23.40987055763933</v>
      </c>
      <c r="AF1307">
        <v>-10.09996909570917</v>
      </c>
      <c r="AG1307">
        <v>7.4407392843355966</v>
      </c>
      <c r="AH1307">
        <v>6.7493789436340554</v>
      </c>
      <c r="AI1307">
        <v>-0.13274722488111718</v>
      </c>
      <c r="AJ1307">
        <v>-5.6843497679099819</v>
      </c>
      <c r="AK1307">
        <v>0.269156178949852</v>
      </c>
      <c r="AL1307">
        <v>-7.7129781696723905</v>
      </c>
      <c r="AM1307">
        <v>4.4678857666764202E-4</v>
      </c>
      <c r="AN1307" s="2"/>
    </row>
    <row r="1308" spans="1:40" x14ac:dyDescent="0.45">
      <c r="A1308">
        <v>1307</v>
      </c>
      <c r="B1308" t="s">
        <v>309</v>
      </c>
      <c r="C1308">
        <v>1963</v>
      </c>
      <c r="D1308">
        <v>28</v>
      </c>
      <c r="E1308" t="s">
        <v>59</v>
      </c>
      <c r="F1308" t="s">
        <v>13</v>
      </c>
      <c r="G1308">
        <v>616</v>
      </c>
      <c r="H1308">
        <v>89</v>
      </c>
      <c r="I1308">
        <v>172</v>
      </c>
      <c r="J1308">
        <v>118</v>
      </c>
      <c r="K1308">
        <v>24</v>
      </c>
      <c r="L1308">
        <v>3</v>
      </c>
      <c r="M1308">
        <v>6</v>
      </c>
      <c r="N1308">
        <v>54</v>
      </c>
      <c r="O1308">
        <v>144</v>
      </c>
      <c r="P1308" s="28">
        <v>5.4</v>
      </c>
      <c r="Q1308">
        <v>3.6</v>
      </c>
      <c r="R1308">
        <v>5.2</v>
      </c>
      <c r="S1308">
        <v>-0.4</v>
      </c>
      <c r="T1308">
        <v>35</v>
      </c>
      <c r="U1308">
        <v>2</v>
      </c>
      <c r="V1308">
        <v>-47.217614202620098</v>
      </c>
      <c r="W1308">
        <v>11.213853016412939</v>
      </c>
      <c r="X1308">
        <v>3.0979083364962574</v>
      </c>
      <c r="Y1308">
        <v>16.597813548109549</v>
      </c>
      <c r="Z1308">
        <v>-7.028108878904451</v>
      </c>
      <c r="AA1308">
        <v>-2.201081254242288</v>
      </c>
      <c r="AB1308">
        <v>-0.40385225413070402</v>
      </c>
      <c r="AC1308">
        <v>0.24021627257284139</v>
      </c>
      <c r="AD1308">
        <v>-2.3402579438343185</v>
      </c>
      <c r="AE1308">
        <v>26.754137780159233</v>
      </c>
      <c r="AF1308">
        <v>-10.09996909570917</v>
      </c>
      <c r="AG1308">
        <v>7.8784298304729843</v>
      </c>
      <c r="AH1308">
        <v>7.6297327188906721</v>
      </c>
      <c r="AI1308">
        <v>4.4249074960372399E-2</v>
      </c>
      <c r="AJ1308">
        <v>-7.6520093029557446</v>
      </c>
      <c r="AK1308">
        <v>-0.269156178949852</v>
      </c>
      <c r="AL1308">
        <v>-3.7557085332717728</v>
      </c>
      <c r="AM1308">
        <v>2.2849565076282202E-2</v>
      </c>
      <c r="AN1308" s="2"/>
    </row>
    <row r="1309" spans="1:40" x14ac:dyDescent="0.45">
      <c r="A1309">
        <v>1308</v>
      </c>
      <c r="B1309" t="s">
        <v>416</v>
      </c>
      <c r="C1309">
        <v>1965</v>
      </c>
      <c r="D1309">
        <v>26</v>
      </c>
      <c r="E1309" t="s">
        <v>76</v>
      </c>
      <c r="F1309" t="s">
        <v>13</v>
      </c>
      <c r="G1309">
        <v>647</v>
      </c>
      <c r="H1309">
        <v>107</v>
      </c>
      <c r="I1309">
        <v>185</v>
      </c>
      <c r="J1309">
        <v>124</v>
      </c>
      <c r="K1309">
        <v>40</v>
      </c>
      <c r="L1309">
        <v>5</v>
      </c>
      <c r="M1309">
        <v>19</v>
      </c>
      <c r="N1309">
        <v>55</v>
      </c>
      <c r="O1309">
        <v>141</v>
      </c>
      <c r="P1309" s="28">
        <v>5.4</v>
      </c>
      <c r="Q1309">
        <v>3.5</v>
      </c>
      <c r="R1309">
        <v>4.8</v>
      </c>
      <c r="S1309">
        <v>-0.1</v>
      </c>
      <c r="T1309">
        <v>28</v>
      </c>
      <c r="U1309">
        <v>4</v>
      </c>
      <c r="V1309">
        <v>-47.217614202620098</v>
      </c>
      <c r="W1309">
        <v>11.77818652860255</v>
      </c>
      <c r="X1309">
        <v>3.7244515955629161</v>
      </c>
      <c r="Y1309">
        <v>17.852299455815501</v>
      </c>
      <c r="Z1309">
        <v>-7.385470347323321</v>
      </c>
      <c r="AA1309">
        <v>-3.6684687570704799</v>
      </c>
      <c r="AB1309">
        <v>-0.67308709021783997</v>
      </c>
      <c r="AC1309">
        <v>0.76068486314733108</v>
      </c>
      <c r="AD1309">
        <v>-2.3835960539053245</v>
      </c>
      <c r="AE1309">
        <v>26.196759909739249</v>
      </c>
      <c r="AF1309">
        <v>-10.09996909570917</v>
      </c>
      <c r="AG1309">
        <v>7.6595845574042905</v>
      </c>
      <c r="AH1309">
        <v>7.0428302020529276</v>
      </c>
      <c r="AI1309">
        <v>1.10622687400931E-2</v>
      </c>
      <c r="AJ1309">
        <v>-6.1216074423645956</v>
      </c>
      <c r="AK1309">
        <v>-0.538312357899704</v>
      </c>
      <c r="AL1309">
        <v>-3.0622659660456764</v>
      </c>
      <c r="AM1309">
        <v>4.4690860957220718E-2</v>
      </c>
      <c r="AN1309" s="2"/>
    </row>
    <row r="1310" spans="1:40" x14ac:dyDescent="0.45">
      <c r="A1310">
        <v>1309</v>
      </c>
      <c r="B1310" t="s">
        <v>723</v>
      </c>
      <c r="C1310">
        <v>2002</v>
      </c>
      <c r="D1310">
        <v>27</v>
      </c>
      <c r="E1310" t="s">
        <v>301</v>
      </c>
      <c r="F1310" t="s">
        <v>17</v>
      </c>
      <c r="G1310">
        <v>681</v>
      </c>
      <c r="H1310">
        <v>103</v>
      </c>
      <c r="I1310">
        <v>190</v>
      </c>
      <c r="J1310">
        <v>125</v>
      </c>
      <c r="K1310">
        <v>43</v>
      </c>
      <c r="L1310">
        <v>3</v>
      </c>
      <c r="M1310">
        <v>2</v>
      </c>
      <c r="N1310">
        <v>60</v>
      </c>
      <c r="O1310">
        <v>124</v>
      </c>
      <c r="P1310" s="28">
        <v>5.4</v>
      </c>
      <c r="Q1310">
        <v>3.4</v>
      </c>
      <c r="R1310">
        <v>5.0999999999999996</v>
      </c>
      <c r="S1310">
        <v>0.8</v>
      </c>
      <c r="T1310">
        <v>24</v>
      </c>
      <c r="U1310">
        <v>2</v>
      </c>
      <c r="V1310">
        <v>-47.217614202620098</v>
      </c>
      <c r="W1310">
        <v>12.397132961326641</v>
      </c>
      <c r="X1310">
        <v>3.5852197602147697</v>
      </c>
      <c r="Y1310">
        <v>18.334794035702409</v>
      </c>
      <c r="Z1310">
        <v>-7.4450305920597994</v>
      </c>
      <c r="AA1310">
        <v>-3.9436039138507661</v>
      </c>
      <c r="AB1310">
        <v>-0.40385225413070402</v>
      </c>
      <c r="AC1310">
        <v>8.0072090857613798E-2</v>
      </c>
      <c r="AD1310">
        <v>-2.6002866042603543</v>
      </c>
      <c r="AE1310">
        <v>23.038285310692672</v>
      </c>
      <c r="AF1310">
        <v>-10.09996909570917</v>
      </c>
      <c r="AG1310">
        <v>7.4407392843355966</v>
      </c>
      <c r="AH1310">
        <v>7.4830070896812355</v>
      </c>
      <c r="AI1310">
        <v>-8.8498149920744798E-2</v>
      </c>
      <c r="AJ1310">
        <v>-5.2470920934553682</v>
      </c>
      <c r="AK1310">
        <v>-0.269156178949852</v>
      </c>
      <c r="AL1310">
        <v>-4.9558525521459229</v>
      </c>
      <c r="AM1310">
        <v>6.9928299584410079E-3</v>
      </c>
      <c r="AN1310" s="2"/>
    </row>
    <row r="1311" spans="1:40" x14ac:dyDescent="0.45">
      <c r="A1311">
        <v>1310</v>
      </c>
      <c r="B1311" t="s">
        <v>724</v>
      </c>
      <c r="C1311">
        <v>1968</v>
      </c>
      <c r="D1311">
        <v>29</v>
      </c>
      <c r="E1311" t="s">
        <v>62</v>
      </c>
      <c r="F1311" t="s">
        <v>17</v>
      </c>
      <c r="G1311">
        <v>598</v>
      </c>
      <c r="H1311">
        <v>59</v>
      </c>
      <c r="I1311">
        <v>185</v>
      </c>
      <c r="J1311">
        <v>153</v>
      </c>
      <c r="K1311">
        <v>28</v>
      </c>
      <c r="L1311">
        <v>4</v>
      </c>
      <c r="M1311">
        <v>18</v>
      </c>
      <c r="N1311">
        <v>27</v>
      </c>
      <c r="O1311">
        <v>130</v>
      </c>
      <c r="P1311" s="28">
        <v>5.4</v>
      </c>
      <c r="Q1311">
        <v>3.3</v>
      </c>
      <c r="R1311">
        <v>5.2</v>
      </c>
      <c r="S1311">
        <v>0.1</v>
      </c>
      <c r="T1311">
        <v>22</v>
      </c>
      <c r="U1311">
        <v>4</v>
      </c>
      <c r="V1311">
        <v>-47.217614202620098</v>
      </c>
      <c r="W1311">
        <v>10.886175493206066</v>
      </c>
      <c r="X1311">
        <v>2.0536695713851594</v>
      </c>
      <c r="Y1311">
        <v>17.852299455815501</v>
      </c>
      <c r="Z1311">
        <v>-9.1127174446811949</v>
      </c>
      <c r="AA1311">
        <v>-2.5679281299493359</v>
      </c>
      <c r="AB1311">
        <v>-0.538469672174272</v>
      </c>
      <c r="AC1311">
        <v>0.72064881771852418</v>
      </c>
      <c r="AD1311">
        <v>-1.1701289719171593</v>
      </c>
      <c r="AE1311">
        <v>24.153041051532639</v>
      </c>
      <c r="AF1311">
        <v>-10.09996909570917</v>
      </c>
      <c r="AG1311">
        <v>7.2218940112669019</v>
      </c>
      <c r="AH1311">
        <v>7.6297327188906721</v>
      </c>
      <c r="AI1311">
        <v>-1.10622687400931E-2</v>
      </c>
      <c r="AJ1311">
        <v>-4.8098344190007536</v>
      </c>
      <c r="AK1311">
        <v>-0.538312357899704</v>
      </c>
      <c r="AL1311">
        <v>-5.5485754428763192</v>
      </c>
      <c r="AM1311">
        <v>3.8779024241630588E-3</v>
      </c>
      <c r="AN1311" s="2"/>
    </row>
    <row r="1312" spans="1:40" x14ac:dyDescent="0.45">
      <c r="A1312">
        <v>1311</v>
      </c>
      <c r="B1312" t="s">
        <v>167</v>
      </c>
      <c r="C1312">
        <v>1972</v>
      </c>
      <c r="D1312">
        <v>26</v>
      </c>
      <c r="E1312" t="s">
        <v>76</v>
      </c>
      <c r="F1312" t="s">
        <v>13</v>
      </c>
      <c r="G1312">
        <v>591</v>
      </c>
      <c r="H1312">
        <v>61</v>
      </c>
      <c r="I1312">
        <v>170</v>
      </c>
      <c r="J1312">
        <v>143</v>
      </c>
      <c r="K1312">
        <v>21</v>
      </c>
      <c r="L1312">
        <v>6</v>
      </c>
      <c r="M1312">
        <v>12</v>
      </c>
      <c r="N1312">
        <v>43</v>
      </c>
      <c r="O1312">
        <v>119</v>
      </c>
      <c r="P1312" s="28">
        <v>5.4</v>
      </c>
      <c r="Q1312">
        <v>3.1</v>
      </c>
      <c r="R1312">
        <v>4.8</v>
      </c>
      <c r="S1312">
        <v>1.1000000000000001</v>
      </c>
      <c r="T1312">
        <v>13</v>
      </c>
      <c r="U1312">
        <v>4</v>
      </c>
      <c r="V1312">
        <v>-47.217614202620098</v>
      </c>
      <c r="W1312">
        <v>10.758745345292283</v>
      </c>
      <c r="X1312">
        <v>2.1232854890592328</v>
      </c>
      <c r="Y1312">
        <v>16.404815716154786</v>
      </c>
      <c r="Z1312">
        <v>-8.5171149973164102</v>
      </c>
      <c r="AA1312">
        <v>-1.925946097462002</v>
      </c>
      <c r="AB1312">
        <v>-0.80770450826140805</v>
      </c>
      <c r="AC1312">
        <v>0.48043254514568279</v>
      </c>
      <c r="AD1312">
        <v>-1.8635387330532538</v>
      </c>
      <c r="AE1312">
        <v>22.109322193326033</v>
      </c>
      <c r="AF1312">
        <v>-10.09996909570917</v>
      </c>
      <c r="AG1312">
        <v>6.7842034651295142</v>
      </c>
      <c r="AH1312">
        <v>7.0428302020529276</v>
      </c>
      <c r="AI1312">
        <v>-0.12168495614102411</v>
      </c>
      <c r="AJ1312">
        <v>-2.842174883954991</v>
      </c>
      <c r="AK1312">
        <v>-0.538312357899704</v>
      </c>
      <c r="AL1312">
        <v>-8.2304248762576027</v>
      </c>
      <c r="AM1312">
        <v>2.6635214698106526E-4</v>
      </c>
      <c r="AN1312" s="2"/>
    </row>
    <row r="1313" spans="1:40" x14ac:dyDescent="0.45">
      <c r="A1313">
        <v>1312</v>
      </c>
      <c r="B1313" t="s">
        <v>286</v>
      </c>
      <c r="C1313">
        <v>1965</v>
      </c>
      <c r="D1313">
        <v>31</v>
      </c>
      <c r="E1313" t="s">
        <v>59</v>
      </c>
      <c r="F1313" t="s">
        <v>13</v>
      </c>
      <c r="G1313">
        <v>553</v>
      </c>
      <c r="H1313">
        <v>79</v>
      </c>
      <c r="I1313">
        <v>124</v>
      </c>
      <c r="J1313">
        <v>70</v>
      </c>
      <c r="K1313">
        <v>23</v>
      </c>
      <c r="L1313">
        <v>1</v>
      </c>
      <c r="M1313">
        <v>6</v>
      </c>
      <c r="N1313">
        <v>77</v>
      </c>
      <c r="O1313">
        <v>148</v>
      </c>
      <c r="P1313" s="28">
        <v>5.4</v>
      </c>
      <c r="Q1313">
        <v>3.7</v>
      </c>
      <c r="R1313">
        <v>4.2</v>
      </c>
      <c r="S1313">
        <v>0.4</v>
      </c>
      <c r="T1313">
        <v>31</v>
      </c>
      <c r="U1313">
        <v>-1</v>
      </c>
      <c r="V1313">
        <v>-47.217614202620098</v>
      </c>
      <c r="W1313">
        <v>10.066981685188887</v>
      </c>
      <c r="X1313">
        <v>2.7498287481258914</v>
      </c>
      <c r="Y1313">
        <v>11.965865581195256</v>
      </c>
      <c r="Z1313">
        <v>-4.1692171315534878</v>
      </c>
      <c r="AA1313">
        <v>-2.1093695353155262</v>
      </c>
      <c r="AB1313">
        <v>-0.134617418043568</v>
      </c>
      <c r="AC1313">
        <v>0.24021627257284139</v>
      </c>
      <c r="AD1313">
        <v>-3.3370344754674544</v>
      </c>
      <c r="AE1313">
        <v>27.497308274052546</v>
      </c>
      <c r="AF1313">
        <v>-10.09996909570917</v>
      </c>
      <c r="AG1313">
        <v>8.0972751035416781</v>
      </c>
      <c r="AH1313">
        <v>6.1624764267963119</v>
      </c>
      <c r="AI1313">
        <v>-4.4249074960372399E-2</v>
      </c>
      <c r="AJ1313">
        <v>-6.7774939540465171</v>
      </c>
      <c r="AK1313">
        <v>0.134578089474926</v>
      </c>
      <c r="AL1313">
        <v>-6.9750347067678575</v>
      </c>
      <c r="AM1313">
        <v>9.3406063335113164E-4</v>
      </c>
      <c r="AN1313" s="2"/>
    </row>
    <row r="1314" spans="1:40" x14ac:dyDescent="0.45">
      <c r="A1314">
        <v>1313</v>
      </c>
      <c r="B1314" t="s">
        <v>463</v>
      </c>
      <c r="C1314">
        <v>1984</v>
      </c>
      <c r="D1314">
        <v>32</v>
      </c>
      <c r="E1314" t="s">
        <v>40</v>
      </c>
      <c r="F1314" t="s">
        <v>13</v>
      </c>
      <c r="G1314">
        <v>738</v>
      </c>
      <c r="H1314">
        <v>121</v>
      </c>
      <c r="I1314">
        <v>186</v>
      </c>
      <c r="J1314">
        <v>109</v>
      </c>
      <c r="K1314">
        <v>37</v>
      </c>
      <c r="L1314">
        <v>8</v>
      </c>
      <c r="M1314">
        <v>3</v>
      </c>
      <c r="N1314">
        <v>96</v>
      </c>
      <c r="O1314">
        <v>147</v>
      </c>
      <c r="P1314" s="28">
        <v>5.4</v>
      </c>
      <c r="Q1314">
        <v>3.2</v>
      </c>
      <c r="R1314">
        <v>6.5</v>
      </c>
      <c r="S1314">
        <v>-1.6</v>
      </c>
      <c r="T1314">
        <v>43</v>
      </c>
      <c r="U1314">
        <v>2</v>
      </c>
      <c r="V1314">
        <v>-47.217614202620098</v>
      </c>
      <c r="W1314">
        <v>13.434778451481735</v>
      </c>
      <c r="X1314">
        <v>4.2117630192814284</v>
      </c>
      <c r="Y1314">
        <v>17.948798371792883</v>
      </c>
      <c r="Z1314">
        <v>-6.4920666762761456</v>
      </c>
      <c r="AA1314">
        <v>-3.3933336002901937</v>
      </c>
      <c r="AB1314">
        <v>-1.076939344348544</v>
      </c>
      <c r="AC1314">
        <v>0.1201081362864207</v>
      </c>
      <c r="AD1314">
        <v>-4.1604585668165663</v>
      </c>
      <c r="AE1314">
        <v>27.311515650579217</v>
      </c>
      <c r="AF1314">
        <v>-10.09996909570917</v>
      </c>
      <c r="AG1314">
        <v>7.0030487381982089</v>
      </c>
      <c r="AH1314">
        <v>9.5371658986133401</v>
      </c>
      <c r="AI1314">
        <v>0.1769962998414896</v>
      </c>
      <c r="AJ1314">
        <v>-9.4010400007742003</v>
      </c>
      <c r="AK1314">
        <v>-0.269156178949852</v>
      </c>
      <c r="AL1314">
        <v>-2.36640309971005</v>
      </c>
      <c r="AM1314">
        <v>8.577076737520134E-2</v>
      </c>
      <c r="AN1314" s="2"/>
    </row>
    <row r="1315" spans="1:40" x14ac:dyDescent="0.45">
      <c r="A1315">
        <v>1314</v>
      </c>
      <c r="B1315" t="s">
        <v>725</v>
      </c>
      <c r="C1315">
        <v>1967</v>
      </c>
      <c r="D1315">
        <v>30</v>
      </c>
      <c r="E1315" t="s">
        <v>28</v>
      </c>
      <c r="F1315" t="s">
        <v>17</v>
      </c>
      <c r="G1315">
        <v>568</v>
      </c>
      <c r="H1315">
        <v>74</v>
      </c>
      <c r="I1315">
        <v>172</v>
      </c>
      <c r="J1315">
        <v>131</v>
      </c>
      <c r="K1315">
        <v>23</v>
      </c>
      <c r="L1315">
        <v>9</v>
      </c>
      <c r="M1315">
        <v>10</v>
      </c>
      <c r="N1315">
        <v>47</v>
      </c>
      <c r="O1315">
        <v>147</v>
      </c>
      <c r="P1315" s="28">
        <v>5.4</v>
      </c>
      <c r="Q1315">
        <v>3.3</v>
      </c>
      <c r="R1315">
        <v>4.4000000000000004</v>
      </c>
      <c r="S1315">
        <v>0.3</v>
      </c>
      <c r="T1315">
        <v>25</v>
      </c>
      <c r="U1315">
        <v>1</v>
      </c>
      <c r="V1315">
        <v>-47.217614202620098</v>
      </c>
      <c r="W1315">
        <v>10.340046287861281</v>
      </c>
      <c r="X1315">
        <v>2.5757889539407084</v>
      </c>
      <c r="Y1315">
        <v>16.597813548109549</v>
      </c>
      <c r="Z1315">
        <v>-7.8023920604786703</v>
      </c>
      <c r="AA1315">
        <v>-2.1093695353155262</v>
      </c>
      <c r="AB1315">
        <v>-1.211556762392112</v>
      </c>
      <c r="AC1315">
        <v>0.40036045428806899</v>
      </c>
      <c r="AD1315">
        <v>-2.0368911733372772</v>
      </c>
      <c r="AE1315">
        <v>27.311515650579217</v>
      </c>
      <c r="AF1315">
        <v>-10.09996909570917</v>
      </c>
      <c r="AG1315">
        <v>7.2218940112669019</v>
      </c>
      <c r="AH1315">
        <v>6.4559276852151841</v>
      </c>
      <c r="AI1315">
        <v>-3.3186806220279294E-2</v>
      </c>
      <c r="AJ1315">
        <v>-5.4657209306826751</v>
      </c>
      <c r="AK1315">
        <v>-0.134578089474926</v>
      </c>
      <c r="AL1315">
        <v>-5.2079320649698211</v>
      </c>
      <c r="AM1315">
        <v>5.4431892952224448E-3</v>
      </c>
      <c r="AN1315" s="2"/>
    </row>
    <row r="1316" spans="1:40" x14ac:dyDescent="0.45">
      <c r="A1316">
        <v>1315</v>
      </c>
      <c r="B1316" t="s">
        <v>726</v>
      </c>
      <c r="C1316">
        <v>1960</v>
      </c>
      <c r="D1316">
        <v>32</v>
      </c>
      <c r="E1316" t="s">
        <v>62</v>
      </c>
      <c r="F1316" t="s">
        <v>17</v>
      </c>
      <c r="G1316">
        <v>636</v>
      </c>
      <c r="H1316">
        <v>97</v>
      </c>
      <c r="I1316">
        <v>156</v>
      </c>
      <c r="J1316">
        <v>107</v>
      </c>
      <c r="K1316">
        <v>24</v>
      </c>
      <c r="L1316">
        <v>9</v>
      </c>
      <c r="M1316">
        <v>3</v>
      </c>
      <c r="N1316">
        <v>74</v>
      </c>
      <c r="O1316">
        <v>120</v>
      </c>
      <c r="P1316" s="28">
        <v>5.4</v>
      </c>
      <c r="Q1316">
        <v>2.9</v>
      </c>
      <c r="R1316">
        <v>4.7</v>
      </c>
      <c r="S1316">
        <v>1.1000000000000001</v>
      </c>
      <c r="T1316">
        <v>21</v>
      </c>
      <c r="U1316">
        <v>-3</v>
      </c>
      <c r="V1316">
        <v>-47.217614202620098</v>
      </c>
      <c r="W1316">
        <v>11.577939153309462</v>
      </c>
      <c r="X1316">
        <v>3.37637200719255</v>
      </c>
      <c r="Y1316">
        <v>15.053830892471451</v>
      </c>
      <c r="Z1316">
        <v>-6.3729461868031887</v>
      </c>
      <c r="AA1316">
        <v>-2.201081254242288</v>
      </c>
      <c r="AB1316">
        <v>-1.211556762392112</v>
      </c>
      <c r="AC1316">
        <v>0.1201081362864207</v>
      </c>
      <c r="AD1316">
        <v>-3.2070201452544369</v>
      </c>
      <c r="AE1316">
        <v>22.295114816799362</v>
      </c>
      <c r="AF1316">
        <v>-10.09996909570917</v>
      </c>
      <c r="AG1316">
        <v>6.3465129189921266</v>
      </c>
      <c r="AH1316">
        <v>6.896104572843492</v>
      </c>
      <c r="AI1316">
        <v>-0.12168495614102411</v>
      </c>
      <c r="AJ1316">
        <v>-4.5912055817734467</v>
      </c>
      <c r="AK1316">
        <v>0.403734268424778</v>
      </c>
      <c r="AL1316">
        <v>-8.9533614186161277</v>
      </c>
      <c r="AM1316">
        <v>1.2928507448733517E-4</v>
      </c>
      <c r="AN1316" s="2"/>
    </row>
    <row r="1317" spans="1:40" x14ac:dyDescent="0.45">
      <c r="A1317">
        <v>1316</v>
      </c>
      <c r="B1317" t="s">
        <v>727</v>
      </c>
      <c r="C1317">
        <v>1984</v>
      </c>
      <c r="D1317">
        <v>24</v>
      </c>
      <c r="E1317" t="s">
        <v>117</v>
      </c>
      <c r="F1317" t="s">
        <v>17</v>
      </c>
      <c r="G1317">
        <v>571</v>
      </c>
      <c r="H1317">
        <v>68</v>
      </c>
      <c r="I1317">
        <v>146</v>
      </c>
      <c r="J1317">
        <v>94</v>
      </c>
      <c r="K1317">
        <v>26</v>
      </c>
      <c r="L1317">
        <v>6</v>
      </c>
      <c r="M1317">
        <v>3</v>
      </c>
      <c r="N1317">
        <v>34</v>
      </c>
      <c r="O1317">
        <v>118</v>
      </c>
      <c r="P1317" s="28">
        <v>5.4</v>
      </c>
      <c r="Q1317">
        <v>3.4</v>
      </c>
      <c r="R1317">
        <v>3.2</v>
      </c>
      <c r="S1317">
        <v>2.2999999999999998</v>
      </c>
      <c r="T1317">
        <v>12</v>
      </c>
      <c r="U1317">
        <v>-2</v>
      </c>
      <c r="V1317">
        <v>-47.217614202620098</v>
      </c>
      <c r="W1317">
        <v>10.39465920839576</v>
      </c>
      <c r="X1317">
        <v>2.3669412009184887</v>
      </c>
      <c r="Y1317">
        <v>14.08884173269764</v>
      </c>
      <c r="Z1317">
        <v>-5.5986630052289694</v>
      </c>
      <c r="AA1317">
        <v>-2.384504692095812</v>
      </c>
      <c r="AB1317">
        <v>-0.80770450826140805</v>
      </c>
      <c r="AC1317">
        <v>0.1201081362864207</v>
      </c>
      <c r="AD1317">
        <v>-1.4734957424142006</v>
      </c>
      <c r="AE1317">
        <v>21.923529569852704</v>
      </c>
      <c r="AF1317">
        <v>-10.09996909570917</v>
      </c>
      <c r="AG1317">
        <v>7.4407392843355966</v>
      </c>
      <c r="AH1317">
        <v>4.6952201347019518</v>
      </c>
      <c r="AI1317">
        <v>-0.25443218102214127</v>
      </c>
      <c r="AJ1317">
        <v>-2.6235460467276841</v>
      </c>
      <c r="AK1317">
        <v>0.269156178949852</v>
      </c>
      <c r="AL1317">
        <v>-9.1607340279410749</v>
      </c>
      <c r="AM1317">
        <v>1.050746920171436E-4</v>
      </c>
      <c r="AN1317" s="2"/>
    </row>
    <row r="1318" spans="1:40" x14ac:dyDescent="0.45">
      <c r="A1318">
        <v>1317</v>
      </c>
      <c r="B1318" t="s">
        <v>728</v>
      </c>
      <c r="C1318">
        <v>2012</v>
      </c>
      <c r="D1318">
        <v>28</v>
      </c>
      <c r="E1318" t="s">
        <v>19</v>
      </c>
      <c r="F1318" t="s">
        <v>17</v>
      </c>
      <c r="G1318">
        <v>690</v>
      </c>
      <c r="H1318">
        <v>81</v>
      </c>
      <c r="I1318">
        <v>186</v>
      </c>
      <c r="J1318">
        <v>128</v>
      </c>
      <c r="K1318">
        <v>42</v>
      </c>
      <c r="L1318">
        <v>6</v>
      </c>
      <c r="M1318">
        <v>17</v>
      </c>
      <c r="N1318">
        <v>58</v>
      </c>
      <c r="O1318">
        <v>114</v>
      </c>
      <c r="P1318" s="28">
        <v>5.4</v>
      </c>
      <c r="Q1318">
        <v>3.4</v>
      </c>
      <c r="R1318">
        <v>3.3</v>
      </c>
      <c r="S1318">
        <v>1.6</v>
      </c>
      <c r="T1318">
        <v>13</v>
      </c>
      <c r="U1318">
        <v>4</v>
      </c>
      <c r="V1318">
        <v>-47.217614202620098</v>
      </c>
      <c r="W1318">
        <v>12.560971722930077</v>
      </c>
      <c r="X1318">
        <v>2.8194446657999648</v>
      </c>
      <c r="Y1318">
        <v>17.948798371792883</v>
      </c>
      <c r="Z1318">
        <v>-7.6237113262692349</v>
      </c>
      <c r="AA1318">
        <v>-3.8518921949240039</v>
      </c>
      <c r="AB1318">
        <v>-0.80770450826140805</v>
      </c>
      <c r="AC1318">
        <v>0.68061277228971728</v>
      </c>
      <c r="AD1318">
        <v>-2.5136103841183424</v>
      </c>
      <c r="AE1318">
        <v>21.180359075959391</v>
      </c>
      <c r="AF1318">
        <v>-10.09996909570917</v>
      </c>
      <c r="AG1318">
        <v>7.4407392843355966</v>
      </c>
      <c r="AH1318">
        <v>4.8419457639113874</v>
      </c>
      <c r="AI1318">
        <v>-0.1769962998414896</v>
      </c>
      <c r="AJ1318">
        <v>-2.842174883954991</v>
      </c>
      <c r="AK1318">
        <v>-0.538312357899704</v>
      </c>
      <c r="AL1318">
        <v>-8.19911359657943</v>
      </c>
      <c r="AM1318">
        <v>2.7482158410187675E-4</v>
      </c>
      <c r="AN1318" s="2"/>
    </row>
    <row r="1319" spans="1:40" x14ac:dyDescent="0.45">
      <c r="A1319">
        <v>1318</v>
      </c>
      <c r="B1319" t="s">
        <v>467</v>
      </c>
      <c r="C1319">
        <v>1952</v>
      </c>
      <c r="D1319">
        <v>29</v>
      </c>
      <c r="E1319" t="s">
        <v>25</v>
      </c>
      <c r="F1319" t="s">
        <v>17</v>
      </c>
      <c r="G1319">
        <v>673</v>
      </c>
      <c r="H1319">
        <v>91</v>
      </c>
      <c r="I1319">
        <v>188</v>
      </c>
      <c r="J1319">
        <v>134</v>
      </c>
      <c r="K1319">
        <v>40</v>
      </c>
      <c r="L1319">
        <v>7</v>
      </c>
      <c r="M1319">
        <v>9</v>
      </c>
      <c r="N1319">
        <v>42</v>
      </c>
      <c r="O1319">
        <v>113</v>
      </c>
      <c r="P1319" s="28">
        <v>5.4</v>
      </c>
      <c r="Q1319">
        <v>2.9</v>
      </c>
      <c r="R1319">
        <v>4.5999999999999996</v>
      </c>
      <c r="S1319">
        <v>1.6</v>
      </c>
      <c r="T1319">
        <v>12</v>
      </c>
      <c r="U1319">
        <v>1</v>
      </c>
      <c r="V1319">
        <v>-47.217614202620098</v>
      </c>
      <c r="W1319">
        <v>12.251498506568032</v>
      </c>
      <c r="X1319">
        <v>3.1675242541703308</v>
      </c>
      <c r="Y1319">
        <v>18.141796203747646</v>
      </c>
      <c r="Z1319">
        <v>-7.9810727946881048</v>
      </c>
      <c r="AA1319">
        <v>-3.6684687570704799</v>
      </c>
      <c r="AB1319">
        <v>-0.94232192630497602</v>
      </c>
      <c r="AC1319">
        <v>0.36032440885926209</v>
      </c>
      <c r="AD1319">
        <v>-1.8202006229822478</v>
      </c>
      <c r="AE1319">
        <v>20.994566452486065</v>
      </c>
      <c r="AF1319">
        <v>-10.09996909570917</v>
      </c>
      <c r="AG1319">
        <v>6.3465129189921266</v>
      </c>
      <c r="AH1319">
        <v>6.7493789436340554</v>
      </c>
      <c r="AI1319">
        <v>-0.1769962998414896</v>
      </c>
      <c r="AJ1319">
        <v>-2.6235460467276841</v>
      </c>
      <c r="AK1319">
        <v>-0.134578089474926</v>
      </c>
      <c r="AL1319">
        <v>-6.6531661469616559</v>
      </c>
      <c r="AM1319">
        <v>1.288269740676878E-3</v>
      </c>
      <c r="AN1319" s="2"/>
    </row>
    <row r="1320" spans="1:40" x14ac:dyDescent="0.45">
      <c r="A1320">
        <v>1319</v>
      </c>
      <c r="B1320" t="s">
        <v>645</v>
      </c>
      <c r="C1320">
        <v>2023</v>
      </c>
      <c r="D1320">
        <v>26</v>
      </c>
      <c r="E1320" t="s">
        <v>46</v>
      </c>
      <c r="F1320" t="s">
        <v>13</v>
      </c>
      <c r="G1320">
        <v>674</v>
      </c>
      <c r="H1320">
        <v>97</v>
      </c>
      <c r="I1320">
        <v>163</v>
      </c>
      <c r="J1320">
        <v>92</v>
      </c>
      <c r="K1320">
        <v>37</v>
      </c>
      <c r="L1320">
        <v>5</v>
      </c>
      <c r="M1320">
        <v>30</v>
      </c>
      <c r="N1320">
        <v>80</v>
      </c>
      <c r="O1320">
        <v>144</v>
      </c>
      <c r="P1320" s="28">
        <v>5.4</v>
      </c>
      <c r="Q1320">
        <v>3.2</v>
      </c>
      <c r="R1320">
        <v>5.3</v>
      </c>
      <c r="S1320">
        <v>-0.4</v>
      </c>
      <c r="T1320">
        <v>31</v>
      </c>
      <c r="U1320">
        <v>4</v>
      </c>
      <c r="V1320">
        <v>-47.217614202620098</v>
      </c>
      <c r="W1320">
        <v>12.269702813412858</v>
      </c>
      <c r="X1320">
        <v>3.37637200719255</v>
      </c>
      <c r="Y1320">
        <v>15.72932330431312</v>
      </c>
      <c r="Z1320">
        <v>-5.4795425157560125</v>
      </c>
      <c r="AA1320">
        <v>-3.3933336002901937</v>
      </c>
      <c r="AB1320">
        <v>-0.67308709021783997</v>
      </c>
      <c r="AC1320">
        <v>1.201081362864207</v>
      </c>
      <c r="AD1320">
        <v>-3.4670488056804722</v>
      </c>
      <c r="AE1320">
        <v>26.754137780159233</v>
      </c>
      <c r="AF1320">
        <v>-10.09996909570917</v>
      </c>
      <c r="AG1320">
        <v>7.0030487381982089</v>
      </c>
      <c r="AH1320">
        <v>7.7764583481001077</v>
      </c>
      <c r="AI1320">
        <v>4.4249074960372399E-2</v>
      </c>
      <c r="AJ1320">
        <v>-6.7774939540465171</v>
      </c>
      <c r="AK1320">
        <v>-0.538312357899704</v>
      </c>
      <c r="AL1320">
        <v>-3.4920281930193542</v>
      </c>
      <c r="AM1320">
        <v>2.9539905849818957E-2</v>
      </c>
      <c r="AN1320" s="2"/>
    </row>
    <row r="1321" spans="1:40" x14ac:dyDescent="0.45">
      <c r="A1321">
        <v>1320</v>
      </c>
      <c r="B1321" t="s">
        <v>503</v>
      </c>
      <c r="C1321">
        <v>1970</v>
      </c>
      <c r="D1321">
        <v>27</v>
      </c>
      <c r="E1321" t="s">
        <v>313</v>
      </c>
      <c r="F1321" t="s">
        <v>17</v>
      </c>
      <c r="G1321">
        <v>696</v>
      </c>
      <c r="H1321">
        <v>107</v>
      </c>
      <c r="I1321">
        <v>182</v>
      </c>
      <c r="J1321">
        <v>121</v>
      </c>
      <c r="K1321">
        <v>30</v>
      </c>
      <c r="L1321">
        <v>7</v>
      </c>
      <c r="M1321">
        <v>31</v>
      </c>
      <c r="N1321">
        <v>55</v>
      </c>
      <c r="O1321">
        <v>116</v>
      </c>
      <c r="P1321" s="28">
        <v>5.4</v>
      </c>
      <c r="Q1321">
        <v>3.2</v>
      </c>
      <c r="R1321">
        <v>4</v>
      </c>
      <c r="S1321">
        <v>1.3</v>
      </c>
      <c r="T1321">
        <v>17</v>
      </c>
      <c r="U1321">
        <v>2</v>
      </c>
      <c r="V1321">
        <v>-47.217614202620098</v>
      </c>
      <c r="W1321">
        <v>12.670197563999034</v>
      </c>
      <c r="X1321">
        <v>3.7244515955629161</v>
      </c>
      <c r="Y1321">
        <v>17.56280270788336</v>
      </c>
      <c r="Z1321">
        <v>-7.2067896131138864</v>
      </c>
      <c r="AA1321">
        <v>-2.7513515678028599</v>
      </c>
      <c r="AB1321">
        <v>-0.94232192630497602</v>
      </c>
      <c r="AC1321">
        <v>1.2411174082930139</v>
      </c>
      <c r="AD1321">
        <v>-2.3835960539053245</v>
      </c>
      <c r="AE1321">
        <v>21.551944322906049</v>
      </c>
      <c r="AF1321">
        <v>-10.09996909570917</v>
      </c>
      <c r="AG1321">
        <v>7.0030487381982089</v>
      </c>
      <c r="AH1321">
        <v>5.8690251683774397</v>
      </c>
      <c r="AI1321">
        <v>-0.14380949362121029</v>
      </c>
      <c r="AJ1321">
        <v>-3.7166902328642188</v>
      </c>
      <c r="AK1321">
        <v>-0.269156178949852</v>
      </c>
      <c r="AL1321">
        <v>-5.1087108596715796</v>
      </c>
      <c r="AM1321">
        <v>6.0075603895073122E-3</v>
      </c>
      <c r="AN1321" s="2"/>
    </row>
    <row r="1322" spans="1:40" x14ac:dyDescent="0.45">
      <c r="A1322">
        <v>1321</v>
      </c>
      <c r="B1322" t="s">
        <v>124</v>
      </c>
      <c r="C1322">
        <v>1993</v>
      </c>
      <c r="D1322">
        <v>25</v>
      </c>
      <c r="E1322" t="s">
        <v>46</v>
      </c>
      <c r="F1322" t="s">
        <v>17</v>
      </c>
      <c r="G1322">
        <v>609</v>
      </c>
      <c r="H1322">
        <v>76</v>
      </c>
      <c r="I1322">
        <v>171</v>
      </c>
      <c r="J1322">
        <v>110</v>
      </c>
      <c r="K1322">
        <v>37</v>
      </c>
      <c r="L1322">
        <v>4</v>
      </c>
      <c r="M1322">
        <v>13</v>
      </c>
      <c r="N1322">
        <v>62</v>
      </c>
      <c r="O1322">
        <v>145</v>
      </c>
      <c r="P1322" s="28">
        <v>5.4</v>
      </c>
      <c r="Q1322">
        <v>3.6</v>
      </c>
      <c r="R1322">
        <v>4.5</v>
      </c>
      <c r="S1322">
        <v>0</v>
      </c>
      <c r="T1322">
        <v>34</v>
      </c>
      <c r="U1322">
        <v>1</v>
      </c>
      <c r="V1322">
        <v>-47.217614202620098</v>
      </c>
      <c r="W1322">
        <v>11.086422868499154</v>
      </c>
      <c r="X1322">
        <v>2.6454048716147818</v>
      </c>
      <c r="Y1322">
        <v>16.501314632132168</v>
      </c>
      <c r="Z1322">
        <v>-6.5516269210126241</v>
      </c>
      <c r="AA1322">
        <v>-3.3933336002901937</v>
      </c>
      <c r="AB1322">
        <v>-0.538469672174272</v>
      </c>
      <c r="AC1322">
        <v>0.52046859057448969</v>
      </c>
      <c r="AD1322">
        <v>-2.6869628244023658</v>
      </c>
      <c r="AE1322">
        <v>26.939930403632562</v>
      </c>
      <c r="AF1322">
        <v>-10.09996909570917</v>
      </c>
      <c r="AG1322">
        <v>7.8784298304729843</v>
      </c>
      <c r="AH1322">
        <v>6.6026533144246198</v>
      </c>
      <c r="AI1322">
        <v>0</v>
      </c>
      <c r="AJ1322">
        <v>-7.4333804657284377</v>
      </c>
      <c r="AK1322">
        <v>-0.134578089474926</v>
      </c>
      <c r="AL1322">
        <v>-5.8813103600613292</v>
      </c>
      <c r="AM1322">
        <v>2.7833568002325129E-3</v>
      </c>
      <c r="AN1322" s="2"/>
    </row>
    <row r="1323" spans="1:40" x14ac:dyDescent="0.45">
      <c r="A1323">
        <v>1322</v>
      </c>
      <c r="B1323" t="s">
        <v>729</v>
      </c>
      <c r="C1323">
        <v>1972</v>
      </c>
      <c r="D1323">
        <v>26</v>
      </c>
      <c r="E1323" t="s">
        <v>117</v>
      </c>
      <c r="F1323" t="s">
        <v>17</v>
      </c>
      <c r="G1323">
        <v>643</v>
      </c>
      <c r="H1323">
        <v>87</v>
      </c>
      <c r="I1323">
        <v>141</v>
      </c>
      <c r="J1323">
        <v>74</v>
      </c>
      <c r="K1323">
        <v>27</v>
      </c>
      <c r="L1323">
        <v>2</v>
      </c>
      <c r="M1323">
        <v>15</v>
      </c>
      <c r="N1323">
        <v>70</v>
      </c>
      <c r="O1323">
        <v>145</v>
      </c>
      <c r="P1323" s="28">
        <v>5.4</v>
      </c>
      <c r="Q1323">
        <v>3.4</v>
      </c>
      <c r="R1323">
        <v>5</v>
      </c>
      <c r="S1323">
        <v>-0.6</v>
      </c>
      <c r="T1323">
        <v>31</v>
      </c>
      <c r="U1323">
        <v>4</v>
      </c>
      <c r="V1323">
        <v>-47.217614202620098</v>
      </c>
      <c r="W1323">
        <v>11.705369301223246</v>
      </c>
      <c r="X1323">
        <v>3.028292418822184</v>
      </c>
      <c r="Y1323">
        <v>13.606347152810734</v>
      </c>
      <c r="Z1323">
        <v>-4.4074581104994017</v>
      </c>
      <c r="AA1323">
        <v>-2.4762164110225742</v>
      </c>
      <c r="AB1323">
        <v>-0.269234836087136</v>
      </c>
      <c r="AC1323">
        <v>0.60054068143210348</v>
      </c>
      <c r="AD1323">
        <v>-3.033667704970413</v>
      </c>
      <c r="AE1323">
        <v>26.939930403632562</v>
      </c>
      <c r="AF1323">
        <v>-10.09996909570917</v>
      </c>
      <c r="AG1323">
        <v>7.4407392843355966</v>
      </c>
      <c r="AH1323">
        <v>7.3362814604717999</v>
      </c>
      <c r="AI1323">
        <v>6.6373612440558588E-2</v>
      </c>
      <c r="AJ1323">
        <v>-6.7774939540465171</v>
      </c>
      <c r="AK1323">
        <v>-0.538312357899704</v>
      </c>
      <c r="AL1323">
        <v>-4.0960923576862314</v>
      </c>
      <c r="AM1323">
        <v>1.6365283757834848E-2</v>
      </c>
      <c r="AN1323" s="2"/>
    </row>
    <row r="1324" spans="1:40" x14ac:dyDescent="0.45">
      <c r="A1324">
        <v>1323</v>
      </c>
      <c r="B1324" t="s">
        <v>139</v>
      </c>
      <c r="C1324">
        <v>1985</v>
      </c>
      <c r="D1324">
        <v>28</v>
      </c>
      <c r="E1324" t="s">
        <v>59</v>
      </c>
      <c r="F1324" t="s">
        <v>13</v>
      </c>
      <c r="G1324">
        <v>670</v>
      </c>
      <c r="H1324">
        <v>96</v>
      </c>
      <c r="I1324">
        <v>167</v>
      </c>
      <c r="J1324">
        <v>96</v>
      </c>
      <c r="K1324">
        <v>37</v>
      </c>
      <c r="L1324">
        <v>5</v>
      </c>
      <c r="M1324">
        <v>30</v>
      </c>
      <c r="N1324">
        <v>71</v>
      </c>
      <c r="O1324">
        <v>140</v>
      </c>
      <c r="P1324" s="28">
        <v>5.4</v>
      </c>
      <c r="Q1324">
        <v>3.3</v>
      </c>
      <c r="R1324">
        <v>5.2</v>
      </c>
      <c r="S1324">
        <v>-0.3</v>
      </c>
      <c r="T1324">
        <v>28</v>
      </c>
      <c r="U1324">
        <v>7</v>
      </c>
      <c r="V1324">
        <v>-47.217614202620098</v>
      </c>
      <c r="W1324">
        <v>12.196885586033552</v>
      </c>
      <c r="X1324">
        <v>3.3415640483555133</v>
      </c>
      <c r="Y1324">
        <v>16.115318968222642</v>
      </c>
      <c r="Z1324">
        <v>-5.7177834947019264</v>
      </c>
      <c r="AA1324">
        <v>-3.3933336002901937</v>
      </c>
      <c r="AB1324">
        <v>-0.67308709021783997</v>
      </c>
      <c r="AC1324">
        <v>1.201081362864207</v>
      </c>
      <c r="AD1324">
        <v>-3.077005815041419</v>
      </c>
      <c r="AE1324">
        <v>26.01096728626592</v>
      </c>
      <c r="AF1324">
        <v>-10.09996909570917</v>
      </c>
      <c r="AG1324">
        <v>7.2218940112669019</v>
      </c>
      <c r="AH1324">
        <v>7.6297327188906721</v>
      </c>
      <c r="AI1324">
        <v>3.3186806220279294E-2</v>
      </c>
      <c r="AJ1324">
        <v>-6.1216074423645956</v>
      </c>
      <c r="AK1324">
        <v>-0.94204662632448199</v>
      </c>
      <c r="AL1324">
        <v>-3.4918165791500337</v>
      </c>
      <c r="AM1324">
        <v>2.9545972852038298E-2</v>
      </c>
      <c r="AN1324" s="2"/>
    </row>
    <row r="1325" spans="1:40" x14ac:dyDescent="0.45">
      <c r="A1325">
        <v>1324</v>
      </c>
      <c r="B1325" t="s">
        <v>80</v>
      </c>
      <c r="C1325">
        <v>2016</v>
      </c>
      <c r="D1325">
        <v>32</v>
      </c>
      <c r="E1325" t="s">
        <v>40</v>
      </c>
      <c r="F1325" t="s">
        <v>13</v>
      </c>
      <c r="G1325">
        <v>698</v>
      </c>
      <c r="H1325">
        <v>105</v>
      </c>
      <c r="I1325">
        <v>201</v>
      </c>
      <c r="J1325">
        <v>149</v>
      </c>
      <c r="K1325">
        <v>36</v>
      </c>
      <c r="L1325">
        <v>1</v>
      </c>
      <c r="M1325">
        <v>7</v>
      </c>
      <c r="N1325">
        <v>61</v>
      </c>
      <c r="O1325">
        <v>117</v>
      </c>
      <c r="P1325" s="28">
        <v>5.4</v>
      </c>
      <c r="Q1325">
        <v>3.1</v>
      </c>
      <c r="R1325">
        <v>4.5999999999999996</v>
      </c>
      <c r="S1325">
        <v>1.4</v>
      </c>
      <c r="T1325">
        <v>19</v>
      </c>
      <c r="U1325">
        <v>-2</v>
      </c>
      <c r="V1325">
        <v>-47.217614202620098</v>
      </c>
      <c r="W1325">
        <v>12.706606177688686</v>
      </c>
      <c r="X1325">
        <v>3.6548356778888431</v>
      </c>
      <c r="Y1325">
        <v>19.396282111453601</v>
      </c>
      <c r="Z1325">
        <v>-8.874476465735281</v>
      </c>
      <c r="AA1325">
        <v>-3.3016218813634319</v>
      </c>
      <c r="AB1325">
        <v>-0.134617418043568</v>
      </c>
      <c r="AC1325">
        <v>0.28025231800164829</v>
      </c>
      <c r="AD1325">
        <v>-2.6436247143313598</v>
      </c>
      <c r="AE1325">
        <v>21.737736946379378</v>
      </c>
      <c r="AF1325">
        <v>-10.09996909570917</v>
      </c>
      <c r="AG1325">
        <v>6.7842034651295142</v>
      </c>
      <c r="AH1325">
        <v>6.7493789436340554</v>
      </c>
      <c r="AI1325">
        <v>-0.15487176236130337</v>
      </c>
      <c r="AJ1325">
        <v>-4.153947907318833</v>
      </c>
      <c r="AK1325">
        <v>0.269156178949852</v>
      </c>
      <c r="AL1325">
        <v>-5.0022916283574679</v>
      </c>
      <c r="AM1325">
        <v>6.6776332589710587E-3</v>
      </c>
      <c r="AN1325" s="2"/>
    </row>
    <row r="1326" spans="1:40" x14ac:dyDescent="0.45">
      <c r="A1326">
        <v>1325</v>
      </c>
      <c r="B1326" t="s">
        <v>199</v>
      </c>
      <c r="C1326">
        <v>1967</v>
      </c>
      <c r="D1326">
        <v>31</v>
      </c>
      <c r="E1326" t="s">
        <v>127</v>
      </c>
      <c r="F1326" t="s">
        <v>13</v>
      </c>
      <c r="G1326">
        <v>563</v>
      </c>
      <c r="H1326">
        <v>83</v>
      </c>
      <c r="I1326">
        <v>149</v>
      </c>
      <c r="J1326">
        <v>89</v>
      </c>
      <c r="K1326">
        <v>23</v>
      </c>
      <c r="L1326">
        <v>7</v>
      </c>
      <c r="M1326">
        <v>2</v>
      </c>
      <c r="N1326">
        <v>71</v>
      </c>
      <c r="O1326">
        <v>187</v>
      </c>
      <c r="P1326" s="28">
        <v>5.4</v>
      </c>
      <c r="Q1326">
        <v>3.6</v>
      </c>
      <c r="R1326">
        <v>6.8</v>
      </c>
      <c r="S1326">
        <v>-2</v>
      </c>
      <c r="T1326">
        <v>50</v>
      </c>
      <c r="U1326">
        <v>-1</v>
      </c>
      <c r="V1326">
        <v>-47.217614202620098</v>
      </c>
      <c r="W1326">
        <v>10.249024753637149</v>
      </c>
      <c r="X1326">
        <v>2.8890605834740377</v>
      </c>
      <c r="Y1326">
        <v>14.378338480629784</v>
      </c>
      <c r="Z1326">
        <v>-5.3008617815465771</v>
      </c>
      <c r="AA1326">
        <v>-2.1093695353155262</v>
      </c>
      <c r="AB1326">
        <v>-0.94232192630497602</v>
      </c>
      <c r="AC1326">
        <v>8.0072090857613798E-2</v>
      </c>
      <c r="AD1326">
        <v>-3.077005815041419</v>
      </c>
      <c r="AE1326">
        <v>34.74322058951234</v>
      </c>
      <c r="AF1326">
        <v>-10.09996909570917</v>
      </c>
      <c r="AG1326">
        <v>7.8784298304729843</v>
      </c>
      <c r="AH1326">
        <v>9.9773427862416479</v>
      </c>
      <c r="AI1326">
        <v>0.22124537480186199</v>
      </c>
      <c r="AJ1326">
        <v>-10.93144186136535</v>
      </c>
      <c r="AK1326">
        <v>0.134578089474926</v>
      </c>
      <c r="AL1326">
        <v>0.8727283611992358</v>
      </c>
      <c r="AM1326">
        <v>0.7053130958995103</v>
      </c>
      <c r="AN1326" s="2"/>
    </row>
    <row r="1327" spans="1:40" x14ac:dyDescent="0.45">
      <c r="A1327">
        <v>1326</v>
      </c>
      <c r="B1327" t="s">
        <v>730</v>
      </c>
      <c r="C1327">
        <v>2022</v>
      </c>
      <c r="D1327">
        <v>24</v>
      </c>
      <c r="E1327" t="s">
        <v>127</v>
      </c>
      <c r="F1327" t="s">
        <v>13</v>
      </c>
      <c r="G1327">
        <v>470</v>
      </c>
      <c r="H1327">
        <v>70</v>
      </c>
      <c r="I1327">
        <v>101</v>
      </c>
      <c r="J1327">
        <v>52</v>
      </c>
      <c r="K1327">
        <v>35</v>
      </c>
      <c r="L1327">
        <v>1</v>
      </c>
      <c r="M1327">
        <v>4</v>
      </c>
      <c r="N1327">
        <v>65</v>
      </c>
      <c r="O1327">
        <v>131</v>
      </c>
      <c r="P1327" s="28">
        <v>5.4</v>
      </c>
      <c r="Q1327">
        <v>3.8</v>
      </c>
      <c r="R1327">
        <v>4.5</v>
      </c>
      <c r="S1327">
        <v>1.5</v>
      </c>
      <c r="T1327">
        <v>18</v>
      </c>
      <c r="U1327">
        <v>5</v>
      </c>
      <c r="V1327">
        <v>-47.217614202620098</v>
      </c>
      <c r="W1327">
        <v>8.5560242170683125</v>
      </c>
      <c r="X1327">
        <v>2.4365571185925621</v>
      </c>
      <c r="Y1327">
        <v>9.7463905137154914</v>
      </c>
      <c r="Z1327">
        <v>-3.0971327262968766</v>
      </c>
      <c r="AA1327">
        <v>-3.2099101624366702</v>
      </c>
      <c r="AB1327">
        <v>-0.134617418043568</v>
      </c>
      <c r="AC1327">
        <v>0.1601441817152276</v>
      </c>
      <c r="AD1327">
        <v>-2.8169771546153837</v>
      </c>
      <c r="AE1327">
        <v>24.338833675005969</v>
      </c>
      <c r="AF1327">
        <v>-10.09996909570917</v>
      </c>
      <c r="AG1327">
        <v>8.3161203766103728</v>
      </c>
      <c r="AH1327">
        <v>6.6026533144246198</v>
      </c>
      <c r="AI1327">
        <v>-0.16593403110139648</v>
      </c>
      <c r="AJ1327">
        <v>-3.9353190700915262</v>
      </c>
      <c r="AK1327">
        <v>-0.67289044737463</v>
      </c>
      <c r="AL1327">
        <v>-11.193640911156775</v>
      </c>
      <c r="AM1327">
        <v>1.3761239184640888E-5</v>
      </c>
      <c r="AN1327" s="2"/>
    </row>
    <row r="1328" spans="1:40" x14ac:dyDescent="0.45">
      <c r="A1328">
        <v>1327</v>
      </c>
      <c r="B1328" t="s">
        <v>564</v>
      </c>
      <c r="C1328">
        <v>2003</v>
      </c>
      <c r="D1328">
        <v>27</v>
      </c>
      <c r="E1328" t="s">
        <v>22</v>
      </c>
      <c r="F1328" t="s">
        <v>13</v>
      </c>
      <c r="G1328">
        <v>734</v>
      </c>
      <c r="H1328">
        <v>114</v>
      </c>
      <c r="I1328">
        <v>198</v>
      </c>
      <c r="J1328">
        <v>119</v>
      </c>
      <c r="K1328">
        <v>36</v>
      </c>
      <c r="L1328">
        <v>5</v>
      </c>
      <c r="M1328">
        <v>35</v>
      </c>
      <c r="N1328">
        <v>38</v>
      </c>
      <c r="O1328">
        <v>126</v>
      </c>
      <c r="P1328" s="28">
        <v>5.4</v>
      </c>
      <c r="Q1328">
        <v>3</v>
      </c>
      <c r="R1328">
        <v>5.6</v>
      </c>
      <c r="S1328">
        <v>0.3</v>
      </c>
      <c r="T1328">
        <v>25</v>
      </c>
      <c r="U1328">
        <v>3</v>
      </c>
      <c r="V1328">
        <v>-47.217614202620098</v>
      </c>
      <c r="W1328">
        <v>13.36196122410243</v>
      </c>
      <c r="X1328">
        <v>3.9681073074221724</v>
      </c>
      <c r="Y1328">
        <v>19.106785363521457</v>
      </c>
      <c r="Z1328">
        <v>-7.0876691236409295</v>
      </c>
      <c r="AA1328">
        <v>-3.3016218813634319</v>
      </c>
      <c r="AB1328">
        <v>-0.67308709021783997</v>
      </c>
      <c r="AC1328">
        <v>1.4012615900082415</v>
      </c>
      <c r="AD1328">
        <v>-1.6468481826982242</v>
      </c>
      <c r="AE1328">
        <v>23.40987055763933</v>
      </c>
      <c r="AF1328">
        <v>-10.09996909570917</v>
      </c>
      <c r="AG1328">
        <v>6.5653581920608204</v>
      </c>
      <c r="AH1328">
        <v>8.2166352357284147</v>
      </c>
      <c r="AI1328">
        <v>-3.3186806220279294E-2</v>
      </c>
      <c r="AJ1328">
        <v>-5.4657209306826751</v>
      </c>
      <c r="AK1328">
        <v>-0.403734268424778</v>
      </c>
      <c r="AL1328">
        <v>0.10052788890544173</v>
      </c>
      <c r="AM1328">
        <v>0.52511082858493319</v>
      </c>
      <c r="AN1328" s="2"/>
    </row>
    <row r="1329" spans="1:40" x14ac:dyDescent="0.45">
      <c r="A1329">
        <v>1328</v>
      </c>
      <c r="B1329" t="s">
        <v>113</v>
      </c>
      <c r="C1329">
        <v>1992</v>
      </c>
      <c r="D1329">
        <v>25</v>
      </c>
      <c r="E1329" t="s">
        <v>301</v>
      </c>
      <c r="F1329" t="s">
        <v>17</v>
      </c>
      <c r="G1329">
        <v>583</v>
      </c>
      <c r="H1329">
        <v>85</v>
      </c>
      <c r="I1329">
        <v>159</v>
      </c>
      <c r="J1329">
        <v>101</v>
      </c>
      <c r="K1329">
        <v>31</v>
      </c>
      <c r="L1329">
        <v>4</v>
      </c>
      <c r="M1329">
        <v>18</v>
      </c>
      <c r="N1329">
        <v>41</v>
      </c>
      <c r="O1329">
        <v>141</v>
      </c>
      <c r="P1329" s="28">
        <v>5.4</v>
      </c>
      <c r="Q1329">
        <v>3.6</v>
      </c>
      <c r="R1329">
        <v>4.0999999999999996</v>
      </c>
      <c r="S1329">
        <v>0.6</v>
      </c>
      <c r="T1329">
        <v>24</v>
      </c>
      <c r="U1329">
        <v>3</v>
      </c>
      <c r="V1329">
        <v>-47.217614202620098</v>
      </c>
      <c r="W1329">
        <v>10.613110890533674</v>
      </c>
      <c r="X1329">
        <v>2.9586765011481111</v>
      </c>
      <c r="Y1329">
        <v>15.343327640403594</v>
      </c>
      <c r="Z1329">
        <v>-6.0155847183843179</v>
      </c>
      <c r="AA1329">
        <v>-2.8430632867296222</v>
      </c>
      <c r="AB1329">
        <v>-0.538469672174272</v>
      </c>
      <c r="AC1329">
        <v>0.72064881771852418</v>
      </c>
      <c r="AD1329">
        <v>-1.7768625129112419</v>
      </c>
      <c r="AE1329">
        <v>26.196759909739249</v>
      </c>
      <c r="AF1329">
        <v>-10.09996909570917</v>
      </c>
      <c r="AG1329">
        <v>7.8784298304729843</v>
      </c>
      <c r="AH1329">
        <v>6.0157507975868754</v>
      </c>
      <c r="AI1329">
        <v>-6.6373612440558588E-2</v>
      </c>
      <c r="AJ1329">
        <v>-5.2470920934553682</v>
      </c>
      <c r="AK1329">
        <v>-0.403734268424778</v>
      </c>
      <c r="AL1329">
        <v>-4.4820590752464131</v>
      </c>
      <c r="AM1329">
        <v>1.1183613022609106E-2</v>
      </c>
      <c r="AN1329" s="2"/>
    </row>
    <row r="1330" spans="1:40" x14ac:dyDescent="0.45">
      <c r="A1330">
        <v>1329</v>
      </c>
      <c r="B1330" t="s">
        <v>124</v>
      </c>
      <c r="C1330">
        <v>2000</v>
      </c>
      <c r="D1330">
        <v>32</v>
      </c>
      <c r="E1330" t="s">
        <v>46</v>
      </c>
      <c r="F1330" t="s">
        <v>17</v>
      </c>
      <c r="G1330">
        <v>719</v>
      </c>
      <c r="H1330">
        <v>152</v>
      </c>
      <c r="I1330">
        <v>183</v>
      </c>
      <c r="J1330">
        <v>98</v>
      </c>
      <c r="K1330">
        <v>37</v>
      </c>
      <c r="L1330">
        <v>1</v>
      </c>
      <c r="M1330">
        <v>9</v>
      </c>
      <c r="N1330">
        <v>107</v>
      </c>
      <c r="O1330">
        <v>152</v>
      </c>
      <c r="P1330" s="28">
        <v>5.4</v>
      </c>
      <c r="Q1330">
        <v>3.3</v>
      </c>
      <c r="R1330">
        <v>5.5</v>
      </c>
      <c r="S1330">
        <v>-0.9</v>
      </c>
      <c r="T1330">
        <v>49</v>
      </c>
      <c r="U1330">
        <v>-3</v>
      </c>
      <c r="V1330">
        <v>-47.217614202620098</v>
      </c>
      <c r="W1330">
        <v>13.088896621430036</v>
      </c>
      <c r="X1330">
        <v>5.2908097432295635</v>
      </c>
      <c r="Y1330">
        <v>17.659301623860742</v>
      </c>
      <c r="Z1330">
        <v>-5.8369039841748833</v>
      </c>
      <c r="AA1330">
        <v>-3.3933336002901937</v>
      </c>
      <c r="AB1330">
        <v>-0.134617418043568</v>
      </c>
      <c r="AC1330">
        <v>0.36032440885926209</v>
      </c>
      <c r="AD1330">
        <v>-4.6371777775976311</v>
      </c>
      <c r="AE1330">
        <v>28.240478767945856</v>
      </c>
      <c r="AF1330">
        <v>-10.09996909570917</v>
      </c>
      <c r="AG1330">
        <v>7.2218940112669019</v>
      </c>
      <c r="AH1330">
        <v>8.0699096065189799</v>
      </c>
      <c r="AI1330">
        <v>9.9560418660837896E-2</v>
      </c>
      <c r="AJ1330">
        <v>-10.712813024138043</v>
      </c>
      <c r="AK1330">
        <v>0.403734268424778</v>
      </c>
      <c r="AL1330">
        <v>-1.5975196323766325</v>
      </c>
      <c r="AM1330">
        <v>0.16832856599647872</v>
      </c>
      <c r="AN1330" s="2"/>
    </row>
    <row r="1331" spans="1:40" x14ac:dyDescent="0.45">
      <c r="A1331">
        <v>1330</v>
      </c>
      <c r="B1331" t="s">
        <v>731</v>
      </c>
      <c r="C1331">
        <v>1998</v>
      </c>
      <c r="D1331">
        <v>29</v>
      </c>
      <c r="E1331" t="s">
        <v>46</v>
      </c>
      <c r="F1331" t="s">
        <v>17</v>
      </c>
      <c r="G1331">
        <v>695</v>
      </c>
      <c r="H1331">
        <v>111</v>
      </c>
      <c r="I1331">
        <v>198</v>
      </c>
      <c r="J1331">
        <v>133</v>
      </c>
      <c r="K1331">
        <v>41</v>
      </c>
      <c r="L1331">
        <v>2</v>
      </c>
      <c r="M1331">
        <v>13</v>
      </c>
      <c r="N1331">
        <v>51</v>
      </c>
      <c r="O1331">
        <v>125</v>
      </c>
      <c r="P1331" s="28">
        <v>5.4</v>
      </c>
      <c r="Q1331">
        <v>3.3</v>
      </c>
      <c r="R1331">
        <v>3.8</v>
      </c>
      <c r="S1331">
        <v>1</v>
      </c>
      <c r="T1331">
        <v>25</v>
      </c>
      <c r="U1331">
        <v>0</v>
      </c>
      <c r="V1331">
        <v>-47.217614202620098</v>
      </c>
      <c r="W1331">
        <v>12.651993257154208</v>
      </c>
      <c r="X1331">
        <v>3.8636834309110624</v>
      </c>
      <c r="Y1331">
        <v>19.106785363521457</v>
      </c>
      <c r="Z1331">
        <v>-7.9215125499516272</v>
      </c>
      <c r="AA1331">
        <v>-3.7601804759972417</v>
      </c>
      <c r="AB1331">
        <v>-0.269234836087136</v>
      </c>
      <c r="AC1331">
        <v>0.52046859057448969</v>
      </c>
      <c r="AD1331">
        <v>-2.2102436136213011</v>
      </c>
      <c r="AE1331">
        <v>23.224077934166001</v>
      </c>
      <c r="AF1331">
        <v>-10.09996909570917</v>
      </c>
      <c r="AG1331">
        <v>7.2218940112669019</v>
      </c>
      <c r="AH1331">
        <v>5.5755739099585675</v>
      </c>
      <c r="AI1331">
        <v>-0.11062268740093099</v>
      </c>
      <c r="AJ1331">
        <v>-5.4657209306826751</v>
      </c>
      <c r="AK1331">
        <v>0</v>
      </c>
      <c r="AL1331">
        <v>-4.8906218945174942</v>
      </c>
      <c r="AM1331">
        <v>7.460666460018214E-3</v>
      </c>
      <c r="AN1331" s="2"/>
    </row>
    <row r="1332" spans="1:40" x14ac:dyDescent="0.45">
      <c r="A1332">
        <v>1331</v>
      </c>
      <c r="B1332" t="s">
        <v>325</v>
      </c>
      <c r="C1332">
        <v>1957</v>
      </c>
      <c r="D1332">
        <v>33</v>
      </c>
      <c r="E1332" t="s">
        <v>31</v>
      </c>
      <c r="F1332" t="s">
        <v>13</v>
      </c>
      <c r="G1332">
        <v>678</v>
      </c>
      <c r="H1332">
        <v>96</v>
      </c>
      <c r="I1332">
        <v>176</v>
      </c>
      <c r="J1332">
        <v>123</v>
      </c>
      <c r="K1332">
        <v>36</v>
      </c>
      <c r="L1332">
        <v>5</v>
      </c>
      <c r="M1332">
        <v>18</v>
      </c>
      <c r="N1332">
        <v>79</v>
      </c>
      <c r="O1332">
        <v>135</v>
      </c>
      <c r="P1332" s="28">
        <v>5.4</v>
      </c>
      <c r="Q1332">
        <v>3.4</v>
      </c>
      <c r="R1332">
        <v>4.9000000000000004</v>
      </c>
      <c r="S1332">
        <v>-0.2</v>
      </c>
      <c r="T1332">
        <v>30</v>
      </c>
      <c r="U1332">
        <v>3</v>
      </c>
      <c r="V1332">
        <v>-47.217614202620098</v>
      </c>
      <c r="W1332">
        <v>12.342520040792163</v>
      </c>
      <c r="X1332">
        <v>3.3415640483555133</v>
      </c>
      <c r="Y1332">
        <v>16.983809212019072</v>
      </c>
      <c r="Z1332">
        <v>-7.3259101025868425</v>
      </c>
      <c r="AA1332">
        <v>-3.3016218813634319</v>
      </c>
      <c r="AB1332">
        <v>-0.67308709021783997</v>
      </c>
      <c r="AC1332">
        <v>0.72064881771852418</v>
      </c>
      <c r="AD1332">
        <v>-3.4237106956094663</v>
      </c>
      <c r="AE1332">
        <v>25.082004168899282</v>
      </c>
      <c r="AF1332">
        <v>-10.09996909570917</v>
      </c>
      <c r="AG1332">
        <v>7.4407392843355966</v>
      </c>
      <c r="AH1332">
        <v>7.1895558312623642</v>
      </c>
      <c r="AI1332">
        <v>2.21245374801862E-2</v>
      </c>
      <c r="AJ1332">
        <v>-6.5588651168192103</v>
      </c>
      <c r="AK1332">
        <v>-0.403734268424778</v>
      </c>
      <c r="AL1332">
        <v>-5.8815465124881303</v>
      </c>
      <c r="AM1332">
        <v>2.7827014102182967E-3</v>
      </c>
      <c r="AN1332" s="2"/>
    </row>
    <row r="1333" spans="1:40" x14ac:dyDescent="0.45">
      <c r="A1333">
        <v>1332</v>
      </c>
      <c r="B1333" t="s">
        <v>732</v>
      </c>
      <c r="C1333">
        <v>1989</v>
      </c>
      <c r="D1333">
        <v>25</v>
      </c>
      <c r="E1333" t="s">
        <v>25</v>
      </c>
      <c r="F1333" t="s">
        <v>17</v>
      </c>
      <c r="G1333">
        <v>650</v>
      </c>
      <c r="H1333">
        <v>59</v>
      </c>
      <c r="I1333">
        <v>162</v>
      </c>
      <c r="J1333">
        <v>126</v>
      </c>
      <c r="K1333">
        <v>28</v>
      </c>
      <c r="L1333">
        <v>7</v>
      </c>
      <c r="M1333">
        <v>3</v>
      </c>
      <c r="N1333">
        <v>79</v>
      </c>
      <c r="O1333">
        <v>112</v>
      </c>
      <c r="P1333" s="28">
        <v>5.4</v>
      </c>
      <c r="Q1333">
        <v>3.3</v>
      </c>
      <c r="R1333">
        <v>3.1</v>
      </c>
      <c r="S1333">
        <v>2.8</v>
      </c>
      <c r="T1333">
        <v>8</v>
      </c>
      <c r="U1333">
        <v>-3</v>
      </c>
      <c r="V1333">
        <v>-47.217614202620098</v>
      </c>
      <c r="W1333">
        <v>11.832799449137029</v>
      </c>
      <c r="X1333">
        <v>2.0536695713851594</v>
      </c>
      <c r="Y1333">
        <v>15.632824388335738</v>
      </c>
      <c r="Z1333">
        <v>-7.5045908367962779</v>
      </c>
      <c r="AA1333">
        <v>-2.5679281299493359</v>
      </c>
      <c r="AB1333">
        <v>-0.94232192630497602</v>
      </c>
      <c r="AC1333">
        <v>0.1201081362864207</v>
      </c>
      <c r="AD1333">
        <v>-3.4237106956094663</v>
      </c>
      <c r="AE1333">
        <v>20.808773829012736</v>
      </c>
      <c r="AF1333">
        <v>-10.09996909570917</v>
      </c>
      <c r="AG1333">
        <v>7.2218940112669019</v>
      </c>
      <c r="AH1333">
        <v>4.5484945054925161</v>
      </c>
      <c r="AI1333">
        <v>-0.30974352472260674</v>
      </c>
      <c r="AJ1333">
        <v>-1.749030697818456</v>
      </c>
      <c r="AK1333">
        <v>0.403734268424778</v>
      </c>
      <c r="AL1333">
        <v>-11.192610950189115</v>
      </c>
      <c r="AM1333">
        <v>1.3775419830123326E-5</v>
      </c>
      <c r="AN1333" s="2"/>
    </row>
    <row r="1334" spans="1:40" x14ac:dyDescent="0.45">
      <c r="A1334">
        <v>1333</v>
      </c>
      <c r="B1334" t="s">
        <v>297</v>
      </c>
      <c r="C1334">
        <v>1996</v>
      </c>
      <c r="D1334">
        <v>27</v>
      </c>
      <c r="E1334" t="s">
        <v>37</v>
      </c>
      <c r="F1334" t="s">
        <v>17</v>
      </c>
      <c r="G1334">
        <v>631</v>
      </c>
      <c r="H1334">
        <v>87</v>
      </c>
      <c r="I1334">
        <v>184</v>
      </c>
      <c r="J1334">
        <v>132</v>
      </c>
      <c r="K1334">
        <v>16</v>
      </c>
      <c r="L1334">
        <v>0</v>
      </c>
      <c r="M1334">
        <v>0</v>
      </c>
      <c r="N1334">
        <v>81</v>
      </c>
      <c r="O1334">
        <v>166</v>
      </c>
      <c r="P1334" s="28">
        <v>5.4</v>
      </c>
      <c r="Q1334">
        <v>3.5</v>
      </c>
      <c r="R1334">
        <v>6.4</v>
      </c>
      <c r="S1334">
        <v>-0.1</v>
      </c>
      <c r="T1334">
        <v>46</v>
      </c>
      <c r="U1334">
        <v>-8</v>
      </c>
      <c r="V1334">
        <v>-47.217614202620098</v>
      </c>
      <c r="W1334">
        <v>11.486917619085331</v>
      </c>
      <c r="X1334">
        <v>3.028292418822184</v>
      </c>
      <c r="Y1334">
        <v>17.755800539838123</v>
      </c>
      <c r="Z1334">
        <v>-7.8619523052151488</v>
      </c>
      <c r="AA1334">
        <v>-1.467387502828192</v>
      </c>
      <c r="AB1334">
        <v>0</v>
      </c>
      <c r="AC1334">
        <v>0</v>
      </c>
      <c r="AD1334">
        <v>-3.5103869157514782</v>
      </c>
      <c r="AE1334">
        <v>30.84157549657245</v>
      </c>
      <c r="AF1334">
        <v>-10.09996909570917</v>
      </c>
      <c r="AG1334">
        <v>7.6595845574042905</v>
      </c>
      <c r="AH1334">
        <v>9.3904402694039035</v>
      </c>
      <c r="AI1334">
        <v>1.10622687400931E-2</v>
      </c>
      <c r="AJ1334">
        <v>-10.056926512456123</v>
      </c>
      <c r="AK1334">
        <v>1.076624715799408</v>
      </c>
      <c r="AL1334">
        <v>1.0360613510855732</v>
      </c>
      <c r="AM1334">
        <v>0.73808932649606751</v>
      </c>
      <c r="AN1334" s="2"/>
    </row>
    <row r="1335" spans="1:40" x14ac:dyDescent="0.45">
      <c r="A1335">
        <v>1334</v>
      </c>
      <c r="B1335" t="s">
        <v>369</v>
      </c>
      <c r="C1335">
        <v>1965</v>
      </c>
      <c r="D1335">
        <v>26</v>
      </c>
      <c r="E1335" t="s">
        <v>73</v>
      </c>
      <c r="F1335" t="s">
        <v>17</v>
      </c>
      <c r="G1335">
        <v>728</v>
      </c>
      <c r="H1335">
        <v>97</v>
      </c>
      <c r="I1335">
        <v>204</v>
      </c>
      <c r="J1335">
        <v>138</v>
      </c>
      <c r="K1335">
        <v>34</v>
      </c>
      <c r="L1335">
        <v>10</v>
      </c>
      <c r="M1335">
        <v>21</v>
      </c>
      <c r="N1335">
        <v>43</v>
      </c>
      <c r="O1335">
        <v>127</v>
      </c>
      <c r="P1335" s="28">
        <v>5.4</v>
      </c>
      <c r="Q1335">
        <v>2.8</v>
      </c>
      <c r="R1335">
        <v>5.6</v>
      </c>
      <c r="S1335">
        <v>-0.3</v>
      </c>
      <c r="T1335">
        <v>26</v>
      </c>
      <c r="U1335">
        <v>2</v>
      </c>
      <c r="V1335">
        <v>-47.217614202620098</v>
      </c>
      <c r="W1335">
        <v>13.252735383033473</v>
      </c>
      <c r="X1335">
        <v>3.37637200719255</v>
      </c>
      <c r="Y1335">
        <v>19.685778859385742</v>
      </c>
      <c r="Z1335">
        <v>-8.2193137736340187</v>
      </c>
      <c r="AA1335">
        <v>-3.1181984435099079</v>
      </c>
      <c r="AB1335">
        <v>-1.3461741804356799</v>
      </c>
      <c r="AC1335">
        <v>0.84075695400494488</v>
      </c>
      <c r="AD1335">
        <v>-1.8635387330532538</v>
      </c>
      <c r="AE1335">
        <v>23.595663181112656</v>
      </c>
      <c r="AF1335">
        <v>-10.09996909570917</v>
      </c>
      <c r="AG1335">
        <v>6.1276676459234318</v>
      </c>
      <c r="AH1335">
        <v>8.2166352357284147</v>
      </c>
      <c r="AI1335">
        <v>3.3186806220279294E-2</v>
      </c>
      <c r="AJ1335">
        <v>-5.6843497679099819</v>
      </c>
      <c r="AK1335">
        <v>-0.269156178949852</v>
      </c>
      <c r="AL1335">
        <v>-2.6895183032204684</v>
      </c>
      <c r="AM1335">
        <v>6.3594697547375234E-2</v>
      </c>
      <c r="AN1335" s="2"/>
    </row>
    <row r="1336" spans="1:40" x14ac:dyDescent="0.45">
      <c r="A1336">
        <v>1335</v>
      </c>
      <c r="B1336" t="s">
        <v>733</v>
      </c>
      <c r="C1336">
        <v>1977</v>
      </c>
      <c r="D1336">
        <v>24</v>
      </c>
      <c r="E1336" t="s">
        <v>70</v>
      </c>
      <c r="F1336" t="s">
        <v>13</v>
      </c>
      <c r="G1336">
        <v>617</v>
      </c>
      <c r="H1336">
        <v>87</v>
      </c>
      <c r="I1336">
        <v>155</v>
      </c>
      <c r="J1336">
        <v>112</v>
      </c>
      <c r="K1336">
        <v>28</v>
      </c>
      <c r="L1336">
        <v>6</v>
      </c>
      <c r="M1336">
        <v>28</v>
      </c>
      <c r="N1336">
        <v>65</v>
      </c>
      <c r="O1336">
        <v>110</v>
      </c>
      <c r="P1336" s="28">
        <v>5.4</v>
      </c>
      <c r="Q1336">
        <v>3.3</v>
      </c>
      <c r="R1336">
        <v>4</v>
      </c>
      <c r="S1336">
        <v>2</v>
      </c>
      <c r="T1336">
        <v>9</v>
      </c>
      <c r="U1336">
        <v>3</v>
      </c>
      <c r="V1336">
        <v>-47.217614202620098</v>
      </c>
      <c r="W1336">
        <v>11.232057323257765</v>
      </c>
      <c r="X1336">
        <v>3.028292418822184</v>
      </c>
      <c r="Y1336">
        <v>14.95733197649407</v>
      </c>
      <c r="Z1336">
        <v>-6.6707474104855802</v>
      </c>
      <c r="AA1336">
        <v>-2.5679281299493359</v>
      </c>
      <c r="AB1336">
        <v>-0.80770450826140805</v>
      </c>
      <c r="AC1336">
        <v>1.1210092720065932</v>
      </c>
      <c r="AD1336">
        <v>-2.8169771546153837</v>
      </c>
      <c r="AE1336">
        <v>20.437188582066081</v>
      </c>
      <c r="AF1336">
        <v>-10.09996909570917</v>
      </c>
      <c r="AG1336">
        <v>7.2218940112669019</v>
      </c>
      <c r="AH1336">
        <v>5.8690251683774397</v>
      </c>
      <c r="AI1336">
        <v>-0.22124537480186199</v>
      </c>
      <c r="AJ1336">
        <v>-1.9676595350457631</v>
      </c>
      <c r="AK1336">
        <v>-0.403734268424778</v>
      </c>
      <c r="AL1336">
        <v>-8.9067809276223535</v>
      </c>
      <c r="AM1336">
        <v>1.354488627359701E-4</v>
      </c>
      <c r="AN1336" s="2"/>
    </row>
    <row r="1337" spans="1:40" x14ac:dyDescent="0.45">
      <c r="A1337">
        <v>1336</v>
      </c>
      <c r="B1337" t="s">
        <v>484</v>
      </c>
      <c r="C1337">
        <v>2003</v>
      </c>
      <c r="D1337">
        <v>29</v>
      </c>
      <c r="E1337" t="s">
        <v>28</v>
      </c>
      <c r="F1337" t="s">
        <v>17</v>
      </c>
      <c r="G1337">
        <v>695</v>
      </c>
      <c r="H1337">
        <v>99</v>
      </c>
      <c r="I1337">
        <v>173</v>
      </c>
      <c r="J1337">
        <v>117</v>
      </c>
      <c r="K1337">
        <v>35</v>
      </c>
      <c r="L1337">
        <v>1</v>
      </c>
      <c r="M1337">
        <v>22</v>
      </c>
      <c r="N1337">
        <v>109</v>
      </c>
      <c r="O1337">
        <v>136</v>
      </c>
      <c r="P1337" s="28">
        <v>5.4</v>
      </c>
      <c r="Q1337">
        <v>3.3</v>
      </c>
      <c r="R1337">
        <v>4.8</v>
      </c>
      <c r="S1337">
        <v>-0.1</v>
      </c>
      <c r="T1337">
        <v>33</v>
      </c>
      <c r="U1337">
        <v>2</v>
      </c>
      <c r="V1337">
        <v>-47.217614202620098</v>
      </c>
      <c r="W1337">
        <v>12.651993257154208</v>
      </c>
      <c r="X1337">
        <v>3.4459879248666234</v>
      </c>
      <c r="Y1337">
        <v>16.694312464086931</v>
      </c>
      <c r="Z1337">
        <v>-6.9685486341679725</v>
      </c>
      <c r="AA1337">
        <v>-3.2099101624366702</v>
      </c>
      <c r="AB1337">
        <v>-0.134617418043568</v>
      </c>
      <c r="AC1337">
        <v>0.88079299943375178</v>
      </c>
      <c r="AD1337">
        <v>-4.723853997739643</v>
      </c>
      <c r="AE1337">
        <v>25.267796792372607</v>
      </c>
      <c r="AF1337">
        <v>-10.09996909570917</v>
      </c>
      <c r="AG1337">
        <v>7.2218940112669019</v>
      </c>
      <c r="AH1337">
        <v>7.0428302020529276</v>
      </c>
      <c r="AI1337">
        <v>1.10622687400931E-2</v>
      </c>
      <c r="AJ1337">
        <v>-7.2147516285011308</v>
      </c>
      <c r="AK1337">
        <v>-0.269156178949852</v>
      </c>
      <c r="AL1337">
        <v>-6.6217513981940588</v>
      </c>
      <c r="AM1337">
        <v>1.3293281554049253E-3</v>
      </c>
      <c r="AN1337" s="2"/>
    </row>
    <row r="1338" spans="1:40" x14ac:dyDescent="0.45">
      <c r="A1338">
        <v>1337</v>
      </c>
      <c r="B1338" t="s">
        <v>555</v>
      </c>
      <c r="C1338">
        <v>1999</v>
      </c>
      <c r="D1338">
        <v>25</v>
      </c>
      <c r="E1338" t="s">
        <v>155</v>
      </c>
      <c r="F1338" t="s">
        <v>13</v>
      </c>
      <c r="G1338">
        <v>660</v>
      </c>
      <c r="H1338">
        <v>101</v>
      </c>
      <c r="I1338">
        <v>179</v>
      </c>
      <c r="J1338">
        <v>117</v>
      </c>
      <c r="K1338">
        <v>39</v>
      </c>
      <c r="L1338">
        <v>9</v>
      </c>
      <c r="M1338">
        <v>36</v>
      </c>
      <c r="N1338">
        <v>67</v>
      </c>
      <c r="O1338">
        <v>116</v>
      </c>
      <c r="P1338" s="28">
        <v>5.4</v>
      </c>
      <c r="Q1338">
        <v>3.2</v>
      </c>
      <c r="R1338">
        <v>4.4000000000000004</v>
      </c>
      <c r="S1338">
        <v>0.6</v>
      </c>
      <c r="T1338">
        <v>17</v>
      </c>
      <c r="U1338">
        <v>11</v>
      </c>
      <c r="V1338">
        <v>-47.217614202620098</v>
      </c>
      <c r="W1338">
        <v>12.014842517585292</v>
      </c>
      <c r="X1338">
        <v>3.5156038425406964</v>
      </c>
      <c r="Y1338">
        <v>17.273305959951216</v>
      </c>
      <c r="Z1338">
        <v>-6.9685486341679725</v>
      </c>
      <c r="AA1338">
        <v>-3.5767570381437181</v>
      </c>
      <c r="AB1338">
        <v>-1.211556762392112</v>
      </c>
      <c r="AC1338">
        <v>1.4412976354370484</v>
      </c>
      <c r="AD1338">
        <v>-2.9036533747573956</v>
      </c>
      <c r="AE1338">
        <v>21.551944322906049</v>
      </c>
      <c r="AF1338">
        <v>-10.09996909570917</v>
      </c>
      <c r="AG1338">
        <v>7.0030487381982089</v>
      </c>
      <c r="AH1338">
        <v>6.4559276852151841</v>
      </c>
      <c r="AI1338">
        <v>-6.6373612440558588E-2</v>
      </c>
      <c r="AJ1338">
        <v>-3.7166902328642188</v>
      </c>
      <c r="AK1338">
        <v>-1.480358984224186</v>
      </c>
      <c r="AL1338">
        <v>-7.9855512354857332</v>
      </c>
      <c r="AM1338">
        <v>3.4022903920985227E-4</v>
      </c>
      <c r="AN1338" s="2"/>
    </row>
    <row r="1339" spans="1:40" x14ac:dyDescent="0.45">
      <c r="A1339">
        <v>1338</v>
      </c>
      <c r="B1339" t="s">
        <v>734</v>
      </c>
      <c r="C1339">
        <v>1949</v>
      </c>
      <c r="D1339">
        <v>31</v>
      </c>
      <c r="E1339" t="s">
        <v>40</v>
      </c>
      <c r="F1339" t="s">
        <v>13</v>
      </c>
      <c r="G1339">
        <v>623</v>
      </c>
      <c r="H1339">
        <v>91</v>
      </c>
      <c r="I1339">
        <v>167</v>
      </c>
      <c r="J1339">
        <v>110</v>
      </c>
      <c r="K1339">
        <v>30</v>
      </c>
      <c r="L1339">
        <v>9</v>
      </c>
      <c r="M1339">
        <v>2</v>
      </c>
      <c r="N1339">
        <v>75</v>
      </c>
      <c r="O1339">
        <v>127</v>
      </c>
      <c r="P1339" s="28">
        <v>5.4</v>
      </c>
      <c r="Q1339">
        <v>3.7</v>
      </c>
      <c r="R1339">
        <v>4.3</v>
      </c>
      <c r="S1339">
        <v>1.8</v>
      </c>
      <c r="T1339">
        <v>22</v>
      </c>
      <c r="U1339">
        <v>-2</v>
      </c>
      <c r="V1339">
        <v>-47.217614202620098</v>
      </c>
      <c r="W1339">
        <v>11.341283164326722</v>
      </c>
      <c r="X1339">
        <v>3.1675242541703308</v>
      </c>
      <c r="Y1339">
        <v>16.115318968222642</v>
      </c>
      <c r="Z1339">
        <v>-6.5516269210126241</v>
      </c>
      <c r="AA1339">
        <v>-2.7513515678028599</v>
      </c>
      <c r="AB1339">
        <v>-1.211556762392112</v>
      </c>
      <c r="AC1339">
        <v>8.0072090857613798E-2</v>
      </c>
      <c r="AD1339">
        <v>-3.2503582553254424</v>
      </c>
      <c r="AE1339">
        <v>23.595663181112656</v>
      </c>
      <c r="AF1339">
        <v>-10.09996909570917</v>
      </c>
      <c r="AG1339">
        <v>8.0972751035416781</v>
      </c>
      <c r="AH1339">
        <v>6.3092020560057476</v>
      </c>
      <c r="AI1339">
        <v>-0.19912083732167579</v>
      </c>
      <c r="AJ1339">
        <v>-4.8098344190007536</v>
      </c>
      <c r="AK1339">
        <v>0.269156178949852</v>
      </c>
      <c r="AL1339">
        <v>-7.1159370639974879</v>
      </c>
      <c r="AM1339">
        <v>8.1140049765872802E-4</v>
      </c>
      <c r="AN1339" s="2"/>
    </row>
    <row r="1340" spans="1:40" x14ac:dyDescent="0.45">
      <c r="A1340">
        <v>1339</v>
      </c>
      <c r="B1340" t="s">
        <v>735</v>
      </c>
      <c r="C1340">
        <v>1968</v>
      </c>
      <c r="D1340">
        <v>25</v>
      </c>
      <c r="E1340" t="s">
        <v>59</v>
      </c>
      <c r="F1340" t="s">
        <v>13</v>
      </c>
      <c r="G1340">
        <v>578</v>
      </c>
      <c r="H1340">
        <v>68</v>
      </c>
      <c r="I1340">
        <v>146</v>
      </c>
      <c r="J1340">
        <v>88</v>
      </c>
      <c r="K1340">
        <v>20</v>
      </c>
      <c r="L1340">
        <v>2</v>
      </c>
      <c r="M1340">
        <v>0</v>
      </c>
      <c r="N1340">
        <v>49</v>
      </c>
      <c r="O1340">
        <v>165</v>
      </c>
      <c r="P1340" s="28">
        <v>5.4</v>
      </c>
      <c r="Q1340">
        <v>3.3</v>
      </c>
      <c r="R1340">
        <v>5.8</v>
      </c>
      <c r="S1340">
        <v>-1.2</v>
      </c>
      <c r="T1340">
        <v>40</v>
      </c>
      <c r="U1340">
        <v>-2</v>
      </c>
      <c r="V1340">
        <v>-47.217614202620098</v>
      </c>
      <c r="W1340">
        <v>10.522089356309543</v>
      </c>
      <c r="X1340">
        <v>2.3669412009184887</v>
      </c>
      <c r="Y1340">
        <v>14.08884173269764</v>
      </c>
      <c r="Z1340">
        <v>-5.2413015368100986</v>
      </c>
      <c r="AA1340">
        <v>-1.83423437853524</v>
      </c>
      <c r="AB1340">
        <v>-0.269234836087136</v>
      </c>
      <c r="AC1340">
        <v>0</v>
      </c>
      <c r="AD1340">
        <v>-2.1235673934792891</v>
      </c>
      <c r="AE1340">
        <v>30.65578287309912</v>
      </c>
      <c r="AF1340">
        <v>-10.09996909570917</v>
      </c>
      <c r="AG1340">
        <v>7.2218940112669019</v>
      </c>
      <c r="AH1340">
        <v>8.5100864941472878</v>
      </c>
      <c r="AI1340">
        <v>0.13274722488111718</v>
      </c>
      <c r="AJ1340">
        <v>-8.7451534890922797</v>
      </c>
      <c r="AK1340">
        <v>0.269156178949852</v>
      </c>
      <c r="AL1340">
        <v>-1.7635358600633593</v>
      </c>
      <c r="AM1340">
        <v>0.14634805114104571</v>
      </c>
      <c r="AN1340" s="2"/>
    </row>
    <row r="1341" spans="1:40" x14ac:dyDescent="0.45">
      <c r="A1341">
        <v>1340</v>
      </c>
      <c r="B1341" t="s">
        <v>736</v>
      </c>
      <c r="C1341">
        <v>1974</v>
      </c>
      <c r="D1341">
        <v>26</v>
      </c>
      <c r="E1341" t="s">
        <v>22</v>
      </c>
      <c r="F1341" t="s">
        <v>13</v>
      </c>
      <c r="G1341">
        <v>550</v>
      </c>
      <c r="H1341">
        <v>75</v>
      </c>
      <c r="I1341">
        <v>141</v>
      </c>
      <c r="J1341">
        <v>110</v>
      </c>
      <c r="K1341">
        <v>26</v>
      </c>
      <c r="L1341">
        <v>2</v>
      </c>
      <c r="M1341">
        <v>6</v>
      </c>
      <c r="N1341">
        <v>69</v>
      </c>
      <c r="O1341">
        <v>127</v>
      </c>
      <c r="P1341" s="28">
        <v>5.4</v>
      </c>
      <c r="Q1341">
        <v>3.4</v>
      </c>
      <c r="R1341">
        <v>4.4000000000000004</v>
      </c>
      <c r="S1341">
        <v>1</v>
      </c>
      <c r="T1341">
        <v>18</v>
      </c>
      <c r="U1341">
        <v>3</v>
      </c>
      <c r="V1341">
        <v>-47.217614202620098</v>
      </c>
      <c r="W1341">
        <v>10.01236876465441</v>
      </c>
      <c r="X1341">
        <v>2.6105969127777451</v>
      </c>
      <c r="Y1341">
        <v>13.606347152810734</v>
      </c>
      <c r="Z1341">
        <v>-6.5516269210126241</v>
      </c>
      <c r="AA1341">
        <v>-2.384504692095812</v>
      </c>
      <c r="AB1341">
        <v>-0.269234836087136</v>
      </c>
      <c r="AC1341">
        <v>0.24021627257284139</v>
      </c>
      <c r="AD1341">
        <v>-2.9903295948994071</v>
      </c>
      <c r="AE1341">
        <v>23.595663181112656</v>
      </c>
      <c r="AF1341">
        <v>-10.09996909570917</v>
      </c>
      <c r="AG1341">
        <v>7.4407392843355966</v>
      </c>
      <c r="AH1341">
        <v>6.4559276852151841</v>
      </c>
      <c r="AI1341">
        <v>-0.11062268740093099</v>
      </c>
      <c r="AJ1341">
        <v>-3.9353190700915262</v>
      </c>
      <c r="AK1341">
        <v>-0.403734268424778</v>
      </c>
      <c r="AL1341">
        <v>-10.001096114862314</v>
      </c>
      <c r="AM1341">
        <v>4.5348136941254099E-5</v>
      </c>
      <c r="AN1341" s="2"/>
    </row>
    <row r="1342" spans="1:40" x14ac:dyDescent="0.45">
      <c r="A1342">
        <v>1341</v>
      </c>
      <c r="B1342" t="s">
        <v>594</v>
      </c>
      <c r="C1342">
        <v>2007</v>
      </c>
      <c r="D1342">
        <v>36</v>
      </c>
      <c r="E1342" t="s">
        <v>22</v>
      </c>
      <c r="F1342" t="s">
        <v>13</v>
      </c>
      <c r="G1342">
        <v>589</v>
      </c>
      <c r="H1342">
        <v>91</v>
      </c>
      <c r="I1342">
        <v>171</v>
      </c>
      <c r="J1342">
        <v>108</v>
      </c>
      <c r="K1342">
        <v>42</v>
      </c>
      <c r="L1342">
        <v>1</v>
      </c>
      <c r="M1342">
        <v>2</v>
      </c>
      <c r="N1342">
        <v>74</v>
      </c>
      <c r="O1342">
        <v>153</v>
      </c>
      <c r="P1342" s="28">
        <v>5.4</v>
      </c>
      <c r="Q1342">
        <v>3.3</v>
      </c>
      <c r="R1342">
        <v>6.6</v>
      </c>
      <c r="S1342">
        <v>-0.3</v>
      </c>
      <c r="T1342">
        <v>42</v>
      </c>
      <c r="U1342">
        <v>-4</v>
      </c>
      <c r="V1342">
        <v>-47.217614202620098</v>
      </c>
      <c r="W1342">
        <v>10.722336731602631</v>
      </c>
      <c r="X1342">
        <v>3.1675242541703308</v>
      </c>
      <c r="Y1342">
        <v>16.501314632132168</v>
      </c>
      <c r="Z1342">
        <v>-6.4325064315396672</v>
      </c>
      <c r="AA1342">
        <v>-3.8518921949240039</v>
      </c>
      <c r="AB1342">
        <v>-0.134617418043568</v>
      </c>
      <c r="AC1342">
        <v>8.0072090857613798E-2</v>
      </c>
      <c r="AD1342">
        <v>-3.2070201452544369</v>
      </c>
      <c r="AE1342">
        <v>28.426271391419185</v>
      </c>
      <c r="AF1342">
        <v>-10.09996909570917</v>
      </c>
      <c r="AG1342">
        <v>7.2218940112669019</v>
      </c>
      <c r="AH1342">
        <v>9.6838915278227748</v>
      </c>
      <c r="AI1342">
        <v>3.3186806220279294E-2</v>
      </c>
      <c r="AJ1342">
        <v>-9.1824111635468935</v>
      </c>
      <c r="AK1342">
        <v>0.538312357899704</v>
      </c>
      <c r="AL1342">
        <v>-3.751226848246251</v>
      </c>
      <c r="AM1342">
        <v>2.2949844002828759E-2</v>
      </c>
      <c r="AN1342" s="2"/>
    </row>
    <row r="1343" spans="1:40" x14ac:dyDescent="0.45">
      <c r="A1343">
        <v>1342</v>
      </c>
      <c r="B1343" t="s">
        <v>387</v>
      </c>
      <c r="C1343">
        <v>2003</v>
      </c>
      <c r="D1343">
        <v>31</v>
      </c>
      <c r="E1343" t="s">
        <v>40</v>
      </c>
      <c r="F1343" t="s">
        <v>13</v>
      </c>
      <c r="G1343">
        <v>679</v>
      </c>
      <c r="H1343">
        <v>117</v>
      </c>
      <c r="I1343">
        <v>185</v>
      </c>
      <c r="J1343">
        <v>111</v>
      </c>
      <c r="K1343">
        <v>36</v>
      </c>
      <c r="L1343">
        <v>1</v>
      </c>
      <c r="M1343">
        <v>3</v>
      </c>
      <c r="N1343">
        <v>97</v>
      </c>
      <c r="O1343">
        <v>160</v>
      </c>
      <c r="P1343" s="28">
        <v>5.4</v>
      </c>
      <c r="Q1343">
        <v>3</v>
      </c>
      <c r="R1343">
        <v>6.3</v>
      </c>
      <c r="S1343">
        <v>-1.5</v>
      </c>
      <c r="T1343">
        <v>49</v>
      </c>
      <c r="U1343">
        <v>-2</v>
      </c>
      <c r="V1343">
        <v>-47.217614202620098</v>
      </c>
      <c r="W1343">
        <v>12.360724347636989</v>
      </c>
      <c r="X1343">
        <v>4.0725311839332825</v>
      </c>
      <c r="Y1343">
        <v>17.852299455815501</v>
      </c>
      <c r="Z1343">
        <v>-6.6111871657491017</v>
      </c>
      <c r="AA1343">
        <v>-3.3016218813634319</v>
      </c>
      <c r="AB1343">
        <v>-0.134617418043568</v>
      </c>
      <c r="AC1343">
        <v>0.1201081362864207</v>
      </c>
      <c r="AD1343">
        <v>-4.2037966768875723</v>
      </c>
      <c r="AE1343">
        <v>29.726819755732482</v>
      </c>
      <c r="AF1343">
        <v>-10.09996909570917</v>
      </c>
      <c r="AG1343">
        <v>6.5653581920608204</v>
      </c>
      <c r="AH1343">
        <v>9.243714640194467</v>
      </c>
      <c r="AI1343">
        <v>0.16593403110139648</v>
      </c>
      <c r="AJ1343">
        <v>-10.712813024138043</v>
      </c>
      <c r="AK1343">
        <v>0.269156178949852</v>
      </c>
      <c r="AL1343">
        <v>-1.9049735427997723</v>
      </c>
      <c r="AM1343">
        <v>0.12954660231757575</v>
      </c>
      <c r="AN1343" s="2"/>
    </row>
    <row r="1344" spans="1:40" x14ac:dyDescent="0.45">
      <c r="A1344">
        <v>1343</v>
      </c>
      <c r="B1344" t="s">
        <v>737</v>
      </c>
      <c r="C1344">
        <v>1970</v>
      </c>
      <c r="D1344">
        <v>24</v>
      </c>
      <c r="E1344" t="s">
        <v>73</v>
      </c>
      <c r="F1344" t="s">
        <v>17</v>
      </c>
      <c r="G1344">
        <v>675</v>
      </c>
      <c r="H1344">
        <v>112</v>
      </c>
      <c r="I1344">
        <v>186</v>
      </c>
      <c r="J1344">
        <v>130</v>
      </c>
      <c r="K1344">
        <v>34</v>
      </c>
      <c r="L1344">
        <v>6</v>
      </c>
      <c r="M1344">
        <v>57</v>
      </c>
      <c r="N1344">
        <v>62</v>
      </c>
      <c r="O1344">
        <v>126</v>
      </c>
      <c r="P1344" s="28">
        <v>5.4</v>
      </c>
      <c r="Q1344">
        <v>3.2</v>
      </c>
      <c r="R1344">
        <v>4.7</v>
      </c>
      <c r="S1344">
        <v>0.6</v>
      </c>
      <c r="T1344">
        <v>21</v>
      </c>
      <c r="U1344">
        <v>4</v>
      </c>
      <c r="V1344">
        <v>-47.217614202620098</v>
      </c>
      <c r="W1344">
        <v>12.287907120257684</v>
      </c>
      <c r="X1344">
        <v>3.8984913897480991</v>
      </c>
      <c r="Y1344">
        <v>17.948798371792883</v>
      </c>
      <c r="Z1344">
        <v>-7.7428318157421918</v>
      </c>
      <c r="AA1344">
        <v>-3.1181984435099079</v>
      </c>
      <c r="AB1344">
        <v>-0.80770450826140805</v>
      </c>
      <c r="AC1344">
        <v>2.2820545894419935</v>
      </c>
      <c r="AD1344">
        <v>-2.6869628244023658</v>
      </c>
      <c r="AE1344">
        <v>23.40987055763933</v>
      </c>
      <c r="AF1344">
        <v>-10.09996909570917</v>
      </c>
      <c r="AG1344">
        <v>7.0030487381982089</v>
      </c>
      <c r="AH1344">
        <v>6.896104572843492</v>
      </c>
      <c r="AI1344">
        <v>-6.6373612440558588E-2</v>
      </c>
      <c r="AJ1344">
        <v>-4.5912055817734467</v>
      </c>
      <c r="AK1344">
        <v>-0.538312357899704</v>
      </c>
      <c r="AL1344">
        <v>-3.1428971024371588</v>
      </c>
      <c r="AM1344">
        <v>4.1372066217370156E-2</v>
      </c>
      <c r="AN1344" s="2"/>
    </row>
    <row r="1345" spans="1:40" x14ac:dyDescent="0.45">
      <c r="A1345">
        <v>1344</v>
      </c>
      <c r="B1345" t="s">
        <v>738</v>
      </c>
      <c r="C1345">
        <v>1966</v>
      </c>
      <c r="D1345">
        <v>27</v>
      </c>
      <c r="E1345" t="s">
        <v>22</v>
      </c>
      <c r="F1345" t="s">
        <v>13</v>
      </c>
      <c r="G1345">
        <v>637</v>
      </c>
      <c r="H1345">
        <v>76</v>
      </c>
      <c r="I1345">
        <v>125</v>
      </c>
      <c r="J1345">
        <v>82</v>
      </c>
      <c r="K1345">
        <v>12</v>
      </c>
      <c r="L1345">
        <v>4</v>
      </c>
      <c r="M1345">
        <v>5</v>
      </c>
      <c r="N1345">
        <v>86</v>
      </c>
      <c r="O1345">
        <v>123</v>
      </c>
      <c r="P1345" s="28">
        <v>5.4</v>
      </c>
      <c r="Q1345">
        <v>3.2</v>
      </c>
      <c r="R1345">
        <v>3.4</v>
      </c>
      <c r="S1345">
        <v>1.9</v>
      </c>
      <c r="T1345">
        <v>15</v>
      </c>
      <c r="U1345">
        <v>-2</v>
      </c>
      <c r="V1345">
        <v>-47.217614202620098</v>
      </c>
      <c r="W1345">
        <v>11.596143460154288</v>
      </c>
      <c r="X1345">
        <v>2.6454048716147818</v>
      </c>
      <c r="Y1345">
        <v>12.062364497172638</v>
      </c>
      <c r="Z1345">
        <v>-4.8839400683912286</v>
      </c>
      <c r="AA1345">
        <v>-1.100540627121144</v>
      </c>
      <c r="AB1345">
        <v>-0.538469672174272</v>
      </c>
      <c r="AC1345">
        <v>0.20018022714403449</v>
      </c>
      <c r="AD1345">
        <v>-3.7270774661065076</v>
      </c>
      <c r="AE1345">
        <v>22.852492687219346</v>
      </c>
      <c r="AF1345">
        <v>-10.09996909570917</v>
      </c>
      <c r="AG1345">
        <v>7.0030487381982089</v>
      </c>
      <c r="AH1345">
        <v>4.988671393120824</v>
      </c>
      <c r="AI1345">
        <v>-0.21018310606176888</v>
      </c>
      <c r="AJ1345">
        <v>-3.2794325584096051</v>
      </c>
      <c r="AK1345">
        <v>0.269156178949852</v>
      </c>
      <c r="AL1345">
        <v>-9.4397647430198255</v>
      </c>
      <c r="AM1345">
        <v>7.9492789465143056E-5</v>
      </c>
      <c r="AN1345" s="2"/>
    </row>
    <row r="1346" spans="1:40" x14ac:dyDescent="0.45">
      <c r="A1346">
        <v>1345</v>
      </c>
      <c r="B1346" t="s">
        <v>316</v>
      </c>
      <c r="C1346">
        <v>1988</v>
      </c>
      <c r="D1346">
        <v>36</v>
      </c>
      <c r="E1346" t="s">
        <v>22</v>
      </c>
      <c r="F1346" t="s">
        <v>13</v>
      </c>
      <c r="G1346">
        <v>631</v>
      </c>
      <c r="H1346">
        <v>96</v>
      </c>
      <c r="I1346">
        <v>180</v>
      </c>
      <c r="J1346">
        <v>116</v>
      </c>
      <c r="K1346">
        <v>37</v>
      </c>
      <c r="L1346">
        <v>2</v>
      </c>
      <c r="M1346">
        <v>9</v>
      </c>
      <c r="N1346">
        <v>69</v>
      </c>
      <c r="O1346">
        <v>159</v>
      </c>
      <c r="P1346" s="28">
        <v>5.4</v>
      </c>
      <c r="Q1346">
        <v>3.4</v>
      </c>
      <c r="R1346">
        <v>6.4</v>
      </c>
      <c r="S1346">
        <v>-1.5</v>
      </c>
      <c r="T1346">
        <v>44</v>
      </c>
      <c r="U1346">
        <v>3</v>
      </c>
      <c r="V1346">
        <v>-47.217614202620098</v>
      </c>
      <c r="W1346">
        <v>11.486917619085331</v>
      </c>
      <c r="X1346">
        <v>3.3415640483555133</v>
      </c>
      <c r="Y1346">
        <v>17.369804875928597</v>
      </c>
      <c r="Z1346">
        <v>-6.9089883894314941</v>
      </c>
      <c r="AA1346">
        <v>-3.3933336002901937</v>
      </c>
      <c r="AB1346">
        <v>-0.269234836087136</v>
      </c>
      <c r="AC1346">
        <v>0.36032440885926209</v>
      </c>
      <c r="AD1346">
        <v>-2.9903295948994071</v>
      </c>
      <c r="AE1346">
        <v>29.541027132259153</v>
      </c>
      <c r="AF1346">
        <v>-10.09996909570917</v>
      </c>
      <c r="AG1346">
        <v>7.4407392843355966</v>
      </c>
      <c r="AH1346">
        <v>9.3904402694039035</v>
      </c>
      <c r="AI1346">
        <v>0.16593403110139648</v>
      </c>
      <c r="AJ1346">
        <v>-9.6196688380015072</v>
      </c>
      <c r="AK1346">
        <v>-0.403734268424778</v>
      </c>
      <c r="AL1346">
        <v>-1.8061211561350299</v>
      </c>
      <c r="AM1346">
        <v>0.14110757287067358</v>
      </c>
      <c r="AN1346" s="2"/>
    </row>
    <row r="1347" spans="1:40" x14ac:dyDescent="0.45">
      <c r="A1347">
        <v>1346</v>
      </c>
      <c r="B1347" t="s">
        <v>739</v>
      </c>
      <c r="C1347">
        <v>1959</v>
      </c>
      <c r="D1347">
        <v>32</v>
      </c>
      <c r="E1347" t="s">
        <v>59</v>
      </c>
      <c r="F1347" t="s">
        <v>13</v>
      </c>
      <c r="G1347">
        <v>675</v>
      </c>
      <c r="H1347">
        <v>115</v>
      </c>
      <c r="I1347">
        <v>145</v>
      </c>
      <c r="J1347">
        <v>105</v>
      </c>
      <c r="K1347">
        <v>19</v>
      </c>
      <c r="L1347">
        <v>0</v>
      </c>
      <c r="M1347">
        <v>9</v>
      </c>
      <c r="N1347">
        <v>135</v>
      </c>
      <c r="O1347">
        <v>135</v>
      </c>
      <c r="P1347" s="28">
        <v>5.4</v>
      </c>
      <c r="Q1347">
        <v>3.4</v>
      </c>
      <c r="R1347">
        <v>5.4</v>
      </c>
      <c r="S1347">
        <v>0.2</v>
      </c>
      <c r="T1347">
        <v>30</v>
      </c>
      <c r="U1347">
        <v>2</v>
      </c>
      <c r="V1347">
        <v>-47.217614202620098</v>
      </c>
      <c r="W1347">
        <v>12.287907120257684</v>
      </c>
      <c r="X1347">
        <v>4.0029152662592091</v>
      </c>
      <c r="Y1347">
        <v>13.992342816720258</v>
      </c>
      <c r="Z1347">
        <v>-6.2538256973302317</v>
      </c>
      <c r="AA1347">
        <v>-1.742522659608478</v>
      </c>
      <c r="AB1347">
        <v>0</v>
      </c>
      <c r="AC1347">
        <v>0.36032440885926209</v>
      </c>
      <c r="AD1347">
        <v>-5.8506448595857972</v>
      </c>
      <c r="AE1347">
        <v>25.082004168899282</v>
      </c>
      <c r="AF1347">
        <v>-10.09996909570917</v>
      </c>
      <c r="AG1347">
        <v>7.4407392843355966</v>
      </c>
      <c r="AH1347">
        <v>7.9231839773095443</v>
      </c>
      <c r="AI1347">
        <v>-2.21245374801862E-2</v>
      </c>
      <c r="AJ1347">
        <v>-6.5588651168192103</v>
      </c>
      <c r="AK1347">
        <v>-0.269156178949852</v>
      </c>
      <c r="AL1347">
        <v>-6.9253053054621869</v>
      </c>
      <c r="AM1347">
        <v>9.8163851723343139E-4</v>
      </c>
      <c r="AN1347" s="2"/>
    </row>
    <row r="1348" spans="1:40" x14ac:dyDescent="0.45">
      <c r="A1348">
        <v>1347</v>
      </c>
      <c r="B1348" t="s">
        <v>300</v>
      </c>
      <c r="C1348">
        <v>1977</v>
      </c>
      <c r="D1348">
        <v>23</v>
      </c>
      <c r="E1348" t="s">
        <v>301</v>
      </c>
      <c r="F1348" t="s">
        <v>17</v>
      </c>
      <c r="G1348">
        <v>595</v>
      </c>
      <c r="H1348">
        <v>86</v>
      </c>
      <c r="I1348">
        <v>148</v>
      </c>
      <c r="J1348">
        <v>86</v>
      </c>
      <c r="K1348">
        <v>29</v>
      </c>
      <c r="L1348">
        <v>2</v>
      </c>
      <c r="M1348">
        <v>5</v>
      </c>
      <c r="N1348">
        <v>58</v>
      </c>
      <c r="O1348">
        <v>138</v>
      </c>
      <c r="P1348" s="28">
        <v>5.4</v>
      </c>
      <c r="Q1348">
        <v>3.5</v>
      </c>
      <c r="R1348">
        <v>5.4</v>
      </c>
      <c r="S1348">
        <v>0.9</v>
      </c>
      <c r="T1348">
        <v>26</v>
      </c>
      <c r="U1348">
        <v>0</v>
      </c>
      <c r="V1348">
        <v>-47.217614202620098</v>
      </c>
      <c r="W1348">
        <v>10.831562572671588</v>
      </c>
      <c r="X1348">
        <v>2.9934844599851478</v>
      </c>
      <c r="Y1348">
        <v>14.281839564652403</v>
      </c>
      <c r="Z1348">
        <v>-5.1221810473371425</v>
      </c>
      <c r="AA1348">
        <v>-2.6596398488760977</v>
      </c>
      <c r="AB1348">
        <v>-0.269234836087136</v>
      </c>
      <c r="AC1348">
        <v>0.20018022714403449</v>
      </c>
      <c r="AD1348">
        <v>-2.5136103841183424</v>
      </c>
      <c r="AE1348">
        <v>25.639382039319266</v>
      </c>
      <c r="AF1348">
        <v>-10.09996909570917</v>
      </c>
      <c r="AG1348">
        <v>7.6595845574042905</v>
      </c>
      <c r="AH1348">
        <v>7.9231839773095443</v>
      </c>
      <c r="AI1348">
        <v>-9.9560418660837896E-2</v>
      </c>
      <c r="AJ1348">
        <v>-5.6843497679099819</v>
      </c>
      <c r="AK1348">
        <v>0</v>
      </c>
      <c r="AL1348">
        <v>-4.1369422028325351</v>
      </c>
      <c r="AM1348">
        <v>1.5720532579067147E-2</v>
      </c>
      <c r="AN1348" s="2"/>
    </row>
    <row r="1349" spans="1:40" x14ac:dyDescent="0.45">
      <c r="A1349">
        <v>1348</v>
      </c>
      <c r="B1349" t="s">
        <v>740</v>
      </c>
      <c r="C1349">
        <v>2019</v>
      </c>
      <c r="D1349">
        <v>22</v>
      </c>
      <c r="E1349" t="s">
        <v>40</v>
      </c>
      <c r="F1349" t="s">
        <v>13</v>
      </c>
      <c r="G1349">
        <v>702</v>
      </c>
      <c r="H1349">
        <v>129</v>
      </c>
      <c r="I1349">
        <v>201</v>
      </c>
      <c r="J1349">
        <v>111</v>
      </c>
      <c r="K1349">
        <v>54</v>
      </c>
      <c r="L1349">
        <v>4</v>
      </c>
      <c r="M1349">
        <v>8</v>
      </c>
      <c r="N1349">
        <v>48</v>
      </c>
      <c r="O1349">
        <v>132</v>
      </c>
      <c r="P1349" s="28">
        <v>5.4</v>
      </c>
      <c r="Q1349">
        <v>3.1</v>
      </c>
      <c r="R1349">
        <v>5.7</v>
      </c>
      <c r="S1349">
        <v>0</v>
      </c>
      <c r="T1349">
        <v>31</v>
      </c>
      <c r="U1349">
        <v>0</v>
      </c>
      <c r="V1349">
        <v>-47.217614202620098</v>
      </c>
      <c r="W1349">
        <v>12.779423405067991</v>
      </c>
      <c r="X1349">
        <v>4.490226689977721</v>
      </c>
      <c r="Y1349">
        <v>19.396282111453601</v>
      </c>
      <c r="Z1349">
        <v>-6.6111871657491017</v>
      </c>
      <c r="AA1349">
        <v>-4.9524328220451483</v>
      </c>
      <c r="AB1349">
        <v>-0.538469672174272</v>
      </c>
      <c r="AC1349">
        <v>0.32028836343045519</v>
      </c>
      <c r="AD1349">
        <v>-2.0802292834082832</v>
      </c>
      <c r="AE1349">
        <v>24.524626298479298</v>
      </c>
      <c r="AF1349">
        <v>-10.09996909570917</v>
      </c>
      <c r="AG1349">
        <v>6.7842034651295142</v>
      </c>
      <c r="AH1349">
        <v>8.3633608649378512</v>
      </c>
      <c r="AI1349">
        <v>0</v>
      </c>
      <c r="AJ1349">
        <v>-6.7774939540465171</v>
      </c>
      <c r="AK1349">
        <v>0</v>
      </c>
      <c r="AL1349">
        <v>-1.6189849972761614</v>
      </c>
      <c r="AM1349">
        <v>0.16534489904293531</v>
      </c>
      <c r="AN1349" s="2"/>
    </row>
    <row r="1350" spans="1:40" x14ac:dyDescent="0.45">
      <c r="A1350">
        <v>1349</v>
      </c>
      <c r="B1350" t="s">
        <v>342</v>
      </c>
      <c r="C1350">
        <v>1967</v>
      </c>
      <c r="D1350">
        <v>25</v>
      </c>
      <c r="E1350" t="s">
        <v>158</v>
      </c>
      <c r="F1350" t="s">
        <v>13</v>
      </c>
      <c r="G1350">
        <v>651</v>
      </c>
      <c r="H1350">
        <v>75</v>
      </c>
      <c r="I1350">
        <v>171</v>
      </c>
      <c r="J1350">
        <v>133</v>
      </c>
      <c r="K1350">
        <v>23</v>
      </c>
      <c r="L1350">
        <v>6</v>
      </c>
      <c r="M1350">
        <v>9</v>
      </c>
      <c r="N1350">
        <v>49</v>
      </c>
      <c r="O1350">
        <v>125</v>
      </c>
      <c r="P1350" s="28">
        <v>5.4</v>
      </c>
      <c r="Q1350">
        <v>3.3</v>
      </c>
      <c r="R1350">
        <v>5.4</v>
      </c>
      <c r="S1350">
        <v>1.2</v>
      </c>
      <c r="T1350">
        <v>19</v>
      </c>
      <c r="U1350">
        <v>0</v>
      </c>
      <c r="V1350">
        <v>-47.217614202620098</v>
      </c>
      <c r="W1350">
        <v>11.851003755981855</v>
      </c>
      <c r="X1350">
        <v>2.6105969127777451</v>
      </c>
      <c r="Y1350">
        <v>16.501314632132168</v>
      </c>
      <c r="Z1350">
        <v>-7.9215125499516272</v>
      </c>
      <c r="AA1350">
        <v>-2.1093695353155262</v>
      </c>
      <c r="AB1350">
        <v>-0.80770450826140805</v>
      </c>
      <c r="AC1350">
        <v>0.36032440885926209</v>
      </c>
      <c r="AD1350">
        <v>-2.1235673934792891</v>
      </c>
      <c r="AE1350">
        <v>23.224077934166001</v>
      </c>
      <c r="AF1350">
        <v>-10.09996909570917</v>
      </c>
      <c r="AG1350">
        <v>7.2218940112669019</v>
      </c>
      <c r="AH1350">
        <v>7.9231839773095443</v>
      </c>
      <c r="AI1350">
        <v>-0.13274722488111718</v>
      </c>
      <c r="AJ1350">
        <v>-4.153947907318833</v>
      </c>
      <c r="AK1350">
        <v>0</v>
      </c>
      <c r="AL1350">
        <v>-4.8740367850435886</v>
      </c>
      <c r="AM1350">
        <v>7.584487913980093E-3</v>
      </c>
      <c r="AN1350" s="2"/>
    </row>
    <row r="1351" spans="1:40" x14ac:dyDescent="0.45">
      <c r="A1351">
        <v>1350</v>
      </c>
      <c r="B1351" t="s">
        <v>741</v>
      </c>
      <c r="C1351">
        <v>1985</v>
      </c>
      <c r="D1351">
        <v>25</v>
      </c>
      <c r="E1351" t="s">
        <v>40</v>
      </c>
      <c r="F1351" t="s">
        <v>13</v>
      </c>
      <c r="G1351">
        <v>556</v>
      </c>
      <c r="H1351">
        <v>66</v>
      </c>
      <c r="I1351">
        <v>147</v>
      </c>
      <c r="J1351">
        <v>94</v>
      </c>
      <c r="K1351">
        <v>30</v>
      </c>
      <c r="L1351">
        <v>5</v>
      </c>
      <c r="M1351">
        <v>2</v>
      </c>
      <c r="N1351">
        <v>50</v>
      </c>
      <c r="O1351">
        <v>126</v>
      </c>
      <c r="P1351" s="28">
        <v>5.4</v>
      </c>
      <c r="Q1351">
        <v>3.6</v>
      </c>
      <c r="R1351">
        <v>4.3</v>
      </c>
      <c r="S1351">
        <v>2.1</v>
      </c>
      <c r="T1351">
        <v>18</v>
      </c>
      <c r="U1351">
        <v>-3</v>
      </c>
      <c r="V1351">
        <v>-47.217614202620098</v>
      </c>
      <c r="W1351">
        <v>10.121594605723367</v>
      </c>
      <c r="X1351">
        <v>2.2973252832444158</v>
      </c>
      <c r="Y1351">
        <v>14.185340648675021</v>
      </c>
      <c r="Z1351">
        <v>-5.5986630052289694</v>
      </c>
      <c r="AA1351">
        <v>-2.7513515678028599</v>
      </c>
      <c r="AB1351">
        <v>-0.67308709021783997</v>
      </c>
      <c r="AC1351">
        <v>8.0072090857613798E-2</v>
      </c>
      <c r="AD1351">
        <v>-2.1669055035502951</v>
      </c>
      <c r="AE1351">
        <v>23.40987055763933</v>
      </c>
      <c r="AF1351">
        <v>-10.09996909570917</v>
      </c>
      <c r="AG1351">
        <v>7.8784298304729843</v>
      </c>
      <c r="AH1351">
        <v>6.3092020560057476</v>
      </c>
      <c r="AI1351">
        <v>-0.2323076435419551</v>
      </c>
      <c r="AJ1351">
        <v>-3.9353190700915262</v>
      </c>
      <c r="AK1351">
        <v>0.403734268424778</v>
      </c>
      <c r="AL1351">
        <v>-7.9896478377194562</v>
      </c>
      <c r="AM1351">
        <v>3.3883857846219101E-4</v>
      </c>
      <c r="AN1351" s="2"/>
    </row>
    <row r="1352" spans="1:40" x14ac:dyDescent="0.45">
      <c r="A1352">
        <v>1351</v>
      </c>
      <c r="B1352" t="s">
        <v>742</v>
      </c>
      <c r="C1352">
        <v>1963</v>
      </c>
      <c r="D1352">
        <v>25</v>
      </c>
      <c r="E1352" t="s">
        <v>76</v>
      </c>
      <c r="F1352" t="s">
        <v>13</v>
      </c>
      <c r="G1352">
        <v>571</v>
      </c>
      <c r="H1352">
        <v>88</v>
      </c>
      <c r="I1352">
        <v>129</v>
      </c>
      <c r="J1352">
        <v>70</v>
      </c>
      <c r="K1352">
        <v>21</v>
      </c>
      <c r="L1352">
        <v>5</v>
      </c>
      <c r="M1352">
        <v>3</v>
      </c>
      <c r="N1352">
        <v>63</v>
      </c>
      <c r="O1352">
        <v>136</v>
      </c>
      <c r="P1352" s="28">
        <v>5.4</v>
      </c>
      <c r="Q1352">
        <v>3.7</v>
      </c>
      <c r="R1352">
        <v>4.3</v>
      </c>
      <c r="S1352">
        <v>0.5</v>
      </c>
      <c r="T1352">
        <v>27</v>
      </c>
      <c r="U1352">
        <v>2</v>
      </c>
      <c r="V1352">
        <v>-47.217614202620098</v>
      </c>
      <c r="W1352">
        <v>10.39465920839576</v>
      </c>
      <c r="X1352">
        <v>3.0631003776592207</v>
      </c>
      <c r="Y1352">
        <v>12.448360161082162</v>
      </c>
      <c r="Z1352">
        <v>-4.1692171315534878</v>
      </c>
      <c r="AA1352">
        <v>-1.925946097462002</v>
      </c>
      <c r="AB1352">
        <v>-0.67308709021783997</v>
      </c>
      <c r="AC1352">
        <v>0.1201081362864207</v>
      </c>
      <c r="AD1352">
        <v>-2.7303009344733717</v>
      </c>
      <c r="AE1352">
        <v>25.267796792372607</v>
      </c>
      <c r="AF1352">
        <v>-10.09996909570917</v>
      </c>
      <c r="AG1352">
        <v>8.0972751035416781</v>
      </c>
      <c r="AH1352">
        <v>6.3092020560057476</v>
      </c>
      <c r="AI1352">
        <v>-5.5311343700465497E-2</v>
      </c>
      <c r="AJ1352">
        <v>-5.9029786051372888</v>
      </c>
      <c r="AK1352">
        <v>-0.269156178949852</v>
      </c>
      <c r="AL1352">
        <v>-7.3430788444799839</v>
      </c>
      <c r="AM1352">
        <v>6.4663685865654357E-4</v>
      </c>
      <c r="AN1352" s="2"/>
    </row>
    <row r="1353" spans="1:40" x14ac:dyDescent="0.45">
      <c r="A1353">
        <v>1352</v>
      </c>
      <c r="B1353" t="s">
        <v>488</v>
      </c>
      <c r="C1353">
        <v>2010</v>
      </c>
      <c r="D1353">
        <v>31</v>
      </c>
      <c r="E1353" t="s">
        <v>40</v>
      </c>
      <c r="F1353" t="s">
        <v>13</v>
      </c>
      <c r="G1353">
        <v>435</v>
      </c>
      <c r="H1353">
        <v>77</v>
      </c>
      <c r="I1353">
        <v>111</v>
      </c>
      <c r="J1353">
        <v>61</v>
      </c>
      <c r="K1353">
        <v>26</v>
      </c>
      <c r="L1353">
        <v>5</v>
      </c>
      <c r="M1353">
        <v>4</v>
      </c>
      <c r="N1353">
        <v>58</v>
      </c>
      <c r="O1353">
        <v>157</v>
      </c>
      <c r="P1353" s="28">
        <v>5.4</v>
      </c>
      <c r="Q1353">
        <v>3.8</v>
      </c>
      <c r="R1353">
        <v>4.7</v>
      </c>
      <c r="S1353">
        <v>0.1</v>
      </c>
      <c r="T1353">
        <v>32</v>
      </c>
      <c r="U1353">
        <v>4</v>
      </c>
      <c r="V1353">
        <v>-47.217614202620098</v>
      </c>
      <c r="W1353">
        <v>7.9188734774993961</v>
      </c>
      <c r="X1353">
        <v>2.680212830451818</v>
      </c>
      <c r="Y1353">
        <v>10.711379673489303</v>
      </c>
      <c r="Z1353">
        <v>-3.6331749289251825</v>
      </c>
      <c r="AA1353">
        <v>-2.384504692095812</v>
      </c>
      <c r="AB1353">
        <v>-0.67308709021783997</v>
      </c>
      <c r="AC1353">
        <v>0.1601441817152276</v>
      </c>
      <c r="AD1353">
        <v>-2.5136103841183424</v>
      </c>
      <c r="AE1353">
        <v>29.169441885312498</v>
      </c>
      <c r="AF1353">
        <v>-10.09996909570917</v>
      </c>
      <c r="AG1353">
        <v>8.3161203766103728</v>
      </c>
      <c r="AH1353">
        <v>6.896104572843492</v>
      </c>
      <c r="AI1353">
        <v>-1.10622687400931E-2</v>
      </c>
      <c r="AJ1353">
        <v>-6.996122791273824</v>
      </c>
      <c r="AK1353">
        <v>-0.538312357899704</v>
      </c>
      <c r="AL1353">
        <v>-8.2151808136779678</v>
      </c>
      <c r="AM1353">
        <v>2.7044243479658185E-4</v>
      </c>
      <c r="AN1353" s="2"/>
    </row>
    <row r="1354" spans="1:40" x14ac:dyDescent="0.45">
      <c r="A1354">
        <v>1353</v>
      </c>
      <c r="B1354" t="s">
        <v>409</v>
      </c>
      <c r="C1354">
        <v>1957</v>
      </c>
      <c r="D1354">
        <v>30</v>
      </c>
      <c r="E1354" t="s">
        <v>28</v>
      </c>
      <c r="F1354" t="s">
        <v>17</v>
      </c>
      <c r="G1354">
        <v>729</v>
      </c>
      <c r="H1354">
        <v>93</v>
      </c>
      <c r="I1354">
        <v>186</v>
      </c>
      <c r="J1354">
        <v>152</v>
      </c>
      <c r="K1354">
        <v>26</v>
      </c>
      <c r="L1354">
        <v>8</v>
      </c>
      <c r="M1354">
        <v>13</v>
      </c>
      <c r="N1354">
        <v>94</v>
      </c>
      <c r="O1354">
        <v>108</v>
      </c>
      <c r="P1354" s="28">
        <v>5.4</v>
      </c>
      <c r="Q1354">
        <v>2.8</v>
      </c>
      <c r="R1354">
        <v>3.4</v>
      </c>
      <c r="S1354">
        <v>2</v>
      </c>
      <c r="T1354">
        <v>11</v>
      </c>
      <c r="U1354">
        <v>-1</v>
      </c>
      <c r="V1354">
        <v>-47.217614202620098</v>
      </c>
      <c r="W1354">
        <v>13.270939689878299</v>
      </c>
      <c r="X1354">
        <v>3.2371401718444037</v>
      </c>
      <c r="Y1354">
        <v>17.948798371792883</v>
      </c>
      <c r="Z1354">
        <v>-9.0531571999447156</v>
      </c>
      <c r="AA1354">
        <v>-2.384504692095812</v>
      </c>
      <c r="AB1354">
        <v>-1.076939344348544</v>
      </c>
      <c r="AC1354">
        <v>0.52046859057448969</v>
      </c>
      <c r="AD1354">
        <v>-4.0737823466745544</v>
      </c>
      <c r="AE1354">
        <v>20.065603335119423</v>
      </c>
      <c r="AF1354">
        <v>-10.09996909570917</v>
      </c>
      <c r="AG1354">
        <v>6.1276676459234318</v>
      </c>
      <c r="AH1354">
        <v>4.988671393120824</v>
      </c>
      <c r="AI1354">
        <v>-0.22124537480186199</v>
      </c>
      <c r="AJ1354">
        <v>-2.4049172095003768</v>
      </c>
      <c r="AK1354">
        <v>0.134578089474926</v>
      </c>
      <c r="AL1354">
        <v>-10.23826217796646</v>
      </c>
      <c r="AM1354">
        <v>3.5773686374311768E-5</v>
      </c>
      <c r="AN1354" s="2"/>
    </row>
    <row r="1355" spans="1:40" x14ac:dyDescent="0.45">
      <c r="A1355">
        <v>1354</v>
      </c>
      <c r="B1355" t="s">
        <v>154</v>
      </c>
      <c r="C1355">
        <v>1978</v>
      </c>
      <c r="D1355">
        <v>25</v>
      </c>
      <c r="E1355" t="s">
        <v>155</v>
      </c>
      <c r="F1355" t="s">
        <v>13</v>
      </c>
      <c r="G1355">
        <v>558</v>
      </c>
      <c r="H1355">
        <v>79</v>
      </c>
      <c r="I1355">
        <v>150</v>
      </c>
      <c r="J1355">
        <v>88</v>
      </c>
      <c r="K1355">
        <v>45</v>
      </c>
      <c r="L1355">
        <v>8</v>
      </c>
      <c r="M1355">
        <v>23</v>
      </c>
      <c r="N1355">
        <v>39</v>
      </c>
      <c r="O1355">
        <v>124</v>
      </c>
      <c r="P1355" s="28">
        <v>5.4</v>
      </c>
      <c r="Q1355">
        <v>3.5</v>
      </c>
      <c r="R1355">
        <v>4.5</v>
      </c>
      <c r="S1355">
        <v>1.3</v>
      </c>
      <c r="T1355">
        <v>15</v>
      </c>
      <c r="U1355">
        <v>6</v>
      </c>
      <c r="V1355">
        <v>-47.217614202620098</v>
      </c>
      <c r="W1355">
        <v>10.158003219413018</v>
      </c>
      <c r="X1355">
        <v>2.7498287481258914</v>
      </c>
      <c r="Y1355">
        <v>14.474837396607164</v>
      </c>
      <c r="Z1355">
        <v>-5.2413015368100986</v>
      </c>
      <c r="AA1355">
        <v>-4.1270273517042897</v>
      </c>
      <c r="AB1355">
        <v>-1.076939344348544</v>
      </c>
      <c r="AC1355">
        <v>0.92082904486255868</v>
      </c>
      <c r="AD1355">
        <v>-1.6901862927692302</v>
      </c>
      <c r="AE1355">
        <v>23.038285310692672</v>
      </c>
      <c r="AF1355">
        <v>-10.09996909570917</v>
      </c>
      <c r="AG1355">
        <v>7.6595845574042905</v>
      </c>
      <c r="AH1355">
        <v>6.6026533144246198</v>
      </c>
      <c r="AI1355">
        <v>-0.14380949362121029</v>
      </c>
      <c r="AJ1355">
        <v>-3.2794325584096051</v>
      </c>
      <c r="AK1355">
        <v>-0.807468536849556</v>
      </c>
      <c r="AL1355">
        <v>-8.0797268213115885</v>
      </c>
      <c r="AM1355">
        <v>3.0965972365516303E-4</v>
      </c>
      <c r="AN1355" s="2"/>
    </row>
    <row r="1356" spans="1:40" x14ac:dyDescent="0.45">
      <c r="A1356">
        <v>1355</v>
      </c>
      <c r="B1356" t="s">
        <v>475</v>
      </c>
      <c r="C1356">
        <v>1974</v>
      </c>
      <c r="D1356">
        <v>32</v>
      </c>
      <c r="E1356" t="s">
        <v>94</v>
      </c>
      <c r="F1356" t="s">
        <v>13</v>
      </c>
      <c r="G1356">
        <v>587</v>
      </c>
      <c r="H1356">
        <v>77</v>
      </c>
      <c r="I1356">
        <v>153</v>
      </c>
      <c r="J1356">
        <v>125</v>
      </c>
      <c r="K1356">
        <v>18</v>
      </c>
      <c r="L1356">
        <v>8</v>
      </c>
      <c r="M1356">
        <v>34</v>
      </c>
      <c r="N1356">
        <v>47</v>
      </c>
      <c r="O1356">
        <v>112</v>
      </c>
      <c r="P1356" s="28">
        <v>5.4</v>
      </c>
      <c r="Q1356">
        <v>3.4</v>
      </c>
      <c r="R1356">
        <v>4.5999999999999996</v>
      </c>
      <c r="S1356">
        <v>1.8</v>
      </c>
      <c r="T1356">
        <v>9</v>
      </c>
      <c r="U1356">
        <v>5</v>
      </c>
      <c r="V1356">
        <v>-47.217614202620098</v>
      </c>
      <c r="W1356">
        <v>10.685928117912978</v>
      </c>
      <c r="X1356">
        <v>2.680212830451818</v>
      </c>
      <c r="Y1356">
        <v>14.764334144539308</v>
      </c>
      <c r="Z1356">
        <v>-7.4450305920597994</v>
      </c>
      <c r="AA1356">
        <v>-1.650810940681716</v>
      </c>
      <c r="AB1356">
        <v>-1.076939344348544</v>
      </c>
      <c r="AC1356">
        <v>1.3612255445794346</v>
      </c>
      <c r="AD1356">
        <v>-2.0368911733372772</v>
      </c>
      <c r="AE1356">
        <v>20.808773829012736</v>
      </c>
      <c r="AF1356">
        <v>-10.09996909570917</v>
      </c>
      <c r="AG1356">
        <v>7.4407392843355966</v>
      </c>
      <c r="AH1356">
        <v>6.7493789436340554</v>
      </c>
      <c r="AI1356">
        <v>-0.19912083732167579</v>
      </c>
      <c r="AJ1356">
        <v>-1.9676595350457631</v>
      </c>
      <c r="AK1356">
        <v>-0.67289044737463</v>
      </c>
      <c r="AL1356">
        <v>-7.8763334740327497</v>
      </c>
      <c r="AM1356">
        <v>3.794783451071199E-4</v>
      </c>
      <c r="AN1356" s="2"/>
    </row>
    <row r="1357" spans="1:40" x14ac:dyDescent="0.45">
      <c r="A1357">
        <v>1356</v>
      </c>
      <c r="B1357" t="s">
        <v>468</v>
      </c>
      <c r="C1357">
        <v>2001</v>
      </c>
      <c r="D1357">
        <v>30</v>
      </c>
      <c r="E1357" t="s">
        <v>62</v>
      </c>
      <c r="F1357" t="s">
        <v>17</v>
      </c>
      <c r="G1357">
        <v>674</v>
      </c>
      <c r="H1357">
        <v>116</v>
      </c>
      <c r="I1357">
        <v>178</v>
      </c>
      <c r="J1357">
        <v>97</v>
      </c>
      <c r="K1357">
        <v>37</v>
      </c>
      <c r="L1357">
        <v>7</v>
      </c>
      <c r="M1357">
        <v>13</v>
      </c>
      <c r="N1357">
        <v>90</v>
      </c>
      <c r="O1357">
        <v>150</v>
      </c>
      <c r="P1357" s="28">
        <v>5.4</v>
      </c>
      <c r="Q1357">
        <v>3.3</v>
      </c>
      <c r="R1357">
        <v>6.1</v>
      </c>
      <c r="S1357">
        <v>-1.1000000000000001</v>
      </c>
      <c r="T1357">
        <v>42</v>
      </c>
      <c r="U1357">
        <v>4</v>
      </c>
      <c r="V1357">
        <v>-47.217614202620098</v>
      </c>
      <c r="W1357">
        <v>12.269702813412858</v>
      </c>
      <c r="X1357">
        <v>4.0377232250962454</v>
      </c>
      <c r="Y1357">
        <v>17.176807043973835</v>
      </c>
      <c r="Z1357">
        <v>-5.7773437394384048</v>
      </c>
      <c r="AA1357">
        <v>-3.3933336002901937</v>
      </c>
      <c r="AB1357">
        <v>-0.94232192630497602</v>
      </c>
      <c r="AC1357">
        <v>0.52046859057448969</v>
      </c>
      <c r="AD1357">
        <v>-3.900429906390531</v>
      </c>
      <c r="AE1357">
        <v>27.868893520999201</v>
      </c>
      <c r="AF1357">
        <v>-10.09996909570917</v>
      </c>
      <c r="AG1357">
        <v>7.2218940112669019</v>
      </c>
      <c r="AH1357">
        <v>8.9502633817755957</v>
      </c>
      <c r="AI1357">
        <v>0.12168495614102411</v>
      </c>
      <c r="AJ1357">
        <v>-9.1824111635468935</v>
      </c>
      <c r="AK1357">
        <v>-0.538312357899704</v>
      </c>
      <c r="AL1357">
        <v>-2.8842984489598278</v>
      </c>
      <c r="AM1357">
        <v>5.2935227296900318E-2</v>
      </c>
      <c r="AN1357" s="2"/>
    </row>
    <row r="1358" spans="1:40" x14ac:dyDescent="0.45">
      <c r="A1358">
        <v>1357</v>
      </c>
      <c r="B1358" t="s">
        <v>61</v>
      </c>
      <c r="C1358">
        <v>2011</v>
      </c>
      <c r="D1358">
        <v>24</v>
      </c>
      <c r="E1358" t="s">
        <v>62</v>
      </c>
      <c r="F1358" t="s">
        <v>17</v>
      </c>
      <c r="G1358">
        <v>678</v>
      </c>
      <c r="H1358">
        <v>87</v>
      </c>
      <c r="I1358">
        <v>148</v>
      </c>
      <c r="J1358">
        <v>86</v>
      </c>
      <c r="K1358">
        <v>34</v>
      </c>
      <c r="L1358">
        <v>5</v>
      </c>
      <c r="M1358">
        <v>23</v>
      </c>
      <c r="N1358">
        <v>89</v>
      </c>
      <c r="O1358">
        <v>130</v>
      </c>
      <c r="P1358" s="28">
        <v>5.4</v>
      </c>
      <c r="Q1358">
        <v>3.3</v>
      </c>
      <c r="R1358">
        <v>5.0999999999999996</v>
      </c>
      <c r="S1358">
        <v>0.6</v>
      </c>
      <c r="T1358">
        <v>26</v>
      </c>
      <c r="U1358">
        <v>-1</v>
      </c>
      <c r="V1358">
        <v>-47.217614202620098</v>
      </c>
      <c r="W1358">
        <v>12.342520040792163</v>
      </c>
      <c r="X1358">
        <v>3.028292418822184</v>
      </c>
      <c r="Y1358">
        <v>14.281839564652403</v>
      </c>
      <c r="Z1358">
        <v>-5.1221810473371425</v>
      </c>
      <c r="AA1358">
        <v>-3.1181984435099079</v>
      </c>
      <c r="AB1358">
        <v>-0.67308709021783997</v>
      </c>
      <c r="AC1358">
        <v>0.92082904486255868</v>
      </c>
      <c r="AD1358">
        <v>-3.857091796319525</v>
      </c>
      <c r="AE1358">
        <v>24.153041051532639</v>
      </c>
      <c r="AF1358">
        <v>-10.09996909570917</v>
      </c>
      <c r="AG1358">
        <v>7.2218940112669019</v>
      </c>
      <c r="AH1358">
        <v>7.4830070896812355</v>
      </c>
      <c r="AI1358">
        <v>-6.6373612440558588E-2</v>
      </c>
      <c r="AJ1358">
        <v>-5.6843497679099819</v>
      </c>
      <c r="AK1358">
        <v>0.134578089474926</v>
      </c>
      <c r="AL1358">
        <v>-6.2728637449792171</v>
      </c>
      <c r="AM1358">
        <v>1.88326409920845E-3</v>
      </c>
      <c r="AN1358" s="2"/>
    </row>
    <row r="1359" spans="1:40" x14ac:dyDescent="0.45">
      <c r="A1359">
        <v>1358</v>
      </c>
      <c r="B1359" t="s">
        <v>238</v>
      </c>
      <c r="C1359">
        <v>1952</v>
      </c>
      <c r="D1359">
        <v>34</v>
      </c>
      <c r="E1359" t="s">
        <v>22</v>
      </c>
      <c r="F1359" t="s">
        <v>13</v>
      </c>
      <c r="G1359">
        <v>673</v>
      </c>
      <c r="H1359">
        <v>89</v>
      </c>
      <c r="I1359">
        <v>147</v>
      </c>
      <c r="J1359">
        <v>111</v>
      </c>
      <c r="K1359">
        <v>24</v>
      </c>
      <c r="L1359">
        <v>10</v>
      </c>
      <c r="M1359">
        <v>17</v>
      </c>
      <c r="N1359">
        <v>67</v>
      </c>
      <c r="O1359">
        <v>94</v>
      </c>
      <c r="P1359" s="28">
        <v>5.4</v>
      </c>
      <c r="Q1359">
        <v>3.3</v>
      </c>
      <c r="R1359">
        <v>3.2</v>
      </c>
      <c r="S1359">
        <v>3.2</v>
      </c>
      <c r="T1359">
        <v>-3</v>
      </c>
      <c r="U1359">
        <v>5</v>
      </c>
      <c r="V1359">
        <v>-47.217614202620098</v>
      </c>
      <c r="W1359">
        <v>12.251498506568032</v>
      </c>
      <c r="X1359">
        <v>3.0979083364962574</v>
      </c>
      <c r="Y1359">
        <v>14.185340648675021</v>
      </c>
      <c r="Z1359">
        <v>-6.6111871657491017</v>
      </c>
      <c r="AA1359">
        <v>-2.201081254242288</v>
      </c>
      <c r="AB1359">
        <v>-1.3461741804356799</v>
      </c>
      <c r="AC1359">
        <v>0.68061277228971728</v>
      </c>
      <c r="AD1359">
        <v>-2.9036533747573956</v>
      </c>
      <c r="AE1359">
        <v>17.464506606492833</v>
      </c>
      <c r="AF1359">
        <v>-10.09996909570917</v>
      </c>
      <c r="AG1359">
        <v>7.2218940112669019</v>
      </c>
      <c r="AH1359">
        <v>4.6952201347019518</v>
      </c>
      <c r="AI1359">
        <v>-0.35399259968297919</v>
      </c>
      <c r="AJ1359">
        <v>0.65588651168192103</v>
      </c>
      <c r="AK1359">
        <v>-0.67289044737463</v>
      </c>
      <c r="AL1359">
        <v>-11.15369479239871</v>
      </c>
      <c r="AM1359">
        <v>1.4322066265354604E-5</v>
      </c>
      <c r="AN1359" s="2"/>
    </row>
    <row r="1360" spans="1:40" x14ac:dyDescent="0.45">
      <c r="A1360">
        <v>1359</v>
      </c>
      <c r="B1360" t="s">
        <v>743</v>
      </c>
      <c r="C1360">
        <v>2009</v>
      </c>
      <c r="D1360">
        <v>33</v>
      </c>
      <c r="E1360" t="s">
        <v>55</v>
      </c>
      <c r="F1360" t="s">
        <v>13</v>
      </c>
      <c r="G1360">
        <v>680</v>
      </c>
      <c r="H1360">
        <v>100</v>
      </c>
      <c r="I1360">
        <v>162</v>
      </c>
      <c r="J1360">
        <v>114</v>
      </c>
      <c r="K1360">
        <v>35</v>
      </c>
      <c r="L1360">
        <v>1</v>
      </c>
      <c r="M1360">
        <v>14</v>
      </c>
      <c r="N1360">
        <v>90</v>
      </c>
      <c r="O1360">
        <v>108</v>
      </c>
      <c r="P1360" s="28">
        <v>5.4</v>
      </c>
      <c r="Q1360">
        <v>3.2</v>
      </c>
      <c r="R1360">
        <v>4.2</v>
      </c>
      <c r="S1360">
        <v>2</v>
      </c>
      <c r="T1360">
        <v>10</v>
      </c>
      <c r="U1360">
        <v>2</v>
      </c>
      <c r="V1360">
        <v>-47.217614202620098</v>
      </c>
      <c r="W1360">
        <v>12.378928654481815</v>
      </c>
      <c r="X1360">
        <v>3.4807958837036601</v>
      </c>
      <c r="Y1360">
        <v>15.632824388335738</v>
      </c>
      <c r="Z1360">
        <v>-6.7898678999585371</v>
      </c>
      <c r="AA1360">
        <v>-3.2099101624366702</v>
      </c>
      <c r="AB1360">
        <v>-0.134617418043568</v>
      </c>
      <c r="AC1360">
        <v>0.56050463600329659</v>
      </c>
      <c r="AD1360">
        <v>-3.900429906390531</v>
      </c>
      <c r="AE1360">
        <v>20.065603335119423</v>
      </c>
      <c r="AF1360">
        <v>-10.09996909570917</v>
      </c>
      <c r="AG1360">
        <v>7.0030487381982089</v>
      </c>
      <c r="AH1360">
        <v>6.1624764267963119</v>
      </c>
      <c r="AI1360">
        <v>-0.22124537480186199</v>
      </c>
      <c r="AJ1360">
        <v>-2.1862883722730699</v>
      </c>
      <c r="AK1360">
        <v>-0.269156178949852</v>
      </c>
      <c r="AL1360">
        <v>-8.7449165485449072</v>
      </c>
      <c r="AM1360">
        <v>1.5924354393562193E-4</v>
      </c>
      <c r="AN1360" s="2"/>
    </row>
    <row r="1361" spans="1:40" x14ac:dyDescent="0.45">
      <c r="A1361">
        <v>1360</v>
      </c>
      <c r="B1361" t="s">
        <v>466</v>
      </c>
      <c r="C1361">
        <v>2015</v>
      </c>
      <c r="D1361">
        <v>27</v>
      </c>
      <c r="E1361" t="s">
        <v>97</v>
      </c>
      <c r="F1361" t="s">
        <v>13</v>
      </c>
      <c r="G1361">
        <v>686</v>
      </c>
      <c r="H1361">
        <v>85</v>
      </c>
      <c r="I1361">
        <v>166</v>
      </c>
      <c r="J1361">
        <v>103</v>
      </c>
      <c r="K1361">
        <v>37</v>
      </c>
      <c r="L1361">
        <v>0</v>
      </c>
      <c r="M1361">
        <v>6</v>
      </c>
      <c r="N1361">
        <v>54</v>
      </c>
      <c r="O1361">
        <v>117</v>
      </c>
      <c r="P1361" s="28">
        <v>5.4</v>
      </c>
      <c r="Q1361">
        <v>3</v>
      </c>
      <c r="R1361">
        <v>4.2</v>
      </c>
      <c r="S1361">
        <v>1.6</v>
      </c>
      <c r="T1361">
        <v>15</v>
      </c>
      <c r="U1361">
        <v>-3</v>
      </c>
      <c r="V1361">
        <v>-47.217614202620098</v>
      </c>
      <c r="W1361">
        <v>12.488154495550772</v>
      </c>
      <c r="X1361">
        <v>2.9586765011481111</v>
      </c>
      <c r="Y1361">
        <v>16.01882005224526</v>
      </c>
      <c r="Z1361">
        <v>-6.1347052078572748</v>
      </c>
      <c r="AA1361">
        <v>-3.3933336002901937</v>
      </c>
      <c r="AB1361">
        <v>0</v>
      </c>
      <c r="AC1361">
        <v>0.24021627257284139</v>
      </c>
      <c r="AD1361">
        <v>-2.3402579438343185</v>
      </c>
      <c r="AE1361">
        <v>21.737736946379378</v>
      </c>
      <c r="AF1361">
        <v>-10.09996909570917</v>
      </c>
      <c r="AG1361">
        <v>6.5653581920608204</v>
      </c>
      <c r="AH1361">
        <v>6.1624764267963119</v>
      </c>
      <c r="AI1361">
        <v>-0.1769962998414896</v>
      </c>
      <c r="AJ1361">
        <v>-3.2794325584096051</v>
      </c>
      <c r="AK1361">
        <v>0.403734268424778</v>
      </c>
      <c r="AL1361">
        <v>-6.0671357533838712</v>
      </c>
      <c r="AM1361">
        <v>2.312442684668342E-3</v>
      </c>
      <c r="AN1361" s="2"/>
    </row>
    <row r="1362" spans="1:40" x14ac:dyDescent="0.45">
      <c r="A1362">
        <v>1361</v>
      </c>
      <c r="B1362" t="s">
        <v>161</v>
      </c>
      <c r="C1362">
        <v>1974</v>
      </c>
      <c r="D1362">
        <v>34</v>
      </c>
      <c r="E1362" t="s">
        <v>62</v>
      </c>
      <c r="F1362" t="s">
        <v>17</v>
      </c>
      <c r="G1362">
        <v>605</v>
      </c>
      <c r="H1362">
        <v>90</v>
      </c>
      <c r="I1362">
        <v>153</v>
      </c>
      <c r="J1362">
        <v>87</v>
      </c>
      <c r="K1362">
        <v>37</v>
      </c>
      <c r="L1362">
        <v>4</v>
      </c>
      <c r="M1362">
        <v>0</v>
      </c>
      <c r="N1362">
        <v>87</v>
      </c>
      <c r="O1362">
        <v>168</v>
      </c>
      <c r="P1362" s="28">
        <v>5.4</v>
      </c>
      <c r="Q1362">
        <v>3.5</v>
      </c>
      <c r="R1362">
        <v>5.2</v>
      </c>
      <c r="S1362">
        <v>-0.5</v>
      </c>
      <c r="T1362">
        <v>41</v>
      </c>
      <c r="U1362">
        <v>-3</v>
      </c>
      <c r="V1362">
        <v>-47.217614202620098</v>
      </c>
      <c r="W1362">
        <v>11.013605641119851</v>
      </c>
      <c r="X1362">
        <v>3.1327162953332941</v>
      </c>
      <c r="Y1362">
        <v>14.764334144539308</v>
      </c>
      <c r="Z1362">
        <v>-5.181741292073621</v>
      </c>
      <c r="AA1362">
        <v>-3.3933336002901937</v>
      </c>
      <c r="AB1362">
        <v>-0.538469672174272</v>
      </c>
      <c r="AC1362">
        <v>0</v>
      </c>
      <c r="AD1362">
        <v>-3.7704155761775136</v>
      </c>
      <c r="AE1362">
        <v>31.213160743519104</v>
      </c>
      <c r="AF1362">
        <v>-10.09996909570917</v>
      </c>
      <c r="AG1362">
        <v>7.6595845574042905</v>
      </c>
      <c r="AH1362">
        <v>7.6297327188906721</v>
      </c>
      <c r="AI1362">
        <v>5.5311343700465497E-2</v>
      </c>
      <c r="AJ1362">
        <v>-8.9637823263195866</v>
      </c>
      <c r="AK1362">
        <v>0.403734268424778</v>
      </c>
      <c r="AL1362">
        <v>-3.293146052432689</v>
      </c>
      <c r="AM1362">
        <v>3.5807069898701992E-2</v>
      </c>
      <c r="AN1362" s="2"/>
    </row>
    <row r="1363" spans="1:40" x14ac:dyDescent="0.45">
      <c r="A1363">
        <v>1362</v>
      </c>
      <c r="B1363" t="s">
        <v>744</v>
      </c>
      <c r="C1363">
        <v>1978</v>
      </c>
      <c r="D1363">
        <v>27</v>
      </c>
      <c r="E1363" t="s">
        <v>70</v>
      </c>
      <c r="F1363" t="s">
        <v>13</v>
      </c>
      <c r="G1363">
        <v>592</v>
      </c>
      <c r="H1363">
        <v>54</v>
      </c>
      <c r="I1363">
        <v>144</v>
      </c>
      <c r="J1363">
        <v>109</v>
      </c>
      <c r="K1363">
        <v>23</v>
      </c>
      <c r="L1363">
        <v>6</v>
      </c>
      <c r="M1363">
        <v>2</v>
      </c>
      <c r="N1363">
        <v>64</v>
      </c>
      <c r="O1363">
        <v>109</v>
      </c>
      <c r="P1363" s="28">
        <v>5.4</v>
      </c>
      <c r="Q1363">
        <v>3.3</v>
      </c>
      <c r="R1363">
        <v>3.6</v>
      </c>
      <c r="S1363">
        <v>3</v>
      </c>
      <c r="T1363">
        <v>5</v>
      </c>
      <c r="U1363">
        <v>-2</v>
      </c>
      <c r="V1363">
        <v>-47.217614202620098</v>
      </c>
      <c r="W1363">
        <v>10.776949652137109</v>
      </c>
      <c r="X1363">
        <v>1.8796297771999764</v>
      </c>
      <c r="Y1363">
        <v>13.895843900742879</v>
      </c>
      <c r="Z1363">
        <v>-6.4920666762761456</v>
      </c>
      <c r="AA1363">
        <v>-2.1093695353155262</v>
      </c>
      <c r="AB1363">
        <v>-0.80770450826140805</v>
      </c>
      <c r="AC1363">
        <v>8.0072090857613798E-2</v>
      </c>
      <c r="AD1363">
        <v>-2.7736390445443777</v>
      </c>
      <c r="AE1363">
        <v>20.251395958592752</v>
      </c>
      <c r="AF1363">
        <v>-10.09996909570917</v>
      </c>
      <c r="AG1363">
        <v>7.2218940112669019</v>
      </c>
      <c r="AH1363">
        <v>5.2821226515396962</v>
      </c>
      <c r="AI1363">
        <v>-0.33186806220279297</v>
      </c>
      <c r="AJ1363">
        <v>-1.093144186136535</v>
      </c>
      <c r="AK1363">
        <v>0.269156178949852</v>
      </c>
      <c r="AL1363">
        <v>-11.268311089779278</v>
      </c>
      <c r="AM1363">
        <v>1.2771124153435113E-5</v>
      </c>
      <c r="AN1363" s="2"/>
    </row>
    <row r="1364" spans="1:40" x14ac:dyDescent="0.45">
      <c r="A1364">
        <v>1363</v>
      </c>
      <c r="B1364" t="s">
        <v>573</v>
      </c>
      <c r="C1364">
        <v>1964</v>
      </c>
      <c r="D1364">
        <v>30</v>
      </c>
      <c r="E1364" t="s">
        <v>25</v>
      </c>
      <c r="F1364" t="s">
        <v>17</v>
      </c>
      <c r="G1364">
        <v>693</v>
      </c>
      <c r="H1364">
        <v>92</v>
      </c>
      <c r="I1364">
        <v>191</v>
      </c>
      <c r="J1364">
        <v>129</v>
      </c>
      <c r="K1364">
        <v>37</v>
      </c>
      <c r="L1364">
        <v>4</v>
      </c>
      <c r="M1364">
        <v>7</v>
      </c>
      <c r="N1364">
        <v>52</v>
      </c>
      <c r="O1364">
        <v>123</v>
      </c>
      <c r="P1364" s="28">
        <v>5.4</v>
      </c>
      <c r="Q1364">
        <v>2.8</v>
      </c>
      <c r="R1364">
        <v>3.9</v>
      </c>
      <c r="S1364">
        <v>0.4</v>
      </c>
      <c r="T1364">
        <v>22</v>
      </c>
      <c r="U1364">
        <v>-1</v>
      </c>
      <c r="V1364">
        <v>-47.217614202620098</v>
      </c>
      <c r="W1364">
        <v>12.615584643464556</v>
      </c>
      <c r="X1364">
        <v>3.202332213007367</v>
      </c>
      <c r="Y1364">
        <v>18.43129295167979</v>
      </c>
      <c r="Z1364">
        <v>-7.6832715710057133</v>
      </c>
      <c r="AA1364">
        <v>-3.3933336002901937</v>
      </c>
      <c r="AB1364">
        <v>-0.538469672174272</v>
      </c>
      <c r="AC1364">
        <v>0.28025231800164829</v>
      </c>
      <c r="AD1364">
        <v>-2.253581723692307</v>
      </c>
      <c r="AE1364">
        <v>22.852492687219346</v>
      </c>
      <c r="AF1364">
        <v>-10.09996909570917</v>
      </c>
      <c r="AG1364">
        <v>6.1276676459234318</v>
      </c>
      <c r="AH1364">
        <v>5.7222995391680032</v>
      </c>
      <c r="AI1364">
        <v>-4.4249074960372399E-2</v>
      </c>
      <c r="AJ1364">
        <v>-4.8098344190007536</v>
      </c>
      <c r="AK1364">
        <v>0.134578089474926</v>
      </c>
      <c r="AL1364">
        <v>-6.6738232715138128</v>
      </c>
      <c r="AM1364">
        <v>1.2619640112904488E-3</v>
      </c>
      <c r="AN1364" s="2"/>
    </row>
    <row r="1365" spans="1:40" x14ac:dyDescent="0.45">
      <c r="A1365">
        <v>1364</v>
      </c>
      <c r="B1365" t="s">
        <v>573</v>
      </c>
      <c r="C1365">
        <v>1965</v>
      </c>
      <c r="D1365">
        <v>31</v>
      </c>
      <c r="E1365" t="s">
        <v>25</v>
      </c>
      <c r="F1365" t="s">
        <v>17</v>
      </c>
      <c r="G1365">
        <v>618</v>
      </c>
      <c r="H1365">
        <v>82</v>
      </c>
      <c r="I1365">
        <v>157</v>
      </c>
      <c r="J1365">
        <v>104</v>
      </c>
      <c r="K1365">
        <v>26</v>
      </c>
      <c r="L1365">
        <v>3</v>
      </c>
      <c r="M1365">
        <v>3</v>
      </c>
      <c r="N1365">
        <v>63</v>
      </c>
      <c r="O1365">
        <v>128</v>
      </c>
      <c r="P1365" s="28">
        <v>5.4</v>
      </c>
      <c r="Q1365">
        <v>3</v>
      </c>
      <c r="R1365">
        <v>4</v>
      </c>
      <c r="S1365">
        <v>0.4</v>
      </c>
      <c r="T1365">
        <v>20</v>
      </c>
      <c r="U1365">
        <v>3</v>
      </c>
      <c r="V1365">
        <v>-47.217614202620098</v>
      </c>
      <c r="W1365">
        <v>11.250261630102591</v>
      </c>
      <c r="X1365">
        <v>2.854252624637001</v>
      </c>
      <c r="Y1365">
        <v>15.150329808448832</v>
      </c>
      <c r="Z1365">
        <v>-6.1942654525937533</v>
      </c>
      <c r="AA1365">
        <v>-2.384504692095812</v>
      </c>
      <c r="AB1365">
        <v>-0.40385225413070402</v>
      </c>
      <c r="AC1365">
        <v>0.1201081362864207</v>
      </c>
      <c r="AD1365">
        <v>-2.7303009344733717</v>
      </c>
      <c r="AE1365">
        <v>23.781455804585985</v>
      </c>
      <c r="AF1365">
        <v>-10.09996909570917</v>
      </c>
      <c r="AG1365">
        <v>6.5653581920608204</v>
      </c>
      <c r="AH1365">
        <v>5.8690251683774397</v>
      </c>
      <c r="AI1365">
        <v>-4.4249074960372399E-2</v>
      </c>
      <c r="AJ1365">
        <v>-4.3725767445461399</v>
      </c>
      <c r="AK1365">
        <v>-0.403734268424778</v>
      </c>
      <c r="AL1365">
        <v>-8.2602753550551142</v>
      </c>
      <c r="AM1365">
        <v>2.5852092761396517E-4</v>
      </c>
      <c r="AN1365" s="2"/>
    </row>
    <row r="1366" spans="1:40" x14ac:dyDescent="0.45">
      <c r="A1366">
        <v>1365</v>
      </c>
      <c r="B1366" t="s">
        <v>461</v>
      </c>
      <c r="C1366">
        <v>1978</v>
      </c>
      <c r="D1366">
        <v>30</v>
      </c>
      <c r="E1366" t="s">
        <v>37</v>
      </c>
      <c r="F1366" t="s">
        <v>17</v>
      </c>
      <c r="G1366">
        <v>667</v>
      </c>
      <c r="H1366">
        <v>84</v>
      </c>
      <c r="I1366">
        <v>150</v>
      </c>
      <c r="J1366">
        <v>95</v>
      </c>
      <c r="K1366">
        <v>32</v>
      </c>
      <c r="L1366">
        <v>0</v>
      </c>
      <c r="M1366">
        <v>2</v>
      </c>
      <c r="N1366">
        <v>96</v>
      </c>
      <c r="O1366">
        <v>134</v>
      </c>
      <c r="P1366" s="28">
        <v>5.4</v>
      </c>
      <c r="Q1366">
        <v>3.2</v>
      </c>
      <c r="R1366">
        <v>5.2</v>
      </c>
      <c r="S1366">
        <v>0.6</v>
      </c>
      <c r="T1366">
        <v>25</v>
      </c>
      <c r="U1366">
        <v>-1</v>
      </c>
      <c r="V1366">
        <v>-47.217614202620098</v>
      </c>
      <c r="W1366">
        <v>12.142272665499075</v>
      </c>
      <c r="X1366">
        <v>2.9238685423110744</v>
      </c>
      <c r="Y1366">
        <v>14.474837396607164</v>
      </c>
      <c r="Z1366">
        <v>-5.6582232499654479</v>
      </c>
      <c r="AA1366">
        <v>-2.9347750056563839</v>
      </c>
      <c r="AB1366">
        <v>0</v>
      </c>
      <c r="AC1366">
        <v>8.0072090857613798E-2</v>
      </c>
      <c r="AD1366">
        <v>-4.1604585668165663</v>
      </c>
      <c r="AE1366">
        <v>24.896211545425952</v>
      </c>
      <c r="AF1366">
        <v>-10.09996909570917</v>
      </c>
      <c r="AG1366">
        <v>7.0030487381982089</v>
      </c>
      <c r="AH1366">
        <v>7.6297327188906721</v>
      </c>
      <c r="AI1366">
        <v>-6.6373612440558588E-2</v>
      </c>
      <c r="AJ1366">
        <v>-5.4657209306826751</v>
      </c>
      <c r="AK1366">
        <v>0.134578089474926</v>
      </c>
      <c r="AL1366">
        <v>-6.3185128766262082</v>
      </c>
      <c r="AM1366">
        <v>1.7993786356581669E-3</v>
      </c>
      <c r="AN1366" s="2"/>
    </row>
    <row r="1367" spans="1:40" x14ac:dyDescent="0.45">
      <c r="A1367">
        <v>1366</v>
      </c>
      <c r="B1367" t="s">
        <v>358</v>
      </c>
      <c r="C1367">
        <v>1959</v>
      </c>
      <c r="D1367">
        <v>25</v>
      </c>
      <c r="E1367" t="s">
        <v>235</v>
      </c>
      <c r="F1367" t="s">
        <v>13</v>
      </c>
      <c r="G1367">
        <v>664</v>
      </c>
      <c r="H1367">
        <v>90</v>
      </c>
      <c r="I1367">
        <v>151</v>
      </c>
      <c r="J1367">
        <v>85</v>
      </c>
      <c r="K1367">
        <v>24</v>
      </c>
      <c r="L1367">
        <v>0</v>
      </c>
      <c r="M1367">
        <v>3</v>
      </c>
      <c r="N1367">
        <v>71</v>
      </c>
      <c r="O1367">
        <v>133</v>
      </c>
      <c r="P1367" s="28">
        <v>5.4</v>
      </c>
      <c r="Q1367">
        <v>3.3</v>
      </c>
      <c r="R1367">
        <v>3.6</v>
      </c>
      <c r="S1367">
        <v>1</v>
      </c>
      <c r="T1367">
        <v>26</v>
      </c>
      <c r="U1367">
        <v>-3</v>
      </c>
      <c r="V1367">
        <v>-47.217614202620098</v>
      </c>
      <c r="W1367">
        <v>12.087659744964595</v>
      </c>
      <c r="X1367">
        <v>3.1327162953332941</v>
      </c>
      <c r="Y1367">
        <v>14.571336312584545</v>
      </c>
      <c r="Z1367">
        <v>-5.062620802600664</v>
      </c>
      <c r="AA1367">
        <v>-2.201081254242288</v>
      </c>
      <c r="AB1367">
        <v>0</v>
      </c>
      <c r="AC1367">
        <v>0.1201081362864207</v>
      </c>
      <c r="AD1367">
        <v>-3.077005815041419</v>
      </c>
      <c r="AE1367">
        <v>24.710418921952623</v>
      </c>
      <c r="AF1367">
        <v>-10.09996909570917</v>
      </c>
      <c r="AG1367">
        <v>7.2218940112669019</v>
      </c>
      <c r="AH1367">
        <v>5.2821226515396962</v>
      </c>
      <c r="AI1367">
        <v>-0.11062268740093099</v>
      </c>
      <c r="AJ1367">
        <v>-5.6843497679099819</v>
      </c>
      <c r="AK1367">
        <v>0.403734268424778</v>
      </c>
      <c r="AL1367">
        <v>-5.9232732831716977</v>
      </c>
      <c r="AM1367">
        <v>2.6692809951271348E-3</v>
      </c>
      <c r="AN1367" s="2"/>
    </row>
    <row r="1368" spans="1:40" x14ac:dyDescent="0.45">
      <c r="A1368">
        <v>1367</v>
      </c>
      <c r="B1368" t="s">
        <v>745</v>
      </c>
      <c r="C1368">
        <v>1985</v>
      </c>
      <c r="D1368">
        <v>27</v>
      </c>
      <c r="E1368" t="s">
        <v>46</v>
      </c>
      <c r="F1368" t="s">
        <v>17</v>
      </c>
      <c r="G1368">
        <v>657</v>
      </c>
      <c r="H1368">
        <v>84</v>
      </c>
      <c r="I1368">
        <v>166</v>
      </c>
      <c r="J1368">
        <v>115</v>
      </c>
      <c r="K1368">
        <v>31</v>
      </c>
      <c r="L1368">
        <v>6</v>
      </c>
      <c r="M1368">
        <v>23</v>
      </c>
      <c r="N1368">
        <v>71</v>
      </c>
      <c r="O1368">
        <v>125</v>
      </c>
      <c r="P1368" s="28">
        <v>5.4</v>
      </c>
      <c r="Q1368">
        <v>3.2</v>
      </c>
      <c r="R1368">
        <v>5</v>
      </c>
      <c r="S1368">
        <v>0.8</v>
      </c>
      <c r="T1368">
        <v>21</v>
      </c>
      <c r="U1368">
        <v>0</v>
      </c>
      <c r="V1368">
        <v>-47.217614202620098</v>
      </c>
      <c r="W1368">
        <v>11.960229597050812</v>
      </c>
      <c r="X1368">
        <v>2.9238685423110744</v>
      </c>
      <c r="Y1368">
        <v>16.01882005224526</v>
      </c>
      <c r="Z1368">
        <v>-6.8494281446950156</v>
      </c>
      <c r="AA1368">
        <v>-2.8430632867296222</v>
      </c>
      <c r="AB1368">
        <v>-0.80770450826140805</v>
      </c>
      <c r="AC1368">
        <v>0.92082904486255868</v>
      </c>
      <c r="AD1368">
        <v>-3.077005815041419</v>
      </c>
      <c r="AE1368">
        <v>23.224077934166001</v>
      </c>
      <c r="AF1368">
        <v>-10.09996909570917</v>
      </c>
      <c r="AG1368">
        <v>7.0030487381982089</v>
      </c>
      <c r="AH1368">
        <v>7.3362814604717999</v>
      </c>
      <c r="AI1368">
        <v>-8.8498149920744798E-2</v>
      </c>
      <c r="AJ1368">
        <v>-4.5912055817734467</v>
      </c>
      <c r="AK1368">
        <v>0</v>
      </c>
      <c r="AL1368">
        <v>-6.1873334154452033</v>
      </c>
      <c r="AM1368">
        <v>2.0510844898186877E-3</v>
      </c>
      <c r="AN1368" s="2"/>
    </row>
    <row r="1369" spans="1:40" x14ac:dyDescent="0.45">
      <c r="A1369">
        <v>1368</v>
      </c>
      <c r="B1369" t="s">
        <v>746</v>
      </c>
      <c r="C1369">
        <v>1996</v>
      </c>
      <c r="D1369">
        <v>27</v>
      </c>
      <c r="E1369" t="s">
        <v>70</v>
      </c>
      <c r="F1369" t="s">
        <v>13</v>
      </c>
      <c r="G1369">
        <v>617</v>
      </c>
      <c r="H1369">
        <v>96</v>
      </c>
      <c r="I1369">
        <v>180</v>
      </c>
      <c r="J1369">
        <v>115</v>
      </c>
      <c r="K1369">
        <v>41</v>
      </c>
      <c r="L1369">
        <v>6</v>
      </c>
      <c r="M1369">
        <v>9</v>
      </c>
      <c r="N1369">
        <v>62</v>
      </c>
      <c r="O1369">
        <v>128</v>
      </c>
      <c r="P1369" s="28">
        <v>5.4</v>
      </c>
      <c r="Q1369">
        <v>3.3</v>
      </c>
      <c r="R1369">
        <v>4.5999999999999996</v>
      </c>
      <c r="S1369">
        <v>0.3</v>
      </c>
      <c r="T1369">
        <v>27</v>
      </c>
      <c r="U1369">
        <v>5</v>
      </c>
      <c r="V1369">
        <v>-47.217614202620098</v>
      </c>
      <c r="W1369">
        <v>11.232057323257765</v>
      </c>
      <c r="X1369">
        <v>3.3415640483555133</v>
      </c>
      <c r="Y1369">
        <v>17.369804875928597</v>
      </c>
      <c r="Z1369">
        <v>-6.8494281446950156</v>
      </c>
      <c r="AA1369">
        <v>-3.7601804759972417</v>
      </c>
      <c r="AB1369">
        <v>-0.80770450826140805</v>
      </c>
      <c r="AC1369">
        <v>0.36032440885926209</v>
      </c>
      <c r="AD1369">
        <v>-2.6869628244023658</v>
      </c>
      <c r="AE1369">
        <v>23.781455804585985</v>
      </c>
      <c r="AF1369">
        <v>-10.09996909570917</v>
      </c>
      <c r="AG1369">
        <v>7.2218940112669019</v>
      </c>
      <c r="AH1369">
        <v>6.7493789436340554</v>
      </c>
      <c r="AI1369">
        <v>-3.3186806220279294E-2</v>
      </c>
      <c r="AJ1369">
        <v>-5.9029786051372888</v>
      </c>
      <c r="AK1369">
        <v>-0.67289044737463</v>
      </c>
      <c r="AL1369">
        <v>-7.9744356945294168</v>
      </c>
      <c r="AM1369">
        <v>3.4403065734293849E-4</v>
      </c>
      <c r="AN1369" s="2"/>
    </row>
    <row r="1370" spans="1:40" x14ac:dyDescent="0.45">
      <c r="A1370">
        <v>1369</v>
      </c>
      <c r="B1370" t="s">
        <v>747</v>
      </c>
      <c r="C1370">
        <v>2012</v>
      </c>
      <c r="D1370">
        <v>36</v>
      </c>
      <c r="E1370" t="s">
        <v>15</v>
      </c>
      <c r="F1370" t="s">
        <v>13</v>
      </c>
      <c r="G1370">
        <v>584</v>
      </c>
      <c r="H1370">
        <v>81</v>
      </c>
      <c r="I1370">
        <v>167</v>
      </c>
      <c r="J1370">
        <v>126</v>
      </c>
      <c r="K1370">
        <v>24</v>
      </c>
      <c r="L1370">
        <v>1</v>
      </c>
      <c r="M1370">
        <v>9</v>
      </c>
      <c r="N1370">
        <v>38</v>
      </c>
      <c r="O1370">
        <v>129</v>
      </c>
      <c r="P1370" s="28">
        <v>5.4</v>
      </c>
      <c r="Q1370">
        <v>3.2</v>
      </c>
      <c r="R1370">
        <v>4.2</v>
      </c>
      <c r="S1370">
        <v>0.7</v>
      </c>
      <c r="T1370">
        <v>19</v>
      </c>
      <c r="U1370">
        <v>6</v>
      </c>
      <c r="V1370">
        <v>-47.217614202620098</v>
      </c>
      <c r="W1370">
        <v>10.6313151973785</v>
      </c>
      <c r="X1370">
        <v>2.8194446657999648</v>
      </c>
      <c r="Y1370">
        <v>16.115318968222642</v>
      </c>
      <c r="Z1370">
        <v>-7.5045908367962779</v>
      </c>
      <c r="AA1370">
        <v>-2.201081254242288</v>
      </c>
      <c r="AB1370">
        <v>-0.134617418043568</v>
      </c>
      <c r="AC1370">
        <v>0.36032440885926209</v>
      </c>
      <c r="AD1370">
        <v>-1.6468481826982242</v>
      </c>
      <c r="AE1370">
        <v>23.967248428059314</v>
      </c>
      <c r="AF1370">
        <v>-10.09996909570917</v>
      </c>
      <c r="AG1370">
        <v>7.0030487381982089</v>
      </c>
      <c r="AH1370">
        <v>6.1624764267963119</v>
      </c>
      <c r="AI1370">
        <v>-7.7435881180651686E-2</v>
      </c>
      <c r="AJ1370">
        <v>-4.153947907318833</v>
      </c>
      <c r="AK1370">
        <v>-0.807468536849556</v>
      </c>
      <c r="AL1370">
        <v>-6.7843964821444684</v>
      </c>
      <c r="AM1370">
        <v>1.1300118800784851E-3</v>
      </c>
      <c r="AN1370" s="2"/>
    </row>
    <row r="1371" spans="1:40" x14ac:dyDescent="0.45">
      <c r="A1371">
        <v>1370</v>
      </c>
      <c r="B1371" t="s">
        <v>329</v>
      </c>
      <c r="C1371">
        <v>1965</v>
      </c>
      <c r="D1371">
        <v>33</v>
      </c>
      <c r="E1371" t="s">
        <v>226</v>
      </c>
      <c r="F1371" t="s">
        <v>17</v>
      </c>
      <c r="G1371">
        <v>626</v>
      </c>
      <c r="H1371">
        <v>77</v>
      </c>
      <c r="I1371">
        <v>137</v>
      </c>
      <c r="J1371">
        <v>82</v>
      </c>
      <c r="K1371">
        <v>23</v>
      </c>
      <c r="L1371">
        <v>0</v>
      </c>
      <c r="M1371">
        <v>1</v>
      </c>
      <c r="N1371">
        <v>73</v>
      </c>
      <c r="O1371">
        <v>126</v>
      </c>
      <c r="P1371" s="28">
        <v>5.4</v>
      </c>
      <c r="Q1371">
        <v>2.9</v>
      </c>
      <c r="R1371">
        <v>5</v>
      </c>
      <c r="S1371">
        <v>0.7</v>
      </c>
      <c r="T1371">
        <v>20</v>
      </c>
      <c r="U1371">
        <v>0</v>
      </c>
      <c r="V1371">
        <v>-47.217614202620098</v>
      </c>
      <c r="W1371">
        <v>11.395896084861199</v>
      </c>
      <c r="X1371">
        <v>2.680212830451818</v>
      </c>
      <c r="Y1371">
        <v>13.22035148890121</v>
      </c>
      <c r="Z1371">
        <v>-4.8839400683912286</v>
      </c>
      <c r="AA1371">
        <v>-2.1093695353155262</v>
      </c>
      <c r="AB1371">
        <v>0</v>
      </c>
      <c r="AC1371">
        <v>4.0036045428806899E-2</v>
      </c>
      <c r="AD1371">
        <v>-3.1636820351834309</v>
      </c>
      <c r="AE1371">
        <v>23.40987055763933</v>
      </c>
      <c r="AF1371">
        <v>-10.09996909570917</v>
      </c>
      <c r="AG1371">
        <v>6.3465129189921266</v>
      </c>
      <c r="AH1371">
        <v>7.3362814604717999</v>
      </c>
      <c r="AI1371">
        <v>-7.7435881180651686E-2</v>
      </c>
      <c r="AJ1371">
        <v>-4.3725767445461399</v>
      </c>
      <c r="AK1371">
        <v>0</v>
      </c>
      <c r="AL1371">
        <v>-7.4954261761999614</v>
      </c>
      <c r="AM1371">
        <v>5.5531133264564308E-4</v>
      </c>
      <c r="AN1371" s="2"/>
    </row>
    <row r="1372" spans="1:40" x14ac:dyDescent="0.45">
      <c r="A1372">
        <v>1371</v>
      </c>
      <c r="B1372" t="s">
        <v>748</v>
      </c>
      <c r="C1372">
        <v>1949</v>
      </c>
      <c r="D1372">
        <v>23</v>
      </c>
      <c r="E1372" t="s">
        <v>31</v>
      </c>
      <c r="F1372" t="s">
        <v>13</v>
      </c>
      <c r="G1372">
        <v>672</v>
      </c>
      <c r="H1372">
        <v>73</v>
      </c>
      <c r="I1372">
        <v>173</v>
      </c>
      <c r="J1372">
        <v>131</v>
      </c>
      <c r="K1372">
        <v>27</v>
      </c>
      <c r="L1372">
        <v>9</v>
      </c>
      <c r="M1372">
        <v>5</v>
      </c>
      <c r="N1372">
        <v>101</v>
      </c>
      <c r="O1372">
        <v>126</v>
      </c>
      <c r="P1372" s="28">
        <v>5.4</v>
      </c>
      <c r="Q1372">
        <v>3.4</v>
      </c>
      <c r="R1372">
        <v>4.8</v>
      </c>
      <c r="S1372">
        <v>1.3</v>
      </c>
      <c r="T1372">
        <v>25</v>
      </c>
      <c r="U1372">
        <v>-4</v>
      </c>
      <c r="V1372">
        <v>-47.217614202620098</v>
      </c>
      <c r="W1372">
        <v>12.233294199723206</v>
      </c>
      <c r="X1372">
        <v>2.5409809951036717</v>
      </c>
      <c r="Y1372">
        <v>16.694312464086931</v>
      </c>
      <c r="Z1372">
        <v>-7.8023920604786703</v>
      </c>
      <c r="AA1372">
        <v>-2.4762164110225742</v>
      </c>
      <c r="AB1372">
        <v>-1.211556762392112</v>
      </c>
      <c r="AC1372">
        <v>0.20018022714403449</v>
      </c>
      <c r="AD1372">
        <v>-4.3771491171715962</v>
      </c>
      <c r="AE1372">
        <v>23.40987055763933</v>
      </c>
      <c r="AF1372">
        <v>-10.09996909570917</v>
      </c>
      <c r="AG1372">
        <v>7.4407392843355966</v>
      </c>
      <c r="AH1372">
        <v>7.0428302020529276</v>
      </c>
      <c r="AI1372">
        <v>-0.14380949362121029</v>
      </c>
      <c r="AJ1372">
        <v>-5.4657209306826751</v>
      </c>
      <c r="AK1372">
        <v>0.538312357899704</v>
      </c>
      <c r="AL1372">
        <v>-8.6939077857127014</v>
      </c>
      <c r="AM1372">
        <v>1.6757569883383929E-4</v>
      </c>
      <c r="AN1372" s="2"/>
    </row>
    <row r="1373" spans="1:40" x14ac:dyDescent="0.45">
      <c r="A1373">
        <v>1372</v>
      </c>
      <c r="B1373" t="s">
        <v>48</v>
      </c>
      <c r="C1373">
        <v>2012</v>
      </c>
      <c r="D1373">
        <v>22</v>
      </c>
      <c r="E1373" t="s">
        <v>49</v>
      </c>
      <c r="F1373" t="s">
        <v>17</v>
      </c>
      <c r="G1373">
        <v>501</v>
      </c>
      <c r="H1373">
        <v>75</v>
      </c>
      <c r="I1373">
        <v>130</v>
      </c>
      <c r="J1373">
        <v>62</v>
      </c>
      <c r="K1373">
        <v>30</v>
      </c>
      <c r="L1373">
        <v>1</v>
      </c>
      <c r="M1373">
        <v>6</v>
      </c>
      <c r="N1373">
        <v>46</v>
      </c>
      <c r="O1373">
        <v>155</v>
      </c>
      <c r="P1373" s="28">
        <v>5.4</v>
      </c>
      <c r="Q1373">
        <v>3.8</v>
      </c>
      <c r="R1373">
        <v>4.3</v>
      </c>
      <c r="S1373">
        <v>0.5</v>
      </c>
      <c r="T1373">
        <v>32</v>
      </c>
      <c r="U1373">
        <v>0</v>
      </c>
      <c r="V1373">
        <v>-47.217614202620098</v>
      </c>
      <c r="W1373">
        <v>9.1203577292579254</v>
      </c>
      <c r="X1373">
        <v>2.6105969127777451</v>
      </c>
      <c r="Y1373">
        <v>12.544859077059543</v>
      </c>
      <c r="Z1373">
        <v>-3.6927351736616605</v>
      </c>
      <c r="AA1373">
        <v>-2.7513515678028599</v>
      </c>
      <c r="AB1373">
        <v>-0.134617418043568</v>
      </c>
      <c r="AC1373">
        <v>0.24021627257284139</v>
      </c>
      <c r="AD1373">
        <v>-1.9935530632662715</v>
      </c>
      <c r="AE1373">
        <v>28.79785663836584</v>
      </c>
      <c r="AF1373">
        <v>-10.09996909570917</v>
      </c>
      <c r="AG1373">
        <v>8.3161203766103728</v>
      </c>
      <c r="AH1373">
        <v>6.3092020560057476</v>
      </c>
      <c r="AI1373">
        <v>-5.5311343700465497E-2</v>
      </c>
      <c r="AJ1373">
        <v>-6.996122791273824</v>
      </c>
      <c r="AK1373">
        <v>0</v>
      </c>
      <c r="AL1373">
        <v>-5.0020655934279059</v>
      </c>
      <c r="AM1373">
        <v>6.6791327254554856E-3</v>
      </c>
      <c r="AN1373" s="2"/>
    </row>
    <row r="1374" spans="1:40" x14ac:dyDescent="0.45">
      <c r="A1374">
        <v>1373</v>
      </c>
      <c r="B1374" t="s">
        <v>96</v>
      </c>
      <c r="C1374">
        <v>2008</v>
      </c>
      <c r="D1374">
        <v>34</v>
      </c>
      <c r="E1374" t="s">
        <v>97</v>
      </c>
      <c r="F1374" t="s">
        <v>13</v>
      </c>
      <c r="G1374">
        <v>749</v>
      </c>
      <c r="H1374">
        <v>103</v>
      </c>
      <c r="I1374">
        <v>213</v>
      </c>
      <c r="J1374">
        <v>180</v>
      </c>
      <c r="K1374">
        <v>20</v>
      </c>
      <c r="L1374">
        <v>7</v>
      </c>
      <c r="M1374">
        <v>43</v>
      </c>
      <c r="N1374">
        <v>51</v>
      </c>
      <c r="O1374">
        <v>102</v>
      </c>
      <c r="P1374" s="28">
        <v>5.4</v>
      </c>
      <c r="Q1374">
        <v>2.9</v>
      </c>
      <c r="R1374">
        <v>4.4000000000000004</v>
      </c>
      <c r="S1374">
        <v>0.9</v>
      </c>
      <c r="T1374">
        <v>6</v>
      </c>
      <c r="U1374">
        <v>14</v>
      </c>
      <c r="V1374">
        <v>-47.217614202620098</v>
      </c>
      <c r="W1374">
        <v>13.635025826774823</v>
      </c>
      <c r="X1374">
        <v>3.5852197602147697</v>
      </c>
      <c r="Y1374">
        <v>20.554269103182175</v>
      </c>
      <c r="Z1374">
        <v>-10.720844052566111</v>
      </c>
      <c r="AA1374">
        <v>-1.83423437853524</v>
      </c>
      <c r="AB1374">
        <v>-0.94232192630497602</v>
      </c>
      <c r="AC1374">
        <v>1.7215499534386967</v>
      </c>
      <c r="AD1374">
        <v>-2.2102436136213011</v>
      </c>
      <c r="AE1374">
        <v>18.950847594279455</v>
      </c>
      <c r="AF1374">
        <v>-10.09996909570917</v>
      </c>
      <c r="AG1374">
        <v>6.3465129189921266</v>
      </c>
      <c r="AH1374">
        <v>6.4559276852151841</v>
      </c>
      <c r="AI1374">
        <v>-9.9560418660837896E-2</v>
      </c>
      <c r="AJ1374">
        <v>-1.3117730233638421</v>
      </c>
      <c r="AK1374">
        <v>-1.884093252648964</v>
      </c>
      <c r="AL1374">
        <v>-5.0713011219333124</v>
      </c>
      <c r="AM1374">
        <v>6.2351304863473523E-3</v>
      </c>
      <c r="AN1374" s="2"/>
    </row>
    <row r="1375" spans="1:40" x14ac:dyDescent="0.45">
      <c r="A1375">
        <v>1374</v>
      </c>
      <c r="B1375" t="s">
        <v>645</v>
      </c>
      <c r="C1375">
        <v>2022</v>
      </c>
      <c r="D1375">
        <v>25</v>
      </c>
      <c r="E1375" t="s">
        <v>46</v>
      </c>
      <c r="F1375" t="s">
        <v>13</v>
      </c>
      <c r="G1375">
        <v>609</v>
      </c>
      <c r="H1375">
        <v>71</v>
      </c>
      <c r="I1375">
        <v>140</v>
      </c>
      <c r="J1375">
        <v>81</v>
      </c>
      <c r="K1375">
        <v>28</v>
      </c>
      <c r="L1375">
        <v>1</v>
      </c>
      <c r="M1375">
        <v>25</v>
      </c>
      <c r="N1375">
        <v>59</v>
      </c>
      <c r="O1375">
        <v>129</v>
      </c>
      <c r="P1375" s="28">
        <v>5.4</v>
      </c>
      <c r="Q1375">
        <v>3.3</v>
      </c>
      <c r="R1375">
        <v>3.9</v>
      </c>
      <c r="S1375">
        <v>0.9</v>
      </c>
      <c r="T1375">
        <v>18</v>
      </c>
      <c r="U1375">
        <v>4</v>
      </c>
      <c r="V1375">
        <v>-47.217614202620098</v>
      </c>
      <c r="W1375">
        <v>11.086422868499154</v>
      </c>
      <c r="X1375">
        <v>2.4713650774295988</v>
      </c>
      <c r="Y1375">
        <v>13.509848236833353</v>
      </c>
      <c r="Z1375">
        <v>-4.8243798236547502</v>
      </c>
      <c r="AA1375">
        <v>-2.5679281299493359</v>
      </c>
      <c r="AB1375">
        <v>-0.134617418043568</v>
      </c>
      <c r="AC1375">
        <v>1.0009011357201725</v>
      </c>
      <c r="AD1375">
        <v>-2.5569484941893483</v>
      </c>
      <c r="AE1375">
        <v>23.967248428059314</v>
      </c>
      <c r="AF1375">
        <v>-10.09996909570917</v>
      </c>
      <c r="AG1375">
        <v>7.2218940112669019</v>
      </c>
      <c r="AH1375">
        <v>5.7222995391680032</v>
      </c>
      <c r="AI1375">
        <v>-9.9560418660837896E-2</v>
      </c>
      <c r="AJ1375">
        <v>-3.9353190700915262</v>
      </c>
      <c r="AK1375">
        <v>-0.538312357899704</v>
      </c>
      <c r="AL1375">
        <v>-6.9946697138418426</v>
      </c>
      <c r="AM1375">
        <v>9.1591586365598896E-4</v>
      </c>
      <c r="AN1375" s="2"/>
    </row>
    <row r="1376" spans="1:40" x14ac:dyDescent="0.45">
      <c r="A1376">
        <v>1375</v>
      </c>
      <c r="B1376" t="s">
        <v>599</v>
      </c>
      <c r="C1376">
        <v>1997</v>
      </c>
      <c r="D1376">
        <v>27</v>
      </c>
      <c r="E1376" t="s">
        <v>43</v>
      </c>
      <c r="F1376" t="s">
        <v>13</v>
      </c>
      <c r="G1376">
        <v>661</v>
      </c>
      <c r="H1376">
        <v>74</v>
      </c>
      <c r="I1376">
        <v>167</v>
      </c>
      <c r="J1376">
        <v>109</v>
      </c>
      <c r="K1376">
        <v>46</v>
      </c>
      <c r="L1376">
        <v>2</v>
      </c>
      <c r="M1376">
        <v>4</v>
      </c>
      <c r="N1376">
        <v>60</v>
      </c>
      <c r="O1376">
        <v>106</v>
      </c>
      <c r="P1376" s="28">
        <v>5.3</v>
      </c>
      <c r="Q1376">
        <v>3</v>
      </c>
      <c r="R1376">
        <v>3.5</v>
      </c>
      <c r="S1376">
        <v>2.1</v>
      </c>
      <c r="T1376">
        <v>8</v>
      </c>
      <c r="U1376">
        <v>0</v>
      </c>
      <c r="V1376">
        <v>-47.217614202620098</v>
      </c>
      <c r="W1376">
        <v>12.033046824430118</v>
      </c>
      <c r="X1376">
        <v>2.5757889539407084</v>
      </c>
      <c r="Y1376">
        <v>16.115318968222642</v>
      </c>
      <c r="Z1376">
        <v>-6.4920666762761456</v>
      </c>
      <c r="AA1376">
        <v>-4.2187390706310524</v>
      </c>
      <c r="AB1376">
        <v>-0.269234836087136</v>
      </c>
      <c r="AC1376">
        <v>0.1601441817152276</v>
      </c>
      <c r="AD1376">
        <v>-2.6002866042603543</v>
      </c>
      <c r="AE1376">
        <v>19.694018088172768</v>
      </c>
      <c r="AF1376">
        <v>-9.9129326309738151</v>
      </c>
      <c r="AG1376">
        <v>6.5653581920608204</v>
      </c>
      <c r="AH1376">
        <v>5.1353970223302596</v>
      </c>
      <c r="AI1376">
        <v>-0.2323076435419551</v>
      </c>
      <c r="AJ1376">
        <v>-1.749030697818456</v>
      </c>
      <c r="AK1376">
        <v>0</v>
      </c>
      <c r="AL1376">
        <v>-10.413140131336467</v>
      </c>
      <c r="AM1376">
        <v>3.0034309910694666E-5</v>
      </c>
      <c r="AN1376" s="2"/>
    </row>
    <row r="1377" spans="1:40" x14ac:dyDescent="0.45">
      <c r="A1377">
        <v>1376</v>
      </c>
      <c r="B1377" t="s">
        <v>468</v>
      </c>
      <c r="C1377">
        <v>2002</v>
      </c>
      <c r="D1377">
        <v>31</v>
      </c>
      <c r="E1377" t="s">
        <v>62</v>
      </c>
      <c r="F1377" t="s">
        <v>17</v>
      </c>
      <c r="G1377">
        <v>644</v>
      </c>
      <c r="H1377">
        <v>95</v>
      </c>
      <c r="I1377">
        <v>148</v>
      </c>
      <c r="J1377">
        <v>68</v>
      </c>
      <c r="K1377">
        <v>37</v>
      </c>
      <c r="L1377">
        <v>5</v>
      </c>
      <c r="M1377">
        <v>15</v>
      </c>
      <c r="N1377">
        <v>135</v>
      </c>
      <c r="O1377">
        <v>177</v>
      </c>
      <c r="P1377" s="28">
        <v>5.3</v>
      </c>
      <c r="Q1377">
        <v>3.4</v>
      </c>
      <c r="R1377">
        <v>6.9</v>
      </c>
      <c r="S1377">
        <v>-2.2000000000000002</v>
      </c>
      <c r="T1377">
        <v>55</v>
      </c>
      <c r="U1377">
        <v>0</v>
      </c>
      <c r="V1377">
        <v>-47.217614202620098</v>
      </c>
      <c r="W1377">
        <v>11.723573608068072</v>
      </c>
      <c r="X1377">
        <v>3.3067560895184771</v>
      </c>
      <c r="Y1377">
        <v>14.281839564652403</v>
      </c>
      <c r="Z1377">
        <v>-4.0500966420805309</v>
      </c>
      <c r="AA1377">
        <v>-3.3933336002901937</v>
      </c>
      <c r="AB1377">
        <v>-0.67308709021783997</v>
      </c>
      <c r="AC1377">
        <v>0.60054068143210348</v>
      </c>
      <c r="AD1377">
        <v>-5.8506448595857972</v>
      </c>
      <c r="AE1377">
        <v>32.885294354779056</v>
      </c>
      <c r="AF1377">
        <v>-9.9129326309738151</v>
      </c>
      <c r="AG1377">
        <v>7.4407392843355966</v>
      </c>
      <c r="AH1377">
        <v>10.124068415451084</v>
      </c>
      <c r="AI1377">
        <v>0.24336991228204821</v>
      </c>
      <c r="AJ1377">
        <v>-12.024586047501884</v>
      </c>
      <c r="AK1377">
        <v>0</v>
      </c>
      <c r="AL1377">
        <v>-2.5161131627513207</v>
      </c>
      <c r="AM1377">
        <v>7.4736279070332451E-2</v>
      </c>
      <c r="AN1377" s="2"/>
    </row>
    <row r="1378" spans="1:40" x14ac:dyDescent="0.45">
      <c r="A1378">
        <v>1377</v>
      </c>
      <c r="B1378" t="s">
        <v>380</v>
      </c>
      <c r="C1378">
        <v>2023</v>
      </c>
      <c r="D1378">
        <v>24</v>
      </c>
      <c r="E1378" t="s">
        <v>235</v>
      </c>
      <c r="F1378" t="s">
        <v>13</v>
      </c>
      <c r="G1378">
        <v>616</v>
      </c>
      <c r="H1378">
        <v>76</v>
      </c>
      <c r="I1378">
        <v>140</v>
      </c>
      <c r="J1378">
        <v>93</v>
      </c>
      <c r="K1378">
        <v>27</v>
      </c>
      <c r="L1378">
        <v>5</v>
      </c>
      <c r="M1378">
        <v>30</v>
      </c>
      <c r="N1378">
        <v>32</v>
      </c>
      <c r="O1378">
        <v>97</v>
      </c>
      <c r="P1378" s="28">
        <v>5.3</v>
      </c>
      <c r="Q1378">
        <v>3.3</v>
      </c>
      <c r="R1378">
        <v>3</v>
      </c>
      <c r="S1378">
        <v>2.9</v>
      </c>
      <c r="T1378">
        <v>-1</v>
      </c>
      <c r="U1378">
        <v>5</v>
      </c>
      <c r="V1378">
        <v>-47.217614202620098</v>
      </c>
      <c r="W1378">
        <v>11.213853016412939</v>
      </c>
      <c r="X1378">
        <v>2.6454048716147818</v>
      </c>
      <c r="Y1378">
        <v>13.509848236833353</v>
      </c>
      <c r="Z1378">
        <v>-5.539102760492491</v>
      </c>
      <c r="AA1378">
        <v>-2.4762164110225742</v>
      </c>
      <c r="AB1378">
        <v>-0.67308709021783997</v>
      </c>
      <c r="AC1378">
        <v>1.201081362864207</v>
      </c>
      <c r="AD1378">
        <v>-1.3868195222721889</v>
      </c>
      <c r="AE1378">
        <v>18.021884476912817</v>
      </c>
      <c r="AF1378">
        <v>-9.9129326309738151</v>
      </c>
      <c r="AG1378">
        <v>7.2218940112669019</v>
      </c>
      <c r="AH1378">
        <v>4.4017688762830796</v>
      </c>
      <c r="AI1378">
        <v>-0.32080579346269988</v>
      </c>
      <c r="AJ1378">
        <v>0.218628837227307</v>
      </c>
      <c r="AK1378">
        <v>-0.67289044737463</v>
      </c>
      <c r="AL1378">
        <v>-9.765105169020952</v>
      </c>
      <c r="AM1378">
        <v>5.741743310597232E-5</v>
      </c>
      <c r="AN1378" s="2"/>
    </row>
    <row r="1379" spans="1:40" x14ac:dyDescent="0.45">
      <c r="A1379">
        <v>1378</v>
      </c>
      <c r="B1379" t="s">
        <v>299</v>
      </c>
      <c r="C1379">
        <v>1992</v>
      </c>
      <c r="D1379">
        <v>23</v>
      </c>
      <c r="E1379" t="s">
        <v>76</v>
      </c>
      <c r="F1379" t="s">
        <v>13</v>
      </c>
      <c r="G1379">
        <v>707</v>
      </c>
      <c r="H1379">
        <v>104</v>
      </c>
      <c r="I1379">
        <v>178</v>
      </c>
      <c r="J1379">
        <v>151</v>
      </c>
      <c r="K1379">
        <v>19</v>
      </c>
      <c r="L1379">
        <v>6</v>
      </c>
      <c r="M1379">
        <v>34</v>
      </c>
      <c r="N1379">
        <v>88</v>
      </c>
      <c r="O1379">
        <v>108</v>
      </c>
      <c r="P1379" s="28">
        <v>5.3</v>
      </c>
      <c r="Q1379">
        <v>3</v>
      </c>
      <c r="R1379">
        <v>4.5</v>
      </c>
      <c r="S1379">
        <v>1.4</v>
      </c>
      <c r="T1379">
        <v>11</v>
      </c>
      <c r="U1379">
        <v>4</v>
      </c>
      <c r="V1379">
        <v>-47.217614202620098</v>
      </c>
      <c r="W1379">
        <v>12.870444939292122</v>
      </c>
      <c r="X1379">
        <v>3.6200277190518064</v>
      </c>
      <c r="Y1379">
        <v>17.176807043973835</v>
      </c>
      <c r="Z1379">
        <v>-8.993596955208238</v>
      </c>
      <c r="AA1379">
        <v>-1.742522659608478</v>
      </c>
      <c r="AB1379">
        <v>-0.80770450826140805</v>
      </c>
      <c r="AC1379">
        <v>1.3612255445794346</v>
      </c>
      <c r="AD1379">
        <v>-3.8137536862485195</v>
      </c>
      <c r="AE1379">
        <v>20.065603335119423</v>
      </c>
      <c r="AF1379">
        <v>-9.9129326309738151</v>
      </c>
      <c r="AG1379">
        <v>6.5653581920608204</v>
      </c>
      <c r="AH1379">
        <v>6.6026533144246198</v>
      </c>
      <c r="AI1379">
        <v>-0.15487176236130337</v>
      </c>
      <c r="AJ1379">
        <v>-2.4049172095003768</v>
      </c>
      <c r="AK1379">
        <v>-0.538312357899704</v>
      </c>
      <c r="AL1379">
        <v>-7.3241058841798878</v>
      </c>
      <c r="AM1379">
        <v>6.5901443726598099E-4</v>
      </c>
      <c r="AN1379" s="2"/>
    </row>
    <row r="1380" spans="1:40" x14ac:dyDescent="0.45">
      <c r="A1380">
        <v>1379</v>
      </c>
      <c r="B1380" t="s">
        <v>749</v>
      </c>
      <c r="C1380">
        <v>2013</v>
      </c>
      <c r="D1380">
        <v>26</v>
      </c>
      <c r="E1380" t="s">
        <v>317</v>
      </c>
      <c r="F1380" t="s">
        <v>17</v>
      </c>
      <c r="G1380">
        <v>663</v>
      </c>
      <c r="H1380">
        <v>79</v>
      </c>
      <c r="I1380">
        <v>161</v>
      </c>
      <c r="J1380">
        <v>104</v>
      </c>
      <c r="K1380">
        <v>43</v>
      </c>
      <c r="L1380">
        <v>4</v>
      </c>
      <c r="M1380">
        <v>10</v>
      </c>
      <c r="N1380">
        <v>48</v>
      </c>
      <c r="O1380">
        <v>99</v>
      </c>
      <c r="P1380" s="28">
        <v>5.3</v>
      </c>
      <c r="Q1380">
        <v>3.2</v>
      </c>
      <c r="R1380">
        <v>1.6</v>
      </c>
      <c r="S1380">
        <v>3.2</v>
      </c>
      <c r="T1380">
        <v>-2</v>
      </c>
      <c r="U1380">
        <v>3</v>
      </c>
      <c r="V1380">
        <v>-47.217614202620098</v>
      </c>
      <c r="W1380">
        <v>12.069455438119769</v>
      </c>
      <c r="X1380">
        <v>2.7498287481258914</v>
      </c>
      <c r="Y1380">
        <v>15.536325472358357</v>
      </c>
      <c r="Z1380">
        <v>-6.1942654525937533</v>
      </c>
      <c r="AA1380">
        <v>-3.9436039138507661</v>
      </c>
      <c r="AB1380">
        <v>-0.538469672174272</v>
      </c>
      <c r="AC1380">
        <v>0.40036045428806899</v>
      </c>
      <c r="AD1380">
        <v>-2.0802292834082832</v>
      </c>
      <c r="AE1380">
        <v>18.393469723859472</v>
      </c>
      <c r="AF1380">
        <v>-9.9129326309738151</v>
      </c>
      <c r="AG1380">
        <v>7.0030487381982089</v>
      </c>
      <c r="AH1380">
        <v>2.3476100673509759</v>
      </c>
      <c r="AI1380">
        <v>-0.35399259968297919</v>
      </c>
      <c r="AJ1380">
        <v>0.437257674454614</v>
      </c>
      <c r="AK1380">
        <v>-0.403734268424778</v>
      </c>
      <c r="AL1380">
        <v>-11.707485706973385</v>
      </c>
      <c r="AM1380">
        <v>8.2318980928104091E-6</v>
      </c>
      <c r="AN1380" s="2"/>
    </row>
    <row r="1381" spans="1:40" x14ac:dyDescent="0.45">
      <c r="A1381">
        <v>1380</v>
      </c>
      <c r="B1381" t="s">
        <v>242</v>
      </c>
      <c r="C1381">
        <v>1948</v>
      </c>
      <c r="D1381">
        <v>29</v>
      </c>
      <c r="E1381" t="s">
        <v>228</v>
      </c>
      <c r="F1381" t="s">
        <v>17</v>
      </c>
      <c r="G1381">
        <v>648</v>
      </c>
      <c r="H1381">
        <v>108</v>
      </c>
      <c r="I1381">
        <v>170</v>
      </c>
      <c r="J1381">
        <v>112</v>
      </c>
      <c r="K1381">
        <v>38</v>
      </c>
      <c r="L1381">
        <v>8</v>
      </c>
      <c r="M1381">
        <v>22</v>
      </c>
      <c r="N1381">
        <v>57</v>
      </c>
      <c r="O1381">
        <v>117</v>
      </c>
      <c r="P1381" s="28">
        <v>5.3</v>
      </c>
      <c r="Q1381">
        <v>2.7</v>
      </c>
      <c r="R1381">
        <v>4.9000000000000004</v>
      </c>
      <c r="S1381">
        <v>1</v>
      </c>
      <c r="T1381">
        <v>16</v>
      </c>
      <c r="U1381">
        <v>3</v>
      </c>
      <c r="V1381">
        <v>-47.217614202620098</v>
      </c>
      <c r="W1381">
        <v>11.796390835447376</v>
      </c>
      <c r="X1381">
        <v>3.7592595543999527</v>
      </c>
      <c r="Y1381">
        <v>16.404815716154786</v>
      </c>
      <c r="Z1381">
        <v>-6.6707474104855802</v>
      </c>
      <c r="AA1381">
        <v>-3.4850453192169559</v>
      </c>
      <c r="AB1381">
        <v>-1.076939344348544</v>
      </c>
      <c r="AC1381">
        <v>0.88079299943375178</v>
      </c>
      <c r="AD1381">
        <v>-2.4702722740473364</v>
      </c>
      <c r="AE1381">
        <v>21.737736946379378</v>
      </c>
      <c r="AF1381">
        <v>-9.9129326309738151</v>
      </c>
      <c r="AG1381">
        <v>5.9088223728547389</v>
      </c>
      <c r="AH1381">
        <v>7.1895558312623642</v>
      </c>
      <c r="AI1381">
        <v>-0.11062268740093099</v>
      </c>
      <c r="AJ1381">
        <v>-3.498061395636912</v>
      </c>
      <c r="AK1381">
        <v>-0.403734268424778</v>
      </c>
      <c r="AL1381">
        <v>-7.1685952772226003</v>
      </c>
      <c r="AM1381">
        <v>7.6981111008412467E-4</v>
      </c>
      <c r="AN1381" s="2"/>
    </row>
    <row r="1382" spans="1:40" x14ac:dyDescent="0.45">
      <c r="A1382">
        <v>1381</v>
      </c>
      <c r="B1382" t="s">
        <v>700</v>
      </c>
      <c r="C1382">
        <v>1959</v>
      </c>
      <c r="D1382">
        <v>31</v>
      </c>
      <c r="E1382" t="s">
        <v>40</v>
      </c>
      <c r="F1382" t="s">
        <v>13</v>
      </c>
      <c r="G1382">
        <v>661</v>
      </c>
      <c r="H1382">
        <v>95</v>
      </c>
      <c r="I1382">
        <v>176</v>
      </c>
      <c r="J1382">
        <v>131</v>
      </c>
      <c r="K1382">
        <v>33</v>
      </c>
      <c r="L1382">
        <v>6</v>
      </c>
      <c r="M1382">
        <v>6</v>
      </c>
      <c r="N1382">
        <v>95</v>
      </c>
      <c r="O1382">
        <v>129</v>
      </c>
      <c r="P1382" s="28">
        <v>5.3</v>
      </c>
      <c r="Q1382">
        <v>3.4</v>
      </c>
      <c r="R1382">
        <v>5</v>
      </c>
      <c r="S1382">
        <v>0.5</v>
      </c>
      <c r="T1382">
        <v>26</v>
      </c>
      <c r="U1382">
        <v>3</v>
      </c>
      <c r="V1382">
        <v>-47.217614202620098</v>
      </c>
      <c r="W1382">
        <v>12.033046824430118</v>
      </c>
      <c r="X1382">
        <v>3.3067560895184771</v>
      </c>
      <c r="Y1382">
        <v>16.983809212019072</v>
      </c>
      <c r="Z1382">
        <v>-7.8023920604786703</v>
      </c>
      <c r="AA1382">
        <v>-3.0264867245831457</v>
      </c>
      <c r="AB1382">
        <v>-0.80770450826140805</v>
      </c>
      <c r="AC1382">
        <v>0.24021627257284139</v>
      </c>
      <c r="AD1382">
        <v>-4.1171204567455604</v>
      </c>
      <c r="AE1382">
        <v>23.967248428059314</v>
      </c>
      <c r="AF1382">
        <v>-9.9129326309738151</v>
      </c>
      <c r="AG1382">
        <v>7.4407392843355966</v>
      </c>
      <c r="AH1382">
        <v>7.3362814604717999</v>
      </c>
      <c r="AI1382">
        <v>-5.5311343700465497E-2</v>
      </c>
      <c r="AJ1382">
        <v>-5.6843497679099819</v>
      </c>
      <c r="AK1382">
        <v>-0.403734268424778</v>
      </c>
      <c r="AL1382">
        <v>-7.7195483922907133</v>
      </c>
      <c r="AM1382">
        <v>4.4386399730792474E-4</v>
      </c>
      <c r="AN1382" s="2"/>
    </row>
    <row r="1383" spans="1:40" x14ac:dyDescent="0.45">
      <c r="A1383">
        <v>1382</v>
      </c>
      <c r="B1383" t="s">
        <v>109</v>
      </c>
      <c r="C1383">
        <v>1995</v>
      </c>
      <c r="D1383">
        <v>26</v>
      </c>
      <c r="E1383" t="s">
        <v>52</v>
      </c>
      <c r="F1383" t="s">
        <v>17</v>
      </c>
      <c r="G1383">
        <v>629</v>
      </c>
      <c r="H1383">
        <v>89</v>
      </c>
      <c r="I1383">
        <v>151</v>
      </c>
      <c r="J1383">
        <v>95</v>
      </c>
      <c r="K1383">
        <v>17</v>
      </c>
      <c r="L1383">
        <v>3</v>
      </c>
      <c r="M1383">
        <v>34</v>
      </c>
      <c r="N1383">
        <v>58</v>
      </c>
      <c r="O1383">
        <v>122</v>
      </c>
      <c r="P1383" s="28">
        <v>5.3</v>
      </c>
      <c r="Q1383">
        <v>3.5</v>
      </c>
      <c r="R1383">
        <v>3</v>
      </c>
      <c r="S1383">
        <v>1.7</v>
      </c>
      <c r="T1383">
        <v>15</v>
      </c>
      <c r="U1383">
        <v>3</v>
      </c>
      <c r="V1383">
        <v>-47.217614202620098</v>
      </c>
      <c r="W1383">
        <v>11.450509005395679</v>
      </c>
      <c r="X1383">
        <v>3.0979083364962574</v>
      </c>
      <c r="Y1383">
        <v>14.571336312584545</v>
      </c>
      <c r="Z1383">
        <v>-5.6582232499654479</v>
      </c>
      <c r="AA1383">
        <v>-1.559099221754954</v>
      </c>
      <c r="AB1383">
        <v>-0.40385225413070402</v>
      </c>
      <c r="AC1383">
        <v>1.3612255445794346</v>
      </c>
      <c r="AD1383">
        <v>-2.5136103841183424</v>
      </c>
      <c r="AE1383">
        <v>22.666700063746017</v>
      </c>
      <c r="AF1383">
        <v>-9.9129326309738151</v>
      </c>
      <c r="AG1383">
        <v>7.6595845574042905</v>
      </c>
      <c r="AH1383">
        <v>4.4017688762830796</v>
      </c>
      <c r="AI1383">
        <v>-0.18805856858158268</v>
      </c>
      <c r="AJ1383">
        <v>-3.2794325584096051</v>
      </c>
      <c r="AK1383">
        <v>-0.403734268424778</v>
      </c>
      <c r="AL1383">
        <v>-5.9275246424900239</v>
      </c>
      <c r="AM1383">
        <v>2.6579871097190521E-3</v>
      </c>
      <c r="AN1383" s="2"/>
    </row>
    <row r="1384" spans="1:40" x14ac:dyDescent="0.45">
      <c r="A1384">
        <v>1383</v>
      </c>
      <c r="B1384" t="s">
        <v>737</v>
      </c>
      <c r="C1384">
        <v>1969</v>
      </c>
      <c r="D1384">
        <v>23</v>
      </c>
      <c r="E1384" t="s">
        <v>73</v>
      </c>
      <c r="F1384" t="s">
        <v>17</v>
      </c>
      <c r="G1384">
        <v>691</v>
      </c>
      <c r="H1384">
        <v>104</v>
      </c>
      <c r="I1384">
        <v>194</v>
      </c>
      <c r="J1384">
        <v>138</v>
      </c>
      <c r="K1384">
        <v>25</v>
      </c>
      <c r="L1384">
        <v>10</v>
      </c>
      <c r="M1384">
        <v>26</v>
      </c>
      <c r="N1384">
        <v>27</v>
      </c>
      <c r="O1384">
        <v>124</v>
      </c>
      <c r="P1384" s="28">
        <v>5.3</v>
      </c>
      <c r="Q1384">
        <v>3.1</v>
      </c>
      <c r="R1384">
        <v>4.3</v>
      </c>
      <c r="S1384">
        <v>0.6</v>
      </c>
      <c r="T1384">
        <v>20</v>
      </c>
      <c r="U1384">
        <v>2</v>
      </c>
      <c r="V1384">
        <v>-47.217614202620098</v>
      </c>
      <c r="W1384">
        <v>12.579176029774903</v>
      </c>
      <c r="X1384">
        <v>3.6200277190518064</v>
      </c>
      <c r="Y1384">
        <v>18.720789699611935</v>
      </c>
      <c r="Z1384">
        <v>-8.2193137736340187</v>
      </c>
      <c r="AA1384">
        <v>-2.2927929731690497</v>
      </c>
      <c r="AB1384">
        <v>-1.3461741804356799</v>
      </c>
      <c r="AC1384">
        <v>1.0409371811489794</v>
      </c>
      <c r="AD1384">
        <v>-1.1701289719171593</v>
      </c>
      <c r="AE1384">
        <v>23.038285310692672</v>
      </c>
      <c r="AF1384">
        <v>-9.9129326309738151</v>
      </c>
      <c r="AG1384">
        <v>6.7842034651295142</v>
      </c>
      <c r="AH1384">
        <v>6.3092020560057476</v>
      </c>
      <c r="AI1384">
        <v>-6.6373612440558588E-2</v>
      </c>
      <c r="AJ1384">
        <v>-4.3725767445461399</v>
      </c>
      <c r="AK1384">
        <v>-0.269156178949852</v>
      </c>
      <c r="AL1384">
        <v>-2.7744418072708177</v>
      </c>
      <c r="AM1384">
        <v>5.8721020303245705E-2</v>
      </c>
      <c r="AN1384" s="2"/>
    </row>
    <row r="1385" spans="1:40" x14ac:dyDescent="0.45">
      <c r="A1385">
        <v>1384</v>
      </c>
      <c r="B1385" t="s">
        <v>485</v>
      </c>
      <c r="C1385">
        <v>1962</v>
      </c>
      <c r="D1385">
        <v>27</v>
      </c>
      <c r="E1385" t="s">
        <v>65</v>
      </c>
      <c r="F1385" t="s">
        <v>17</v>
      </c>
      <c r="G1385">
        <v>606</v>
      </c>
      <c r="H1385">
        <v>96</v>
      </c>
      <c r="I1385">
        <v>177</v>
      </c>
      <c r="J1385">
        <v>119</v>
      </c>
      <c r="K1385">
        <v>30</v>
      </c>
      <c r="L1385">
        <v>3</v>
      </c>
      <c r="M1385">
        <v>10</v>
      </c>
      <c r="N1385">
        <v>33</v>
      </c>
      <c r="O1385">
        <v>132</v>
      </c>
      <c r="P1385" s="28">
        <v>5.3</v>
      </c>
      <c r="Q1385">
        <v>3</v>
      </c>
      <c r="R1385">
        <v>4.4000000000000004</v>
      </c>
      <c r="S1385">
        <v>0.2</v>
      </c>
      <c r="T1385">
        <v>24</v>
      </c>
      <c r="U1385">
        <v>4</v>
      </c>
      <c r="V1385">
        <v>-47.217614202620098</v>
      </c>
      <c r="W1385">
        <v>11.031809947964677</v>
      </c>
      <c r="X1385">
        <v>3.3415640483555133</v>
      </c>
      <c r="Y1385">
        <v>17.080308127996453</v>
      </c>
      <c r="Z1385">
        <v>-7.0876691236409295</v>
      </c>
      <c r="AA1385">
        <v>-2.7513515678028599</v>
      </c>
      <c r="AB1385">
        <v>-0.40385225413070402</v>
      </c>
      <c r="AC1385">
        <v>0.40036045428806899</v>
      </c>
      <c r="AD1385">
        <v>-1.4301576323431948</v>
      </c>
      <c r="AE1385">
        <v>24.524626298479298</v>
      </c>
      <c r="AF1385">
        <v>-9.9129326309738151</v>
      </c>
      <c r="AG1385">
        <v>6.5653581920608204</v>
      </c>
      <c r="AH1385">
        <v>6.4559276852151841</v>
      </c>
      <c r="AI1385">
        <v>-2.21245374801862E-2</v>
      </c>
      <c r="AJ1385">
        <v>-5.2470920934553682</v>
      </c>
      <c r="AK1385">
        <v>-0.538312357899704</v>
      </c>
      <c r="AL1385">
        <v>-5.2111516459868463</v>
      </c>
      <c r="AM1385">
        <v>5.425787620161336E-3</v>
      </c>
      <c r="AN1385" s="2"/>
    </row>
    <row r="1386" spans="1:40" x14ac:dyDescent="0.45">
      <c r="A1386">
        <v>1385</v>
      </c>
      <c r="B1386" t="s">
        <v>698</v>
      </c>
      <c r="C1386">
        <v>1955</v>
      </c>
      <c r="D1386">
        <v>32</v>
      </c>
      <c r="E1386" t="s">
        <v>22</v>
      </c>
      <c r="F1386" t="s">
        <v>13</v>
      </c>
      <c r="G1386">
        <v>563</v>
      </c>
      <c r="H1386">
        <v>97</v>
      </c>
      <c r="I1386">
        <v>137</v>
      </c>
      <c r="J1386">
        <v>92</v>
      </c>
      <c r="K1386">
        <v>20</v>
      </c>
      <c r="L1386">
        <v>5</v>
      </c>
      <c r="M1386">
        <v>8</v>
      </c>
      <c r="N1386">
        <v>56</v>
      </c>
      <c r="O1386">
        <v>121</v>
      </c>
      <c r="P1386" s="28">
        <v>5.3</v>
      </c>
      <c r="Q1386">
        <v>3.6</v>
      </c>
      <c r="R1386">
        <v>3.6</v>
      </c>
      <c r="S1386">
        <v>1.1000000000000001</v>
      </c>
      <c r="T1386">
        <v>19</v>
      </c>
      <c r="U1386">
        <v>6</v>
      </c>
      <c r="V1386">
        <v>-47.217614202620098</v>
      </c>
      <c r="W1386">
        <v>10.249024753637149</v>
      </c>
      <c r="X1386">
        <v>3.37637200719255</v>
      </c>
      <c r="Y1386">
        <v>13.22035148890121</v>
      </c>
      <c r="Z1386">
        <v>-5.4795425157560125</v>
      </c>
      <c r="AA1386">
        <v>-1.83423437853524</v>
      </c>
      <c r="AB1386">
        <v>-0.67308709021783997</v>
      </c>
      <c r="AC1386">
        <v>0.32028836343045519</v>
      </c>
      <c r="AD1386">
        <v>-2.4269341639763304</v>
      </c>
      <c r="AE1386">
        <v>22.480907440272688</v>
      </c>
      <c r="AF1386">
        <v>-9.9129326309738151</v>
      </c>
      <c r="AG1386">
        <v>7.8784298304729843</v>
      </c>
      <c r="AH1386">
        <v>5.2821226515396962</v>
      </c>
      <c r="AI1386">
        <v>-0.12168495614102411</v>
      </c>
      <c r="AJ1386">
        <v>-4.153947907318833</v>
      </c>
      <c r="AK1386">
        <v>-0.807468536849556</v>
      </c>
      <c r="AL1386">
        <v>-9.8199498469420128</v>
      </c>
      <c r="AM1386">
        <v>5.4353355815104702E-5</v>
      </c>
      <c r="AN1386" s="2"/>
    </row>
    <row r="1387" spans="1:40" x14ac:dyDescent="0.45">
      <c r="A1387">
        <v>1386</v>
      </c>
      <c r="B1387" t="s">
        <v>750</v>
      </c>
      <c r="C1387">
        <v>1998</v>
      </c>
      <c r="D1387">
        <v>31</v>
      </c>
      <c r="E1387" t="s">
        <v>22</v>
      </c>
      <c r="F1387" t="s">
        <v>13</v>
      </c>
      <c r="G1387">
        <v>603</v>
      </c>
      <c r="H1387">
        <v>86</v>
      </c>
      <c r="I1387">
        <v>159</v>
      </c>
      <c r="J1387">
        <v>106</v>
      </c>
      <c r="K1387">
        <v>34</v>
      </c>
      <c r="L1387">
        <v>0</v>
      </c>
      <c r="M1387">
        <v>11</v>
      </c>
      <c r="N1387">
        <v>52</v>
      </c>
      <c r="O1387">
        <v>121</v>
      </c>
      <c r="P1387" s="28">
        <v>5.3</v>
      </c>
      <c r="Q1387">
        <v>3.2</v>
      </c>
      <c r="R1387">
        <v>4.2</v>
      </c>
      <c r="S1387">
        <v>1.4</v>
      </c>
      <c r="T1387">
        <v>18</v>
      </c>
      <c r="U1387">
        <v>1</v>
      </c>
      <c r="V1387">
        <v>-47.217614202620098</v>
      </c>
      <c r="W1387">
        <v>10.977197027430197</v>
      </c>
      <c r="X1387">
        <v>2.9934844599851478</v>
      </c>
      <c r="Y1387">
        <v>15.343327640403594</v>
      </c>
      <c r="Z1387">
        <v>-6.3133859420667102</v>
      </c>
      <c r="AA1387">
        <v>-3.1181984435099079</v>
      </c>
      <c r="AB1387">
        <v>0</v>
      </c>
      <c r="AC1387">
        <v>0.44039649971687589</v>
      </c>
      <c r="AD1387">
        <v>-2.253581723692307</v>
      </c>
      <c r="AE1387">
        <v>22.480907440272688</v>
      </c>
      <c r="AF1387">
        <v>-9.9129326309738151</v>
      </c>
      <c r="AG1387">
        <v>7.0030487381982089</v>
      </c>
      <c r="AH1387">
        <v>6.1624764267963119</v>
      </c>
      <c r="AI1387">
        <v>-0.15487176236130337</v>
      </c>
      <c r="AJ1387">
        <v>-3.9353190700915262</v>
      </c>
      <c r="AK1387">
        <v>-0.134578089474926</v>
      </c>
      <c r="AL1387">
        <v>-7.6396436319875747</v>
      </c>
      <c r="AM1387">
        <v>4.8076858486420981E-4</v>
      </c>
      <c r="AN1387" s="2"/>
    </row>
    <row r="1388" spans="1:40" x14ac:dyDescent="0.45">
      <c r="A1388">
        <v>1387</v>
      </c>
      <c r="B1388" t="s">
        <v>751</v>
      </c>
      <c r="C1388">
        <v>1978</v>
      </c>
      <c r="D1388">
        <v>31</v>
      </c>
      <c r="E1388" t="s">
        <v>43</v>
      </c>
      <c r="F1388" t="s">
        <v>13</v>
      </c>
      <c r="G1388">
        <v>600</v>
      </c>
      <c r="H1388">
        <v>96</v>
      </c>
      <c r="I1388">
        <v>151</v>
      </c>
      <c r="J1388">
        <v>93</v>
      </c>
      <c r="K1388">
        <v>24</v>
      </c>
      <c r="L1388">
        <v>0</v>
      </c>
      <c r="M1388">
        <v>10</v>
      </c>
      <c r="N1388">
        <v>67</v>
      </c>
      <c r="O1388">
        <v>153</v>
      </c>
      <c r="P1388" s="28">
        <v>5.3</v>
      </c>
      <c r="Q1388">
        <v>3.3</v>
      </c>
      <c r="R1388">
        <v>5.5</v>
      </c>
      <c r="S1388">
        <v>-0.9</v>
      </c>
      <c r="T1388">
        <v>39</v>
      </c>
      <c r="U1388">
        <v>-1</v>
      </c>
      <c r="V1388">
        <v>-47.217614202620098</v>
      </c>
      <c r="W1388">
        <v>10.922584106895719</v>
      </c>
      <c r="X1388">
        <v>3.3415640483555133</v>
      </c>
      <c r="Y1388">
        <v>14.571336312584545</v>
      </c>
      <c r="Z1388">
        <v>-5.539102760492491</v>
      </c>
      <c r="AA1388">
        <v>-2.201081254242288</v>
      </c>
      <c r="AB1388">
        <v>0</v>
      </c>
      <c r="AC1388">
        <v>0.40036045428806899</v>
      </c>
      <c r="AD1388">
        <v>-2.9036533747573956</v>
      </c>
      <c r="AE1388">
        <v>28.426271391419185</v>
      </c>
      <c r="AF1388">
        <v>-9.9129326309738151</v>
      </c>
      <c r="AG1388">
        <v>7.2218940112669019</v>
      </c>
      <c r="AH1388">
        <v>8.0699096065189799</v>
      </c>
      <c r="AI1388">
        <v>9.9560418660837896E-2</v>
      </c>
      <c r="AJ1388">
        <v>-8.5265246518649729</v>
      </c>
      <c r="AK1388">
        <v>0.134578089474926</v>
      </c>
      <c r="AL1388">
        <v>-3.1128504354863789</v>
      </c>
      <c r="AM1388">
        <v>4.2580288292473734E-2</v>
      </c>
      <c r="AN1388" s="2"/>
    </row>
    <row r="1389" spans="1:40" x14ac:dyDescent="0.45">
      <c r="A1389">
        <v>1388</v>
      </c>
      <c r="B1389" t="s">
        <v>64</v>
      </c>
      <c r="C1389">
        <v>2013</v>
      </c>
      <c r="D1389">
        <v>26</v>
      </c>
      <c r="E1389" t="s">
        <v>65</v>
      </c>
      <c r="F1389" t="s">
        <v>17</v>
      </c>
      <c r="G1389">
        <v>595</v>
      </c>
      <c r="H1389">
        <v>61</v>
      </c>
      <c r="I1389">
        <v>153</v>
      </c>
      <c r="J1389">
        <v>103</v>
      </c>
      <c r="K1389">
        <v>34</v>
      </c>
      <c r="L1389">
        <v>1</v>
      </c>
      <c r="M1389">
        <v>2</v>
      </c>
      <c r="N1389">
        <v>60</v>
      </c>
      <c r="O1389">
        <v>134</v>
      </c>
      <c r="P1389" s="28">
        <v>5.3</v>
      </c>
      <c r="Q1389">
        <v>3.4</v>
      </c>
      <c r="R1389">
        <v>4.7</v>
      </c>
      <c r="S1389">
        <v>1.3</v>
      </c>
      <c r="T1389">
        <v>22</v>
      </c>
      <c r="U1389">
        <v>-3</v>
      </c>
      <c r="V1389">
        <v>-47.217614202620098</v>
      </c>
      <c r="W1389">
        <v>10.831562572671588</v>
      </c>
      <c r="X1389">
        <v>2.1232854890592328</v>
      </c>
      <c r="Y1389">
        <v>14.764334144539308</v>
      </c>
      <c r="Z1389">
        <v>-6.1347052078572748</v>
      </c>
      <c r="AA1389">
        <v>-3.1181984435099079</v>
      </c>
      <c r="AB1389">
        <v>-0.134617418043568</v>
      </c>
      <c r="AC1389">
        <v>8.0072090857613798E-2</v>
      </c>
      <c r="AD1389">
        <v>-2.6002866042603543</v>
      </c>
      <c r="AE1389">
        <v>24.896211545425952</v>
      </c>
      <c r="AF1389">
        <v>-9.9129326309738151</v>
      </c>
      <c r="AG1389">
        <v>7.4407392843355966</v>
      </c>
      <c r="AH1389">
        <v>6.896104572843492</v>
      </c>
      <c r="AI1389">
        <v>-0.14380949362121029</v>
      </c>
      <c r="AJ1389">
        <v>-4.8098344190007536</v>
      </c>
      <c r="AK1389">
        <v>0.403734268424778</v>
      </c>
      <c r="AL1389">
        <v>-6.6359544517294218</v>
      </c>
      <c r="AM1389">
        <v>1.3106056544389983E-3</v>
      </c>
      <c r="AN1389" s="2"/>
    </row>
    <row r="1390" spans="1:40" x14ac:dyDescent="0.45">
      <c r="A1390">
        <v>1389</v>
      </c>
      <c r="B1390" t="s">
        <v>752</v>
      </c>
      <c r="C1390">
        <v>1978</v>
      </c>
      <c r="D1390">
        <v>28</v>
      </c>
      <c r="E1390" t="s">
        <v>235</v>
      </c>
      <c r="F1390" t="s">
        <v>13</v>
      </c>
      <c r="G1390">
        <v>617</v>
      </c>
      <c r="H1390">
        <v>97</v>
      </c>
      <c r="I1390">
        <v>133</v>
      </c>
      <c r="J1390">
        <v>74</v>
      </c>
      <c r="K1390">
        <v>22</v>
      </c>
      <c r="L1390">
        <v>4</v>
      </c>
      <c r="M1390">
        <v>4</v>
      </c>
      <c r="N1390">
        <v>93</v>
      </c>
      <c r="O1390">
        <v>151</v>
      </c>
      <c r="P1390" s="28">
        <v>5.3</v>
      </c>
      <c r="Q1390">
        <v>3.2</v>
      </c>
      <c r="R1390">
        <v>5</v>
      </c>
      <c r="S1390">
        <v>-0.4</v>
      </c>
      <c r="T1390">
        <v>35</v>
      </c>
      <c r="U1390">
        <v>-2</v>
      </c>
      <c r="V1390">
        <v>-47.217614202620098</v>
      </c>
      <c r="W1390">
        <v>11.232057323257765</v>
      </c>
      <c r="X1390">
        <v>3.37637200719255</v>
      </c>
      <c r="Y1390">
        <v>12.834355824991686</v>
      </c>
      <c r="Z1390">
        <v>-4.4074581104994017</v>
      </c>
      <c r="AA1390">
        <v>-2.017657816388764</v>
      </c>
      <c r="AB1390">
        <v>-0.538469672174272</v>
      </c>
      <c r="AC1390">
        <v>0.1601441817152276</v>
      </c>
      <c r="AD1390">
        <v>-4.0304442366035484</v>
      </c>
      <c r="AE1390">
        <v>28.05468614447253</v>
      </c>
      <c r="AF1390">
        <v>-9.9129326309738151</v>
      </c>
      <c r="AG1390">
        <v>7.0030487381982089</v>
      </c>
      <c r="AH1390">
        <v>7.3362814604717999</v>
      </c>
      <c r="AI1390">
        <v>4.4249074960372399E-2</v>
      </c>
      <c r="AJ1390">
        <v>-7.6520093029557446</v>
      </c>
      <c r="AK1390">
        <v>0.269156178949852</v>
      </c>
      <c r="AL1390">
        <v>-5.4662350380056504</v>
      </c>
      <c r="AM1390">
        <v>4.2093238662976326E-3</v>
      </c>
      <c r="AN1390" s="2"/>
    </row>
    <row r="1391" spans="1:40" x14ac:dyDescent="0.45">
      <c r="A1391">
        <v>1390</v>
      </c>
      <c r="B1391" t="s">
        <v>753</v>
      </c>
      <c r="C1391">
        <v>2010</v>
      </c>
      <c r="D1391">
        <v>32</v>
      </c>
      <c r="E1391" t="s">
        <v>65</v>
      </c>
      <c r="F1391" t="s">
        <v>17</v>
      </c>
      <c r="G1391">
        <v>570</v>
      </c>
      <c r="H1391">
        <v>84</v>
      </c>
      <c r="I1391">
        <v>136</v>
      </c>
      <c r="J1391">
        <v>69</v>
      </c>
      <c r="K1391">
        <v>43</v>
      </c>
      <c r="L1391">
        <v>8</v>
      </c>
      <c r="M1391">
        <v>26</v>
      </c>
      <c r="N1391">
        <v>56</v>
      </c>
      <c r="O1391">
        <v>122</v>
      </c>
      <c r="P1391" s="28">
        <v>5.3</v>
      </c>
      <c r="Q1391">
        <v>3.6</v>
      </c>
      <c r="R1391">
        <v>3.5</v>
      </c>
      <c r="S1391">
        <v>1.6</v>
      </c>
      <c r="T1391">
        <v>15</v>
      </c>
      <c r="U1391">
        <v>4</v>
      </c>
      <c r="V1391">
        <v>-47.217614202620098</v>
      </c>
      <c r="W1391">
        <v>10.376454901550932</v>
      </c>
      <c r="X1391">
        <v>2.9238685423110744</v>
      </c>
      <c r="Y1391">
        <v>13.123852572923829</v>
      </c>
      <c r="Z1391">
        <v>-4.1096568868170094</v>
      </c>
      <c r="AA1391">
        <v>-3.9436039138507661</v>
      </c>
      <c r="AB1391">
        <v>-1.076939344348544</v>
      </c>
      <c r="AC1391">
        <v>1.0409371811489794</v>
      </c>
      <c r="AD1391">
        <v>-2.4269341639763304</v>
      </c>
      <c r="AE1391">
        <v>22.666700063746017</v>
      </c>
      <c r="AF1391">
        <v>-9.9129326309738151</v>
      </c>
      <c r="AG1391">
        <v>7.8784298304729843</v>
      </c>
      <c r="AH1391">
        <v>5.1353970223302596</v>
      </c>
      <c r="AI1391">
        <v>-0.1769962998414896</v>
      </c>
      <c r="AJ1391">
        <v>-3.2794325584096051</v>
      </c>
      <c r="AK1391">
        <v>-0.538312357899704</v>
      </c>
      <c r="AL1391">
        <v>-9.536782244253283</v>
      </c>
      <c r="AM1391">
        <v>7.2143426169168115E-5</v>
      </c>
      <c r="AN1391" s="2"/>
    </row>
    <row r="1392" spans="1:40" x14ac:dyDescent="0.45">
      <c r="A1392">
        <v>1391</v>
      </c>
      <c r="B1392" t="s">
        <v>457</v>
      </c>
      <c r="C1392">
        <v>1989</v>
      </c>
      <c r="D1392">
        <v>32</v>
      </c>
      <c r="E1392" t="s">
        <v>59</v>
      </c>
      <c r="F1392" t="s">
        <v>13</v>
      </c>
      <c r="G1392">
        <v>611</v>
      </c>
      <c r="H1392">
        <v>77</v>
      </c>
      <c r="I1392">
        <v>128</v>
      </c>
      <c r="J1392">
        <v>78</v>
      </c>
      <c r="K1392">
        <v>21</v>
      </c>
      <c r="L1392">
        <v>1</v>
      </c>
      <c r="M1392">
        <v>6</v>
      </c>
      <c r="N1392">
        <v>89</v>
      </c>
      <c r="O1392">
        <v>133</v>
      </c>
      <c r="P1392" s="28">
        <v>5.3</v>
      </c>
      <c r="Q1392">
        <v>3.3</v>
      </c>
      <c r="R1392">
        <v>5.0999999999999996</v>
      </c>
      <c r="S1392">
        <v>0.7</v>
      </c>
      <c r="T1392">
        <v>22</v>
      </c>
      <c r="U1392">
        <v>1</v>
      </c>
      <c r="V1392">
        <v>-47.217614202620098</v>
      </c>
      <c r="W1392">
        <v>11.122831482188808</v>
      </c>
      <c r="X1392">
        <v>2.680212830451818</v>
      </c>
      <c r="Y1392">
        <v>12.35186124510478</v>
      </c>
      <c r="Z1392">
        <v>-4.6456990894453147</v>
      </c>
      <c r="AA1392">
        <v>-1.925946097462002</v>
      </c>
      <c r="AB1392">
        <v>-0.134617418043568</v>
      </c>
      <c r="AC1392">
        <v>0.24021627257284139</v>
      </c>
      <c r="AD1392">
        <v>-3.857091796319525</v>
      </c>
      <c r="AE1392">
        <v>24.710418921952623</v>
      </c>
      <c r="AF1392">
        <v>-9.9129326309738151</v>
      </c>
      <c r="AG1392">
        <v>7.2218940112669019</v>
      </c>
      <c r="AH1392">
        <v>7.4830070896812355</v>
      </c>
      <c r="AI1392">
        <v>-7.7435881180651686E-2</v>
      </c>
      <c r="AJ1392">
        <v>-4.8098344190007536</v>
      </c>
      <c r="AK1392">
        <v>-0.134578089474926</v>
      </c>
      <c r="AL1392">
        <v>-6.9053077713016524</v>
      </c>
      <c r="AM1392">
        <v>1.0014466046176496E-3</v>
      </c>
      <c r="AN1392" s="2"/>
    </row>
    <row r="1393" spans="1:40" x14ac:dyDescent="0.45">
      <c r="A1393">
        <v>1392</v>
      </c>
      <c r="B1393" t="s">
        <v>450</v>
      </c>
      <c r="C1393">
        <v>1972</v>
      </c>
      <c r="D1393">
        <v>28</v>
      </c>
      <c r="E1393" t="s">
        <v>22</v>
      </c>
      <c r="F1393" t="s">
        <v>13</v>
      </c>
      <c r="G1393">
        <v>666</v>
      </c>
      <c r="H1393">
        <v>76</v>
      </c>
      <c r="I1393">
        <v>150</v>
      </c>
      <c r="J1393">
        <v>111</v>
      </c>
      <c r="K1393">
        <v>29</v>
      </c>
      <c r="L1393">
        <v>0</v>
      </c>
      <c r="M1393">
        <v>23</v>
      </c>
      <c r="N1393">
        <v>99</v>
      </c>
      <c r="O1393">
        <v>130</v>
      </c>
      <c r="P1393" s="28">
        <v>5.3</v>
      </c>
      <c r="Q1393">
        <v>2.9</v>
      </c>
      <c r="R1393">
        <v>4.4000000000000004</v>
      </c>
      <c r="S1393">
        <v>0.1</v>
      </c>
      <c r="T1393">
        <v>20</v>
      </c>
      <c r="U1393">
        <v>2</v>
      </c>
      <c r="V1393">
        <v>-47.217614202620098</v>
      </c>
      <c r="W1393">
        <v>12.124068358654249</v>
      </c>
      <c r="X1393">
        <v>2.6454048716147818</v>
      </c>
      <c r="Y1393">
        <v>14.474837396607164</v>
      </c>
      <c r="Z1393">
        <v>-6.6111871657491017</v>
      </c>
      <c r="AA1393">
        <v>-2.6596398488760977</v>
      </c>
      <c r="AB1393">
        <v>0</v>
      </c>
      <c r="AC1393">
        <v>0.92082904486255868</v>
      </c>
      <c r="AD1393">
        <v>-4.2904728970295842</v>
      </c>
      <c r="AE1393">
        <v>24.153041051532639</v>
      </c>
      <c r="AF1393">
        <v>-9.9129326309738151</v>
      </c>
      <c r="AG1393">
        <v>6.3465129189921266</v>
      </c>
      <c r="AH1393">
        <v>6.4559276852151841</v>
      </c>
      <c r="AI1393">
        <v>-1.10622687400931E-2</v>
      </c>
      <c r="AJ1393">
        <v>-4.3725767445461399</v>
      </c>
      <c r="AK1393">
        <v>-0.269156178949852</v>
      </c>
      <c r="AL1393">
        <v>-8.2240206100060824</v>
      </c>
      <c r="AM1393">
        <v>2.6806295216649903E-4</v>
      </c>
      <c r="AN1393" s="2"/>
    </row>
    <row r="1394" spans="1:40" x14ac:dyDescent="0.45">
      <c r="A1394">
        <v>1393</v>
      </c>
      <c r="B1394" t="s">
        <v>229</v>
      </c>
      <c r="C1394">
        <v>1954</v>
      </c>
      <c r="D1394">
        <v>29</v>
      </c>
      <c r="E1394" t="s">
        <v>22</v>
      </c>
      <c r="F1394" t="s">
        <v>13</v>
      </c>
      <c r="G1394">
        <v>652</v>
      </c>
      <c r="H1394">
        <v>88</v>
      </c>
      <c r="I1394">
        <v>179</v>
      </c>
      <c r="J1394">
        <v>123</v>
      </c>
      <c r="K1394">
        <v>28</v>
      </c>
      <c r="L1394">
        <v>6</v>
      </c>
      <c r="M1394">
        <v>0</v>
      </c>
      <c r="N1394">
        <v>56</v>
      </c>
      <c r="O1394">
        <v>137</v>
      </c>
      <c r="P1394" s="28">
        <v>5.3</v>
      </c>
      <c r="Q1394">
        <v>3.3</v>
      </c>
      <c r="R1394">
        <v>5.5</v>
      </c>
      <c r="S1394">
        <v>0.5</v>
      </c>
      <c r="T1394">
        <v>25</v>
      </c>
      <c r="U1394">
        <v>1</v>
      </c>
      <c r="V1394">
        <v>-47.217614202620098</v>
      </c>
      <c r="W1394">
        <v>11.869208062826681</v>
      </c>
      <c r="X1394">
        <v>3.0631003776592207</v>
      </c>
      <c r="Y1394">
        <v>17.273305959951216</v>
      </c>
      <c r="Z1394">
        <v>-7.3259101025868425</v>
      </c>
      <c r="AA1394">
        <v>-2.5679281299493359</v>
      </c>
      <c r="AB1394">
        <v>-0.80770450826140805</v>
      </c>
      <c r="AC1394">
        <v>0</v>
      </c>
      <c r="AD1394">
        <v>-2.4269341639763304</v>
      </c>
      <c r="AE1394">
        <v>25.453589415845936</v>
      </c>
      <c r="AF1394">
        <v>-9.9129326309738151</v>
      </c>
      <c r="AG1394">
        <v>7.2218940112669019</v>
      </c>
      <c r="AH1394">
        <v>8.0699096065189799</v>
      </c>
      <c r="AI1394">
        <v>-5.5311343700465497E-2</v>
      </c>
      <c r="AJ1394">
        <v>-5.4657209306826751</v>
      </c>
      <c r="AK1394">
        <v>-0.134578089474926</v>
      </c>
      <c r="AL1394">
        <v>-2.9636266681569667</v>
      </c>
      <c r="AM1394">
        <v>4.9096414468511422E-2</v>
      </c>
      <c r="AN1394" s="2"/>
    </row>
    <row r="1395" spans="1:40" x14ac:dyDescent="0.45">
      <c r="A1395">
        <v>1394</v>
      </c>
      <c r="B1395" t="s">
        <v>412</v>
      </c>
      <c r="C1395">
        <v>1974</v>
      </c>
      <c r="D1395">
        <v>30</v>
      </c>
      <c r="E1395" t="s">
        <v>127</v>
      </c>
      <c r="F1395" t="s">
        <v>13</v>
      </c>
      <c r="G1395">
        <v>615</v>
      </c>
      <c r="H1395">
        <v>77</v>
      </c>
      <c r="I1395">
        <v>144</v>
      </c>
      <c r="J1395">
        <v>96</v>
      </c>
      <c r="K1395">
        <v>27</v>
      </c>
      <c r="L1395">
        <v>4</v>
      </c>
      <c r="M1395">
        <v>27</v>
      </c>
      <c r="N1395">
        <v>43</v>
      </c>
      <c r="O1395">
        <v>112</v>
      </c>
      <c r="P1395" s="28">
        <v>5.3</v>
      </c>
      <c r="Q1395">
        <v>3.2</v>
      </c>
      <c r="R1395">
        <v>3.7</v>
      </c>
      <c r="S1395">
        <v>1.7</v>
      </c>
      <c r="T1395">
        <v>8</v>
      </c>
      <c r="U1395">
        <v>5</v>
      </c>
      <c r="V1395">
        <v>-47.217614202620098</v>
      </c>
      <c r="W1395">
        <v>11.195648709568113</v>
      </c>
      <c r="X1395">
        <v>2.680212830451818</v>
      </c>
      <c r="Y1395">
        <v>13.895843900742879</v>
      </c>
      <c r="Z1395">
        <v>-5.7177834947019264</v>
      </c>
      <c r="AA1395">
        <v>-2.4762164110225742</v>
      </c>
      <c r="AB1395">
        <v>-0.538469672174272</v>
      </c>
      <c r="AC1395">
        <v>1.0809732265777863</v>
      </c>
      <c r="AD1395">
        <v>-1.8635387330532538</v>
      </c>
      <c r="AE1395">
        <v>20.808773829012736</v>
      </c>
      <c r="AF1395">
        <v>-9.9129326309738151</v>
      </c>
      <c r="AG1395">
        <v>7.0030487381982089</v>
      </c>
      <c r="AH1395">
        <v>5.4288482807491318</v>
      </c>
      <c r="AI1395">
        <v>-0.18805856858158268</v>
      </c>
      <c r="AJ1395">
        <v>-1.749030697818456</v>
      </c>
      <c r="AK1395">
        <v>-0.67289044737463</v>
      </c>
      <c r="AL1395">
        <v>-8.24318534301994</v>
      </c>
      <c r="AM1395">
        <v>2.6297585043211252E-4</v>
      </c>
      <c r="AN1395" s="2"/>
    </row>
    <row r="1396" spans="1:40" x14ac:dyDescent="0.45">
      <c r="A1396">
        <v>1395</v>
      </c>
      <c r="B1396" t="s">
        <v>433</v>
      </c>
      <c r="C1396">
        <v>1964</v>
      </c>
      <c r="D1396">
        <v>22</v>
      </c>
      <c r="E1396" t="s">
        <v>59</v>
      </c>
      <c r="F1396" t="s">
        <v>13</v>
      </c>
      <c r="G1396">
        <v>573</v>
      </c>
      <c r="H1396">
        <v>69</v>
      </c>
      <c r="I1396">
        <v>156</v>
      </c>
      <c r="J1396">
        <v>116</v>
      </c>
      <c r="K1396">
        <v>14</v>
      </c>
      <c r="L1396">
        <v>8</v>
      </c>
      <c r="M1396">
        <v>5</v>
      </c>
      <c r="N1396">
        <v>36</v>
      </c>
      <c r="O1396">
        <v>122</v>
      </c>
      <c r="P1396" s="28">
        <v>5.3</v>
      </c>
      <c r="Q1396">
        <v>3.6</v>
      </c>
      <c r="R1396">
        <v>4.5999999999999996</v>
      </c>
      <c r="S1396">
        <v>1.7</v>
      </c>
      <c r="T1396">
        <v>14</v>
      </c>
      <c r="U1396">
        <v>3</v>
      </c>
      <c r="V1396">
        <v>-47.217614202620098</v>
      </c>
      <c r="W1396">
        <v>10.431067822085412</v>
      </c>
      <c r="X1396">
        <v>2.4017491597555254</v>
      </c>
      <c r="Y1396">
        <v>15.053830892471451</v>
      </c>
      <c r="Z1396">
        <v>-6.9089883894314941</v>
      </c>
      <c r="AA1396">
        <v>-1.283964064974668</v>
      </c>
      <c r="AB1396">
        <v>-1.076939344348544</v>
      </c>
      <c r="AC1396">
        <v>0.20018022714403449</v>
      </c>
      <c r="AD1396">
        <v>-1.5601719625562125</v>
      </c>
      <c r="AE1396">
        <v>22.666700063746017</v>
      </c>
      <c r="AF1396">
        <v>-9.9129326309738151</v>
      </c>
      <c r="AG1396">
        <v>7.8784298304729843</v>
      </c>
      <c r="AH1396">
        <v>6.7493789436340554</v>
      </c>
      <c r="AI1396">
        <v>-0.18805856858158268</v>
      </c>
      <c r="AJ1396">
        <v>-3.0608037211822978</v>
      </c>
      <c r="AK1396">
        <v>-0.403734268424778</v>
      </c>
      <c r="AL1396">
        <v>-6.2318702137840063</v>
      </c>
      <c r="AM1396">
        <v>1.9619153643117707E-3</v>
      </c>
      <c r="AN1396" s="2"/>
    </row>
    <row r="1397" spans="1:40" x14ac:dyDescent="0.45">
      <c r="A1397">
        <v>1396</v>
      </c>
      <c r="B1397" t="s">
        <v>540</v>
      </c>
      <c r="C1397">
        <v>2023</v>
      </c>
      <c r="D1397">
        <v>22</v>
      </c>
      <c r="E1397" t="s">
        <v>97</v>
      </c>
      <c r="F1397" t="s">
        <v>13</v>
      </c>
      <c r="G1397">
        <v>714</v>
      </c>
      <c r="H1397">
        <v>102</v>
      </c>
      <c r="I1397">
        <v>180</v>
      </c>
      <c r="J1397">
        <v>109</v>
      </c>
      <c r="K1397">
        <v>37</v>
      </c>
      <c r="L1397">
        <v>2</v>
      </c>
      <c r="M1397">
        <v>37</v>
      </c>
      <c r="N1397">
        <v>47</v>
      </c>
      <c r="O1397">
        <v>128</v>
      </c>
      <c r="P1397" s="28">
        <v>5.3</v>
      </c>
      <c r="Q1397">
        <v>3.2</v>
      </c>
      <c r="R1397">
        <v>5.8</v>
      </c>
      <c r="S1397">
        <v>0</v>
      </c>
      <c r="T1397">
        <v>25</v>
      </c>
      <c r="U1397">
        <v>6</v>
      </c>
      <c r="V1397">
        <v>-47.217614202620098</v>
      </c>
      <c r="W1397">
        <v>12.997875087205905</v>
      </c>
      <c r="X1397">
        <v>3.550411801377733</v>
      </c>
      <c r="Y1397">
        <v>17.369804875928597</v>
      </c>
      <c r="Z1397">
        <v>-6.4920666762761456</v>
      </c>
      <c r="AA1397">
        <v>-3.3933336002901937</v>
      </c>
      <c r="AB1397">
        <v>-0.269234836087136</v>
      </c>
      <c r="AC1397">
        <v>1.4813336808658553</v>
      </c>
      <c r="AD1397">
        <v>-2.0368911733372772</v>
      </c>
      <c r="AE1397">
        <v>23.781455804585985</v>
      </c>
      <c r="AF1397">
        <v>-9.9129326309738151</v>
      </c>
      <c r="AG1397">
        <v>7.0030487381982089</v>
      </c>
      <c r="AH1397">
        <v>8.5100864941472878</v>
      </c>
      <c r="AI1397">
        <v>0</v>
      </c>
      <c r="AJ1397">
        <v>-5.4657209306826751</v>
      </c>
      <c r="AK1397">
        <v>-0.807468536849556</v>
      </c>
      <c r="AL1397">
        <v>-0.90124610480732414</v>
      </c>
      <c r="AM1397">
        <v>0.28879448978272138</v>
      </c>
      <c r="AN1397" s="2"/>
    </row>
    <row r="1398" spans="1:40" x14ac:dyDescent="0.45">
      <c r="A1398">
        <v>1397</v>
      </c>
      <c r="B1398" t="s">
        <v>316</v>
      </c>
      <c r="C1398">
        <v>1984</v>
      </c>
      <c r="D1398">
        <v>32</v>
      </c>
      <c r="E1398" t="s">
        <v>22</v>
      </c>
      <c r="F1398" t="s">
        <v>13</v>
      </c>
      <c r="G1398">
        <v>626</v>
      </c>
      <c r="H1398">
        <v>106</v>
      </c>
      <c r="I1398">
        <v>193</v>
      </c>
      <c r="J1398">
        <v>136</v>
      </c>
      <c r="K1398">
        <v>34</v>
      </c>
      <c r="L1398">
        <v>4</v>
      </c>
      <c r="M1398">
        <v>6</v>
      </c>
      <c r="N1398">
        <v>53</v>
      </c>
      <c r="O1398">
        <v>154</v>
      </c>
      <c r="P1398" s="28">
        <v>5.3</v>
      </c>
      <c r="Q1398">
        <v>3.4</v>
      </c>
      <c r="R1398">
        <v>6.1</v>
      </c>
      <c r="S1398">
        <v>-1.1000000000000001</v>
      </c>
      <c r="T1398">
        <v>41</v>
      </c>
      <c r="U1398">
        <v>3</v>
      </c>
      <c r="V1398">
        <v>-47.217614202620098</v>
      </c>
      <c r="W1398">
        <v>11.395896084861199</v>
      </c>
      <c r="X1398">
        <v>3.6896436367258794</v>
      </c>
      <c r="Y1398">
        <v>18.624290783634553</v>
      </c>
      <c r="Z1398">
        <v>-8.1001932841610618</v>
      </c>
      <c r="AA1398">
        <v>-3.1181984435099079</v>
      </c>
      <c r="AB1398">
        <v>-0.538469672174272</v>
      </c>
      <c r="AC1398">
        <v>0.24021627257284139</v>
      </c>
      <c r="AD1398">
        <v>-2.296919833763313</v>
      </c>
      <c r="AE1398">
        <v>28.612064014892514</v>
      </c>
      <c r="AF1398">
        <v>-9.9129326309738151</v>
      </c>
      <c r="AG1398">
        <v>7.4407392843355966</v>
      </c>
      <c r="AH1398">
        <v>8.9502633817755957</v>
      </c>
      <c r="AI1398">
        <v>0.12168495614102411</v>
      </c>
      <c r="AJ1398">
        <v>-8.9637823263195866</v>
      </c>
      <c r="AK1398">
        <v>-0.403734268424778</v>
      </c>
      <c r="AL1398">
        <v>-1.4770462470076242</v>
      </c>
      <c r="AM1398">
        <v>0.18587398083691642</v>
      </c>
      <c r="AN1398" s="2"/>
    </row>
    <row r="1399" spans="1:40" x14ac:dyDescent="0.45">
      <c r="A1399">
        <v>1398</v>
      </c>
      <c r="B1399" t="s">
        <v>750</v>
      </c>
      <c r="C1399">
        <v>1996</v>
      </c>
      <c r="D1399">
        <v>29</v>
      </c>
      <c r="E1399" t="s">
        <v>94</v>
      </c>
      <c r="F1399" t="s">
        <v>13</v>
      </c>
      <c r="G1399">
        <v>500</v>
      </c>
      <c r="H1399">
        <v>73</v>
      </c>
      <c r="I1399">
        <v>130</v>
      </c>
      <c r="J1399">
        <v>83</v>
      </c>
      <c r="K1399">
        <v>25</v>
      </c>
      <c r="L1399">
        <v>0</v>
      </c>
      <c r="M1399">
        <v>7</v>
      </c>
      <c r="N1399">
        <v>59</v>
      </c>
      <c r="O1399">
        <v>127</v>
      </c>
      <c r="P1399" s="28">
        <v>5.3</v>
      </c>
      <c r="Q1399">
        <v>3.6</v>
      </c>
      <c r="R1399">
        <v>3.4</v>
      </c>
      <c r="S1399">
        <v>2</v>
      </c>
      <c r="T1399">
        <v>18</v>
      </c>
      <c r="U1399">
        <v>-1</v>
      </c>
      <c r="V1399">
        <v>-47.217614202620098</v>
      </c>
      <c r="W1399">
        <v>9.1021534224130995</v>
      </c>
      <c r="X1399">
        <v>2.5409809951036717</v>
      </c>
      <c r="Y1399">
        <v>12.544859077059543</v>
      </c>
      <c r="Z1399">
        <v>-4.9435003131277071</v>
      </c>
      <c r="AA1399">
        <v>-2.2927929731690497</v>
      </c>
      <c r="AB1399">
        <v>0</v>
      </c>
      <c r="AC1399">
        <v>0.28025231800164829</v>
      </c>
      <c r="AD1399">
        <v>-2.5569484941893483</v>
      </c>
      <c r="AE1399">
        <v>23.595663181112656</v>
      </c>
      <c r="AF1399">
        <v>-9.9129326309738151</v>
      </c>
      <c r="AG1399">
        <v>7.8784298304729843</v>
      </c>
      <c r="AH1399">
        <v>4.988671393120824</v>
      </c>
      <c r="AI1399">
        <v>-0.22124537480186199</v>
      </c>
      <c r="AJ1399">
        <v>-3.9353190700915262</v>
      </c>
      <c r="AK1399">
        <v>0.134578089474926</v>
      </c>
      <c r="AL1399">
        <v>-10.014764752214052</v>
      </c>
      <c r="AM1399">
        <v>4.4732534239680927E-5</v>
      </c>
      <c r="AN1399" s="2"/>
    </row>
    <row r="1400" spans="1:40" x14ac:dyDescent="0.45">
      <c r="A1400">
        <v>1399</v>
      </c>
      <c r="B1400" t="s">
        <v>51</v>
      </c>
      <c r="C1400">
        <v>2015</v>
      </c>
      <c r="D1400">
        <v>23</v>
      </c>
      <c r="E1400" t="s">
        <v>52</v>
      </c>
      <c r="F1400" t="s">
        <v>17</v>
      </c>
      <c r="G1400">
        <v>650</v>
      </c>
      <c r="H1400">
        <v>87</v>
      </c>
      <c r="I1400">
        <v>154</v>
      </c>
      <c r="J1400">
        <v>92</v>
      </c>
      <c r="K1400">
        <v>31</v>
      </c>
      <c r="L1400">
        <v>5</v>
      </c>
      <c r="M1400">
        <v>13</v>
      </c>
      <c r="N1400">
        <v>77</v>
      </c>
      <c r="O1400">
        <v>135</v>
      </c>
      <c r="P1400" s="28">
        <v>5.3</v>
      </c>
      <c r="Q1400">
        <v>3.3</v>
      </c>
      <c r="R1400">
        <v>5.7</v>
      </c>
      <c r="S1400">
        <v>-0.2</v>
      </c>
      <c r="T1400">
        <v>29</v>
      </c>
      <c r="U1400">
        <v>5</v>
      </c>
      <c r="V1400">
        <v>-47.217614202620098</v>
      </c>
      <c r="W1400">
        <v>11.832799449137029</v>
      </c>
      <c r="X1400">
        <v>3.028292418822184</v>
      </c>
      <c r="Y1400">
        <v>14.86083306051669</v>
      </c>
      <c r="Z1400">
        <v>-5.4795425157560125</v>
      </c>
      <c r="AA1400">
        <v>-2.8430632867296222</v>
      </c>
      <c r="AB1400">
        <v>-0.67308709021783997</v>
      </c>
      <c r="AC1400">
        <v>0.52046859057448969</v>
      </c>
      <c r="AD1400">
        <v>-3.3370344754674544</v>
      </c>
      <c r="AE1400">
        <v>25.082004168899282</v>
      </c>
      <c r="AF1400">
        <v>-9.9129326309738151</v>
      </c>
      <c r="AG1400">
        <v>7.2218940112669019</v>
      </c>
      <c r="AH1400">
        <v>8.3633608649378512</v>
      </c>
      <c r="AI1400">
        <v>2.21245374801862E-2</v>
      </c>
      <c r="AJ1400">
        <v>-6.3402362795919034</v>
      </c>
      <c r="AK1400">
        <v>-0.67289044737463</v>
      </c>
      <c r="AL1400">
        <v>-5.5446238270967658</v>
      </c>
      <c r="AM1400">
        <v>3.8931969444317245E-3</v>
      </c>
      <c r="AN1400" s="2"/>
    </row>
    <row r="1401" spans="1:40" x14ac:dyDescent="0.45">
      <c r="A1401">
        <v>1400</v>
      </c>
      <c r="B1401" t="s">
        <v>340</v>
      </c>
      <c r="C1401">
        <v>1988</v>
      </c>
      <c r="D1401">
        <v>23</v>
      </c>
      <c r="E1401" t="s">
        <v>40</v>
      </c>
      <c r="F1401" t="s">
        <v>13</v>
      </c>
      <c r="G1401">
        <v>615</v>
      </c>
      <c r="H1401">
        <v>93</v>
      </c>
      <c r="I1401">
        <v>159</v>
      </c>
      <c r="J1401">
        <v>99</v>
      </c>
      <c r="K1401">
        <v>37</v>
      </c>
      <c r="L1401">
        <v>5</v>
      </c>
      <c r="M1401">
        <v>25</v>
      </c>
      <c r="N1401">
        <v>62</v>
      </c>
      <c r="O1401">
        <v>132</v>
      </c>
      <c r="P1401" s="28">
        <v>5.3</v>
      </c>
      <c r="Q1401">
        <v>3.4</v>
      </c>
      <c r="R1401">
        <v>5</v>
      </c>
      <c r="S1401">
        <v>0.6</v>
      </c>
      <c r="T1401">
        <v>25</v>
      </c>
      <c r="U1401">
        <v>2</v>
      </c>
      <c r="V1401">
        <v>-47.217614202620098</v>
      </c>
      <c r="W1401">
        <v>11.195648709568113</v>
      </c>
      <c r="X1401">
        <v>3.2371401718444037</v>
      </c>
      <c r="Y1401">
        <v>15.343327640403594</v>
      </c>
      <c r="Z1401">
        <v>-5.8964642289113609</v>
      </c>
      <c r="AA1401">
        <v>-3.3933336002901937</v>
      </c>
      <c r="AB1401">
        <v>-0.67308709021783997</v>
      </c>
      <c r="AC1401">
        <v>1.0009011357201725</v>
      </c>
      <c r="AD1401">
        <v>-2.6869628244023658</v>
      </c>
      <c r="AE1401">
        <v>24.524626298479298</v>
      </c>
      <c r="AF1401">
        <v>-9.9129326309738151</v>
      </c>
      <c r="AG1401">
        <v>7.4407392843355966</v>
      </c>
      <c r="AH1401">
        <v>7.3362814604717999</v>
      </c>
      <c r="AI1401">
        <v>-6.6373612440558588E-2</v>
      </c>
      <c r="AJ1401">
        <v>-5.4657209306826751</v>
      </c>
      <c r="AK1401">
        <v>-0.269156178949852</v>
      </c>
      <c r="AL1401">
        <v>-5.5029805986657863</v>
      </c>
      <c r="AM1401">
        <v>4.0580734873973817E-3</v>
      </c>
      <c r="AN1401" s="2"/>
    </row>
    <row r="1402" spans="1:40" x14ac:dyDescent="0.45">
      <c r="A1402">
        <v>1401</v>
      </c>
      <c r="B1402" t="s">
        <v>395</v>
      </c>
      <c r="C1402">
        <v>2022</v>
      </c>
      <c r="D1402">
        <v>27</v>
      </c>
      <c r="E1402" t="s">
        <v>76</v>
      </c>
      <c r="F1402" t="s">
        <v>13</v>
      </c>
      <c r="G1402">
        <v>590</v>
      </c>
      <c r="H1402">
        <v>70</v>
      </c>
      <c r="I1402">
        <v>152</v>
      </c>
      <c r="J1402">
        <v>105</v>
      </c>
      <c r="K1402">
        <v>24</v>
      </c>
      <c r="L1402">
        <v>1</v>
      </c>
      <c r="M1402">
        <v>0</v>
      </c>
      <c r="N1402">
        <v>61</v>
      </c>
      <c r="O1402">
        <v>138</v>
      </c>
      <c r="P1402" s="28">
        <v>5.3</v>
      </c>
      <c r="Q1402">
        <v>3.4</v>
      </c>
      <c r="R1402">
        <v>5.0999999999999996</v>
      </c>
      <c r="S1402">
        <v>1.1000000000000001</v>
      </c>
      <c r="T1402">
        <v>26</v>
      </c>
      <c r="U1402">
        <v>-4</v>
      </c>
      <c r="V1402">
        <v>-47.217614202620098</v>
      </c>
      <c r="W1402">
        <v>10.740541038447457</v>
      </c>
      <c r="X1402">
        <v>2.4365571185925621</v>
      </c>
      <c r="Y1402">
        <v>14.667835228561927</v>
      </c>
      <c r="Z1402">
        <v>-6.2538256973302317</v>
      </c>
      <c r="AA1402">
        <v>-2.201081254242288</v>
      </c>
      <c r="AB1402">
        <v>-0.134617418043568</v>
      </c>
      <c r="AC1402">
        <v>0</v>
      </c>
      <c r="AD1402">
        <v>-2.6436247143313598</v>
      </c>
      <c r="AE1402">
        <v>25.639382039319266</v>
      </c>
      <c r="AF1402">
        <v>-9.9129326309738151</v>
      </c>
      <c r="AG1402">
        <v>7.4407392843355966</v>
      </c>
      <c r="AH1402">
        <v>7.4830070896812355</v>
      </c>
      <c r="AI1402">
        <v>-0.12168495614102411</v>
      </c>
      <c r="AJ1402">
        <v>-5.6843497679099819</v>
      </c>
      <c r="AK1402">
        <v>0.538312357899704</v>
      </c>
      <c r="AL1402">
        <v>-5.223356484754615</v>
      </c>
      <c r="AM1402">
        <v>5.3603220333204357E-3</v>
      </c>
      <c r="AN1402" s="2"/>
    </row>
    <row r="1403" spans="1:40" x14ac:dyDescent="0.45">
      <c r="A1403">
        <v>1402</v>
      </c>
      <c r="B1403" t="s">
        <v>754</v>
      </c>
      <c r="C1403">
        <v>1977</v>
      </c>
      <c r="D1403">
        <v>25</v>
      </c>
      <c r="E1403" t="s">
        <v>155</v>
      </c>
      <c r="F1403" t="s">
        <v>13</v>
      </c>
      <c r="G1403">
        <v>661</v>
      </c>
      <c r="H1403">
        <v>98</v>
      </c>
      <c r="I1403">
        <v>189</v>
      </c>
      <c r="J1403">
        <v>120</v>
      </c>
      <c r="K1403">
        <v>32</v>
      </c>
      <c r="L1403">
        <v>14</v>
      </c>
      <c r="M1403">
        <v>16</v>
      </c>
      <c r="N1403">
        <v>41</v>
      </c>
      <c r="O1403">
        <v>137</v>
      </c>
      <c r="P1403" s="28">
        <v>5.3</v>
      </c>
      <c r="Q1403">
        <v>3</v>
      </c>
      <c r="R1403">
        <v>4.7</v>
      </c>
      <c r="S1403">
        <v>0.2</v>
      </c>
      <c r="T1403">
        <v>30</v>
      </c>
      <c r="U1403">
        <v>-2</v>
      </c>
      <c r="V1403">
        <v>-47.217614202620098</v>
      </c>
      <c r="W1403">
        <v>12.033046824430118</v>
      </c>
      <c r="X1403">
        <v>3.4111799660295867</v>
      </c>
      <c r="Y1403">
        <v>18.238295119725027</v>
      </c>
      <c r="Z1403">
        <v>-7.147229368377408</v>
      </c>
      <c r="AA1403">
        <v>-2.9347750056563839</v>
      </c>
      <c r="AB1403">
        <v>-1.884643852609952</v>
      </c>
      <c r="AC1403">
        <v>0.64057672686091038</v>
      </c>
      <c r="AD1403">
        <v>-1.7768625129112419</v>
      </c>
      <c r="AE1403">
        <v>25.453589415845936</v>
      </c>
      <c r="AF1403">
        <v>-9.9129326309738151</v>
      </c>
      <c r="AG1403">
        <v>6.5653581920608204</v>
      </c>
      <c r="AH1403">
        <v>6.896104572843492</v>
      </c>
      <c r="AI1403">
        <v>-2.21245374801862E-2</v>
      </c>
      <c r="AJ1403">
        <v>-6.5588651168192103</v>
      </c>
      <c r="AK1403">
        <v>0.269156178949852</v>
      </c>
      <c r="AL1403">
        <v>-3.9477402307025544</v>
      </c>
      <c r="AM1403">
        <v>1.893289027893244E-2</v>
      </c>
      <c r="AN1403" s="2"/>
    </row>
    <row r="1404" spans="1:40" x14ac:dyDescent="0.45">
      <c r="A1404">
        <v>1403</v>
      </c>
      <c r="B1404" t="s">
        <v>453</v>
      </c>
      <c r="C1404">
        <v>1989</v>
      </c>
      <c r="D1404">
        <v>30</v>
      </c>
      <c r="E1404" t="s">
        <v>70</v>
      </c>
      <c r="F1404" t="s">
        <v>13</v>
      </c>
      <c r="G1404">
        <v>621</v>
      </c>
      <c r="H1404">
        <v>80</v>
      </c>
      <c r="I1404">
        <v>173</v>
      </c>
      <c r="J1404">
        <v>124</v>
      </c>
      <c r="K1404">
        <v>31</v>
      </c>
      <c r="L1404">
        <v>5</v>
      </c>
      <c r="M1404">
        <v>21</v>
      </c>
      <c r="N1404">
        <v>66</v>
      </c>
      <c r="O1404">
        <v>137</v>
      </c>
      <c r="P1404" s="28">
        <v>5.3</v>
      </c>
      <c r="Q1404">
        <v>3.2</v>
      </c>
      <c r="R1404">
        <v>5.3</v>
      </c>
      <c r="S1404">
        <v>0.5</v>
      </c>
      <c r="T1404">
        <v>25</v>
      </c>
      <c r="U1404">
        <v>1</v>
      </c>
      <c r="V1404">
        <v>-47.217614202620098</v>
      </c>
      <c r="W1404">
        <v>11.30487455063707</v>
      </c>
      <c r="X1404">
        <v>2.7846367069629281</v>
      </c>
      <c r="Y1404">
        <v>16.694312464086931</v>
      </c>
      <c r="Z1404">
        <v>-7.385470347323321</v>
      </c>
      <c r="AA1404">
        <v>-2.8430632867296222</v>
      </c>
      <c r="AB1404">
        <v>-0.67308709021783997</v>
      </c>
      <c r="AC1404">
        <v>0.84075695400494488</v>
      </c>
      <c r="AD1404">
        <v>-2.8603152646863896</v>
      </c>
      <c r="AE1404">
        <v>25.453589415845936</v>
      </c>
      <c r="AF1404">
        <v>-9.9129326309738151</v>
      </c>
      <c r="AG1404">
        <v>7.0030487381982089</v>
      </c>
      <c r="AH1404">
        <v>7.7764583481001077</v>
      </c>
      <c r="AI1404">
        <v>-5.5311343700465497E-2</v>
      </c>
      <c r="AJ1404">
        <v>-5.4657209306826751</v>
      </c>
      <c r="AK1404">
        <v>-0.134578089474926</v>
      </c>
      <c r="AL1404">
        <v>-4.6904160085730258</v>
      </c>
      <c r="AM1404">
        <v>9.0993074966203343E-3</v>
      </c>
      <c r="AN1404" s="2"/>
    </row>
    <row r="1405" spans="1:40" x14ac:dyDescent="0.45">
      <c r="A1405">
        <v>1404</v>
      </c>
      <c r="B1405" t="s">
        <v>755</v>
      </c>
      <c r="C1405">
        <v>1972</v>
      </c>
      <c r="D1405">
        <v>24</v>
      </c>
      <c r="E1405" t="s">
        <v>62</v>
      </c>
      <c r="F1405" t="s">
        <v>17</v>
      </c>
      <c r="G1405">
        <v>494</v>
      </c>
      <c r="H1405">
        <v>63</v>
      </c>
      <c r="I1405">
        <v>128</v>
      </c>
      <c r="J1405">
        <v>81</v>
      </c>
      <c r="K1405">
        <v>24</v>
      </c>
      <c r="L1405">
        <v>4</v>
      </c>
      <c r="M1405">
        <v>0</v>
      </c>
      <c r="N1405">
        <v>52</v>
      </c>
      <c r="O1405">
        <v>153</v>
      </c>
      <c r="P1405" s="28">
        <v>5.3</v>
      </c>
      <c r="Q1405">
        <v>3.8</v>
      </c>
      <c r="R1405">
        <v>5</v>
      </c>
      <c r="S1405">
        <v>0.6</v>
      </c>
      <c r="T1405">
        <v>27</v>
      </c>
      <c r="U1405">
        <v>1</v>
      </c>
      <c r="V1405">
        <v>-47.217614202620098</v>
      </c>
      <c r="W1405">
        <v>8.9929275813441425</v>
      </c>
      <c r="X1405">
        <v>2.1929014067333057</v>
      </c>
      <c r="Y1405">
        <v>12.35186124510478</v>
      </c>
      <c r="Z1405">
        <v>-4.8243798236547502</v>
      </c>
      <c r="AA1405">
        <v>-2.201081254242288</v>
      </c>
      <c r="AB1405">
        <v>-0.538469672174272</v>
      </c>
      <c r="AC1405">
        <v>0</v>
      </c>
      <c r="AD1405">
        <v>-2.253581723692307</v>
      </c>
      <c r="AE1405">
        <v>28.426271391419185</v>
      </c>
      <c r="AF1405">
        <v>-9.9129326309738151</v>
      </c>
      <c r="AG1405">
        <v>8.3161203766103728</v>
      </c>
      <c r="AH1405">
        <v>7.3362814604717999</v>
      </c>
      <c r="AI1405">
        <v>-6.6373612440558588E-2</v>
      </c>
      <c r="AJ1405">
        <v>-5.9029786051372888</v>
      </c>
      <c r="AK1405">
        <v>-0.134578089474926</v>
      </c>
      <c r="AL1405">
        <v>-5.4356261527267247</v>
      </c>
      <c r="AM1405">
        <v>4.3395909475466028E-3</v>
      </c>
      <c r="AN1405" s="2"/>
    </row>
    <row r="1406" spans="1:40" x14ac:dyDescent="0.45">
      <c r="A1406">
        <v>1405</v>
      </c>
      <c r="B1406" t="s">
        <v>542</v>
      </c>
      <c r="C1406">
        <v>1991</v>
      </c>
      <c r="D1406">
        <v>34</v>
      </c>
      <c r="E1406" t="s">
        <v>43</v>
      </c>
      <c r="F1406" t="s">
        <v>13</v>
      </c>
      <c r="G1406">
        <v>752</v>
      </c>
      <c r="H1406">
        <v>133</v>
      </c>
      <c r="I1406">
        <v>216</v>
      </c>
      <c r="J1406">
        <v>154</v>
      </c>
      <c r="K1406">
        <v>32</v>
      </c>
      <c r="L1406">
        <v>13</v>
      </c>
      <c r="M1406">
        <v>19</v>
      </c>
      <c r="N1406">
        <v>77</v>
      </c>
      <c r="O1406">
        <v>147</v>
      </c>
      <c r="P1406" s="28">
        <v>5.3</v>
      </c>
      <c r="Q1406">
        <v>3.1</v>
      </c>
      <c r="R1406">
        <v>5.4</v>
      </c>
      <c r="S1406">
        <v>-1.3</v>
      </c>
      <c r="T1406">
        <v>39</v>
      </c>
      <c r="U1406">
        <v>1</v>
      </c>
      <c r="V1406">
        <v>-47.217614202620098</v>
      </c>
      <c r="W1406">
        <v>13.689638747309301</v>
      </c>
      <c r="X1406">
        <v>4.6294585253258678</v>
      </c>
      <c r="Y1406">
        <v>20.843765851114316</v>
      </c>
      <c r="Z1406">
        <v>-9.1722776894176725</v>
      </c>
      <c r="AA1406">
        <v>-2.9347750056563839</v>
      </c>
      <c r="AB1406">
        <v>-1.7500264345663841</v>
      </c>
      <c r="AC1406">
        <v>0.76068486314733108</v>
      </c>
      <c r="AD1406">
        <v>-3.3370344754674544</v>
      </c>
      <c r="AE1406">
        <v>27.311515650579217</v>
      </c>
      <c r="AF1406">
        <v>-9.9129326309738151</v>
      </c>
      <c r="AG1406">
        <v>6.7842034651295142</v>
      </c>
      <c r="AH1406">
        <v>7.9231839773095443</v>
      </c>
      <c r="AI1406">
        <v>0.14380949362121029</v>
      </c>
      <c r="AJ1406">
        <v>-8.5265246518649729</v>
      </c>
      <c r="AK1406">
        <v>-0.134578089474926</v>
      </c>
      <c r="AL1406">
        <v>-0.89950260650540192</v>
      </c>
      <c r="AM1406">
        <v>0.28915272261487257</v>
      </c>
      <c r="AN1406" s="2"/>
    </row>
    <row r="1407" spans="1:40" x14ac:dyDescent="0.45">
      <c r="A1407">
        <v>1406</v>
      </c>
      <c r="B1407" t="s">
        <v>756</v>
      </c>
      <c r="C1407">
        <v>1998</v>
      </c>
      <c r="D1407">
        <v>29</v>
      </c>
      <c r="E1407" t="s">
        <v>155</v>
      </c>
      <c r="F1407" t="s">
        <v>13</v>
      </c>
      <c r="G1407">
        <v>709</v>
      </c>
      <c r="H1407">
        <v>102</v>
      </c>
      <c r="I1407">
        <v>191</v>
      </c>
      <c r="J1407">
        <v>143</v>
      </c>
      <c r="K1407">
        <v>28</v>
      </c>
      <c r="L1407">
        <v>13</v>
      </c>
      <c r="M1407">
        <v>45</v>
      </c>
      <c r="N1407">
        <v>89</v>
      </c>
      <c r="O1407">
        <v>119</v>
      </c>
      <c r="P1407" s="28">
        <v>5.3</v>
      </c>
      <c r="Q1407">
        <v>2.9</v>
      </c>
      <c r="R1407">
        <v>5.6</v>
      </c>
      <c r="S1407">
        <v>0.2</v>
      </c>
      <c r="T1407">
        <v>21</v>
      </c>
      <c r="U1407">
        <v>8</v>
      </c>
      <c r="V1407">
        <v>-47.217614202620098</v>
      </c>
      <c r="W1407">
        <v>12.906853552981774</v>
      </c>
      <c r="X1407">
        <v>3.550411801377733</v>
      </c>
      <c r="Y1407">
        <v>18.43129295167979</v>
      </c>
      <c r="Z1407">
        <v>-8.5171149973164102</v>
      </c>
      <c r="AA1407">
        <v>-2.5679281299493359</v>
      </c>
      <c r="AB1407">
        <v>-1.7500264345663841</v>
      </c>
      <c r="AC1407">
        <v>1.8016220442963105</v>
      </c>
      <c r="AD1407">
        <v>-3.857091796319525</v>
      </c>
      <c r="AE1407">
        <v>22.109322193326033</v>
      </c>
      <c r="AF1407">
        <v>-9.9129326309738151</v>
      </c>
      <c r="AG1407">
        <v>6.3465129189921266</v>
      </c>
      <c r="AH1407">
        <v>8.2166352357284147</v>
      </c>
      <c r="AI1407">
        <v>-2.21245374801862E-2</v>
      </c>
      <c r="AJ1407">
        <v>-4.5912055817734467</v>
      </c>
      <c r="AK1407">
        <v>-1.076624715799408</v>
      </c>
      <c r="AL1407">
        <v>-6.1500123284164276</v>
      </c>
      <c r="AM1407">
        <v>2.1289135255466995E-3</v>
      </c>
      <c r="AN1407" s="2"/>
    </row>
    <row r="1408" spans="1:40" x14ac:dyDescent="0.45">
      <c r="A1408">
        <v>1407</v>
      </c>
      <c r="B1408" t="s">
        <v>506</v>
      </c>
      <c r="C1408">
        <v>1977</v>
      </c>
      <c r="D1408">
        <v>28</v>
      </c>
      <c r="E1408" t="s">
        <v>22</v>
      </c>
      <c r="F1408" t="s">
        <v>13</v>
      </c>
      <c r="G1408">
        <v>594</v>
      </c>
      <c r="H1408">
        <v>79</v>
      </c>
      <c r="I1408">
        <v>184</v>
      </c>
      <c r="J1408">
        <v>149</v>
      </c>
      <c r="K1408">
        <v>18</v>
      </c>
      <c r="L1408">
        <v>5</v>
      </c>
      <c r="M1408">
        <v>22</v>
      </c>
      <c r="N1408">
        <v>18</v>
      </c>
      <c r="O1408">
        <v>115</v>
      </c>
      <c r="P1408" s="28">
        <v>5.3</v>
      </c>
      <c r="Q1408">
        <v>3.3</v>
      </c>
      <c r="R1408">
        <v>3.9</v>
      </c>
      <c r="S1408">
        <v>1.5</v>
      </c>
      <c r="T1408">
        <v>12</v>
      </c>
      <c r="U1408">
        <v>5</v>
      </c>
      <c r="V1408">
        <v>-47.217614202620098</v>
      </c>
      <c r="W1408">
        <v>10.813358265826762</v>
      </c>
      <c r="X1408">
        <v>2.7498287481258914</v>
      </c>
      <c r="Y1408">
        <v>17.755800539838123</v>
      </c>
      <c r="Z1408">
        <v>-8.874476465735281</v>
      </c>
      <c r="AA1408">
        <v>-1.650810940681716</v>
      </c>
      <c r="AB1408">
        <v>-0.67308709021783997</v>
      </c>
      <c r="AC1408">
        <v>0.88079299943375178</v>
      </c>
      <c r="AD1408">
        <v>-0.78008598127810624</v>
      </c>
      <c r="AE1408">
        <v>21.36615169943272</v>
      </c>
      <c r="AF1408">
        <v>-9.9129326309738151</v>
      </c>
      <c r="AG1408">
        <v>7.2218940112669019</v>
      </c>
      <c r="AH1408">
        <v>5.7222995391680032</v>
      </c>
      <c r="AI1408">
        <v>-0.16593403110139648</v>
      </c>
      <c r="AJ1408">
        <v>-2.6235460467276841</v>
      </c>
      <c r="AK1408">
        <v>-0.67289044737463</v>
      </c>
      <c r="AL1408">
        <v>-6.061252033618409</v>
      </c>
      <c r="AM1408">
        <v>2.3260568132007936E-3</v>
      </c>
      <c r="AN1408" s="2"/>
    </row>
    <row r="1409" spans="1:40" x14ac:dyDescent="0.45">
      <c r="A1409">
        <v>1408</v>
      </c>
      <c r="B1409" t="s">
        <v>429</v>
      </c>
      <c r="C1409">
        <v>2017</v>
      </c>
      <c r="D1409">
        <v>23</v>
      </c>
      <c r="E1409" t="s">
        <v>37</v>
      </c>
      <c r="F1409" t="s">
        <v>17</v>
      </c>
      <c r="G1409">
        <v>613</v>
      </c>
      <c r="H1409">
        <v>85</v>
      </c>
      <c r="I1409">
        <v>159</v>
      </c>
      <c r="J1409">
        <v>104</v>
      </c>
      <c r="K1409">
        <v>33</v>
      </c>
      <c r="L1409">
        <v>0</v>
      </c>
      <c r="M1409">
        <v>4</v>
      </c>
      <c r="N1409">
        <v>67</v>
      </c>
      <c r="O1409">
        <v>126</v>
      </c>
      <c r="P1409" s="28">
        <v>5.3</v>
      </c>
      <c r="Q1409">
        <v>3.4</v>
      </c>
      <c r="R1409">
        <v>4.5999999999999996</v>
      </c>
      <c r="S1409">
        <v>1.4</v>
      </c>
      <c r="T1409">
        <v>21</v>
      </c>
      <c r="U1409">
        <v>0</v>
      </c>
      <c r="V1409">
        <v>-47.217614202620098</v>
      </c>
      <c r="W1409">
        <v>11.159240095878459</v>
      </c>
      <c r="X1409">
        <v>2.9586765011481111</v>
      </c>
      <c r="Y1409">
        <v>15.343327640403594</v>
      </c>
      <c r="Z1409">
        <v>-6.1942654525937533</v>
      </c>
      <c r="AA1409">
        <v>-3.0264867245831457</v>
      </c>
      <c r="AB1409">
        <v>0</v>
      </c>
      <c r="AC1409">
        <v>0.1601441817152276</v>
      </c>
      <c r="AD1409">
        <v>-2.9036533747573956</v>
      </c>
      <c r="AE1409">
        <v>23.40987055763933</v>
      </c>
      <c r="AF1409">
        <v>-9.9129326309738151</v>
      </c>
      <c r="AG1409">
        <v>7.4407392843355966</v>
      </c>
      <c r="AH1409">
        <v>6.7493789436340554</v>
      </c>
      <c r="AI1409">
        <v>-0.15487176236130337</v>
      </c>
      <c r="AJ1409">
        <v>-4.5912055817734467</v>
      </c>
      <c r="AK1409">
        <v>0</v>
      </c>
      <c r="AL1409">
        <v>-6.7796525249085846</v>
      </c>
      <c r="AM1409">
        <v>1.1353792428579321E-3</v>
      </c>
      <c r="AN1409" s="2"/>
    </row>
    <row r="1410" spans="1:40" x14ac:dyDescent="0.45">
      <c r="A1410">
        <v>1409</v>
      </c>
      <c r="B1410" t="s">
        <v>460</v>
      </c>
      <c r="C1410">
        <v>1993</v>
      </c>
      <c r="D1410">
        <v>25</v>
      </c>
      <c r="E1410" t="s">
        <v>31</v>
      </c>
      <c r="F1410" t="s">
        <v>13</v>
      </c>
      <c r="G1410">
        <v>669</v>
      </c>
      <c r="H1410">
        <v>85</v>
      </c>
      <c r="I1410">
        <v>145</v>
      </c>
      <c r="J1410">
        <v>95</v>
      </c>
      <c r="K1410">
        <v>27</v>
      </c>
      <c r="L1410">
        <v>1</v>
      </c>
      <c r="M1410">
        <v>1</v>
      </c>
      <c r="N1410">
        <v>105</v>
      </c>
      <c r="O1410">
        <v>120</v>
      </c>
      <c r="P1410" s="28">
        <v>5.3</v>
      </c>
      <c r="Q1410">
        <v>2.9</v>
      </c>
      <c r="R1410">
        <v>3.7</v>
      </c>
      <c r="S1410">
        <v>1.9</v>
      </c>
      <c r="T1410">
        <v>13</v>
      </c>
      <c r="U1410">
        <v>-4</v>
      </c>
      <c r="V1410">
        <v>-47.217614202620098</v>
      </c>
      <c r="W1410">
        <v>12.178681279188726</v>
      </c>
      <c r="X1410">
        <v>2.9586765011481111</v>
      </c>
      <c r="Y1410">
        <v>13.992342816720258</v>
      </c>
      <c r="Z1410">
        <v>-5.6582232499654479</v>
      </c>
      <c r="AA1410">
        <v>-2.4762164110225742</v>
      </c>
      <c r="AB1410">
        <v>-0.134617418043568</v>
      </c>
      <c r="AC1410">
        <v>4.0036045428806899E-2</v>
      </c>
      <c r="AD1410">
        <v>-4.55050155745562</v>
      </c>
      <c r="AE1410">
        <v>22.295114816799362</v>
      </c>
      <c r="AF1410">
        <v>-9.9129326309738151</v>
      </c>
      <c r="AG1410">
        <v>6.3465129189921266</v>
      </c>
      <c r="AH1410">
        <v>5.4288482807491318</v>
      </c>
      <c r="AI1410">
        <v>-0.21018310606176888</v>
      </c>
      <c r="AJ1410">
        <v>-2.842174883954991</v>
      </c>
      <c r="AK1410">
        <v>0.538312357899704</v>
      </c>
      <c r="AL1410">
        <v>-9.2239384431716545</v>
      </c>
      <c r="AM1410">
        <v>9.8639665749611678E-5</v>
      </c>
      <c r="AN1410" s="2"/>
    </row>
    <row r="1411" spans="1:40" x14ac:dyDescent="0.45">
      <c r="A1411">
        <v>1410</v>
      </c>
      <c r="B1411" t="s">
        <v>316</v>
      </c>
      <c r="C1411">
        <v>1977</v>
      </c>
      <c r="D1411">
        <v>25</v>
      </c>
      <c r="E1411" t="s">
        <v>117</v>
      </c>
      <c r="F1411" t="s">
        <v>17</v>
      </c>
      <c r="G1411">
        <v>678</v>
      </c>
      <c r="H1411">
        <v>104</v>
      </c>
      <c r="I1411">
        <v>169</v>
      </c>
      <c r="J1411">
        <v>108</v>
      </c>
      <c r="K1411">
        <v>29</v>
      </c>
      <c r="L1411">
        <v>7</v>
      </c>
      <c r="M1411">
        <v>16</v>
      </c>
      <c r="N1411">
        <v>58</v>
      </c>
      <c r="O1411">
        <v>124</v>
      </c>
      <c r="P1411" s="28">
        <v>5.3</v>
      </c>
      <c r="Q1411">
        <v>3.2</v>
      </c>
      <c r="R1411">
        <v>4.3</v>
      </c>
      <c r="S1411">
        <v>0.3</v>
      </c>
      <c r="T1411">
        <v>23</v>
      </c>
      <c r="U1411">
        <v>6</v>
      </c>
      <c r="V1411">
        <v>-47.217614202620098</v>
      </c>
      <c r="W1411">
        <v>12.342520040792163</v>
      </c>
      <c r="X1411">
        <v>3.6200277190518064</v>
      </c>
      <c r="Y1411">
        <v>16.308316800177405</v>
      </c>
      <c r="Z1411">
        <v>-6.4325064315396672</v>
      </c>
      <c r="AA1411">
        <v>-2.6596398488760977</v>
      </c>
      <c r="AB1411">
        <v>-0.94232192630497602</v>
      </c>
      <c r="AC1411">
        <v>0.64057672686091038</v>
      </c>
      <c r="AD1411">
        <v>-2.5136103841183424</v>
      </c>
      <c r="AE1411">
        <v>23.038285310692672</v>
      </c>
      <c r="AF1411">
        <v>-9.9129326309738151</v>
      </c>
      <c r="AG1411">
        <v>7.0030487381982089</v>
      </c>
      <c r="AH1411">
        <v>6.3092020560057476</v>
      </c>
      <c r="AI1411">
        <v>-3.3186806220279294E-2</v>
      </c>
      <c r="AJ1411">
        <v>-5.0284632562280613</v>
      </c>
      <c r="AK1411">
        <v>-0.807468536849556</v>
      </c>
      <c r="AL1411">
        <v>-6.2857666319519776</v>
      </c>
      <c r="AM1411">
        <v>1.8591655371178373E-3</v>
      </c>
      <c r="AN1411" s="2"/>
    </row>
    <row r="1412" spans="1:40" x14ac:dyDescent="0.45">
      <c r="A1412">
        <v>1411</v>
      </c>
      <c r="B1412" t="s">
        <v>581</v>
      </c>
      <c r="C1412">
        <v>2009</v>
      </c>
      <c r="D1412">
        <v>29</v>
      </c>
      <c r="E1412" t="s">
        <v>757</v>
      </c>
      <c r="F1412" t="s">
        <v>17</v>
      </c>
      <c r="G1412">
        <v>670</v>
      </c>
      <c r="H1412">
        <v>94</v>
      </c>
      <c r="I1412">
        <v>182</v>
      </c>
      <c r="J1412">
        <v>116</v>
      </c>
      <c r="K1412">
        <v>39</v>
      </c>
      <c r="L1412">
        <v>3</v>
      </c>
      <c r="M1412">
        <v>14</v>
      </c>
      <c r="N1412">
        <v>72</v>
      </c>
      <c r="O1412">
        <v>140</v>
      </c>
      <c r="P1412" s="28">
        <v>5.3</v>
      </c>
      <c r="Q1412">
        <v>3.1</v>
      </c>
      <c r="R1412">
        <v>5</v>
      </c>
      <c r="S1412">
        <v>-0.3</v>
      </c>
      <c r="T1412">
        <v>34</v>
      </c>
      <c r="U1412">
        <v>-1</v>
      </c>
      <c r="V1412">
        <v>-47.217614202620098</v>
      </c>
      <c r="W1412">
        <v>12.196885586033552</v>
      </c>
      <c r="X1412">
        <v>3.2719481306814404</v>
      </c>
      <c r="Y1412">
        <v>17.56280270788336</v>
      </c>
      <c r="Z1412">
        <v>-6.9089883894314941</v>
      </c>
      <c r="AA1412">
        <v>-3.5767570381437181</v>
      </c>
      <c r="AB1412">
        <v>-0.40385225413070402</v>
      </c>
      <c r="AC1412">
        <v>0.56050463600329659</v>
      </c>
      <c r="AD1412">
        <v>-3.120343925112425</v>
      </c>
      <c r="AE1412">
        <v>26.01096728626592</v>
      </c>
      <c r="AF1412">
        <v>-9.9129326309738151</v>
      </c>
      <c r="AG1412">
        <v>6.7842034651295142</v>
      </c>
      <c r="AH1412">
        <v>7.3362814604717999</v>
      </c>
      <c r="AI1412">
        <v>3.3186806220279294E-2</v>
      </c>
      <c r="AJ1412">
        <v>-7.4333804657284377</v>
      </c>
      <c r="AK1412">
        <v>0.134578089474926</v>
      </c>
      <c r="AL1412">
        <v>-4.6825107379765996</v>
      </c>
      <c r="AM1412">
        <v>9.1708627608655842E-3</v>
      </c>
      <c r="AN1412" s="2"/>
    </row>
    <row r="1413" spans="1:40" x14ac:dyDescent="0.45">
      <c r="A1413">
        <v>1412</v>
      </c>
      <c r="B1413" t="s">
        <v>758</v>
      </c>
      <c r="C1413">
        <v>2010</v>
      </c>
      <c r="D1413">
        <v>28</v>
      </c>
      <c r="E1413" t="s">
        <v>313</v>
      </c>
      <c r="F1413" t="s">
        <v>17</v>
      </c>
      <c r="G1413">
        <v>633</v>
      </c>
      <c r="H1413">
        <v>80</v>
      </c>
      <c r="I1413">
        <v>168</v>
      </c>
      <c r="J1413">
        <v>119</v>
      </c>
      <c r="K1413">
        <v>31</v>
      </c>
      <c r="L1413">
        <v>7</v>
      </c>
      <c r="M1413">
        <v>37</v>
      </c>
      <c r="N1413">
        <v>44</v>
      </c>
      <c r="O1413">
        <v>108</v>
      </c>
      <c r="P1413" s="28">
        <v>5.3</v>
      </c>
      <c r="Q1413">
        <v>3.4</v>
      </c>
      <c r="R1413">
        <v>3.1</v>
      </c>
      <c r="S1413">
        <v>2.2000000000000002</v>
      </c>
      <c r="T1413">
        <v>6</v>
      </c>
      <c r="U1413">
        <v>6</v>
      </c>
      <c r="V1413">
        <v>-47.217614202620098</v>
      </c>
      <c r="W1413">
        <v>11.523326232774984</v>
      </c>
      <c r="X1413">
        <v>2.7846367069629281</v>
      </c>
      <c r="Y1413">
        <v>16.211817884200023</v>
      </c>
      <c r="Z1413">
        <v>-7.0876691236409295</v>
      </c>
      <c r="AA1413">
        <v>-2.8430632867296222</v>
      </c>
      <c r="AB1413">
        <v>-0.94232192630497602</v>
      </c>
      <c r="AC1413">
        <v>1.4813336808658553</v>
      </c>
      <c r="AD1413">
        <v>-1.9068768431242598</v>
      </c>
      <c r="AE1413">
        <v>20.065603335119423</v>
      </c>
      <c r="AF1413">
        <v>-9.9129326309738151</v>
      </c>
      <c r="AG1413">
        <v>7.4407392843355966</v>
      </c>
      <c r="AH1413">
        <v>4.5484945054925161</v>
      </c>
      <c r="AI1413">
        <v>-0.24336991228204821</v>
      </c>
      <c r="AJ1413">
        <v>-1.3117730233638421</v>
      </c>
      <c r="AK1413">
        <v>-0.807468536849556</v>
      </c>
      <c r="AL1413">
        <v>-8.2171378561378212</v>
      </c>
      <c r="AM1413">
        <v>2.6991382774724368E-4</v>
      </c>
      <c r="AN1413" s="2"/>
    </row>
    <row r="1414" spans="1:40" x14ac:dyDescent="0.45">
      <c r="A1414">
        <v>1413</v>
      </c>
      <c r="B1414" t="s">
        <v>759</v>
      </c>
      <c r="C1414">
        <v>2008</v>
      </c>
      <c r="D1414">
        <v>25</v>
      </c>
      <c r="E1414" t="s">
        <v>31</v>
      </c>
      <c r="F1414" t="s">
        <v>13</v>
      </c>
      <c r="G1414">
        <v>569</v>
      </c>
      <c r="H1414">
        <v>96</v>
      </c>
      <c r="I1414">
        <v>138</v>
      </c>
      <c r="J1414">
        <v>75</v>
      </c>
      <c r="K1414">
        <v>26</v>
      </c>
      <c r="L1414">
        <v>1</v>
      </c>
      <c r="M1414">
        <v>7</v>
      </c>
      <c r="N1414">
        <v>66</v>
      </c>
      <c r="O1414">
        <v>149</v>
      </c>
      <c r="P1414" s="28">
        <v>5.3</v>
      </c>
      <c r="Q1414">
        <v>3.3</v>
      </c>
      <c r="R1414">
        <v>5.4</v>
      </c>
      <c r="S1414">
        <v>-0.5</v>
      </c>
      <c r="T1414">
        <v>37</v>
      </c>
      <c r="U1414">
        <v>1</v>
      </c>
      <c r="V1414">
        <v>-47.217614202620098</v>
      </c>
      <c r="W1414">
        <v>10.358250594706107</v>
      </c>
      <c r="X1414">
        <v>3.3415640483555133</v>
      </c>
      <c r="Y1414">
        <v>13.316850404878592</v>
      </c>
      <c r="Z1414">
        <v>-4.4670183552358802</v>
      </c>
      <c r="AA1414">
        <v>-2.384504692095812</v>
      </c>
      <c r="AB1414">
        <v>-0.134617418043568</v>
      </c>
      <c r="AC1414">
        <v>0.28025231800164829</v>
      </c>
      <c r="AD1414">
        <v>-2.8603152646863896</v>
      </c>
      <c r="AE1414">
        <v>27.683100897525872</v>
      </c>
      <c r="AF1414">
        <v>-9.9129326309738151</v>
      </c>
      <c r="AG1414">
        <v>7.2218940112669019</v>
      </c>
      <c r="AH1414">
        <v>7.9231839773095443</v>
      </c>
      <c r="AI1414">
        <v>5.5311343700465497E-2</v>
      </c>
      <c r="AJ1414">
        <v>-8.0892669774103592</v>
      </c>
      <c r="AK1414">
        <v>-0.134578089474926</v>
      </c>
      <c r="AL1414">
        <v>-5.0204400347962022</v>
      </c>
      <c r="AM1414">
        <v>6.5583255465891865E-3</v>
      </c>
      <c r="AN1414" s="2"/>
    </row>
    <row r="1415" spans="1:40" x14ac:dyDescent="0.45">
      <c r="A1415">
        <v>1414</v>
      </c>
      <c r="B1415" t="s">
        <v>96</v>
      </c>
      <c r="C1415">
        <v>2006</v>
      </c>
      <c r="D1415">
        <v>32</v>
      </c>
      <c r="E1415" t="s">
        <v>97</v>
      </c>
      <c r="F1415" t="s">
        <v>13</v>
      </c>
      <c r="G1415">
        <v>752</v>
      </c>
      <c r="H1415">
        <v>110</v>
      </c>
      <c r="I1415">
        <v>224</v>
      </c>
      <c r="J1415">
        <v>186</v>
      </c>
      <c r="K1415">
        <v>20</v>
      </c>
      <c r="L1415">
        <v>9</v>
      </c>
      <c r="M1415">
        <v>45</v>
      </c>
      <c r="N1415">
        <v>49</v>
      </c>
      <c r="O1415">
        <v>106</v>
      </c>
      <c r="P1415" s="28">
        <v>5.3</v>
      </c>
      <c r="Q1415">
        <v>2.9</v>
      </c>
      <c r="R1415">
        <v>4</v>
      </c>
      <c r="S1415">
        <v>1</v>
      </c>
      <c r="T1415">
        <v>8</v>
      </c>
      <c r="U1415">
        <v>12</v>
      </c>
      <c r="V1415">
        <v>-47.217614202620098</v>
      </c>
      <c r="W1415">
        <v>13.689638747309301</v>
      </c>
      <c r="X1415">
        <v>3.8288754720740261</v>
      </c>
      <c r="Y1415">
        <v>21.615757178933364</v>
      </c>
      <c r="Z1415">
        <v>-11.078205520984982</v>
      </c>
      <c r="AA1415">
        <v>-1.83423437853524</v>
      </c>
      <c r="AB1415">
        <v>-1.211556762392112</v>
      </c>
      <c r="AC1415">
        <v>1.8016220442963105</v>
      </c>
      <c r="AD1415">
        <v>-2.1235673934792891</v>
      </c>
      <c r="AE1415">
        <v>19.694018088172768</v>
      </c>
      <c r="AF1415">
        <v>-9.9129326309738151</v>
      </c>
      <c r="AG1415">
        <v>6.3465129189921266</v>
      </c>
      <c r="AH1415">
        <v>5.8690251683774397</v>
      </c>
      <c r="AI1415">
        <v>-0.11062268740093099</v>
      </c>
      <c r="AJ1415">
        <v>-1.749030697818456</v>
      </c>
      <c r="AK1415">
        <v>-1.614937073699112</v>
      </c>
      <c r="AL1415">
        <v>-4.0072517297486936</v>
      </c>
      <c r="AM1415">
        <v>1.7858571501134585E-2</v>
      </c>
      <c r="AN1415" s="2"/>
    </row>
    <row r="1416" spans="1:40" x14ac:dyDescent="0.45">
      <c r="A1416">
        <v>1415</v>
      </c>
      <c r="B1416" t="s">
        <v>122</v>
      </c>
      <c r="C1416">
        <v>1995</v>
      </c>
      <c r="D1416">
        <v>27</v>
      </c>
      <c r="E1416" t="s">
        <v>31</v>
      </c>
      <c r="F1416" t="s">
        <v>13</v>
      </c>
      <c r="G1416">
        <v>647</v>
      </c>
      <c r="H1416">
        <v>102</v>
      </c>
      <c r="I1416">
        <v>152</v>
      </c>
      <c r="J1416">
        <v>85</v>
      </c>
      <c r="K1416">
        <v>27</v>
      </c>
      <c r="L1416">
        <v>0</v>
      </c>
      <c r="M1416">
        <v>3</v>
      </c>
      <c r="N1416">
        <v>136</v>
      </c>
      <c r="O1416">
        <v>179</v>
      </c>
      <c r="P1416" s="28">
        <v>5.3</v>
      </c>
      <c r="Q1416">
        <v>3.1</v>
      </c>
      <c r="R1416">
        <v>6.5</v>
      </c>
      <c r="S1416">
        <v>-2</v>
      </c>
      <c r="T1416">
        <v>57</v>
      </c>
      <c r="U1416">
        <v>-3</v>
      </c>
      <c r="V1416">
        <v>-47.217614202620098</v>
      </c>
      <c r="W1416">
        <v>11.77818652860255</v>
      </c>
      <c r="X1416">
        <v>3.550411801377733</v>
      </c>
      <c r="Y1416">
        <v>14.667835228561927</v>
      </c>
      <c r="Z1416">
        <v>-5.062620802600664</v>
      </c>
      <c r="AA1416">
        <v>-2.4762164110225742</v>
      </c>
      <c r="AB1416">
        <v>0</v>
      </c>
      <c r="AC1416">
        <v>0.1201081362864207</v>
      </c>
      <c r="AD1416">
        <v>-5.8939829696568022</v>
      </c>
      <c r="AE1416">
        <v>33.256879601725714</v>
      </c>
      <c r="AF1416">
        <v>-9.9129326309738151</v>
      </c>
      <c r="AG1416">
        <v>6.7842034651295142</v>
      </c>
      <c r="AH1416">
        <v>9.5371658986133401</v>
      </c>
      <c r="AI1416">
        <v>0.22124537480186199</v>
      </c>
      <c r="AJ1416">
        <v>-12.461843721956498</v>
      </c>
      <c r="AK1416">
        <v>0.403734268424778</v>
      </c>
      <c r="AL1416">
        <v>-2.705440435306611</v>
      </c>
      <c r="AM1416">
        <v>6.2653090672420961E-2</v>
      </c>
      <c r="AN1416" s="2"/>
    </row>
    <row r="1417" spans="1:40" x14ac:dyDescent="0.45">
      <c r="A1417">
        <v>1416</v>
      </c>
      <c r="B1417" t="s">
        <v>460</v>
      </c>
      <c r="C1417">
        <v>1991</v>
      </c>
      <c r="D1417">
        <v>23</v>
      </c>
      <c r="E1417" t="s">
        <v>31</v>
      </c>
      <c r="F1417" t="s">
        <v>13</v>
      </c>
      <c r="G1417">
        <v>705</v>
      </c>
      <c r="H1417">
        <v>92</v>
      </c>
      <c r="I1417">
        <v>172</v>
      </c>
      <c r="J1417">
        <v>123</v>
      </c>
      <c r="K1417">
        <v>25</v>
      </c>
      <c r="L1417">
        <v>1</v>
      </c>
      <c r="M1417">
        <v>2</v>
      </c>
      <c r="N1417">
        <v>80</v>
      </c>
      <c r="O1417">
        <v>126</v>
      </c>
      <c r="P1417" s="28">
        <v>5.3</v>
      </c>
      <c r="Q1417">
        <v>3</v>
      </c>
      <c r="R1417">
        <v>4.7</v>
      </c>
      <c r="S1417">
        <v>0.8</v>
      </c>
      <c r="T1417">
        <v>26</v>
      </c>
      <c r="U1417">
        <v>-5</v>
      </c>
      <c r="V1417">
        <v>-47.217614202620098</v>
      </c>
      <c r="W1417">
        <v>12.834036325602471</v>
      </c>
      <c r="X1417">
        <v>3.202332213007367</v>
      </c>
      <c r="Y1417">
        <v>16.597813548109549</v>
      </c>
      <c r="Z1417">
        <v>-7.3259101025868425</v>
      </c>
      <c r="AA1417">
        <v>-2.2927929731690497</v>
      </c>
      <c r="AB1417">
        <v>-0.134617418043568</v>
      </c>
      <c r="AC1417">
        <v>8.0072090857613798E-2</v>
      </c>
      <c r="AD1417">
        <v>-3.4670488056804722</v>
      </c>
      <c r="AE1417">
        <v>23.40987055763933</v>
      </c>
      <c r="AF1417">
        <v>-9.9129326309738151</v>
      </c>
      <c r="AG1417">
        <v>6.5653581920608204</v>
      </c>
      <c r="AH1417">
        <v>6.896104572843492</v>
      </c>
      <c r="AI1417">
        <v>-8.8498149920744798E-2</v>
      </c>
      <c r="AJ1417">
        <v>-5.6843497679099819</v>
      </c>
      <c r="AK1417">
        <v>0.67289044737463</v>
      </c>
      <c r="AL1417">
        <v>-5.8652861034093036</v>
      </c>
      <c r="AM1417">
        <v>2.8281901342959229E-3</v>
      </c>
      <c r="AN1417" s="2"/>
    </row>
    <row r="1418" spans="1:40" x14ac:dyDescent="0.45">
      <c r="A1418">
        <v>1417</v>
      </c>
      <c r="B1418" t="s">
        <v>183</v>
      </c>
      <c r="C1418">
        <v>1967</v>
      </c>
      <c r="D1418">
        <v>25</v>
      </c>
      <c r="E1418" t="s">
        <v>28</v>
      </c>
      <c r="F1418" t="s">
        <v>17</v>
      </c>
      <c r="G1418">
        <v>540</v>
      </c>
      <c r="H1418">
        <v>89</v>
      </c>
      <c r="I1418">
        <v>142</v>
      </c>
      <c r="J1418">
        <v>78</v>
      </c>
      <c r="K1418">
        <v>31</v>
      </c>
      <c r="L1418">
        <v>10</v>
      </c>
      <c r="M1418">
        <v>20</v>
      </c>
      <c r="N1418">
        <v>75</v>
      </c>
      <c r="O1418">
        <v>174</v>
      </c>
      <c r="P1418" s="28">
        <v>5.3</v>
      </c>
      <c r="Q1418">
        <v>3.4</v>
      </c>
      <c r="R1418">
        <v>6.9</v>
      </c>
      <c r="S1418">
        <v>-1.3</v>
      </c>
      <c r="T1418">
        <v>39</v>
      </c>
      <c r="U1418">
        <v>3</v>
      </c>
      <c r="V1418">
        <v>-47.217614202620098</v>
      </c>
      <c r="W1418">
        <v>9.8303256962061472</v>
      </c>
      <c r="X1418">
        <v>3.0979083364962574</v>
      </c>
      <c r="Y1418">
        <v>13.702846068788116</v>
      </c>
      <c r="Z1418">
        <v>-4.6456990894453147</v>
      </c>
      <c r="AA1418">
        <v>-2.8430632867296222</v>
      </c>
      <c r="AB1418">
        <v>-1.3461741804356799</v>
      </c>
      <c r="AC1418">
        <v>0.80072090857613798</v>
      </c>
      <c r="AD1418">
        <v>-3.2503582553254424</v>
      </c>
      <c r="AE1418">
        <v>32.327916484359072</v>
      </c>
      <c r="AF1418">
        <v>-9.9129326309738151</v>
      </c>
      <c r="AG1418">
        <v>7.4407392843355966</v>
      </c>
      <c r="AH1418">
        <v>10.124068415451084</v>
      </c>
      <c r="AI1418">
        <v>0.14380949362121029</v>
      </c>
      <c r="AJ1418">
        <v>-8.5265246518649729</v>
      </c>
      <c r="AK1418">
        <v>-0.403734268424778</v>
      </c>
      <c r="AL1418">
        <v>-0.677765877986094</v>
      </c>
      <c r="AM1418">
        <v>0.33676011774655501</v>
      </c>
      <c r="AN1418" s="2"/>
    </row>
    <row r="1419" spans="1:40" x14ac:dyDescent="0.45">
      <c r="A1419">
        <v>1418</v>
      </c>
      <c r="B1419" t="s">
        <v>760</v>
      </c>
      <c r="C1419">
        <v>1966</v>
      </c>
      <c r="D1419">
        <v>25</v>
      </c>
      <c r="E1419" t="s">
        <v>62</v>
      </c>
      <c r="F1419" t="s">
        <v>17</v>
      </c>
      <c r="G1419">
        <v>634</v>
      </c>
      <c r="H1419">
        <v>88</v>
      </c>
      <c r="I1419">
        <v>173</v>
      </c>
      <c r="J1419">
        <v>128</v>
      </c>
      <c r="K1419">
        <v>28</v>
      </c>
      <c r="L1419">
        <v>10</v>
      </c>
      <c r="M1419">
        <v>8</v>
      </c>
      <c r="N1419">
        <v>27</v>
      </c>
      <c r="O1419">
        <v>108</v>
      </c>
      <c r="P1419" s="28">
        <v>5.3</v>
      </c>
      <c r="Q1419">
        <v>3</v>
      </c>
      <c r="R1419">
        <v>4</v>
      </c>
      <c r="S1419">
        <v>2.2000000000000002</v>
      </c>
      <c r="T1419">
        <v>7</v>
      </c>
      <c r="U1419">
        <v>1</v>
      </c>
      <c r="V1419">
        <v>-47.217614202620098</v>
      </c>
      <c r="W1419">
        <v>11.54153053961981</v>
      </c>
      <c r="X1419">
        <v>3.0631003776592207</v>
      </c>
      <c r="Y1419">
        <v>16.694312464086931</v>
      </c>
      <c r="Z1419">
        <v>-7.6237113262692349</v>
      </c>
      <c r="AA1419">
        <v>-2.5679281299493359</v>
      </c>
      <c r="AB1419">
        <v>-1.3461741804356799</v>
      </c>
      <c r="AC1419">
        <v>0.32028836343045519</v>
      </c>
      <c r="AD1419">
        <v>-1.1701289719171593</v>
      </c>
      <c r="AE1419">
        <v>20.065603335119423</v>
      </c>
      <c r="AF1419">
        <v>-9.9129326309738151</v>
      </c>
      <c r="AG1419">
        <v>6.5653581920608204</v>
      </c>
      <c r="AH1419">
        <v>5.8690251683774397</v>
      </c>
      <c r="AI1419">
        <v>-0.24336991228204821</v>
      </c>
      <c r="AJ1419">
        <v>-1.5304018605911489</v>
      </c>
      <c r="AK1419">
        <v>-0.134578089474926</v>
      </c>
      <c r="AL1419">
        <v>-7.627620864159347</v>
      </c>
      <c r="AM1419">
        <v>4.8658081093060394E-4</v>
      </c>
      <c r="AN1419" s="2"/>
    </row>
    <row r="1420" spans="1:40" x14ac:dyDescent="0.45">
      <c r="A1420">
        <v>1419</v>
      </c>
      <c r="B1420" t="s">
        <v>527</v>
      </c>
      <c r="C1420">
        <v>1978</v>
      </c>
      <c r="D1420">
        <v>30</v>
      </c>
      <c r="E1420" t="s">
        <v>46</v>
      </c>
      <c r="F1420" t="s">
        <v>17</v>
      </c>
      <c r="G1420">
        <v>627</v>
      </c>
      <c r="H1420">
        <v>79</v>
      </c>
      <c r="I1420">
        <v>178</v>
      </c>
      <c r="J1420">
        <v>125</v>
      </c>
      <c r="K1420">
        <v>34</v>
      </c>
      <c r="L1420">
        <v>9</v>
      </c>
      <c r="M1420">
        <v>37</v>
      </c>
      <c r="N1420">
        <v>57</v>
      </c>
      <c r="O1420">
        <v>142</v>
      </c>
      <c r="P1420" s="28">
        <v>5.3</v>
      </c>
      <c r="Q1420">
        <v>3.3</v>
      </c>
      <c r="R1420">
        <v>5.4</v>
      </c>
      <c r="S1420">
        <v>-0.9</v>
      </c>
      <c r="T1420">
        <v>31</v>
      </c>
      <c r="U1420">
        <v>6</v>
      </c>
      <c r="V1420">
        <v>-47.217614202620098</v>
      </c>
      <c r="W1420">
        <v>11.414100391706027</v>
      </c>
      <c r="X1420">
        <v>2.7498287481258914</v>
      </c>
      <c r="Y1420">
        <v>17.176807043973835</v>
      </c>
      <c r="Z1420">
        <v>-7.4450305920597994</v>
      </c>
      <c r="AA1420">
        <v>-3.1181984435099079</v>
      </c>
      <c r="AB1420">
        <v>-1.211556762392112</v>
      </c>
      <c r="AC1420">
        <v>1.4813336808658553</v>
      </c>
      <c r="AD1420">
        <v>-2.4702722740473364</v>
      </c>
      <c r="AE1420">
        <v>26.382552533212579</v>
      </c>
      <c r="AF1420">
        <v>-9.9129326309738151</v>
      </c>
      <c r="AG1420">
        <v>7.2218940112669019</v>
      </c>
      <c r="AH1420">
        <v>7.9231839773095443</v>
      </c>
      <c r="AI1420">
        <v>9.9560418660837896E-2</v>
      </c>
      <c r="AJ1420">
        <v>-6.7774939540465171</v>
      </c>
      <c r="AK1420">
        <v>-0.807468536849556</v>
      </c>
      <c r="AL1420">
        <v>-4.5113065913776627</v>
      </c>
      <c r="AM1420">
        <v>1.0864759472288248E-2</v>
      </c>
      <c r="AN1420" s="2"/>
    </row>
    <row r="1421" spans="1:40" x14ac:dyDescent="0.45">
      <c r="A1421">
        <v>1420</v>
      </c>
      <c r="B1421" t="s">
        <v>761</v>
      </c>
      <c r="C1421">
        <v>2019</v>
      </c>
      <c r="D1421">
        <v>25</v>
      </c>
      <c r="E1421" t="s">
        <v>25</v>
      </c>
      <c r="F1421" t="s">
        <v>17</v>
      </c>
      <c r="G1421">
        <v>664</v>
      </c>
      <c r="H1421">
        <v>97</v>
      </c>
      <c r="I1421">
        <v>136</v>
      </c>
      <c r="J1421">
        <v>74</v>
      </c>
      <c r="K1421">
        <v>31</v>
      </c>
      <c r="L1421">
        <v>1</v>
      </c>
      <c r="M1421">
        <v>9</v>
      </c>
      <c r="N1421">
        <v>62</v>
      </c>
      <c r="O1421">
        <v>99</v>
      </c>
      <c r="P1421" s="28">
        <v>5.3</v>
      </c>
      <c r="Q1421">
        <v>3.2</v>
      </c>
      <c r="R1421">
        <v>3.1</v>
      </c>
      <c r="S1421">
        <v>3.1</v>
      </c>
      <c r="T1421">
        <v>2</v>
      </c>
      <c r="U1421">
        <v>0</v>
      </c>
      <c r="V1421">
        <v>-47.217614202620098</v>
      </c>
      <c r="W1421">
        <v>12.087659744964595</v>
      </c>
      <c r="X1421">
        <v>3.37637200719255</v>
      </c>
      <c r="Y1421">
        <v>13.123852572923829</v>
      </c>
      <c r="Z1421">
        <v>-4.4074581104994017</v>
      </c>
      <c r="AA1421">
        <v>-2.8430632867296222</v>
      </c>
      <c r="AB1421">
        <v>-0.134617418043568</v>
      </c>
      <c r="AC1421">
        <v>0.36032440885926209</v>
      </c>
      <c r="AD1421">
        <v>-2.6869628244023658</v>
      </c>
      <c r="AE1421">
        <v>18.393469723859472</v>
      </c>
      <c r="AF1421">
        <v>-9.9129326309738151</v>
      </c>
      <c r="AG1421">
        <v>7.0030487381982089</v>
      </c>
      <c r="AH1421">
        <v>4.5484945054925161</v>
      </c>
      <c r="AI1421">
        <v>-0.34293033094288611</v>
      </c>
      <c r="AJ1421">
        <v>-0.437257674454614</v>
      </c>
      <c r="AK1421">
        <v>0</v>
      </c>
      <c r="AL1421">
        <v>-9.0896147771759299</v>
      </c>
      <c r="AM1421">
        <v>1.1281879591422567E-4</v>
      </c>
      <c r="AN1421" s="2"/>
    </row>
    <row r="1422" spans="1:40" x14ac:dyDescent="0.45">
      <c r="A1422">
        <v>1421</v>
      </c>
      <c r="B1422" t="s">
        <v>624</v>
      </c>
      <c r="C1422">
        <v>1967</v>
      </c>
      <c r="D1422">
        <v>29</v>
      </c>
      <c r="E1422" t="s">
        <v>25</v>
      </c>
      <c r="F1422" t="s">
        <v>17</v>
      </c>
      <c r="G1422">
        <v>562</v>
      </c>
      <c r="H1422">
        <v>68</v>
      </c>
      <c r="I1422">
        <v>172</v>
      </c>
      <c r="J1422">
        <v>142</v>
      </c>
      <c r="K1422">
        <v>24</v>
      </c>
      <c r="L1422">
        <v>1</v>
      </c>
      <c r="M1422">
        <v>2</v>
      </c>
      <c r="N1422">
        <v>37</v>
      </c>
      <c r="O1422">
        <v>128</v>
      </c>
      <c r="P1422" s="28">
        <v>5.3</v>
      </c>
      <c r="Q1422">
        <v>3.2</v>
      </c>
      <c r="R1422">
        <v>4.5999999999999996</v>
      </c>
      <c r="S1422">
        <v>0.6</v>
      </c>
      <c r="T1422">
        <v>18</v>
      </c>
      <c r="U1422">
        <v>4</v>
      </c>
      <c r="V1422">
        <v>-47.217614202620098</v>
      </c>
      <c r="W1422">
        <v>10.230820446792324</v>
      </c>
      <c r="X1422">
        <v>2.3669412009184887</v>
      </c>
      <c r="Y1422">
        <v>16.597813548109549</v>
      </c>
      <c r="Z1422">
        <v>-8.4575547525799326</v>
      </c>
      <c r="AA1422">
        <v>-2.201081254242288</v>
      </c>
      <c r="AB1422">
        <v>-0.134617418043568</v>
      </c>
      <c r="AC1422">
        <v>8.0072090857613798E-2</v>
      </c>
      <c r="AD1422">
        <v>-1.6035100726272185</v>
      </c>
      <c r="AE1422">
        <v>23.781455804585985</v>
      </c>
      <c r="AF1422">
        <v>-9.9129326309738151</v>
      </c>
      <c r="AG1422">
        <v>7.0030487381982089</v>
      </c>
      <c r="AH1422">
        <v>6.7493789436340554</v>
      </c>
      <c r="AI1422">
        <v>-6.6373612440558588E-2</v>
      </c>
      <c r="AJ1422">
        <v>-3.9353190700915262</v>
      </c>
      <c r="AK1422">
        <v>-0.538312357899704</v>
      </c>
      <c r="AL1422">
        <v>-7.2577845984224858</v>
      </c>
      <c r="AM1422">
        <v>7.0417122243632215E-4</v>
      </c>
      <c r="AN1422" s="2"/>
    </row>
    <row r="1423" spans="1:40" x14ac:dyDescent="0.45">
      <c r="A1423">
        <v>1422</v>
      </c>
      <c r="B1423" t="s">
        <v>762</v>
      </c>
      <c r="C1423">
        <v>2000</v>
      </c>
      <c r="D1423">
        <v>29</v>
      </c>
      <c r="E1423" t="s">
        <v>59</v>
      </c>
      <c r="F1423" t="s">
        <v>13</v>
      </c>
      <c r="G1423">
        <v>679</v>
      </c>
      <c r="H1423">
        <v>104</v>
      </c>
      <c r="I1423">
        <v>179</v>
      </c>
      <c r="J1423">
        <v>101</v>
      </c>
      <c r="K1423">
        <v>44</v>
      </c>
      <c r="L1423">
        <v>4</v>
      </c>
      <c r="M1423">
        <v>15</v>
      </c>
      <c r="N1423">
        <v>74</v>
      </c>
      <c r="O1423">
        <v>135</v>
      </c>
      <c r="P1423" s="28">
        <v>5.3</v>
      </c>
      <c r="Q1423">
        <v>3</v>
      </c>
      <c r="R1423">
        <v>5.4</v>
      </c>
      <c r="S1423">
        <v>-0.6</v>
      </c>
      <c r="T1423">
        <v>31</v>
      </c>
      <c r="U1423">
        <v>8</v>
      </c>
      <c r="V1423">
        <v>-47.217614202620098</v>
      </c>
      <c r="W1423">
        <v>12.360724347636989</v>
      </c>
      <c r="X1423">
        <v>3.6200277190518064</v>
      </c>
      <c r="Y1423">
        <v>17.273305959951216</v>
      </c>
      <c r="Z1423">
        <v>-6.0155847183843179</v>
      </c>
      <c r="AA1423">
        <v>-4.0353156327775279</v>
      </c>
      <c r="AB1423">
        <v>-0.538469672174272</v>
      </c>
      <c r="AC1423">
        <v>0.60054068143210348</v>
      </c>
      <c r="AD1423">
        <v>-3.2070201452544369</v>
      </c>
      <c r="AE1423">
        <v>25.082004168899282</v>
      </c>
      <c r="AF1423">
        <v>-9.9129326309738151</v>
      </c>
      <c r="AG1423">
        <v>6.5653581920608204</v>
      </c>
      <c r="AH1423">
        <v>7.9231839773095443</v>
      </c>
      <c r="AI1423">
        <v>6.6373612440558588E-2</v>
      </c>
      <c r="AJ1423">
        <v>-6.7774939540465171</v>
      </c>
      <c r="AK1423">
        <v>-1.076624715799408</v>
      </c>
      <c r="AL1423">
        <v>-5.2895370132480739</v>
      </c>
      <c r="AM1423">
        <v>5.0187798655795379E-3</v>
      </c>
      <c r="AN1423" s="2"/>
    </row>
    <row r="1424" spans="1:40" x14ac:dyDescent="0.45">
      <c r="A1424">
        <v>1423</v>
      </c>
      <c r="B1424" t="s">
        <v>211</v>
      </c>
      <c r="C1424">
        <v>1961</v>
      </c>
      <c r="D1424">
        <v>32</v>
      </c>
      <c r="E1424" t="s">
        <v>22</v>
      </c>
      <c r="F1424" t="s">
        <v>13</v>
      </c>
      <c r="G1424">
        <v>482</v>
      </c>
      <c r="H1424">
        <v>64</v>
      </c>
      <c r="I1424">
        <v>155</v>
      </c>
      <c r="J1424">
        <v>112</v>
      </c>
      <c r="K1424">
        <v>17</v>
      </c>
      <c r="L1424">
        <v>5</v>
      </c>
      <c r="M1424">
        <v>0</v>
      </c>
      <c r="N1424">
        <v>28</v>
      </c>
      <c r="O1424">
        <v>153</v>
      </c>
      <c r="P1424" s="28">
        <v>5.3</v>
      </c>
      <c r="Q1424">
        <v>3.8</v>
      </c>
      <c r="R1424">
        <v>5.0999999999999996</v>
      </c>
      <c r="S1424">
        <v>0.8</v>
      </c>
      <c r="T1424">
        <v>32</v>
      </c>
      <c r="U1424">
        <v>-1</v>
      </c>
      <c r="V1424">
        <v>-47.217614202620098</v>
      </c>
      <c r="W1424">
        <v>8.7744758992062284</v>
      </c>
      <c r="X1424">
        <v>2.2277093655703424</v>
      </c>
      <c r="Y1424">
        <v>14.95733197649407</v>
      </c>
      <c r="Z1424">
        <v>-6.6707474104855802</v>
      </c>
      <c r="AA1424">
        <v>-1.559099221754954</v>
      </c>
      <c r="AB1424">
        <v>-0.67308709021783997</v>
      </c>
      <c r="AC1424">
        <v>0</v>
      </c>
      <c r="AD1424">
        <v>-1.2134670819881652</v>
      </c>
      <c r="AE1424">
        <v>28.426271391419185</v>
      </c>
      <c r="AF1424">
        <v>-9.9129326309738151</v>
      </c>
      <c r="AG1424">
        <v>8.3161203766103728</v>
      </c>
      <c r="AH1424">
        <v>7.4830070896812355</v>
      </c>
      <c r="AI1424">
        <v>-8.8498149920744798E-2</v>
      </c>
      <c r="AJ1424">
        <v>-6.996122791273824</v>
      </c>
      <c r="AK1424">
        <v>0.134578089474926</v>
      </c>
      <c r="AL1424">
        <v>-4.0120743907786647</v>
      </c>
      <c r="AM1424">
        <v>1.777418013947403E-2</v>
      </c>
      <c r="AN1424" s="2"/>
    </row>
    <row r="1425" spans="1:40" x14ac:dyDescent="0.45">
      <c r="A1425">
        <v>1424</v>
      </c>
      <c r="B1425" t="s">
        <v>179</v>
      </c>
      <c r="C1425">
        <v>1976</v>
      </c>
      <c r="D1425">
        <v>30</v>
      </c>
      <c r="E1425" t="s">
        <v>127</v>
      </c>
      <c r="F1425" t="s">
        <v>13</v>
      </c>
      <c r="G1425">
        <v>558</v>
      </c>
      <c r="H1425">
        <v>84</v>
      </c>
      <c r="I1425">
        <v>138</v>
      </c>
      <c r="J1425">
        <v>82</v>
      </c>
      <c r="K1425">
        <v>27</v>
      </c>
      <c r="L1425">
        <v>2</v>
      </c>
      <c r="M1425">
        <v>28</v>
      </c>
      <c r="N1425">
        <v>54</v>
      </c>
      <c r="O1425">
        <v>155</v>
      </c>
      <c r="P1425" s="28">
        <v>5.3</v>
      </c>
      <c r="Q1425">
        <v>3.3</v>
      </c>
      <c r="R1425">
        <v>5.7</v>
      </c>
      <c r="S1425">
        <v>-0.9</v>
      </c>
      <c r="T1425">
        <v>34</v>
      </c>
      <c r="U1425">
        <v>4</v>
      </c>
      <c r="V1425">
        <v>-47.217614202620098</v>
      </c>
      <c r="W1425">
        <v>10.158003219413018</v>
      </c>
      <c r="X1425">
        <v>2.9238685423110744</v>
      </c>
      <c r="Y1425">
        <v>13.316850404878592</v>
      </c>
      <c r="Z1425">
        <v>-4.8839400683912286</v>
      </c>
      <c r="AA1425">
        <v>-2.4762164110225742</v>
      </c>
      <c r="AB1425">
        <v>-0.269234836087136</v>
      </c>
      <c r="AC1425">
        <v>1.1210092720065932</v>
      </c>
      <c r="AD1425">
        <v>-2.3402579438343185</v>
      </c>
      <c r="AE1425">
        <v>28.79785663836584</v>
      </c>
      <c r="AF1425">
        <v>-9.9129326309738151</v>
      </c>
      <c r="AG1425">
        <v>7.2218940112669019</v>
      </c>
      <c r="AH1425">
        <v>8.3633608649378512</v>
      </c>
      <c r="AI1425">
        <v>9.9560418660837896E-2</v>
      </c>
      <c r="AJ1425">
        <v>-7.4333804657284377</v>
      </c>
      <c r="AK1425">
        <v>-0.538312357899704</v>
      </c>
      <c r="AL1425">
        <v>-3.0694855447166027</v>
      </c>
      <c r="AM1425">
        <v>4.4383642445318297E-2</v>
      </c>
      <c r="AN1425" s="2"/>
    </row>
    <row r="1426" spans="1:40" x14ac:dyDescent="0.45">
      <c r="A1426">
        <v>1425</v>
      </c>
      <c r="B1426" t="s">
        <v>763</v>
      </c>
      <c r="C1426">
        <v>1976</v>
      </c>
      <c r="D1426">
        <v>28</v>
      </c>
      <c r="E1426" t="s">
        <v>59</v>
      </c>
      <c r="F1426" t="s">
        <v>13</v>
      </c>
      <c r="G1426">
        <v>603</v>
      </c>
      <c r="H1426">
        <v>93</v>
      </c>
      <c r="I1426">
        <v>172</v>
      </c>
      <c r="J1426">
        <v>137</v>
      </c>
      <c r="K1426">
        <v>23</v>
      </c>
      <c r="L1426">
        <v>8</v>
      </c>
      <c r="M1426">
        <v>58</v>
      </c>
      <c r="N1426">
        <v>51</v>
      </c>
      <c r="O1426">
        <v>128</v>
      </c>
      <c r="P1426" s="28">
        <v>5.3</v>
      </c>
      <c r="Q1426">
        <v>3.3</v>
      </c>
      <c r="R1426">
        <v>5.6</v>
      </c>
      <c r="S1426">
        <v>-0.2</v>
      </c>
      <c r="T1426">
        <v>24</v>
      </c>
      <c r="U1426">
        <v>6</v>
      </c>
      <c r="V1426">
        <v>-47.217614202620098</v>
      </c>
      <c r="W1426">
        <v>10.977197027430197</v>
      </c>
      <c r="X1426">
        <v>3.2371401718444037</v>
      </c>
      <c r="Y1426">
        <v>16.597813548109549</v>
      </c>
      <c r="Z1426">
        <v>-8.1597535288975411</v>
      </c>
      <c r="AA1426">
        <v>-2.1093695353155262</v>
      </c>
      <c r="AB1426">
        <v>-1.076939344348544</v>
      </c>
      <c r="AC1426">
        <v>2.3220906348708001</v>
      </c>
      <c r="AD1426">
        <v>-2.2102436136213011</v>
      </c>
      <c r="AE1426">
        <v>23.781455804585985</v>
      </c>
      <c r="AF1426">
        <v>-9.9129326309738151</v>
      </c>
      <c r="AG1426">
        <v>7.2218940112669019</v>
      </c>
      <c r="AH1426">
        <v>8.2166352357284147</v>
      </c>
      <c r="AI1426">
        <v>2.21245374801862E-2</v>
      </c>
      <c r="AJ1426">
        <v>-5.2470920934553682</v>
      </c>
      <c r="AK1426">
        <v>-0.807468536849556</v>
      </c>
      <c r="AL1426">
        <v>-4.3650625147653166</v>
      </c>
      <c r="AM1426">
        <v>1.2554247398234467E-2</v>
      </c>
      <c r="AN1426" s="2"/>
    </row>
    <row r="1427" spans="1:40" x14ac:dyDescent="0.45">
      <c r="A1427">
        <v>1426</v>
      </c>
      <c r="B1427" t="s">
        <v>764</v>
      </c>
      <c r="C1427">
        <v>2019</v>
      </c>
      <c r="D1427">
        <v>28</v>
      </c>
      <c r="E1427" t="s">
        <v>37</v>
      </c>
      <c r="F1427" t="s">
        <v>17</v>
      </c>
      <c r="G1427">
        <v>589</v>
      </c>
      <c r="H1427">
        <v>101</v>
      </c>
      <c r="I1427">
        <v>122</v>
      </c>
      <c r="J1427">
        <v>64</v>
      </c>
      <c r="K1427">
        <v>22</v>
      </c>
      <c r="L1427">
        <v>1</v>
      </c>
      <c r="M1427">
        <v>4</v>
      </c>
      <c r="N1427">
        <v>90</v>
      </c>
      <c r="O1427">
        <v>132</v>
      </c>
      <c r="P1427" s="28">
        <v>5.3</v>
      </c>
      <c r="Q1427">
        <v>3.4</v>
      </c>
      <c r="R1427">
        <v>4.5999999999999996</v>
      </c>
      <c r="S1427">
        <v>0.7</v>
      </c>
      <c r="T1427">
        <v>28</v>
      </c>
      <c r="U1427">
        <v>1</v>
      </c>
      <c r="V1427">
        <v>-47.217614202620098</v>
      </c>
      <c r="W1427">
        <v>10.722336731602631</v>
      </c>
      <c r="X1427">
        <v>3.5156038425406964</v>
      </c>
      <c r="Y1427">
        <v>11.772867749240493</v>
      </c>
      <c r="Z1427">
        <v>-3.8118556631346174</v>
      </c>
      <c r="AA1427">
        <v>-2.017657816388764</v>
      </c>
      <c r="AB1427">
        <v>-0.134617418043568</v>
      </c>
      <c r="AC1427">
        <v>0.1601441817152276</v>
      </c>
      <c r="AD1427">
        <v>-3.900429906390531</v>
      </c>
      <c r="AE1427">
        <v>24.524626298479298</v>
      </c>
      <c r="AF1427">
        <v>-9.9129326309738151</v>
      </c>
      <c r="AG1427">
        <v>7.4407392843355966</v>
      </c>
      <c r="AH1427">
        <v>6.7493789436340554</v>
      </c>
      <c r="AI1427">
        <v>-7.7435881180651686E-2</v>
      </c>
      <c r="AJ1427">
        <v>-6.1216074423645956</v>
      </c>
      <c r="AK1427">
        <v>-0.134578089474926</v>
      </c>
      <c r="AL1427">
        <v>-8.4430320190235637</v>
      </c>
      <c r="AM1427">
        <v>2.1534968872489156E-4</v>
      </c>
      <c r="AN1427" s="2"/>
    </row>
    <row r="1428" spans="1:40" x14ac:dyDescent="0.45">
      <c r="A1428">
        <v>1427</v>
      </c>
      <c r="B1428" t="s">
        <v>399</v>
      </c>
      <c r="C1428">
        <v>1973</v>
      </c>
      <c r="D1428">
        <v>31</v>
      </c>
      <c r="E1428" t="s">
        <v>73</v>
      </c>
      <c r="F1428" t="s">
        <v>17</v>
      </c>
      <c r="G1428">
        <v>647</v>
      </c>
      <c r="H1428">
        <v>73</v>
      </c>
      <c r="I1428">
        <v>177</v>
      </c>
      <c r="J1428">
        <v>114</v>
      </c>
      <c r="K1428">
        <v>33</v>
      </c>
      <c r="L1428">
        <v>3</v>
      </c>
      <c r="M1428">
        <v>3</v>
      </c>
      <c r="N1428">
        <v>74</v>
      </c>
      <c r="O1428">
        <v>159</v>
      </c>
      <c r="P1428" s="28">
        <v>5.3</v>
      </c>
      <c r="Q1428">
        <v>3.2</v>
      </c>
      <c r="R1428">
        <v>5.4</v>
      </c>
      <c r="S1428">
        <v>-1</v>
      </c>
      <c r="T1428">
        <v>41</v>
      </c>
      <c r="U1428">
        <v>-1</v>
      </c>
      <c r="V1428">
        <v>-47.217614202620098</v>
      </c>
      <c r="W1428">
        <v>11.77818652860255</v>
      </c>
      <c r="X1428">
        <v>2.5409809951036717</v>
      </c>
      <c r="Y1428">
        <v>17.080308127996453</v>
      </c>
      <c r="Z1428">
        <v>-6.7898678999585371</v>
      </c>
      <c r="AA1428">
        <v>-3.0264867245831457</v>
      </c>
      <c r="AB1428">
        <v>-0.40385225413070402</v>
      </c>
      <c r="AC1428">
        <v>0.1201081362864207</v>
      </c>
      <c r="AD1428">
        <v>-3.2070201452544369</v>
      </c>
      <c r="AE1428">
        <v>29.541027132259153</v>
      </c>
      <c r="AF1428">
        <v>-9.9129326309738151</v>
      </c>
      <c r="AG1428">
        <v>7.0030487381982089</v>
      </c>
      <c r="AH1428">
        <v>7.9231839773095443</v>
      </c>
      <c r="AI1428">
        <v>0.11062268740093099</v>
      </c>
      <c r="AJ1428">
        <v>-8.9637823263195866</v>
      </c>
      <c r="AK1428">
        <v>0.134578089474926</v>
      </c>
      <c r="AL1428">
        <v>-3.2895117712084629</v>
      </c>
      <c r="AM1428">
        <v>3.5932755073983899E-2</v>
      </c>
      <c r="AN1428" s="2"/>
    </row>
    <row r="1429" spans="1:40" x14ac:dyDescent="0.45">
      <c r="A1429">
        <v>1428</v>
      </c>
      <c r="B1429" t="s">
        <v>137</v>
      </c>
      <c r="C1429">
        <v>1991</v>
      </c>
      <c r="D1429">
        <v>26</v>
      </c>
      <c r="E1429" t="s">
        <v>94</v>
      </c>
      <c r="F1429" t="s">
        <v>13</v>
      </c>
      <c r="G1429">
        <v>665</v>
      </c>
      <c r="H1429">
        <v>115</v>
      </c>
      <c r="I1429">
        <v>152</v>
      </c>
      <c r="J1429">
        <v>75</v>
      </c>
      <c r="K1429">
        <v>32</v>
      </c>
      <c r="L1429">
        <v>1</v>
      </c>
      <c r="M1429">
        <v>26</v>
      </c>
      <c r="N1429">
        <v>78</v>
      </c>
      <c r="O1429">
        <v>157</v>
      </c>
      <c r="P1429" s="28">
        <v>5.3</v>
      </c>
      <c r="Q1429">
        <v>3.1</v>
      </c>
      <c r="R1429">
        <v>6.1</v>
      </c>
      <c r="S1429">
        <v>-1.5</v>
      </c>
      <c r="T1429">
        <v>43</v>
      </c>
      <c r="U1429">
        <v>1</v>
      </c>
      <c r="V1429">
        <v>-47.217614202620098</v>
      </c>
      <c r="W1429">
        <v>12.105864051809421</v>
      </c>
      <c r="X1429">
        <v>4.0029152662592091</v>
      </c>
      <c r="Y1429">
        <v>14.667835228561927</v>
      </c>
      <c r="Z1429">
        <v>-4.4670183552358802</v>
      </c>
      <c r="AA1429">
        <v>-2.9347750056563839</v>
      </c>
      <c r="AB1429">
        <v>-0.134617418043568</v>
      </c>
      <c r="AC1429">
        <v>1.0409371811489794</v>
      </c>
      <c r="AD1429">
        <v>-3.3803725855384603</v>
      </c>
      <c r="AE1429">
        <v>29.169441885312498</v>
      </c>
      <c r="AF1429">
        <v>-9.9129326309738151</v>
      </c>
      <c r="AG1429">
        <v>6.7842034651295142</v>
      </c>
      <c r="AH1429">
        <v>8.9502633817755957</v>
      </c>
      <c r="AI1429">
        <v>0.16593403110139648</v>
      </c>
      <c r="AJ1429">
        <v>-9.4010400007742003</v>
      </c>
      <c r="AK1429">
        <v>-0.134578089474926</v>
      </c>
      <c r="AL1429">
        <v>-0.69555379721879218</v>
      </c>
      <c r="AM1429">
        <v>0.33279874431452661</v>
      </c>
      <c r="AN1429" s="2"/>
    </row>
    <row r="1430" spans="1:40" x14ac:dyDescent="0.45">
      <c r="A1430">
        <v>1429</v>
      </c>
      <c r="B1430" t="s">
        <v>710</v>
      </c>
      <c r="C1430">
        <v>1993</v>
      </c>
      <c r="D1430">
        <v>26</v>
      </c>
      <c r="E1430" t="s">
        <v>301</v>
      </c>
      <c r="F1430" t="s">
        <v>17</v>
      </c>
      <c r="G1430">
        <v>693</v>
      </c>
      <c r="H1430">
        <v>104</v>
      </c>
      <c r="I1430">
        <v>188</v>
      </c>
      <c r="J1430">
        <v>140</v>
      </c>
      <c r="K1430">
        <v>27</v>
      </c>
      <c r="L1430">
        <v>2</v>
      </c>
      <c r="M1430">
        <v>53</v>
      </c>
      <c r="N1430">
        <v>52</v>
      </c>
      <c r="O1430">
        <v>107</v>
      </c>
      <c r="P1430" s="28">
        <v>5.3</v>
      </c>
      <c r="Q1430">
        <v>3.3</v>
      </c>
      <c r="R1430">
        <v>3.8</v>
      </c>
      <c r="S1430">
        <v>1.8</v>
      </c>
      <c r="T1430">
        <v>5</v>
      </c>
      <c r="U1430">
        <v>10</v>
      </c>
      <c r="V1430">
        <v>-47.217614202620098</v>
      </c>
      <c r="W1430">
        <v>12.615584643464556</v>
      </c>
      <c r="X1430">
        <v>3.6200277190518064</v>
      </c>
      <c r="Y1430">
        <v>18.141796203747646</v>
      </c>
      <c r="Z1430">
        <v>-8.3384342631069757</v>
      </c>
      <c r="AA1430">
        <v>-2.4762164110225742</v>
      </c>
      <c r="AB1430">
        <v>-0.269234836087136</v>
      </c>
      <c r="AC1430">
        <v>2.1219104077267659</v>
      </c>
      <c r="AD1430">
        <v>-2.253581723692307</v>
      </c>
      <c r="AE1430">
        <v>19.879810711646098</v>
      </c>
      <c r="AF1430">
        <v>-9.9129326309738151</v>
      </c>
      <c r="AG1430">
        <v>7.2218940112669019</v>
      </c>
      <c r="AH1430">
        <v>5.5755739099585675</v>
      </c>
      <c r="AI1430">
        <v>-0.19912083732167579</v>
      </c>
      <c r="AJ1430">
        <v>-1.093144186136535</v>
      </c>
      <c r="AK1430">
        <v>-1.34578089474926</v>
      </c>
      <c r="AL1430">
        <v>-3.9294623788480338</v>
      </c>
      <c r="AM1430">
        <v>1.9275393116262619E-2</v>
      </c>
      <c r="AN1430" s="2"/>
    </row>
    <row r="1431" spans="1:40" x14ac:dyDescent="0.45">
      <c r="A1431">
        <v>1430</v>
      </c>
      <c r="B1431" t="s">
        <v>486</v>
      </c>
      <c r="C1431">
        <v>1964</v>
      </c>
      <c r="D1431">
        <v>22</v>
      </c>
      <c r="E1431" t="s">
        <v>65</v>
      </c>
      <c r="F1431" t="s">
        <v>17</v>
      </c>
      <c r="G1431">
        <v>625</v>
      </c>
      <c r="H1431">
        <v>71</v>
      </c>
      <c r="I1431">
        <v>162</v>
      </c>
      <c r="J1431">
        <v>110</v>
      </c>
      <c r="K1431">
        <v>15</v>
      </c>
      <c r="L1431">
        <v>6</v>
      </c>
      <c r="M1431">
        <v>5</v>
      </c>
      <c r="N1431">
        <v>47</v>
      </c>
      <c r="O1431">
        <v>132</v>
      </c>
      <c r="P1431" s="28">
        <v>5.3</v>
      </c>
      <c r="Q1431">
        <v>2.8</v>
      </c>
      <c r="R1431">
        <v>5.4</v>
      </c>
      <c r="S1431">
        <v>0.2</v>
      </c>
      <c r="T1431">
        <v>24</v>
      </c>
      <c r="U1431">
        <v>-1</v>
      </c>
      <c r="V1431">
        <v>-47.217614202620098</v>
      </c>
      <c r="W1431">
        <v>11.377691778016374</v>
      </c>
      <c r="X1431">
        <v>2.4713650774295988</v>
      </c>
      <c r="Y1431">
        <v>15.632824388335738</v>
      </c>
      <c r="Z1431">
        <v>-6.5516269210126241</v>
      </c>
      <c r="AA1431">
        <v>-1.37567578390143</v>
      </c>
      <c r="AB1431">
        <v>-0.80770450826140805</v>
      </c>
      <c r="AC1431">
        <v>0.20018022714403449</v>
      </c>
      <c r="AD1431">
        <v>-2.0368911733372772</v>
      </c>
      <c r="AE1431">
        <v>24.524626298479298</v>
      </c>
      <c r="AF1431">
        <v>-9.9129326309738151</v>
      </c>
      <c r="AG1431">
        <v>6.1276676459234318</v>
      </c>
      <c r="AH1431">
        <v>7.9231839773095443</v>
      </c>
      <c r="AI1431">
        <v>-2.21245374801862E-2</v>
      </c>
      <c r="AJ1431">
        <v>-5.2470920934553682</v>
      </c>
      <c r="AK1431">
        <v>0.134578089474926</v>
      </c>
      <c r="AL1431">
        <v>-4.7795443689292672</v>
      </c>
      <c r="AM1431">
        <v>8.3298559819612993E-3</v>
      </c>
      <c r="AN1431" s="2"/>
    </row>
    <row r="1432" spans="1:40" x14ac:dyDescent="0.45">
      <c r="A1432">
        <v>1431</v>
      </c>
      <c r="B1432" t="s">
        <v>765</v>
      </c>
      <c r="C1432">
        <v>1975</v>
      </c>
      <c r="D1432">
        <v>30</v>
      </c>
      <c r="E1432" t="s">
        <v>37</v>
      </c>
      <c r="F1432" t="s">
        <v>17</v>
      </c>
      <c r="G1432">
        <v>726</v>
      </c>
      <c r="H1432">
        <v>108</v>
      </c>
      <c r="I1432">
        <v>162</v>
      </c>
      <c r="J1432">
        <v>124</v>
      </c>
      <c r="K1432">
        <v>24</v>
      </c>
      <c r="L1432">
        <v>6</v>
      </c>
      <c r="M1432">
        <v>77</v>
      </c>
      <c r="N1432">
        <v>91</v>
      </c>
      <c r="O1432">
        <v>104</v>
      </c>
      <c r="P1432" s="28">
        <v>5.3</v>
      </c>
      <c r="Q1432">
        <v>3.2</v>
      </c>
      <c r="R1432">
        <v>4.9000000000000004</v>
      </c>
      <c r="S1432">
        <v>1</v>
      </c>
      <c r="T1432">
        <v>7</v>
      </c>
      <c r="U1432">
        <v>14</v>
      </c>
      <c r="V1432">
        <v>-47.217614202620098</v>
      </c>
      <c r="W1432">
        <v>13.216326769343819</v>
      </c>
      <c r="X1432">
        <v>3.7592595543999527</v>
      </c>
      <c r="Y1432">
        <v>15.632824388335738</v>
      </c>
      <c r="Z1432">
        <v>-7.385470347323321</v>
      </c>
      <c r="AA1432">
        <v>-2.201081254242288</v>
      </c>
      <c r="AB1432">
        <v>-0.80770450826140805</v>
      </c>
      <c r="AC1432">
        <v>3.0827754980181314</v>
      </c>
      <c r="AD1432">
        <v>-3.943768016461537</v>
      </c>
      <c r="AE1432">
        <v>19.322432841226114</v>
      </c>
      <c r="AF1432">
        <v>-9.9129326309738151</v>
      </c>
      <c r="AG1432">
        <v>7.0030487381982089</v>
      </c>
      <c r="AH1432">
        <v>7.1895558312623642</v>
      </c>
      <c r="AI1432">
        <v>-0.11062268740093099</v>
      </c>
      <c r="AJ1432">
        <v>-1.5304018605911489</v>
      </c>
      <c r="AK1432">
        <v>-1.884093252648964</v>
      </c>
      <c r="AL1432">
        <v>-5.787465139739175</v>
      </c>
      <c r="AM1432">
        <v>3.0563735093607071E-3</v>
      </c>
      <c r="AN1432" s="2"/>
    </row>
    <row r="1433" spans="1:40" x14ac:dyDescent="0.45">
      <c r="A1433">
        <v>1432</v>
      </c>
      <c r="B1433" t="s">
        <v>148</v>
      </c>
      <c r="C1433">
        <v>1990</v>
      </c>
      <c r="D1433">
        <v>31</v>
      </c>
      <c r="E1433" t="s">
        <v>757</v>
      </c>
      <c r="F1433" t="s">
        <v>17</v>
      </c>
      <c r="G1433">
        <v>665</v>
      </c>
      <c r="H1433">
        <v>99</v>
      </c>
      <c r="I1433">
        <v>199</v>
      </c>
      <c r="J1433">
        <v>154</v>
      </c>
      <c r="K1433">
        <v>35</v>
      </c>
      <c r="L1433">
        <v>7</v>
      </c>
      <c r="M1433">
        <v>31</v>
      </c>
      <c r="N1433">
        <v>48</v>
      </c>
      <c r="O1433">
        <v>120</v>
      </c>
      <c r="P1433" s="28">
        <v>5.3</v>
      </c>
      <c r="Q1433">
        <v>3.2</v>
      </c>
      <c r="R1433">
        <v>4.8</v>
      </c>
      <c r="S1433">
        <v>0.6</v>
      </c>
      <c r="T1433">
        <v>17</v>
      </c>
      <c r="U1433">
        <v>6</v>
      </c>
      <c r="V1433">
        <v>-47.217614202620098</v>
      </c>
      <c r="W1433">
        <v>12.105864051809421</v>
      </c>
      <c r="X1433">
        <v>3.4459879248666234</v>
      </c>
      <c r="Y1433">
        <v>19.203284279498838</v>
      </c>
      <c r="Z1433">
        <v>-9.1722776894176725</v>
      </c>
      <c r="AA1433">
        <v>-3.2099101624366702</v>
      </c>
      <c r="AB1433">
        <v>-0.94232192630497602</v>
      </c>
      <c r="AC1433">
        <v>1.2411174082930139</v>
      </c>
      <c r="AD1433">
        <v>-2.0802292834082832</v>
      </c>
      <c r="AE1433">
        <v>22.295114816799362</v>
      </c>
      <c r="AF1433">
        <v>-9.9129326309738151</v>
      </c>
      <c r="AG1433">
        <v>7.0030487381982089</v>
      </c>
      <c r="AH1433">
        <v>7.0428302020529276</v>
      </c>
      <c r="AI1433">
        <v>-6.6373612440558588E-2</v>
      </c>
      <c r="AJ1433">
        <v>-3.7166902328642188</v>
      </c>
      <c r="AK1433">
        <v>-0.807468536849556</v>
      </c>
      <c r="AL1433">
        <v>-4.7885708557974542</v>
      </c>
      <c r="AM1433">
        <v>8.2556229170475844E-3</v>
      </c>
      <c r="AN1433" s="2"/>
    </row>
    <row r="1434" spans="1:40" x14ac:dyDescent="0.45">
      <c r="A1434">
        <v>1433</v>
      </c>
      <c r="B1434" t="s">
        <v>171</v>
      </c>
      <c r="C1434">
        <v>1976</v>
      </c>
      <c r="D1434">
        <v>29</v>
      </c>
      <c r="E1434" t="s">
        <v>22</v>
      </c>
      <c r="F1434" t="s">
        <v>13</v>
      </c>
      <c r="G1434">
        <v>665</v>
      </c>
      <c r="H1434">
        <v>79</v>
      </c>
      <c r="I1434">
        <v>186</v>
      </c>
      <c r="J1434">
        <v>141</v>
      </c>
      <c r="K1434">
        <v>27</v>
      </c>
      <c r="L1434">
        <v>1</v>
      </c>
      <c r="M1434">
        <v>14</v>
      </c>
      <c r="N1434">
        <v>29</v>
      </c>
      <c r="O1434">
        <v>126</v>
      </c>
      <c r="P1434" s="28">
        <v>5.3</v>
      </c>
      <c r="Q1434">
        <v>3</v>
      </c>
      <c r="R1434">
        <v>5.4</v>
      </c>
      <c r="S1434">
        <v>0.7</v>
      </c>
      <c r="T1434">
        <v>18</v>
      </c>
      <c r="U1434">
        <v>3</v>
      </c>
      <c r="V1434">
        <v>-47.217614202620098</v>
      </c>
      <c r="W1434">
        <v>12.105864051809421</v>
      </c>
      <c r="X1434">
        <v>2.7498287481258914</v>
      </c>
      <c r="Y1434">
        <v>17.948798371792883</v>
      </c>
      <c r="Z1434">
        <v>-8.3979945078434532</v>
      </c>
      <c r="AA1434">
        <v>-2.4762164110225742</v>
      </c>
      <c r="AB1434">
        <v>-0.134617418043568</v>
      </c>
      <c r="AC1434">
        <v>0.56050463600329659</v>
      </c>
      <c r="AD1434">
        <v>-1.2568051920591712</v>
      </c>
      <c r="AE1434">
        <v>23.40987055763933</v>
      </c>
      <c r="AF1434">
        <v>-9.9129326309738151</v>
      </c>
      <c r="AG1434">
        <v>6.5653581920608204</v>
      </c>
      <c r="AH1434">
        <v>7.9231839773095443</v>
      </c>
      <c r="AI1434">
        <v>-7.7435881180651686E-2</v>
      </c>
      <c r="AJ1434">
        <v>-3.9353190700915262</v>
      </c>
      <c r="AK1434">
        <v>-0.403734268424778</v>
      </c>
      <c r="AL1434">
        <v>-2.5492610475184478</v>
      </c>
      <c r="AM1434">
        <v>7.247614453446477E-2</v>
      </c>
      <c r="AN1434" s="2"/>
    </row>
    <row r="1435" spans="1:40" x14ac:dyDescent="0.45">
      <c r="A1435">
        <v>1434</v>
      </c>
      <c r="B1435" t="s">
        <v>381</v>
      </c>
      <c r="C1435">
        <v>1971</v>
      </c>
      <c r="D1435">
        <v>24</v>
      </c>
      <c r="E1435" t="s">
        <v>155</v>
      </c>
      <c r="F1435" t="s">
        <v>13</v>
      </c>
      <c r="G1435">
        <v>607</v>
      </c>
      <c r="H1435">
        <v>80</v>
      </c>
      <c r="I1435">
        <v>167</v>
      </c>
      <c r="J1435">
        <v>122</v>
      </c>
      <c r="K1435">
        <v>26</v>
      </c>
      <c r="L1435">
        <v>4</v>
      </c>
      <c r="M1435">
        <v>52</v>
      </c>
      <c r="N1435">
        <v>40</v>
      </c>
      <c r="O1435">
        <v>125</v>
      </c>
      <c r="P1435" s="28">
        <v>5.3</v>
      </c>
      <c r="Q1435">
        <v>3.2</v>
      </c>
      <c r="R1435">
        <v>4.5999999999999996</v>
      </c>
      <c r="S1435">
        <v>0.7</v>
      </c>
      <c r="T1435">
        <v>16</v>
      </c>
      <c r="U1435">
        <v>6</v>
      </c>
      <c r="V1435">
        <v>-47.217614202620098</v>
      </c>
      <c r="W1435">
        <v>11.050014254809502</v>
      </c>
      <c r="X1435">
        <v>2.7846367069629281</v>
      </c>
      <c r="Y1435">
        <v>16.115318968222642</v>
      </c>
      <c r="Z1435">
        <v>-7.2663498578503649</v>
      </c>
      <c r="AA1435">
        <v>-2.384504692095812</v>
      </c>
      <c r="AB1435">
        <v>-0.538469672174272</v>
      </c>
      <c r="AC1435">
        <v>2.0818743622979587</v>
      </c>
      <c r="AD1435">
        <v>-1.7335244028402361</v>
      </c>
      <c r="AE1435">
        <v>23.224077934166001</v>
      </c>
      <c r="AF1435">
        <v>-9.9129326309738151</v>
      </c>
      <c r="AG1435">
        <v>7.0030487381982089</v>
      </c>
      <c r="AH1435">
        <v>6.7493789436340554</v>
      </c>
      <c r="AI1435">
        <v>-7.7435881180651686E-2</v>
      </c>
      <c r="AJ1435">
        <v>-3.498061395636912</v>
      </c>
      <c r="AK1435">
        <v>-0.807468536849556</v>
      </c>
      <c r="AL1435">
        <v>-4.4280113639304197</v>
      </c>
      <c r="AM1435">
        <v>1.1797367418973508E-2</v>
      </c>
      <c r="AN1435" s="2"/>
    </row>
    <row r="1436" spans="1:40" x14ac:dyDescent="0.45">
      <c r="A1436">
        <v>1435</v>
      </c>
      <c r="B1436" t="s">
        <v>651</v>
      </c>
      <c r="C1436">
        <v>1979</v>
      </c>
      <c r="D1436">
        <v>32</v>
      </c>
      <c r="E1436" t="s">
        <v>127</v>
      </c>
      <c r="F1436" t="s">
        <v>13</v>
      </c>
      <c r="G1436">
        <v>688</v>
      </c>
      <c r="H1436">
        <v>93</v>
      </c>
      <c r="I1436">
        <v>168</v>
      </c>
      <c r="J1436">
        <v>103</v>
      </c>
      <c r="K1436">
        <v>29</v>
      </c>
      <c r="L1436">
        <v>1</v>
      </c>
      <c r="M1436">
        <v>3</v>
      </c>
      <c r="N1436">
        <v>109</v>
      </c>
      <c r="O1436">
        <v>155</v>
      </c>
      <c r="P1436" s="28">
        <v>5.3</v>
      </c>
      <c r="Q1436">
        <v>3</v>
      </c>
      <c r="R1436">
        <v>5.7</v>
      </c>
      <c r="S1436">
        <v>-1</v>
      </c>
      <c r="T1436">
        <v>39</v>
      </c>
      <c r="U1436">
        <v>1</v>
      </c>
      <c r="V1436">
        <v>-47.217614202620098</v>
      </c>
      <c r="W1436">
        <v>12.524563109240425</v>
      </c>
      <c r="X1436">
        <v>3.2371401718444037</v>
      </c>
      <c r="Y1436">
        <v>16.211817884200023</v>
      </c>
      <c r="Z1436">
        <v>-6.1347052078572748</v>
      </c>
      <c r="AA1436">
        <v>-2.6596398488760977</v>
      </c>
      <c r="AB1436">
        <v>-0.134617418043568</v>
      </c>
      <c r="AC1436">
        <v>0.1201081362864207</v>
      </c>
      <c r="AD1436">
        <v>-4.723853997739643</v>
      </c>
      <c r="AE1436">
        <v>28.79785663836584</v>
      </c>
      <c r="AF1436">
        <v>-9.9129326309738151</v>
      </c>
      <c r="AG1436">
        <v>6.5653581920608204</v>
      </c>
      <c r="AH1436">
        <v>8.3633608649378512</v>
      </c>
      <c r="AI1436">
        <v>0.11062268740093099</v>
      </c>
      <c r="AJ1436">
        <v>-8.5265246518649729</v>
      </c>
      <c r="AK1436">
        <v>-0.134578089474926</v>
      </c>
      <c r="AL1436">
        <v>-3.5136383631136767</v>
      </c>
      <c r="AM1436">
        <v>2.8926659198656848E-2</v>
      </c>
      <c r="AN1436" s="2"/>
    </row>
    <row r="1437" spans="1:40" x14ac:dyDescent="0.45">
      <c r="A1437">
        <v>1436</v>
      </c>
      <c r="B1437" t="s">
        <v>375</v>
      </c>
      <c r="C1437">
        <v>1996</v>
      </c>
      <c r="D1437">
        <v>28</v>
      </c>
      <c r="E1437" t="s">
        <v>127</v>
      </c>
      <c r="F1437" t="s">
        <v>13</v>
      </c>
      <c r="G1437">
        <v>699</v>
      </c>
      <c r="H1437">
        <v>132</v>
      </c>
      <c r="I1437">
        <v>193</v>
      </c>
      <c r="J1437">
        <v>124</v>
      </c>
      <c r="K1437">
        <v>43</v>
      </c>
      <c r="L1437">
        <v>4</v>
      </c>
      <c r="M1437">
        <v>17</v>
      </c>
      <c r="N1437">
        <v>90</v>
      </c>
      <c r="O1437">
        <v>136</v>
      </c>
      <c r="P1437" s="28">
        <v>5.3</v>
      </c>
      <c r="Q1437">
        <v>3</v>
      </c>
      <c r="R1437">
        <v>5.6</v>
      </c>
      <c r="S1437">
        <v>0</v>
      </c>
      <c r="T1437">
        <v>33</v>
      </c>
      <c r="U1437">
        <v>0</v>
      </c>
      <c r="V1437">
        <v>-47.217614202620098</v>
      </c>
      <c r="W1437">
        <v>12.724810484533513</v>
      </c>
      <c r="X1437">
        <v>4.5946505664888315</v>
      </c>
      <c r="Y1437">
        <v>18.624290783634553</v>
      </c>
      <c r="Z1437">
        <v>-7.385470347323321</v>
      </c>
      <c r="AA1437">
        <v>-3.9436039138507661</v>
      </c>
      <c r="AB1437">
        <v>-0.538469672174272</v>
      </c>
      <c r="AC1437">
        <v>0.68061277228971728</v>
      </c>
      <c r="AD1437">
        <v>-3.900429906390531</v>
      </c>
      <c r="AE1437">
        <v>25.267796792372607</v>
      </c>
      <c r="AF1437">
        <v>-9.9129326309738151</v>
      </c>
      <c r="AG1437">
        <v>6.5653581920608204</v>
      </c>
      <c r="AH1437">
        <v>8.2166352357284147</v>
      </c>
      <c r="AI1437">
        <v>0</v>
      </c>
      <c r="AJ1437">
        <v>-7.2147516285011308</v>
      </c>
      <c r="AK1437">
        <v>0</v>
      </c>
      <c r="AL1437">
        <v>-3.4391174747254771</v>
      </c>
      <c r="AM1437">
        <v>3.1095062021394712E-2</v>
      </c>
      <c r="AN1437" s="2"/>
    </row>
    <row r="1438" spans="1:40" x14ac:dyDescent="0.45">
      <c r="A1438">
        <v>1437</v>
      </c>
      <c r="B1438" t="s">
        <v>568</v>
      </c>
      <c r="C1438">
        <v>2003</v>
      </c>
      <c r="D1438">
        <v>25</v>
      </c>
      <c r="E1438" t="s">
        <v>94</v>
      </c>
      <c r="F1438" t="s">
        <v>13</v>
      </c>
      <c r="G1438">
        <v>654</v>
      </c>
      <c r="H1438">
        <v>94</v>
      </c>
      <c r="I1438">
        <v>166</v>
      </c>
      <c r="J1438">
        <v>93</v>
      </c>
      <c r="K1438">
        <v>39</v>
      </c>
      <c r="L1438">
        <v>5</v>
      </c>
      <c r="M1438">
        <v>8</v>
      </c>
      <c r="N1438">
        <v>62</v>
      </c>
      <c r="O1438">
        <v>126</v>
      </c>
      <c r="P1438" s="28">
        <v>5.3</v>
      </c>
      <c r="Q1438">
        <v>3</v>
      </c>
      <c r="R1438">
        <v>4.5999999999999996</v>
      </c>
      <c r="S1438">
        <v>1.1000000000000001</v>
      </c>
      <c r="T1438">
        <v>19</v>
      </c>
      <c r="U1438">
        <v>1</v>
      </c>
      <c r="V1438">
        <v>-47.217614202620098</v>
      </c>
      <c r="W1438">
        <v>11.905616676516335</v>
      </c>
      <c r="X1438">
        <v>3.2719481306814404</v>
      </c>
      <c r="Y1438">
        <v>16.01882005224526</v>
      </c>
      <c r="Z1438">
        <v>-5.539102760492491</v>
      </c>
      <c r="AA1438">
        <v>-3.5767570381437181</v>
      </c>
      <c r="AB1438">
        <v>-0.67308709021783997</v>
      </c>
      <c r="AC1438">
        <v>0.32028836343045519</v>
      </c>
      <c r="AD1438">
        <v>-2.6869628244023658</v>
      </c>
      <c r="AE1438">
        <v>23.40987055763933</v>
      </c>
      <c r="AF1438">
        <v>-9.9129326309738151</v>
      </c>
      <c r="AG1438">
        <v>6.5653581920608204</v>
      </c>
      <c r="AH1438">
        <v>6.7493789436340554</v>
      </c>
      <c r="AI1438">
        <v>-0.12168495614102411</v>
      </c>
      <c r="AJ1438">
        <v>-4.153947907318833</v>
      </c>
      <c r="AK1438">
        <v>-0.134578089474926</v>
      </c>
      <c r="AL1438">
        <v>-5.7753865835774185</v>
      </c>
      <c r="AM1438">
        <v>3.0933990481172924E-3</v>
      </c>
      <c r="AN1438" s="2"/>
    </row>
    <row r="1439" spans="1:40" x14ac:dyDescent="0.45">
      <c r="A1439">
        <v>1438</v>
      </c>
      <c r="B1439" t="s">
        <v>341</v>
      </c>
      <c r="C1439">
        <v>1986</v>
      </c>
      <c r="D1439">
        <v>24</v>
      </c>
      <c r="E1439" t="s">
        <v>73</v>
      </c>
      <c r="F1439" t="s">
        <v>17</v>
      </c>
      <c r="G1439">
        <v>487</v>
      </c>
      <c r="H1439">
        <v>97</v>
      </c>
      <c r="I1439">
        <v>115</v>
      </c>
      <c r="J1439">
        <v>70</v>
      </c>
      <c r="K1439">
        <v>15</v>
      </c>
      <c r="L1439">
        <v>3</v>
      </c>
      <c r="M1439">
        <v>80</v>
      </c>
      <c r="N1439">
        <v>68</v>
      </c>
      <c r="O1439">
        <v>143</v>
      </c>
      <c r="P1439" s="28">
        <v>5.3</v>
      </c>
      <c r="Q1439">
        <v>3.6</v>
      </c>
      <c r="R1439">
        <v>5.7</v>
      </c>
      <c r="S1439">
        <v>-0.8</v>
      </c>
      <c r="T1439">
        <v>29</v>
      </c>
      <c r="U1439">
        <v>12</v>
      </c>
      <c r="V1439">
        <v>-47.217614202620098</v>
      </c>
      <c r="W1439">
        <v>8.8654974334303596</v>
      </c>
      <c r="X1439">
        <v>3.37637200719255</v>
      </c>
      <c r="Y1439">
        <v>11.097375337398827</v>
      </c>
      <c r="Z1439">
        <v>-4.1692171315534878</v>
      </c>
      <c r="AA1439">
        <v>-1.37567578390143</v>
      </c>
      <c r="AB1439">
        <v>-0.40385225413070402</v>
      </c>
      <c r="AC1439">
        <v>3.2028836343045519</v>
      </c>
      <c r="AD1439">
        <v>-2.9469914848284011</v>
      </c>
      <c r="AE1439">
        <v>26.568345156685904</v>
      </c>
      <c r="AF1439">
        <v>-9.9129326309738151</v>
      </c>
      <c r="AG1439">
        <v>7.8784298304729843</v>
      </c>
      <c r="AH1439">
        <v>8.3633608649378512</v>
      </c>
      <c r="AI1439">
        <v>8.8498149920744798E-2</v>
      </c>
      <c r="AJ1439">
        <v>-6.3402362795919034</v>
      </c>
      <c r="AK1439">
        <v>-1.614937073699112</v>
      </c>
      <c r="AL1439">
        <v>-4.5406944269551746</v>
      </c>
      <c r="AM1439">
        <v>1.0553434324008548E-2</v>
      </c>
      <c r="AN1439" s="2"/>
    </row>
    <row r="1440" spans="1:40" x14ac:dyDescent="0.45">
      <c r="A1440">
        <v>1439</v>
      </c>
      <c r="B1440" t="s">
        <v>338</v>
      </c>
      <c r="C1440">
        <v>1993</v>
      </c>
      <c r="D1440">
        <v>25</v>
      </c>
      <c r="E1440" t="s">
        <v>46</v>
      </c>
      <c r="F1440" t="s">
        <v>17</v>
      </c>
      <c r="G1440">
        <v>610</v>
      </c>
      <c r="H1440">
        <v>82</v>
      </c>
      <c r="I1440">
        <v>162</v>
      </c>
      <c r="J1440">
        <v>110</v>
      </c>
      <c r="K1440">
        <v>34</v>
      </c>
      <c r="L1440">
        <v>3</v>
      </c>
      <c r="M1440">
        <v>20</v>
      </c>
      <c r="N1440">
        <v>47</v>
      </c>
      <c r="O1440">
        <v>123</v>
      </c>
      <c r="P1440" s="28">
        <v>5.3</v>
      </c>
      <c r="Q1440">
        <v>3.5</v>
      </c>
      <c r="R1440">
        <v>2.8</v>
      </c>
      <c r="S1440">
        <v>1.8</v>
      </c>
      <c r="T1440">
        <v>13</v>
      </c>
      <c r="U1440">
        <v>3</v>
      </c>
      <c r="V1440">
        <v>-47.217614202620098</v>
      </c>
      <c r="W1440">
        <v>11.104627175343982</v>
      </c>
      <c r="X1440">
        <v>2.854252624637001</v>
      </c>
      <c r="Y1440">
        <v>15.632824388335738</v>
      </c>
      <c r="Z1440">
        <v>-6.5516269210126241</v>
      </c>
      <c r="AA1440">
        <v>-3.1181984435099079</v>
      </c>
      <c r="AB1440">
        <v>-0.40385225413070402</v>
      </c>
      <c r="AC1440">
        <v>0.80072090857613798</v>
      </c>
      <c r="AD1440">
        <v>-2.0368911733372772</v>
      </c>
      <c r="AE1440">
        <v>22.852492687219346</v>
      </c>
      <c r="AF1440">
        <v>-9.9129326309738151</v>
      </c>
      <c r="AG1440">
        <v>7.6595845574042905</v>
      </c>
      <c r="AH1440">
        <v>4.1083176178642073</v>
      </c>
      <c r="AI1440">
        <v>-0.19912083732167579</v>
      </c>
      <c r="AJ1440">
        <v>-2.842174883954991</v>
      </c>
      <c r="AK1440">
        <v>-0.403734268424778</v>
      </c>
      <c r="AL1440">
        <v>-7.6733256559051721</v>
      </c>
      <c r="AM1440">
        <v>4.6485240266580405E-4</v>
      </c>
      <c r="AN1440" s="2"/>
    </row>
    <row r="1441" spans="1:40" x14ac:dyDescent="0.45">
      <c r="A1441">
        <v>1440</v>
      </c>
      <c r="B1441" t="s">
        <v>664</v>
      </c>
      <c r="C1441">
        <v>2016</v>
      </c>
      <c r="D1441">
        <v>27</v>
      </c>
      <c r="E1441" t="s">
        <v>114</v>
      </c>
      <c r="F1441" t="s">
        <v>17</v>
      </c>
      <c r="G1441">
        <v>635</v>
      </c>
      <c r="H1441">
        <v>104</v>
      </c>
      <c r="I1441">
        <v>192</v>
      </c>
      <c r="J1441">
        <v>141</v>
      </c>
      <c r="K1441">
        <v>32</v>
      </c>
      <c r="L1441">
        <v>8</v>
      </c>
      <c r="M1441">
        <v>11</v>
      </c>
      <c r="N1441">
        <v>66</v>
      </c>
      <c r="O1441">
        <v>128</v>
      </c>
      <c r="P1441" s="28">
        <v>5.3</v>
      </c>
      <c r="Q1441">
        <v>3.4</v>
      </c>
      <c r="R1441">
        <v>5</v>
      </c>
      <c r="S1441">
        <v>0.7</v>
      </c>
      <c r="T1441">
        <v>28</v>
      </c>
      <c r="U1441">
        <v>0</v>
      </c>
      <c r="V1441">
        <v>-47.217614202620098</v>
      </c>
      <c r="W1441">
        <v>11.559734846464636</v>
      </c>
      <c r="X1441">
        <v>3.6200277190518064</v>
      </c>
      <c r="Y1441">
        <v>18.527791867657172</v>
      </c>
      <c r="Z1441">
        <v>-8.3979945078434532</v>
      </c>
      <c r="AA1441">
        <v>-2.9347750056563839</v>
      </c>
      <c r="AB1441">
        <v>-1.076939344348544</v>
      </c>
      <c r="AC1441">
        <v>0.44039649971687589</v>
      </c>
      <c r="AD1441">
        <v>-2.8603152646863896</v>
      </c>
      <c r="AE1441">
        <v>23.781455804585985</v>
      </c>
      <c r="AF1441">
        <v>-9.9129326309738151</v>
      </c>
      <c r="AG1441">
        <v>7.4407392843355966</v>
      </c>
      <c r="AH1441">
        <v>7.3362814604717999</v>
      </c>
      <c r="AI1441">
        <v>-7.7435881180651686E-2</v>
      </c>
      <c r="AJ1441">
        <v>-6.1216074423645956</v>
      </c>
      <c r="AK1441">
        <v>0</v>
      </c>
      <c r="AL1441">
        <v>-5.8931867973900616</v>
      </c>
      <c r="AM1441">
        <v>2.750586345325455E-3</v>
      </c>
      <c r="AN1441" s="2"/>
    </row>
    <row r="1442" spans="1:40" x14ac:dyDescent="0.45">
      <c r="A1442">
        <v>1441</v>
      </c>
      <c r="B1442" t="s">
        <v>78</v>
      </c>
      <c r="C1442">
        <v>2011</v>
      </c>
      <c r="D1442">
        <v>31</v>
      </c>
      <c r="E1442" t="s">
        <v>25</v>
      </c>
      <c r="F1442" t="s">
        <v>17</v>
      </c>
      <c r="G1442">
        <v>651</v>
      </c>
      <c r="H1442">
        <v>105</v>
      </c>
      <c r="I1442">
        <v>173</v>
      </c>
      <c r="J1442">
        <v>107</v>
      </c>
      <c r="K1442">
        <v>29</v>
      </c>
      <c r="L1442">
        <v>0</v>
      </c>
      <c r="M1442">
        <v>9</v>
      </c>
      <c r="N1442">
        <v>61</v>
      </c>
      <c r="O1442">
        <v>148</v>
      </c>
      <c r="P1442" s="28">
        <v>5.3</v>
      </c>
      <c r="Q1442">
        <v>3.4</v>
      </c>
      <c r="R1442">
        <v>4.2</v>
      </c>
      <c r="S1442">
        <v>0.1</v>
      </c>
      <c r="T1442">
        <v>34</v>
      </c>
      <c r="U1442">
        <v>-4</v>
      </c>
      <c r="V1442">
        <v>-47.217614202620098</v>
      </c>
      <c r="W1442">
        <v>11.851003755981855</v>
      </c>
      <c r="X1442">
        <v>3.6548356778888431</v>
      </c>
      <c r="Y1442">
        <v>16.694312464086931</v>
      </c>
      <c r="Z1442">
        <v>-6.3729461868031887</v>
      </c>
      <c r="AA1442">
        <v>-2.6596398488760977</v>
      </c>
      <c r="AB1442">
        <v>0</v>
      </c>
      <c r="AC1442">
        <v>0.36032440885926209</v>
      </c>
      <c r="AD1442">
        <v>-2.6436247143313598</v>
      </c>
      <c r="AE1442">
        <v>27.497308274052546</v>
      </c>
      <c r="AF1442">
        <v>-9.9129326309738151</v>
      </c>
      <c r="AG1442">
        <v>7.4407392843355966</v>
      </c>
      <c r="AH1442">
        <v>6.1624764267963119</v>
      </c>
      <c r="AI1442">
        <v>-1.10622687400931E-2</v>
      </c>
      <c r="AJ1442">
        <v>-7.4333804657284377</v>
      </c>
      <c r="AK1442">
        <v>0.538312357899704</v>
      </c>
      <c r="AL1442">
        <v>-2.0518876681720366</v>
      </c>
      <c r="AM1442">
        <v>0.11386178183085616</v>
      </c>
      <c r="AN1442" s="2"/>
    </row>
    <row r="1443" spans="1:40" x14ac:dyDescent="0.45">
      <c r="A1443">
        <v>1442</v>
      </c>
      <c r="B1443" t="s">
        <v>766</v>
      </c>
      <c r="C1443">
        <v>1978</v>
      </c>
      <c r="D1443">
        <v>26</v>
      </c>
      <c r="E1443" t="s">
        <v>313</v>
      </c>
      <c r="F1443" t="s">
        <v>17</v>
      </c>
      <c r="G1443">
        <v>563</v>
      </c>
      <c r="H1443">
        <v>65</v>
      </c>
      <c r="I1443">
        <v>126</v>
      </c>
      <c r="J1443">
        <v>86</v>
      </c>
      <c r="K1443">
        <v>24</v>
      </c>
      <c r="L1443">
        <v>1</v>
      </c>
      <c r="M1443">
        <v>25</v>
      </c>
      <c r="N1443">
        <v>70</v>
      </c>
      <c r="O1443">
        <v>121</v>
      </c>
      <c r="P1443" s="28">
        <v>5.3</v>
      </c>
      <c r="Q1443">
        <v>3.5</v>
      </c>
      <c r="R1443">
        <v>4.0999999999999996</v>
      </c>
      <c r="S1443">
        <v>2.2000000000000002</v>
      </c>
      <c r="T1443">
        <v>14</v>
      </c>
      <c r="U1443">
        <v>-2</v>
      </c>
      <c r="V1443">
        <v>-47.217614202620098</v>
      </c>
      <c r="W1443">
        <v>10.249024753637149</v>
      </c>
      <c r="X1443">
        <v>2.2625173244073791</v>
      </c>
      <c r="Y1443">
        <v>12.158863413150018</v>
      </c>
      <c r="Z1443">
        <v>-5.1221810473371425</v>
      </c>
      <c r="AA1443">
        <v>-2.201081254242288</v>
      </c>
      <c r="AB1443">
        <v>-0.134617418043568</v>
      </c>
      <c r="AC1443">
        <v>1.0009011357201725</v>
      </c>
      <c r="AD1443">
        <v>-3.033667704970413</v>
      </c>
      <c r="AE1443">
        <v>22.480907440272688</v>
      </c>
      <c r="AF1443">
        <v>-9.9129326309738151</v>
      </c>
      <c r="AG1443">
        <v>7.6595845574042905</v>
      </c>
      <c r="AH1443">
        <v>6.0157507975868754</v>
      </c>
      <c r="AI1443">
        <v>-0.24336991228204821</v>
      </c>
      <c r="AJ1443">
        <v>-3.0608037211822978</v>
      </c>
      <c r="AK1443">
        <v>0.269156178949852</v>
      </c>
      <c r="AL1443">
        <v>-8.8295622905232527</v>
      </c>
      <c r="AM1443">
        <v>1.4632086794128627E-4</v>
      </c>
      <c r="AN1443" s="2"/>
    </row>
    <row r="1444" spans="1:40" x14ac:dyDescent="0.45">
      <c r="A1444">
        <v>1443</v>
      </c>
      <c r="B1444" t="s">
        <v>345</v>
      </c>
      <c r="C1444">
        <v>2009</v>
      </c>
      <c r="D1444">
        <v>29</v>
      </c>
      <c r="E1444" t="s">
        <v>22</v>
      </c>
      <c r="F1444" t="s">
        <v>13</v>
      </c>
      <c r="G1444">
        <v>707</v>
      </c>
      <c r="H1444">
        <v>103</v>
      </c>
      <c r="I1444">
        <v>178</v>
      </c>
      <c r="J1444">
        <v>93</v>
      </c>
      <c r="K1444">
        <v>43</v>
      </c>
      <c r="L1444">
        <v>3</v>
      </c>
      <c r="M1444">
        <v>2</v>
      </c>
      <c r="N1444">
        <v>81</v>
      </c>
      <c r="O1444">
        <v>141</v>
      </c>
      <c r="P1444" s="28">
        <v>5.3</v>
      </c>
      <c r="Q1444">
        <v>2.9</v>
      </c>
      <c r="R1444">
        <v>5.0999999999999996</v>
      </c>
      <c r="S1444">
        <v>-0.6</v>
      </c>
      <c r="T1444">
        <v>35</v>
      </c>
      <c r="U1444">
        <v>1</v>
      </c>
      <c r="V1444">
        <v>-47.217614202620098</v>
      </c>
      <c r="W1444">
        <v>12.870444939292122</v>
      </c>
      <c r="X1444">
        <v>3.5852197602147697</v>
      </c>
      <c r="Y1444">
        <v>17.176807043973835</v>
      </c>
      <c r="Z1444">
        <v>-5.539102760492491</v>
      </c>
      <c r="AA1444">
        <v>-3.9436039138507661</v>
      </c>
      <c r="AB1444">
        <v>-0.40385225413070402</v>
      </c>
      <c r="AC1444">
        <v>8.0072090857613798E-2</v>
      </c>
      <c r="AD1444">
        <v>-3.5103869157514782</v>
      </c>
      <c r="AE1444">
        <v>26.196759909739249</v>
      </c>
      <c r="AF1444">
        <v>-9.9129326309738151</v>
      </c>
      <c r="AG1444">
        <v>6.3465129189921266</v>
      </c>
      <c r="AH1444">
        <v>7.4830070896812355</v>
      </c>
      <c r="AI1444">
        <v>6.6373612440558588E-2</v>
      </c>
      <c r="AJ1444">
        <v>-7.6520093029557446</v>
      </c>
      <c r="AK1444">
        <v>-0.134578089474926</v>
      </c>
      <c r="AL1444">
        <v>-4.5088827050585145</v>
      </c>
      <c r="AM1444">
        <v>1.0890839198894588E-2</v>
      </c>
      <c r="AN1444" s="2"/>
    </row>
    <row r="1445" spans="1:40" x14ac:dyDescent="0.45">
      <c r="A1445">
        <v>1444</v>
      </c>
      <c r="B1445" t="s">
        <v>573</v>
      </c>
      <c r="C1445">
        <v>1966</v>
      </c>
      <c r="D1445">
        <v>32</v>
      </c>
      <c r="E1445" t="s">
        <v>28</v>
      </c>
      <c r="F1445" t="s">
        <v>17</v>
      </c>
      <c r="G1445">
        <v>659</v>
      </c>
      <c r="H1445">
        <v>85</v>
      </c>
      <c r="I1445">
        <v>159</v>
      </c>
      <c r="J1445">
        <v>108</v>
      </c>
      <c r="K1445">
        <v>23</v>
      </c>
      <c r="L1445">
        <v>6</v>
      </c>
      <c r="M1445">
        <v>16</v>
      </c>
      <c r="N1445">
        <v>68</v>
      </c>
      <c r="O1445">
        <v>122</v>
      </c>
      <c r="P1445" s="28">
        <v>5.3</v>
      </c>
      <c r="Q1445">
        <v>2.9</v>
      </c>
      <c r="R1445">
        <v>4</v>
      </c>
      <c r="S1445">
        <v>0.2</v>
      </c>
      <c r="T1445">
        <v>20</v>
      </c>
      <c r="U1445">
        <v>4</v>
      </c>
      <c r="V1445">
        <v>-47.217614202620098</v>
      </c>
      <c r="W1445">
        <v>11.996638210740464</v>
      </c>
      <c r="X1445">
        <v>2.9586765011481111</v>
      </c>
      <c r="Y1445">
        <v>15.343327640403594</v>
      </c>
      <c r="Z1445">
        <v>-6.4325064315396672</v>
      </c>
      <c r="AA1445">
        <v>-2.1093695353155262</v>
      </c>
      <c r="AB1445">
        <v>-0.80770450826140805</v>
      </c>
      <c r="AC1445">
        <v>0.64057672686091038</v>
      </c>
      <c r="AD1445">
        <v>-2.9469914848284011</v>
      </c>
      <c r="AE1445">
        <v>22.666700063746017</v>
      </c>
      <c r="AF1445">
        <v>-9.9129326309738151</v>
      </c>
      <c r="AG1445">
        <v>6.3465129189921266</v>
      </c>
      <c r="AH1445">
        <v>5.8690251683774397</v>
      </c>
      <c r="AI1445">
        <v>-2.21245374801862E-2</v>
      </c>
      <c r="AJ1445">
        <v>-4.3725767445461399</v>
      </c>
      <c r="AK1445">
        <v>-0.538312357899704</v>
      </c>
      <c r="AL1445">
        <v>-8.5386752031962843</v>
      </c>
      <c r="AM1445">
        <v>1.9571110631083069E-4</v>
      </c>
      <c r="AN1445" s="2"/>
    </row>
    <row r="1446" spans="1:40" x14ac:dyDescent="0.45">
      <c r="A1446">
        <v>1445</v>
      </c>
      <c r="B1446" t="s">
        <v>222</v>
      </c>
      <c r="C1446">
        <v>1956</v>
      </c>
      <c r="D1446">
        <v>25</v>
      </c>
      <c r="E1446" t="s">
        <v>52</v>
      </c>
      <c r="F1446" t="s">
        <v>17</v>
      </c>
      <c r="G1446">
        <v>593</v>
      </c>
      <c r="H1446">
        <v>82</v>
      </c>
      <c r="I1446">
        <v>160</v>
      </c>
      <c r="J1446">
        <v>99</v>
      </c>
      <c r="K1446">
        <v>25</v>
      </c>
      <c r="L1446">
        <v>8</v>
      </c>
      <c r="M1446">
        <v>6</v>
      </c>
      <c r="N1446">
        <v>52</v>
      </c>
      <c r="O1446">
        <v>136</v>
      </c>
      <c r="P1446" s="28">
        <v>5.3</v>
      </c>
      <c r="Q1446">
        <v>2.9</v>
      </c>
      <c r="R1446">
        <v>5.5</v>
      </c>
      <c r="S1446">
        <v>0.9</v>
      </c>
      <c r="T1446">
        <v>24</v>
      </c>
      <c r="U1446">
        <v>-2</v>
      </c>
      <c r="V1446">
        <v>-47.217614202620098</v>
      </c>
      <c r="W1446">
        <v>10.795153958981937</v>
      </c>
      <c r="X1446">
        <v>2.854252624637001</v>
      </c>
      <c r="Y1446">
        <v>15.439826556380975</v>
      </c>
      <c r="Z1446">
        <v>-5.8964642289113609</v>
      </c>
      <c r="AA1446">
        <v>-2.2927929731690497</v>
      </c>
      <c r="AB1446">
        <v>-1.076939344348544</v>
      </c>
      <c r="AC1446">
        <v>0.24021627257284139</v>
      </c>
      <c r="AD1446">
        <v>-2.253581723692307</v>
      </c>
      <c r="AE1446">
        <v>25.267796792372607</v>
      </c>
      <c r="AF1446">
        <v>-9.9129326309738151</v>
      </c>
      <c r="AG1446">
        <v>6.3465129189921266</v>
      </c>
      <c r="AH1446">
        <v>8.0699096065189799</v>
      </c>
      <c r="AI1446">
        <v>-9.9560418660837896E-2</v>
      </c>
      <c r="AJ1446">
        <v>-5.2470920934553682</v>
      </c>
      <c r="AK1446">
        <v>0.269156178949852</v>
      </c>
      <c r="AL1446">
        <v>-4.7141527064250646</v>
      </c>
      <c r="AM1446">
        <v>8.8877602779438986E-3</v>
      </c>
      <c r="AN1446" s="2"/>
    </row>
    <row r="1447" spans="1:40" x14ac:dyDescent="0.45">
      <c r="A1447">
        <v>1446</v>
      </c>
      <c r="B1447" t="s">
        <v>445</v>
      </c>
      <c r="C1447">
        <v>2003</v>
      </c>
      <c r="D1447">
        <v>27</v>
      </c>
      <c r="E1447" t="s">
        <v>46</v>
      </c>
      <c r="F1447" t="s">
        <v>17</v>
      </c>
      <c r="G1447">
        <v>658</v>
      </c>
      <c r="H1447">
        <v>110</v>
      </c>
      <c r="I1447">
        <v>155</v>
      </c>
      <c r="J1447">
        <v>89</v>
      </c>
      <c r="K1447">
        <v>35</v>
      </c>
      <c r="L1447">
        <v>6</v>
      </c>
      <c r="M1447">
        <v>5</v>
      </c>
      <c r="N1447">
        <v>107</v>
      </c>
      <c r="O1447">
        <v>138</v>
      </c>
      <c r="P1447" s="28">
        <v>5.3</v>
      </c>
      <c r="Q1447">
        <v>3.3</v>
      </c>
      <c r="R1447">
        <v>4.7</v>
      </c>
      <c r="S1447">
        <v>0</v>
      </c>
      <c r="T1447">
        <v>34</v>
      </c>
      <c r="U1447">
        <v>0</v>
      </c>
      <c r="V1447">
        <v>-47.217614202620098</v>
      </c>
      <c r="W1447">
        <v>11.978433903895638</v>
      </c>
      <c r="X1447">
        <v>3.8288754720740261</v>
      </c>
      <c r="Y1447">
        <v>14.95733197649407</v>
      </c>
      <c r="Z1447">
        <v>-5.3008617815465771</v>
      </c>
      <c r="AA1447">
        <v>-3.2099101624366702</v>
      </c>
      <c r="AB1447">
        <v>-0.80770450826140805</v>
      </c>
      <c r="AC1447">
        <v>0.20018022714403449</v>
      </c>
      <c r="AD1447">
        <v>-4.6371777775976311</v>
      </c>
      <c r="AE1447">
        <v>25.639382039319266</v>
      </c>
      <c r="AF1447">
        <v>-9.9129326309738151</v>
      </c>
      <c r="AG1447">
        <v>7.2218940112669019</v>
      </c>
      <c r="AH1447">
        <v>6.896104572843492</v>
      </c>
      <c r="AI1447">
        <v>0</v>
      </c>
      <c r="AJ1447">
        <v>-7.4333804657284377</v>
      </c>
      <c r="AK1447">
        <v>0</v>
      </c>
      <c r="AL1447">
        <v>-7.797379326127218</v>
      </c>
      <c r="AM1447">
        <v>4.106414732867427E-4</v>
      </c>
      <c r="AN1447" s="2"/>
    </row>
    <row r="1448" spans="1:40" x14ac:dyDescent="0.45">
      <c r="A1448">
        <v>1447</v>
      </c>
      <c r="B1448" t="s">
        <v>229</v>
      </c>
      <c r="C1448">
        <v>1951</v>
      </c>
      <c r="D1448">
        <v>26</v>
      </c>
      <c r="E1448" t="s">
        <v>22</v>
      </c>
      <c r="F1448" t="s">
        <v>13</v>
      </c>
      <c r="G1448">
        <v>594</v>
      </c>
      <c r="H1448">
        <v>92</v>
      </c>
      <c r="I1448">
        <v>161</v>
      </c>
      <c r="J1448">
        <v>111</v>
      </c>
      <c r="K1448">
        <v>19</v>
      </c>
      <c r="L1448">
        <v>4</v>
      </c>
      <c r="M1448">
        <v>5</v>
      </c>
      <c r="N1448">
        <v>44</v>
      </c>
      <c r="O1448">
        <v>130</v>
      </c>
      <c r="P1448" s="28">
        <v>5.3</v>
      </c>
      <c r="Q1448">
        <v>3.5</v>
      </c>
      <c r="R1448">
        <v>4.2</v>
      </c>
      <c r="S1448">
        <v>1.4</v>
      </c>
      <c r="T1448">
        <v>21</v>
      </c>
      <c r="U1448">
        <v>0</v>
      </c>
      <c r="V1448">
        <v>-47.217614202620098</v>
      </c>
      <c r="W1448">
        <v>10.813358265826762</v>
      </c>
      <c r="X1448">
        <v>3.202332213007367</v>
      </c>
      <c r="Y1448">
        <v>15.536325472358357</v>
      </c>
      <c r="Z1448">
        <v>-6.6111871657491017</v>
      </c>
      <c r="AA1448">
        <v>-1.742522659608478</v>
      </c>
      <c r="AB1448">
        <v>-0.538469672174272</v>
      </c>
      <c r="AC1448">
        <v>0.20018022714403449</v>
      </c>
      <c r="AD1448">
        <v>-1.9068768431242598</v>
      </c>
      <c r="AE1448">
        <v>24.153041051532639</v>
      </c>
      <c r="AF1448">
        <v>-9.9129326309738151</v>
      </c>
      <c r="AG1448">
        <v>7.6595845574042905</v>
      </c>
      <c r="AH1448">
        <v>6.1624764267963119</v>
      </c>
      <c r="AI1448">
        <v>-0.15487176236130337</v>
      </c>
      <c r="AJ1448">
        <v>-4.5912055817734467</v>
      </c>
      <c r="AK1448">
        <v>0</v>
      </c>
      <c r="AL1448">
        <v>-4.948382304315011</v>
      </c>
      <c r="AM1448">
        <v>7.044894343672988E-3</v>
      </c>
      <c r="AN1448" s="2"/>
    </row>
    <row r="1449" spans="1:40" x14ac:dyDescent="0.45">
      <c r="A1449">
        <v>1448</v>
      </c>
      <c r="B1449" t="s">
        <v>201</v>
      </c>
      <c r="C1449">
        <v>1963</v>
      </c>
      <c r="D1449">
        <v>28</v>
      </c>
      <c r="E1449" t="s">
        <v>62</v>
      </c>
      <c r="F1449" t="s">
        <v>17</v>
      </c>
      <c r="G1449">
        <v>642</v>
      </c>
      <c r="H1449">
        <v>77</v>
      </c>
      <c r="I1449">
        <v>192</v>
      </c>
      <c r="J1449">
        <v>144</v>
      </c>
      <c r="K1449">
        <v>23</v>
      </c>
      <c r="L1449">
        <v>8</v>
      </c>
      <c r="M1449">
        <v>12</v>
      </c>
      <c r="N1449">
        <v>31</v>
      </c>
      <c r="O1449">
        <v>136</v>
      </c>
      <c r="P1449" s="28">
        <v>5.3</v>
      </c>
      <c r="Q1449">
        <v>2.7</v>
      </c>
      <c r="R1449">
        <v>5.2</v>
      </c>
      <c r="S1449">
        <v>-0.6</v>
      </c>
      <c r="T1449">
        <v>27</v>
      </c>
      <c r="U1449">
        <v>2</v>
      </c>
      <c r="V1449">
        <v>-47.217614202620098</v>
      </c>
      <c r="W1449">
        <v>11.687164994378419</v>
      </c>
      <c r="X1449">
        <v>2.680212830451818</v>
      </c>
      <c r="Y1449">
        <v>18.527791867657172</v>
      </c>
      <c r="Z1449">
        <v>-8.5766752420528896</v>
      </c>
      <c r="AA1449">
        <v>-2.1093695353155262</v>
      </c>
      <c r="AB1449">
        <v>-1.076939344348544</v>
      </c>
      <c r="AC1449">
        <v>0.48043254514568279</v>
      </c>
      <c r="AD1449">
        <v>-1.3434814122011829</v>
      </c>
      <c r="AE1449">
        <v>25.267796792372607</v>
      </c>
      <c r="AF1449">
        <v>-9.9129326309738151</v>
      </c>
      <c r="AG1449">
        <v>5.9088223728547389</v>
      </c>
      <c r="AH1449">
        <v>7.6297327188906721</v>
      </c>
      <c r="AI1449">
        <v>6.6373612440558588E-2</v>
      </c>
      <c r="AJ1449">
        <v>-5.9029786051372888</v>
      </c>
      <c r="AK1449">
        <v>-0.269156178949852</v>
      </c>
      <c r="AL1449">
        <v>-4.1608194174075308</v>
      </c>
      <c r="AM1449">
        <v>1.535531144125993E-2</v>
      </c>
      <c r="AN1449" s="2"/>
    </row>
    <row r="1450" spans="1:40" x14ac:dyDescent="0.45">
      <c r="A1450">
        <v>1449</v>
      </c>
      <c r="B1450" t="s">
        <v>767</v>
      </c>
      <c r="C1450">
        <v>1973</v>
      </c>
      <c r="D1450">
        <v>26</v>
      </c>
      <c r="E1450" t="s">
        <v>37</v>
      </c>
      <c r="F1450" t="s">
        <v>17</v>
      </c>
      <c r="G1450">
        <v>543</v>
      </c>
      <c r="H1450">
        <v>75</v>
      </c>
      <c r="I1450">
        <v>135</v>
      </c>
      <c r="J1450">
        <v>93</v>
      </c>
      <c r="K1450">
        <v>26</v>
      </c>
      <c r="L1450">
        <v>2</v>
      </c>
      <c r="M1450">
        <v>12</v>
      </c>
      <c r="N1450">
        <v>78</v>
      </c>
      <c r="O1450">
        <v>140</v>
      </c>
      <c r="P1450" s="28">
        <v>5.3</v>
      </c>
      <c r="Q1450">
        <v>3.5</v>
      </c>
      <c r="R1450">
        <v>4</v>
      </c>
      <c r="S1450">
        <v>0.6</v>
      </c>
      <c r="T1450">
        <v>25</v>
      </c>
      <c r="U1450">
        <v>2</v>
      </c>
      <c r="V1450">
        <v>-47.217614202620098</v>
      </c>
      <c r="W1450">
        <v>9.8849386167406266</v>
      </c>
      <c r="X1450">
        <v>2.6105969127777451</v>
      </c>
      <c r="Y1450">
        <v>13.027353656946449</v>
      </c>
      <c r="Z1450">
        <v>-5.539102760492491</v>
      </c>
      <c r="AA1450">
        <v>-2.384504692095812</v>
      </c>
      <c r="AB1450">
        <v>-0.269234836087136</v>
      </c>
      <c r="AC1450">
        <v>0.48043254514568279</v>
      </c>
      <c r="AD1450">
        <v>-3.3803725855384603</v>
      </c>
      <c r="AE1450">
        <v>26.01096728626592</v>
      </c>
      <c r="AF1450">
        <v>-9.9129326309738151</v>
      </c>
      <c r="AG1450">
        <v>7.6595845574042905</v>
      </c>
      <c r="AH1450">
        <v>5.8690251683774397</v>
      </c>
      <c r="AI1450">
        <v>-6.6373612440558588E-2</v>
      </c>
      <c r="AJ1450">
        <v>-5.4657209306826751</v>
      </c>
      <c r="AK1450">
        <v>-0.269156178949852</v>
      </c>
      <c r="AL1450">
        <v>-8.9621136862227466</v>
      </c>
      <c r="AM1450">
        <v>1.2815861864639503E-4</v>
      </c>
      <c r="AN1450" s="2"/>
    </row>
    <row r="1451" spans="1:40" x14ac:dyDescent="0.45">
      <c r="A1451">
        <v>1450</v>
      </c>
      <c r="B1451" t="s">
        <v>768</v>
      </c>
      <c r="C1451">
        <v>1947</v>
      </c>
      <c r="D1451">
        <v>26</v>
      </c>
      <c r="E1451" t="s">
        <v>233</v>
      </c>
      <c r="F1451" t="s">
        <v>17</v>
      </c>
      <c r="G1451">
        <v>656</v>
      </c>
      <c r="H1451">
        <v>102</v>
      </c>
      <c r="I1451">
        <v>171</v>
      </c>
      <c r="J1451">
        <v>110</v>
      </c>
      <c r="K1451">
        <v>19</v>
      </c>
      <c r="L1451">
        <v>6</v>
      </c>
      <c r="M1451">
        <v>3</v>
      </c>
      <c r="N1451">
        <v>67</v>
      </c>
      <c r="O1451">
        <v>134</v>
      </c>
      <c r="P1451" s="28">
        <v>5.3</v>
      </c>
      <c r="Q1451">
        <v>2.7</v>
      </c>
      <c r="R1451">
        <v>4.5999999999999996</v>
      </c>
      <c r="S1451">
        <v>0</v>
      </c>
      <c r="T1451">
        <v>27</v>
      </c>
      <c r="U1451">
        <v>0</v>
      </c>
      <c r="V1451">
        <v>-47.217614202620098</v>
      </c>
      <c r="W1451">
        <v>11.942025290205986</v>
      </c>
      <c r="X1451">
        <v>3.550411801377733</v>
      </c>
      <c r="Y1451">
        <v>16.501314632132168</v>
      </c>
      <c r="Z1451">
        <v>-6.5516269210126241</v>
      </c>
      <c r="AA1451">
        <v>-1.742522659608478</v>
      </c>
      <c r="AB1451">
        <v>-0.80770450826140805</v>
      </c>
      <c r="AC1451">
        <v>0.1201081362864207</v>
      </c>
      <c r="AD1451">
        <v>-2.9036533747573956</v>
      </c>
      <c r="AE1451">
        <v>24.896211545425952</v>
      </c>
      <c r="AF1451">
        <v>-9.9129326309738151</v>
      </c>
      <c r="AG1451">
        <v>5.9088223728547389</v>
      </c>
      <c r="AH1451">
        <v>6.7493789436340554</v>
      </c>
      <c r="AI1451">
        <v>0</v>
      </c>
      <c r="AJ1451">
        <v>-5.9029786051372888</v>
      </c>
      <c r="AK1451">
        <v>0</v>
      </c>
      <c r="AL1451">
        <v>-5.3707601804540488</v>
      </c>
      <c r="AM1451">
        <v>4.6290667618085427E-3</v>
      </c>
      <c r="AN1451" s="2"/>
    </row>
    <row r="1452" spans="1:40" x14ac:dyDescent="0.45">
      <c r="A1452">
        <v>1451</v>
      </c>
      <c r="B1452" t="s">
        <v>480</v>
      </c>
      <c r="C1452">
        <v>1979</v>
      </c>
      <c r="D1452">
        <v>24</v>
      </c>
      <c r="E1452" t="s">
        <v>22</v>
      </c>
      <c r="F1452" t="s">
        <v>13</v>
      </c>
      <c r="G1452">
        <v>682</v>
      </c>
      <c r="H1452">
        <v>98</v>
      </c>
      <c r="I1452">
        <v>155</v>
      </c>
      <c r="J1452">
        <v>122</v>
      </c>
      <c r="K1452">
        <v>15</v>
      </c>
      <c r="L1452">
        <v>13</v>
      </c>
      <c r="M1452">
        <v>33</v>
      </c>
      <c r="N1452">
        <v>95</v>
      </c>
      <c r="O1452">
        <v>104</v>
      </c>
      <c r="P1452" s="28">
        <v>5.3</v>
      </c>
      <c r="Q1452">
        <v>3.1</v>
      </c>
      <c r="R1452">
        <v>3.5</v>
      </c>
      <c r="S1452">
        <v>2.4</v>
      </c>
      <c r="T1452">
        <v>6</v>
      </c>
      <c r="U1452">
        <v>1</v>
      </c>
      <c r="V1452">
        <v>-47.217614202620098</v>
      </c>
      <c r="W1452">
        <v>12.415337268171468</v>
      </c>
      <c r="X1452">
        <v>3.4111799660295867</v>
      </c>
      <c r="Y1452">
        <v>14.95733197649407</v>
      </c>
      <c r="Z1452">
        <v>-7.2663498578503649</v>
      </c>
      <c r="AA1452">
        <v>-1.37567578390143</v>
      </c>
      <c r="AB1452">
        <v>-1.7500264345663841</v>
      </c>
      <c r="AC1452">
        <v>1.3211894991506277</v>
      </c>
      <c r="AD1452">
        <v>-4.1171204567455604</v>
      </c>
      <c r="AE1452">
        <v>19.322432841226114</v>
      </c>
      <c r="AF1452">
        <v>-9.9129326309738151</v>
      </c>
      <c r="AG1452">
        <v>6.7842034651295142</v>
      </c>
      <c r="AH1452">
        <v>5.1353970223302596</v>
      </c>
      <c r="AI1452">
        <v>-0.26549444976223435</v>
      </c>
      <c r="AJ1452">
        <v>-1.3117730233638421</v>
      </c>
      <c r="AK1452">
        <v>-0.134578089474926</v>
      </c>
      <c r="AL1452">
        <v>-10.004492890727013</v>
      </c>
      <c r="AM1452">
        <v>4.5194367753391644E-5</v>
      </c>
      <c r="AN1452" s="2"/>
    </row>
    <row r="1453" spans="1:40" x14ac:dyDescent="0.45">
      <c r="A1453">
        <v>1452</v>
      </c>
      <c r="B1453" t="s">
        <v>318</v>
      </c>
      <c r="C1453">
        <v>1993</v>
      </c>
      <c r="D1453">
        <v>26</v>
      </c>
      <c r="E1453" t="s">
        <v>40</v>
      </c>
      <c r="F1453" t="s">
        <v>13</v>
      </c>
      <c r="G1453">
        <v>539</v>
      </c>
      <c r="H1453">
        <v>50</v>
      </c>
      <c r="I1453">
        <v>130</v>
      </c>
      <c r="J1453">
        <v>76</v>
      </c>
      <c r="K1453">
        <v>40</v>
      </c>
      <c r="L1453">
        <v>3</v>
      </c>
      <c r="M1453">
        <v>3</v>
      </c>
      <c r="N1453">
        <v>49</v>
      </c>
      <c r="O1453">
        <v>107</v>
      </c>
      <c r="P1453" s="28">
        <v>5.3</v>
      </c>
      <c r="Q1453">
        <v>3.4</v>
      </c>
      <c r="R1453">
        <v>3.1</v>
      </c>
      <c r="S1453">
        <v>3.1</v>
      </c>
      <c r="T1453">
        <v>6</v>
      </c>
      <c r="U1453">
        <v>-4</v>
      </c>
      <c r="V1453">
        <v>-47.217614202620098</v>
      </c>
      <c r="W1453">
        <v>9.8121213893613213</v>
      </c>
      <c r="X1453">
        <v>1.7403979418518301</v>
      </c>
      <c r="Y1453">
        <v>12.544859077059543</v>
      </c>
      <c r="Z1453">
        <v>-4.5265785999723578</v>
      </c>
      <c r="AA1453">
        <v>-3.6684687570704799</v>
      </c>
      <c r="AB1453">
        <v>-0.40385225413070402</v>
      </c>
      <c r="AC1453">
        <v>0.1201081362864207</v>
      </c>
      <c r="AD1453">
        <v>-2.1235673934792891</v>
      </c>
      <c r="AE1453">
        <v>19.879810711646098</v>
      </c>
      <c r="AF1453">
        <v>-9.9129326309738151</v>
      </c>
      <c r="AG1453">
        <v>7.4407392843355966</v>
      </c>
      <c r="AH1453">
        <v>4.5484945054925161</v>
      </c>
      <c r="AI1453">
        <v>-0.34293033094288611</v>
      </c>
      <c r="AJ1453">
        <v>-1.3117730233638421</v>
      </c>
      <c r="AK1453">
        <v>0.538312357899704</v>
      </c>
      <c r="AL1453">
        <v>-12.882873788620442</v>
      </c>
      <c r="AM1453">
        <v>2.5411944544365399E-6</v>
      </c>
      <c r="AN1453" s="2"/>
    </row>
    <row r="1454" spans="1:40" x14ac:dyDescent="0.45">
      <c r="A1454">
        <v>1453</v>
      </c>
      <c r="B1454" t="s">
        <v>32</v>
      </c>
      <c r="C1454">
        <v>2013</v>
      </c>
      <c r="D1454">
        <v>23</v>
      </c>
      <c r="E1454" t="s">
        <v>19</v>
      </c>
      <c r="F1454" t="s">
        <v>17</v>
      </c>
      <c r="G1454">
        <v>629</v>
      </c>
      <c r="H1454">
        <v>89</v>
      </c>
      <c r="I1454">
        <v>176</v>
      </c>
      <c r="J1454">
        <v>124</v>
      </c>
      <c r="K1454">
        <v>27</v>
      </c>
      <c r="L1454">
        <v>2</v>
      </c>
      <c r="M1454">
        <v>1</v>
      </c>
      <c r="N1454">
        <v>66</v>
      </c>
      <c r="O1454">
        <v>147</v>
      </c>
      <c r="P1454" s="28">
        <v>5.3</v>
      </c>
      <c r="Q1454">
        <v>3.3</v>
      </c>
      <c r="R1454">
        <v>5.0999999999999996</v>
      </c>
      <c r="S1454">
        <v>-0.7</v>
      </c>
      <c r="T1454">
        <v>36</v>
      </c>
      <c r="U1454">
        <v>1</v>
      </c>
      <c r="V1454">
        <v>-47.217614202620098</v>
      </c>
      <c r="W1454">
        <v>11.450509005395679</v>
      </c>
      <c r="X1454">
        <v>3.0979083364962574</v>
      </c>
      <c r="Y1454">
        <v>16.983809212019072</v>
      </c>
      <c r="Z1454">
        <v>-7.385470347323321</v>
      </c>
      <c r="AA1454">
        <v>-2.4762164110225742</v>
      </c>
      <c r="AB1454">
        <v>-0.269234836087136</v>
      </c>
      <c r="AC1454">
        <v>4.0036045428806899E-2</v>
      </c>
      <c r="AD1454">
        <v>-2.8603152646863896</v>
      </c>
      <c r="AE1454">
        <v>27.311515650579217</v>
      </c>
      <c r="AF1454">
        <v>-9.9129326309738151</v>
      </c>
      <c r="AG1454">
        <v>7.2218940112669019</v>
      </c>
      <c r="AH1454">
        <v>7.4830070896812355</v>
      </c>
      <c r="AI1454">
        <v>7.7435881180651686E-2</v>
      </c>
      <c r="AJ1454">
        <v>-7.8706381401830523</v>
      </c>
      <c r="AK1454">
        <v>-0.134578089474926</v>
      </c>
      <c r="AL1454">
        <v>-4.4608846903234838</v>
      </c>
      <c r="AM1454">
        <v>1.1420210840403419E-2</v>
      </c>
      <c r="AN1454" s="2"/>
    </row>
    <row r="1455" spans="1:40" x14ac:dyDescent="0.45">
      <c r="A1455">
        <v>1454</v>
      </c>
      <c r="B1455" t="s">
        <v>541</v>
      </c>
      <c r="C1455">
        <v>1952</v>
      </c>
      <c r="D1455">
        <v>28</v>
      </c>
      <c r="E1455" t="s">
        <v>228</v>
      </c>
      <c r="F1455" t="s">
        <v>17</v>
      </c>
      <c r="G1455">
        <v>619</v>
      </c>
      <c r="H1455">
        <v>87</v>
      </c>
      <c r="I1455">
        <v>129</v>
      </c>
      <c r="J1455">
        <v>69</v>
      </c>
      <c r="K1455">
        <v>27</v>
      </c>
      <c r="L1455">
        <v>1</v>
      </c>
      <c r="M1455">
        <v>2</v>
      </c>
      <c r="N1455">
        <v>107</v>
      </c>
      <c r="O1455">
        <v>142</v>
      </c>
      <c r="P1455" s="28">
        <v>5.3</v>
      </c>
      <c r="Q1455">
        <v>2.9</v>
      </c>
      <c r="R1455">
        <v>4.5</v>
      </c>
      <c r="S1455">
        <v>0</v>
      </c>
      <c r="T1455">
        <v>28</v>
      </c>
      <c r="U1455">
        <v>-1</v>
      </c>
      <c r="V1455">
        <v>-47.217614202620098</v>
      </c>
      <c r="W1455">
        <v>11.268465936947416</v>
      </c>
      <c r="X1455">
        <v>3.028292418822184</v>
      </c>
      <c r="Y1455">
        <v>12.448360161082162</v>
      </c>
      <c r="Z1455">
        <v>-4.1096568868170094</v>
      </c>
      <c r="AA1455">
        <v>-2.4762164110225742</v>
      </c>
      <c r="AB1455">
        <v>-0.134617418043568</v>
      </c>
      <c r="AC1455">
        <v>8.0072090857613798E-2</v>
      </c>
      <c r="AD1455">
        <v>-4.6371777775976311</v>
      </c>
      <c r="AE1455">
        <v>26.382552533212579</v>
      </c>
      <c r="AF1455">
        <v>-9.9129326309738151</v>
      </c>
      <c r="AG1455">
        <v>6.3465129189921266</v>
      </c>
      <c r="AH1455">
        <v>6.6026533144246198</v>
      </c>
      <c r="AI1455">
        <v>0</v>
      </c>
      <c r="AJ1455">
        <v>-6.1216074423645956</v>
      </c>
      <c r="AK1455">
        <v>0.134578089474926</v>
      </c>
      <c r="AL1455">
        <v>-8.3183353056256664</v>
      </c>
      <c r="AM1455">
        <v>2.4394219229191959E-4</v>
      </c>
      <c r="AN1455" s="2"/>
    </row>
    <row r="1456" spans="1:40" x14ac:dyDescent="0.45">
      <c r="A1456">
        <v>1455</v>
      </c>
      <c r="B1456" t="s">
        <v>747</v>
      </c>
      <c r="C1456">
        <v>2009</v>
      </c>
      <c r="D1456">
        <v>33</v>
      </c>
      <c r="E1456" t="s">
        <v>15</v>
      </c>
      <c r="F1456" t="s">
        <v>13</v>
      </c>
      <c r="G1456">
        <v>506</v>
      </c>
      <c r="H1456">
        <v>74</v>
      </c>
      <c r="I1456">
        <v>135</v>
      </c>
      <c r="J1456">
        <v>86</v>
      </c>
      <c r="K1456">
        <v>26</v>
      </c>
      <c r="L1456">
        <v>1</v>
      </c>
      <c r="M1456">
        <v>18</v>
      </c>
      <c r="N1456">
        <v>47</v>
      </c>
      <c r="O1456">
        <v>128</v>
      </c>
      <c r="P1456" s="28">
        <v>5.3</v>
      </c>
      <c r="Q1456">
        <v>3.5</v>
      </c>
      <c r="R1456">
        <v>4.0999999999999996</v>
      </c>
      <c r="S1456">
        <v>1.5</v>
      </c>
      <c r="T1456">
        <v>15</v>
      </c>
      <c r="U1456">
        <v>5</v>
      </c>
      <c r="V1456">
        <v>-47.217614202620098</v>
      </c>
      <c r="W1456">
        <v>9.2113792634820566</v>
      </c>
      <c r="X1456">
        <v>2.5757889539407084</v>
      </c>
      <c r="Y1456">
        <v>13.027353656946449</v>
      </c>
      <c r="Z1456">
        <v>-5.1221810473371425</v>
      </c>
      <c r="AA1456">
        <v>-2.384504692095812</v>
      </c>
      <c r="AB1456">
        <v>-0.134617418043568</v>
      </c>
      <c r="AC1456">
        <v>0.72064881771852418</v>
      </c>
      <c r="AD1456">
        <v>-2.0368911733372772</v>
      </c>
      <c r="AE1456">
        <v>23.781455804585985</v>
      </c>
      <c r="AF1456">
        <v>-9.9129326309738151</v>
      </c>
      <c r="AG1456">
        <v>7.6595845574042905</v>
      </c>
      <c r="AH1456">
        <v>6.0157507975868754</v>
      </c>
      <c r="AI1456">
        <v>-0.16593403110139648</v>
      </c>
      <c r="AJ1456">
        <v>-3.2794325584096051</v>
      </c>
      <c r="AK1456">
        <v>-0.67289044737463</v>
      </c>
      <c r="AL1456">
        <v>-7.9350363496284597</v>
      </c>
      <c r="AM1456">
        <v>3.5785085499496285E-4</v>
      </c>
      <c r="AN1456" s="2"/>
    </row>
    <row r="1457" spans="1:40" x14ac:dyDescent="0.45">
      <c r="A1457">
        <v>1456</v>
      </c>
      <c r="B1457" t="s">
        <v>545</v>
      </c>
      <c r="C1457">
        <v>1997</v>
      </c>
      <c r="D1457">
        <v>30</v>
      </c>
      <c r="E1457" t="s">
        <v>25</v>
      </c>
      <c r="F1457" t="s">
        <v>17</v>
      </c>
      <c r="G1457">
        <v>566</v>
      </c>
      <c r="H1457">
        <v>94</v>
      </c>
      <c r="I1457">
        <v>137</v>
      </c>
      <c r="J1457">
        <v>67</v>
      </c>
      <c r="K1457">
        <v>36</v>
      </c>
      <c r="L1457">
        <v>3</v>
      </c>
      <c r="M1457">
        <v>21</v>
      </c>
      <c r="N1457">
        <v>95</v>
      </c>
      <c r="O1457">
        <v>159</v>
      </c>
      <c r="P1457" s="28">
        <v>5.3</v>
      </c>
      <c r="Q1457">
        <v>3.6</v>
      </c>
      <c r="R1457">
        <v>5.6</v>
      </c>
      <c r="S1457">
        <v>0</v>
      </c>
      <c r="T1457">
        <v>37</v>
      </c>
      <c r="U1457">
        <v>0</v>
      </c>
      <c r="V1457">
        <v>-47.217614202620098</v>
      </c>
      <c r="W1457">
        <v>10.303637674171629</v>
      </c>
      <c r="X1457">
        <v>3.2719481306814404</v>
      </c>
      <c r="Y1457">
        <v>13.22035148890121</v>
      </c>
      <c r="Z1457">
        <v>-3.9905363973440524</v>
      </c>
      <c r="AA1457">
        <v>-3.3016218813634319</v>
      </c>
      <c r="AB1457">
        <v>-0.40385225413070402</v>
      </c>
      <c r="AC1457">
        <v>0.84075695400494488</v>
      </c>
      <c r="AD1457">
        <v>-4.1171204567455604</v>
      </c>
      <c r="AE1457">
        <v>29.541027132259153</v>
      </c>
      <c r="AF1457">
        <v>-9.9129326309738151</v>
      </c>
      <c r="AG1457">
        <v>7.8784298304729843</v>
      </c>
      <c r="AH1457">
        <v>8.2166352357284147</v>
      </c>
      <c r="AI1457">
        <v>0</v>
      </c>
      <c r="AJ1457">
        <v>-8.0892669774103592</v>
      </c>
      <c r="AK1457">
        <v>0</v>
      </c>
      <c r="AL1457">
        <v>-3.7601583543682517</v>
      </c>
      <c r="AM1457">
        <v>2.27504225292584E-2</v>
      </c>
      <c r="AN1457" s="2"/>
    </row>
    <row r="1458" spans="1:40" x14ac:dyDescent="0.45">
      <c r="A1458">
        <v>1457</v>
      </c>
      <c r="B1458" t="s">
        <v>769</v>
      </c>
      <c r="C1458">
        <v>1966</v>
      </c>
      <c r="D1458">
        <v>24</v>
      </c>
      <c r="E1458" t="s">
        <v>37</v>
      </c>
      <c r="F1458" t="s">
        <v>17</v>
      </c>
      <c r="G1458">
        <v>610</v>
      </c>
      <c r="H1458">
        <v>69</v>
      </c>
      <c r="I1458">
        <v>149</v>
      </c>
      <c r="J1458">
        <v>99</v>
      </c>
      <c r="K1458">
        <v>23</v>
      </c>
      <c r="L1458">
        <v>3</v>
      </c>
      <c r="M1458">
        <v>1</v>
      </c>
      <c r="N1458">
        <v>48</v>
      </c>
      <c r="O1458">
        <v>126</v>
      </c>
      <c r="P1458" s="28">
        <v>5.3</v>
      </c>
      <c r="Q1458">
        <v>3</v>
      </c>
      <c r="R1458">
        <v>4.9000000000000004</v>
      </c>
      <c r="S1458">
        <v>0.9</v>
      </c>
      <c r="T1458">
        <v>20</v>
      </c>
      <c r="U1458">
        <v>-1</v>
      </c>
      <c r="V1458">
        <v>-47.217614202620098</v>
      </c>
      <c r="W1458">
        <v>11.104627175343982</v>
      </c>
      <c r="X1458">
        <v>2.4017491597555254</v>
      </c>
      <c r="Y1458">
        <v>14.378338480629784</v>
      </c>
      <c r="Z1458">
        <v>-5.8964642289113609</v>
      </c>
      <c r="AA1458">
        <v>-2.1093695353155262</v>
      </c>
      <c r="AB1458">
        <v>-0.40385225413070402</v>
      </c>
      <c r="AC1458">
        <v>4.0036045428806899E-2</v>
      </c>
      <c r="AD1458">
        <v>-2.0802292834082832</v>
      </c>
      <c r="AE1458">
        <v>23.40987055763933</v>
      </c>
      <c r="AF1458">
        <v>-9.9129326309738151</v>
      </c>
      <c r="AG1458">
        <v>6.5653581920608204</v>
      </c>
      <c r="AH1458">
        <v>7.1895558312623642</v>
      </c>
      <c r="AI1458">
        <v>-9.9560418660837896E-2</v>
      </c>
      <c r="AJ1458">
        <v>-4.3725767445461399</v>
      </c>
      <c r="AK1458">
        <v>0.134578089474926</v>
      </c>
      <c r="AL1458">
        <v>-6.8684857669712294</v>
      </c>
      <c r="AM1458">
        <v>1.0389701703432191E-3</v>
      </c>
      <c r="AN1458" s="2"/>
    </row>
    <row r="1459" spans="1:40" x14ac:dyDescent="0.45">
      <c r="A1459">
        <v>1458</v>
      </c>
      <c r="B1459" t="s">
        <v>675</v>
      </c>
      <c r="C1459">
        <v>2007</v>
      </c>
      <c r="D1459">
        <v>29</v>
      </c>
      <c r="E1459" t="s">
        <v>52</v>
      </c>
      <c r="F1459" t="s">
        <v>17</v>
      </c>
      <c r="G1459">
        <v>558</v>
      </c>
      <c r="H1459">
        <v>72</v>
      </c>
      <c r="I1459">
        <v>157</v>
      </c>
      <c r="J1459">
        <v>92</v>
      </c>
      <c r="K1459">
        <v>35</v>
      </c>
      <c r="L1459">
        <v>4</v>
      </c>
      <c r="M1459">
        <v>0</v>
      </c>
      <c r="N1459">
        <v>43</v>
      </c>
      <c r="O1459">
        <v>128</v>
      </c>
      <c r="P1459" s="28">
        <v>5.3</v>
      </c>
      <c r="Q1459">
        <v>3.6</v>
      </c>
      <c r="R1459">
        <v>4.2</v>
      </c>
      <c r="S1459">
        <v>1.3</v>
      </c>
      <c r="T1459">
        <v>25</v>
      </c>
      <c r="U1459">
        <v>-1</v>
      </c>
      <c r="V1459">
        <v>-47.217614202620098</v>
      </c>
      <c r="W1459">
        <v>10.158003219413018</v>
      </c>
      <c r="X1459">
        <v>2.506173036266635</v>
      </c>
      <c r="Y1459">
        <v>15.150329808448832</v>
      </c>
      <c r="Z1459">
        <v>-5.4795425157560125</v>
      </c>
      <c r="AA1459">
        <v>-3.2099101624366702</v>
      </c>
      <c r="AB1459">
        <v>-0.538469672174272</v>
      </c>
      <c r="AC1459">
        <v>0</v>
      </c>
      <c r="AD1459">
        <v>-1.8635387330532538</v>
      </c>
      <c r="AE1459">
        <v>23.781455804585985</v>
      </c>
      <c r="AF1459">
        <v>-9.9129326309738151</v>
      </c>
      <c r="AG1459">
        <v>7.8784298304729843</v>
      </c>
      <c r="AH1459">
        <v>6.1624764267963119</v>
      </c>
      <c r="AI1459">
        <v>-0.14380949362121029</v>
      </c>
      <c r="AJ1459">
        <v>-5.4657209306826751</v>
      </c>
      <c r="AK1459">
        <v>0.134578089474926</v>
      </c>
      <c r="AL1459">
        <v>-8.0600921258593115</v>
      </c>
      <c r="AM1459">
        <v>3.1579794176977977E-4</v>
      </c>
      <c r="AN1459" s="2"/>
    </row>
    <row r="1460" spans="1:40" x14ac:dyDescent="0.45">
      <c r="A1460">
        <v>1459</v>
      </c>
      <c r="B1460" t="s">
        <v>387</v>
      </c>
      <c r="C1460">
        <v>1998</v>
      </c>
      <c r="D1460">
        <v>26</v>
      </c>
      <c r="E1460" t="s">
        <v>235</v>
      </c>
      <c r="F1460" t="s">
        <v>13</v>
      </c>
      <c r="G1460">
        <v>663</v>
      </c>
      <c r="H1460">
        <v>108</v>
      </c>
      <c r="I1460">
        <v>168</v>
      </c>
      <c r="J1460">
        <v>86</v>
      </c>
      <c r="K1460">
        <v>35</v>
      </c>
      <c r="L1460">
        <v>2</v>
      </c>
      <c r="M1460">
        <v>5</v>
      </c>
      <c r="N1460">
        <v>76</v>
      </c>
      <c r="O1460">
        <v>146</v>
      </c>
      <c r="P1460" s="28">
        <v>5.3</v>
      </c>
      <c r="Q1460">
        <v>3</v>
      </c>
      <c r="R1460">
        <v>5.0999999999999996</v>
      </c>
      <c r="S1460">
        <v>-0.3</v>
      </c>
      <c r="T1460">
        <v>37</v>
      </c>
      <c r="U1460">
        <v>-2</v>
      </c>
      <c r="V1460">
        <v>-47.217614202620098</v>
      </c>
      <c r="W1460">
        <v>12.069455438119769</v>
      </c>
      <c r="X1460">
        <v>3.7592595543999527</v>
      </c>
      <c r="Y1460">
        <v>16.211817884200023</v>
      </c>
      <c r="Z1460">
        <v>-5.1221810473371425</v>
      </c>
      <c r="AA1460">
        <v>-3.2099101624366702</v>
      </c>
      <c r="AB1460">
        <v>-0.269234836087136</v>
      </c>
      <c r="AC1460">
        <v>0.20018022714403449</v>
      </c>
      <c r="AD1460">
        <v>-3.2936963653964484</v>
      </c>
      <c r="AE1460">
        <v>27.125723027105888</v>
      </c>
      <c r="AF1460">
        <v>-9.9129326309738151</v>
      </c>
      <c r="AG1460">
        <v>6.5653581920608204</v>
      </c>
      <c r="AH1460">
        <v>7.4830070896812355</v>
      </c>
      <c r="AI1460">
        <v>3.3186806220279294E-2</v>
      </c>
      <c r="AJ1460">
        <v>-8.0892669774103592</v>
      </c>
      <c r="AK1460">
        <v>0.269156178949852</v>
      </c>
      <c r="AL1460">
        <v>-3.3976918243798178</v>
      </c>
      <c r="AM1460">
        <v>3.2367678808633199E-2</v>
      </c>
      <c r="AN1460" s="2"/>
    </row>
    <row r="1461" spans="1:40" x14ac:dyDescent="0.45">
      <c r="A1461">
        <v>1460</v>
      </c>
      <c r="B1461" t="s">
        <v>481</v>
      </c>
      <c r="C1461">
        <v>1993</v>
      </c>
      <c r="D1461">
        <v>24</v>
      </c>
      <c r="E1461" t="s">
        <v>158</v>
      </c>
      <c r="F1461" t="s">
        <v>13</v>
      </c>
      <c r="G1461">
        <v>610</v>
      </c>
      <c r="H1461">
        <v>93</v>
      </c>
      <c r="I1461">
        <v>146</v>
      </c>
      <c r="J1461">
        <v>79</v>
      </c>
      <c r="K1461">
        <v>35</v>
      </c>
      <c r="L1461">
        <v>1</v>
      </c>
      <c r="M1461">
        <v>5</v>
      </c>
      <c r="N1461">
        <v>82</v>
      </c>
      <c r="O1461">
        <v>143</v>
      </c>
      <c r="P1461" s="28">
        <v>5.3</v>
      </c>
      <c r="Q1461">
        <v>3.1</v>
      </c>
      <c r="R1461">
        <v>5.0999999999999996</v>
      </c>
      <c r="S1461">
        <v>-0.3</v>
      </c>
      <c r="T1461">
        <v>33</v>
      </c>
      <c r="U1461">
        <v>1</v>
      </c>
      <c r="V1461">
        <v>-47.217614202620098</v>
      </c>
      <c r="W1461">
        <v>11.104627175343982</v>
      </c>
      <c r="X1461">
        <v>3.2371401718444037</v>
      </c>
      <c r="Y1461">
        <v>14.08884173269764</v>
      </c>
      <c r="Z1461">
        <v>-4.7052593341817932</v>
      </c>
      <c r="AA1461">
        <v>-3.2099101624366702</v>
      </c>
      <c r="AB1461">
        <v>-0.134617418043568</v>
      </c>
      <c r="AC1461">
        <v>0.20018022714403449</v>
      </c>
      <c r="AD1461">
        <v>-3.5537250258224837</v>
      </c>
      <c r="AE1461">
        <v>26.568345156685904</v>
      </c>
      <c r="AF1461">
        <v>-9.9129326309738151</v>
      </c>
      <c r="AG1461">
        <v>6.7842034651295142</v>
      </c>
      <c r="AH1461">
        <v>7.4830070896812355</v>
      </c>
      <c r="AI1461">
        <v>3.3186806220279294E-2</v>
      </c>
      <c r="AJ1461">
        <v>-7.2147516285011308</v>
      </c>
      <c r="AK1461">
        <v>-0.134578089474926</v>
      </c>
      <c r="AL1461">
        <v>-6.583856667307499</v>
      </c>
      <c r="AM1461">
        <v>1.3805984427400705E-3</v>
      </c>
      <c r="AN1461" s="2"/>
    </row>
    <row r="1462" spans="1:40" x14ac:dyDescent="0.45">
      <c r="A1462">
        <v>1461</v>
      </c>
      <c r="B1462" t="s">
        <v>518</v>
      </c>
      <c r="C1462">
        <v>1951</v>
      </c>
      <c r="D1462">
        <v>27</v>
      </c>
      <c r="E1462" t="s">
        <v>233</v>
      </c>
      <c r="F1462" t="s">
        <v>17</v>
      </c>
      <c r="G1462">
        <v>603</v>
      </c>
      <c r="H1462">
        <v>89</v>
      </c>
      <c r="I1462">
        <v>152</v>
      </c>
      <c r="J1462">
        <v>85</v>
      </c>
      <c r="K1462">
        <v>27</v>
      </c>
      <c r="L1462">
        <v>8</v>
      </c>
      <c r="M1462">
        <v>5</v>
      </c>
      <c r="N1462">
        <v>73</v>
      </c>
      <c r="O1462">
        <v>150</v>
      </c>
      <c r="P1462" s="28">
        <v>5.3</v>
      </c>
      <c r="Q1462">
        <v>2.9</v>
      </c>
      <c r="R1462">
        <v>5.9</v>
      </c>
      <c r="S1462">
        <v>-0.8</v>
      </c>
      <c r="T1462">
        <v>35</v>
      </c>
      <c r="U1462">
        <v>2</v>
      </c>
      <c r="V1462">
        <v>-47.217614202620098</v>
      </c>
      <c r="W1462">
        <v>10.977197027430197</v>
      </c>
      <c r="X1462">
        <v>3.0979083364962574</v>
      </c>
      <c r="Y1462">
        <v>14.667835228561927</v>
      </c>
      <c r="Z1462">
        <v>-5.062620802600664</v>
      </c>
      <c r="AA1462">
        <v>-2.4762164110225742</v>
      </c>
      <c r="AB1462">
        <v>-1.076939344348544</v>
      </c>
      <c r="AC1462">
        <v>0.20018022714403449</v>
      </c>
      <c r="AD1462">
        <v>-3.1636820351834309</v>
      </c>
      <c r="AE1462">
        <v>27.868893520999201</v>
      </c>
      <c r="AF1462">
        <v>-9.9129326309738151</v>
      </c>
      <c r="AG1462">
        <v>6.3465129189921266</v>
      </c>
      <c r="AH1462">
        <v>8.6568121233567243</v>
      </c>
      <c r="AI1462">
        <v>8.8498149920744798E-2</v>
      </c>
      <c r="AJ1462">
        <v>-7.6520093029557446</v>
      </c>
      <c r="AK1462">
        <v>-0.269156178949852</v>
      </c>
      <c r="AL1462">
        <v>-4.9273333757535092</v>
      </c>
      <c r="AM1462">
        <v>7.1936754375852563E-3</v>
      </c>
      <c r="AN1462" s="2"/>
    </row>
    <row r="1463" spans="1:40" x14ac:dyDescent="0.45">
      <c r="A1463">
        <v>1462</v>
      </c>
      <c r="B1463" t="s">
        <v>355</v>
      </c>
      <c r="C1463">
        <v>1967</v>
      </c>
      <c r="D1463">
        <v>25</v>
      </c>
      <c r="E1463" t="s">
        <v>46</v>
      </c>
      <c r="F1463" t="s">
        <v>17</v>
      </c>
      <c r="G1463">
        <v>683</v>
      </c>
      <c r="H1463">
        <v>102</v>
      </c>
      <c r="I1463">
        <v>148</v>
      </c>
      <c r="J1463">
        <v>79</v>
      </c>
      <c r="K1463">
        <v>29</v>
      </c>
      <c r="L1463">
        <v>3</v>
      </c>
      <c r="M1463">
        <v>16</v>
      </c>
      <c r="N1463">
        <v>74</v>
      </c>
      <c r="O1463">
        <v>138</v>
      </c>
      <c r="P1463" s="28">
        <v>5.3</v>
      </c>
      <c r="Q1463">
        <v>2.8</v>
      </c>
      <c r="R1463">
        <v>6.5</v>
      </c>
      <c r="S1463">
        <v>-1.3</v>
      </c>
      <c r="T1463">
        <v>31</v>
      </c>
      <c r="U1463">
        <v>5</v>
      </c>
      <c r="V1463">
        <v>-47.217614202620098</v>
      </c>
      <c r="W1463">
        <v>12.433541575016294</v>
      </c>
      <c r="X1463">
        <v>3.550411801377733</v>
      </c>
      <c r="Y1463">
        <v>14.281839564652403</v>
      </c>
      <c r="Z1463">
        <v>-4.7052593341817932</v>
      </c>
      <c r="AA1463">
        <v>-2.6596398488760977</v>
      </c>
      <c r="AB1463">
        <v>-0.40385225413070402</v>
      </c>
      <c r="AC1463">
        <v>0.64057672686091038</v>
      </c>
      <c r="AD1463">
        <v>-3.2070201452544369</v>
      </c>
      <c r="AE1463">
        <v>25.639382039319266</v>
      </c>
      <c r="AF1463">
        <v>-9.9129326309738151</v>
      </c>
      <c r="AG1463">
        <v>6.1276676459234318</v>
      </c>
      <c r="AH1463">
        <v>9.5371658986133401</v>
      </c>
      <c r="AI1463">
        <v>0.14380949362121029</v>
      </c>
      <c r="AJ1463">
        <v>-6.7774939540465171</v>
      </c>
      <c r="AK1463">
        <v>-0.67289044737463</v>
      </c>
      <c r="AL1463">
        <v>-3.2023080720735044</v>
      </c>
      <c r="AM1463">
        <v>3.9078958286374636E-2</v>
      </c>
      <c r="AN1463" s="2"/>
    </row>
    <row r="1464" spans="1:40" x14ac:dyDescent="0.45">
      <c r="A1464">
        <v>1463</v>
      </c>
      <c r="B1464" t="s">
        <v>770</v>
      </c>
      <c r="C1464">
        <v>1986</v>
      </c>
      <c r="D1464">
        <v>27</v>
      </c>
      <c r="E1464" t="s">
        <v>46</v>
      </c>
      <c r="F1464" t="s">
        <v>17</v>
      </c>
      <c r="G1464">
        <v>640</v>
      </c>
      <c r="H1464">
        <v>83</v>
      </c>
      <c r="I1464">
        <v>184</v>
      </c>
      <c r="J1464">
        <v>126</v>
      </c>
      <c r="K1464">
        <v>33</v>
      </c>
      <c r="L1464">
        <v>5</v>
      </c>
      <c r="M1464">
        <v>22</v>
      </c>
      <c r="N1464">
        <v>38</v>
      </c>
      <c r="O1464">
        <v>134</v>
      </c>
      <c r="P1464" s="28">
        <v>5.2</v>
      </c>
      <c r="Q1464">
        <v>3</v>
      </c>
      <c r="R1464">
        <v>4</v>
      </c>
      <c r="S1464">
        <v>0.7</v>
      </c>
      <c r="T1464">
        <v>24</v>
      </c>
      <c r="U1464">
        <v>-2</v>
      </c>
      <c r="V1464">
        <v>-47.217614202620098</v>
      </c>
      <c r="W1464">
        <v>11.650756380688767</v>
      </c>
      <c r="X1464">
        <v>2.8890605834740377</v>
      </c>
      <c r="Y1464">
        <v>17.755800539838123</v>
      </c>
      <c r="Z1464">
        <v>-7.5045908367962779</v>
      </c>
      <c r="AA1464">
        <v>-3.0264867245831457</v>
      </c>
      <c r="AB1464">
        <v>-0.67308709021783997</v>
      </c>
      <c r="AC1464">
        <v>0.88079299943375178</v>
      </c>
      <c r="AD1464">
        <v>-1.6468481826982242</v>
      </c>
      <c r="AE1464">
        <v>24.896211545425952</v>
      </c>
      <c r="AF1464">
        <v>-9.72589616623846</v>
      </c>
      <c r="AG1464">
        <v>6.5653581920608204</v>
      </c>
      <c r="AH1464">
        <v>5.8690251683774397</v>
      </c>
      <c r="AI1464">
        <v>-7.7435881180651686E-2</v>
      </c>
      <c r="AJ1464">
        <v>-5.2470920934553682</v>
      </c>
      <c r="AK1464">
        <v>0.269156178949852</v>
      </c>
      <c r="AL1464">
        <v>-4.3428895895413167</v>
      </c>
      <c r="AM1464">
        <v>1.283210890220211E-2</v>
      </c>
      <c r="AN1464" s="2"/>
    </row>
    <row r="1465" spans="1:40" x14ac:dyDescent="0.45">
      <c r="A1465">
        <v>1464</v>
      </c>
      <c r="B1465" t="s">
        <v>771</v>
      </c>
      <c r="C1465">
        <v>2013</v>
      </c>
      <c r="D1465">
        <v>26</v>
      </c>
      <c r="E1465" t="s">
        <v>73</v>
      </c>
      <c r="F1465" t="s">
        <v>17</v>
      </c>
      <c r="G1465">
        <v>697</v>
      </c>
      <c r="H1465">
        <v>89</v>
      </c>
      <c r="I1465">
        <v>164</v>
      </c>
      <c r="J1465">
        <v>90</v>
      </c>
      <c r="K1465">
        <v>43</v>
      </c>
      <c r="L1465">
        <v>1</v>
      </c>
      <c r="M1465">
        <v>7</v>
      </c>
      <c r="N1465">
        <v>63</v>
      </c>
      <c r="O1465">
        <v>120</v>
      </c>
      <c r="P1465" s="28">
        <v>5.2</v>
      </c>
      <c r="Q1465">
        <v>3.1</v>
      </c>
      <c r="R1465">
        <v>3.4</v>
      </c>
      <c r="S1465">
        <v>1</v>
      </c>
      <c r="T1465">
        <v>17</v>
      </c>
      <c r="U1465">
        <v>2</v>
      </c>
      <c r="V1465">
        <v>-47.217614202620098</v>
      </c>
      <c r="W1465">
        <v>12.68840187084386</v>
      </c>
      <c r="X1465">
        <v>3.0979083364962574</v>
      </c>
      <c r="Y1465">
        <v>15.825822220290499</v>
      </c>
      <c r="Z1465">
        <v>-5.3604220262830555</v>
      </c>
      <c r="AA1465">
        <v>-3.9436039138507661</v>
      </c>
      <c r="AB1465">
        <v>-0.134617418043568</v>
      </c>
      <c r="AC1465">
        <v>0.28025231800164829</v>
      </c>
      <c r="AD1465">
        <v>-2.7303009344733717</v>
      </c>
      <c r="AE1465">
        <v>22.295114816799362</v>
      </c>
      <c r="AF1465">
        <v>-9.72589616623846</v>
      </c>
      <c r="AG1465">
        <v>6.7842034651295142</v>
      </c>
      <c r="AH1465">
        <v>4.988671393120824</v>
      </c>
      <c r="AI1465">
        <v>-0.11062268740093099</v>
      </c>
      <c r="AJ1465">
        <v>-3.7166902328642188</v>
      </c>
      <c r="AK1465">
        <v>-0.269156178949852</v>
      </c>
      <c r="AL1465">
        <v>-7.2485493400423548</v>
      </c>
      <c r="AM1465">
        <v>7.1069990442347044E-4</v>
      </c>
      <c r="AN1465" s="2"/>
    </row>
    <row r="1466" spans="1:40" x14ac:dyDescent="0.45">
      <c r="A1466">
        <v>1465</v>
      </c>
      <c r="B1466" t="s">
        <v>478</v>
      </c>
      <c r="C1466">
        <v>2014</v>
      </c>
      <c r="D1466">
        <v>25</v>
      </c>
      <c r="E1466" t="s">
        <v>31</v>
      </c>
      <c r="F1466" t="s">
        <v>13</v>
      </c>
      <c r="G1466">
        <v>538</v>
      </c>
      <c r="H1466">
        <v>76</v>
      </c>
      <c r="I1466">
        <v>146</v>
      </c>
      <c r="J1466">
        <v>109</v>
      </c>
      <c r="K1466">
        <v>26</v>
      </c>
      <c r="L1466">
        <v>10</v>
      </c>
      <c r="M1466">
        <v>15</v>
      </c>
      <c r="N1466">
        <v>43</v>
      </c>
      <c r="O1466">
        <v>120</v>
      </c>
      <c r="P1466" s="28">
        <v>5.2</v>
      </c>
      <c r="Q1466">
        <v>3.4</v>
      </c>
      <c r="R1466">
        <v>4</v>
      </c>
      <c r="S1466">
        <v>1.7</v>
      </c>
      <c r="T1466">
        <v>14</v>
      </c>
      <c r="U1466">
        <v>1</v>
      </c>
      <c r="V1466">
        <v>-47.217614202620098</v>
      </c>
      <c r="W1466">
        <v>9.7939170825164954</v>
      </c>
      <c r="X1466">
        <v>2.6454048716147818</v>
      </c>
      <c r="Y1466">
        <v>14.08884173269764</v>
      </c>
      <c r="Z1466">
        <v>-6.4920666762761456</v>
      </c>
      <c r="AA1466">
        <v>-2.384504692095812</v>
      </c>
      <c r="AB1466">
        <v>-1.3461741804356799</v>
      </c>
      <c r="AC1466">
        <v>0.60054068143210348</v>
      </c>
      <c r="AD1466">
        <v>-1.8635387330532538</v>
      </c>
      <c r="AE1466">
        <v>22.295114816799362</v>
      </c>
      <c r="AF1466">
        <v>-9.72589616623846</v>
      </c>
      <c r="AG1466">
        <v>7.4407392843355966</v>
      </c>
      <c r="AH1466">
        <v>5.8690251683774397</v>
      </c>
      <c r="AI1466">
        <v>-0.18805856858158268</v>
      </c>
      <c r="AJ1466">
        <v>-3.0608037211822978</v>
      </c>
      <c r="AK1466">
        <v>-0.134578089474926</v>
      </c>
      <c r="AL1466">
        <v>-9.6796513921848391</v>
      </c>
      <c r="AM1466">
        <v>6.253939163900701E-5</v>
      </c>
      <c r="AN1466" s="2"/>
    </row>
    <row r="1467" spans="1:40" x14ac:dyDescent="0.45">
      <c r="A1467">
        <v>1466</v>
      </c>
      <c r="B1467" t="s">
        <v>772</v>
      </c>
      <c r="C1467">
        <v>2002</v>
      </c>
      <c r="D1467">
        <v>27</v>
      </c>
      <c r="E1467" t="s">
        <v>89</v>
      </c>
      <c r="F1467" t="s">
        <v>13</v>
      </c>
      <c r="G1467">
        <v>702</v>
      </c>
      <c r="H1467">
        <v>107</v>
      </c>
      <c r="I1467">
        <v>178</v>
      </c>
      <c r="J1467">
        <v>142</v>
      </c>
      <c r="K1467">
        <v>22</v>
      </c>
      <c r="L1467">
        <v>6</v>
      </c>
      <c r="M1467">
        <v>21</v>
      </c>
      <c r="N1467">
        <v>45</v>
      </c>
      <c r="O1467">
        <v>101</v>
      </c>
      <c r="P1467" s="28">
        <v>5.2</v>
      </c>
      <c r="Q1467">
        <v>2.9</v>
      </c>
      <c r="R1467">
        <v>4.3</v>
      </c>
      <c r="S1467">
        <v>1.9</v>
      </c>
      <c r="T1467">
        <v>6</v>
      </c>
      <c r="U1467">
        <v>6</v>
      </c>
      <c r="V1467">
        <v>-47.217614202620098</v>
      </c>
      <c r="W1467">
        <v>12.779423405067991</v>
      </c>
      <c r="X1467">
        <v>3.7244515955629161</v>
      </c>
      <c r="Y1467">
        <v>17.176807043973835</v>
      </c>
      <c r="Z1467">
        <v>-8.4575547525799326</v>
      </c>
      <c r="AA1467">
        <v>-2.017657816388764</v>
      </c>
      <c r="AB1467">
        <v>-0.80770450826140805</v>
      </c>
      <c r="AC1467">
        <v>0.84075695400494488</v>
      </c>
      <c r="AD1467">
        <v>-1.9502149531952655</v>
      </c>
      <c r="AE1467">
        <v>18.76505497080613</v>
      </c>
      <c r="AF1467">
        <v>-9.72589616623846</v>
      </c>
      <c r="AG1467">
        <v>6.3465129189921266</v>
      </c>
      <c r="AH1467">
        <v>6.3092020560057476</v>
      </c>
      <c r="AI1467">
        <v>-0.21018310606176888</v>
      </c>
      <c r="AJ1467">
        <v>-1.3117730233638421</v>
      </c>
      <c r="AK1467">
        <v>-0.807468536849556</v>
      </c>
      <c r="AL1467">
        <v>-6.5638581211454063</v>
      </c>
      <c r="AM1467">
        <v>1.4084470549921943E-3</v>
      </c>
      <c r="AN1467" s="2"/>
    </row>
    <row r="1468" spans="1:40" x14ac:dyDescent="0.45">
      <c r="A1468">
        <v>1467</v>
      </c>
      <c r="B1468" t="s">
        <v>773</v>
      </c>
      <c r="C1468">
        <v>1972</v>
      </c>
      <c r="D1468">
        <v>29</v>
      </c>
      <c r="E1468" t="s">
        <v>94</v>
      </c>
      <c r="F1468" t="s">
        <v>13</v>
      </c>
      <c r="G1468">
        <v>537</v>
      </c>
      <c r="H1468">
        <v>63</v>
      </c>
      <c r="I1468">
        <v>123</v>
      </c>
      <c r="J1468">
        <v>77</v>
      </c>
      <c r="K1468">
        <v>18</v>
      </c>
      <c r="L1468">
        <v>2</v>
      </c>
      <c r="M1468">
        <v>0</v>
      </c>
      <c r="N1468">
        <v>68</v>
      </c>
      <c r="O1468">
        <v>163</v>
      </c>
      <c r="P1468" s="28">
        <v>5.2</v>
      </c>
      <c r="Q1468">
        <v>3.2</v>
      </c>
      <c r="R1468">
        <v>5.3</v>
      </c>
      <c r="S1468">
        <v>-0.9</v>
      </c>
      <c r="T1468">
        <v>32</v>
      </c>
      <c r="U1468">
        <v>1</v>
      </c>
      <c r="V1468">
        <v>-47.217614202620098</v>
      </c>
      <c r="W1468">
        <v>9.7757127756716677</v>
      </c>
      <c r="X1468">
        <v>2.1929014067333057</v>
      </c>
      <c r="Y1468">
        <v>11.869366665217875</v>
      </c>
      <c r="Z1468">
        <v>-4.5861388447088363</v>
      </c>
      <c r="AA1468">
        <v>-1.650810940681716</v>
      </c>
      <c r="AB1468">
        <v>-0.269234836087136</v>
      </c>
      <c r="AC1468">
        <v>0</v>
      </c>
      <c r="AD1468">
        <v>-2.9469914848284011</v>
      </c>
      <c r="AE1468">
        <v>30.284197626152466</v>
      </c>
      <c r="AF1468">
        <v>-9.72589616623846</v>
      </c>
      <c r="AG1468">
        <v>7.0030487381982089</v>
      </c>
      <c r="AH1468">
        <v>7.7764583481001077</v>
      </c>
      <c r="AI1468">
        <v>9.9560418660837896E-2</v>
      </c>
      <c r="AJ1468">
        <v>-6.996122791273824</v>
      </c>
      <c r="AK1468">
        <v>-0.134578089474926</v>
      </c>
      <c r="AL1468">
        <v>-4.5261413771789307</v>
      </c>
      <c r="AM1468">
        <v>1.0706485607376064E-2</v>
      </c>
      <c r="AN1468" s="2"/>
    </row>
    <row r="1469" spans="1:40" x14ac:dyDescent="0.45">
      <c r="A1469">
        <v>1468</v>
      </c>
      <c r="B1469" t="s">
        <v>342</v>
      </c>
      <c r="C1469">
        <v>1965</v>
      </c>
      <c r="D1469">
        <v>23</v>
      </c>
      <c r="E1469" t="s">
        <v>158</v>
      </c>
      <c r="F1469" t="s">
        <v>13</v>
      </c>
      <c r="G1469">
        <v>683</v>
      </c>
      <c r="H1469">
        <v>66</v>
      </c>
      <c r="I1469">
        <v>167</v>
      </c>
      <c r="J1469">
        <v>126</v>
      </c>
      <c r="K1469">
        <v>19</v>
      </c>
      <c r="L1469">
        <v>7</v>
      </c>
      <c r="M1469">
        <v>13</v>
      </c>
      <c r="N1469">
        <v>54</v>
      </c>
      <c r="O1469">
        <v>114</v>
      </c>
      <c r="P1469" s="28">
        <v>5.2</v>
      </c>
      <c r="Q1469">
        <v>3.1</v>
      </c>
      <c r="R1469">
        <v>4.5999999999999996</v>
      </c>
      <c r="S1469">
        <v>1.8</v>
      </c>
      <c r="T1469">
        <v>12</v>
      </c>
      <c r="U1469">
        <v>0</v>
      </c>
      <c r="V1469">
        <v>-47.217614202620098</v>
      </c>
      <c r="W1469">
        <v>12.433541575016294</v>
      </c>
      <c r="X1469">
        <v>2.2973252832444158</v>
      </c>
      <c r="Y1469">
        <v>16.115318968222642</v>
      </c>
      <c r="Z1469">
        <v>-7.5045908367962779</v>
      </c>
      <c r="AA1469">
        <v>-1.742522659608478</v>
      </c>
      <c r="AB1469">
        <v>-0.94232192630497602</v>
      </c>
      <c r="AC1469">
        <v>0.52046859057448969</v>
      </c>
      <c r="AD1469">
        <v>-2.3402579438343185</v>
      </c>
      <c r="AE1469">
        <v>21.180359075959391</v>
      </c>
      <c r="AF1469">
        <v>-9.72589616623846</v>
      </c>
      <c r="AG1469">
        <v>6.7842034651295142</v>
      </c>
      <c r="AH1469">
        <v>6.7493789436340554</v>
      </c>
      <c r="AI1469">
        <v>-0.19912083732167579</v>
      </c>
      <c r="AJ1469">
        <v>-2.6235460467276841</v>
      </c>
      <c r="AK1469">
        <v>0</v>
      </c>
      <c r="AL1469">
        <v>-6.2152747176711705</v>
      </c>
      <c r="AM1469">
        <v>1.9946805032766209E-3</v>
      </c>
      <c r="AN1469" s="2"/>
    </row>
    <row r="1470" spans="1:40" x14ac:dyDescent="0.45">
      <c r="A1470">
        <v>1469</v>
      </c>
      <c r="B1470" t="s">
        <v>344</v>
      </c>
      <c r="C1470">
        <v>2001</v>
      </c>
      <c r="D1470">
        <v>24</v>
      </c>
      <c r="E1470" t="s">
        <v>89</v>
      </c>
      <c r="F1470" t="s">
        <v>13</v>
      </c>
      <c r="G1470">
        <v>708</v>
      </c>
      <c r="H1470">
        <v>100</v>
      </c>
      <c r="I1470">
        <v>147</v>
      </c>
      <c r="J1470">
        <v>66</v>
      </c>
      <c r="K1470">
        <v>38</v>
      </c>
      <c r="L1470">
        <v>2</v>
      </c>
      <c r="M1470">
        <v>10</v>
      </c>
      <c r="N1470">
        <v>107</v>
      </c>
      <c r="O1470">
        <v>133</v>
      </c>
      <c r="P1470" s="28">
        <v>5.2</v>
      </c>
      <c r="Q1470">
        <v>2.8</v>
      </c>
      <c r="R1470">
        <v>5.5</v>
      </c>
      <c r="S1470">
        <v>0.1</v>
      </c>
      <c r="T1470">
        <v>26</v>
      </c>
      <c r="U1470">
        <v>1</v>
      </c>
      <c r="V1470">
        <v>-47.217614202620098</v>
      </c>
      <c r="W1470">
        <v>12.888649246136948</v>
      </c>
      <c r="X1470">
        <v>3.4807958837036601</v>
      </c>
      <c r="Y1470">
        <v>14.185340648675021</v>
      </c>
      <c r="Z1470">
        <v>-3.9309761526075744</v>
      </c>
      <c r="AA1470">
        <v>-3.4850453192169559</v>
      </c>
      <c r="AB1470">
        <v>-0.269234836087136</v>
      </c>
      <c r="AC1470">
        <v>0.40036045428806899</v>
      </c>
      <c r="AD1470">
        <v>-4.6371777775976311</v>
      </c>
      <c r="AE1470">
        <v>24.710418921952623</v>
      </c>
      <c r="AF1470">
        <v>-9.72589616623846</v>
      </c>
      <c r="AG1470">
        <v>6.1276676459234318</v>
      </c>
      <c r="AH1470">
        <v>8.0699096065189799</v>
      </c>
      <c r="AI1470">
        <v>-1.10622687400931E-2</v>
      </c>
      <c r="AJ1470">
        <v>-5.6843497679099819</v>
      </c>
      <c r="AK1470">
        <v>-0.134578089474926</v>
      </c>
      <c r="AL1470">
        <v>-5.2327921732941221</v>
      </c>
      <c r="AM1470">
        <v>5.3102488964308628E-3</v>
      </c>
      <c r="AN1470" s="2"/>
    </row>
    <row r="1471" spans="1:40" x14ac:dyDescent="0.45">
      <c r="A1471">
        <v>1470</v>
      </c>
      <c r="B1471" t="s">
        <v>774</v>
      </c>
      <c r="C1471">
        <v>1978</v>
      </c>
      <c r="D1471">
        <v>27</v>
      </c>
      <c r="E1471" t="s">
        <v>28</v>
      </c>
      <c r="F1471" t="s">
        <v>17</v>
      </c>
      <c r="G1471">
        <v>657</v>
      </c>
      <c r="H1471">
        <v>85</v>
      </c>
      <c r="I1471">
        <v>143</v>
      </c>
      <c r="J1471">
        <v>74</v>
      </c>
      <c r="K1471">
        <v>32</v>
      </c>
      <c r="L1471">
        <v>2</v>
      </c>
      <c r="M1471">
        <v>8</v>
      </c>
      <c r="N1471">
        <v>100</v>
      </c>
      <c r="O1471">
        <v>153</v>
      </c>
      <c r="P1471" s="28">
        <v>5.2</v>
      </c>
      <c r="Q1471">
        <v>3.2</v>
      </c>
      <c r="R1471">
        <v>5.3</v>
      </c>
      <c r="S1471">
        <v>-0.8</v>
      </c>
      <c r="T1471">
        <v>40</v>
      </c>
      <c r="U1471">
        <v>-4</v>
      </c>
      <c r="V1471">
        <v>-47.217614202620098</v>
      </c>
      <c r="W1471">
        <v>11.960229597050812</v>
      </c>
      <c r="X1471">
        <v>2.9586765011481111</v>
      </c>
      <c r="Y1471">
        <v>13.799344984765497</v>
      </c>
      <c r="Z1471">
        <v>-4.4074581104994017</v>
      </c>
      <c r="AA1471">
        <v>-2.9347750056563839</v>
      </c>
      <c r="AB1471">
        <v>-0.269234836087136</v>
      </c>
      <c r="AC1471">
        <v>0.32028836343045519</v>
      </c>
      <c r="AD1471">
        <v>-4.3338110071005902</v>
      </c>
      <c r="AE1471">
        <v>28.426271391419185</v>
      </c>
      <c r="AF1471">
        <v>-9.72589616623846</v>
      </c>
      <c r="AG1471">
        <v>7.0030487381982089</v>
      </c>
      <c r="AH1471">
        <v>7.7764583481001077</v>
      </c>
      <c r="AI1471">
        <v>8.8498149920744798E-2</v>
      </c>
      <c r="AJ1471">
        <v>-8.7451534890922797</v>
      </c>
      <c r="AK1471">
        <v>0.538312357899704</v>
      </c>
      <c r="AL1471">
        <v>-4.7628143853615237</v>
      </c>
      <c r="AM1471">
        <v>8.4691964139489255E-3</v>
      </c>
      <c r="AN1471" s="2"/>
    </row>
    <row r="1472" spans="1:40" x14ac:dyDescent="0.45">
      <c r="A1472">
        <v>1471</v>
      </c>
      <c r="B1472" t="s">
        <v>775</v>
      </c>
      <c r="C1472">
        <v>1982</v>
      </c>
      <c r="D1472">
        <v>35</v>
      </c>
      <c r="E1472" t="s">
        <v>301</v>
      </c>
      <c r="F1472" t="s">
        <v>17</v>
      </c>
      <c r="G1472">
        <v>687</v>
      </c>
      <c r="H1472">
        <v>90</v>
      </c>
      <c r="I1472">
        <v>204</v>
      </c>
      <c r="J1472">
        <v>137</v>
      </c>
      <c r="K1472">
        <v>43</v>
      </c>
      <c r="L1472">
        <v>2</v>
      </c>
      <c r="M1472">
        <v>5</v>
      </c>
      <c r="N1472">
        <v>61</v>
      </c>
      <c r="O1472">
        <v>150</v>
      </c>
      <c r="P1472" s="28">
        <v>5.2</v>
      </c>
      <c r="Q1472">
        <v>2.9</v>
      </c>
      <c r="R1472">
        <v>6</v>
      </c>
      <c r="S1472">
        <v>-1.8</v>
      </c>
      <c r="T1472">
        <v>42</v>
      </c>
      <c r="U1472">
        <v>1</v>
      </c>
      <c r="V1472">
        <v>-47.217614202620098</v>
      </c>
      <c r="W1472">
        <v>12.506358802395598</v>
      </c>
      <c r="X1472">
        <v>3.1327162953332941</v>
      </c>
      <c r="Y1472">
        <v>19.685778859385742</v>
      </c>
      <c r="Z1472">
        <v>-8.1597535288975411</v>
      </c>
      <c r="AA1472">
        <v>-3.9436039138507661</v>
      </c>
      <c r="AB1472">
        <v>-0.269234836087136</v>
      </c>
      <c r="AC1472">
        <v>0.20018022714403449</v>
      </c>
      <c r="AD1472">
        <v>-2.6436247143313598</v>
      </c>
      <c r="AE1472">
        <v>27.868893520999201</v>
      </c>
      <c r="AF1472">
        <v>-9.72589616623846</v>
      </c>
      <c r="AG1472">
        <v>6.3465129189921266</v>
      </c>
      <c r="AH1472">
        <v>8.8035377525661591</v>
      </c>
      <c r="AI1472">
        <v>0.19912083732167579</v>
      </c>
      <c r="AJ1472">
        <v>-9.1824111635468935</v>
      </c>
      <c r="AK1472">
        <v>-0.134578089474926</v>
      </c>
      <c r="AL1472">
        <v>-2.5336174009093466</v>
      </c>
      <c r="AM1472">
        <v>7.3534821790085969E-2</v>
      </c>
      <c r="AN1472" s="2"/>
    </row>
    <row r="1473" spans="1:40" x14ac:dyDescent="0.45">
      <c r="A1473">
        <v>1472</v>
      </c>
      <c r="B1473" t="s">
        <v>776</v>
      </c>
      <c r="C1473">
        <v>1955</v>
      </c>
      <c r="D1473">
        <v>25</v>
      </c>
      <c r="E1473" t="s">
        <v>73</v>
      </c>
      <c r="F1473" t="s">
        <v>17</v>
      </c>
      <c r="G1473">
        <v>668</v>
      </c>
      <c r="H1473">
        <v>116</v>
      </c>
      <c r="I1473">
        <v>186</v>
      </c>
      <c r="J1473">
        <v>110</v>
      </c>
      <c r="K1473">
        <v>33</v>
      </c>
      <c r="L1473">
        <v>3</v>
      </c>
      <c r="M1473">
        <v>7</v>
      </c>
      <c r="N1473">
        <v>60</v>
      </c>
      <c r="O1473">
        <v>142</v>
      </c>
      <c r="P1473" s="28">
        <v>5.2</v>
      </c>
      <c r="Q1473">
        <v>2.8</v>
      </c>
      <c r="R1473">
        <v>5.5</v>
      </c>
      <c r="S1473">
        <v>-0.9</v>
      </c>
      <c r="T1473">
        <v>39</v>
      </c>
      <c r="U1473">
        <v>-2</v>
      </c>
      <c r="V1473">
        <v>-47.217614202620098</v>
      </c>
      <c r="W1473">
        <v>12.160476972343901</v>
      </c>
      <c r="X1473">
        <v>4.0377232250962454</v>
      </c>
      <c r="Y1473">
        <v>17.948798371792883</v>
      </c>
      <c r="Z1473">
        <v>-6.5516269210126241</v>
      </c>
      <c r="AA1473">
        <v>-3.0264867245831457</v>
      </c>
      <c r="AB1473">
        <v>-0.40385225413070402</v>
      </c>
      <c r="AC1473">
        <v>0.28025231800164829</v>
      </c>
      <c r="AD1473">
        <v>-2.6002866042603543</v>
      </c>
      <c r="AE1473">
        <v>26.382552533212579</v>
      </c>
      <c r="AF1473">
        <v>-9.72589616623846</v>
      </c>
      <c r="AG1473">
        <v>6.1276676459234318</v>
      </c>
      <c r="AH1473">
        <v>8.0699096065189799</v>
      </c>
      <c r="AI1473">
        <v>9.9560418660837896E-2</v>
      </c>
      <c r="AJ1473">
        <v>-8.5265246518649729</v>
      </c>
      <c r="AK1473">
        <v>0.269156178949852</v>
      </c>
      <c r="AL1473">
        <v>-2.676190254210006</v>
      </c>
      <c r="AM1473">
        <v>6.4393019926639122E-2</v>
      </c>
      <c r="AN1473" s="2"/>
    </row>
    <row r="1474" spans="1:40" x14ac:dyDescent="0.45">
      <c r="A1474">
        <v>1473</v>
      </c>
      <c r="B1474" t="s">
        <v>373</v>
      </c>
      <c r="C1474">
        <v>1948</v>
      </c>
      <c r="D1474">
        <v>29</v>
      </c>
      <c r="E1474" t="s">
        <v>228</v>
      </c>
      <c r="F1474" t="s">
        <v>17</v>
      </c>
      <c r="G1474">
        <v>655</v>
      </c>
      <c r="H1474">
        <v>96</v>
      </c>
      <c r="I1474">
        <v>155</v>
      </c>
      <c r="J1474">
        <v>111</v>
      </c>
      <c r="K1474">
        <v>31</v>
      </c>
      <c r="L1474">
        <v>4</v>
      </c>
      <c r="M1474">
        <v>25</v>
      </c>
      <c r="N1474">
        <v>79</v>
      </c>
      <c r="O1474">
        <v>101</v>
      </c>
      <c r="P1474" s="28">
        <v>5.2</v>
      </c>
      <c r="Q1474">
        <v>2.6</v>
      </c>
      <c r="R1474">
        <v>4.7</v>
      </c>
      <c r="S1474">
        <v>1.7</v>
      </c>
      <c r="T1474">
        <v>2</v>
      </c>
      <c r="U1474">
        <v>8</v>
      </c>
      <c r="V1474">
        <v>-47.217614202620098</v>
      </c>
      <c r="W1474">
        <v>11.923820983361161</v>
      </c>
      <c r="X1474">
        <v>3.3415640483555133</v>
      </c>
      <c r="Y1474">
        <v>14.95733197649407</v>
      </c>
      <c r="Z1474">
        <v>-6.6111871657491017</v>
      </c>
      <c r="AA1474">
        <v>-2.8430632867296222</v>
      </c>
      <c r="AB1474">
        <v>-0.538469672174272</v>
      </c>
      <c r="AC1474">
        <v>1.0009011357201725</v>
      </c>
      <c r="AD1474">
        <v>-3.4237106956094663</v>
      </c>
      <c r="AE1474">
        <v>18.76505497080613</v>
      </c>
      <c r="AF1474">
        <v>-9.72589616623846</v>
      </c>
      <c r="AG1474">
        <v>5.6899770997860442</v>
      </c>
      <c r="AH1474">
        <v>6.896104572843492</v>
      </c>
      <c r="AI1474">
        <v>-0.18805856858158268</v>
      </c>
      <c r="AJ1474">
        <v>-0.437257674454614</v>
      </c>
      <c r="AK1474">
        <v>-1.076624715799408</v>
      </c>
      <c r="AL1474">
        <v>-9.4871273605900406</v>
      </c>
      <c r="AM1474">
        <v>7.5815850375891575E-5</v>
      </c>
      <c r="AN1474" s="2"/>
    </row>
    <row r="1475" spans="1:40" x14ac:dyDescent="0.45">
      <c r="A1475">
        <v>1474</v>
      </c>
      <c r="B1475" t="s">
        <v>287</v>
      </c>
      <c r="C1475">
        <v>2009</v>
      </c>
      <c r="D1475">
        <v>34</v>
      </c>
      <c r="E1475" t="s">
        <v>777</v>
      </c>
      <c r="F1475" t="s">
        <v>13</v>
      </c>
      <c r="G1475">
        <v>535</v>
      </c>
      <c r="H1475">
        <v>76</v>
      </c>
      <c r="I1475">
        <v>145</v>
      </c>
      <c r="J1475">
        <v>97</v>
      </c>
      <c r="K1475">
        <v>36</v>
      </c>
      <c r="L1475">
        <v>1</v>
      </c>
      <c r="M1475">
        <v>5</v>
      </c>
      <c r="N1475">
        <v>45</v>
      </c>
      <c r="O1475">
        <v>116</v>
      </c>
      <c r="P1475" s="28">
        <v>5.2</v>
      </c>
      <c r="Q1475">
        <v>3.4</v>
      </c>
      <c r="R1475">
        <v>3.5</v>
      </c>
      <c r="S1475">
        <v>2</v>
      </c>
      <c r="T1475">
        <v>12</v>
      </c>
      <c r="U1475">
        <v>2</v>
      </c>
      <c r="V1475">
        <v>-47.217614202620098</v>
      </c>
      <c r="W1475">
        <v>9.739304161982016</v>
      </c>
      <c r="X1475">
        <v>2.6454048716147818</v>
      </c>
      <c r="Y1475">
        <v>13.992342816720258</v>
      </c>
      <c r="Z1475">
        <v>-5.7773437394384048</v>
      </c>
      <c r="AA1475">
        <v>-3.3016218813634319</v>
      </c>
      <c r="AB1475">
        <v>-0.134617418043568</v>
      </c>
      <c r="AC1475">
        <v>0.20018022714403449</v>
      </c>
      <c r="AD1475">
        <v>-1.9502149531952655</v>
      </c>
      <c r="AE1475">
        <v>21.551944322906049</v>
      </c>
      <c r="AF1475">
        <v>-9.72589616623846</v>
      </c>
      <c r="AG1475">
        <v>7.4407392843355966</v>
      </c>
      <c r="AH1475">
        <v>5.1353970223302596</v>
      </c>
      <c r="AI1475">
        <v>-0.22124537480186199</v>
      </c>
      <c r="AJ1475">
        <v>-2.6235460467276841</v>
      </c>
      <c r="AK1475">
        <v>-0.269156178949852</v>
      </c>
      <c r="AL1475">
        <v>-10.515943254345625</v>
      </c>
      <c r="AM1475">
        <v>2.7100175478225227E-5</v>
      </c>
      <c r="AN1475" s="2"/>
    </row>
    <row r="1476" spans="1:40" x14ac:dyDescent="0.45">
      <c r="A1476">
        <v>1475</v>
      </c>
      <c r="B1476" t="s">
        <v>502</v>
      </c>
      <c r="C1476">
        <v>1998</v>
      </c>
      <c r="D1476">
        <v>29</v>
      </c>
      <c r="E1476" t="s">
        <v>22</v>
      </c>
      <c r="F1476" t="s">
        <v>13</v>
      </c>
      <c r="G1476">
        <v>578</v>
      </c>
      <c r="H1476">
        <v>101</v>
      </c>
      <c r="I1476">
        <v>169</v>
      </c>
      <c r="J1476">
        <v>108</v>
      </c>
      <c r="K1476">
        <v>30</v>
      </c>
      <c r="L1476">
        <v>5</v>
      </c>
      <c r="M1476">
        <v>15</v>
      </c>
      <c r="N1476">
        <v>74</v>
      </c>
      <c r="O1476">
        <v>160</v>
      </c>
      <c r="P1476" s="28">
        <v>5.2</v>
      </c>
      <c r="Q1476">
        <v>3.3</v>
      </c>
      <c r="R1476">
        <v>6.6</v>
      </c>
      <c r="S1476">
        <v>-1.1000000000000001</v>
      </c>
      <c r="T1476">
        <v>48</v>
      </c>
      <c r="U1476">
        <v>-1</v>
      </c>
      <c r="V1476">
        <v>-47.217614202620098</v>
      </c>
      <c r="W1476">
        <v>10.522089356309543</v>
      </c>
      <c r="X1476">
        <v>3.5156038425406964</v>
      </c>
      <c r="Y1476">
        <v>16.308316800177405</v>
      </c>
      <c r="Z1476">
        <v>-6.4325064315396672</v>
      </c>
      <c r="AA1476">
        <v>-2.7513515678028599</v>
      </c>
      <c r="AB1476">
        <v>-0.67308709021783997</v>
      </c>
      <c r="AC1476">
        <v>0.60054068143210348</v>
      </c>
      <c r="AD1476">
        <v>-3.2070201452544369</v>
      </c>
      <c r="AE1476">
        <v>29.726819755732482</v>
      </c>
      <c r="AF1476">
        <v>-9.72589616623846</v>
      </c>
      <c r="AG1476">
        <v>7.2218940112669019</v>
      </c>
      <c r="AH1476">
        <v>9.6838915278227748</v>
      </c>
      <c r="AI1476">
        <v>0.12168495614102411</v>
      </c>
      <c r="AJ1476">
        <v>-10.494184186910736</v>
      </c>
      <c r="AK1476">
        <v>0.134578089474926</v>
      </c>
      <c r="AL1476">
        <v>-2.6662407696862398</v>
      </c>
      <c r="AM1476">
        <v>6.4995046387574251E-2</v>
      </c>
      <c r="AN1476" s="2"/>
    </row>
    <row r="1477" spans="1:40" x14ac:dyDescent="0.45">
      <c r="A1477">
        <v>1476</v>
      </c>
      <c r="B1477" t="s">
        <v>502</v>
      </c>
      <c r="C1477">
        <v>2001</v>
      </c>
      <c r="D1477">
        <v>32</v>
      </c>
      <c r="E1477" t="s">
        <v>22</v>
      </c>
      <c r="F1477" t="s">
        <v>13</v>
      </c>
      <c r="G1477">
        <v>633</v>
      </c>
      <c r="H1477">
        <v>102</v>
      </c>
      <c r="I1477">
        <v>166</v>
      </c>
      <c r="J1477">
        <v>102</v>
      </c>
      <c r="K1477">
        <v>38</v>
      </c>
      <c r="L1477">
        <v>0</v>
      </c>
      <c r="M1477">
        <v>11</v>
      </c>
      <c r="N1477">
        <v>78</v>
      </c>
      <c r="O1477">
        <v>139</v>
      </c>
      <c r="P1477" s="28">
        <v>5.2</v>
      </c>
      <c r="Q1477">
        <v>3</v>
      </c>
      <c r="R1477">
        <v>5.9</v>
      </c>
      <c r="S1477">
        <v>-0.3</v>
      </c>
      <c r="T1477">
        <v>33</v>
      </c>
      <c r="U1477">
        <v>2</v>
      </c>
      <c r="V1477">
        <v>-47.217614202620098</v>
      </c>
      <c r="W1477">
        <v>11.523326232774984</v>
      </c>
      <c r="X1477">
        <v>3.550411801377733</v>
      </c>
      <c r="Y1477">
        <v>16.01882005224526</v>
      </c>
      <c r="Z1477">
        <v>-6.0751449631207963</v>
      </c>
      <c r="AA1477">
        <v>-3.4850453192169559</v>
      </c>
      <c r="AB1477">
        <v>0</v>
      </c>
      <c r="AC1477">
        <v>0.44039649971687589</v>
      </c>
      <c r="AD1477">
        <v>-3.3803725855384603</v>
      </c>
      <c r="AE1477">
        <v>25.825174662792591</v>
      </c>
      <c r="AF1477">
        <v>-9.72589616623846</v>
      </c>
      <c r="AG1477">
        <v>6.5653581920608204</v>
      </c>
      <c r="AH1477">
        <v>8.6568121233567243</v>
      </c>
      <c r="AI1477">
        <v>3.3186806220279294E-2</v>
      </c>
      <c r="AJ1477">
        <v>-7.2147516285011308</v>
      </c>
      <c r="AK1477">
        <v>-0.269156178949852</v>
      </c>
      <c r="AL1477">
        <v>-4.7544946736404805</v>
      </c>
      <c r="AM1477">
        <v>8.5393474067143437E-3</v>
      </c>
      <c r="AN1477" s="2"/>
    </row>
    <row r="1478" spans="1:40" x14ac:dyDescent="0.45">
      <c r="A1478">
        <v>1477</v>
      </c>
      <c r="B1478" t="s">
        <v>778</v>
      </c>
      <c r="C1478">
        <v>1974</v>
      </c>
      <c r="D1478">
        <v>25</v>
      </c>
      <c r="E1478" t="s">
        <v>62</v>
      </c>
      <c r="F1478" t="s">
        <v>17</v>
      </c>
      <c r="G1478">
        <v>604</v>
      </c>
      <c r="H1478">
        <v>75</v>
      </c>
      <c r="I1478">
        <v>168</v>
      </c>
      <c r="J1478">
        <v>118</v>
      </c>
      <c r="K1478">
        <v>30</v>
      </c>
      <c r="L1478">
        <v>3</v>
      </c>
      <c r="M1478">
        <v>1</v>
      </c>
      <c r="N1478">
        <v>65</v>
      </c>
      <c r="O1478">
        <v>145</v>
      </c>
      <c r="P1478" s="28">
        <v>5.2</v>
      </c>
      <c r="Q1478">
        <v>3.4</v>
      </c>
      <c r="R1478">
        <v>4.8</v>
      </c>
      <c r="S1478">
        <v>-0.3</v>
      </c>
      <c r="T1478">
        <v>36</v>
      </c>
      <c r="U1478">
        <v>-2</v>
      </c>
      <c r="V1478">
        <v>-47.217614202620098</v>
      </c>
      <c r="W1478">
        <v>10.995401334275025</v>
      </c>
      <c r="X1478">
        <v>2.6105969127777451</v>
      </c>
      <c r="Y1478">
        <v>16.211817884200023</v>
      </c>
      <c r="Z1478">
        <v>-7.028108878904451</v>
      </c>
      <c r="AA1478">
        <v>-2.7513515678028599</v>
      </c>
      <c r="AB1478">
        <v>-0.40385225413070402</v>
      </c>
      <c r="AC1478">
        <v>4.0036045428806899E-2</v>
      </c>
      <c r="AD1478">
        <v>-2.8169771546153837</v>
      </c>
      <c r="AE1478">
        <v>26.939930403632562</v>
      </c>
      <c r="AF1478">
        <v>-9.72589616623846</v>
      </c>
      <c r="AG1478">
        <v>7.4407392843355966</v>
      </c>
      <c r="AH1478">
        <v>7.0428302020529276</v>
      </c>
      <c r="AI1478">
        <v>3.3186806220279294E-2</v>
      </c>
      <c r="AJ1478">
        <v>-7.8706381401830523</v>
      </c>
      <c r="AK1478">
        <v>0.269156178949852</v>
      </c>
      <c r="AL1478">
        <v>-6.2307433126221943</v>
      </c>
      <c r="AM1478">
        <v>1.9641231503100252E-3</v>
      </c>
      <c r="AN1478" s="2"/>
    </row>
    <row r="1479" spans="1:40" x14ac:dyDescent="0.45">
      <c r="A1479">
        <v>1478</v>
      </c>
      <c r="B1479" t="s">
        <v>648</v>
      </c>
      <c r="C1479">
        <v>2009</v>
      </c>
      <c r="D1479">
        <v>30</v>
      </c>
      <c r="E1479" t="s">
        <v>40</v>
      </c>
      <c r="F1479" t="s">
        <v>13</v>
      </c>
      <c r="G1479">
        <v>638</v>
      </c>
      <c r="H1479">
        <v>103</v>
      </c>
      <c r="I1479">
        <v>142</v>
      </c>
      <c r="J1479">
        <v>74</v>
      </c>
      <c r="K1479">
        <v>29</v>
      </c>
      <c r="L1479">
        <v>3</v>
      </c>
      <c r="M1479">
        <v>13</v>
      </c>
      <c r="N1479">
        <v>94</v>
      </c>
      <c r="O1479">
        <v>134</v>
      </c>
      <c r="P1479" s="28">
        <v>5.2</v>
      </c>
      <c r="Q1479">
        <v>3</v>
      </c>
      <c r="R1479">
        <v>5.0999999999999996</v>
      </c>
      <c r="S1479">
        <v>-0.3</v>
      </c>
      <c r="T1479">
        <v>31</v>
      </c>
      <c r="U1479">
        <v>2</v>
      </c>
      <c r="V1479">
        <v>-47.217614202620098</v>
      </c>
      <c r="W1479">
        <v>11.614347766999115</v>
      </c>
      <c r="X1479">
        <v>3.5852197602147697</v>
      </c>
      <c r="Y1479">
        <v>13.702846068788116</v>
      </c>
      <c r="Z1479">
        <v>-4.4074581104994017</v>
      </c>
      <c r="AA1479">
        <v>-2.6596398488760977</v>
      </c>
      <c r="AB1479">
        <v>-0.40385225413070402</v>
      </c>
      <c r="AC1479">
        <v>0.52046859057448969</v>
      </c>
      <c r="AD1479">
        <v>-4.0737823466745544</v>
      </c>
      <c r="AE1479">
        <v>24.896211545425952</v>
      </c>
      <c r="AF1479">
        <v>-9.72589616623846</v>
      </c>
      <c r="AG1479">
        <v>6.5653581920608204</v>
      </c>
      <c r="AH1479">
        <v>7.4830070896812355</v>
      </c>
      <c r="AI1479">
        <v>3.3186806220279294E-2</v>
      </c>
      <c r="AJ1479">
        <v>-6.7774939540465171</v>
      </c>
      <c r="AK1479">
        <v>-0.269156178949852</v>
      </c>
      <c r="AL1479">
        <v>-7.1342472420709067</v>
      </c>
      <c r="AM1479">
        <v>7.9669052845014168E-4</v>
      </c>
      <c r="AN1479" s="2"/>
    </row>
    <row r="1480" spans="1:40" x14ac:dyDescent="0.45">
      <c r="A1480">
        <v>1479</v>
      </c>
      <c r="B1480" t="s">
        <v>302</v>
      </c>
      <c r="C1480">
        <v>1991</v>
      </c>
      <c r="D1480">
        <v>27</v>
      </c>
      <c r="E1480" t="s">
        <v>65</v>
      </c>
      <c r="F1480" t="s">
        <v>17</v>
      </c>
      <c r="G1480">
        <v>622</v>
      </c>
      <c r="H1480">
        <v>84</v>
      </c>
      <c r="I1480">
        <v>170</v>
      </c>
      <c r="J1480">
        <v>102</v>
      </c>
      <c r="K1480">
        <v>32</v>
      </c>
      <c r="L1480">
        <v>7</v>
      </c>
      <c r="M1480">
        <v>4</v>
      </c>
      <c r="N1480">
        <v>51</v>
      </c>
      <c r="O1480">
        <v>154</v>
      </c>
      <c r="P1480" s="28">
        <v>5.2</v>
      </c>
      <c r="Q1480">
        <v>3.2</v>
      </c>
      <c r="R1480">
        <v>5.0999999999999996</v>
      </c>
      <c r="S1480">
        <v>-0.8</v>
      </c>
      <c r="T1480">
        <v>34</v>
      </c>
      <c r="U1480">
        <v>3</v>
      </c>
      <c r="V1480">
        <v>-47.217614202620098</v>
      </c>
      <c r="W1480">
        <v>11.323078857481896</v>
      </c>
      <c r="X1480">
        <v>2.9238685423110744</v>
      </c>
      <c r="Y1480">
        <v>16.404815716154786</v>
      </c>
      <c r="Z1480">
        <v>-6.0751449631207963</v>
      </c>
      <c r="AA1480">
        <v>-2.9347750056563839</v>
      </c>
      <c r="AB1480">
        <v>-0.94232192630497602</v>
      </c>
      <c r="AC1480">
        <v>0.1601441817152276</v>
      </c>
      <c r="AD1480">
        <v>-2.2102436136213011</v>
      </c>
      <c r="AE1480">
        <v>28.612064014892514</v>
      </c>
      <c r="AF1480">
        <v>-9.72589616623846</v>
      </c>
      <c r="AG1480">
        <v>7.0030487381982089</v>
      </c>
      <c r="AH1480">
        <v>7.4830070896812355</v>
      </c>
      <c r="AI1480">
        <v>8.8498149920744798E-2</v>
      </c>
      <c r="AJ1480">
        <v>-7.4333804657284377</v>
      </c>
      <c r="AK1480">
        <v>-0.403734268424778</v>
      </c>
      <c r="AL1480">
        <v>-2.9445853213595412</v>
      </c>
      <c r="AM1480">
        <v>4.999304920357777E-2</v>
      </c>
      <c r="AN1480" s="2"/>
    </row>
    <row r="1481" spans="1:40" x14ac:dyDescent="0.45">
      <c r="A1481">
        <v>1480</v>
      </c>
      <c r="B1481" t="s">
        <v>248</v>
      </c>
      <c r="C1481">
        <v>1950</v>
      </c>
      <c r="D1481">
        <v>35</v>
      </c>
      <c r="E1481" t="s">
        <v>22</v>
      </c>
      <c r="F1481" t="s">
        <v>13</v>
      </c>
      <c r="G1481">
        <v>606</v>
      </c>
      <c r="H1481">
        <v>114</v>
      </c>
      <c r="I1481">
        <v>158</v>
      </c>
      <c r="J1481">
        <v>83</v>
      </c>
      <c r="K1481">
        <v>33</v>
      </c>
      <c r="L1481">
        <v>10</v>
      </c>
      <c r="M1481">
        <v>0</v>
      </c>
      <c r="N1481">
        <v>80</v>
      </c>
      <c r="O1481">
        <v>151</v>
      </c>
      <c r="P1481" s="28">
        <v>5.2</v>
      </c>
      <c r="Q1481">
        <v>3.4</v>
      </c>
      <c r="R1481">
        <v>5.2</v>
      </c>
      <c r="S1481">
        <v>0</v>
      </c>
      <c r="T1481">
        <v>38</v>
      </c>
      <c r="U1481">
        <v>-1</v>
      </c>
      <c r="V1481">
        <v>-47.217614202620098</v>
      </c>
      <c r="W1481">
        <v>11.031809947964677</v>
      </c>
      <c r="X1481">
        <v>3.9681073074221724</v>
      </c>
      <c r="Y1481">
        <v>15.246828724426214</v>
      </c>
      <c r="Z1481">
        <v>-4.9435003131277071</v>
      </c>
      <c r="AA1481">
        <v>-3.0264867245831457</v>
      </c>
      <c r="AB1481">
        <v>-1.3461741804356799</v>
      </c>
      <c r="AC1481">
        <v>0</v>
      </c>
      <c r="AD1481">
        <v>-3.4670488056804722</v>
      </c>
      <c r="AE1481">
        <v>28.05468614447253</v>
      </c>
      <c r="AF1481">
        <v>-9.72589616623846</v>
      </c>
      <c r="AG1481">
        <v>7.4407392843355966</v>
      </c>
      <c r="AH1481">
        <v>7.6297327188906721</v>
      </c>
      <c r="AI1481">
        <v>0</v>
      </c>
      <c r="AJ1481">
        <v>-8.307895814637666</v>
      </c>
      <c r="AK1481">
        <v>0.134578089474926</v>
      </c>
      <c r="AL1481">
        <v>-4.528133990336439</v>
      </c>
      <c r="AM1481">
        <v>1.0685400698394121E-2</v>
      </c>
      <c r="AN1481" s="2"/>
    </row>
    <row r="1482" spans="1:40" x14ac:dyDescent="0.45">
      <c r="A1482">
        <v>1481</v>
      </c>
      <c r="B1482" t="s">
        <v>397</v>
      </c>
      <c r="C1482">
        <v>1973</v>
      </c>
      <c r="D1482">
        <v>24</v>
      </c>
      <c r="E1482" t="s">
        <v>155</v>
      </c>
      <c r="F1482" t="s">
        <v>13</v>
      </c>
      <c r="G1482">
        <v>638</v>
      </c>
      <c r="H1482">
        <v>87</v>
      </c>
      <c r="I1482">
        <v>142</v>
      </c>
      <c r="J1482">
        <v>94</v>
      </c>
      <c r="K1482">
        <v>20</v>
      </c>
      <c r="L1482">
        <v>2</v>
      </c>
      <c r="M1482">
        <v>3</v>
      </c>
      <c r="N1482">
        <v>122</v>
      </c>
      <c r="O1482">
        <v>146</v>
      </c>
      <c r="P1482" s="28">
        <v>5.2</v>
      </c>
      <c r="Q1482">
        <v>3</v>
      </c>
      <c r="R1482">
        <v>5.3</v>
      </c>
      <c r="S1482">
        <v>-0.8</v>
      </c>
      <c r="T1482">
        <v>33</v>
      </c>
      <c r="U1482">
        <v>3</v>
      </c>
      <c r="V1482">
        <v>-47.217614202620098</v>
      </c>
      <c r="W1482">
        <v>11.614347766999115</v>
      </c>
      <c r="X1482">
        <v>3.028292418822184</v>
      </c>
      <c r="Y1482">
        <v>13.702846068788116</v>
      </c>
      <c r="Z1482">
        <v>-5.5986630052289694</v>
      </c>
      <c r="AA1482">
        <v>-1.83423437853524</v>
      </c>
      <c r="AB1482">
        <v>-0.269234836087136</v>
      </c>
      <c r="AC1482">
        <v>0.1201081362864207</v>
      </c>
      <c r="AD1482">
        <v>-5.2872494286627196</v>
      </c>
      <c r="AE1482">
        <v>27.125723027105888</v>
      </c>
      <c r="AF1482">
        <v>-9.72589616623846</v>
      </c>
      <c r="AG1482">
        <v>6.5653581920608204</v>
      </c>
      <c r="AH1482">
        <v>7.7764583481001077</v>
      </c>
      <c r="AI1482">
        <v>8.8498149920744798E-2</v>
      </c>
      <c r="AJ1482">
        <v>-7.2147516285011308</v>
      </c>
      <c r="AK1482">
        <v>-0.403734268424778</v>
      </c>
      <c r="AL1482">
        <v>-7.5297458062151303</v>
      </c>
      <c r="AM1482">
        <v>5.3658662976540012E-4</v>
      </c>
      <c r="AN1482" s="2"/>
    </row>
    <row r="1483" spans="1:40" x14ac:dyDescent="0.45">
      <c r="A1483">
        <v>1482</v>
      </c>
      <c r="B1483" t="s">
        <v>371</v>
      </c>
      <c r="C1483">
        <v>1999</v>
      </c>
      <c r="D1483">
        <v>35</v>
      </c>
      <c r="E1483" t="s">
        <v>25</v>
      </c>
      <c r="F1483" t="s">
        <v>17</v>
      </c>
      <c r="G1483">
        <v>661</v>
      </c>
      <c r="H1483">
        <v>118</v>
      </c>
      <c r="I1483">
        <v>145</v>
      </c>
      <c r="J1483">
        <v>58</v>
      </c>
      <c r="K1483">
        <v>21</v>
      </c>
      <c r="L1483">
        <v>1</v>
      </c>
      <c r="M1483">
        <v>0</v>
      </c>
      <c r="N1483">
        <v>133</v>
      </c>
      <c r="O1483">
        <v>177</v>
      </c>
      <c r="P1483" s="28">
        <v>5.2</v>
      </c>
      <c r="Q1483">
        <v>3.2</v>
      </c>
      <c r="R1483">
        <v>6.2</v>
      </c>
      <c r="S1483">
        <v>-1.7</v>
      </c>
      <c r="T1483">
        <v>60</v>
      </c>
      <c r="U1483">
        <v>-7</v>
      </c>
      <c r="V1483">
        <v>-47.217614202620098</v>
      </c>
      <c r="W1483">
        <v>12.033046824430118</v>
      </c>
      <c r="X1483">
        <v>4.1073391427703188</v>
      </c>
      <c r="Y1483">
        <v>13.992342816720258</v>
      </c>
      <c r="Z1483">
        <v>-3.454494194715747</v>
      </c>
      <c r="AA1483">
        <v>-1.925946097462002</v>
      </c>
      <c r="AB1483">
        <v>-0.134617418043568</v>
      </c>
      <c r="AC1483">
        <v>0</v>
      </c>
      <c r="AD1483">
        <v>-5.7639686394437852</v>
      </c>
      <c r="AE1483">
        <v>32.885294354779056</v>
      </c>
      <c r="AF1483">
        <v>-9.72589616623846</v>
      </c>
      <c r="AG1483">
        <v>7.0030487381982089</v>
      </c>
      <c r="AH1483">
        <v>9.0969890109850322</v>
      </c>
      <c r="AI1483">
        <v>0.18805856858158268</v>
      </c>
      <c r="AJ1483">
        <v>-13.117730233638421</v>
      </c>
      <c r="AK1483">
        <v>0.94204662632448199</v>
      </c>
      <c r="AL1483">
        <v>-1.0921008693730285</v>
      </c>
      <c r="AM1483">
        <v>0.25122287746412053</v>
      </c>
      <c r="AN1483" s="2"/>
    </row>
    <row r="1484" spans="1:40" x14ac:dyDescent="0.45">
      <c r="A1484">
        <v>1483</v>
      </c>
      <c r="B1484" t="s">
        <v>542</v>
      </c>
      <c r="C1484">
        <v>1988</v>
      </c>
      <c r="D1484">
        <v>31</v>
      </c>
      <c r="E1484" t="s">
        <v>43</v>
      </c>
      <c r="F1484" t="s">
        <v>13</v>
      </c>
      <c r="G1484">
        <v>691</v>
      </c>
      <c r="H1484">
        <v>115</v>
      </c>
      <c r="I1484">
        <v>190</v>
      </c>
      <c r="J1484">
        <v>137</v>
      </c>
      <c r="K1484">
        <v>34</v>
      </c>
      <c r="L1484">
        <v>6</v>
      </c>
      <c r="M1484">
        <v>41</v>
      </c>
      <c r="N1484">
        <v>71</v>
      </c>
      <c r="O1484">
        <v>133</v>
      </c>
      <c r="P1484" s="28">
        <v>5.2</v>
      </c>
      <c r="Q1484">
        <v>3.2</v>
      </c>
      <c r="R1484">
        <v>5.0999999999999996</v>
      </c>
      <c r="S1484">
        <v>-0.1</v>
      </c>
      <c r="T1484">
        <v>25</v>
      </c>
      <c r="U1484">
        <v>6</v>
      </c>
      <c r="V1484">
        <v>-47.217614202620098</v>
      </c>
      <c r="W1484">
        <v>12.579176029774903</v>
      </c>
      <c r="X1484">
        <v>4.0029152662592091</v>
      </c>
      <c r="Y1484">
        <v>18.334794035702409</v>
      </c>
      <c r="Z1484">
        <v>-8.1597535288975411</v>
      </c>
      <c r="AA1484">
        <v>-3.1181984435099079</v>
      </c>
      <c r="AB1484">
        <v>-0.80770450826140805</v>
      </c>
      <c r="AC1484">
        <v>1.6414778625810829</v>
      </c>
      <c r="AD1484">
        <v>-3.077005815041419</v>
      </c>
      <c r="AE1484">
        <v>24.710418921952623</v>
      </c>
      <c r="AF1484">
        <v>-9.72589616623846</v>
      </c>
      <c r="AG1484">
        <v>7.0030487381982089</v>
      </c>
      <c r="AH1484">
        <v>7.4830070896812355</v>
      </c>
      <c r="AI1484">
        <v>1.10622687400931E-2</v>
      </c>
      <c r="AJ1484">
        <v>-5.4657209306826751</v>
      </c>
      <c r="AK1484">
        <v>-0.807468536849556</v>
      </c>
      <c r="AL1484">
        <v>-2.6134619192113044</v>
      </c>
      <c r="AM1484">
        <v>6.8277043307255161E-2</v>
      </c>
      <c r="AN1484" s="2"/>
    </row>
    <row r="1485" spans="1:40" x14ac:dyDescent="0.45">
      <c r="A1485">
        <v>1484</v>
      </c>
      <c r="B1485" t="s">
        <v>517</v>
      </c>
      <c r="C1485">
        <v>2005</v>
      </c>
      <c r="D1485">
        <v>29</v>
      </c>
      <c r="E1485" t="s">
        <v>40</v>
      </c>
      <c r="F1485" t="s">
        <v>13</v>
      </c>
      <c r="G1485">
        <v>713</v>
      </c>
      <c r="H1485">
        <v>119</v>
      </c>
      <c r="I1485">
        <v>180</v>
      </c>
      <c r="J1485">
        <v>92</v>
      </c>
      <c r="K1485">
        <v>40</v>
      </c>
      <c r="L1485">
        <v>1</v>
      </c>
      <c r="M1485">
        <v>1</v>
      </c>
      <c r="N1485">
        <v>102</v>
      </c>
      <c r="O1485">
        <v>158</v>
      </c>
      <c r="P1485" s="28">
        <v>5.2</v>
      </c>
      <c r="Q1485">
        <v>2.8</v>
      </c>
      <c r="R1485">
        <v>5.4</v>
      </c>
      <c r="S1485">
        <v>-1.6</v>
      </c>
      <c r="T1485">
        <v>49</v>
      </c>
      <c r="U1485">
        <v>-4</v>
      </c>
      <c r="V1485">
        <v>-47.217614202620098</v>
      </c>
      <c r="W1485">
        <v>12.979670780361079</v>
      </c>
      <c r="X1485">
        <v>4.142147101607355</v>
      </c>
      <c r="Y1485">
        <v>17.369804875928597</v>
      </c>
      <c r="Z1485">
        <v>-5.4795425157560125</v>
      </c>
      <c r="AA1485">
        <v>-3.6684687570704799</v>
      </c>
      <c r="AB1485">
        <v>-0.134617418043568</v>
      </c>
      <c r="AC1485">
        <v>4.0036045428806899E-2</v>
      </c>
      <c r="AD1485">
        <v>-4.4204872272426021</v>
      </c>
      <c r="AE1485">
        <v>29.355234508785824</v>
      </c>
      <c r="AF1485">
        <v>-9.72589616623846</v>
      </c>
      <c r="AG1485">
        <v>6.1276676459234318</v>
      </c>
      <c r="AH1485">
        <v>7.9231839773095443</v>
      </c>
      <c r="AI1485">
        <v>0.1769962998414896</v>
      </c>
      <c r="AJ1485">
        <v>-10.712813024138043</v>
      </c>
      <c r="AK1485">
        <v>0.538312357899704</v>
      </c>
      <c r="AL1485">
        <v>-2.7063857180234336</v>
      </c>
      <c r="AM1485">
        <v>6.2597599355822139E-2</v>
      </c>
      <c r="AN1485" s="2"/>
    </row>
    <row r="1486" spans="1:40" x14ac:dyDescent="0.45">
      <c r="A1486">
        <v>1485</v>
      </c>
      <c r="B1486" t="s">
        <v>517</v>
      </c>
      <c r="C1486">
        <v>2016</v>
      </c>
      <c r="D1486">
        <v>40</v>
      </c>
      <c r="E1486" t="s">
        <v>40</v>
      </c>
      <c r="F1486" t="s">
        <v>13</v>
      </c>
      <c r="G1486">
        <v>626</v>
      </c>
      <c r="H1486">
        <v>79</v>
      </c>
      <c r="I1486">
        <v>169</v>
      </c>
      <c r="J1486">
        <v>82</v>
      </c>
      <c r="K1486">
        <v>48</v>
      </c>
      <c r="L1486">
        <v>1</v>
      </c>
      <c r="M1486">
        <v>2</v>
      </c>
      <c r="N1486">
        <v>80</v>
      </c>
      <c r="O1486">
        <v>164</v>
      </c>
      <c r="P1486" s="28">
        <v>5.2</v>
      </c>
      <c r="Q1486">
        <v>3</v>
      </c>
      <c r="R1486">
        <v>5.0999999999999996</v>
      </c>
      <c r="S1486">
        <v>-1.2</v>
      </c>
      <c r="T1486">
        <v>46</v>
      </c>
      <c r="U1486">
        <v>-6</v>
      </c>
      <c r="V1486">
        <v>-47.217614202620098</v>
      </c>
      <c r="W1486">
        <v>11.395896084861199</v>
      </c>
      <c r="X1486">
        <v>2.7498287481258914</v>
      </c>
      <c r="Y1486">
        <v>16.308316800177405</v>
      </c>
      <c r="Z1486">
        <v>-4.8839400683912286</v>
      </c>
      <c r="AA1486">
        <v>-4.4021625084845759</v>
      </c>
      <c r="AB1486">
        <v>-0.134617418043568</v>
      </c>
      <c r="AC1486">
        <v>8.0072090857613798E-2</v>
      </c>
      <c r="AD1486">
        <v>-3.4670488056804722</v>
      </c>
      <c r="AE1486">
        <v>30.469990249625791</v>
      </c>
      <c r="AF1486">
        <v>-9.72589616623846</v>
      </c>
      <c r="AG1486">
        <v>6.5653581920608204</v>
      </c>
      <c r="AH1486">
        <v>7.4830070896812355</v>
      </c>
      <c r="AI1486">
        <v>0.13274722488111718</v>
      </c>
      <c r="AJ1486">
        <v>-10.056926512456123</v>
      </c>
      <c r="AK1486">
        <v>0.807468536849556</v>
      </c>
      <c r="AL1486">
        <v>-3.8955206647938976</v>
      </c>
      <c r="AM1486">
        <v>1.9927601488118694E-2</v>
      </c>
      <c r="AN1486" s="2"/>
    </row>
    <row r="1487" spans="1:40" x14ac:dyDescent="0.45">
      <c r="A1487">
        <v>1486</v>
      </c>
      <c r="B1487" t="s">
        <v>779</v>
      </c>
      <c r="C1487">
        <v>1970</v>
      </c>
      <c r="D1487">
        <v>30</v>
      </c>
      <c r="E1487" t="s">
        <v>37</v>
      </c>
      <c r="F1487" t="s">
        <v>17</v>
      </c>
      <c r="G1487">
        <v>705</v>
      </c>
      <c r="H1487">
        <v>84</v>
      </c>
      <c r="I1487">
        <v>196</v>
      </c>
      <c r="J1487">
        <v>135</v>
      </c>
      <c r="K1487">
        <v>47</v>
      </c>
      <c r="L1487">
        <v>4</v>
      </c>
      <c r="M1487">
        <v>8</v>
      </c>
      <c r="N1487">
        <v>79</v>
      </c>
      <c r="O1487">
        <v>133</v>
      </c>
      <c r="P1487" s="28">
        <v>5.2</v>
      </c>
      <c r="Q1487">
        <v>2.9</v>
      </c>
      <c r="R1487">
        <v>4.3</v>
      </c>
      <c r="S1487">
        <v>0</v>
      </c>
      <c r="T1487">
        <v>29</v>
      </c>
      <c r="U1487">
        <v>0</v>
      </c>
      <c r="V1487">
        <v>-47.217614202620098</v>
      </c>
      <c r="W1487">
        <v>12.834036325602471</v>
      </c>
      <c r="X1487">
        <v>2.9238685423110744</v>
      </c>
      <c r="Y1487">
        <v>18.913787531566694</v>
      </c>
      <c r="Z1487">
        <v>-8.0406330394245842</v>
      </c>
      <c r="AA1487">
        <v>-4.3104507895578141</v>
      </c>
      <c r="AB1487">
        <v>-0.538469672174272</v>
      </c>
      <c r="AC1487">
        <v>0.32028836343045519</v>
      </c>
      <c r="AD1487">
        <v>-3.4237106956094663</v>
      </c>
      <c r="AE1487">
        <v>24.710418921952623</v>
      </c>
      <c r="AF1487">
        <v>-9.72589616623846</v>
      </c>
      <c r="AG1487">
        <v>6.3465129189921266</v>
      </c>
      <c r="AH1487">
        <v>6.3092020560057476</v>
      </c>
      <c r="AI1487">
        <v>0</v>
      </c>
      <c r="AJ1487">
        <v>-6.3402362795919034</v>
      </c>
      <c r="AK1487">
        <v>0</v>
      </c>
      <c r="AL1487">
        <v>-7.2388961853554052</v>
      </c>
      <c r="AM1487">
        <v>7.1758867320473514E-4</v>
      </c>
      <c r="AN1487" s="2"/>
    </row>
    <row r="1488" spans="1:40" x14ac:dyDescent="0.45">
      <c r="A1488">
        <v>1487</v>
      </c>
      <c r="B1488" t="s">
        <v>384</v>
      </c>
      <c r="C1488">
        <v>2013</v>
      </c>
      <c r="D1488">
        <v>29</v>
      </c>
      <c r="E1488" t="s">
        <v>37</v>
      </c>
      <c r="F1488" t="s">
        <v>17</v>
      </c>
      <c r="G1488">
        <v>336</v>
      </c>
      <c r="H1488">
        <v>62</v>
      </c>
      <c r="I1488">
        <v>105</v>
      </c>
      <c r="J1488">
        <v>58</v>
      </c>
      <c r="K1488">
        <v>25</v>
      </c>
      <c r="L1488">
        <v>2</v>
      </c>
      <c r="M1488">
        <v>10</v>
      </c>
      <c r="N1488">
        <v>27</v>
      </c>
      <c r="O1488">
        <v>189</v>
      </c>
      <c r="P1488" s="28">
        <v>5.2</v>
      </c>
      <c r="Q1488">
        <v>4.2</v>
      </c>
      <c r="R1488">
        <v>5.0999999999999996</v>
      </c>
      <c r="S1488">
        <v>0.5</v>
      </c>
      <c r="T1488">
        <v>33</v>
      </c>
      <c r="U1488">
        <v>1</v>
      </c>
      <c r="V1488">
        <v>-47.217614202620098</v>
      </c>
      <c r="W1488">
        <v>6.1166470998616029</v>
      </c>
      <c r="X1488">
        <v>2.158093447896269</v>
      </c>
      <c r="Y1488">
        <v>10.132386177625015</v>
      </c>
      <c r="Z1488">
        <v>-3.454494194715747</v>
      </c>
      <c r="AA1488">
        <v>-2.2927929731690497</v>
      </c>
      <c r="AB1488">
        <v>-0.269234836087136</v>
      </c>
      <c r="AC1488">
        <v>0.40036045428806899</v>
      </c>
      <c r="AD1488">
        <v>-1.1701289719171593</v>
      </c>
      <c r="AE1488">
        <v>35.114805836458991</v>
      </c>
      <c r="AF1488">
        <v>-9.72589616623846</v>
      </c>
      <c r="AG1488">
        <v>9.1915014688851482</v>
      </c>
      <c r="AH1488">
        <v>7.4830070896812355</v>
      </c>
      <c r="AI1488">
        <v>-5.5311343700465497E-2</v>
      </c>
      <c r="AJ1488">
        <v>-7.2147516285011308</v>
      </c>
      <c r="AK1488">
        <v>-0.134578089474926</v>
      </c>
      <c r="AL1488">
        <v>-0.93800083172784143</v>
      </c>
      <c r="AM1488">
        <v>0.28130434208283583</v>
      </c>
      <c r="AN1488" s="2"/>
    </row>
    <row r="1489" spans="1:40" x14ac:dyDescent="0.45">
      <c r="A1489">
        <v>1488</v>
      </c>
      <c r="B1489" t="s">
        <v>387</v>
      </c>
      <c r="C1489">
        <v>2001</v>
      </c>
      <c r="D1489">
        <v>29</v>
      </c>
      <c r="E1489" t="s">
        <v>40</v>
      </c>
      <c r="F1489" t="s">
        <v>13</v>
      </c>
      <c r="G1489">
        <v>620</v>
      </c>
      <c r="H1489">
        <v>93</v>
      </c>
      <c r="I1489">
        <v>162</v>
      </c>
      <c r="J1489">
        <v>86</v>
      </c>
      <c r="K1489">
        <v>33</v>
      </c>
      <c r="L1489">
        <v>2</v>
      </c>
      <c r="M1489">
        <v>0</v>
      </c>
      <c r="N1489">
        <v>81</v>
      </c>
      <c r="O1489">
        <v>162</v>
      </c>
      <c r="P1489" s="28">
        <v>5.2</v>
      </c>
      <c r="Q1489">
        <v>3.1</v>
      </c>
      <c r="R1489">
        <v>5.2</v>
      </c>
      <c r="S1489">
        <v>-0.9</v>
      </c>
      <c r="T1489">
        <v>43</v>
      </c>
      <c r="U1489">
        <v>-2</v>
      </c>
      <c r="V1489">
        <v>-47.217614202620098</v>
      </c>
      <c r="W1489">
        <v>11.286670243792242</v>
      </c>
      <c r="X1489">
        <v>3.2371401718444037</v>
      </c>
      <c r="Y1489">
        <v>15.632824388335738</v>
      </c>
      <c r="Z1489">
        <v>-5.1221810473371425</v>
      </c>
      <c r="AA1489">
        <v>-3.0264867245831457</v>
      </c>
      <c r="AB1489">
        <v>-0.269234836087136</v>
      </c>
      <c r="AC1489">
        <v>0</v>
      </c>
      <c r="AD1489">
        <v>-3.5103869157514782</v>
      </c>
      <c r="AE1489">
        <v>30.098405002679137</v>
      </c>
      <c r="AF1489">
        <v>-9.72589616623846</v>
      </c>
      <c r="AG1489">
        <v>6.7842034651295142</v>
      </c>
      <c r="AH1489">
        <v>7.6297327188906721</v>
      </c>
      <c r="AI1489">
        <v>9.9560418660837896E-2</v>
      </c>
      <c r="AJ1489">
        <v>-9.4010400007742003</v>
      </c>
      <c r="AK1489">
        <v>0.269156178949852</v>
      </c>
      <c r="AL1489">
        <v>-3.2351473051092672</v>
      </c>
      <c r="AM1489">
        <v>3.7864281064608991E-2</v>
      </c>
      <c r="AN1489" s="2"/>
    </row>
    <row r="1490" spans="1:40" x14ac:dyDescent="0.45">
      <c r="A1490">
        <v>1489</v>
      </c>
      <c r="B1490" t="s">
        <v>394</v>
      </c>
      <c r="C1490">
        <v>2008</v>
      </c>
      <c r="D1490">
        <v>30</v>
      </c>
      <c r="E1490" t="s">
        <v>127</v>
      </c>
      <c r="F1490" t="s">
        <v>13</v>
      </c>
      <c r="G1490">
        <v>704</v>
      </c>
      <c r="H1490">
        <v>107</v>
      </c>
      <c r="I1490">
        <v>181</v>
      </c>
      <c r="J1490">
        <v>113</v>
      </c>
      <c r="K1490">
        <v>51</v>
      </c>
      <c r="L1490">
        <v>8</v>
      </c>
      <c r="M1490">
        <v>40</v>
      </c>
      <c r="N1490">
        <v>82</v>
      </c>
      <c r="O1490">
        <v>118</v>
      </c>
      <c r="P1490" s="28">
        <v>5.2</v>
      </c>
      <c r="Q1490">
        <v>2.9</v>
      </c>
      <c r="R1490">
        <v>5.2</v>
      </c>
      <c r="S1490">
        <v>0.6</v>
      </c>
      <c r="T1490">
        <v>20</v>
      </c>
      <c r="U1490">
        <v>3</v>
      </c>
      <c r="V1490">
        <v>-47.217614202620098</v>
      </c>
      <c r="W1490">
        <v>12.815832018757643</v>
      </c>
      <c r="X1490">
        <v>3.7244515955629161</v>
      </c>
      <c r="Y1490">
        <v>17.466303791905979</v>
      </c>
      <c r="Z1490">
        <v>-6.7303076552220586</v>
      </c>
      <c r="AA1490">
        <v>-4.6772976652648621</v>
      </c>
      <c r="AB1490">
        <v>-1.076939344348544</v>
      </c>
      <c r="AC1490">
        <v>1.601441817152276</v>
      </c>
      <c r="AD1490">
        <v>-3.5537250258224837</v>
      </c>
      <c r="AE1490">
        <v>21.923529569852704</v>
      </c>
      <c r="AF1490">
        <v>-9.72589616623846</v>
      </c>
      <c r="AG1490">
        <v>6.3465129189921266</v>
      </c>
      <c r="AH1490">
        <v>7.6297327188906721</v>
      </c>
      <c r="AI1490">
        <v>-6.6373612440558588E-2</v>
      </c>
      <c r="AJ1490">
        <v>-4.3725767445461399</v>
      </c>
      <c r="AK1490">
        <v>-0.403734268424778</v>
      </c>
      <c r="AL1490">
        <v>-6.3166602538136694</v>
      </c>
      <c r="AM1490">
        <v>1.8027092803711358E-3</v>
      </c>
      <c r="AN1490" s="2"/>
    </row>
    <row r="1491" spans="1:40" x14ac:dyDescent="0.45">
      <c r="A1491">
        <v>1490</v>
      </c>
      <c r="B1491" t="s">
        <v>587</v>
      </c>
      <c r="C1491">
        <v>1975</v>
      </c>
      <c r="D1491">
        <v>28</v>
      </c>
      <c r="E1491" t="s">
        <v>94</v>
      </c>
      <c r="F1491" t="s">
        <v>13</v>
      </c>
      <c r="G1491">
        <v>623</v>
      </c>
      <c r="H1491">
        <v>83</v>
      </c>
      <c r="I1491">
        <v>127</v>
      </c>
      <c r="J1491">
        <v>81</v>
      </c>
      <c r="K1491">
        <v>17</v>
      </c>
      <c r="L1491">
        <v>0</v>
      </c>
      <c r="M1491">
        <v>7</v>
      </c>
      <c r="N1491">
        <v>106</v>
      </c>
      <c r="O1491">
        <v>145</v>
      </c>
      <c r="P1491" s="28">
        <v>5.2</v>
      </c>
      <c r="Q1491">
        <v>3.1</v>
      </c>
      <c r="R1491">
        <v>6.2</v>
      </c>
      <c r="S1491">
        <v>-0.4</v>
      </c>
      <c r="T1491">
        <v>32</v>
      </c>
      <c r="U1491">
        <v>1</v>
      </c>
      <c r="V1491">
        <v>-47.217614202620098</v>
      </c>
      <c r="W1491">
        <v>11.341283164326722</v>
      </c>
      <c r="X1491">
        <v>2.8890605834740377</v>
      </c>
      <c r="Y1491">
        <v>12.255362329127399</v>
      </c>
      <c r="Z1491">
        <v>-4.8243798236547502</v>
      </c>
      <c r="AA1491">
        <v>-1.559099221754954</v>
      </c>
      <c r="AB1491">
        <v>0</v>
      </c>
      <c r="AC1491">
        <v>0.28025231800164829</v>
      </c>
      <c r="AD1491">
        <v>-4.593839667526626</v>
      </c>
      <c r="AE1491">
        <v>26.939930403632562</v>
      </c>
      <c r="AF1491">
        <v>-9.72589616623846</v>
      </c>
      <c r="AG1491">
        <v>6.7842034651295142</v>
      </c>
      <c r="AH1491">
        <v>9.0969890109850322</v>
      </c>
      <c r="AI1491">
        <v>4.4249074960372399E-2</v>
      </c>
      <c r="AJ1491">
        <v>-6.996122791273824</v>
      </c>
      <c r="AK1491">
        <v>-0.134578089474926</v>
      </c>
      <c r="AL1491">
        <v>-5.4201996129063534</v>
      </c>
      <c r="AM1491">
        <v>4.4067575524227047E-3</v>
      </c>
      <c r="AN1491" s="2"/>
    </row>
    <row r="1492" spans="1:40" x14ac:dyDescent="0.45">
      <c r="A1492">
        <v>1491</v>
      </c>
      <c r="B1492" t="s">
        <v>511</v>
      </c>
      <c r="C1492">
        <v>2022</v>
      </c>
      <c r="D1492">
        <v>29</v>
      </c>
      <c r="E1492" t="s">
        <v>37</v>
      </c>
      <c r="F1492" t="s">
        <v>17</v>
      </c>
      <c r="G1492">
        <v>708</v>
      </c>
      <c r="H1492">
        <v>101</v>
      </c>
      <c r="I1492">
        <v>194</v>
      </c>
      <c r="J1492">
        <v>130</v>
      </c>
      <c r="K1492">
        <v>39</v>
      </c>
      <c r="L1492">
        <v>4</v>
      </c>
      <c r="M1492">
        <v>27</v>
      </c>
      <c r="N1492">
        <v>45</v>
      </c>
      <c r="O1492">
        <v>124</v>
      </c>
      <c r="P1492" s="28">
        <v>5.2</v>
      </c>
      <c r="Q1492">
        <v>3.1</v>
      </c>
      <c r="R1492">
        <v>5.3</v>
      </c>
      <c r="S1492">
        <v>1</v>
      </c>
      <c r="T1492">
        <v>16</v>
      </c>
      <c r="U1492">
        <v>4</v>
      </c>
      <c r="V1492">
        <v>-47.217614202620098</v>
      </c>
      <c r="W1492">
        <v>12.888649246136948</v>
      </c>
      <c r="X1492">
        <v>3.5156038425406964</v>
      </c>
      <c r="Y1492">
        <v>18.720789699611935</v>
      </c>
      <c r="Z1492">
        <v>-7.7428318157421918</v>
      </c>
      <c r="AA1492">
        <v>-3.5767570381437181</v>
      </c>
      <c r="AB1492">
        <v>-0.538469672174272</v>
      </c>
      <c r="AC1492">
        <v>1.0809732265777863</v>
      </c>
      <c r="AD1492">
        <v>-1.9502149531952655</v>
      </c>
      <c r="AE1492">
        <v>23.038285310692672</v>
      </c>
      <c r="AF1492">
        <v>-9.72589616623846</v>
      </c>
      <c r="AG1492">
        <v>6.7842034651295142</v>
      </c>
      <c r="AH1492">
        <v>7.7764583481001077</v>
      </c>
      <c r="AI1492">
        <v>-0.11062268740093099</v>
      </c>
      <c r="AJ1492">
        <v>-3.498061395636912</v>
      </c>
      <c r="AK1492">
        <v>-0.538312357899704</v>
      </c>
      <c r="AL1492">
        <v>-1.0938171502618927</v>
      </c>
      <c r="AM1492">
        <v>0.25090016583128455</v>
      </c>
      <c r="AN1492" s="2"/>
    </row>
    <row r="1493" spans="1:40" x14ac:dyDescent="0.45">
      <c r="A1493">
        <v>1492</v>
      </c>
      <c r="B1493" t="s">
        <v>780</v>
      </c>
      <c r="C1493">
        <v>2011</v>
      </c>
      <c r="D1493">
        <v>25</v>
      </c>
      <c r="E1493" t="s">
        <v>127</v>
      </c>
      <c r="F1493" t="s">
        <v>13</v>
      </c>
      <c r="G1493">
        <v>551</v>
      </c>
      <c r="H1493">
        <v>72</v>
      </c>
      <c r="I1493">
        <v>131</v>
      </c>
      <c r="J1493">
        <v>81</v>
      </c>
      <c r="K1493">
        <v>28</v>
      </c>
      <c r="L1493">
        <v>0</v>
      </c>
      <c r="M1493">
        <v>1</v>
      </c>
      <c r="N1493">
        <v>48</v>
      </c>
      <c r="O1493">
        <v>110</v>
      </c>
      <c r="P1493" s="28">
        <v>5.2</v>
      </c>
      <c r="Q1493">
        <v>3.2</v>
      </c>
      <c r="R1493">
        <v>3.2</v>
      </c>
      <c r="S1493">
        <v>3</v>
      </c>
      <c r="T1493">
        <v>4</v>
      </c>
      <c r="U1493">
        <v>-2</v>
      </c>
      <c r="V1493">
        <v>-47.217614202620098</v>
      </c>
      <c r="W1493">
        <v>10.030573071499235</v>
      </c>
      <c r="X1493">
        <v>2.506173036266635</v>
      </c>
      <c r="Y1493">
        <v>12.641357993036923</v>
      </c>
      <c r="Z1493">
        <v>-4.8243798236547502</v>
      </c>
      <c r="AA1493">
        <v>-2.5679281299493359</v>
      </c>
      <c r="AB1493">
        <v>0</v>
      </c>
      <c r="AC1493">
        <v>4.0036045428806899E-2</v>
      </c>
      <c r="AD1493">
        <v>-2.0802292834082832</v>
      </c>
      <c r="AE1493">
        <v>20.437188582066081</v>
      </c>
      <c r="AF1493">
        <v>-9.72589616623846</v>
      </c>
      <c r="AG1493">
        <v>7.0030487381982089</v>
      </c>
      <c r="AH1493">
        <v>4.6952201347019518</v>
      </c>
      <c r="AI1493">
        <v>-0.33186806220279297</v>
      </c>
      <c r="AJ1493">
        <v>-0.874515348909228</v>
      </c>
      <c r="AK1493">
        <v>0.269156178949852</v>
      </c>
      <c r="AL1493">
        <v>-9.9996772368352502</v>
      </c>
      <c r="AM1493">
        <v>4.5412523161623484E-5</v>
      </c>
      <c r="AN1493" s="2"/>
    </row>
    <row r="1494" spans="1:40" x14ac:dyDescent="0.45">
      <c r="A1494">
        <v>1493</v>
      </c>
      <c r="B1494" t="s">
        <v>485</v>
      </c>
      <c r="C1494">
        <v>1963</v>
      </c>
      <c r="D1494">
        <v>28</v>
      </c>
      <c r="E1494" t="s">
        <v>65</v>
      </c>
      <c r="F1494" t="s">
        <v>17</v>
      </c>
      <c r="G1494">
        <v>607</v>
      </c>
      <c r="H1494">
        <v>75</v>
      </c>
      <c r="I1494">
        <v>159</v>
      </c>
      <c r="J1494">
        <v>99</v>
      </c>
      <c r="K1494">
        <v>31</v>
      </c>
      <c r="L1494">
        <v>9</v>
      </c>
      <c r="M1494">
        <v>11</v>
      </c>
      <c r="N1494">
        <v>27</v>
      </c>
      <c r="O1494">
        <v>127</v>
      </c>
      <c r="P1494" s="28">
        <v>5.2</v>
      </c>
      <c r="Q1494">
        <v>2.8</v>
      </c>
      <c r="R1494">
        <v>4.3</v>
      </c>
      <c r="S1494">
        <v>0.1</v>
      </c>
      <c r="T1494">
        <v>21</v>
      </c>
      <c r="U1494">
        <v>2</v>
      </c>
      <c r="V1494">
        <v>-47.217614202620098</v>
      </c>
      <c r="W1494">
        <v>11.050014254809502</v>
      </c>
      <c r="X1494">
        <v>2.6105969127777451</v>
      </c>
      <c r="Y1494">
        <v>15.343327640403594</v>
      </c>
      <c r="Z1494">
        <v>-5.8964642289113609</v>
      </c>
      <c r="AA1494">
        <v>-2.8430632867296222</v>
      </c>
      <c r="AB1494">
        <v>-1.211556762392112</v>
      </c>
      <c r="AC1494">
        <v>0.44039649971687589</v>
      </c>
      <c r="AD1494">
        <v>-1.1701289719171593</v>
      </c>
      <c r="AE1494">
        <v>23.595663181112656</v>
      </c>
      <c r="AF1494">
        <v>-9.72589616623846</v>
      </c>
      <c r="AG1494">
        <v>6.1276676459234318</v>
      </c>
      <c r="AH1494">
        <v>6.3092020560057476</v>
      </c>
      <c r="AI1494">
        <v>-1.10622687400931E-2</v>
      </c>
      <c r="AJ1494">
        <v>-4.5912055817734467</v>
      </c>
      <c r="AK1494">
        <v>-0.269156178949852</v>
      </c>
      <c r="AL1494">
        <v>-7.4592794575226566</v>
      </c>
      <c r="AM1494">
        <v>5.7573943882697175E-4</v>
      </c>
      <c r="AN1494" s="2"/>
    </row>
    <row r="1495" spans="1:40" x14ac:dyDescent="0.45">
      <c r="A1495">
        <v>1494</v>
      </c>
      <c r="B1495" t="s">
        <v>45</v>
      </c>
      <c r="C1495">
        <v>2022</v>
      </c>
      <c r="D1495">
        <v>32</v>
      </c>
      <c r="E1495" t="s">
        <v>46</v>
      </c>
      <c r="F1495" t="s">
        <v>13</v>
      </c>
      <c r="G1495">
        <v>604</v>
      </c>
      <c r="H1495">
        <v>103</v>
      </c>
      <c r="I1495">
        <v>158</v>
      </c>
      <c r="J1495">
        <v>91</v>
      </c>
      <c r="K1495">
        <v>39</v>
      </c>
      <c r="L1495">
        <v>0</v>
      </c>
      <c r="M1495">
        <v>18</v>
      </c>
      <c r="N1495">
        <v>66</v>
      </c>
      <c r="O1495">
        <v>161</v>
      </c>
      <c r="P1495" s="28">
        <v>5.2</v>
      </c>
      <c r="Q1495">
        <v>3.2</v>
      </c>
      <c r="R1495">
        <v>6.9</v>
      </c>
      <c r="S1495">
        <v>-1.2</v>
      </c>
      <c r="T1495">
        <v>41</v>
      </c>
      <c r="U1495">
        <v>0</v>
      </c>
      <c r="V1495">
        <v>-47.217614202620098</v>
      </c>
      <c r="W1495">
        <v>10.995401334275025</v>
      </c>
      <c r="X1495">
        <v>3.5852197602147697</v>
      </c>
      <c r="Y1495">
        <v>15.246828724426214</v>
      </c>
      <c r="Z1495">
        <v>-5.419982271019534</v>
      </c>
      <c r="AA1495">
        <v>-3.5767570381437181</v>
      </c>
      <c r="AB1495">
        <v>0</v>
      </c>
      <c r="AC1495">
        <v>0.72064881771852418</v>
      </c>
      <c r="AD1495">
        <v>-2.8603152646863896</v>
      </c>
      <c r="AE1495">
        <v>29.912612379205807</v>
      </c>
      <c r="AF1495">
        <v>-9.72589616623846</v>
      </c>
      <c r="AG1495">
        <v>7.0030487381982089</v>
      </c>
      <c r="AH1495">
        <v>10.124068415451084</v>
      </c>
      <c r="AI1495">
        <v>0.13274722488111718</v>
      </c>
      <c r="AJ1495">
        <v>-8.9637823263195866</v>
      </c>
      <c r="AK1495">
        <v>0</v>
      </c>
      <c r="AL1495">
        <v>-4.3771874657036136E-2</v>
      </c>
      <c r="AM1495">
        <v>0.48905877820741123</v>
      </c>
      <c r="AN1495" s="2"/>
    </row>
    <row r="1496" spans="1:40" x14ac:dyDescent="0.45">
      <c r="A1496">
        <v>1495</v>
      </c>
      <c r="B1496" t="s">
        <v>348</v>
      </c>
      <c r="C1496">
        <v>1970</v>
      </c>
      <c r="D1496">
        <v>24</v>
      </c>
      <c r="E1496" t="s">
        <v>65</v>
      </c>
      <c r="F1496" t="s">
        <v>17</v>
      </c>
      <c r="G1496">
        <v>745</v>
      </c>
      <c r="H1496">
        <v>134</v>
      </c>
      <c r="I1496">
        <v>200</v>
      </c>
      <c r="J1496">
        <v>128</v>
      </c>
      <c r="K1496">
        <v>36</v>
      </c>
      <c r="L1496">
        <v>10</v>
      </c>
      <c r="M1496">
        <v>48</v>
      </c>
      <c r="N1496">
        <v>77</v>
      </c>
      <c r="O1496">
        <v>135</v>
      </c>
      <c r="P1496" s="28">
        <v>5.2</v>
      </c>
      <c r="Q1496">
        <v>3</v>
      </c>
      <c r="R1496">
        <v>5.5</v>
      </c>
      <c r="S1496">
        <v>-1</v>
      </c>
      <c r="T1496">
        <v>34</v>
      </c>
      <c r="U1496">
        <v>4</v>
      </c>
      <c r="V1496">
        <v>-47.217614202620098</v>
      </c>
      <c r="W1496">
        <v>13.562208599395518</v>
      </c>
      <c r="X1496">
        <v>4.664266484162904</v>
      </c>
      <c r="Y1496">
        <v>19.29978319547622</v>
      </c>
      <c r="Z1496">
        <v>-7.6237113262692349</v>
      </c>
      <c r="AA1496">
        <v>-3.3016218813634319</v>
      </c>
      <c r="AB1496">
        <v>-1.3461741804356799</v>
      </c>
      <c r="AC1496">
        <v>1.9217301805827312</v>
      </c>
      <c r="AD1496">
        <v>-3.3370344754674544</v>
      </c>
      <c r="AE1496">
        <v>25.082004168899282</v>
      </c>
      <c r="AF1496">
        <v>-9.72589616623846</v>
      </c>
      <c r="AG1496">
        <v>6.5653581920608204</v>
      </c>
      <c r="AH1496">
        <v>8.0699096065189799</v>
      </c>
      <c r="AI1496">
        <v>0.11062268740093099</v>
      </c>
      <c r="AJ1496">
        <v>-7.4333804657284377</v>
      </c>
      <c r="AK1496">
        <v>-0.538312357899704</v>
      </c>
      <c r="AL1496">
        <v>-1.2478619415251107</v>
      </c>
      <c r="AM1496">
        <v>0.22307046640215167</v>
      </c>
      <c r="AN1496" s="2"/>
    </row>
    <row r="1497" spans="1:40" x14ac:dyDescent="0.45">
      <c r="A1497">
        <v>1496</v>
      </c>
      <c r="B1497" t="s">
        <v>231</v>
      </c>
      <c r="C1497">
        <v>1955</v>
      </c>
      <c r="D1497">
        <v>33</v>
      </c>
      <c r="E1497" t="s">
        <v>228</v>
      </c>
      <c r="F1497" t="s">
        <v>17</v>
      </c>
      <c r="G1497">
        <v>522</v>
      </c>
      <c r="H1497">
        <v>81</v>
      </c>
      <c r="I1497">
        <v>142</v>
      </c>
      <c r="J1497">
        <v>89</v>
      </c>
      <c r="K1497">
        <v>20</v>
      </c>
      <c r="L1497">
        <v>1</v>
      </c>
      <c r="M1497">
        <v>2</v>
      </c>
      <c r="N1497">
        <v>56</v>
      </c>
      <c r="O1497">
        <v>152</v>
      </c>
      <c r="P1497" s="28">
        <v>5.2</v>
      </c>
      <c r="Q1497">
        <v>3.2</v>
      </c>
      <c r="R1497">
        <v>5.3</v>
      </c>
      <c r="S1497">
        <v>0.6</v>
      </c>
      <c r="T1497">
        <v>29</v>
      </c>
      <c r="U1497">
        <v>-2</v>
      </c>
      <c r="V1497">
        <v>-47.217614202620098</v>
      </c>
      <c r="W1497">
        <v>9.502648172999276</v>
      </c>
      <c r="X1497">
        <v>2.8194446657999648</v>
      </c>
      <c r="Y1497">
        <v>13.702846068788116</v>
      </c>
      <c r="Z1497">
        <v>-5.3008617815465771</v>
      </c>
      <c r="AA1497">
        <v>-1.83423437853524</v>
      </c>
      <c r="AB1497">
        <v>-0.134617418043568</v>
      </c>
      <c r="AC1497">
        <v>8.0072090857613798E-2</v>
      </c>
      <c r="AD1497">
        <v>-2.4269341639763304</v>
      </c>
      <c r="AE1497">
        <v>28.240478767945856</v>
      </c>
      <c r="AF1497">
        <v>-9.72589616623846</v>
      </c>
      <c r="AG1497">
        <v>7.0030487381982089</v>
      </c>
      <c r="AH1497">
        <v>7.7764583481001077</v>
      </c>
      <c r="AI1497">
        <v>-6.6373612440558588E-2</v>
      </c>
      <c r="AJ1497">
        <v>-6.3402362795919034</v>
      </c>
      <c r="AK1497">
        <v>0.269156178949852</v>
      </c>
      <c r="AL1497">
        <v>-3.6526149713537452</v>
      </c>
      <c r="AM1497">
        <v>2.5268217160163312E-2</v>
      </c>
      <c r="AN1497" s="2"/>
    </row>
    <row r="1498" spans="1:40" x14ac:dyDescent="0.45">
      <c r="A1498">
        <v>1497</v>
      </c>
      <c r="B1498" t="s">
        <v>314</v>
      </c>
      <c r="C1498">
        <v>1971</v>
      </c>
      <c r="D1498">
        <v>31</v>
      </c>
      <c r="E1498" t="s">
        <v>37</v>
      </c>
      <c r="F1498" t="s">
        <v>17</v>
      </c>
      <c r="G1498">
        <v>672</v>
      </c>
      <c r="H1498">
        <v>84</v>
      </c>
      <c r="I1498">
        <v>198</v>
      </c>
      <c r="J1498">
        <v>145</v>
      </c>
      <c r="K1498">
        <v>33</v>
      </c>
      <c r="L1498">
        <v>10</v>
      </c>
      <c r="M1498">
        <v>20</v>
      </c>
      <c r="N1498">
        <v>23</v>
      </c>
      <c r="O1498">
        <v>122</v>
      </c>
      <c r="P1498" s="28">
        <v>5.2</v>
      </c>
      <c r="Q1498">
        <v>2.9</v>
      </c>
      <c r="R1498">
        <v>4.5</v>
      </c>
      <c r="S1498">
        <v>0.6</v>
      </c>
      <c r="T1498">
        <v>16</v>
      </c>
      <c r="U1498">
        <v>4</v>
      </c>
      <c r="V1498">
        <v>-47.217614202620098</v>
      </c>
      <c r="W1498">
        <v>12.233294199723206</v>
      </c>
      <c r="X1498">
        <v>2.9238685423110744</v>
      </c>
      <c r="Y1498">
        <v>19.106785363521457</v>
      </c>
      <c r="Z1498">
        <v>-8.6362354867893671</v>
      </c>
      <c r="AA1498">
        <v>-3.0264867245831457</v>
      </c>
      <c r="AB1498">
        <v>-1.3461741804356799</v>
      </c>
      <c r="AC1498">
        <v>0.80072090857613798</v>
      </c>
      <c r="AD1498">
        <v>-0.99677653163313573</v>
      </c>
      <c r="AE1498">
        <v>22.666700063746017</v>
      </c>
      <c r="AF1498">
        <v>-9.72589616623846</v>
      </c>
      <c r="AG1498">
        <v>6.3465129189921266</v>
      </c>
      <c r="AH1498">
        <v>6.6026533144246198</v>
      </c>
      <c r="AI1498">
        <v>-6.6373612440558588E-2</v>
      </c>
      <c r="AJ1498">
        <v>-3.498061395636912</v>
      </c>
      <c r="AK1498">
        <v>-0.538312357899704</v>
      </c>
      <c r="AL1498">
        <v>-4.3713953469824203</v>
      </c>
      <c r="AM1498">
        <v>1.2475983423589789E-2</v>
      </c>
      <c r="AN1498" s="2"/>
    </row>
    <row r="1499" spans="1:40" x14ac:dyDescent="0.45">
      <c r="A1499">
        <v>1498</v>
      </c>
      <c r="B1499" t="s">
        <v>220</v>
      </c>
      <c r="C1499">
        <v>1954</v>
      </c>
      <c r="D1499">
        <v>26</v>
      </c>
      <c r="E1499" t="s">
        <v>31</v>
      </c>
      <c r="F1499" t="s">
        <v>13</v>
      </c>
      <c r="G1499">
        <v>706</v>
      </c>
      <c r="H1499">
        <v>111</v>
      </c>
      <c r="I1499">
        <v>201</v>
      </c>
      <c r="J1499">
        <v>167</v>
      </c>
      <c r="K1499">
        <v>24</v>
      </c>
      <c r="L1499">
        <v>8</v>
      </c>
      <c r="M1499">
        <v>16</v>
      </c>
      <c r="N1499">
        <v>51</v>
      </c>
      <c r="O1499">
        <v>107</v>
      </c>
      <c r="P1499" s="28">
        <v>5.2</v>
      </c>
      <c r="Q1499">
        <v>3.1</v>
      </c>
      <c r="R1499">
        <v>4.0999999999999996</v>
      </c>
      <c r="S1499">
        <v>1.9</v>
      </c>
      <c r="T1499">
        <v>8</v>
      </c>
      <c r="U1499">
        <v>4</v>
      </c>
      <c r="V1499">
        <v>-47.217614202620098</v>
      </c>
      <c r="W1499">
        <v>12.852240632447296</v>
      </c>
      <c r="X1499">
        <v>3.8636834309110624</v>
      </c>
      <c r="Y1499">
        <v>19.396282111453601</v>
      </c>
      <c r="Z1499">
        <v>-9.9465608709918918</v>
      </c>
      <c r="AA1499">
        <v>-2.201081254242288</v>
      </c>
      <c r="AB1499">
        <v>-1.076939344348544</v>
      </c>
      <c r="AC1499">
        <v>0.64057672686091038</v>
      </c>
      <c r="AD1499">
        <v>-2.2102436136213011</v>
      </c>
      <c r="AE1499">
        <v>19.879810711646098</v>
      </c>
      <c r="AF1499">
        <v>-9.72589616623846</v>
      </c>
      <c r="AG1499">
        <v>6.7842034651295142</v>
      </c>
      <c r="AH1499">
        <v>6.0157507975868754</v>
      </c>
      <c r="AI1499">
        <v>-0.21018310606176888</v>
      </c>
      <c r="AJ1499">
        <v>-1.749030697818456</v>
      </c>
      <c r="AK1499">
        <v>-0.538312357899704</v>
      </c>
      <c r="AL1499">
        <v>-5.4433137378071539</v>
      </c>
      <c r="AM1499">
        <v>4.306500995867932E-3</v>
      </c>
      <c r="AN1499" s="2"/>
    </row>
    <row r="1500" spans="1:40" x14ac:dyDescent="0.45">
      <c r="A1500">
        <v>1499</v>
      </c>
      <c r="B1500" t="s">
        <v>554</v>
      </c>
      <c r="C1500">
        <v>1963</v>
      </c>
      <c r="D1500">
        <v>34</v>
      </c>
      <c r="E1500" t="s">
        <v>37</v>
      </c>
      <c r="F1500" t="s">
        <v>17</v>
      </c>
      <c r="G1500">
        <v>605</v>
      </c>
      <c r="H1500">
        <v>77</v>
      </c>
      <c r="I1500">
        <v>148</v>
      </c>
      <c r="J1500">
        <v>111</v>
      </c>
      <c r="K1500">
        <v>27</v>
      </c>
      <c r="L1500">
        <v>4</v>
      </c>
      <c r="M1500">
        <v>19</v>
      </c>
      <c r="N1500">
        <v>60</v>
      </c>
      <c r="O1500">
        <v>121</v>
      </c>
      <c r="P1500" s="28">
        <v>5.2</v>
      </c>
      <c r="Q1500">
        <v>2.8</v>
      </c>
      <c r="R1500">
        <v>5.7</v>
      </c>
      <c r="S1500">
        <v>0.1</v>
      </c>
      <c r="T1500">
        <v>18</v>
      </c>
      <c r="U1500">
        <v>7</v>
      </c>
      <c r="V1500">
        <v>-47.217614202620098</v>
      </c>
      <c r="W1500">
        <v>11.013605641119851</v>
      </c>
      <c r="X1500">
        <v>2.680212830451818</v>
      </c>
      <c r="Y1500">
        <v>14.281839564652403</v>
      </c>
      <c r="Z1500">
        <v>-6.6111871657491017</v>
      </c>
      <c r="AA1500">
        <v>-2.4762164110225742</v>
      </c>
      <c r="AB1500">
        <v>-0.538469672174272</v>
      </c>
      <c r="AC1500">
        <v>0.76068486314733108</v>
      </c>
      <c r="AD1500">
        <v>-2.6002866042603543</v>
      </c>
      <c r="AE1500">
        <v>22.480907440272688</v>
      </c>
      <c r="AF1500">
        <v>-9.72589616623846</v>
      </c>
      <c r="AG1500">
        <v>6.1276676459234318</v>
      </c>
      <c r="AH1500">
        <v>8.3633608649378512</v>
      </c>
      <c r="AI1500">
        <v>-1.10622687400931E-2</v>
      </c>
      <c r="AJ1500">
        <v>-3.9353190700915262</v>
      </c>
      <c r="AK1500">
        <v>-0.94204662632448199</v>
      </c>
      <c r="AL1500">
        <v>-8.3498193367155888</v>
      </c>
      <c r="AM1500">
        <v>2.3638334016317362E-4</v>
      </c>
      <c r="AN1500" s="2"/>
    </row>
    <row r="1501" spans="1:40" x14ac:dyDescent="0.45">
      <c r="A1501">
        <v>1500</v>
      </c>
      <c r="B1501" t="s">
        <v>87</v>
      </c>
      <c r="C1501">
        <v>2006</v>
      </c>
      <c r="D1501">
        <v>26</v>
      </c>
      <c r="E1501" t="s">
        <v>28</v>
      </c>
      <c r="F1501" t="s">
        <v>17</v>
      </c>
      <c r="G1501">
        <v>704</v>
      </c>
      <c r="H1501">
        <v>104</v>
      </c>
      <c r="I1501">
        <v>182</v>
      </c>
      <c r="J1501">
        <v>98</v>
      </c>
      <c r="K1501">
        <v>25</v>
      </c>
      <c r="L1501">
        <v>1</v>
      </c>
      <c r="M1501">
        <v>0</v>
      </c>
      <c r="N1501">
        <v>108</v>
      </c>
      <c r="O1501">
        <v>167</v>
      </c>
      <c r="P1501" s="28">
        <v>5.2</v>
      </c>
      <c r="Q1501">
        <v>3.1</v>
      </c>
      <c r="R1501">
        <v>6.1</v>
      </c>
      <c r="S1501">
        <v>-1.8</v>
      </c>
      <c r="T1501">
        <v>55</v>
      </c>
      <c r="U1501">
        <v>-3</v>
      </c>
      <c r="V1501">
        <v>-47.217614202620098</v>
      </c>
      <c r="W1501">
        <v>12.815832018757643</v>
      </c>
      <c r="X1501">
        <v>3.6200277190518064</v>
      </c>
      <c r="Y1501">
        <v>17.56280270788336</v>
      </c>
      <c r="Z1501">
        <v>-5.8369039841748833</v>
      </c>
      <c r="AA1501">
        <v>-2.2927929731690497</v>
      </c>
      <c r="AB1501">
        <v>-0.134617418043568</v>
      </c>
      <c r="AC1501">
        <v>0</v>
      </c>
      <c r="AD1501">
        <v>-4.680515887668637</v>
      </c>
      <c r="AE1501">
        <v>31.027368120045779</v>
      </c>
      <c r="AF1501">
        <v>-9.72589616623846</v>
      </c>
      <c r="AG1501">
        <v>6.7842034651295142</v>
      </c>
      <c r="AH1501">
        <v>8.9502633817755957</v>
      </c>
      <c r="AI1501">
        <v>0.19912083732167579</v>
      </c>
      <c r="AJ1501">
        <v>-12.024586047501884</v>
      </c>
      <c r="AK1501">
        <v>0.403734268424778</v>
      </c>
      <c r="AL1501">
        <v>-0.54957416102642709</v>
      </c>
      <c r="AM1501">
        <v>0.3659632125280321</v>
      </c>
      <c r="AN1501" s="2"/>
    </row>
    <row r="1502" spans="1:40" x14ac:dyDescent="0.45">
      <c r="A1502">
        <v>1501</v>
      </c>
      <c r="B1502" t="s">
        <v>352</v>
      </c>
      <c r="C1502">
        <v>1955</v>
      </c>
      <c r="D1502">
        <v>30</v>
      </c>
      <c r="E1502" t="s">
        <v>73</v>
      </c>
      <c r="F1502" t="s">
        <v>17</v>
      </c>
      <c r="G1502">
        <v>686</v>
      </c>
      <c r="H1502">
        <v>116</v>
      </c>
      <c r="I1502">
        <v>192</v>
      </c>
      <c r="J1502">
        <v>120</v>
      </c>
      <c r="K1502">
        <v>25</v>
      </c>
      <c r="L1502">
        <v>0</v>
      </c>
      <c r="M1502">
        <v>1</v>
      </c>
      <c r="N1502">
        <v>66</v>
      </c>
      <c r="O1502">
        <v>148</v>
      </c>
      <c r="P1502" s="28">
        <v>5.2</v>
      </c>
      <c r="Q1502">
        <v>2.7</v>
      </c>
      <c r="R1502">
        <v>5.5</v>
      </c>
      <c r="S1502">
        <v>-0.9</v>
      </c>
      <c r="T1502">
        <v>36</v>
      </c>
      <c r="U1502">
        <v>1</v>
      </c>
      <c r="V1502">
        <v>-47.217614202620098</v>
      </c>
      <c r="W1502">
        <v>12.488154495550772</v>
      </c>
      <c r="X1502">
        <v>4.0377232250962454</v>
      </c>
      <c r="Y1502">
        <v>18.527791867657172</v>
      </c>
      <c r="Z1502">
        <v>-7.147229368377408</v>
      </c>
      <c r="AA1502">
        <v>-2.2927929731690497</v>
      </c>
      <c r="AB1502">
        <v>0</v>
      </c>
      <c r="AC1502">
        <v>4.0036045428806899E-2</v>
      </c>
      <c r="AD1502">
        <v>-2.8603152646863896</v>
      </c>
      <c r="AE1502">
        <v>27.497308274052546</v>
      </c>
      <c r="AF1502">
        <v>-9.72589616623846</v>
      </c>
      <c r="AG1502">
        <v>5.9088223728547389</v>
      </c>
      <c r="AH1502">
        <v>8.0699096065189799</v>
      </c>
      <c r="AI1502">
        <v>9.9560418660837896E-2</v>
      </c>
      <c r="AJ1502">
        <v>-7.8706381401830523</v>
      </c>
      <c r="AK1502">
        <v>-0.134578089474926</v>
      </c>
      <c r="AL1502">
        <v>-0.57975789892928598</v>
      </c>
      <c r="AM1502">
        <v>0.35898830302072099</v>
      </c>
      <c r="AN1502" s="2"/>
    </row>
    <row r="1503" spans="1:40" x14ac:dyDescent="0.45">
      <c r="A1503">
        <v>1502</v>
      </c>
      <c r="B1503" t="s">
        <v>472</v>
      </c>
      <c r="C1503">
        <v>1990</v>
      </c>
      <c r="D1503">
        <v>26</v>
      </c>
      <c r="E1503" t="s">
        <v>55</v>
      </c>
      <c r="F1503" t="s">
        <v>13</v>
      </c>
      <c r="G1503">
        <v>658</v>
      </c>
      <c r="H1503">
        <v>91</v>
      </c>
      <c r="I1503">
        <v>167</v>
      </c>
      <c r="J1503">
        <v>110</v>
      </c>
      <c r="K1503">
        <v>21</v>
      </c>
      <c r="L1503">
        <v>1</v>
      </c>
      <c r="M1503">
        <v>5</v>
      </c>
      <c r="N1503">
        <v>94</v>
      </c>
      <c r="O1503">
        <v>153</v>
      </c>
      <c r="P1503" s="28">
        <v>5.2</v>
      </c>
      <c r="Q1503">
        <v>3</v>
      </c>
      <c r="R1503">
        <v>5.5</v>
      </c>
      <c r="S1503">
        <v>-1.1000000000000001</v>
      </c>
      <c r="T1503">
        <v>38</v>
      </c>
      <c r="U1503">
        <v>0</v>
      </c>
      <c r="V1503">
        <v>-47.217614202620098</v>
      </c>
      <c r="W1503">
        <v>11.978433903895638</v>
      </c>
      <c r="X1503">
        <v>3.1675242541703308</v>
      </c>
      <c r="Y1503">
        <v>16.115318968222642</v>
      </c>
      <c r="Z1503">
        <v>-6.5516269210126241</v>
      </c>
      <c r="AA1503">
        <v>-1.925946097462002</v>
      </c>
      <c r="AB1503">
        <v>-0.134617418043568</v>
      </c>
      <c r="AC1503">
        <v>0.20018022714403449</v>
      </c>
      <c r="AD1503">
        <v>-4.0737823466745544</v>
      </c>
      <c r="AE1503">
        <v>28.426271391419185</v>
      </c>
      <c r="AF1503">
        <v>-9.72589616623846</v>
      </c>
      <c r="AG1503">
        <v>6.5653581920608204</v>
      </c>
      <c r="AH1503">
        <v>8.0699096065189799</v>
      </c>
      <c r="AI1503">
        <v>0.12168495614102411</v>
      </c>
      <c r="AJ1503">
        <v>-8.307895814637666</v>
      </c>
      <c r="AK1503">
        <v>0</v>
      </c>
      <c r="AL1503">
        <v>-3.2926974671163212</v>
      </c>
      <c r="AM1503">
        <v>3.5822560497847142E-2</v>
      </c>
      <c r="AN1503" s="2"/>
    </row>
    <row r="1504" spans="1:40" x14ac:dyDescent="0.45">
      <c r="A1504">
        <v>1503</v>
      </c>
      <c r="B1504" t="s">
        <v>335</v>
      </c>
      <c r="C1504">
        <v>1970</v>
      </c>
      <c r="D1504">
        <v>25</v>
      </c>
      <c r="E1504" t="s">
        <v>235</v>
      </c>
      <c r="F1504" t="s">
        <v>13</v>
      </c>
      <c r="G1504">
        <v>633</v>
      </c>
      <c r="H1504">
        <v>81</v>
      </c>
      <c r="I1504">
        <v>129</v>
      </c>
      <c r="J1504">
        <v>89</v>
      </c>
      <c r="K1504">
        <v>13</v>
      </c>
      <c r="L1504">
        <v>1</v>
      </c>
      <c r="M1504">
        <v>3</v>
      </c>
      <c r="N1504">
        <v>81</v>
      </c>
      <c r="O1504">
        <v>101</v>
      </c>
      <c r="P1504" s="28">
        <v>5.2</v>
      </c>
      <c r="Q1504">
        <v>3</v>
      </c>
      <c r="R1504">
        <v>3</v>
      </c>
      <c r="S1504">
        <v>2.6</v>
      </c>
      <c r="T1504">
        <v>1</v>
      </c>
      <c r="U1504">
        <v>2</v>
      </c>
      <c r="V1504">
        <v>-47.217614202620098</v>
      </c>
      <c r="W1504">
        <v>11.523326232774984</v>
      </c>
      <c r="X1504">
        <v>2.8194446657999648</v>
      </c>
      <c r="Y1504">
        <v>12.448360161082162</v>
      </c>
      <c r="Z1504">
        <v>-5.3008617815465771</v>
      </c>
      <c r="AA1504">
        <v>-1.192252346047906</v>
      </c>
      <c r="AB1504">
        <v>-0.134617418043568</v>
      </c>
      <c r="AC1504">
        <v>0.1201081362864207</v>
      </c>
      <c r="AD1504">
        <v>-3.5103869157514782</v>
      </c>
      <c r="AE1504">
        <v>18.76505497080613</v>
      </c>
      <c r="AF1504">
        <v>-9.72589616623846</v>
      </c>
      <c r="AG1504">
        <v>6.5653581920608204</v>
      </c>
      <c r="AH1504">
        <v>4.4017688762830796</v>
      </c>
      <c r="AI1504">
        <v>-0.28761898724242058</v>
      </c>
      <c r="AJ1504">
        <v>-0.218628837227307</v>
      </c>
      <c r="AK1504">
        <v>-0.269156178949852</v>
      </c>
      <c r="AL1504">
        <v>-11.213611598574104</v>
      </c>
      <c r="AM1504">
        <v>1.3489147458024236E-5</v>
      </c>
      <c r="AN1504" s="2"/>
    </row>
    <row r="1505" spans="1:40" x14ac:dyDescent="0.45">
      <c r="A1505">
        <v>1504</v>
      </c>
      <c r="B1505" t="s">
        <v>349</v>
      </c>
      <c r="C1505">
        <v>2001</v>
      </c>
      <c r="D1505">
        <v>32</v>
      </c>
      <c r="E1505" t="s">
        <v>97</v>
      </c>
      <c r="F1505" t="s">
        <v>13</v>
      </c>
      <c r="G1505">
        <v>679</v>
      </c>
      <c r="H1505">
        <v>91</v>
      </c>
      <c r="I1505">
        <v>173</v>
      </c>
      <c r="J1505">
        <v>119</v>
      </c>
      <c r="K1505">
        <v>32</v>
      </c>
      <c r="L1505">
        <v>1</v>
      </c>
      <c r="M1505">
        <v>3</v>
      </c>
      <c r="N1505">
        <v>94</v>
      </c>
      <c r="O1505">
        <v>136</v>
      </c>
      <c r="P1505" s="28">
        <v>5.2</v>
      </c>
      <c r="Q1505">
        <v>2.8</v>
      </c>
      <c r="R1505">
        <v>4.5</v>
      </c>
      <c r="S1505">
        <v>0</v>
      </c>
      <c r="T1505">
        <v>32</v>
      </c>
      <c r="U1505">
        <v>-3</v>
      </c>
      <c r="V1505">
        <v>-47.217614202620098</v>
      </c>
      <c r="W1505">
        <v>12.360724347636989</v>
      </c>
      <c r="X1505">
        <v>3.1675242541703308</v>
      </c>
      <c r="Y1505">
        <v>16.694312464086931</v>
      </c>
      <c r="Z1505">
        <v>-7.0876691236409295</v>
      </c>
      <c r="AA1505">
        <v>-2.9347750056563839</v>
      </c>
      <c r="AB1505">
        <v>-0.134617418043568</v>
      </c>
      <c r="AC1505">
        <v>0.1201081362864207</v>
      </c>
      <c r="AD1505">
        <v>-4.0737823466745544</v>
      </c>
      <c r="AE1505">
        <v>25.267796792372607</v>
      </c>
      <c r="AF1505">
        <v>-9.72589616623846</v>
      </c>
      <c r="AG1505">
        <v>6.1276676459234318</v>
      </c>
      <c r="AH1505">
        <v>6.6026533144246198</v>
      </c>
      <c r="AI1505">
        <v>0</v>
      </c>
      <c r="AJ1505">
        <v>-6.996122791273824</v>
      </c>
      <c r="AK1505">
        <v>0.403734268424778</v>
      </c>
      <c r="AL1505">
        <v>-7.4259558308217084</v>
      </c>
      <c r="AM1505">
        <v>5.9523680211433694E-4</v>
      </c>
      <c r="AN1505" s="2"/>
    </row>
    <row r="1506" spans="1:40" x14ac:dyDescent="0.45">
      <c r="A1506">
        <v>1505</v>
      </c>
      <c r="B1506" t="s">
        <v>674</v>
      </c>
      <c r="C1506">
        <v>1991</v>
      </c>
      <c r="D1506">
        <v>32</v>
      </c>
      <c r="E1506" t="s">
        <v>59</v>
      </c>
      <c r="F1506" t="s">
        <v>13</v>
      </c>
      <c r="G1506">
        <v>655</v>
      </c>
      <c r="H1506">
        <v>87</v>
      </c>
      <c r="I1506">
        <v>160</v>
      </c>
      <c r="J1506">
        <v>111</v>
      </c>
      <c r="K1506">
        <v>28</v>
      </c>
      <c r="L1506">
        <v>4</v>
      </c>
      <c r="M1506">
        <v>10</v>
      </c>
      <c r="N1506">
        <v>79</v>
      </c>
      <c r="O1506">
        <v>122</v>
      </c>
      <c r="P1506" s="28">
        <v>5.2</v>
      </c>
      <c r="Q1506">
        <v>3.1</v>
      </c>
      <c r="R1506">
        <v>4.3</v>
      </c>
      <c r="S1506">
        <v>0.9</v>
      </c>
      <c r="T1506">
        <v>20</v>
      </c>
      <c r="U1506">
        <v>1</v>
      </c>
      <c r="V1506">
        <v>-47.217614202620098</v>
      </c>
      <c r="W1506">
        <v>11.923820983361161</v>
      </c>
      <c r="X1506">
        <v>3.028292418822184</v>
      </c>
      <c r="Y1506">
        <v>15.439826556380975</v>
      </c>
      <c r="Z1506">
        <v>-6.6111871657491017</v>
      </c>
      <c r="AA1506">
        <v>-2.5679281299493359</v>
      </c>
      <c r="AB1506">
        <v>-0.538469672174272</v>
      </c>
      <c r="AC1506">
        <v>0.40036045428806899</v>
      </c>
      <c r="AD1506">
        <v>-3.4237106956094663</v>
      </c>
      <c r="AE1506">
        <v>22.666700063746017</v>
      </c>
      <c r="AF1506">
        <v>-9.72589616623846</v>
      </c>
      <c r="AG1506">
        <v>6.7842034651295142</v>
      </c>
      <c r="AH1506">
        <v>6.3092020560057476</v>
      </c>
      <c r="AI1506">
        <v>-9.9560418660837896E-2</v>
      </c>
      <c r="AJ1506">
        <v>-4.3725767445461399</v>
      </c>
      <c r="AK1506">
        <v>-0.134578089474926</v>
      </c>
      <c r="AL1506">
        <v>-8.1391152872889698</v>
      </c>
      <c r="AM1506">
        <v>2.9181014952098976E-4</v>
      </c>
      <c r="AN1506" s="2"/>
    </row>
    <row r="1507" spans="1:40" x14ac:dyDescent="0.45">
      <c r="A1507">
        <v>1506</v>
      </c>
      <c r="B1507" t="s">
        <v>111</v>
      </c>
      <c r="C1507">
        <v>1990</v>
      </c>
      <c r="D1507">
        <v>20</v>
      </c>
      <c r="E1507" t="s">
        <v>97</v>
      </c>
      <c r="F1507" t="s">
        <v>13</v>
      </c>
      <c r="G1507">
        <v>666</v>
      </c>
      <c r="H1507">
        <v>91</v>
      </c>
      <c r="I1507">
        <v>179</v>
      </c>
      <c r="J1507">
        <v>122</v>
      </c>
      <c r="K1507">
        <v>28</v>
      </c>
      <c r="L1507">
        <v>7</v>
      </c>
      <c r="M1507">
        <v>16</v>
      </c>
      <c r="N1507">
        <v>63</v>
      </c>
      <c r="O1507">
        <v>136</v>
      </c>
      <c r="P1507" s="28">
        <v>5.2</v>
      </c>
      <c r="Q1507">
        <v>2.9</v>
      </c>
      <c r="R1507">
        <v>5.2</v>
      </c>
      <c r="S1507">
        <v>0.5</v>
      </c>
      <c r="T1507">
        <v>23</v>
      </c>
      <c r="U1507">
        <v>1</v>
      </c>
      <c r="V1507">
        <v>-47.217614202620098</v>
      </c>
      <c r="W1507">
        <v>12.124068358654249</v>
      </c>
      <c r="X1507">
        <v>3.1675242541703308</v>
      </c>
      <c r="Y1507">
        <v>17.273305959951216</v>
      </c>
      <c r="Z1507">
        <v>-7.2663498578503649</v>
      </c>
      <c r="AA1507">
        <v>-2.5679281299493359</v>
      </c>
      <c r="AB1507">
        <v>-0.94232192630497602</v>
      </c>
      <c r="AC1507">
        <v>0.64057672686091038</v>
      </c>
      <c r="AD1507">
        <v>-2.7303009344733717</v>
      </c>
      <c r="AE1507">
        <v>25.267796792372607</v>
      </c>
      <c r="AF1507">
        <v>-9.72589616623846</v>
      </c>
      <c r="AG1507">
        <v>6.3465129189921266</v>
      </c>
      <c r="AH1507">
        <v>7.6297327188906721</v>
      </c>
      <c r="AI1507">
        <v>-5.5311343700465497E-2</v>
      </c>
      <c r="AJ1507">
        <v>-5.0284632562280613</v>
      </c>
      <c r="AK1507">
        <v>-0.134578089474926</v>
      </c>
      <c r="AL1507">
        <v>-3.2192461769479506</v>
      </c>
      <c r="AM1507">
        <v>3.8447844349799712E-2</v>
      </c>
      <c r="AN1507" s="2"/>
    </row>
    <row r="1508" spans="1:40" x14ac:dyDescent="0.45">
      <c r="A1508">
        <v>1507</v>
      </c>
      <c r="B1508" t="s">
        <v>205</v>
      </c>
      <c r="C1508">
        <v>1970</v>
      </c>
      <c r="D1508">
        <v>39</v>
      </c>
      <c r="E1508" t="s">
        <v>65</v>
      </c>
      <c r="F1508" t="s">
        <v>17</v>
      </c>
      <c r="G1508">
        <v>566</v>
      </c>
      <c r="H1508">
        <v>94</v>
      </c>
      <c r="I1508">
        <v>139</v>
      </c>
      <c r="J1508">
        <v>94</v>
      </c>
      <c r="K1508">
        <v>15</v>
      </c>
      <c r="L1508">
        <v>2</v>
      </c>
      <c r="M1508">
        <v>5</v>
      </c>
      <c r="N1508">
        <v>79</v>
      </c>
      <c r="O1508">
        <v>140</v>
      </c>
      <c r="P1508" s="28">
        <v>5.2</v>
      </c>
      <c r="Q1508">
        <v>3.3</v>
      </c>
      <c r="R1508">
        <v>5.3</v>
      </c>
      <c r="S1508">
        <v>-0.2</v>
      </c>
      <c r="T1508">
        <v>29</v>
      </c>
      <c r="U1508">
        <v>5</v>
      </c>
      <c r="V1508">
        <v>-47.217614202620098</v>
      </c>
      <c r="W1508">
        <v>10.303637674171629</v>
      </c>
      <c r="X1508">
        <v>3.2719481306814404</v>
      </c>
      <c r="Y1508">
        <v>13.413349320855973</v>
      </c>
      <c r="Z1508">
        <v>-5.5986630052289694</v>
      </c>
      <c r="AA1508">
        <v>-1.37567578390143</v>
      </c>
      <c r="AB1508">
        <v>-0.269234836087136</v>
      </c>
      <c r="AC1508">
        <v>0.20018022714403449</v>
      </c>
      <c r="AD1508">
        <v>-3.4237106956094663</v>
      </c>
      <c r="AE1508">
        <v>26.01096728626592</v>
      </c>
      <c r="AF1508">
        <v>-9.72589616623846</v>
      </c>
      <c r="AG1508">
        <v>7.2218940112669019</v>
      </c>
      <c r="AH1508">
        <v>7.7764583481001077</v>
      </c>
      <c r="AI1508">
        <v>2.21245374801862E-2</v>
      </c>
      <c r="AJ1508">
        <v>-6.3402362795919034</v>
      </c>
      <c r="AK1508">
        <v>-0.67289044737463</v>
      </c>
      <c r="AL1508">
        <v>-6.4033618806859067</v>
      </c>
      <c r="AM1508">
        <v>1.6532429565959481E-3</v>
      </c>
      <c r="AN1508" s="2"/>
    </row>
    <row r="1509" spans="1:40" x14ac:dyDescent="0.45">
      <c r="A1509">
        <v>1508</v>
      </c>
      <c r="B1509" t="s">
        <v>391</v>
      </c>
      <c r="C1509">
        <v>2002</v>
      </c>
      <c r="D1509">
        <v>28</v>
      </c>
      <c r="E1509" t="s">
        <v>31</v>
      </c>
      <c r="F1509" t="s">
        <v>13</v>
      </c>
      <c r="G1509">
        <v>654</v>
      </c>
      <c r="H1509">
        <v>116</v>
      </c>
      <c r="I1509">
        <v>189</v>
      </c>
      <c r="J1509">
        <v>103</v>
      </c>
      <c r="K1509">
        <v>47</v>
      </c>
      <c r="L1509">
        <v>1</v>
      </c>
      <c r="M1509">
        <v>7</v>
      </c>
      <c r="N1509">
        <v>53</v>
      </c>
      <c r="O1509">
        <v>154</v>
      </c>
      <c r="P1509" s="28">
        <v>5.2</v>
      </c>
      <c r="Q1509">
        <v>2.9</v>
      </c>
      <c r="R1509">
        <v>6.3</v>
      </c>
      <c r="S1509">
        <v>-1.5</v>
      </c>
      <c r="T1509">
        <v>47</v>
      </c>
      <c r="U1509">
        <v>-1</v>
      </c>
      <c r="V1509">
        <v>-47.217614202620098</v>
      </c>
      <c r="W1509">
        <v>11.905616676516335</v>
      </c>
      <c r="X1509">
        <v>4.0377232250962454</v>
      </c>
      <c r="Y1509">
        <v>18.238295119725027</v>
      </c>
      <c r="Z1509">
        <v>-6.1347052078572748</v>
      </c>
      <c r="AA1509">
        <v>-4.3104507895578141</v>
      </c>
      <c r="AB1509">
        <v>-0.134617418043568</v>
      </c>
      <c r="AC1509">
        <v>0.28025231800164829</v>
      </c>
      <c r="AD1509">
        <v>-2.296919833763313</v>
      </c>
      <c r="AE1509">
        <v>28.612064014892514</v>
      </c>
      <c r="AF1509">
        <v>-9.72589616623846</v>
      </c>
      <c r="AG1509">
        <v>6.3465129189921266</v>
      </c>
      <c r="AH1509">
        <v>9.243714640194467</v>
      </c>
      <c r="AI1509">
        <v>0.16593403110139648</v>
      </c>
      <c r="AJ1509">
        <v>-10.27555534968343</v>
      </c>
      <c r="AK1509">
        <v>0.134578089474926</v>
      </c>
      <c r="AL1509">
        <v>-1.1310679337692755</v>
      </c>
      <c r="AM1509">
        <v>0.24396407136195478</v>
      </c>
      <c r="AN1509" s="2"/>
    </row>
    <row r="1510" spans="1:40" x14ac:dyDescent="0.45">
      <c r="A1510">
        <v>1509</v>
      </c>
      <c r="B1510" t="s">
        <v>195</v>
      </c>
      <c r="C1510">
        <v>1977</v>
      </c>
      <c r="D1510">
        <v>37</v>
      </c>
      <c r="E1510" t="s">
        <v>40</v>
      </c>
      <c r="F1510" t="s">
        <v>13</v>
      </c>
      <c r="G1510">
        <v>643</v>
      </c>
      <c r="H1510">
        <v>99</v>
      </c>
      <c r="I1510">
        <v>165</v>
      </c>
      <c r="J1510">
        <v>107</v>
      </c>
      <c r="K1510">
        <v>27</v>
      </c>
      <c r="L1510">
        <v>3</v>
      </c>
      <c r="M1510">
        <v>11</v>
      </c>
      <c r="N1510">
        <v>73</v>
      </c>
      <c r="O1510">
        <v>125</v>
      </c>
      <c r="P1510" s="28">
        <v>5.2</v>
      </c>
      <c r="Q1510">
        <v>3</v>
      </c>
      <c r="R1510">
        <v>4.0999999999999996</v>
      </c>
      <c r="S1510">
        <v>0.6</v>
      </c>
      <c r="T1510">
        <v>17</v>
      </c>
      <c r="U1510">
        <v>6</v>
      </c>
      <c r="V1510">
        <v>-47.217614202620098</v>
      </c>
      <c r="W1510">
        <v>11.705369301223246</v>
      </c>
      <c r="X1510">
        <v>3.4459879248666234</v>
      </c>
      <c r="Y1510">
        <v>15.922321136267881</v>
      </c>
      <c r="Z1510">
        <v>-6.3729461868031887</v>
      </c>
      <c r="AA1510">
        <v>-2.4762164110225742</v>
      </c>
      <c r="AB1510">
        <v>-0.40385225413070402</v>
      </c>
      <c r="AC1510">
        <v>0.44039649971687589</v>
      </c>
      <c r="AD1510">
        <v>-3.1636820351834309</v>
      </c>
      <c r="AE1510">
        <v>23.224077934166001</v>
      </c>
      <c r="AF1510">
        <v>-9.72589616623846</v>
      </c>
      <c r="AG1510">
        <v>6.5653581920608204</v>
      </c>
      <c r="AH1510">
        <v>6.0157507975868754</v>
      </c>
      <c r="AI1510">
        <v>-6.6373612440558588E-2</v>
      </c>
      <c r="AJ1510">
        <v>-3.7166902328642188</v>
      </c>
      <c r="AK1510">
        <v>-0.807468536849556</v>
      </c>
      <c r="AL1510">
        <v>-6.6314778522644717</v>
      </c>
      <c r="AM1510">
        <v>1.3164781216937016E-3</v>
      </c>
      <c r="AN1510" s="2"/>
    </row>
    <row r="1511" spans="1:40" x14ac:dyDescent="0.45">
      <c r="A1511">
        <v>1510</v>
      </c>
      <c r="B1511" t="s">
        <v>782</v>
      </c>
      <c r="C1511">
        <v>1993</v>
      </c>
      <c r="D1511">
        <v>24</v>
      </c>
      <c r="E1511" t="s">
        <v>59</v>
      </c>
      <c r="F1511" t="s">
        <v>13</v>
      </c>
      <c r="G1511">
        <v>695</v>
      </c>
      <c r="H1511">
        <v>98</v>
      </c>
      <c r="I1511">
        <v>182</v>
      </c>
      <c r="J1511">
        <v>118</v>
      </c>
      <c r="K1511">
        <v>37</v>
      </c>
      <c r="L1511">
        <v>5</v>
      </c>
      <c r="M1511">
        <v>9</v>
      </c>
      <c r="N1511">
        <v>77</v>
      </c>
      <c r="O1511">
        <v>133</v>
      </c>
      <c r="P1511" s="28">
        <v>5.2</v>
      </c>
      <c r="Q1511">
        <v>2.9</v>
      </c>
      <c r="R1511">
        <v>6.3</v>
      </c>
      <c r="S1511">
        <v>-0.4</v>
      </c>
      <c r="T1511">
        <v>31</v>
      </c>
      <c r="U1511">
        <v>2</v>
      </c>
      <c r="V1511">
        <v>-47.217614202620098</v>
      </c>
      <c r="W1511">
        <v>12.651993257154208</v>
      </c>
      <c r="X1511">
        <v>3.4111799660295867</v>
      </c>
      <c r="Y1511">
        <v>17.56280270788336</v>
      </c>
      <c r="Z1511">
        <v>-7.028108878904451</v>
      </c>
      <c r="AA1511">
        <v>-3.3933336002901937</v>
      </c>
      <c r="AB1511">
        <v>-0.67308709021783997</v>
      </c>
      <c r="AC1511">
        <v>0.36032440885926209</v>
      </c>
      <c r="AD1511">
        <v>-3.3370344754674544</v>
      </c>
      <c r="AE1511">
        <v>24.710418921952623</v>
      </c>
      <c r="AF1511">
        <v>-9.72589616623846</v>
      </c>
      <c r="AG1511">
        <v>6.3465129189921266</v>
      </c>
      <c r="AH1511">
        <v>9.243714640194467</v>
      </c>
      <c r="AI1511">
        <v>4.4249074960372399E-2</v>
      </c>
      <c r="AJ1511">
        <v>-6.7774939540465171</v>
      </c>
      <c r="AK1511">
        <v>-0.269156178949852</v>
      </c>
      <c r="AL1511">
        <v>-4.0905286507088601</v>
      </c>
      <c r="AM1511">
        <v>1.6455086725622171E-2</v>
      </c>
      <c r="AN1511" s="2"/>
    </row>
    <row r="1512" spans="1:40" x14ac:dyDescent="0.45">
      <c r="A1512">
        <v>1511</v>
      </c>
      <c r="B1512" t="s">
        <v>179</v>
      </c>
      <c r="C1512">
        <v>1968</v>
      </c>
      <c r="D1512">
        <v>22</v>
      </c>
      <c r="E1512" t="s">
        <v>94</v>
      </c>
      <c r="F1512" t="s">
        <v>13</v>
      </c>
      <c r="G1512">
        <v>614</v>
      </c>
      <c r="H1512">
        <v>82</v>
      </c>
      <c r="I1512">
        <v>138</v>
      </c>
      <c r="J1512">
        <v>90</v>
      </c>
      <c r="K1512">
        <v>13</v>
      </c>
      <c r="L1512">
        <v>6</v>
      </c>
      <c r="M1512">
        <v>14</v>
      </c>
      <c r="N1512">
        <v>50</v>
      </c>
      <c r="O1512">
        <v>138</v>
      </c>
      <c r="P1512" s="28">
        <v>5.2</v>
      </c>
      <c r="Q1512">
        <v>3</v>
      </c>
      <c r="R1512">
        <v>4.4000000000000004</v>
      </c>
      <c r="S1512">
        <v>0.1</v>
      </c>
      <c r="T1512">
        <v>24</v>
      </c>
      <c r="U1512">
        <v>1</v>
      </c>
      <c r="V1512">
        <v>-47.217614202620098</v>
      </c>
      <c r="W1512">
        <v>11.177444402723285</v>
      </c>
      <c r="X1512">
        <v>2.854252624637001</v>
      </c>
      <c r="Y1512">
        <v>13.316850404878592</v>
      </c>
      <c r="Z1512">
        <v>-5.3604220262830555</v>
      </c>
      <c r="AA1512">
        <v>-1.192252346047906</v>
      </c>
      <c r="AB1512">
        <v>-0.80770450826140805</v>
      </c>
      <c r="AC1512">
        <v>0.56050463600329659</v>
      </c>
      <c r="AD1512">
        <v>-2.1669055035502951</v>
      </c>
      <c r="AE1512">
        <v>25.639382039319266</v>
      </c>
      <c r="AF1512">
        <v>-9.72589616623846</v>
      </c>
      <c r="AG1512">
        <v>6.5653581920608204</v>
      </c>
      <c r="AH1512">
        <v>6.4559276852151841</v>
      </c>
      <c r="AI1512">
        <v>-1.10622687400931E-2</v>
      </c>
      <c r="AJ1512">
        <v>-5.2470920934553682</v>
      </c>
      <c r="AK1512">
        <v>-0.134578089474926</v>
      </c>
      <c r="AL1512">
        <v>-5.2938072198341679</v>
      </c>
      <c r="AM1512">
        <v>4.9975012057960067E-3</v>
      </c>
      <c r="AN1512" s="2"/>
    </row>
    <row r="1513" spans="1:40" x14ac:dyDescent="0.45">
      <c r="A1513">
        <v>1512</v>
      </c>
      <c r="B1513" t="s">
        <v>101</v>
      </c>
      <c r="C1513">
        <v>2001</v>
      </c>
      <c r="D1513">
        <v>33</v>
      </c>
      <c r="E1513" t="s">
        <v>65</v>
      </c>
      <c r="F1513" t="s">
        <v>17</v>
      </c>
      <c r="G1513">
        <v>696</v>
      </c>
      <c r="H1513">
        <v>84</v>
      </c>
      <c r="I1513">
        <v>181</v>
      </c>
      <c r="J1513">
        <v>104</v>
      </c>
      <c r="K1513">
        <v>49</v>
      </c>
      <c r="L1513">
        <v>6</v>
      </c>
      <c r="M1513">
        <v>7</v>
      </c>
      <c r="N1513">
        <v>65</v>
      </c>
      <c r="O1513">
        <v>131</v>
      </c>
      <c r="P1513" s="28">
        <v>5.2</v>
      </c>
      <c r="Q1513">
        <v>3.1</v>
      </c>
      <c r="R1513">
        <v>5</v>
      </c>
      <c r="S1513">
        <v>0.4</v>
      </c>
      <c r="T1513">
        <v>29</v>
      </c>
      <c r="U1513">
        <v>0</v>
      </c>
      <c r="V1513">
        <v>-47.217614202620098</v>
      </c>
      <c r="W1513">
        <v>12.670197563999034</v>
      </c>
      <c r="X1513">
        <v>2.9238685423110744</v>
      </c>
      <c r="Y1513">
        <v>17.466303791905979</v>
      </c>
      <c r="Z1513">
        <v>-6.1942654525937533</v>
      </c>
      <c r="AA1513">
        <v>-4.4938742274113377</v>
      </c>
      <c r="AB1513">
        <v>-0.80770450826140805</v>
      </c>
      <c r="AC1513">
        <v>0.28025231800164829</v>
      </c>
      <c r="AD1513">
        <v>-2.8169771546153837</v>
      </c>
      <c r="AE1513">
        <v>24.338833675005969</v>
      </c>
      <c r="AF1513">
        <v>-9.72589616623846</v>
      </c>
      <c r="AG1513">
        <v>6.7842034651295142</v>
      </c>
      <c r="AH1513">
        <v>7.3362814604717999</v>
      </c>
      <c r="AI1513">
        <v>-4.4249074960372399E-2</v>
      </c>
      <c r="AJ1513">
        <v>-6.3402362795919034</v>
      </c>
      <c r="AK1513">
        <v>0</v>
      </c>
      <c r="AL1513">
        <v>-5.8408762494677022</v>
      </c>
      <c r="AM1513">
        <v>2.8978727975611154E-3</v>
      </c>
      <c r="AN1513" s="2"/>
    </row>
    <row r="1514" spans="1:40" x14ac:dyDescent="0.45">
      <c r="A1514">
        <v>1513</v>
      </c>
      <c r="B1514" t="s">
        <v>439</v>
      </c>
      <c r="C1514">
        <v>1999</v>
      </c>
      <c r="D1514">
        <v>34</v>
      </c>
      <c r="E1514" t="s">
        <v>70</v>
      </c>
      <c r="F1514" t="s">
        <v>13</v>
      </c>
      <c r="G1514">
        <v>674</v>
      </c>
      <c r="H1514">
        <v>96</v>
      </c>
      <c r="I1514">
        <v>183</v>
      </c>
      <c r="J1514">
        <v>105</v>
      </c>
      <c r="K1514">
        <v>30</v>
      </c>
      <c r="L1514">
        <v>1</v>
      </c>
      <c r="M1514">
        <v>2</v>
      </c>
      <c r="N1514">
        <v>97</v>
      </c>
      <c r="O1514">
        <v>160</v>
      </c>
      <c r="P1514" s="28">
        <v>5.2</v>
      </c>
      <c r="Q1514">
        <v>2.8</v>
      </c>
      <c r="R1514">
        <v>5.0999999999999996</v>
      </c>
      <c r="S1514">
        <v>-1.1000000000000001</v>
      </c>
      <c r="T1514">
        <v>46</v>
      </c>
      <c r="U1514">
        <v>-4</v>
      </c>
      <c r="V1514">
        <v>-47.217614202620098</v>
      </c>
      <c r="W1514">
        <v>12.269702813412858</v>
      </c>
      <c r="X1514">
        <v>3.3415640483555133</v>
      </c>
      <c r="Y1514">
        <v>17.659301623860742</v>
      </c>
      <c r="Z1514">
        <v>-6.2538256973302317</v>
      </c>
      <c r="AA1514">
        <v>-2.7513515678028599</v>
      </c>
      <c r="AB1514">
        <v>-0.134617418043568</v>
      </c>
      <c r="AC1514">
        <v>8.0072090857613798E-2</v>
      </c>
      <c r="AD1514">
        <v>-4.2037966768875723</v>
      </c>
      <c r="AE1514">
        <v>29.726819755732482</v>
      </c>
      <c r="AF1514">
        <v>-9.72589616623846</v>
      </c>
      <c r="AG1514">
        <v>6.1276676459234318</v>
      </c>
      <c r="AH1514">
        <v>7.4830070896812355</v>
      </c>
      <c r="AI1514">
        <v>0.12168495614102411</v>
      </c>
      <c r="AJ1514">
        <v>-10.056926512456123</v>
      </c>
      <c r="AK1514">
        <v>0.538312357899704</v>
      </c>
      <c r="AL1514">
        <v>-2.9958958595143086</v>
      </c>
      <c r="AM1514">
        <v>4.7611629303629541E-2</v>
      </c>
      <c r="AN1514" s="2"/>
    </row>
    <row r="1515" spans="1:40" x14ac:dyDescent="0.45">
      <c r="A1515">
        <v>1514</v>
      </c>
      <c r="B1515" t="s">
        <v>163</v>
      </c>
      <c r="C1515">
        <v>1977</v>
      </c>
      <c r="D1515">
        <v>24</v>
      </c>
      <c r="E1515" t="s">
        <v>40</v>
      </c>
      <c r="F1515" t="s">
        <v>13</v>
      </c>
      <c r="G1515">
        <v>710</v>
      </c>
      <c r="H1515">
        <v>104</v>
      </c>
      <c r="I1515">
        <v>206</v>
      </c>
      <c r="J1515">
        <v>123</v>
      </c>
      <c r="K1515">
        <v>29</v>
      </c>
      <c r="L1515">
        <v>15</v>
      </c>
      <c r="M1515">
        <v>5</v>
      </c>
      <c r="N1515">
        <v>53</v>
      </c>
      <c r="O1515">
        <v>147</v>
      </c>
      <c r="P1515" s="28">
        <v>5.2</v>
      </c>
      <c r="Q1515">
        <v>2.9</v>
      </c>
      <c r="R1515">
        <v>5.4</v>
      </c>
      <c r="S1515">
        <v>-1.5</v>
      </c>
      <c r="T1515">
        <v>41</v>
      </c>
      <c r="U1515">
        <v>1</v>
      </c>
      <c r="V1515">
        <v>-47.217614202620098</v>
      </c>
      <c r="W1515">
        <v>12.925057859826602</v>
      </c>
      <c r="X1515">
        <v>3.6200277190518064</v>
      </c>
      <c r="Y1515">
        <v>19.878776691340505</v>
      </c>
      <c r="Z1515">
        <v>-7.3259101025868425</v>
      </c>
      <c r="AA1515">
        <v>-2.6596398488760977</v>
      </c>
      <c r="AB1515">
        <v>-2.0192612706535198</v>
      </c>
      <c r="AC1515">
        <v>0.20018022714403449</v>
      </c>
      <c r="AD1515">
        <v>-2.296919833763313</v>
      </c>
      <c r="AE1515">
        <v>27.311515650579217</v>
      </c>
      <c r="AF1515">
        <v>-9.72589616623846</v>
      </c>
      <c r="AG1515">
        <v>6.3465129189921266</v>
      </c>
      <c r="AH1515">
        <v>7.9231839773095443</v>
      </c>
      <c r="AI1515">
        <v>0.16593403110139648</v>
      </c>
      <c r="AJ1515">
        <v>-8.9637823263195866</v>
      </c>
      <c r="AK1515">
        <v>-0.134578089474926</v>
      </c>
      <c r="AL1515">
        <v>-1.97241276518761</v>
      </c>
      <c r="AM1515">
        <v>0.12212996810597583</v>
      </c>
      <c r="AN1515" s="2"/>
    </row>
    <row r="1516" spans="1:40" x14ac:dyDescent="0.45">
      <c r="A1516">
        <v>1515</v>
      </c>
      <c r="B1516" t="s">
        <v>312</v>
      </c>
      <c r="C1516">
        <v>2013</v>
      </c>
      <c r="D1516">
        <v>30</v>
      </c>
      <c r="E1516" t="s">
        <v>313</v>
      </c>
      <c r="F1516" t="s">
        <v>17</v>
      </c>
      <c r="G1516">
        <v>492</v>
      </c>
      <c r="H1516">
        <v>63</v>
      </c>
      <c r="I1516">
        <v>132</v>
      </c>
      <c r="J1516">
        <v>85</v>
      </c>
      <c r="K1516">
        <v>23</v>
      </c>
      <c r="L1516">
        <v>6</v>
      </c>
      <c r="M1516">
        <v>17</v>
      </c>
      <c r="N1516">
        <v>55</v>
      </c>
      <c r="O1516">
        <v>156</v>
      </c>
      <c r="P1516" s="28">
        <v>5.2</v>
      </c>
      <c r="Q1516">
        <v>3.7</v>
      </c>
      <c r="R1516">
        <v>5.4</v>
      </c>
      <c r="S1516">
        <v>0</v>
      </c>
      <c r="T1516">
        <v>32</v>
      </c>
      <c r="U1516">
        <v>2</v>
      </c>
      <c r="V1516">
        <v>-47.217614202620098</v>
      </c>
      <c r="W1516">
        <v>8.956518967654489</v>
      </c>
      <c r="X1516">
        <v>2.1929014067333057</v>
      </c>
      <c r="Y1516">
        <v>12.737856909014305</v>
      </c>
      <c r="Z1516">
        <v>-5.062620802600664</v>
      </c>
      <c r="AA1516">
        <v>-2.1093695353155262</v>
      </c>
      <c r="AB1516">
        <v>-0.80770450826140805</v>
      </c>
      <c r="AC1516">
        <v>0.68061277228971728</v>
      </c>
      <c r="AD1516">
        <v>-2.3835960539053245</v>
      </c>
      <c r="AE1516">
        <v>28.983649261839169</v>
      </c>
      <c r="AF1516">
        <v>-9.72589616623846</v>
      </c>
      <c r="AG1516">
        <v>8.0972751035416781</v>
      </c>
      <c r="AH1516">
        <v>7.9231839773095443</v>
      </c>
      <c r="AI1516">
        <v>0</v>
      </c>
      <c r="AJ1516">
        <v>-6.996122791273824</v>
      </c>
      <c r="AK1516">
        <v>-0.269156178949852</v>
      </c>
      <c r="AL1516">
        <v>-5.0000818407829462</v>
      </c>
      <c r="AM1516">
        <v>6.6923068640873003E-3</v>
      </c>
      <c r="AN1516" s="2"/>
    </row>
    <row r="1517" spans="1:40" x14ac:dyDescent="0.45">
      <c r="A1517">
        <v>1516</v>
      </c>
      <c r="B1517" t="s">
        <v>484</v>
      </c>
      <c r="C1517">
        <v>2001</v>
      </c>
      <c r="D1517">
        <v>27</v>
      </c>
      <c r="E1517" t="s">
        <v>28</v>
      </c>
      <c r="F1517" t="s">
        <v>17</v>
      </c>
      <c r="G1517">
        <v>704</v>
      </c>
      <c r="H1517">
        <v>118</v>
      </c>
      <c r="I1517">
        <v>170</v>
      </c>
      <c r="J1517">
        <v>87</v>
      </c>
      <c r="K1517">
        <v>48</v>
      </c>
      <c r="L1517">
        <v>4</v>
      </c>
      <c r="M1517">
        <v>36</v>
      </c>
      <c r="N1517">
        <v>106</v>
      </c>
      <c r="O1517">
        <v>142</v>
      </c>
      <c r="P1517" s="28">
        <v>5.2</v>
      </c>
      <c r="Q1517">
        <v>3.1</v>
      </c>
      <c r="R1517">
        <v>5.2</v>
      </c>
      <c r="S1517">
        <v>-0.6</v>
      </c>
      <c r="T1517">
        <v>36</v>
      </c>
      <c r="U1517">
        <v>3</v>
      </c>
      <c r="V1517">
        <v>-47.217614202620098</v>
      </c>
      <c r="W1517">
        <v>12.815832018757643</v>
      </c>
      <c r="X1517">
        <v>4.1073391427703188</v>
      </c>
      <c r="Y1517">
        <v>16.404815716154786</v>
      </c>
      <c r="Z1517">
        <v>-5.181741292073621</v>
      </c>
      <c r="AA1517">
        <v>-4.4021625084845759</v>
      </c>
      <c r="AB1517">
        <v>-0.538469672174272</v>
      </c>
      <c r="AC1517">
        <v>1.4412976354370484</v>
      </c>
      <c r="AD1517">
        <v>-4.593839667526626</v>
      </c>
      <c r="AE1517">
        <v>26.382552533212579</v>
      </c>
      <c r="AF1517">
        <v>-9.72589616623846</v>
      </c>
      <c r="AG1517">
        <v>6.7842034651295142</v>
      </c>
      <c r="AH1517">
        <v>7.6297327188906721</v>
      </c>
      <c r="AI1517">
        <v>6.6373612440558588E-2</v>
      </c>
      <c r="AJ1517">
        <v>-7.8706381401830523</v>
      </c>
      <c r="AK1517">
        <v>-0.403734268424778</v>
      </c>
      <c r="AL1517">
        <v>-4.3019490749323612</v>
      </c>
      <c r="AM1517">
        <v>1.336119941523446E-2</v>
      </c>
      <c r="AN1517" s="2"/>
    </row>
    <row r="1518" spans="1:40" x14ac:dyDescent="0.45">
      <c r="A1518">
        <v>1517</v>
      </c>
      <c r="B1518" t="s">
        <v>503</v>
      </c>
      <c r="C1518">
        <v>1969</v>
      </c>
      <c r="D1518">
        <v>26</v>
      </c>
      <c r="E1518" t="s">
        <v>313</v>
      </c>
      <c r="F1518" t="s">
        <v>17</v>
      </c>
      <c r="G1518">
        <v>635</v>
      </c>
      <c r="H1518">
        <v>97</v>
      </c>
      <c r="I1518">
        <v>153</v>
      </c>
      <c r="J1518">
        <v>100</v>
      </c>
      <c r="K1518">
        <v>23</v>
      </c>
      <c r="L1518">
        <v>4</v>
      </c>
      <c r="M1518">
        <v>12</v>
      </c>
      <c r="N1518">
        <v>59</v>
      </c>
      <c r="O1518">
        <v>122</v>
      </c>
      <c r="P1518" s="28">
        <v>5.2</v>
      </c>
      <c r="Q1518">
        <v>3</v>
      </c>
      <c r="R1518">
        <v>3.9</v>
      </c>
      <c r="S1518">
        <v>1.2</v>
      </c>
      <c r="T1518">
        <v>17</v>
      </c>
      <c r="U1518">
        <v>0</v>
      </c>
      <c r="V1518">
        <v>-47.217614202620098</v>
      </c>
      <c r="W1518">
        <v>11.559734846464636</v>
      </c>
      <c r="X1518">
        <v>3.37637200719255</v>
      </c>
      <c r="Y1518">
        <v>14.764334144539308</v>
      </c>
      <c r="Z1518">
        <v>-5.9560244736478394</v>
      </c>
      <c r="AA1518">
        <v>-2.1093695353155262</v>
      </c>
      <c r="AB1518">
        <v>-0.538469672174272</v>
      </c>
      <c r="AC1518">
        <v>0.48043254514568279</v>
      </c>
      <c r="AD1518">
        <v>-2.5569484941893483</v>
      </c>
      <c r="AE1518">
        <v>22.666700063746017</v>
      </c>
      <c r="AF1518">
        <v>-9.72589616623846</v>
      </c>
      <c r="AG1518">
        <v>6.5653581920608204</v>
      </c>
      <c r="AH1518">
        <v>5.7222995391680032</v>
      </c>
      <c r="AI1518">
        <v>-0.13274722488111718</v>
      </c>
      <c r="AJ1518">
        <v>-3.7166902328642188</v>
      </c>
      <c r="AK1518">
        <v>0</v>
      </c>
      <c r="AL1518">
        <v>-6.8185286636138649</v>
      </c>
      <c r="AM1518">
        <v>1.0921343317970341E-3</v>
      </c>
      <c r="AN1518" s="2"/>
    </row>
    <row r="1519" spans="1:40" x14ac:dyDescent="0.45">
      <c r="A1519">
        <v>1518</v>
      </c>
      <c r="B1519" t="s">
        <v>783</v>
      </c>
      <c r="C1519">
        <v>1971</v>
      </c>
      <c r="D1519">
        <v>27</v>
      </c>
      <c r="E1519" t="s">
        <v>158</v>
      </c>
      <c r="F1519" t="s">
        <v>13</v>
      </c>
      <c r="G1519">
        <v>739</v>
      </c>
      <c r="H1519">
        <v>77</v>
      </c>
      <c r="I1519">
        <v>179</v>
      </c>
      <c r="J1519">
        <v>148</v>
      </c>
      <c r="K1519">
        <v>24</v>
      </c>
      <c r="L1519">
        <v>3</v>
      </c>
      <c r="M1519">
        <v>39</v>
      </c>
      <c r="N1519">
        <v>41</v>
      </c>
      <c r="O1519">
        <v>83</v>
      </c>
      <c r="P1519" s="28">
        <v>5.2</v>
      </c>
      <c r="Q1519">
        <v>2.8</v>
      </c>
      <c r="R1519">
        <v>3</v>
      </c>
      <c r="S1519">
        <v>2.9</v>
      </c>
      <c r="T1519">
        <v>-7</v>
      </c>
      <c r="U1519">
        <v>7</v>
      </c>
      <c r="V1519">
        <v>-47.217614202620098</v>
      </c>
      <c r="W1519">
        <v>13.452982758326561</v>
      </c>
      <c r="X1519">
        <v>2.680212830451818</v>
      </c>
      <c r="Y1519">
        <v>17.273305959951216</v>
      </c>
      <c r="Z1519">
        <v>-8.8149162209988035</v>
      </c>
      <c r="AA1519">
        <v>-2.201081254242288</v>
      </c>
      <c r="AB1519">
        <v>-0.40385225413070402</v>
      </c>
      <c r="AC1519">
        <v>1.5614057717234691</v>
      </c>
      <c r="AD1519">
        <v>-1.7768625129112419</v>
      </c>
      <c r="AE1519">
        <v>15.420787748286225</v>
      </c>
      <c r="AF1519">
        <v>-9.72589616623846</v>
      </c>
      <c r="AG1519">
        <v>6.1276676459234318</v>
      </c>
      <c r="AH1519">
        <v>4.4017688762830796</v>
      </c>
      <c r="AI1519">
        <v>-0.32080579346269988</v>
      </c>
      <c r="AJ1519">
        <v>1.5304018605911489</v>
      </c>
      <c r="AK1519">
        <v>-0.94204662632448199</v>
      </c>
      <c r="AL1519">
        <v>-8.9545415793918242</v>
      </c>
      <c r="AM1519">
        <v>1.2913260700199948E-4</v>
      </c>
      <c r="AN1519" s="2"/>
    </row>
    <row r="1520" spans="1:40" x14ac:dyDescent="0.45">
      <c r="A1520">
        <v>1519</v>
      </c>
      <c r="B1520" t="s">
        <v>360</v>
      </c>
      <c r="C1520">
        <v>1990</v>
      </c>
      <c r="D1520">
        <v>30</v>
      </c>
      <c r="E1520" t="s">
        <v>22</v>
      </c>
      <c r="F1520" t="s">
        <v>13</v>
      </c>
      <c r="G1520">
        <v>570</v>
      </c>
      <c r="H1520">
        <v>69</v>
      </c>
      <c r="I1520">
        <v>117</v>
      </c>
      <c r="J1520">
        <v>69</v>
      </c>
      <c r="K1520">
        <v>21</v>
      </c>
      <c r="L1520">
        <v>2</v>
      </c>
      <c r="M1520">
        <v>4</v>
      </c>
      <c r="N1520">
        <v>82</v>
      </c>
      <c r="O1520">
        <v>127</v>
      </c>
      <c r="P1520" s="28">
        <v>5.2</v>
      </c>
      <c r="Q1520">
        <v>3.2</v>
      </c>
      <c r="R1520">
        <v>3.7</v>
      </c>
      <c r="S1520">
        <v>1</v>
      </c>
      <c r="T1520">
        <v>19</v>
      </c>
      <c r="U1520">
        <v>2</v>
      </c>
      <c r="V1520">
        <v>-47.217614202620098</v>
      </c>
      <c r="W1520">
        <v>10.376454901550932</v>
      </c>
      <c r="X1520">
        <v>2.4017491597555254</v>
      </c>
      <c r="Y1520">
        <v>11.290373169353588</v>
      </c>
      <c r="Z1520">
        <v>-4.1096568868170094</v>
      </c>
      <c r="AA1520">
        <v>-1.925946097462002</v>
      </c>
      <c r="AB1520">
        <v>-0.269234836087136</v>
      </c>
      <c r="AC1520">
        <v>0.1601441817152276</v>
      </c>
      <c r="AD1520">
        <v>-3.5537250258224837</v>
      </c>
      <c r="AE1520">
        <v>23.595663181112656</v>
      </c>
      <c r="AF1520">
        <v>-9.72589616623846</v>
      </c>
      <c r="AG1520">
        <v>7.0030487381982089</v>
      </c>
      <c r="AH1520">
        <v>5.4288482807491318</v>
      </c>
      <c r="AI1520">
        <v>-0.11062268740093099</v>
      </c>
      <c r="AJ1520">
        <v>-4.153947907318833</v>
      </c>
      <c r="AK1520">
        <v>-0.269156178949852</v>
      </c>
      <c r="AL1520">
        <v>-11.079518376281545</v>
      </c>
      <c r="AM1520">
        <v>1.5424802360277726E-5</v>
      </c>
      <c r="AN1520" s="2"/>
    </row>
    <row r="1521" spans="1:40" x14ac:dyDescent="0.45">
      <c r="A1521">
        <v>1520</v>
      </c>
      <c r="B1521" t="s">
        <v>784</v>
      </c>
      <c r="C1521">
        <v>2017</v>
      </c>
      <c r="D1521">
        <v>31</v>
      </c>
      <c r="E1521" t="s">
        <v>73</v>
      </c>
      <c r="F1521" t="s">
        <v>17</v>
      </c>
      <c r="G1521">
        <v>507</v>
      </c>
      <c r="H1521">
        <v>80</v>
      </c>
      <c r="I1521">
        <v>130</v>
      </c>
      <c r="J1521">
        <v>75</v>
      </c>
      <c r="K1521">
        <v>24</v>
      </c>
      <c r="L1521">
        <v>7</v>
      </c>
      <c r="M1521">
        <v>3</v>
      </c>
      <c r="N1521">
        <v>62</v>
      </c>
      <c r="O1521">
        <v>140</v>
      </c>
      <c r="P1521" s="28">
        <v>5.2</v>
      </c>
      <c r="Q1521">
        <v>3.6</v>
      </c>
      <c r="R1521">
        <v>4.7</v>
      </c>
      <c r="S1521">
        <v>1.1000000000000001</v>
      </c>
      <c r="T1521">
        <v>28</v>
      </c>
      <c r="U1521">
        <v>-2</v>
      </c>
      <c r="V1521">
        <v>-47.217614202620098</v>
      </c>
      <c r="W1521">
        <v>9.2295835703268825</v>
      </c>
      <c r="X1521">
        <v>2.7846367069629281</v>
      </c>
      <c r="Y1521">
        <v>12.544859077059543</v>
      </c>
      <c r="Z1521">
        <v>-4.4670183552358802</v>
      </c>
      <c r="AA1521">
        <v>-2.201081254242288</v>
      </c>
      <c r="AB1521">
        <v>-0.94232192630497602</v>
      </c>
      <c r="AC1521">
        <v>0.1201081362864207</v>
      </c>
      <c r="AD1521">
        <v>-2.6869628244023658</v>
      </c>
      <c r="AE1521">
        <v>26.01096728626592</v>
      </c>
      <c r="AF1521">
        <v>-9.72589616623846</v>
      </c>
      <c r="AG1521">
        <v>7.8784298304729843</v>
      </c>
      <c r="AH1521">
        <v>6.896104572843492</v>
      </c>
      <c r="AI1521">
        <v>-0.12168495614102411</v>
      </c>
      <c r="AJ1521">
        <v>-6.1216074423645956</v>
      </c>
      <c r="AK1521">
        <v>0.269156178949852</v>
      </c>
      <c r="AL1521">
        <v>-7.7503417683816691</v>
      </c>
      <c r="AM1521">
        <v>4.3041001899495041E-4</v>
      </c>
      <c r="AN1521" s="2"/>
    </row>
    <row r="1522" spans="1:40" x14ac:dyDescent="0.45">
      <c r="A1522">
        <v>1521</v>
      </c>
      <c r="B1522" t="s">
        <v>305</v>
      </c>
      <c r="C1522">
        <v>1985</v>
      </c>
      <c r="D1522">
        <v>25</v>
      </c>
      <c r="E1522" t="s">
        <v>117</v>
      </c>
      <c r="F1522" t="s">
        <v>17</v>
      </c>
      <c r="G1522">
        <v>671</v>
      </c>
      <c r="H1522">
        <v>90</v>
      </c>
      <c r="I1522">
        <v>197</v>
      </c>
      <c r="J1522">
        <v>157</v>
      </c>
      <c r="K1522">
        <v>29</v>
      </c>
      <c r="L1522">
        <v>5</v>
      </c>
      <c r="M1522">
        <v>14</v>
      </c>
      <c r="N1522">
        <v>45</v>
      </c>
      <c r="O1522">
        <v>117</v>
      </c>
      <c r="P1522" s="28">
        <v>5.2</v>
      </c>
      <c r="Q1522">
        <v>2.9</v>
      </c>
      <c r="R1522">
        <v>3.8</v>
      </c>
      <c r="S1522">
        <v>0.7</v>
      </c>
      <c r="T1522">
        <v>18</v>
      </c>
      <c r="U1522">
        <v>2</v>
      </c>
      <c r="V1522">
        <v>-47.217614202620098</v>
      </c>
      <c r="W1522">
        <v>12.21508989287838</v>
      </c>
      <c r="X1522">
        <v>3.1327162953332941</v>
      </c>
      <c r="Y1522">
        <v>19.010286447544075</v>
      </c>
      <c r="Z1522">
        <v>-9.3509584236271088</v>
      </c>
      <c r="AA1522">
        <v>-2.6596398488760977</v>
      </c>
      <c r="AB1522">
        <v>-0.67308709021783997</v>
      </c>
      <c r="AC1522">
        <v>0.56050463600329659</v>
      </c>
      <c r="AD1522">
        <v>-1.9502149531952655</v>
      </c>
      <c r="AE1522">
        <v>21.737736946379378</v>
      </c>
      <c r="AF1522">
        <v>-9.72589616623846</v>
      </c>
      <c r="AG1522">
        <v>6.3465129189921266</v>
      </c>
      <c r="AH1522">
        <v>5.5755739099585675</v>
      </c>
      <c r="AI1522">
        <v>-7.7435881180651686E-2</v>
      </c>
      <c r="AJ1522">
        <v>-3.9353190700915262</v>
      </c>
      <c r="AK1522">
        <v>-0.269156178949852</v>
      </c>
      <c r="AL1522">
        <v>-7.2809007679077755</v>
      </c>
      <c r="AM1522">
        <v>6.8809125138242339E-4</v>
      </c>
      <c r="AN1522" s="2"/>
    </row>
    <row r="1523" spans="1:40" x14ac:dyDescent="0.45">
      <c r="A1523">
        <v>1522</v>
      </c>
      <c r="B1523" t="s">
        <v>334</v>
      </c>
      <c r="C1523">
        <v>2001</v>
      </c>
      <c r="D1523">
        <v>27</v>
      </c>
      <c r="E1523" t="s">
        <v>22</v>
      </c>
      <c r="F1523" t="s">
        <v>13</v>
      </c>
      <c r="G1523">
        <v>686</v>
      </c>
      <c r="H1523">
        <v>110</v>
      </c>
      <c r="I1523">
        <v>191</v>
      </c>
      <c r="J1523">
        <v>132</v>
      </c>
      <c r="K1523">
        <v>35</v>
      </c>
      <c r="L1523">
        <v>3</v>
      </c>
      <c r="M1523">
        <v>27</v>
      </c>
      <c r="N1523">
        <v>56</v>
      </c>
      <c r="O1523">
        <v>124</v>
      </c>
      <c r="P1523" s="28">
        <v>5.2</v>
      </c>
      <c r="Q1523">
        <v>2.9</v>
      </c>
      <c r="R1523">
        <v>6.8</v>
      </c>
      <c r="S1523">
        <v>-0.7</v>
      </c>
      <c r="T1523">
        <v>31</v>
      </c>
      <c r="U1523">
        <v>7</v>
      </c>
      <c r="V1523">
        <v>-47.217614202620098</v>
      </c>
      <c r="W1523">
        <v>12.488154495550772</v>
      </c>
      <c r="X1523">
        <v>3.8288754720740261</v>
      </c>
      <c r="Y1523">
        <v>18.43129295167979</v>
      </c>
      <c r="Z1523">
        <v>-7.8619523052151488</v>
      </c>
      <c r="AA1523">
        <v>-3.2099101624366702</v>
      </c>
      <c r="AB1523">
        <v>-0.40385225413070402</v>
      </c>
      <c r="AC1523">
        <v>1.0809732265777863</v>
      </c>
      <c r="AD1523">
        <v>-2.4269341639763304</v>
      </c>
      <c r="AE1523">
        <v>23.038285310692672</v>
      </c>
      <c r="AF1523">
        <v>-9.72589616623846</v>
      </c>
      <c r="AG1523">
        <v>6.3465129189921266</v>
      </c>
      <c r="AH1523">
        <v>9.9773427862416479</v>
      </c>
      <c r="AI1523">
        <v>7.7435881180651686E-2</v>
      </c>
      <c r="AJ1523">
        <v>-6.7774939540465171</v>
      </c>
      <c r="AK1523">
        <v>-0.94204662632448199</v>
      </c>
      <c r="AL1523">
        <v>-3.2968267919989391</v>
      </c>
      <c r="AM1523">
        <v>3.5680209539667794E-2</v>
      </c>
      <c r="AN1523" s="2"/>
    </row>
    <row r="1524" spans="1:40" x14ac:dyDescent="0.45">
      <c r="A1524">
        <v>1523</v>
      </c>
      <c r="B1524" t="s">
        <v>429</v>
      </c>
      <c r="C1524">
        <v>2016</v>
      </c>
      <c r="D1524">
        <v>22</v>
      </c>
      <c r="E1524" t="s">
        <v>37</v>
      </c>
      <c r="F1524" t="s">
        <v>17</v>
      </c>
      <c r="G1524">
        <v>687</v>
      </c>
      <c r="H1524">
        <v>105</v>
      </c>
      <c r="I1524">
        <v>193</v>
      </c>
      <c r="J1524">
        <v>122</v>
      </c>
      <c r="K1524">
        <v>40</v>
      </c>
      <c r="L1524">
        <v>5</v>
      </c>
      <c r="M1524">
        <v>3</v>
      </c>
      <c r="N1524">
        <v>54</v>
      </c>
      <c r="O1524">
        <v>134</v>
      </c>
      <c r="P1524" s="28">
        <v>5.2</v>
      </c>
      <c r="Q1524">
        <v>3.1</v>
      </c>
      <c r="R1524">
        <v>5.9</v>
      </c>
      <c r="S1524">
        <v>0.1</v>
      </c>
      <c r="T1524">
        <v>29</v>
      </c>
      <c r="U1524">
        <v>2</v>
      </c>
      <c r="V1524">
        <v>-47.217614202620098</v>
      </c>
      <c r="W1524">
        <v>12.506358802395598</v>
      </c>
      <c r="X1524">
        <v>3.6548356778888431</v>
      </c>
      <c r="Y1524">
        <v>18.624290783634553</v>
      </c>
      <c r="Z1524">
        <v>-7.2663498578503649</v>
      </c>
      <c r="AA1524">
        <v>-3.6684687570704799</v>
      </c>
      <c r="AB1524">
        <v>-0.67308709021783997</v>
      </c>
      <c r="AC1524">
        <v>0.1201081362864207</v>
      </c>
      <c r="AD1524">
        <v>-2.3402579438343185</v>
      </c>
      <c r="AE1524">
        <v>24.896211545425952</v>
      </c>
      <c r="AF1524">
        <v>-9.72589616623846</v>
      </c>
      <c r="AG1524">
        <v>6.7842034651295142</v>
      </c>
      <c r="AH1524">
        <v>8.6568121233567243</v>
      </c>
      <c r="AI1524">
        <v>-1.10622687400931E-2</v>
      </c>
      <c r="AJ1524">
        <v>-6.3402362795919034</v>
      </c>
      <c r="AK1524">
        <v>-0.269156178949852</v>
      </c>
      <c r="AL1524">
        <v>-2.2693082109958045</v>
      </c>
      <c r="AM1524">
        <v>9.3696940945207668E-2</v>
      </c>
      <c r="AN1524" s="2"/>
    </row>
    <row r="1525" spans="1:40" x14ac:dyDescent="0.45">
      <c r="A1525">
        <v>1524</v>
      </c>
      <c r="B1525" t="s">
        <v>587</v>
      </c>
      <c r="C1525">
        <v>1978</v>
      </c>
      <c r="D1525">
        <v>31</v>
      </c>
      <c r="E1525" t="s">
        <v>117</v>
      </c>
      <c r="F1525" t="s">
        <v>17</v>
      </c>
      <c r="G1525">
        <v>515</v>
      </c>
      <c r="H1525">
        <v>60</v>
      </c>
      <c r="I1525">
        <v>90</v>
      </c>
      <c r="J1525">
        <v>52</v>
      </c>
      <c r="K1525">
        <v>18</v>
      </c>
      <c r="L1525">
        <v>4</v>
      </c>
      <c r="M1525">
        <v>6</v>
      </c>
      <c r="N1525">
        <v>101</v>
      </c>
      <c r="O1525">
        <v>134</v>
      </c>
      <c r="P1525" s="28">
        <v>5.2</v>
      </c>
      <c r="Q1525">
        <v>3.5</v>
      </c>
      <c r="R1525">
        <v>4.3</v>
      </c>
      <c r="S1525">
        <v>0.9</v>
      </c>
      <c r="T1525">
        <v>26</v>
      </c>
      <c r="U1525">
        <v>-1</v>
      </c>
      <c r="V1525">
        <v>-47.217614202620098</v>
      </c>
      <c r="W1525">
        <v>9.3752180250854931</v>
      </c>
      <c r="X1525">
        <v>2.0884775302221961</v>
      </c>
      <c r="Y1525">
        <v>8.6849024379642987</v>
      </c>
      <c r="Z1525">
        <v>-3.0971327262968766</v>
      </c>
      <c r="AA1525">
        <v>-1.650810940681716</v>
      </c>
      <c r="AB1525">
        <v>-0.538469672174272</v>
      </c>
      <c r="AC1525">
        <v>0.24021627257284139</v>
      </c>
      <c r="AD1525">
        <v>-4.3771491171715962</v>
      </c>
      <c r="AE1525">
        <v>24.896211545425952</v>
      </c>
      <c r="AF1525">
        <v>-9.72589616623846</v>
      </c>
      <c r="AG1525">
        <v>7.6595845574042905</v>
      </c>
      <c r="AH1525">
        <v>6.3092020560057476</v>
      </c>
      <c r="AI1525">
        <v>-9.9560418660837896E-2</v>
      </c>
      <c r="AJ1525">
        <v>-5.6843497679099819</v>
      </c>
      <c r="AK1525">
        <v>0.134578089474926</v>
      </c>
      <c r="AL1525">
        <v>-13.002592497598089</v>
      </c>
      <c r="AM1525">
        <v>2.254472015093656E-6</v>
      </c>
      <c r="AN1525" s="2"/>
    </row>
    <row r="1526" spans="1:40" x14ac:dyDescent="0.45">
      <c r="A1526">
        <v>1525</v>
      </c>
      <c r="B1526" t="s">
        <v>214</v>
      </c>
      <c r="C1526">
        <v>1965</v>
      </c>
      <c r="D1526">
        <v>32</v>
      </c>
      <c r="E1526" t="s">
        <v>37</v>
      </c>
      <c r="F1526" t="s">
        <v>17</v>
      </c>
      <c r="G1526">
        <v>711</v>
      </c>
      <c r="H1526">
        <v>92</v>
      </c>
      <c r="I1526">
        <v>186</v>
      </c>
      <c r="J1526">
        <v>165</v>
      </c>
      <c r="K1526">
        <v>14</v>
      </c>
      <c r="L1526">
        <v>7</v>
      </c>
      <c r="M1526">
        <v>94</v>
      </c>
      <c r="N1526">
        <v>40</v>
      </c>
      <c r="O1526">
        <v>93</v>
      </c>
      <c r="P1526" s="28">
        <v>5.2</v>
      </c>
      <c r="Q1526">
        <v>2.6</v>
      </c>
      <c r="R1526">
        <v>4</v>
      </c>
      <c r="S1526">
        <v>2.2999999999999998</v>
      </c>
      <c r="T1526">
        <v>-5</v>
      </c>
      <c r="U1526">
        <v>8</v>
      </c>
      <c r="V1526">
        <v>-47.217614202620098</v>
      </c>
      <c r="W1526">
        <v>12.943262166671428</v>
      </c>
      <c r="X1526">
        <v>3.202332213007367</v>
      </c>
      <c r="Y1526">
        <v>17.948798371792883</v>
      </c>
      <c r="Z1526">
        <v>-9.8274403815189348</v>
      </c>
      <c r="AA1526">
        <v>-1.283964064974668</v>
      </c>
      <c r="AB1526">
        <v>-0.94232192630497602</v>
      </c>
      <c r="AC1526">
        <v>3.7633882703078485</v>
      </c>
      <c r="AD1526">
        <v>-1.7335244028402361</v>
      </c>
      <c r="AE1526">
        <v>17.278713983019504</v>
      </c>
      <c r="AF1526">
        <v>-9.72589616623846</v>
      </c>
      <c r="AG1526">
        <v>5.6899770997860442</v>
      </c>
      <c r="AH1526">
        <v>5.8690251683774397</v>
      </c>
      <c r="AI1526">
        <v>-0.25443218102214127</v>
      </c>
      <c r="AJ1526">
        <v>1.093144186136535</v>
      </c>
      <c r="AK1526">
        <v>-1.076624715799408</v>
      </c>
      <c r="AL1526">
        <v>-4.2731765822198673</v>
      </c>
      <c r="AM1526">
        <v>1.3745857285683151E-2</v>
      </c>
      <c r="AN1526" s="2"/>
    </row>
    <row r="1527" spans="1:40" x14ac:dyDescent="0.45">
      <c r="A1527">
        <v>1526</v>
      </c>
      <c r="B1527" t="s">
        <v>432</v>
      </c>
      <c r="C1527">
        <v>1992</v>
      </c>
      <c r="D1527">
        <v>28</v>
      </c>
      <c r="E1527" t="s">
        <v>127</v>
      </c>
      <c r="F1527" t="s">
        <v>13</v>
      </c>
      <c r="G1527">
        <v>749</v>
      </c>
      <c r="H1527">
        <v>100</v>
      </c>
      <c r="I1527">
        <v>169</v>
      </c>
      <c r="J1527">
        <v>110</v>
      </c>
      <c r="K1527">
        <v>28</v>
      </c>
      <c r="L1527">
        <v>10</v>
      </c>
      <c r="M1527">
        <v>53</v>
      </c>
      <c r="N1527">
        <v>98</v>
      </c>
      <c r="O1527">
        <v>130</v>
      </c>
      <c r="P1527" s="28">
        <v>5.2</v>
      </c>
      <c r="Q1527">
        <v>2.8</v>
      </c>
      <c r="R1527">
        <v>4.8</v>
      </c>
      <c r="S1527">
        <v>-0.1</v>
      </c>
      <c r="T1527">
        <v>22</v>
      </c>
      <c r="U1527">
        <v>5</v>
      </c>
      <c r="V1527">
        <v>-47.217614202620098</v>
      </c>
      <c r="W1527">
        <v>13.635025826774823</v>
      </c>
      <c r="X1527">
        <v>3.4807958837036601</v>
      </c>
      <c r="Y1527">
        <v>16.308316800177405</v>
      </c>
      <c r="Z1527">
        <v>-6.5516269210126241</v>
      </c>
      <c r="AA1527">
        <v>-2.5679281299493359</v>
      </c>
      <c r="AB1527">
        <v>-1.3461741804356799</v>
      </c>
      <c r="AC1527">
        <v>2.1219104077267659</v>
      </c>
      <c r="AD1527">
        <v>-4.2471347869585783</v>
      </c>
      <c r="AE1527">
        <v>24.153041051532639</v>
      </c>
      <c r="AF1527">
        <v>-9.72589616623846</v>
      </c>
      <c r="AG1527">
        <v>6.1276676459234318</v>
      </c>
      <c r="AH1527">
        <v>7.0428302020529276</v>
      </c>
      <c r="AI1527">
        <v>1.10622687400931E-2</v>
      </c>
      <c r="AJ1527">
        <v>-4.8098344190007536</v>
      </c>
      <c r="AK1527">
        <v>-0.67289044737463</v>
      </c>
      <c r="AL1527">
        <v>-4.2584491669584139</v>
      </c>
      <c r="AM1527">
        <v>1.3946951967595628E-2</v>
      </c>
      <c r="AN1527" s="2"/>
    </row>
    <row r="1528" spans="1:40" x14ac:dyDescent="0.45">
      <c r="A1528">
        <v>1527</v>
      </c>
      <c r="B1528" t="s">
        <v>785</v>
      </c>
      <c r="C1528">
        <v>2008</v>
      </c>
      <c r="D1528">
        <v>30</v>
      </c>
      <c r="E1528" t="s">
        <v>70</v>
      </c>
      <c r="F1528" t="s">
        <v>13</v>
      </c>
      <c r="G1528">
        <v>510</v>
      </c>
      <c r="H1528">
        <v>78</v>
      </c>
      <c r="I1528">
        <v>133</v>
      </c>
      <c r="J1528">
        <v>78</v>
      </c>
      <c r="K1528">
        <v>32</v>
      </c>
      <c r="L1528">
        <v>1</v>
      </c>
      <c r="M1528">
        <v>5</v>
      </c>
      <c r="N1528">
        <v>80</v>
      </c>
      <c r="O1528">
        <v>162</v>
      </c>
      <c r="P1528" s="28">
        <v>5.2</v>
      </c>
      <c r="Q1528">
        <v>3.3</v>
      </c>
      <c r="R1528">
        <v>4.7</v>
      </c>
      <c r="S1528">
        <v>-0.5</v>
      </c>
      <c r="T1528">
        <v>40</v>
      </c>
      <c r="U1528">
        <v>-1</v>
      </c>
      <c r="V1528">
        <v>-47.217614202620098</v>
      </c>
      <c r="W1528">
        <v>9.2841964908613619</v>
      </c>
      <c r="X1528">
        <v>2.7150207892888547</v>
      </c>
      <c r="Y1528">
        <v>12.834355824991686</v>
      </c>
      <c r="Z1528">
        <v>-4.6456990894453147</v>
      </c>
      <c r="AA1528">
        <v>-2.9347750056563839</v>
      </c>
      <c r="AB1528">
        <v>-0.134617418043568</v>
      </c>
      <c r="AC1528">
        <v>0.20018022714403449</v>
      </c>
      <c r="AD1528">
        <v>-3.4670488056804722</v>
      </c>
      <c r="AE1528">
        <v>30.098405002679137</v>
      </c>
      <c r="AF1528">
        <v>-9.72589616623846</v>
      </c>
      <c r="AG1528">
        <v>7.2218940112669019</v>
      </c>
      <c r="AH1528">
        <v>6.896104572843492</v>
      </c>
      <c r="AI1528">
        <v>5.5311343700465497E-2</v>
      </c>
      <c r="AJ1528">
        <v>-8.7451534890922797</v>
      </c>
      <c r="AK1528">
        <v>0.134578089474926</v>
      </c>
      <c r="AL1528">
        <v>-7.4307578245257133</v>
      </c>
      <c r="AM1528">
        <v>5.9238701976643078E-4</v>
      </c>
      <c r="AN1528" s="2"/>
    </row>
    <row r="1529" spans="1:40" x14ac:dyDescent="0.45">
      <c r="A1529">
        <v>1528</v>
      </c>
      <c r="B1529" t="s">
        <v>58</v>
      </c>
      <c r="C1529">
        <v>2005</v>
      </c>
      <c r="D1529">
        <v>22</v>
      </c>
      <c r="E1529" t="s">
        <v>385</v>
      </c>
      <c r="F1529" t="s">
        <v>17</v>
      </c>
      <c r="G1529">
        <v>685</v>
      </c>
      <c r="H1529">
        <v>106</v>
      </c>
      <c r="I1529">
        <v>198</v>
      </c>
      <c r="J1529">
        <v>120</v>
      </c>
      <c r="K1529">
        <v>43</v>
      </c>
      <c r="L1529">
        <v>2</v>
      </c>
      <c r="M1529">
        <v>1</v>
      </c>
      <c r="N1529">
        <v>64</v>
      </c>
      <c r="O1529">
        <v>151</v>
      </c>
      <c r="P1529" s="28">
        <v>5.2</v>
      </c>
      <c r="Q1529">
        <v>3.1</v>
      </c>
      <c r="R1529">
        <v>5.6</v>
      </c>
      <c r="S1529">
        <v>-1</v>
      </c>
      <c r="T1529">
        <v>43</v>
      </c>
      <c r="U1529">
        <v>-2</v>
      </c>
      <c r="V1529">
        <v>-47.217614202620098</v>
      </c>
      <c r="W1529">
        <v>12.469950188705946</v>
      </c>
      <c r="X1529">
        <v>3.6896436367258794</v>
      </c>
      <c r="Y1529">
        <v>19.106785363521457</v>
      </c>
      <c r="Z1529">
        <v>-7.147229368377408</v>
      </c>
      <c r="AA1529">
        <v>-3.9436039138507661</v>
      </c>
      <c r="AB1529">
        <v>-0.269234836087136</v>
      </c>
      <c r="AC1529">
        <v>4.0036045428806899E-2</v>
      </c>
      <c r="AD1529">
        <v>-2.7736390445443777</v>
      </c>
      <c r="AE1529">
        <v>28.05468614447253</v>
      </c>
      <c r="AF1529">
        <v>-9.72589616623846</v>
      </c>
      <c r="AG1529">
        <v>6.7842034651295142</v>
      </c>
      <c r="AH1529">
        <v>8.2166352357284147</v>
      </c>
      <c r="AI1529">
        <v>0.11062268740093099</v>
      </c>
      <c r="AJ1529">
        <v>-9.4010400007742003</v>
      </c>
      <c r="AK1529">
        <v>0.269156178949852</v>
      </c>
      <c r="AL1529">
        <v>-1.736538586429119</v>
      </c>
      <c r="AM1529">
        <v>0.14975313227935502</v>
      </c>
      <c r="AN1529" s="2"/>
    </row>
    <row r="1530" spans="1:40" x14ac:dyDescent="0.45">
      <c r="A1530">
        <v>1529</v>
      </c>
      <c r="B1530" t="s">
        <v>786</v>
      </c>
      <c r="C1530">
        <v>1971</v>
      </c>
      <c r="D1530">
        <v>25</v>
      </c>
      <c r="E1530" t="s">
        <v>19</v>
      </c>
      <c r="F1530" t="s">
        <v>17</v>
      </c>
      <c r="G1530">
        <v>693</v>
      </c>
      <c r="H1530">
        <v>101</v>
      </c>
      <c r="I1530">
        <v>219</v>
      </c>
      <c r="J1530">
        <v>180</v>
      </c>
      <c r="K1530">
        <v>24</v>
      </c>
      <c r="L1530">
        <v>6</v>
      </c>
      <c r="M1530">
        <v>30</v>
      </c>
      <c r="N1530">
        <v>30</v>
      </c>
      <c r="O1530">
        <v>125</v>
      </c>
      <c r="P1530" s="28">
        <v>5.2</v>
      </c>
      <c r="Q1530">
        <v>2.9</v>
      </c>
      <c r="R1530">
        <v>4.0999999999999996</v>
      </c>
      <c r="S1530">
        <v>0.2</v>
      </c>
      <c r="T1530">
        <v>19</v>
      </c>
      <c r="U1530">
        <v>5</v>
      </c>
      <c r="V1530">
        <v>-47.217614202620098</v>
      </c>
      <c r="W1530">
        <v>12.615584643464556</v>
      </c>
      <c r="X1530">
        <v>3.5156038425406964</v>
      </c>
      <c r="Y1530">
        <v>21.133262599046461</v>
      </c>
      <c r="Z1530">
        <v>-10.720844052566111</v>
      </c>
      <c r="AA1530">
        <v>-2.201081254242288</v>
      </c>
      <c r="AB1530">
        <v>-0.80770450826140805</v>
      </c>
      <c r="AC1530">
        <v>1.201081362864207</v>
      </c>
      <c r="AD1530">
        <v>-1.3001433021301771</v>
      </c>
      <c r="AE1530">
        <v>23.224077934166001</v>
      </c>
      <c r="AF1530">
        <v>-9.72589616623846</v>
      </c>
      <c r="AG1530">
        <v>6.3465129189921266</v>
      </c>
      <c r="AH1530">
        <v>6.0157507975868754</v>
      </c>
      <c r="AI1530">
        <v>-2.21245374801862E-2</v>
      </c>
      <c r="AJ1530">
        <v>-4.153947907318833</v>
      </c>
      <c r="AK1530">
        <v>-0.67289044737463</v>
      </c>
      <c r="AL1530">
        <v>-2.7703722795712689</v>
      </c>
      <c r="AM1530">
        <v>5.8946359098256407E-2</v>
      </c>
      <c r="AN1530" s="2"/>
    </row>
    <row r="1531" spans="1:40" x14ac:dyDescent="0.45">
      <c r="A1531">
        <v>1530</v>
      </c>
      <c r="B1531" t="s">
        <v>27</v>
      </c>
      <c r="C1531">
        <v>2012</v>
      </c>
      <c r="D1531">
        <v>19</v>
      </c>
      <c r="E1531" t="s">
        <v>57</v>
      </c>
      <c r="F1531" t="s">
        <v>17</v>
      </c>
      <c r="G1531">
        <v>597</v>
      </c>
      <c r="H1531">
        <v>98</v>
      </c>
      <c r="I1531">
        <v>144</v>
      </c>
      <c r="J1531">
        <v>87</v>
      </c>
      <c r="K1531">
        <v>26</v>
      </c>
      <c r="L1531">
        <v>9</v>
      </c>
      <c r="M1531">
        <v>18</v>
      </c>
      <c r="N1531">
        <v>56</v>
      </c>
      <c r="O1531">
        <v>118</v>
      </c>
      <c r="P1531" s="28">
        <v>5.2</v>
      </c>
      <c r="Q1531">
        <v>3.4</v>
      </c>
      <c r="R1531">
        <v>3.5</v>
      </c>
      <c r="S1531">
        <v>1.5</v>
      </c>
      <c r="T1531">
        <v>15</v>
      </c>
      <c r="U1531">
        <v>4</v>
      </c>
      <c r="V1531">
        <v>-47.217614202620098</v>
      </c>
      <c r="W1531">
        <v>10.86797118636124</v>
      </c>
      <c r="X1531">
        <v>3.4111799660295867</v>
      </c>
      <c r="Y1531">
        <v>13.895843900742879</v>
      </c>
      <c r="Z1531">
        <v>-5.181741292073621</v>
      </c>
      <c r="AA1531">
        <v>-2.384504692095812</v>
      </c>
      <c r="AB1531">
        <v>-1.211556762392112</v>
      </c>
      <c r="AC1531">
        <v>0.72064881771852418</v>
      </c>
      <c r="AD1531">
        <v>-2.4269341639763304</v>
      </c>
      <c r="AE1531">
        <v>21.923529569852704</v>
      </c>
      <c r="AF1531">
        <v>-9.72589616623846</v>
      </c>
      <c r="AG1531">
        <v>7.4407392843355966</v>
      </c>
      <c r="AH1531">
        <v>5.1353970223302596</v>
      </c>
      <c r="AI1531">
        <v>-0.16593403110139648</v>
      </c>
      <c r="AJ1531">
        <v>-3.2794325584096051</v>
      </c>
      <c r="AK1531">
        <v>-0.538312357899704</v>
      </c>
      <c r="AL1531">
        <v>-8.7366164794363534</v>
      </c>
      <c r="AM1531">
        <v>1.6057056368354972E-4</v>
      </c>
      <c r="AN1531" s="2"/>
    </row>
    <row r="1532" spans="1:40" x14ac:dyDescent="0.45">
      <c r="A1532">
        <v>1531</v>
      </c>
      <c r="B1532" t="s">
        <v>787</v>
      </c>
      <c r="C1532">
        <v>2014</v>
      </c>
      <c r="D1532">
        <v>25</v>
      </c>
      <c r="E1532" t="s">
        <v>313</v>
      </c>
      <c r="F1532" t="s">
        <v>17</v>
      </c>
      <c r="G1532">
        <v>452</v>
      </c>
      <c r="H1532">
        <v>46</v>
      </c>
      <c r="I1532">
        <v>117</v>
      </c>
      <c r="J1532">
        <v>86</v>
      </c>
      <c r="K1532">
        <v>24</v>
      </c>
      <c r="L1532">
        <v>3</v>
      </c>
      <c r="M1532">
        <v>13</v>
      </c>
      <c r="N1532">
        <v>20</v>
      </c>
      <c r="O1532">
        <v>102</v>
      </c>
      <c r="P1532" s="28">
        <v>5.2</v>
      </c>
      <c r="Q1532">
        <v>3.7</v>
      </c>
      <c r="R1532">
        <v>2.4</v>
      </c>
      <c r="S1532">
        <v>3.1</v>
      </c>
      <c r="T1532">
        <v>3</v>
      </c>
      <c r="U1532">
        <v>3</v>
      </c>
      <c r="V1532">
        <v>-47.217614202620098</v>
      </c>
      <c r="W1532">
        <v>8.2283466938614414</v>
      </c>
      <c r="X1532">
        <v>1.6011661065036835</v>
      </c>
      <c r="Y1532">
        <v>11.290373169353588</v>
      </c>
      <c r="Z1532">
        <v>-5.1221810473371425</v>
      </c>
      <c r="AA1532">
        <v>-2.201081254242288</v>
      </c>
      <c r="AB1532">
        <v>-0.40385225413070402</v>
      </c>
      <c r="AC1532">
        <v>0.52046859057448969</v>
      </c>
      <c r="AD1532">
        <v>-0.86676220142011806</v>
      </c>
      <c r="AE1532">
        <v>18.950847594279455</v>
      </c>
      <c r="AF1532">
        <v>-9.72589616623846</v>
      </c>
      <c r="AG1532">
        <v>8.0972751035416781</v>
      </c>
      <c r="AH1532">
        <v>3.5214151010264638</v>
      </c>
      <c r="AI1532">
        <v>-0.34293033094288611</v>
      </c>
      <c r="AJ1532">
        <v>-0.65588651168192103</v>
      </c>
      <c r="AK1532">
        <v>-0.403734268424778</v>
      </c>
      <c r="AL1532">
        <v>-14.730045877897604</v>
      </c>
      <c r="AM1532">
        <v>4.0070262086866681E-7</v>
      </c>
      <c r="AN1532" s="2"/>
    </row>
    <row r="1533" spans="1:40" x14ac:dyDescent="0.45">
      <c r="A1533">
        <v>1532</v>
      </c>
      <c r="B1533" t="s">
        <v>788</v>
      </c>
      <c r="C1533">
        <v>2006</v>
      </c>
      <c r="D1533">
        <v>31</v>
      </c>
      <c r="E1533" t="s">
        <v>70</v>
      </c>
      <c r="F1533" t="s">
        <v>13</v>
      </c>
      <c r="G1533">
        <v>690</v>
      </c>
      <c r="H1533">
        <v>102</v>
      </c>
      <c r="I1533">
        <v>194</v>
      </c>
      <c r="J1533">
        <v>125</v>
      </c>
      <c r="K1533">
        <v>44</v>
      </c>
      <c r="L1533">
        <v>6</v>
      </c>
      <c r="M1533">
        <v>10</v>
      </c>
      <c r="N1533">
        <v>58</v>
      </c>
      <c r="O1533">
        <v>121</v>
      </c>
      <c r="P1533" s="28">
        <v>5.2</v>
      </c>
      <c r="Q1533">
        <v>3</v>
      </c>
      <c r="R1533">
        <v>4.2</v>
      </c>
      <c r="S1533">
        <v>1.4</v>
      </c>
      <c r="T1533">
        <v>18</v>
      </c>
      <c r="U1533">
        <v>-2</v>
      </c>
      <c r="V1533">
        <v>-47.217614202620098</v>
      </c>
      <c r="W1533">
        <v>12.560971722930077</v>
      </c>
      <c r="X1533">
        <v>3.550411801377733</v>
      </c>
      <c r="Y1533">
        <v>18.720789699611935</v>
      </c>
      <c r="Z1533">
        <v>-7.4450305920597994</v>
      </c>
      <c r="AA1533">
        <v>-4.0353156327775279</v>
      </c>
      <c r="AB1533">
        <v>-0.80770450826140805</v>
      </c>
      <c r="AC1533">
        <v>0.40036045428806899</v>
      </c>
      <c r="AD1533">
        <v>-2.5136103841183424</v>
      </c>
      <c r="AE1533">
        <v>22.480907440272688</v>
      </c>
      <c r="AF1533">
        <v>-9.72589616623846</v>
      </c>
      <c r="AG1533">
        <v>6.5653581920608204</v>
      </c>
      <c r="AH1533">
        <v>6.1624764267963119</v>
      </c>
      <c r="AI1533">
        <v>-0.15487176236130337</v>
      </c>
      <c r="AJ1533">
        <v>-3.9353190700915262</v>
      </c>
      <c r="AK1533">
        <v>0.269156178949852</v>
      </c>
      <c r="AL1533">
        <v>-5.1249304022409801</v>
      </c>
      <c r="AM1533">
        <v>5.9114778356563541E-3</v>
      </c>
      <c r="AN1533" s="2"/>
    </row>
    <row r="1534" spans="1:40" x14ac:dyDescent="0.45">
      <c r="A1534">
        <v>1533</v>
      </c>
      <c r="B1534" t="s">
        <v>789</v>
      </c>
      <c r="C1534">
        <v>2019</v>
      </c>
      <c r="D1534">
        <v>24</v>
      </c>
      <c r="E1534" t="s">
        <v>31</v>
      </c>
      <c r="F1534" t="s">
        <v>13</v>
      </c>
      <c r="G1534">
        <v>559</v>
      </c>
      <c r="H1534">
        <v>83</v>
      </c>
      <c r="I1534">
        <v>161</v>
      </c>
      <c r="J1534">
        <v>97</v>
      </c>
      <c r="K1534">
        <v>34</v>
      </c>
      <c r="L1534">
        <v>5</v>
      </c>
      <c r="M1534">
        <v>10</v>
      </c>
      <c r="N1534">
        <v>40</v>
      </c>
      <c r="O1534">
        <v>140</v>
      </c>
      <c r="P1534" s="28">
        <v>5.2</v>
      </c>
      <c r="Q1534">
        <v>3.3</v>
      </c>
      <c r="R1534">
        <v>5.0999999999999996</v>
      </c>
      <c r="S1534">
        <v>0.4</v>
      </c>
      <c r="T1534">
        <v>29</v>
      </c>
      <c r="U1534">
        <v>1</v>
      </c>
      <c r="V1534">
        <v>-47.217614202620098</v>
      </c>
      <c r="W1534">
        <v>10.176207526257844</v>
      </c>
      <c r="X1534">
        <v>2.8890605834740377</v>
      </c>
      <c r="Y1534">
        <v>15.536325472358357</v>
      </c>
      <c r="Z1534">
        <v>-5.7773437394384048</v>
      </c>
      <c r="AA1534">
        <v>-3.1181984435099079</v>
      </c>
      <c r="AB1534">
        <v>-0.67308709021783997</v>
      </c>
      <c r="AC1534">
        <v>0.40036045428806899</v>
      </c>
      <c r="AD1534">
        <v>-1.7335244028402361</v>
      </c>
      <c r="AE1534">
        <v>26.01096728626592</v>
      </c>
      <c r="AF1534">
        <v>-9.72589616623846</v>
      </c>
      <c r="AG1534">
        <v>7.2218940112669019</v>
      </c>
      <c r="AH1534">
        <v>7.4830070896812355</v>
      </c>
      <c r="AI1534">
        <v>-4.4249074960372399E-2</v>
      </c>
      <c r="AJ1534">
        <v>-6.3402362795919034</v>
      </c>
      <c r="AK1534">
        <v>-0.134578089474926</v>
      </c>
      <c r="AL1534">
        <v>-5.0469050652997893</v>
      </c>
      <c r="AM1534">
        <v>6.3881300727543777E-3</v>
      </c>
      <c r="AN1534" s="2"/>
    </row>
    <row r="1535" spans="1:40" x14ac:dyDescent="0.45">
      <c r="A1535">
        <v>1534</v>
      </c>
      <c r="B1535" t="s">
        <v>404</v>
      </c>
      <c r="C1535">
        <v>1982</v>
      </c>
      <c r="D1535">
        <v>26</v>
      </c>
      <c r="E1535" t="s">
        <v>127</v>
      </c>
      <c r="F1535" t="s">
        <v>13</v>
      </c>
      <c r="G1535">
        <v>627</v>
      </c>
      <c r="H1535">
        <v>87</v>
      </c>
      <c r="I1535">
        <v>174</v>
      </c>
      <c r="J1535">
        <v>111</v>
      </c>
      <c r="K1535">
        <v>30</v>
      </c>
      <c r="L1535">
        <v>1</v>
      </c>
      <c r="M1535">
        <v>7</v>
      </c>
      <c r="N1535">
        <v>70</v>
      </c>
      <c r="O1535">
        <v>156</v>
      </c>
      <c r="P1535" s="28">
        <v>5.2</v>
      </c>
      <c r="Q1535">
        <v>3.2</v>
      </c>
      <c r="R1535">
        <v>4.9000000000000004</v>
      </c>
      <c r="S1535">
        <v>-0.5</v>
      </c>
      <c r="T1535">
        <v>37</v>
      </c>
      <c r="U1535">
        <v>-2</v>
      </c>
      <c r="V1535">
        <v>-47.217614202620098</v>
      </c>
      <c r="W1535">
        <v>11.414100391706027</v>
      </c>
      <c r="X1535">
        <v>3.028292418822184</v>
      </c>
      <c r="Y1535">
        <v>16.790811380064312</v>
      </c>
      <c r="Z1535">
        <v>-6.6111871657491017</v>
      </c>
      <c r="AA1535">
        <v>-2.7513515678028599</v>
      </c>
      <c r="AB1535">
        <v>-0.134617418043568</v>
      </c>
      <c r="AC1535">
        <v>0.28025231800164829</v>
      </c>
      <c r="AD1535">
        <v>-3.033667704970413</v>
      </c>
      <c r="AE1535">
        <v>28.983649261839169</v>
      </c>
      <c r="AF1535">
        <v>-9.72589616623846</v>
      </c>
      <c r="AG1535">
        <v>7.0030487381982089</v>
      </c>
      <c r="AH1535">
        <v>7.1895558312623642</v>
      </c>
      <c r="AI1535">
        <v>5.5311343700465497E-2</v>
      </c>
      <c r="AJ1535">
        <v>-8.0892669774103592</v>
      </c>
      <c r="AK1535">
        <v>0.269156178949852</v>
      </c>
      <c r="AL1535">
        <v>-2.5494233402906286</v>
      </c>
      <c r="AM1535">
        <v>7.2465235427091643E-2</v>
      </c>
      <c r="AN1535" s="2"/>
    </row>
    <row r="1536" spans="1:40" x14ac:dyDescent="0.45">
      <c r="A1536">
        <v>1535</v>
      </c>
      <c r="B1536" t="s">
        <v>161</v>
      </c>
      <c r="C1536">
        <v>1969</v>
      </c>
      <c r="D1536">
        <v>29</v>
      </c>
      <c r="E1536" t="s">
        <v>62</v>
      </c>
      <c r="F1536" t="s">
        <v>17</v>
      </c>
      <c r="G1536">
        <v>594</v>
      </c>
      <c r="H1536">
        <v>89</v>
      </c>
      <c r="I1536">
        <v>160</v>
      </c>
      <c r="J1536">
        <v>94</v>
      </c>
      <c r="K1536">
        <v>31</v>
      </c>
      <c r="L1536">
        <v>6</v>
      </c>
      <c r="M1536">
        <v>1</v>
      </c>
      <c r="N1536">
        <v>61</v>
      </c>
      <c r="O1536">
        <v>163</v>
      </c>
      <c r="P1536" s="28">
        <v>5.2</v>
      </c>
      <c r="Q1536">
        <v>3.1</v>
      </c>
      <c r="R1536">
        <v>5.7</v>
      </c>
      <c r="S1536">
        <v>-1.3</v>
      </c>
      <c r="T1536">
        <v>39</v>
      </c>
      <c r="U1536">
        <v>2</v>
      </c>
      <c r="V1536">
        <v>-47.217614202620098</v>
      </c>
      <c r="W1536">
        <v>10.813358265826762</v>
      </c>
      <c r="X1536">
        <v>3.0979083364962574</v>
      </c>
      <c r="Y1536">
        <v>15.439826556380975</v>
      </c>
      <c r="Z1536">
        <v>-5.5986630052289694</v>
      </c>
      <c r="AA1536">
        <v>-2.8430632867296222</v>
      </c>
      <c r="AB1536">
        <v>-0.80770450826140805</v>
      </c>
      <c r="AC1536">
        <v>4.0036045428806899E-2</v>
      </c>
      <c r="AD1536">
        <v>-2.6436247143313598</v>
      </c>
      <c r="AE1536">
        <v>30.284197626152466</v>
      </c>
      <c r="AF1536">
        <v>-9.72589616623846</v>
      </c>
      <c r="AG1536">
        <v>6.7842034651295142</v>
      </c>
      <c r="AH1536">
        <v>8.3633608649378512</v>
      </c>
      <c r="AI1536">
        <v>0.14380949362121029</v>
      </c>
      <c r="AJ1536">
        <v>-8.5265246518649729</v>
      </c>
      <c r="AK1536">
        <v>-0.269156178949852</v>
      </c>
      <c r="AL1536">
        <v>-2.6655460602508949</v>
      </c>
      <c r="AM1536">
        <v>6.5037277120056053E-2</v>
      </c>
      <c r="AN1536" s="2"/>
    </row>
    <row r="1537" spans="1:40" x14ac:dyDescent="0.45">
      <c r="A1537">
        <v>1536</v>
      </c>
      <c r="B1537" t="s">
        <v>739</v>
      </c>
      <c r="C1537">
        <v>1953</v>
      </c>
      <c r="D1537">
        <v>26</v>
      </c>
      <c r="E1537" t="s">
        <v>717</v>
      </c>
      <c r="F1537" t="s">
        <v>13</v>
      </c>
      <c r="G1537">
        <v>713</v>
      </c>
      <c r="H1537">
        <v>107</v>
      </c>
      <c r="I1537">
        <v>157</v>
      </c>
      <c r="J1537">
        <v>111</v>
      </c>
      <c r="K1537">
        <v>30</v>
      </c>
      <c r="L1537">
        <v>7</v>
      </c>
      <c r="M1537">
        <v>7</v>
      </c>
      <c r="N1537">
        <v>123</v>
      </c>
      <c r="O1537">
        <v>119</v>
      </c>
      <c r="P1537" s="28">
        <v>5.2</v>
      </c>
      <c r="Q1537">
        <v>3.1</v>
      </c>
      <c r="R1537">
        <v>4.9000000000000004</v>
      </c>
      <c r="S1537">
        <v>0.3</v>
      </c>
      <c r="T1537">
        <v>25</v>
      </c>
      <c r="U1537">
        <v>2</v>
      </c>
      <c r="V1537">
        <v>-47.217614202620098</v>
      </c>
      <c r="W1537">
        <v>12.979670780361079</v>
      </c>
      <c r="X1537">
        <v>3.7244515955629161</v>
      </c>
      <c r="Y1537">
        <v>15.150329808448832</v>
      </c>
      <c r="Z1537">
        <v>-6.6111871657491017</v>
      </c>
      <c r="AA1537">
        <v>-2.7513515678028599</v>
      </c>
      <c r="AB1537">
        <v>-0.94232192630497602</v>
      </c>
      <c r="AC1537">
        <v>0.28025231800164829</v>
      </c>
      <c r="AD1537">
        <v>-5.3305875387337256</v>
      </c>
      <c r="AE1537">
        <v>22.109322193326033</v>
      </c>
      <c r="AF1537">
        <v>-9.72589616623846</v>
      </c>
      <c r="AG1537">
        <v>6.7842034651295142</v>
      </c>
      <c r="AH1537">
        <v>7.1895558312623642</v>
      </c>
      <c r="AI1537">
        <v>-3.3186806220279294E-2</v>
      </c>
      <c r="AJ1537">
        <v>-5.4657209306826751</v>
      </c>
      <c r="AK1537">
        <v>-0.269156178949852</v>
      </c>
      <c r="AL1537">
        <v>-10.12923649120965</v>
      </c>
      <c r="AM1537">
        <v>3.9894328527721589E-5</v>
      </c>
      <c r="AN1537" s="2"/>
    </row>
    <row r="1538" spans="1:40" x14ac:dyDescent="0.45">
      <c r="A1538">
        <v>1537</v>
      </c>
      <c r="B1538" t="s">
        <v>303</v>
      </c>
      <c r="C1538">
        <v>2013</v>
      </c>
      <c r="D1538">
        <v>32</v>
      </c>
      <c r="E1538" t="s">
        <v>304</v>
      </c>
      <c r="F1538" t="s">
        <v>13</v>
      </c>
      <c r="G1538">
        <v>698</v>
      </c>
      <c r="H1538">
        <v>77</v>
      </c>
      <c r="I1538">
        <v>168</v>
      </c>
      <c r="J1538">
        <v>117</v>
      </c>
      <c r="K1538">
        <v>36</v>
      </c>
      <c r="L1538">
        <v>3</v>
      </c>
      <c r="M1538">
        <v>11</v>
      </c>
      <c r="N1538">
        <v>72</v>
      </c>
      <c r="O1538">
        <v>112</v>
      </c>
      <c r="P1538" s="28">
        <v>5.2</v>
      </c>
      <c r="Q1538">
        <v>2.9</v>
      </c>
      <c r="R1538">
        <v>4</v>
      </c>
      <c r="S1538">
        <v>1.5</v>
      </c>
      <c r="T1538">
        <v>10</v>
      </c>
      <c r="U1538">
        <v>3</v>
      </c>
      <c r="V1538">
        <v>-47.217614202620098</v>
      </c>
      <c r="W1538">
        <v>12.706606177688686</v>
      </c>
      <c r="X1538">
        <v>2.680212830451818</v>
      </c>
      <c r="Y1538">
        <v>16.211817884200023</v>
      </c>
      <c r="Z1538">
        <v>-6.9685486341679725</v>
      </c>
      <c r="AA1538">
        <v>-3.3016218813634319</v>
      </c>
      <c r="AB1538">
        <v>-0.40385225413070402</v>
      </c>
      <c r="AC1538">
        <v>0.44039649971687589</v>
      </c>
      <c r="AD1538">
        <v>-3.120343925112425</v>
      </c>
      <c r="AE1538">
        <v>20.808773829012736</v>
      </c>
      <c r="AF1538">
        <v>-9.72589616623846</v>
      </c>
      <c r="AG1538">
        <v>6.3465129189921266</v>
      </c>
      <c r="AH1538">
        <v>5.8690251683774397</v>
      </c>
      <c r="AI1538">
        <v>-0.16593403110139648</v>
      </c>
      <c r="AJ1538">
        <v>-2.1862883722730699</v>
      </c>
      <c r="AK1538">
        <v>-0.403734268424778</v>
      </c>
      <c r="AL1538">
        <v>-8.4304884269926337</v>
      </c>
      <c r="AM1538">
        <v>2.1806736740058506E-4</v>
      </c>
      <c r="AN1538" s="2"/>
    </row>
    <row r="1539" spans="1:40" x14ac:dyDescent="0.45">
      <c r="A1539">
        <v>1538</v>
      </c>
      <c r="B1539" t="s">
        <v>209</v>
      </c>
      <c r="C1539">
        <v>1963</v>
      </c>
      <c r="D1539">
        <v>32</v>
      </c>
      <c r="E1539" t="s">
        <v>25</v>
      </c>
      <c r="F1539" t="s">
        <v>17</v>
      </c>
      <c r="G1539">
        <v>693</v>
      </c>
      <c r="H1539">
        <v>86</v>
      </c>
      <c r="I1539">
        <v>176</v>
      </c>
      <c r="J1539">
        <v>122</v>
      </c>
      <c r="K1539">
        <v>28</v>
      </c>
      <c r="L1539">
        <v>2</v>
      </c>
      <c r="M1539">
        <v>1</v>
      </c>
      <c r="N1539">
        <v>70</v>
      </c>
      <c r="O1539">
        <v>124</v>
      </c>
      <c r="P1539" s="28">
        <v>5.2</v>
      </c>
      <c r="Q1539">
        <v>2.5</v>
      </c>
      <c r="R1539">
        <v>5.3</v>
      </c>
      <c r="S1539">
        <v>0.3</v>
      </c>
      <c r="T1539">
        <v>17</v>
      </c>
      <c r="U1539">
        <v>3</v>
      </c>
      <c r="V1539">
        <v>-47.217614202620098</v>
      </c>
      <c r="W1539">
        <v>12.615584643464556</v>
      </c>
      <c r="X1539">
        <v>2.9934844599851478</v>
      </c>
      <c r="Y1539">
        <v>16.983809212019072</v>
      </c>
      <c r="Z1539">
        <v>-7.2663498578503649</v>
      </c>
      <c r="AA1539">
        <v>-2.5679281299493359</v>
      </c>
      <c r="AB1539">
        <v>-0.269234836087136</v>
      </c>
      <c r="AC1539">
        <v>4.0036045428806899E-2</v>
      </c>
      <c r="AD1539">
        <v>-3.033667704970413</v>
      </c>
      <c r="AE1539">
        <v>23.038285310692672</v>
      </c>
      <c r="AF1539">
        <v>-9.72589616623846</v>
      </c>
      <c r="AG1539">
        <v>5.4711318267173503</v>
      </c>
      <c r="AH1539">
        <v>7.7764583481001077</v>
      </c>
      <c r="AI1539">
        <v>-3.3186806220279294E-2</v>
      </c>
      <c r="AJ1539">
        <v>-3.7166902328642188</v>
      </c>
      <c r="AK1539">
        <v>-0.403734268424778</v>
      </c>
      <c r="AL1539">
        <v>-5.3155123588173705</v>
      </c>
      <c r="AM1539">
        <v>4.8907232585394837E-3</v>
      </c>
      <c r="AN1539" s="2"/>
    </row>
    <row r="1540" spans="1:40" x14ac:dyDescent="0.45">
      <c r="A1540">
        <v>1539</v>
      </c>
      <c r="B1540" t="s">
        <v>790</v>
      </c>
      <c r="C1540">
        <v>2022</v>
      </c>
      <c r="D1540">
        <v>21</v>
      </c>
      <c r="E1540" t="s">
        <v>19</v>
      </c>
      <c r="F1540" t="s">
        <v>17</v>
      </c>
      <c r="G1540">
        <v>441</v>
      </c>
      <c r="H1540">
        <v>75</v>
      </c>
      <c r="I1540">
        <v>123</v>
      </c>
      <c r="J1540">
        <v>74</v>
      </c>
      <c r="K1540">
        <v>27</v>
      </c>
      <c r="L1540">
        <v>3</v>
      </c>
      <c r="M1540">
        <v>20</v>
      </c>
      <c r="N1540">
        <v>21</v>
      </c>
      <c r="O1540">
        <v>133</v>
      </c>
      <c r="P1540" s="28">
        <v>5.2</v>
      </c>
      <c r="Q1540">
        <v>3.8</v>
      </c>
      <c r="R1540">
        <v>4.3</v>
      </c>
      <c r="S1540">
        <v>1.3</v>
      </c>
      <c r="T1540">
        <v>17</v>
      </c>
      <c r="U1540">
        <v>7</v>
      </c>
      <c r="V1540">
        <v>-47.217614202620098</v>
      </c>
      <c r="W1540">
        <v>8.0280993185683531</v>
      </c>
      <c r="X1540">
        <v>2.6105969127777451</v>
      </c>
      <c r="Y1540">
        <v>11.869366665217875</v>
      </c>
      <c r="Z1540">
        <v>-4.4074581104994017</v>
      </c>
      <c r="AA1540">
        <v>-2.4762164110225742</v>
      </c>
      <c r="AB1540">
        <v>-0.40385225413070402</v>
      </c>
      <c r="AC1540">
        <v>0.80072090857613798</v>
      </c>
      <c r="AD1540">
        <v>-0.91010031149112391</v>
      </c>
      <c r="AE1540">
        <v>24.710418921952623</v>
      </c>
      <c r="AF1540">
        <v>-9.72589616623846</v>
      </c>
      <c r="AG1540">
        <v>8.3161203766103728</v>
      </c>
      <c r="AH1540">
        <v>6.3092020560057476</v>
      </c>
      <c r="AI1540">
        <v>-0.14380949362121029</v>
      </c>
      <c r="AJ1540">
        <v>-3.7166902328642188</v>
      </c>
      <c r="AK1540">
        <v>-0.94204662632448199</v>
      </c>
      <c r="AL1540">
        <v>-7.2991586491034166</v>
      </c>
      <c r="AM1540">
        <v>6.7565056717792482E-4</v>
      </c>
      <c r="AN1540" s="2"/>
    </row>
    <row r="1541" spans="1:40" x14ac:dyDescent="0.45">
      <c r="A1541">
        <v>1540</v>
      </c>
      <c r="B1541" t="s">
        <v>211</v>
      </c>
      <c r="C1541">
        <v>1963</v>
      </c>
      <c r="D1541">
        <v>34</v>
      </c>
      <c r="E1541" t="s">
        <v>22</v>
      </c>
      <c r="F1541" t="s">
        <v>13</v>
      </c>
      <c r="G1541">
        <v>531</v>
      </c>
      <c r="H1541">
        <v>75</v>
      </c>
      <c r="I1541">
        <v>140</v>
      </c>
      <c r="J1541">
        <v>85</v>
      </c>
      <c r="K1541">
        <v>21</v>
      </c>
      <c r="L1541">
        <v>6</v>
      </c>
      <c r="M1541">
        <v>0</v>
      </c>
      <c r="N1541">
        <v>35</v>
      </c>
      <c r="O1541">
        <v>141</v>
      </c>
      <c r="P1541" s="28">
        <v>5.2</v>
      </c>
      <c r="Q1541">
        <v>3.6</v>
      </c>
      <c r="R1541">
        <v>4.8</v>
      </c>
      <c r="S1541">
        <v>1.3</v>
      </c>
      <c r="T1541">
        <v>23</v>
      </c>
      <c r="U1541">
        <v>-2</v>
      </c>
      <c r="V1541">
        <v>-47.217614202620098</v>
      </c>
      <c r="W1541">
        <v>9.6664869346027107</v>
      </c>
      <c r="X1541">
        <v>2.6105969127777451</v>
      </c>
      <c r="Y1541">
        <v>13.509848236833353</v>
      </c>
      <c r="Z1541">
        <v>-5.062620802600664</v>
      </c>
      <c r="AA1541">
        <v>-1.925946097462002</v>
      </c>
      <c r="AB1541">
        <v>-0.80770450826140805</v>
      </c>
      <c r="AC1541">
        <v>0</v>
      </c>
      <c r="AD1541">
        <v>-1.5168338524852065</v>
      </c>
      <c r="AE1541">
        <v>26.196759909739249</v>
      </c>
      <c r="AF1541">
        <v>-9.72589616623846</v>
      </c>
      <c r="AG1541">
        <v>7.8784298304729843</v>
      </c>
      <c r="AH1541">
        <v>7.0428302020529276</v>
      </c>
      <c r="AI1541">
        <v>-0.14380949362121029</v>
      </c>
      <c r="AJ1541">
        <v>-5.0284632562280613</v>
      </c>
      <c r="AK1541">
        <v>0.269156178949852</v>
      </c>
      <c r="AL1541">
        <v>-4.2547801740882942</v>
      </c>
      <c r="AM1541">
        <v>1.3997499637945807E-2</v>
      </c>
      <c r="AN1541" s="2"/>
    </row>
    <row r="1542" spans="1:40" x14ac:dyDescent="0.45">
      <c r="A1542">
        <v>1541</v>
      </c>
      <c r="B1542" t="s">
        <v>330</v>
      </c>
      <c r="C1542">
        <v>1950</v>
      </c>
      <c r="D1542">
        <v>27</v>
      </c>
      <c r="E1542" t="s">
        <v>62</v>
      </c>
      <c r="F1542" t="s">
        <v>17</v>
      </c>
      <c r="G1542">
        <v>672</v>
      </c>
      <c r="H1542">
        <v>112</v>
      </c>
      <c r="I1542">
        <v>149</v>
      </c>
      <c r="J1542">
        <v>75</v>
      </c>
      <c r="K1542">
        <v>21</v>
      </c>
      <c r="L1542">
        <v>6</v>
      </c>
      <c r="M1542">
        <v>2</v>
      </c>
      <c r="N1542">
        <v>122</v>
      </c>
      <c r="O1542">
        <v>156</v>
      </c>
      <c r="P1542" s="28">
        <v>5.2</v>
      </c>
      <c r="Q1542">
        <v>2.7</v>
      </c>
      <c r="R1542">
        <v>6</v>
      </c>
      <c r="S1542">
        <v>-1.5</v>
      </c>
      <c r="T1542">
        <v>43</v>
      </c>
      <c r="U1542">
        <v>0</v>
      </c>
      <c r="V1542">
        <v>-47.217614202620098</v>
      </c>
      <c r="W1542">
        <v>12.233294199723206</v>
      </c>
      <c r="X1542">
        <v>3.8984913897480991</v>
      </c>
      <c r="Y1542">
        <v>14.378338480629784</v>
      </c>
      <c r="Z1542">
        <v>-4.4670183552358802</v>
      </c>
      <c r="AA1542">
        <v>-1.925946097462002</v>
      </c>
      <c r="AB1542">
        <v>-0.80770450826140805</v>
      </c>
      <c r="AC1542">
        <v>8.0072090857613798E-2</v>
      </c>
      <c r="AD1542">
        <v>-5.2872494286627196</v>
      </c>
      <c r="AE1542">
        <v>28.983649261839169</v>
      </c>
      <c r="AF1542">
        <v>-9.72589616623846</v>
      </c>
      <c r="AG1542">
        <v>5.9088223728547389</v>
      </c>
      <c r="AH1542">
        <v>8.8035377525661591</v>
      </c>
      <c r="AI1542">
        <v>0.16593403110139648</v>
      </c>
      <c r="AJ1542">
        <v>-9.4010400007742003</v>
      </c>
      <c r="AK1542">
        <v>0</v>
      </c>
      <c r="AL1542">
        <v>-4.3803291799346074</v>
      </c>
      <c r="AM1542">
        <v>1.2366393666808454E-2</v>
      </c>
      <c r="AN1542" s="2"/>
    </row>
    <row r="1543" spans="1:40" x14ac:dyDescent="0.45">
      <c r="A1543">
        <v>1542</v>
      </c>
      <c r="B1543" t="s">
        <v>791</v>
      </c>
      <c r="C1543">
        <v>1987</v>
      </c>
      <c r="D1543">
        <v>30</v>
      </c>
      <c r="E1543" t="s">
        <v>94</v>
      </c>
      <c r="F1543" t="s">
        <v>13</v>
      </c>
      <c r="G1543">
        <v>631</v>
      </c>
      <c r="H1543">
        <v>89</v>
      </c>
      <c r="I1543">
        <v>160</v>
      </c>
      <c r="J1543">
        <v>110</v>
      </c>
      <c r="K1543">
        <v>27</v>
      </c>
      <c r="L1543">
        <v>4</v>
      </c>
      <c r="M1543">
        <v>27</v>
      </c>
      <c r="N1543">
        <v>60</v>
      </c>
      <c r="O1543">
        <v>123</v>
      </c>
      <c r="P1543" s="28">
        <v>5.2</v>
      </c>
      <c r="Q1543">
        <v>3.2</v>
      </c>
      <c r="R1543">
        <v>4.5</v>
      </c>
      <c r="S1543">
        <v>0.9</v>
      </c>
      <c r="T1543">
        <v>18</v>
      </c>
      <c r="U1543">
        <v>6</v>
      </c>
      <c r="V1543">
        <v>-47.217614202620098</v>
      </c>
      <c r="W1543">
        <v>11.486917619085331</v>
      </c>
      <c r="X1543">
        <v>3.0979083364962574</v>
      </c>
      <c r="Y1543">
        <v>15.439826556380975</v>
      </c>
      <c r="Z1543">
        <v>-6.5516269210126241</v>
      </c>
      <c r="AA1543">
        <v>-2.4762164110225742</v>
      </c>
      <c r="AB1543">
        <v>-0.538469672174272</v>
      </c>
      <c r="AC1543">
        <v>1.0809732265777863</v>
      </c>
      <c r="AD1543">
        <v>-2.6002866042603543</v>
      </c>
      <c r="AE1543">
        <v>22.852492687219346</v>
      </c>
      <c r="AF1543">
        <v>-9.72589616623846</v>
      </c>
      <c r="AG1543">
        <v>7.0030487381982089</v>
      </c>
      <c r="AH1543">
        <v>6.6026533144246198</v>
      </c>
      <c r="AI1543">
        <v>-9.9560418660837896E-2</v>
      </c>
      <c r="AJ1543">
        <v>-3.9353190700915262</v>
      </c>
      <c r="AK1543">
        <v>-0.807468536849556</v>
      </c>
      <c r="AL1543">
        <v>-6.3886375245477716</v>
      </c>
      <c r="AM1543">
        <v>1.6777248516723444E-3</v>
      </c>
      <c r="AN1543" s="2"/>
    </row>
    <row r="1544" spans="1:40" x14ac:dyDescent="0.45">
      <c r="A1544">
        <v>1543</v>
      </c>
      <c r="B1544" t="s">
        <v>608</v>
      </c>
      <c r="C1544">
        <v>1957</v>
      </c>
      <c r="D1544">
        <v>30</v>
      </c>
      <c r="E1544" t="s">
        <v>59</v>
      </c>
      <c r="F1544" t="s">
        <v>13</v>
      </c>
      <c r="G1544">
        <v>580</v>
      </c>
      <c r="H1544">
        <v>75</v>
      </c>
      <c r="I1544">
        <v>136</v>
      </c>
      <c r="J1544">
        <v>86</v>
      </c>
      <c r="K1544">
        <v>23</v>
      </c>
      <c r="L1544">
        <v>3</v>
      </c>
      <c r="M1544">
        <v>3</v>
      </c>
      <c r="N1544">
        <v>76</v>
      </c>
      <c r="O1544">
        <v>131</v>
      </c>
      <c r="P1544" s="28">
        <v>5.2</v>
      </c>
      <c r="Q1544">
        <v>3.4</v>
      </c>
      <c r="R1544">
        <v>3.8</v>
      </c>
      <c r="S1544">
        <v>0.8</v>
      </c>
      <c r="T1544">
        <v>22</v>
      </c>
      <c r="U1544">
        <v>2</v>
      </c>
      <c r="V1544">
        <v>-47.217614202620098</v>
      </c>
      <c r="W1544">
        <v>10.558497969999195</v>
      </c>
      <c r="X1544">
        <v>2.6105969127777451</v>
      </c>
      <c r="Y1544">
        <v>13.123852572923829</v>
      </c>
      <c r="Z1544">
        <v>-5.1221810473371425</v>
      </c>
      <c r="AA1544">
        <v>-2.1093695353155262</v>
      </c>
      <c r="AB1544">
        <v>-0.40385225413070402</v>
      </c>
      <c r="AC1544">
        <v>0.1201081362864207</v>
      </c>
      <c r="AD1544">
        <v>-3.2936963653964484</v>
      </c>
      <c r="AE1544">
        <v>24.338833675005969</v>
      </c>
      <c r="AF1544">
        <v>-9.72589616623846</v>
      </c>
      <c r="AG1544">
        <v>7.4407392843355966</v>
      </c>
      <c r="AH1544">
        <v>5.5755739099585675</v>
      </c>
      <c r="AI1544">
        <v>-8.8498149920744798E-2</v>
      </c>
      <c r="AJ1544">
        <v>-4.8098344190007536</v>
      </c>
      <c r="AK1544">
        <v>-0.269156178949852</v>
      </c>
      <c r="AL1544">
        <v>-9.2718958576224075</v>
      </c>
      <c r="AM1544">
        <v>9.4021236285506176E-5</v>
      </c>
      <c r="AN1544" s="2"/>
    </row>
    <row r="1545" spans="1:40" x14ac:dyDescent="0.45">
      <c r="A1545">
        <v>1544</v>
      </c>
      <c r="B1545" t="s">
        <v>472</v>
      </c>
      <c r="C1545">
        <v>1992</v>
      </c>
      <c r="D1545">
        <v>28</v>
      </c>
      <c r="E1545" t="s">
        <v>117</v>
      </c>
      <c r="F1545" t="s">
        <v>17</v>
      </c>
      <c r="G1545">
        <v>632</v>
      </c>
      <c r="H1545">
        <v>79</v>
      </c>
      <c r="I1545">
        <v>152</v>
      </c>
      <c r="J1545">
        <v>83</v>
      </c>
      <c r="K1545">
        <v>30</v>
      </c>
      <c r="L1545">
        <v>4</v>
      </c>
      <c r="M1545">
        <v>8</v>
      </c>
      <c r="N1545">
        <v>96</v>
      </c>
      <c r="O1545">
        <v>165</v>
      </c>
      <c r="P1545" s="28">
        <v>5.2</v>
      </c>
      <c r="Q1545">
        <v>3.3</v>
      </c>
      <c r="R1545">
        <v>5.3</v>
      </c>
      <c r="S1545">
        <v>-1.2</v>
      </c>
      <c r="T1545">
        <v>43</v>
      </c>
      <c r="U1545">
        <v>-3</v>
      </c>
      <c r="V1545">
        <v>-47.217614202620098</v>
      </c>
      <c r="W1545">
        <v>11.505121925930158</v>
      </c>
      <c r="X1545">
        <v>2.7498287481258914</v>
      </c>
      <c r="Y1545">
        <v>14.667835228561927</v>
      </c>
      <c r="Z1545">
        <v>-4.9435003131277071</v>
      </c>
      <c r="AA1545">
        <v>-2.7513515678028599</v>
      </c>
      <c r="AB1545">
        <v>-0.538469672174272</v>
      </c>
      <c r="AC1545">
        <v>0.32028836343045519</v>
      </c>
      <c r="AD1545">
        <v>-4.1604585668165663</v>
      </c>
      <c r="AE1545">
        <v>30.65578287309912</v>
      </c>
      <c r="AF1545">
        <v>-9.72589616623846</v>
      </c>
      <c r="AG1545">
        <v>7.2218940112669019</v>
      </c>
      <c r="AH1545">
        <v>7.7764583481001077</v>
      </c>
      <c r="AI1545">
        <v>0.13274722488111718</v>
      </c>
      <c r="AJ1545">
        <v>-9.4010400007742003</v>
      </c>
      <c r="AK1545">
        <v>0.403734268424778</v>
      </c>
      <c r="AL1545">
        <v>-3.3046394977337106</v>
      </c>
      <c r="AM1545">
        <v>3.5412369717191951E-2</v>
      </c>
      <c r="AN1545" s="2"/>
    </row>
    <row r="1546" spans="1:40" x14ac:dyDescent="0.45">
      <c r="A1546">
        <v>1545</v>
      </c>
      <c r="B1546" t="s">
        <v>695</v>
      </c>
      <c r="C1546">
        <v>1977</v>
      </c>
      <c r="D1546">
        <v>27</v>
      </c>
      <c r="E1546" t="s">
        <v>25</v>
      </c>
      <c r="F1546" t="s">
        <v>17</v>
      </c>
      <c r="G1546">
        <v>601</v>
      </c>
      <c r="H1546">
        <v>82</v>
      </c>
      <c r="I1546">
        <v>164</v>
      </c>
      <c r="J1546">
        <v>115</v>
      </c>
      <c r="K1546">
        <v>25</v>
      </c>
      <c r="L1546">
        <v>3</v>
      </c>
      <c r="M1546">
        <v>2</v>
      </c>
      <c r="N1546">
        <v>79</v>
      </c>
      <c r="O1546">
        <v>144</v>
      </c>
      <c r="P1546" s="28">
        <v>5.2</v>
      </c>
      <c r="Q1546">
        <v>3.3</v>
      </c>
      <c r="R1546">
        <v>5.0999999999999996</v>
      </c>
      <c r="S1546">
        <v>1</v>
      </c>
      <c r="T1546">
        <v>28</v>
      </c>
      <c r="U1546">
        <v>-5</v>
      </c>
      <c r="V1546">
        <v>-47.217614202620098</v>
      </c>
      <c r="W1546">
        <v>10.940788413740545</v>
      </c>
      <c r="X1546">
        <v>2.854252624637001</v>
      </c>
      <c r="Y1546">
        <v>15.825822220290499</v>
      </c>
      <c r="Z1546">
        <v>-6.8494281446950156</v>
      </c>
      <c r="AA1546">
        <v>-2.2927929731690497</v>
      </c>
      <c r="AB1546">
        <v>-0.40385225413070402</v>
      </c>
      <c r="AC1546">
        <v>8.0072090857613798E-2</v>
      </c>
      <c r="AD1546">
        <v>-3.4237106956094663</v>
      </c>
      <c r="AE1546">
        <v>26.754137780159233</v>
      </c>
      <c r="AF1546">
        <v>-9.72589616623846</v>
      </c>
      <c r="AG1546">
        <v>7.2218940112669019</v>
      </c>
      <c r="AH1546">
        <v>7.4830070896812355</v>
      </c>
      <c r="AI1546">
        <v>-0.11062268740093099</v>
      </c>
      <c r="AJ1546">
        <v>-6.1216074423645956</v>
      </c>
      <c r="AK1546">
        <v>0.67289044737463</v>
      </c>
      <c r="AL1546">
        <v>-4.3126598882206597</v>
      </c>
      <c r="AM1546">
        <v>1.3220735696563681E-2</v>
      </c>
      <c r="AN1546" s="2"/>
    </row>
    <row r="1547" spans="1:40" x14ac:dyDescent="0.45">
      <c r="A1547">
        <v>1546</v>
      </c>
      <c r="B1547" t="s">
        <v>354</v>
      </c>
      <c r="C1547">
        <v>1964</v>
      </c>
      <c r="D1547">
        <v>26</v>
      </c>
      <c r="E1547" t="s">
        <v>52</v>
      </c>
      <c r="F1547" t="s">
        <v>17</v>
      </c>
      <c r="G1547">
        <v>709</v>
      </c>
      <c r="H1547">
        <v>100</v>
      </c>
      <c r="I1547">
        <v>201</v>
      </c>
      <c r="J1547">
        <v>127</v>
      </c>
      <c r="K1547">
        <v>39</v>
      </c>
      <c r="L1547">
        <v>2</v>
      </c>
      <c r="M1547">
        <v>10</v>
      </c>
      <c r="N1547">
        <v>59</v>
      </c>
      <c r="O1547">
        <v>147</v>
      </c>
      <c r="P1547" s="28">
        <v>5.2</v>
      </c>
      <c r="Q1547">
        <v>2.5</v>
      </c>
      <c r="R1547">
        <v>6.1</v>
      </c>
      <c r="S1547">
        <v>-1.9</v>
      </c>
      <c r="T1547">
        <v>36</v>
      </c>
      <c r="U1547">
        <v>3</v>
      </c>
      <c r="V1547">
        <v>-47.217614202620098</v>
      </c>
      <c r="W1547">
        <v>12.906853552981774</v>
      </c>
      <c r="X1547">
        <v>3.4807958837036601</v>
      </c>
      <c r="Y1547">
        <v>19.396282111453601</v>
      </c>
      <c r="Z1547">
        <v>-7.5641510815327564</v>
      </c>
      <c r="AA1547">
        <v>-3.5767570381437181</v>
      </c>
      <c r="AB1547">
        <v>-0.269234836087136</v>
      </c>
      <c r="AC1547">
        <v>0.40036045428806899</v>
      </c>
      <c r="AD1547">
        <v>-2.5569484941893483</v>
      </c>
      <c r="AE1547">
        <v>27.311515650579217</v>
      </c>
      <c r="AF1547">
        <v>-9.72589616623846</v>
      </c>
      <c r="AG1547">
        <v>5.4711318267173503</v>
      </c>
      <c r="AH1547">
        <v>8.9502633817755957</v>
      </c>
      <c r="AI1547">
        <v>0.21018310606176888</v>
      </c>
      <c r="AJ1547">
        <v>-7.8706381401830523</v>
      </c>
      <c r="AK1547">
        <v>-0.403734268424778</v>
      </c>
      <c r="AL1547">
        <v>-1.0575882598583131</v>
      </c>
      <c r="AM1547">
        <v>0.2577706110660814</v>
      </c>
      <c r="AN1547" s="2"/>
    </row>
    <row r="1548" spans="1:40" x14ac:dyDescent="0.45">
      <c r="A1548">
        <v>1547</v>
      </c>
      <c r="B1548" t="s">
        <v>154</v>
      </c>
      <c r="C1548">
        <v>1988</v>
      </c>
      <c r="D1548">
        <v>35</v>
      </c>
      <c r="E1548" t="s">
        <v>155</v>
      </c>
      <c r="F1548" t="s">
        <v>13</v>
      </c>
      <c r="G1548">
        <v>681</v>
      </c>
      <c r="H1548">
        <v>90</v>
      </c>
      <c r="I1548">
        <v>180</v>
      </c>
      <c r="J1548">
        <v>111</v>
      </c>
      <c r="K1548">
        <v>42</v>
      </c>
      <c r="L1548">
        <v>3</v>
      </c>
      <c r="M1548">
        <v>14</v>
      </c>
      <c r="N1548">
        <v>82</v>
      </c>
      <c r="O1548">
        <v>149</v>
      </c>
      <c r="P1548" s="28">
        <v>5.2</v>
      </c>
      <c r="Q1548">
        <v>3.1</v>
      </c>
      <c r="R1548">
        <v>5.2</v>
      </c>
      <c r="S1548">
        <v>-1</v>
      </c>
      <c r="T1548">
        <v>38</v>
      </c>
      <c r="U1548">
        <v>0</v>
      </c>
      <c r="V1548">
        <v>-47.217614202620098</v>
      </c>
      <c r="W1548">
        <v>12.397132961326641</v>
      </c>
      <c r="X1548">
        <v>3.1327162953332941</v>
      </c>
      <c r="Y1548">
        <v>17.369804875928597</v>
      </c>
      <c r="Z1548">
        <v>-6.6111871657491017</v>
      </c>
      <c r="AA1548">
        <v>-3.8518921949240039</v>
      </c>
      <c r="AB1548">
        <v>-0.40385225413070402</v>
      </c>
      <c r="AC1548">
        <v>0.56050463600329659</v>
      </c>
      <c r="AD1548">
        <v>-3.5537250258224837</v>
      </c>
      <c r="AE1548">
        <v>27.683100897525872</v>
      </c>
      <c r="AF1548">
        <v>-9.72589616623846</v>
      </c>
      <c r="AG1548">
        <v>6.7842034651295142</v>
      </c>
      <c r="AH1548">
        <v>7.6297327188906721</v>
      </c>
      <c r="AI1548">
        <v>0.11062268740093099</v>
      </c>
      <c r="AJ1548">
        <v>-8.307895814637666</v>
      </c>
      <c r="AK1548">
        <v>0</v>
      </c>
      <c r="AL1548">
        <v>-4.0042442865836971</v>
      </c>
      <c r="AM1548">
        <v>1.7911397538988367E-2</v>
      </c>
      <c r="AN1548" s="2"/>
    </row>
    <row r="1549" spans="1:40" x14ac:dyDescent="0.45">
      <c r="A1549">
        <v>1548</v>
      </c>
      <c r="B1549" t="s">
        <v>792</v>
      </c>
      <c r="C1549">
        <v>1988</v>
      </c>
      <c r="D1549">
        <v>26</v>
      </c>
      <c r="E1549" t="s">
        <v>55</v>
      </c>
      <c r="F1549" t="s">
        <v>13</v>
      </c>
      <c r="G1549">
        <v>623</v>
      </c>
      <c r="H1549">
        <v>75</v>
      </c>
      <c r="I1549">
        <v>158</v>
      </c>
      <c r="J1549">
        <v>104</v>
      </c>
      <c r="K1549">
        <v>33</v>
      </c>
      <c r="L1549">
        <v>5</v>
      </c>
      <c r="M1549">
        <v>23</v>
      </c>
      <c r="N1549">
        <v>38</v>
      </c>
      <c r="O1549">
        <v>113</v>
      </c>
      <c r="P1549" s="28">
        <v>5.2</v>
      </c>
      <c r="Q1549">
        <v>3.2</v>
      </c>
      <c r="R1549">
        <v>3.4</v>
      </c>
      <c r="S1549">
        <v>2.1</v>
      </c>
      <c r="T1549">
        <v>9</v>
      </c>
      <c r="U1549">
        <v>1</v>
      </c>
      <c r="V1549">
        <v>-47.217614202620098</v>
      </c>
      <c r="W1549">
        <v>11.341283164326722</v>
      </c>
      <c r="X1549">
        <v>2.6105969127777451</v>
      </c>
      <c r="Y1549">
        <v>15.246828724426214</v>
      </c>
      <c r="Z1549">
        <v>-6.1942654525937533</v>
      </c>
      <c r="AA1549">
        <v>-3.0264867245831457</v>
      </c>
      <c r="AB1549">
        <v>-0.67308709021783997</v>
      </c>
      <c r="AC1549">
        <v>0.92082904486255868</v>
      </c>
      <c r="AD1549">
        <v>-1.6468481826982242</v>
      </c>
      <c r="AE1549">
        <v>20.994566452486065</v>
      </c>
      <c r="AF1549">
        <v>-9.72589616623846</v>
      </c>
      <c r="AG1549">
        <v>7.0030487381982089</v>
      </c>
      <c r="AH1549">
        <v>4.988671393120824</v>
      </c>
      <c r="AI1549">
        <v>-0.2323076435419551</v>
      </c>
      <c r="AJ1549">
        <v>-1.9676595350457631</v>
      </c>
      <c r="AK1549">
        <v>-0.134578089474926</v>
      </c>
      <c r="AL1549">
        <v>-7.712918656815825</v>
      </c>
      <c r="AM1549">
        <v>4.4681515524233096E-4</v>
      </c>
      <c r="AN1549" s="2"/>
    </row>
    <row r="1550" spans="1:40" x14ac:dyDescent="0.45">
      <c r="A1550">
        <v>1549</v>
      </c>
      <c r="B1550" t="s">
        <v>793</v>
      </c>
      <c r="C1550">
        <v>2015</v>
      </c>
      <c r="D1550">
        <v>26</v>
      </c>
      <c r="E1550" t="s">
        <v>55</v>
      </c>
      <c r="F1550" t="s">
        <v>13</v>
      </c>
      <c r="G1550">
        <v>628</v>
      </c>
      <c r="H1550">
        <v>76</v>
      </c>
      <c r="I1550">
        <v>163</v>
      </c>
      <c r="J1550">
        <v>118</v>
      </c>
      <c r="K1550">
        <v>31</v>
      </c>
      <c r="L1550">
        <v>2</v>
      </c>
      <c r="M1550">
        <v>25</v>
      </c>
      <c r="N1550">
        <v>28</v>
      </c>
      <c r="O1550">
        <v>93</v>
      </c>
      <c r="P1550" s="28">
        <v>5.2</v>
      </c>
      <c r="Q1550">
        <v>3</v>
      </c>
      <c r="R1550">
        <v>2.5</v>
      </c>
      <c r="S1550">
        <v>3</v>
      </c>
      <c r="T1550">
        <v>-7</v>
      </c>
      <c r="U1550">
        <v>6</v>
      </c>
      <c r="V1550">
        <v>-47.217614202620098</v>
      </c>
      <c r="W1550">
        <v>11.432304698550853</v>
      </c>
      <c r="X1550">
        <v>2.6454048716147818</v>
      </c>
      <c r="Y1550">
        <v>15.72932330431312</v>
      </c>
      <c r="Z1550">
        <v>-7.028108878904451</v>
      </c>
      <c r="AA1550">
        <v>-2.8430632867296222</v>
      </c>
      <c r="AB1550">
        <v>-0.269234836087136</v>
      </c>
      <c r="AC1550">
        <v>1.0009011357201725</v>
      </c>
      <c r="AD1550">
        <v>-1.2134670819881652</v>
      </c>
      <c r="AE1550">
        <v>17.278713983019504</v>
      </c>
      <c r="AF1550">
        <v>-9.72589616623846</v>
      </c>
      <c r="AG1550">
        <v>6.5653581920608204</v>
      </c>
      <c r="AH1550">
        <v>3.6681407302358999</v>
      </c>
      <c r="AI1550">
        <v>-0.33186806220279297</v>
      </c>
      <c r="AJ1550">
        <v>1.5304018605911489</v>
      </c>
      <c r="AK1550">
        <v>-0.807468536849556</v>
      </c>
      <c r="AL1550">
        <v>-9.5861722755139844</v>
      </c>
      <c r="AM1550">
        <v>6.8667060327670009E-5</v>
      </c>
      <c r="AN1550" s="2"/>
    </row>
    <row r="1551" spans="1:40" x14ac:dyDescent="0.45">
      <c r="A1551">
        <v>1550</v>
      </c>
      <c r="B1551" t="s">
        <v>695</v>
      </c>
      <c r="C1551">
        <v>1980</v>
      </c>
      <c r="D1551">
        <v>30</v>
      </c>
      <c r="E1551" t="s">
        <v>25</v>
      </c>
      <c r="F1551" t="s">
        <v>17</v>
      </c>
      <c r="G1551">
        <v>562</v>
      </c>
      <c r="H1551">
        <v>84</v>
      </c>
      <c r="I1551">
        <v>150</v>
      </c>
      <c r="J1551">
        <v>94</v>
      </c>
      <c r="K1551">
        <v>33</v>
      </c>
      <c r="L1551">
        <v>2</v>
      </c>
      <c r="M1551">
        <v>1</v>
      </c>
      <c r="N1551">
        <v>59</v>
      </c>
      <c r="O1551">
        <v>141</v>
      </c>
      <c r="P1551" s="28">
        <v>5.2</v>
      </c>
      <c r="Q1551">
        <v>3.2</v>
      </c>
      <c r="R1551">
        <v>5.4</v>
      </c>
      <c r="S1551">
        <v>0.6</v>
      </c>
      <c r="T1551">
        <v>24</v>
      </c>
      <c r="U1551">
        <v>0</v>
      </c>
      <c r="V1551">
        <v>-47.217614202620098</v>
      </c>
      <c r="W1551">
        <v>10.230820446792324</v>
      </c>
      <c r="X1551">
        <v>2.9238685423110744</v>
      </c>
      <c r="Y1551">
        <v>14.474837396607164</v>
      </c>
      <c r="Z1551">
        <v>-5.5986630052289694</v>
      </c>
      <c r="AA1551">
        <v>-3.0264867245831457</v>
      </c>
      <c r="AB1551">
        <v>-0.269234836087136</v>
      </c>
      <c r="AC1551">
        <v>4.0036045428806899E-2</v>
      </c>
      <c r="AD1551">
        <v>-2.5569484941893483</v>
      </c>
      <c r="AE1551">
        <v>26.196759909739249</v>
      </c>
      <c r="AF1551">
        <v>-9.72589616623846</v>
      </c>
      <c r="AG1551">
        <v>7.0030487381982089</v>
      </c>
      <c r="AH1551">
        <v>7.9231839773095443</v>
      </c>
      <c r="AI1551">
        <v>-6.6373612440558588E-2</v>
      </c>
      <c r="AJ1551">
        <v>-5.2470920934553682</v>
      </c>
      <c r="AK1551">
        <v>0</v>
      </c>
      <c r="AL1551">
        <v>-4.9157540784567137</v>
      </c>
      <c r="AM1551">
        <v>7.2768476077504874E-3</v>
      </c>
      <c r="AN1551" s="2"/>
    </row>
    <row r="1552" spans="1:40" x14ac:dyDescent="0.45">
      <c r="A1552">
        <v>1551</v>
      </c>
      <c r="B1552" t="s">
        <v>502</v>
      </c>
      <c r="C1552">
        <v>2000</v>
      </c>
      <c r="D1552">
        <v>31</v>
      </c>
      <c r="E1552" t="s">
        <v>22</v>
      </c>
      <c r="F1552" t="s">
        <v>13</v>
      </c>
      <c r="G1552">
        <v>616</v>
      </c>
      <c r="H1552">
        <v>108</v>
      </c>
      <c r="I1552">
        <v>165</v>
      </c>
      <c r="J1552">
        <v>92</v>
      </c>
      <c r="K1552">
        <v>37</v>
      </c>
      <c r="L1552">
        <v>6</v>
      </c>
      <c r="M1552">
        <v>13</v>
      </c>
      <c r="N1552">
        <v>71</v>
      </c>
      <c r="O1552">
        <v>140</v>
      </c>
      <c r="P1552" s="28">
        <v>5.2</v>
      </c>
      <c r="Q1552">
        <v>3</v>
      </c>
      <c r="R1552">
        <v>5.5</v>
      </c>
      <c r="S1552">
        <v>0</v>
      </c>
      <c r="T1552">
        <v>31</v>
      </c>
      <c r="U1552">
        <v>3</v>
      </c>
      <c r="V1552">
        <v>-47.217614202620098</v>
      </c>
      <c r="W1552">
        <v>11.213853016412939</v>
      </c>
      <c r="X1552">
        <v>3.7592595543999527</v>
      </c>
      <c r="Y1552">
        <v>15.922321136267881</v>
      </c>
      <c r="Z1552">
        <v>-5.4795425157560125</v>
      </c>
      <c r="AA1552">
        <v>-3.3933336002901937</v>
      </c>
      <c r="AB1552">
        <v>-0.80770450826140805</v>
      </c>
      <c r="AC1552">
        <v>0.52046859057448969</v>
      </c>
      <c r="AD1552">
        <v>-3.077005815041419</v>
      </c>
      <c r="AE1552">
        <v>26.01096728626592</v>
      </c>
      <c r="AF1552">
        <v>-9.72589616623846</v>
      </c>
      <c r="AG1552">
        <v>6.5653581920608204</v>
      </c>
      <c r="AH1552">
        <v>8.0699096065189799</v>
      </c>
      <c r="AI1552">
        <v>0</v>
      </c>
      <c r="AJ1552">
        <v>-6.7774939540465171</v>
      </c>
      <c r="AK1552">
        <v>-0.403734268424778</v>
      </c>
      <c r="AL1552">
        <v>-4.8201876481779014</v>
      </c>
      <c r="AM1552">
        <v>8.0007453631424728E-3</v>
      </c>
      <c r="AN1552" s="2"/>
    </row>
    <row r="1553" spans="1:40" x14ac:dyDescent="0.45">
      <c r="A1553">
        <v>1552</v>
      </c>
      <c r="B1553" t="s">
        <v>794</v>
      </c>
      <c r="C1553">
        <v>1984</v>
      </c>
      <c r="D1553">
        <v>24</v>
      </c>
      <c r="E1553" t="s">
        <v>65</v>
      </c>
      <c r="F1553" t="s">
        <v>17</v>
      </c>
      <c r="G1553">
        <v>546</v>
      </c>
      <c r="H1553">
        <v>87</v>
      </c>
      <c r="I1553">
        <v>157</v>
      </c>
      <c r="J1553">
        <v>109</v>
      </c>
      <c r="K1553">
        <v>21</v>
      </c>
      <c r="L1553">
        <v>6</v>
      </c>
      <c r="M1553">
        <v>12</v>
      </c>
      <c r="N1553">
        <v>42</v>
      </c>
      <c r="O1553">
        <v>148</v>
      </c>
      <c r="P1553" s="28">
        <v>5.2</v>
      </c>
      <c r="Q1553">
        <v>3.3</v>
      </c>
      <c r="R1553">
        <v>5.2</v>
      </c>
      <c r="S1553">
        <v>-0.3</v>
      </c>
      <c r="T1553">
        <v>33</v>
      </c>
      <c r="U1553">
        <v>0</v>
      </c>
      <c r="V1553">
        <v>-47.217614202620098</v>
      </c>
      <c r="W1553">
        <v>9.9395515372751042</v>
      </c>
      <c r="X1553">
        <v>3.028292418822184</v>
      </c>
      <c r="Y1553">
        <v>15.150329808448832</v>
      </c>
      <c r="Z1553">
        <v>-6.4920666762761456</v>
      </c>
      <c r="AA1553">
        <v>-1.925946097462002</v>
      </c>
      <c r="AB1553">
        <v>-0.80770450826140805</v>
      </c>
      <c r="AC1553">
        <v>0.48043254514568279</v>
      </c>
      <c r="AD1553">
        <v>-1.8202006229822478</v>
      </c>
      <c r="AE1553">
        <v>27.497308274052546</v>
      </c>
      <c r="AF1553">
        <v>-9.72589616623846</v>
      </c>
      <c r="AG1553">
        <v>7.2218940112669019</v>
      </c>
      <c r="AH1553">
        <v>7.6297327188906721</v>
      </c>
      <c r="AI1553">
        <v>3.3186806220279294E-2</v>
      </c>
      <c r="AJ1553">
        <v>-7.2147516285011308</v>
      </c>
      <c r="AK1553">
        <v>0</v>
      </c>
      <c r="AL1553">
        <v>-4.2234517822192927</v>
      </c>
      <c r="AM1553">
        <v>1.4436529235634545E-2</v>
      </c>
      <c r="AN1553" s="2"/>
    </row>
    <row r="1554" spans="1:40" x14ac:dyDescent="0.45">
      <c r="A1554">
        <v>1553</v>
      </c>
      <c r="B1554" t="s">
        <v>795</v>
      </c>
      <c r="C1554">
        <v>2023</v>
      </c>
      <c r="D1554">
        <v>31</v>
      </c>
      <c r="E1554" t="s">
        <v>304</v>
      </c>
      <c r="F1554" t="s">
        <v>13</v>
      </c>
      <c r="G1554">
        <v>600</v>
      </c>
      <c r="H1554">
        <v>95</v>
      </c>
      <c r="I1554">
        <v>173</v>
      </c>
      <c r="J1554">
        <v>116</v>
      </c>
      <c r="K1554">
        <v>35</v>
      </c>
      <c r="L1554">
        <v>0</v>
      </c>
      <c r="M1554">
        <v>0</v>
      </c>
      <c r="N1554">
        <v>65</v>
      </c>
      <c r="O1554">
        <v>158</v>
      </c>
      <c r="P1554" s="28">
        <v>5.2</v>
      </c>
      <c r="Q1554">
        <v>3.3</v>
      </c>
      <c r="R1554">
        <v>5.0999999999999996</v>
      </c>
      <c r="S1554">
        <v>-0.7</v>
      </c>
      <c r="T1554">
        <v>42</v>
      </c>
      <c r="U1554">
        <v>-3</v>
      </c>
      <c r="V1554">
        <v>-47.217614202620098</v>
      </c>
      <c r="W1554">
        <v>10.922584106895719</v>
      </c>
      <c r="X1554">
        <v>3.3067560895184771</v>
      </c>
      <c r="Y1554">
        <v>16.694312464086931</v>
      </c>
      <c r="Z1554">
        <v>-6.9089883894314941</v>
      </c>
      <c r="AA1554">
        <v>-3.2099101624366702</v>
      </c>
      <c r="AB1554">
        <v>0</v>
      </c>
      <c r="AC1554">
        <v>0</v>
      </c>
      <c r="AD1554">
        <v>-2.8169771546153837</v>
      </c>
      <c r="AE1554">
        <v>29.355234508785824</v>
      </c>
      <c r="AF1554">
        <v>-9.72589616623846</v>
      </c>
      <c r="AG1554">
        <v>7.2218940112669019</v>
      </c>
      <c r="AH1554">
        <v>7.4830070896812355</v>
      </c>
      <c r="AI1554">
        <v>7.7435881180651686E-2</v>
      </c>
      <c r="AJ1554">
        <v>-9.1824111635468935</v>
      </c>
      <c r="AK1554">
        <v>0.403734268424778</v>
      </c>
      <c r="AL1554">
        <v>-3.596838819048481</v>
      </c>
      <c r="AM1554">
        <v>2.6678957859032838E-2</v>
      </c>
      <c r="AN1554" s="2"/>
    </row>
    <row r="1555" spans="1:40" x14ac:dyDescent="0.45">
      <c r="A1555">
        <v>1554</v>
      </c>
      <c r="B1555" t="s">
        <v>633</v>
      </c>
      <c r="C1555">
        <v>1991</v>
      </c>
      <c r="D1555">
        <v>26</v>
      </c>
      <c r="E1555" t="s">
        <v>46</v>
      </c>
      <c r="F1555" t="s">
        <v>17</v>
      </c>
      <c r="G1555">
        <v>656</v>
      </c>
      <c r="H1555">
        <v>84</v>
      </c>
      <c r="I1555">
        <v>170</v>
      </c>
      <c r="J1555">
        <v>124</v>
      </c>
      <c r="K1555">
        <v>28</v>
      </c>
      <c r="L1555">
        <v>10</v>
      </c>
      <c r="M1555">
        <v>34</v>
      </c>
      <c r="N1555">
        <v>42</v>
      </c>
      <c r="O1555">
        <v>114</v>
      </c>
      <c r="P1555" s="28">
        <v>5.2</v>
      </c>
      <c r="Q1555">
        <v>3</v>
      </c>
      <c r="R1555">
        <v>3.3</v>
      </c>
      <c r="S1555">
        <v>1.7</v>
      </c>
      <c r="T1555">
        <v>11</v>
      </c>
      <c r="U1555">
        <v>2</v>
      </c>
      <c r="V1555">
        <v>-47.217614202620098</v>
      </c>
      <c r="W1555">
        <v>11.942025290205986</v>
      </c>
      <c r="X1555">
        <v>2.9238685423110744</v>
      </c>
      <c r="Y1555">
        <v>16.404815716154786</v>
      </c>
      <c r="Z1555">
        <v>-7.385470347323321</v>
      </c>
      <c r="AA1555">
        <v>-2.5679281299493359</v>
      </c>
      <c r="AB1555">
        <v>-1.3461741804356799</v>
      </c>
      <c r="AC1555">
        <v>1.3612255445794346</v>
      </c>
      <c r="AD1555">
        <v>-1.8202006229822478</v>
      </c>
      <c r="AE1555">
        <v>21.180359075959391</v>
      </c>
      <c r="AF1555">
        <v>-9.72589616623846</v>
      </c>
      <c r="AG1555">
        <v>6.5653581920608204</v>
      </c>
      <c r="AH1555">
        <v>4.8419457639113874</v>
      </c>
      <c r="AI1555">
        <v>-0.18805856858158268</v>
      </c>
      <c r="AJ1555">
        <v>-2.4049172095003768</v>
      </c>
      <c r="AK1555">
        <v>-0.269156178949852</v>
      </c>
      <c r="AL1555">
        <v>-7.7058174813980687</v>
      </c>
      <c r="AM1555">
        <v>4.4999792757243905E-4</v>
      </c>
      <c r="AN1555" s="2"/>
    </row>
    <row r="1556" spans="1:40" x14ac:dyDescent="0.45">
      <c r="A1556">
        <v>1555</v>
      </c>
      <c r="B1556" t="s">
        <v>625</v>
      </c>
      <c r="C1556">
        <v>2007</v>
      </c>
      <c r="D1556">
        <v>25</v>
      </c>
      <c r="E1556" t="s">
        <v>55</v>
      </c>
      <c r="F1556" t="s">
        <v>13</v>
      </c>
      <c r="G1556">
        <v>657</v>
      </c>
      <c r="H1556">
        <v>87</v>
      </c>
      <c r="I1556">
        <v>177</v>
      </c>
      <c r="J1556">
        <v>111</v>
      </c>
      <c r="K1556">
        <v>47</v>
      </c>
      <c r="L1556">
        <v>2</v>
      </c>
      <c r="M1556">
        <v>4</v>
      </c>
      <c r="N1556">
        <v>41</v>
      </c>
      <c r="O1556">
        <v>107</v>
      </c>
      <c r="P1556" s="28">
        <v>5.2</v>
      </c>
      <c r="Q1556">
        <v>2.8</v>
      </c>
      <c r="R1556">
        <v>3</v>
      </c>
      <c r="S1556">
        <v>2.7</v>
      </c>
      <c r="T1556">
        <v>4</v>
      </c>
      <c r="U1556">
        <v>-3</v>
      </c>
      <c r="V1556">
        <v>-47.217614202620098</v>
      </c>
      <c r="W1556">
        <v>11.960229597050812</v>
      </c>
      <c r="X1556">
        <v>3.028292418822184</v>
      </c>
      <c r="Y1556">
        <v>17.080308127996453</v>
      </c>
      <c r="Z1556">
        <v>-6.6111871657491017</v>
      </c>
      <c r="AA1556">
        <v>-4.3104507895578141</v>
      </c>
      <c r="AB1556">
        <v>-0.269234836087136</v>
      </c>
      <c r="AC1556">
        <v>0.1601441817152276</v>
      </c>
      <c r="AD1556">
        <v>-1.7768625129112419</v>
      </c>
      <c r="AE1556">
        <v>19.879810711646098</v>
      </c>
      <c r="AF1556">
        <v>-9.72589616623846</v>
      </c>
      <c r="AG1556">
        <v>6.1276676459234318</v>
      </c>
      <c r="AH1556">
        <v>4.4017688762830796</v>
      </c>
      <c r="AI1556">
        <v>-0.29868125598251372</v>
      </c>
      <c r="AJ1556">
        <v>-0.874515348909228</v>
      </c>
      <c r="AK1556">
        <v>0.403734268424778</v>
      </c>
      <c r="AL1556">
        <v>-8.0424864501935271</v>
      </c>
      <c r="AM1556">
        <v>3.2140520595069289E-4</v>
      </c>
      <c r="AN1556" s="2"/>
    </row>
    <row r="1557" spans="1:40" x14ac:dyDescent="0.45">
      <c r="A1557">
        <v>1556</v>
      </c>
      <c r="B1557" t="s">
        <v>751</v>
      </c>
      <c r="C1557">
        <v>1977</v>
      </c>
      <c r="D1557">
        <v>30</v>
      </c>
      <c r="E1557" t="s">
        <v>76</v>
      </c>
      <c r="F1557" t="s">
        <v>13</v>
      </c>
      <c r="G1557">
        <v>620</v>
      </c>
      <c r="H1557">
        <v>95</v>
      </c>
      <c r="I1557">
        <v>165</v>
      </c>
      <c r="J1557">
        <v>98</v>
      </c>
      <c r="K1557">
        <v>36</v>
      </c>
      <c r="L1557">
        <v>3</v>
      </c>
      <c r="M1557">
        <v>21</v>
      </c>
      <c r="N1557">
        <v>56</v>
      </c>
      <c r="O1557">
        <v>144</v>
      </c>
      <c r="P1557" s="28">
        <v>5.2</v>
      </c>
      <c r="Q1557">
        <v>3.1</v>
      </c>
      <c r="R1557">
        <v>5.5</v>
      </c>
      <c r="S1557">
        <v>-0.7</v>
      </c>
      <c r="T1557">
        <v>33</v>
      </c>
      <c r="U1557">
        <v>4</v>
      </c>
      <c r="V1557">
        <v>-47.217614202620098</v>
      </c>
      <c r="W1557">
        <v>11.286670243792242</v>
      </c>
      <c r="X1557">
        <v>3.3067560895184771</v>
      </c>
      <c r="Y1557">
        <v>15.922321136267881</v>
      </c>
      <c r="Z1557">
        <v>-5.8369039841748833</v>
      </c>
      <c r="AA1557">
        <v>-3.3016218813634319</v>
      </c>
      <c r="AB1557">
        <v>-0.40385225413070402</v>
      </c>
      <c r="AC1557">
        <v>0.84075695400494488</v>
      </c>
      <c r="AD1557">
        <v>-2.4269341639763304</v>
      </c>
      <c r="AE1557">
        <v>26.754137780159233</v>
      </c>
      <c r="AF1557">
        <v>-9.72589616623846</v>
      </c>
      <c r="AG1557">
        <v>6.7842034651295142</v>
      </c>
      <c r="AH1557">
        <v>8.0699096065189799</v>
      </c>
      <c r="AI1557">
        <v>7.7435881180651686E-2</v>
      </c>
      <c r="AJ1557">
        <v>-7.2147516285011308</v>
      </c>
      <c r="AK1557">
        <v>-0.538312357899704</v>
      </c>
      <c r="AL1557">
        <v>-3.6236954823328098</v>
      </c>
      <c r="AM1557">
        <v>2.5990360469654864E-2</v>
      </c>
      <c r="AN1557" s="2"/>
    </row>
    <row r="1558" spans="1:40" x14ac:dyDescent="0.45">
      <c r="A1558">
        <v>1557</v>
      </c>
      <c r="B1558" t="s">
        <v>796</v>
      </c>
      <c r="C1558">
        <v>2004</v>
      </c>
      <c r="D1558">
        <v>26</v>
      </c>
      <c r="E1558" t="s">
        <v>55</v>
      </c>
      <c r="F1558" t="s">
        <v>13</v>
      </c>
      <c r="G1558">
        <v>551</v>
      </c>
      <c r="H1558">
        <v>73</v>
      </c>
      <c r="I1558">
        <v>132</v>
      </c>
      <c r="J1558">
        <v>81</v>
      </c>
      <c r="K1558">
        <v>32</v>
      </c>
      <c r="L1558">
        <v>7</v>
      </c>
      <c r="M1558">
        <v>7</v>
      </c>
      <c r="N1558">
        <v>51</v>
      </c>
      <c r="O1558">
        <v>98</v>
      </c>
      <c r="P1558" s="28">
        <v>5.2</v>
      </c>
      <c r="Q1558">
        <v>3.2</v>
      </c>
      <c r="R1558">
        <v>2.7</v>
      </c>
      <c r="S1558">
        <v>2.9</v>
      </c>
      <c r="T1558">
        <v>1</v>
      </c>
      <c r="U1558">
        <v>3</v>
      </c>
      <c r="V1558">
        <v>-47.217614202620098</v>
      </c>
      <c r="W1558">
        <v>10.030573071499235</v>
      </c>
      <c r="X1558">
        <v>2.5409809951036717</v>
      </c>
      <c r="Y1558">
        <v>12.737856909014305</v>
      </c>
      <c r="Z1558">
        <v>-4.8243798236547502</v>
      </c>
      <c r="AA1558">
        <v>-2.9347750056563839</v>
      </c>
      <c r="AB1558">
        <v>-0.94232192630497602</v>
      </c>
      <c r="AC1558">
        <v>0.28025231800164829</v>
      </c>
      <c r="AD1558">
        <v>-2.2102436136213011</v>
      </c>
      <c r="AE1558">
        <v>18.207677100386146</v>
      </c>
      <c r="AF1558">
        <v>-9.72589616623846</v>
      </c>
      <c r="AG1558">
        <v>7.0030487381982089</v>
      </c>
      <c r="AH1558">
        <v>3.9615919886547721</v>
      </c>
      <c r="AI1558">
        <v>-0.32080579346269988</v>
      </c>
      <c r="AJ1558">
        <v>-0.218628837227307</v>
      </c>
      <c r="AK1558">
        <v>-0.403734268424778</v>
      </c>
      <c r="AL1558">
        <v>-14.036418516352766</v>
      </c>
      <c r="AM1558">
        <v>8.017898321140108E-7</v>
      </c>
      <c r="AN1558" s="2"/>
    </row>
    <row r="1559" spans="1:40" x14ac:dyDescent="0.45">
      <c r="A1559">
        <v>1558</v>
      </c>
      <c r="B1559" t="s">
        <v>415</v>
      </c>
      <c r="C1559">
        <v>1995</v>
      </c>
      <c r="D1559">
        <v>28</v>
      </c>
      <c r="E1559" t="s">
        <v>25</v>
      </c>
      <c r="F1559" t="s">
        <v>17</v>
      </c>
      <c r="G1559">
        <v>525</v>
      </c>
      <c r="H1559">
        <v>83</v>
      </c>
      <c r="I1559">
        <v>145</v>
      </c>
      <c r="J1559">
        <v>99</v>
      </c>
      <c r="K1559">
        <v>20</v>
      </c>
      <c r="L1559">
        <v>4</v>
      </c>
      <c r="M1559">
        <v>24</v>
      </c>
      <c r="N1559">
        <v>22</v>
      </c>
      <c r="O1559">
        <v>117</v>
      </c>
      <c r="P1559" s="28">
        <v>5.2</v>
      </c>
      <c r="Q1559">
        <v>3.6</v>
      </c>
      <c r="R1559">
        <v>3.1</v>
      </c>
      <c r="S1559">
        <v>1.6</v>
      </c>
      <c r="T1559">
        <v>14</v>
      </c>
      <c r="U1559">
        <v>6</v>
      </c>
      <c r="V1559">
        <v>-47.217614202620098</v>
      </c>
      <c r="W1559">
        <v>9.5572610935337536</v>
      </c>
      <c r="X1559">
        <v>2.8890605834740377</v>
      </c>
      <c r="Y1559">
        <v>13.992342816720258</v>
      </c>
      <c r="Z1559">
        <v>-5.8964642289113609</v>
      </c>
      <c r="AA1559">
        <v>-1.83423437853524</v>
      </c>
      <c r="AB1559">
        <v>-0.538469672174272</v>
      </c>
      <c r="AC1559">
        <v>0.96086509029136558</v>
      </c>
      <c r="AD1559">
        <v>-0.95343842156212988</v>
      </c>
      <c r="AE1559">
        <v>21.737736946379378</v>
      </c>
      <c r="AF1559">
        <v>-9.72589616623846</v>
      </c>
      <c r="AG1559">
        <v>7.8784298304729843</v>
      </c>
      <c r="AH1559">
        <v>4.5484945054925161</v>
      </c>
      <c r="AI1559">
        <v>-0.1769962998414896</v>
      </c>
      <c r="AJ1559">
        <v>-3.0608037211822978</v>
      </c>
      <c r="AK1559">
        <v>-0.807468536849556</v>
      </c>
      <c r="AL1559">
        <v>-8.64719476155061</v>
      </c>
      <c r="AM1559">
        <v>1.7558797388766357E-4</v>
      </c>
      <c r="AN1559" s="2"/>
    </row>
    <row r="1560" spans="1:40" x14ac:dyDescent="0.45">
      <c r="A1560">
        <v>1559</v>
      </c>
      <c r="B1560" t="s">
        <v>694</v>
      </c>
      <c r="C1560">
        <v>2005</v>
      </c>
      <c r="D1560">
        <v>26</v>
      </c>
      <c r="E1560" t="s">
        <v>235</v>
      </c>
      <c r="F1560" t="s">
        <v>13</v>
      </c>
      <c r="G1560">
        <v>622</v>
      </c>
      <c r="H1560">
        <v>73</v>
      </c>
      <c r="I1560">
        <v>167</v>
      </c>
      <c r="J1560">
        <v>114</v>
      </c>
      <c r="K1560">
        <v>33</v>
      </c>
      <c r="L1560">
        <v>0</v>
      </c>
      <c r="M1560">
        <v>0</v>
      </c>
      <c r="N1560">
        <v>63</v>
      </c>
      <c r="O1560">
        <v>130</v>
      </c>
      <c r="P1560" s="28">
        <v>5.2</v>
      </c>
      <c r="Q1560">
        <v>2.9</v>
      </c>
      <c r="R1560">
        <v>5.2</v>
      </c>
      <c r="S1560">
        <v>1</v>
      </c>
      <c r="T1560">
        <v>24</v>
      </c>
      <c r="U1560">
        <v>-4</v>
      </c>
      <c r="V1560">
        <v>-47.217614202620098</v>
      </c>
      <c r="W1560">
        <v>11.323078857481896</v>
      </c>
      <c r="X1560">
        <v>2.5409809951036717</v>
      </c>
      <c r="Y1560">
        <v>16.115318968222642</v>
      </c>
      <c r="Z1560">
        <v>-6.7898678999585371</v>
      </c>
      <c r="AA1560">
        <v>-3.0264867245831457</v>
      </c>
      <c r="AB1560">
        <v>0</v>
      </c>
      <c r="AC1560">
        <v>0</v>
      </c>
      <c r="AD1560">
        <v>-2.7303009344733717</v>
      </c>
      <c r="AE1560">
        <v>24.153041051532639</v>
      </c>
      <c r="AF1560">
        <v>-9.72589616623846</v>
      </c>
      <c r="AG1560">
        <v>6.3465129189921266</v>
      </c>
      <c r="AH1560">
        <v>7.6297327188906721</v>
      </c>
      <c r="AI1560">
        <v>-0.11062268740093099</v>
      </c>
      <c r="AJ1560">
        <v>-5.2470920934553682</v>
      </c>
      <c r="AK1560">
        <v>0.538312357899704</v>
      </c>
      <c r="AL1560">
        <v>-6.2009028406065623</v>
      </c>
      <c r="AM1560">
        <v>2.0234963711310379E-3</v>
      </c>
      <c r="AN1560" s="2"/>
    </row>
    <row r="1561" spans="1:40" x14ac:dyDescent="0.45">
      <c r="A1561">
        <v>1560</v>
      </c>
      <c r="B1561" t="s">
        <v>371</v>
      </c>
      <c r="C1561">
        <v>1997</v>
      </c>
      <c r="D1561">
        <v>33</v>
      </c>
      <c r="E1561" t="s">
        <v>757</v>
      </c>
      <c r="F1561" t="s">
        <v>17</v>
      </c>
      <c r="G1561">
        <v>657</v>
      </c>
      <c r="H1561">
        <v>86</v>
      </c>
      <c r="I1561">
        <v>148</v>
      </c>
      <c r="J1561">
        <v>63</v>
      </c>
      <c r="K1561">
        <v>27</v>
      </c>
      <c r="L1561">
        <v>0</v>
      </c>
      <c r="M1561">
        <v>3</v>
      </c>
      <c r="N1561">
        <v>101</v>
      </c>
      <c r="O1561">
        <v>170</v>
      </c>
      <c r="P1561" s="28">
        <v>5.2</v>
      </c>
      <c r="Q1561">
        <v>3</v>
      </c>
      <c r="R1561">
        <v>6.2</v>
      </c>
      <c r="S1561">
        <v>-1.7</v>
      </c>
      <c r="T1561">
        <v>52</v>
      </c>
      <c r="U1561">
        <v>-3</v>
      </c>
      <c r="V1561">
        <v>-47.217614202620098</v>
      </c>
      <c r="W1561">
        <v>11.960229597050812</v>
      </c>
      <c r="X1561">
        <v>2.9934844599851478</v>
      </c>
      <c r="Y1561">
        <v>14.281839564652403</v>
      </c>
      <c r="Z1561">
        <v>-3.752295418398139</v>
      </c>
      <c r="AA1561">
        <v>-2.4762164110225742</v>
      </c>
      <c r="AB1561">
        <v>0</v>
      </c>
      <c r="AC1561">
        <v>0.1201081362864207</v>
      </c>
      <c r="AD1561">
        <v>-4.3771491171715962</v>
      </c>
      <c r="AE1561">
        <v>31.584745990465763</v>
      </c>
      <c r="AF1561">
        <v>-9.72589616623846</v>
      </c>
      <c r="AG1561">
        <v>6.5653581920608204</v>
      </c>
      <c r="AH1561">
        <v>9.0969890109850322</v>
      </c>
      <c r="AI1561">
        <v>0.18805856858158268</v>
      </c>
      <c r="AJ1561">
        <v>-11.368699535819964</v>
      </c>
      <c r="AK1561">
        <v>0.403734268424778</v>
      </c>
      <c r="AL1561">
        <v>-1.7233230627780673</v>
      </c>
      <c r="AM1561">
        <v>0.151443627182034</v>
      </c>
      <c r="AN1561" s="2"/>
    </row>
    <row r="1562" spans="1:40" x14ac:dyDescent="0.45">
      <c r="A1562">
        <v>1561</v>
      </c>
      <c r="B1562" t="s">
        <v>404</v>
      </c>
      <c r="C1562">
        <v>1990</v>
      </c>
      <c r="D1562">
        <v>34</v>
      </c>
      <c r="E1562" t="s">
        <v>37</v>
      </c>
      <c r="F1562" t="s">
        <v>17</v>
      </c>
      <c r="G1562">
        <v>645</v>
      </c>
      <c r="H1562">
        <v>96</v>
      </c>
      <c r="I1562">
        <v>184</v>
      </c>
      <c r="J1562">
        <v>133</v>
      </c>
      <c r="K1562">
        <v>22</v>
      </c>
      <c r="L1562">
        <v>3</v>
      </c>
      <c r="M1562">
        <v>8</v>
      </c>
      <c r="N1562">
        <v>82</v>
      </c>
      <c r="O1562">
        <v>159</v>
      </c>
      <c r="P1562" s="28">
        <v>5.2</v>
      </c>
      <c r="Q1562">
        <v>3.1</v>
      </c>
      <c r="R1562">
        <v>4.8</v>
      </c>
      <c r="S1562">
        <v>-0.7</v>
      </c>
      <c r="T1562">
        <v>40</v>
      </c>
      <c r="U1562">
        <v>-4</v>
      </c>
      <c r="V1562">
        <v>-47.217614202620098</v>
      </c>
      <c r="W1562">
        <v>11.741777914912898</v>
      </c>
      <c r="X1562">
        <v>3.3415640483555133</v>
      </c>
      <c r="Y1562">
        <v>17.755800539838123</v>
      </c>
      <c r="Z1562">
        <v>-7.9215125499516272</v>
      </c>
      <c r="AA1562">
        <v>-2.017657816388764</v>
      </c>
      <c r="AB1562">
        <v>-0.40385225413070402</v>
      </c>
      <c r="AC1562">
        <v>0.32028836343045519</v>
      </c>
      <c r="AD1562">
        <v>-3.5537250258224837</v>
      </c>
      <c r="AE1562">
        <v>29.541027132259153</v>
      </c>
      <c r="AF1562">
        <v>-9.72589616623846</v>
      </c>
      <c r="AG1562">
        <v>6.7842034651295142</v>
      </c>
      <c r="AH1562">
        <v>7.0428302020529276</v>
      </c>
      <c r="AI1562">
        <v>7.7435881180651686E-2</v>
      </c>
      <c r="AJ1562">
        <v>-8.7451534890922797</v>
      </c>
      <c r="AK1562">
        <v>0.538312357899704</v>
      </c>
      <c r="AL1562">
        <v>-2.4421715991854667</v>
      </c>
      <c r="AM1562">
        <v>8.0012913054565121E-2</v>
      </c>
      <c r="AN1562" s="2"/>
    </row>
    <row r="1563" spans="1:40" x14ac:dyDescent="0.45">
      <c r="A1563">
        <v>1562</v>
      </c>
      <c r="B1563" t="s">
        <v>373</v>
      </c>
      <c r="C1563">
        <v>1952</v>
      </c>
      <c r="D1563">
        <v>33</v>
      </c>
      <c r="E1563" t="s">
        <v>228</v>
      </c>
      <c r="F1563" t="s">
        <v>17</v>
      </c>
      <c r="G1563">
        <v>660</v>
      </c>
      <c r="H1563">
        <v>94</v>
      </c>
      <c r="I1563">
        <v>152</v>
      </c>
      <c r="J1563">
        <v>120</v>
      </c>
      <c r="K1563">
        <v>18</v>
      </c>
      <c r="L1563">
        <v>8</v>
      </c>
      <c r="M1563">
        <v>30</v>
      </c>
      <c r="N1563">
        <v>86</v>
      </c>
      <c r="O1563">
        <v>102</v>
      </c>
      <c r="P1563" s="28">
        <v>5.2</v>
      </c>
      <c r="Q1563">
        <v>2.7</v>
      </c>
      <c r="R1563">
        <v>4.9000000000000004</v>
      </c>
      <c r="S1563">
        <v>1.3</v>
      </c>
      <c r="T1563">
        <v>6</v>
      </c>
      <c r="U1563">
        <v>8</v>
      </c>
      <c r="V1563">
        <v>-47.217614202620098</v>
      </c>
      <c r="W1563">
        <v>12.014842517585292</v>
      </c>
      <c r="X1563">
        <v>3.2719481306814404</v>
      </c>
      <c r="Y1563">
        <v>14.667835228561927</v>
      </c>
      <c r="Z1563">
        <v>-7.147229368377408</v>
      </c>
      <c r="AA1563">
        <v>-1.650810940681716</v>
      </c>
      <c r="AB1563">
        <v>-1.076939344348544</v>
      </c>
      <c r="AC1563">
        <v>1.201081362864207</v>
      </c>
      <c r="AD1563">
        <v>-3.7270774661065076</v>
      </c>
      <c r="AE1563">
        <v>18.950847594279455</v>
      </c>
      <c r="AF1563">
        <v>-9.72589616623846</v>
      </c>
      <c r="AG1563">
        <v>5.9088223728547389</v>
      </c>
      <c r="AH1563">
        <v>7.1895558312623642</v>
      </c>
      <c r="AI1563">
        <v>-0.14380949362121029</v>
      </c>
      <c r="AJ1563">
        <v>-1.3117730233638421</v>
      </c>
      <c r="AK1563">
        <v>-1.076624715799408</v>
      </c>
      <c r="AL1563">
        <v>-9.8728416830677652</v>
      </c>
      <c r="AM1563">
        <v>5.1553356516784518E-5</v>
      </c>
      <c r="AN1563" s="2"/>
    </row>
    <row r="1564" spans="1:40" x14ac:dyDescent="0.45">
      <c r="A1564">
        <v>1563</v>
      </c>
      <c r="B1564" t="s">
        <v>797</v>
      </c>
      <c r="C1564">
        <v>1982</v>
      </c>
      <c r="D1564">
        <v>27</v>
      </c>
      <c r="E1564" t="s">
        <v>127</v>
      </c>
      <c r="F1564" t="s">
        <v>13</v>
      </c>
      <c r="G1564">
        <v>477</v>
      </c>
      <c r="H1564">
        <v>58</v>
      </c>
      <c r="I1564">
        <v>106</v>
      </c>
      <c r="J1564">
        <v>59</v>
      </c>
      <c r="K1564">
        <v>25</v>
      </c>
      <c r="L1564">
        <v>1</v>
      </c>
      <c r="M1564">
        <v>6</v>
      </c>
      <c r="N1564">
        <v>70</v>
      </c>
      <c r="O1564">
        <v>144</v>
      </c>
      <c r="P1564" s="28">
        <v>5.2</v>
      </c>
      <c r="Q1564">
        <v>3.6</v>
      </c>
      <c r="R1564">
        <v>3.1</v>
      </c>
      <c r="S1564">
        <v>1.6</v>
      </c>
      <c r="T1564">
        <v>24</v>
      </c>
      <c r="U1564">
        <v>-4</v>
      </c>
      <c r="V1564">
        <v>-47.217614202620098</v>
      </c>
      <c r="W1564">
        <v>8.6834543649820972</v>
      </c>
      <c r="X1564">
        <v>2.0188616125481227</v>
      </c>
      <c r="Y1564">
        <v>10.228885093602397</v>
      </c>
      <c r="Z1564">
        <v>-3.5140544394522255</v>
      </c>
      <c r="AA1564">
        <v>-2.2927929731690497</v>
      </c>
      <c r="AB1564">
        <v>-0.134617418043568</v>
      </c>
      <c r="AC1564">
        <v>0.24021627257284139</v>
      </c>
      <c r="AD1564">
        <v>-3.033667704970413</v>
      </c>
      <c r="AE1564">
        <v>26.754137780159233</v>
      </c>
      <c r="AF1564">
        <v>-9.72589616623846</v>
      </c>
      <c r="AG1564">
        <v>7.8784298304729843</v>
      </c>
      <c r="AH1564">
        <v>4.5484945054925161</v>
      </c>
      <c r="AI1564">
        <v>-0.1769962998414896</v>
      </c>
      <c r="AJ1564">
        <v>-5.2470920934553682</v>
      </c>
      <c r="AK1564">
        <v>0.538312357899704</v>
      </c>
      <c r="AL1564">
        <v>-10.451939480060782</v>
      </c>
      <c r="AM1564">
        <v>2.8891348375711351E-5</v>
      </c>
      <c r="AN1564" s="2"/>
    </row>
    <row r="1565" spans="1:40" x14ac:dyDescent="0.45">
      <c r="A1565">
        <v>1564</v>
      </c>
      <c r="B1565" t="s">
        <v>524</v>
      </c>
      <c r="C1565">
        <v>1991</v>
      </c>
      <c r="D1565">
        <v>29</v>
      </c>
      <c r="E1565" t="s">
        <v>65</v>
      </c>
      <c r="F1565" t="s">
        <v>17</v>
      </c>
      <c r="G1565">
        <v>573</v>
      </c>
      <c r="H1565">
        <v>74</v>
      </c>
      <c r="I1565">
        <v>129</v>
      </c>
      <c r="J1565">
        <v>81</v>
      </c>
      <c r="K1565">
        <v>24</v>
      </c>
      <c r="L1565">
        <v>5</v>
      </c>
      <c r="M1565">
        <v>14</v>
      </c>
      <c r="N1565">
        <v>63</v>
      </c>
      <c r="O1565">
        <v>128</v>
      </c>
      <c r="P1565" s="28">
        <v>5.2</v>
      </c>
      <c r="Q1565">
        <v>3.3</v>
      </c>
      <c r="R1565">
        <v>4.7</v>
      </c>
      <c r="S1565">
        <v>0.9</v>
      </c>
      <c r="T1565">
        <v>21</v>
      </c>
      <c r="U1565">
        <v>3</v>
      </c>
      <c r="V1565">
        <v>-47.217614202620098</v>
      </c>
      <c r="W1565">
        <v>10.431067822085412</v>
      </c>
      <c r="X1565">
        <v>2.5757889539407084</v>
      </c>
      <c r="Y1565">
        <v>12.448360161082162</v>
      </c>
      <c r="Z1565">
        <v>-4.8243798236547502</v>
      </c>
      <c r="AA1565">
        <v>-2.201081254242288</v>
      </c>
      <c r="AB1565">
        <v>-0.67308709021783997</v>
      </c>
      <c r="AC1565">
        <v>0.56050463600329659</v>
      </c>
      <c r="AD1565">
        <v>-2.7303009344733717</v>
      </c>
      <c r="AE1565">
        <v>23.781455804585985</v>
      </c>
      <c r="AF1565">
        <v>-9.72589616623846</v>
      </c>
      <c r="AG1565">
        <v>7.2218940112669019</v>
      </c>
      <c r="AH1565">
        <v>6.896104572843492</v>
      </c>
      <c r="AI1565">
        <v>-9.9560418660837896E-2</v>
      </c>
      <c r="AJ1565">
        <v>-4.5912055817734467</v>
      </c>
      <c r="AK1565">
        <v>-0.403734268424778</v>
      </c>
      <c r="AL1565">
        <v>-8.5516837784979174</v>
      </c>
      <c r="AM1565">
        <v>1.9318216013016682E-4</v>
      </c>
      <c r="AN1565" s="2"/>
    </row>
    <row r="1566" spans="1:40" x14ac:dyDescent="0.45">
      <c r="A1566">
        <v>1565</v>
      </c>
      <c r="B1566" t="s">
        <v>760</v>
      </c>
      <c r="C1566">
        <v>1968</v>
      </c>
      <c r="D1566">
        <v>27</v>
      </c>
      <c r="E1566" t="s">
        <v>62</v>
      </c>
      <c r="F1566" t="s">
        <v>17</v>
      </c>
      <c r="G1566">
        <v>530</v>
      </c>
      <c r="H1566">
        <v>48</v>
      </c>
      <c r="I1566">
        <v>116</v>
      </c>
      <c r="J1566">
        <v>90</v>
      </c>
      <c r="K1566">
        <v>20</v>
      </c>
      <c r="L1566">
        <v>2</v>
      </c>
      <c r="M1566">
        <v>13</v>
      </c>
      <c r="N1566">
        <v>39</v>
      </c>
      <c r="O1566">
        <v>91</v>
      </c>
      <c r="P1566" s="28">
        <v>5.0999999999999996</v>
      </c>
      <c r="Q1566">
        <v>3.3</v>
      </c>
      <c r="R1566">
        <v>2.4</v>
      </c>
      <c r="S1566">
        <v>3.7</v>
      </c>
      <c r="T1566">
        <v>-3</v>
      </c>
      <c r="U1566">
        <v>-1</v>
      </c>
      <c r="V1566">
        <v>-47.217614202620098</v>
      </c>
      <c r="W1566">
        <v>9.6482826277578848</v>
      </c>
      <c r="X1566">
        <v>1.6707820241777567</v>
      </c>
      <c r="Y1566">
        <v>11.193874253376208</v>
      </c>
      <c r="Z1566">
        <v>-5.3604220262830555</v>
      </c>
      <c r="AA1566">
        <v>-1.83423437853524</v>
      </c>
      <c r="AB1566">
        <v>-0.269234836087136</v>
      </c>
      <c r="AC1566">
        <v>0.52046859057448969</v>
      </c>
      <c r="AD1566">
        <v>-1.6901862927692302</v>
      </c>
      <c r="AE1566">
        <v>16.907128736072849</v>
      </c>
      <c r="AF1566">
        <v>-9.5388597015031049</v>
      </c>
      <c r="AG1566">
        <v>7.2218940112669019</v>
      </c>
      <c r="AH1566">
        <v>3.5214151010264638</v>
      </c>
      <c r="AI1566">
        <v>-0.40930394338344472</v>
      </c>
      <c r="AJ1566">
        <v>0.65588651168192103</v>
      </c>
      <c r="AK1566">
        <v>0.134578089474926</v>
      </c>
      <c r="AL1566">
        <v>-14.845545435771912</v>
      </c>
      <c r="AM1566">
        <v>3.5699438172115716E-7</v>
      </c>
      <c r="AN1566" s="2"/>
    </row>
    <row r="1567" spans="1:40" x14ac:dyDescent="0.45">
      <c r="A1567">
        <v>1566</v>
      </c>
      <c r="B1567" t="s">
        <v>682</v>
      </c>
      <c r="C1567">
        <v>1964</v>
      </c>
      <c r="D1567">
        <v>30</v>
      </c>
      <c r="E1567" t="s">
        <v>127</v>
      </c>
      <c r="F1567" t="s">
        <v>13</v>
      </c>
      <c r="G1567">
        <v>642</v>
      </c>
      <c r="H1567">
        <v>93</v>
      </c>
      <c r="I1567">
        <v>154</v>
      </c>
      <c r="J1567">
        <v>121</v>
      </c>
      <c r="K1567">
        <v>20</v>
      </c>
      <c r="L1567">
        <v>3</v>
      </c>
      <c r="M1567">
        <v>57</v>
      </c>
      <c r="N1567">
        <v>49</v>
      </c>
      <c r="O1567">
        <v>92</v>
      </c>
      <c r="P1567" s="28">
        <v>5.0999999999999996</v>
      </c>
      <c r="Q1567">
        <v>3.2</v>
      </c>
      <c r="R1567">
        <v>4</v>
      </c>
      <c r="S1567">
        <v>2.2999999999999998</v>
      </c>
      <c r="T1567">
        <v>1</v>
      </c>
      <c r="U1567">
        <v>9</v>
      </c>
      <c r="V1567">
        <v>-47.217614202620098</v>
      </c>
      <c r="W1567">
        <v>11.687164994378419</v>
      </c>
      <c r="X1567">
        <v>3.2371401718444037</v>
      </c>
      <c r="Y1567">
        <v>14.86083306051669</v>
      </c>
      <c r="Z1567">
        <v>-7.2067896131138864</v>
      </c>
      <c r="AA1567">
        <v>-1.83423437853524</v>
      </c>
      <c r="AB1567">
        <v>-0.40385225413070402</v>
      </c>
      <c r="AC1567">
        <v>2.2820545894419935</v>
      </c>
      <c r="AD1567">
        <v>-2.1235673934792891</v>
      </c>
      <c r="AE1567">
        <v>17.092921359546178</v>
      </c>
      <c r="AF1567">
        <v>-9.5388597015031049</v>
      </c>
      <c r="AG1567">
        <v>7.0030487381982089</v>
      </c>
      <c r="AH1567">
        <v>5.8690251683774397</v>
      </c>
      <c r="AI1567">
        <v>-0.25443218102214127</v>
      </c>
      <c r="AJ1567">
        <v>-0.218628837227307</v>
      </c>
      <c r="AK1567">
        <v>-1.211202805274334</v>
      </c>
      <c r="AL1567">
        <v>-7.9769932846027682</v>
      </c>
      <c r="AM1567">
        <v>3.4315219373851806E-4</v>
      </c>
      <c r="AN1567" s="2"/>
    </row>
    <row r="1568" spans="1:40" x14ac:dyDescent="0.45">
      <c r="A1568">
        <v>1567</v>
      </c>
      <c r="B1568" t="s">
        <v>798</v>
      </c>
      <c r="C1568">
        <v>2023</v>
      </c>
      <c r="D1568">
        <v>28</v>
      </c>
      <c r="E1568" t="s">
        <v>97</v>
      </c>
      <c r="F1568" t="s">
        <v>13</v>
      </c>
      <c r="G1568">
        <v>638</v>
      </c>
      <c r="H1568">
        <v>94</v>
      </c>
      <c r="I1568">
        <v>142</v>
      </c>
      <c r="J1568">
        <v>88</v>
      </c>
      <c r="K1568">
        <v>35</v>
      </c>
      <c r="L1568">
        <v>0</v>
      </c>
      <c r="M1568">
        <v>2</v>
      </c>
      <c r="N1568">
        <v>94</v>
      </c>
      <c r="O1568">
        <v>131</v>
      </c>
      <c r="P1568" s="28">
        <v>5.0999999999999996</v>
      </c>
      <c r="Q1568">
        <v>3.1</v>
      </c>
      <c r="R1568">
        <v>5.4</v>
      </c>
      <c r="S1568">
        <v>0.6</v>
      </c>
      <c r="T1568">
        <v>27</v>
      </c>
      <c r="U1568">
        <v>-2</v>
      </c>
      <c r="V1568">
        <v>-47.217614202620098</v>
      </c>
      <c r="W1568">
        <v>11.614347766999115</v>
      </c>
      <c r="X1568">
        <v>3.2719481306814404</v>
      </c>
      <c r="Y1568">
        <v>13.702846068788116</v>
      </c>
      <c r="Z1568">
        <v>-5.2413015368100986</v>
      </c>
      <c r="AA1568">
        <v>-3.2099101624366702</v>
      </c>
      <c r="AB1568">
        <v>0</v>
      </c>
      <c r="AC1568">
        <v>8.0072090857613798E-2</v>
      </c>
      <c r="AD1568">
        <v>-4.0737823466745544</v>
      </c>
      <c r="AE1568">
        <v>24.338833675005969</v>
      </c>
      <c r="AF1568">
        <v>-9.5388597015031049</v>
      </c>
      <c r="AG1568">
        <v>6.7842034651295142</v>
      </c>
      <c r="AH1568">
        <v>7.9231839773095443</v>
      </c>
      <c r="AI1568">
        <v>-6.6373612440558588E-2</v>
      </c>
      <c r="AJ1568">
        <v>-5.9029786051372888</v>
      </c>
      <c r="AK1568">
        <v>0.269156178949852</v>
      </c>
      <c r="AL1568">
        <v>-7.2662288139012139</v>
      </c>
      <c r="AM1568">
        <v>6.9825421822934002E-4</v>
      </c>
      <c r="AN1568" s="2"/>
    </row>
    <row r="1569" spans="1:40" x14ac:dyDescent="0.45">
      <c r="A1569">
        <v>1568</v>
      </c>
      <c r="B1569" t="s">
        <v>528</v>
      </c>
      <c r="C1569">
        <v>1950</v>
      </c>
      <c r="D1569">
        <v>28</v>
      </c>
      <c r="E1569" t="s">
        <v>233</v>
      </c>
      <c r="F1569" t="s">
        <v>17</v>
      </c>
      <c r="G1569">
        <v>643</v>
      </c>
      <c r="H1569">
        <v>79</v>
      </c>
      <c r="I1569">
        <v>164</v>
      </c>
      <c r="J1569">
        <v>107</v>
      </c>
      <c r="K1569">
        <v>36</v>
      </c>
      <c r="L1569">
        <v>5</v>
      </c>
      <c r="M1569">
        <v>9</v>
      </c>
      <c r="N1569">
        <v>39</v>
      </c>
      <c r="O1569">
        <v>100</v>
      </c>
      <c r="P1569" s="28">
        <v>5.0999999999999996</v>
      </c>
      <c r="Q1569">
        <v>2.6</v>
      </c>
      <c r="R1569">
        <v>3.9</v>
      </c>
      <c r="S1569">
        <v>2.4</v>
      </c>
      <c r="T1569">
        <v>-1</v>
      </c>
      <c r="U1569">
        <v>4</v>
      </c>
      <c r="V1569">
        <v>-47.217614202620098</v>
      </c>
      <c r="W1569">
        <v>11.705369301223246</v>
      </c>
      <c r="X1569">
        <v>2.7498287481258914</v>
      </c>
      <c r="Y1569">
        <v>15.825822220290499</v>
      </c>
      <c r="Z1569">
        <v>-6.3729461868031887</v>
      </c>
      <c r="AA1569">
        <v>-3.3016218813634319</v>
      </c>
      <c r="AB1569">
        <v>-0.67308709021783997</v>
      </c>
      <c r="AC1569">
        <v>0.36032440885926209</v>
      </c>
      <c r="AD1569">
        <v>-1.6901862927692302</v>
      </c>
      <c r="AE1569">
        <v>18.579262347332801</v>
      </c>
      <c r="AF1569">
        <v>-9.5388597015031049</v>
      </c>
      <c r="AG1569">
        <v>5.6899770997860442</v>
      </c>
      <c r="AH1569">
        <v>5.7222995391680032</v>
      </c>
      <c r="AI1569">
        <v>-0.26549444976223435</v>
      </c>
      <c r="AJ1569">
        <v>0.218628837227307</v>
      </c>
      <c r="AK1569">
        <v>-0.538312357899704</v>
      </c>
      <c r="AL1569">
        <v>-8.7466096609257811</v>
      </c>
      <c r="AM1569">
        <v>1.5897419766308822E-4</v>
      </c>
      <c r="AN1569" s="2"/>
    </row>
    <row r="1570" spans="1:40" x14ac:dyDescent="0.45">
      <c r="A1570">
        <v>1569</v>
      </c>
      <c r="B1570" t="s">
        <v>688</v>
      </c>
      <c r="C1570">
        <v>1947</v>
      </c>
      <c r="D1570">
        <v>34</v>
      </c>
      <c r="E1570" t="s">
        <v>22</v>
      </c>
      <c r="F1570" t="s">
        <v>13</v>
      </c>
      <c r="G1570">
        <v>629</v>
      </c>
      <c r="H1570">
        <v>109</v>
      </c>
      <c r="I1570">
        <v>158</v>
      </c>
      <c r="J1570">
        <v>94</v>
      </c>
      <c r="K1570">
        <v>35</v>
      </c>
      <c r="L1570">
        <v>13</v>
      </c>
      <c r="M1570">
        <v>3</v>
      </c>
      <c r="N1570">
        <v>71</v>
      </c>
      <c r="O1570">
        <v>138</v>
      </c>
      <c r="P1570" s="28">
        <v>5.0999999999999996</v>
      </c>
      <c r="Q1570">
        <v>3.3</v>
      </c>
      <c r="R1570">
        <v>4.5999999999999996</v>
      </c>
      <c r="S1570">
        <v>-0.2</v>
      </c>
      <c r="T1570">
        <v>27</v>
      </c>
      <c r="U1570">
        <v>4</v>
      </c>
      <c r="V1570">
        <v>-47.217614202620098</v>
      </c>
      <c r="W1570">
        <v>11.450509005395679</v>
      </c>
      <c r="X1570">
        <v>3.7940675132369894</v>
      </c>
      <c r="Y1570">
        <v>15.246828724426214</v>
      </c>
      <c r="Z1570">
        <v>-5.5986630052289694</v>
      </c>
      <c r="AA1570">
        <v>-3.2099101624366702</v>
      </c>
      <c r="AB1570">
        <v>-1.7500264345663841</v>
      </c>
      <c r="AC1570">
        <v>0.1201081362864207</v>
      </c>
      <c r="AD1570">
        <v>-3.077005815041419</v>
      </c>
      <c r="AE1570">
        <v>25.639382039319266</v>
      </c>
      <c r="AF1570">
        <v>-9.5388597015031049</v>
      </c>
      <c r="AG1570">
        <v>7.2218940112669019</v>
      </c>
      <c r="AH1570">
        <v>6.7493789436340554</v>
      </c>
      <c r="AI1570">
        <v>2.21245374801862E-2</v>
      </c>
      <c r="AJ1570">
        <v>-5.9029786051372888</v>
      </c>
      <c r="AK1570">
        <v>-0.538312357899704</v>
      </c>
      <c r="AL1570">
        <v>-6.5890773733879211</v>
      </c>
      <c r="AM1570">
        <v>1.3734193993921204E-3</v>
      </c>
      <c r="AN1570" s="2"/>
    </row>
    <row r="1571" spans="1:40" x14ac:dyDescent="0.45">
      <c r="A1571">
        <v>1570</v>
      </c>
      <c r="B1571" t="s">
        <v>373</v>
      </c>
      <c r="C1571">
        <v>1951</v>
      </c>
      <c r="D1571">
        <v>32</v>
      </c>
      <c r="E1571" t="s">
        <v>228</v>
      </c>
      <c r="F1571" t="s">
        <v>17</v>
      </c>
      <c r="G1571">
        <v>711</v>
      </c>
      <c r="H1571">
        <v>94</v>
      </c>
      <c r="I1571">
        <v>176</v>
      </c>
      <c r="J1571">
        <v>138</v>
      </c>
      <c r="K1571">
        <v>20</v>
      </c>
      <c r="L1571">
        <v>8</v>
      </c>
      <c r="M1571">
        <v>20</v>
      </c>
      <c r="N1571">
        <v>81</v>
      </c>
      <c r="O1571">
        <v>104</v>
      </c>
      <c r="P1571" s="28">
        <v>5.0999999999999996</v>
      </c>
      <c r="Q1571">
        <v>2.6</v>
      </c>
      <c r="R1571">
        <v>4.8</v>
      </c>
      <c r="S1571">
        <v>1.5</v>
      </c>
      <c r="T1571">
        <v>7</v>
      </c>
      <c r="U1571">
        <v>4</v>
      </c>
      <c r="V1571">
        <v>-47.217614202620098</v>
      </c>
      <c r="W1571">
        <v>12.943262166671428</v>
      </c>
      <c r="X1571">
        <v>3.2719481306814404</v>
      </c>
      <c r="Y1571">
        <v>16.983809212019072</v>
      </c>
      <c r="Z1571">
        <v>-8.2193137736340187</v>
      </c>
      <c r="AA1571">
        <v>-1.83423437853524</v>
      </c>
      <c r="AB1571">
        <v>-1.076939344348544</v>
      </c>
      <c r="AC1571">
        <v>0.80072090857613798</v>
      </c>
      <c r="AD1571">
        <v>-3.5103869157514782</v>
      </c>
      <c r="AE1571">
        <v>19.322432841226114</v>
      </c>
      <c r="AF1571">
        <v>-9.5388597015031049</v>
      </c>
      <c r="AG1571">
        <v>5.6899770997860442</v>
      </c>
      <c r="AH1571">
        <v>7.0428302020529276</v>
      </c>
      <c r="AI1571">
        <v>-0.16593403110139648</v>
      </c>
      <c r="AJ1571">
        <v>-1.5304018605911489</v>
      </c>
      <c r="AK1571">
        <v>-0.538312357899704</v>
      </c>
      <c r="AL1571">
        <v>-7.5770160049715649</v>
      </c>
      <c r="AM1571">
        <v>5.1182491161569713E-4</v>
      </c>
      <c r="AN1571" s="2"/>
    </row>
    <row r="1572" spans="1:40" x14ac:dyDescent="0.45">
      <c r="A1572">
        <v>1571</v>
      </c>
      <c r="B1572" t="s">
        <v>799</v>
      </c>
      <c r="C1572">
        <v>1999</v>
      </c>
      <c r="D1572">
        <v>34</v>
      </c>
      <c r="E1572" t="s">
        <v>127</v>
      </c>
      <c r="F1572" t="s">
        <v>13</v>
      </c>
      <c r="G1572">
        <v>727</v>
      </c>
      <c r="H1572">
        <v>104</v>
      </c>
      <c r="I1572">
        <v>207</v>
      </c>
      <c r="J1572">
        <v>140</v>
      </c>
      <c r="K1572">
        <v>38</v>
      </c>
      <c r="L1572">
        <v>1</v>
      </c>
      <c r="M1572">
        <v>5</v>
      </c>
      <c r="N1572">
        <v>43</v>
      </c>
      <c r="O1572">
        <v>116</v>
      </c>
      <c r="P1572" s="28">
        <v>5.0999999999999996</v>
      </c>
      <c r="Q1572">
        <v>2.7</v>
      </c>
      <c r="R1572">
        <v>3.6</v>
      </c>
      <c r="S1572">
        <v>0.9</v>
      </c>
      <c r="T1572">
        <v>13</v>
      </c>
      <c r="U1572">
        <v>5</v>
      </c>
      <c r="V1572">
        <v>-47.217614202620098</v>
      </c>
      <c r="W1572">
        <v>13.234531076188647</v>
      </c>
      <c r="X1572">
        <v>3.6200277190518064</v>
      </c>
      <c r="Y1572">
        <v>19.975275607317887</v>
      </c>
      <c r="Z1572">
        <v>-8.3384342631069757</v>
      </c>
      <c r="AA1572">
        <v>-3.4850453192169559</v>
      </c>
      <c r="AB1572">
        <v>-0.134617418043568</v>
      </c>
      <c r="AC1572">
        <v>0.20018022714403449</v>
      </c>
      <c r="AD1572">
        <v>-1.8635387330532538</v>
      </c>
      <c r="AE1572">
        <v>21.551944322906049</v>
      </c>
      <c r="AF1572">
        <v>-9.5388597015031049</v>
      </c>
      <c r="AG1572">
        <v>5.9088223728547389</v>
      </c>
      <c r="AH1572">
        <v>5.2821226515396962</v>
      </c>
      <c r="AI1572">
        <v>-9.9560418660837896E-2</v>
      </c>
      <c r="AJ1572">
        <v>-2.842174883954991</v>
      </c>
      <c r="AK1572">
        <v>-0.67289044737463</v>
      </c>
      <c r="AL1572">
        <v>-4.4198314105315575</v>
      </c>
      <c r="AM1572">
        <v>1.1893112688581328E-2</v>
      </c>
      <c r="AN1572" s="2"/>
    </row>
    <row r="1573" spans="1:40" x14ac:dyDescent="0.45">
      <c r="A1573">
        <v>1572</v>
      </c>
      <c r="B1573" t="s">
        <v>531</v>
      </c>
      <c r="C1573">
        <v>1993</v>
      </c>
      <c r="D1573">
        <v>24</v>
      </c>
      <c r="E1573" t="s">
        <v>235</v>
      </c>
      <c r="F1573" t="s">
        <v>13</v>
      </c>
      <c r="G1573">
        <v>680</v>
      </c>
      <c r="H1573">
        <v>105</v>
      </c>
      <c r="I1573">
        <v>200</v>
      </c>
      <c r="J1573">
        <v>145</v>
      </c>
      <c r="K1573">
        <v>28</v>
      </c>
      <c r="L1573">
        <v>6</v>
      </c>
      <c r="M1573">
        <v>15</v>
      </c>
      <c r="N1573">
        <v>34</v>
      </c>
      <c r="O1573">
        <v>124</v>
      </c>
      <c r="P1573" s="28">
        <v>5.0999999999999996</v>
      </c>
      <c r="Q1573">
        <v>2.8</v>
      </c>
      <c r="R1573">
        <v>5.2</v>
      </c>
      <c r="S1573">
        <v>0.5</v>
      </c>
      <c r="T1573">
        <v>20</v>
      </c>
      <c r="U1573">
        <v>4</v>
      </c>
      <c r="V1573">
        <v>-47.217614202620098</v>
      </c>
      <c r="W1573">
        <v>12.378928654481815</v>
      </c>
      <c r="X1573">
        <v>3.6548356778888431</v>
      </c>
      <c r="Y1573">
        <v>19.29978319547622</v>
      </c>
      <c r="Z1573">
        <v>-8.6362354867893671</v>
      </c>
      <c r="AA1573">
        <v>-2.5679281299493359</v>
      </c>
      <c r="AB1573">
        <v>-0.80770450826140805</v>
      </c>
      <c r="AC1573">
        <v>0.60054068143210348</v>
      </c>
      <c r="AD1573">
        <v>-1.4734957424142006</v>
      </c>
      <c r="AE1573">
        <v>23.038285310692672</v>
      </c>
      <c r="AF1573">
        <v>-9.5388597015031049</v>
      </c>
      <c r="AG1573">
        <v>6.1276676459234318</v>
      </c>
      <c r="AH1573">
        <v>7.6297327188906721</v>
      </c>
      <c r="AI1573">
        <v>-5.5311343700465497E-2</v>
      </c>
      <c r="AJ1573">
        <v>-4.3725767445461399</v>
      </c>
      <c r="AK1573">
        <v>-0.538312357899704</v>
      </c>
      <c r="AL1573">
        <v>-2.4782643328980716</v>
      </c>
      <c r="AM1573">
        <v>7.739604813584211E-2</v>
      </c>
      <c r="AN1573" s="2"/>
    </row>
    <row r="1574" spans="1:40" x14ac:dyDescent="0.45">
      <c r="A1574">
        <v>1573</v>
      </c>
      <c r="B1574" t="s">
        <v>800</v>
      </c>
      <c r="C1574">
        <v>1972</v>
      </c>
      <c r="D1574">
        <v>23</v>
      </c>
      <c r="E1574" t="s">
        <v>19</v>
      </c>
      <c r="F1574" t="s">
        <v>17</v>
      </c>
      <c r="G1574">
        <v>503</v>
      </c>
      <c r="H1574">
        <v>62</v>
      </c>
      <c r="I1574">
        <v>143</v>
      </c>
      <c r="J1574">
        <v>97</v>
      </c>
      <c r="K1574">
        <v>27</v>
      </c>
      <c r="L1574">
        <v>2</v>
      </c>
      <c r="M1574">
        <v>4</v>
      </c>
      <c r="N1574">
        <v>45</v>
      </c>
      <c r="O1574">
        <v>142</v>
      </c>
      <c r="P1574" s="28">
        <v>5.0999999999999996</v>
      </c>
      <c r="Q1574">
        <v>3.5</v>
      </c>
      <c r="R1574">
        <v>4.7</v>
      </c>
      <c r="S1574">
        <v>0.4</v>
      </c>
      <c r="T1574">
        <v>28</v>
      </c>
      <c r="U1574">
        <v>0</v>
      </c>
      <c r="V1574">
        <v>-47.217614202620098</v>
      </c>
      <c r="W1574">
        <v>9.1567663429475772</v>
      </c>
      <c r="X1574">
        <v>2.158093447896269</v>
      </c>
      <c r="Y1574">
        <v>13.799344984765497</v>
      </c>
      <c r="Z1574">
        <v>-5.7773437394384048</v>
      </c>
      <c r="AA1574">
        <v>-2.4762164110225742</v>
      </c>
      <c r="AB1574">
        <v>-0.269234836087136</v>
      </c>
      <c r="AC1574">
        <v>0.1601441817152276</v>
      </c>
      <c r="AD1574">
        <v>-1.9502149531952655</v>
      </c>
      <c r="AE1574">
        <v>26.382552533212579</v>
      </c>
      <c r="AF1574">
        <v>-9.5388597015031049</v>
      </c>
      <c r="AG1574">
        <v>7.6595845574042905</v>
      </c>
      <c r="AH1574">
        <v>6.896104572843492</v>
      </c>
      <c r="AI1574">
        <v>-4.4249074960372399E-2</v>
      </c>
      <c r="AJ1574">
        <v>-6.1216074423645956</v>
      </c>
      <c r="AK1574">
        <v>0</v>
      </c>
      <c r="AL1574">
        <v>-7.1827497404066172</v>
      </c>
      <c r="AM1574">
        <v>7.5899981189245832E-4</v>
      </c>
      <c r="AN1574" s="2"/>
    </row>
    <row r="1575" spans="1:40" x14ac:dyDescent="0.45">
      <c r="A1575">
        <v>1574</v>
      </c>
      <c r="B1575" t="s">
        <v>430</v>
      </c>
      <c r="C1575">
        <v>1971</v>
      </c>
      <c r="D1575">
        <v>34</v>
      </c>
      <c r="E1575" t="s">
        <v>127</v>
      </c>
      <c r="F1575" t="s">
        <v>13</v>
      </c>
      <c r="G1575">
        <v>549</v>
      </c>
      <c r="H1575">
        <v>99</v>
      </c>
      <c r="I1575">
        <v>130</v>
      </c>
      <c r="J1575">
        <v>88</v>
      </c>
      <c r="K1575">
        <v>19</v>
      </c>
      <c r="L1575">
        <v>4</v>
      </c>
      <c r="M1575">
        <v>15</v>
      </c>
      <c r="N1575">
        <v>89</v>
      </c>
      <c r="O1575">
        <v>153</v>
      </c>
      <c r="P1575" s="28">
        <v>5.0999999999999996</v>
      </c>
      <c r="Q1575">
        <v>3.4</v>
      </c>
      <c r="R1575">
        <v>4.9000000000000004</v>
      </c>
      <c r="S1575">
        <v>-0.4</v>
      </c>
      <c r="T1575">
        <v>30</v>
      </c>
      <c r="U1575">
        <v>3</v>
      </c>
      <c r="V1575">
        <v>-47.217614202620098</v>
      </c>
      <c r="W1575">
        <v>9.9941644578095836</v>
      </c>
      <c r="X1575">
        <v>3.4459879248666234</v>
      </c>
      <c r="Y1575">
        <v>12.544859077059543</v>
      </c>
      <c r="Z1575">
        <v>-5.2413015368100986</v>
      </c>
      <c r="AA1575">
        <v>-1.742522659608478</v>
      </c>
      <c r="AB1575">
        <v>-0.538469672174272</v>
      </c>
      <c r="AC1575">
        <v>0.60054068143210348</v>
      </c>
      <c r="AD1575">
        <v>-3.857091796319525</v>
      </c>
      <c r="AE1575">
        <v>28.426271391419185</v>
      </c>
      <c r="AF1575">
        <v>-9.5388597015031049</v>
      </c>
      <c r="AG1575">
        <v>7.4407392843355966</v>
      </c>
      <c r="AH1575">
        <v>7.1895558312623642</v>
      </c>
      <c r="AI1575">
        <v>4.4249074960372399E-2</v>
      </c>
      <c r="AJ1575">
        <v>-6.5588651168192103</v>
      </c>
      <c r="AK1575">
        <v>-0.403734268424778</v>
      </c>
      <c r="AL1575">
        <v>-5.4120912311341964</v>
      </c>
      <c r="AM1575">
        <v>4.4424750980273237E-3</v>
      </c>
      <c r="AN1575" s="2"/>
    </row>
    <row r="1576" spans="1:40" x14ac:dyDescent="0.45">
      <c r="A1576">
        <v>1575</v>
      </c>
      <c r="B1576" t="s">
        <v>448</v>
      </c>
      <c r="C1576">
        <v>1991</v>
      </c>
      <c r="D1576">
        <v>34</v>
      </c>
      <c r="E1576" t="s">
        <v>37</v>
      </c>
      <c r="F1576" t="s">
        <v>17</v>
      </c>
      <c r="G1576">
        <v>730</v>
      </c>
      <c r="H1576">
        <v>112</v>
      </c>
      <c r="I1576">
        <v>182</v>
      </c>
      <c r="J1576">
        <v>162</v>
      </c>
      <c r="K1576">
        <v>13</v>
      </c>
      <c r="L1576">
        <v>5</v>
      </c>
      <c r="M1576">
        <v>38</v>
      </c>
      <c r="N1576">
        <v>108</v>
      </c>
      <c r="O1576">
        <v>114</v>
      </c>
      <c r="P1576" s="28">
        <v>5.0999999999999996</v>
      </c>
      <c r="Q1576">
        <v>3</v>
      </c>
      <c r="R1576">
        <v>4.7</v>
      </c>
      <c r="S1576">
        <v>0.7</v>
      </c>
      <c r="T1576">
        <v>18</v>
      </c>
      <c r="U1576">
        <v>4</v>
      </c>
      <c r="V1576">
        <v>-47.217614202620098</v>
      </c>
      <c r="W1576">
        <v>13.289143996723125</v>
      </c>
      <c r="X1576">
        <v>3.8984913897480991</v>
      </c>
      <c r="Y1576">
        <v>17.56280270788336</v>
      </c>
      <c r="Z1576">
        <v>-9.6487596473095003</v>
      </c>
      <c r="AA1576">
        <v>-1.192252346047906</v>
      </c>
      <c r="AB1576">
        <v>-0.67308709021783997</v>
      </c>
      <c r="AC1576">
        <v>1.5213697262946622</v>
      </c>
      <c r="AD1576">
        <v>-4.680515887668637</v>
      </c>
      <c r="AE1576">
        <v>21.180359075959391</v>
      </c>
      <c r="AF1576">
        <v>-9.5388597015031049</v>
      </c>
      <c r="AG1576">
        <v>6.5653581920608204</v>
      </c>
      <c r="AH1576">
        <v>6.896104572843492</v>
      </c>
      <c r="AI1576">
        <v>-7.7435881180651686E-2</v>
      </c>
      <c r="AJ1576">
        <v>-3.9353190700915262</v>
      </c>
      <c r="AK1576">
        <v>-0.538312357899704</v>
      </c>
      <c r="AL1576">
        <v>-6.588526523026017</v>
      </c>
      <c r="AM1576">
        <v>1.3741751164594983E-3</v>
      </c>
      <c r="AN1576" s="2"/>
    </row>
    <row r="1577" spans="1:40" x14ac:dyDescent="0.45">
      <c r="A1577">
        <v>1576</v>
      </c>
      <c r="B1577" t="s">
        <v>801</v>
      </c>
      <c r="C1577">
        <v>1970</v>
      </c>
      <c r="D1577">
        <v>23</v>
      </c>
      <c r="E1577" t="s">
        <v>235</v>
      </c>
      <c r="F1577" t="s">
        <v>13</v>
      </c>
      <c r="G1577">
        <v>498</v>
      </c>
      <c r="H1577">
        <v>62</v>
      </c>
      <c r="I1577">
        <v>138</v>
      </c>
      <c r="J1577">
        <v>102</v>
      </c>
      <c r="K1577">
        <v>17</v>
      </c>
      <c r="L1577">
        <v>1</v>
      </c>
      <c r="M1577">
        <v>1</v>
      </c>
      <c r="N1577">
        <v>39</v>
      </c>
      <c r="O1577">
        <v>124</v>
      </c>
      <c r="P1577" s="28">
        <v>5.0999999999999996</v>
      </c>
      <c r="Q1577">
        <v>3.4</v>
      </c>
      <c r="R1577">
        <v>4.5999999999999996</v>
      </c>
      <c r="S1577">
        <v>1.4</v>
      </c>
      <c r="T1577">
        <v>18</v>
      </c>
      <c r="U1577">
        <v>1</v>
      </c>
      <c r="V1577">
        <v>-47.217614202620098</v>
      </c>
      <c r="W1577">
        <v>9.065744808723446</v>
      </c>
      <c r="X1577">
        <v>2.158093447896269</v>
      </c>
      <c r="Y1577">
        <v>13.316850404878592</v>
      </c>
      <c r="Z1577">
        <v>-6.0751449631207963</v>
      </c>
      <c r="AA1577">
        <v>-1.559099221754954</v>
      </c>
      <c r="AB1577">
        <v>-0.134617418043568</v>
      </c>
      <c r="AC1577">
        <v>4.0036045428806899E-2</v>
      </c>
      <c r="AD1577">
        <v>-1.6901862927692302</v>
      </c>
      <c r="AE1577">
        <v>23.038285310692672</v>
      </c>
      <c r="AF1577">
        <v>-9.5388597015031049</v>
      </c>
      <c r="AG1577">
        <v>7.4407392843355966</v>
      </c>
      <c r="AH1577">
        <v>6.7493789436340554</v>
      </c>
      <c r="AI1577">
        <v>-0.15487176236130337</v>
      </c>
      <c r="AJ1577">
        <v>-3.9353190700915262</v>
      </c>
      <c r="AK1577">
        <v>-0.134578089474926</v>
      </c>
      <c r="AL1577">
        <v>-8.631162476150072</v>
      </c>
      <c r="AM1577">
        <v>1.7842523120436949E-4</v>
      </c>
      <c r="AN1577" s="2"/>
    </row>
    <row r="1578" spans="1:40" x14ac:dyDescent="0.45">
      <c r="A1578">
        <v>1577</v>
      </c>
      <c r="B1578" t="s">
        <v>169</v>
      </c>
      <c r="C1578">
        <v>1979</v>
      </c>
      <c r="D1578">
        <v>30</v>
      </c>
      <c r="E1578" t="s">
        <v>73</v>
      </c>
      <c r="F1578" t="s">
        <v>17</v>
      </c>
      <c r="G1578">
        <v>505</v>
      </c>
      <c r="H1578">
        <v>68</v>
      </c>
      <c r="I1578">
        <v>133</v>
      </c>
      <c r="J1578">
        <v>82</v>
      </c>
      <c r="K1578">
        <v>18</v>
      </c>
      <c r="L1578">
        <v>3</v>
      </c>
      <c r="M1578">
        <v>0</v>
      </c>
      <c r="N1578">
        <v>59</v>
      </c>
      <c r="O1578">
        <v>155</v>
      </c>
      <c r="P1578" s="28">
        <v>5.0999999999999996</v>
      </c>
      <c r="Q1578">
        <v>3.5</v>
      </c>
      <c r="R1578">
        <v>4.3</v>
      </c>
      <c r="S1578">
        <v>0.3</v>
      </c>
      <c r="T1578">
        <v>34</v>
      </c>
      <c r="U1578">
        <v>-4</v>
      </c>
      <c r="V1578">
        <v>-47.217614202620098</v>
      </c>
      <c r="W1578">
        <v>9.1931749566372307</v>
      </c>
      <c r="X1578">
        <v>2.3669412009184887</v>
      </c>
      <c r="Y1578">
        <v>12.834355824991686</v>
      </c>
      <c r="Z1578">
        <v>-4.8839400683912286</v>
      </c>
      <c r="AA1578">
        <v>-1.650810940681716</v>
      </c>
      <c r="AB1578">
        <v>-0.40385225413070402</v>
      </c>
      <c r="AC1578">
        <v>0</v>
      </c>
      <c r="AD1578">
        <v>-2.5569484941893483</v>
      </c>
      <c r="AE1578">
        <v>28.79785663836584</v>
      </c>
      <c r="AF1578">
        <v>-9.5388597015031049</v>
      </c>
      <c r="AG1578">
        <v>7.6595845574042905</v>
      </c>
      <c r="AH1578">
        <v>6.3092020560057476</v>
      </c>
      <c r="AI1578">
        <v>-3.3186806220279294E-2</v>
      </c>
      <c r="AJ1578">
        <v>-7.4333804657284377</v>
      </c>
      <c r="AK1578">
        <v>0.538312357899704</v>
      </c>
      <c r="AL1578">
        <v>-6.0191653412419326</v>
      </c>
      <c r="AM1578">
        <v>2.4257995736783377E-3</v>
      </c>
      <c r="AN1578" s="2"/>
    </row>
    <row r="1579" spans="1:40" x14ac:dyDescent="0.45">
      <c r="A1579">
        <v>1578</v>
      </c>
      <c r="B1579" t="s">
        <v>802</v>
      </c>
      <c r="C1579">
        <v>1970</v>
      </c>
      <c r="D1579">
        <v>26</v>
      </c>
      <c r="E1579" t="s">
        <v>117</v>
      </c>
      <c r="F1579" t="s">
        <v>17</v>
      </c>
      <c r="G1579">
        <v>629</v>
      </c>
      <c r="H1579">
        <v>92</v>
      </c>
      <c r="I1579">
        <v>186</v>
      </c>
      <c r="J1579">
        <v>122</v>
      </c>
      <c r="K1579">
        <v>26</v>
      </c>
      <c r="L1579">
        <v>9</v>
      </c>
      <c r="M1579">
        <v>4</v>
      </c>
      <c r="N1579">
        <v>41</v>
      </c>
      <c r="O1579">
        <v>146</v>
      </c>
      <c r="P1579" s="28">
        <v>5.0999999999999996</v>
      </c>
      <c r="Q1579">
        <v>3</v>
      </c>
      <c r="R1579">
        <v>5.3</v>
      </c>
      <c r="S1579">
        <v>-0.3</v>
      </c>
      <c r="T1579">
        <v>34</v>
      </c>
      <c r="U1579">
        <v>-2</v>
      </c>
      <c r="V1579">
        <v>-47.217614202620098</v>
      </c>
      <c r="W1579">
        <v>11.450509005395679</v>
      </c>
      <c r="X1579">
        <v>3.202332213007367</v>
      </c>
      <c r="Y1579">
        <v>17.948798371792883</v>
      </c>
      <c r="Z1579">
        <v>-7.2663498578503649</v>
      </c>
      <c r="AA1579">
        <v>-2.384504692095812</v>
      </c>
      <c r="AB1579">
        <v>-1.211556762392112</v>
      </c>
      <c r="AC1579">
        <v>0.1601441817152276</v>
      </c>
      <c r="AD1579">
        <v>-1.7768625129112419</v>
      </c>
      <c r="AE1579">
        <v>27.125723027105888</v>
      </c>
      <c r="AF1579">
        <v>-9.5388597015031049</v>
      </c>
      <c r="AG1579">
        <v>6.5653581920608204</v>
      </c>
      <c r="AH1579">
        <v>7.7764583481001077</v>
      </c>
      <c r="AI1579">
        <v>3.3186806220279294E-2</v>
      </c>
      <c r="AJ1579">
        <v>-7.4333804657284377</v>
      </c>
      <c r="AK1579">
        <v>0.269156178949852</v>
      </c>
      <c r="AL1579">
        <v>-2.2974618707530627</v>
      </c>
      <c r="AM1579">
        <v>9.1333386042557446E-2</v>
      </c>
      <c r="AN1579" s="2"/>
    </row>
    <row r="1580" spans="1:40" x14ac:dyDescent="0.45">
      <c r="A1580">
        <v>1579</v>
      </c>
      <c r="B1580" t="s">
        <v>139</v>
      </c>
      <c r="C1580">
        <v>1984</v>
      </c>
      <c r="D1580">
        <v>27</v>
      </c>
      <c r="E1580" t="s">
        <v>59</v>
      </c>
      <c r="F1580" t="s">
        <v>13</v>
      </c>
      <c r="G1580">
        <v>611</v>
      </c>
      <c r="H1580">
        <v>92</v>
      </c>
      <c r="I1580">
        <v>150</v>
      </c>
      <c r="J1580">
        <v>90</v>
      </c>
      <c r="K1580">
        <v>23</v>
      </c>
      <c r="L1580">
        <v>10</v>
      </c>
      <c r="M1580">
        <v>29</v>
      </c>
      <c r="N1580">
        <v>63</v>
      </c>
      <c r="O1580">
        <v>142</v>
      </c>
      <c r="P1580" s="28">
        <v>5.0999999999999996</v>
      </c>
      <c r="Q1580">
        <v>3.2</v>
      </c>
      <c r="R1580">
        <v>5.2</v>
      </c>
      <c r="S1580">
        <v>-0.6</v>
      </c>
      <c r="T1580">
        <v>29</v>
      </c>
      <c r="U1580">
        <v>7</v>
      </c>
      <c r="V1580">
        <v>-47.217614202620098</v>
      </c>
      <c r="W1580">
        <v>11.122831482188808</v>
      </c>
      <c r="X1580">
        <v>3.202332213007367</v>
      </c>
      <c r="Y1580">
        <v>14.474837396607164</v>
      </c>
      <c r="Z1580">
        <v>-5.3604220262830555</v>
      </c>
      <c r="AA1580">
        <v>-2.1093695353155262</v>
      </c>
      <c r="AB1580">
        <v>-1.3461741804356799</v>
      </c>
      <c r="AC1580">
        <v>1.1610453174354001</v>
      </c>
      <c r="AD1580">
        <v>-2.7303009344733717</v>
      </c>
      <c r="AE1580">
        <v>26.382552533212579</v>
      </c>
      <c r="AF1580">
        <v>-9.5388597015031049</v>
      </c>
      <c r="AG1580">
        <v>7.0030487381982089</v>
      </c>
      <c r="AH1580">
        <v>7.6297327188906721</v>
      </c>
      <c r="AI1580">
        <v>6.6373612440558588E-2</v>
      </c>
      <c r="AJ1580">
        <v>-6.3402362795919034</v>
      </c>
      <c r="AK1580">
        <v>-0.94204662632448199</v>
      </c>
      <c r="AL1580">
        <v>-4.5422694745664645</v>
      </c>
      <c r="AM1580">
        <v>1.0537000255823187E-2</v>
      </c>
      <c r="AN1580" s="2"/>
    </row>
    <row r="1581" spans="1:40" x14ac:dyDescent="0.45">
      <c r="A1581">
        <v>1580</v>
      </c>
      <c r="B1581" t="s">
        <v>589</v>
      </c>
      <c r="C1581">
        <v>2013</v>
      </c>
      <c r="D1581">
        <v>27</v>
      </c>
      <c r="E1581" t="s">
        <v>114</v>
      </c>
      <c r="F1581" t="s">
        <v>17</v>
      </c>
      <c r="G1581">
        <v>436</v>
      </c>
      <c r="H1581">
        <v>72</v>
      </c>
      <c r="I1581">
        <v>118</v>
      </c>
      <c r="J1581">
        <v>63</v>
      </c>
      <c r="K1581">
        <v>23</v>
      </c>
      <c r="L1581">
        <v>6</v>
      </c>
      <c r="M1581">
        <v>21</v>
      </c>
      <c r="N1581">
        <v>41</v>
      </c>
      <c r="O1581">
        <v>144</v>
      </c>
      <c r="P1581" s="28">
        <v>5.0999999999999996</v>
      </c>
      <c r="Q1581">
        <v>3.7</v>
      </c>
      <c r="R1581">
        <v>3.9</v>
      </c>
      <c r="S1581">
        <v>0.8</v>
      </c>
      <c r="T1581">
        <v>22</v>
      </c>
      <c r="U1581">
        <v>5</v>
      </c>
      <c r="V1581">
        <v>-47.217614202620098</v>
      </c>
      <c r="W1581">
        <v>7.9370777843442228</v>
      </c>
      <c r="X1581">
        <v>2.506173036266635</v>
      </c>
      <c r="Y1581">
        <v>11.386872085330969</v>
      </c>
      <c r="Z1581">
        <v>-3.752295418398139</v>
      </c>
      <c r="AA1581">
        <v>-2.1093695353155262</v>
      </c>
      <c r="AB1581">
        <v>-0.80770450826140805</v>
      </c>
      <c r="AC1581">
        <v>0.84075695400494488</v>
      </c>
      <c r="AD1581">
        <v>-1.7768625129112419</v>
      </c>
      <c r="AE1581">
        <v>26.754137780159233</v>
      </c>
      <c r="AF1581">
        <v>-9.5388597015031049</v>
      </c>
      <c r="AG1581">
        <v>8.0972751035416781</v>
      </c>
      <c r="AH1581">
        <v>5.7222995391680032</v>
      </c>
      <c r="AI1581">
        <v>-8.8498149920744798E-2</v>
      </c>
      <c r="AJ1581">
        <v>-4.8098344190007536</v>
      </c>
      <c r="AK1581">
        <v>-0.67289044737463</v>
      </c>
      <c r="AL1581">
        <v>-7.5293366124899528</v>
      </c>
      <c r="AM1581">
        <v>5.3680612468684019E-4</v>
      </c>
      <c r="AN1581" s="2"/>
    </row>
    <row r="1582" spans="1:40" x14ac:dyDescent="0.45">
      <c r="A1582">
        <v>1581</v>
      </c>
      <c r="B1582" t="s">
        <v>418</v>
      </c>
      <c r="C1582">
        <v>2014</v>
      </c>
      <c r="D1582">
        <v>32</v>
      </c>
      <c r="E1582" t="s">
        <v>59</v>
      </c>
      <c r="F1582" t="s">
        <v>13</v>
      </c>
      <c r="G1582">
        <v>726</v>
      </c>
      <c r="H1582">
        <v>100</v>
      </c>
      <c r="I1582">
        <v>188</v>
      </c>
      <c r="J1582">
        <v>127</v>
      </c>
      <c r="K1582">
        <v>40</v>
      </c>
      <c r="L1582">
        <v>4</v>
      </c>
      <c r="M1582">
        <v>15</v>
      </c>
      <c r="N1582">
        <v>29</v>
      </c>
      <c r="O1582">
        <v>103</v>
      </c>
      <c r="P1582" s="28">
        <v>5.0999999999999996</v>
      </c>
      <c r="Q1582">
        <v>2.8</v>
      </c>
      <c r="R1582">
        <v>3.5</v>
      </c>
      <c r="S1582">
        <v>2.2000000000000002</v>
      </c>
      <c r="T1582">
        <v>3</v>
      </c>
      <c r="U1582">
        <v>1</v>
      </c>
      <c r="V1582">
        <v>-47.217614202620098</v>
      </c>
      <c r="W1582">
        <v>13.216326769343819</v>
      </c>
      <c r="X1582">
        <v>3.4807958837036601</v>
      </c>
      <c r="Y1582">
        <v>18.141796203747646</v>
      </c>
      <c r="Z1582">
        <v>-7.5641510815327564</v>
      </c>
      <c r="AA1582">
        <v>-3.6684687570704799</v>
      </c>
      <c r="AB1582">
        <v>-0.538469672174272</v>
      </c>
      <c r="AC1582">
        <v>0.60054068143210348</v>
      </c>
      <c r="AD1582">
        <v>-1.2568051920591712</v>
      </c>
      <c r="AE1582">
        <v>19.136640217752785</v>
      </c>
      <c r="AF1582">
        <v>-9.5388597015031049</v>
      </c>
      <c r="AG1582">
        <v>6.1276676459234318</v>
      </c>
      <c r="AH1582">
        <v>5.1353970223302596</v>
      </c>
      <c r="AI1582">
        <v>-0.24336991228204821</v>
      </c>
      <c r="AJ1582">
        <v>-0.65588651168192103</v>
      </c>
      <c r="AK1582">
        <v>-0.134578089474926</v>
      </c>
      <c r="AL1582">
        <v>-4.9790386961650714</v>
      </c>
      <c r="AM1582">
        <v>6.833653655740823E-3</v>
      </c>
      <c r="AN1582" s="2"/>
    </row>
    <row r="1583" spans="1:40" x14ac:dyDescent="0.45">
      <c r="A1583">
        <v>1582</v>
      </c>
      <c r="B1583" t="s">
        <v>371</v>
      </c>
      <c r="C1583">
        <v>1987</v>
      </c>
      <c r="D1583">
        <v>23</v>
      </c>
      <c r="E1583" t="s">
        <v>94</v>
      </c>
      <c r="F1583" t="s">
        <v>13</v>
      </c>
      <c r="G1583">
        <v>641</v>
      </c>
      <c r="H1583">
        <v>97</v>
      </c>
      <c r="I1583">
        <v>161</v>
      </c>
      <c r="J1583">
        <v>80</v>
      </c>
      <c r="K1583">
        <v>28</v>
      </c>
      <c r="L1583">
        <v>4</v>
      </c>
      <c r="M1583">
        <v>1</v>
      </c>
      <c r="N1583">
        <v>71</v>
      </c>
      <c r="O1583">
        <v>164</v>
      </c>
      <c r="P1583" s="28">
        <v>5.0999999999999996</v>
      </c>
      <c r="Q1583">
        <v>3.1</v>
      </c>
      <c r="R1583">
        <v>5.8</v>
      </c>
      <c r="S1583">
        <v>-1.4</v>
      </c>
      <c r="T1583">
        <v>47</v>
      </c>
      <c r="U1583">
        <v>-1</v>
      </c>
      <c r="V1583">
        <v>-47.217614202620098</v>
      </c>
      <c r="W1583">
        <v>11.668960687533593</v>
      </c>
      <c r="X1583">
        <v>3.37637200719255</v>
      </c>
      <c r="Y1583">
        <v>15.536325472358357</v>
      </c>
      <c r="Z1583">
        <v>-4.7648195789182717</v>
      </c>
      <c r="AA1583">
        <v>-2.5679281299493359</v>
      </c>
      <c r="AB1583">
        <v>-0.538469672174272</v>
      </c>
      <c r="AC1583">
        <v>4.0036045428806899E-2</v>
      </c>
      <c r="AD1583">
        <v>-3.077005815041419</v>
      </c>
      <c r="AE1583">
        <v>30.469990249625791</v>
      </c>
      <c r="AF1583">
        <v>-9.5388597015031049</v>
      </c>
      <c r="AG1583">
        <v>6.7842034651295142</v>
      </c>
      <c r="AH1583">
        <v>8.5100864941472878</v>
      </c>
      <c r="AI1583">
        <v>0.15487176236130337</v>
      </c>
      <c r="AJ1583">
        <v>-10.27555534968343</v>
      </c>
      <c r="AK1583">
        <v>0.134578089474926</v>
      </c>
      <c r="AL1583">
        <v>-1.304828176637804</v>
      </c>
      <c r="AM1583">
        <v>0.2133535641669097</v>
      </c>
      <c r="AN1583" s="2"/>
    </row>
    <row r="1584" spans="1:40" x14ac:dyDescent="0.45">
      <c r="A1584">
        <v>1583</v>
      </c>
      <c r="B1584" t="s">
        <v>803</v>
      </c>
      <c r="C1584">
        <v>1986</v>
      </c>
      <c r="D1584">
        <v>28</v>
      </c>
      <c r="E1584" t="s">
        <v>158</v>
      </c>
      <c r="F1584" t="s">
        <v>13</v>
      </c>
      <c r="G1584">
        <v>628</v>
      </c>
      <c r="H1584">
        <v>93</v>
      </c>
      <c r="I1584">
        <v>139</v>
      </c>
      <c r="J1584">
        <v>107</v>
      </c>
      <c r="K1584">
        <v>23</v>
      </c>
      <c r="L1584">
        <v>4</v>
      </c>
      <c r="M1584">
        <v>50</v>
      </c>
      <c r="N1584">
        <v>69</v>
      </c>
      <c r="O1584">
        <v>88</v>
      </c>
      <c r="P1584" s="28">
        <v>5.0999999999999996</v>
      </c>
      <c r="Q1584">
        <v>3.1</v>
      </c>
      <c r="R1584">
        <v>2.9</v>
      </c>
      <c r="S1584">
        <v>2.4</v>
      </c>
      <c r="T1584">
        <v>-3</v>
      </c>
      <c r="U1584">
        <v>9</v>
      </c>
      <c r="V1584">
        <v>-47.217614202620098</v>
      </c>
      <c r="W1584">
        <v>11.432304698550853</v>
      </c>
      <c r="X1584">
        <v>3.2371401718444037</v>
      </c>
      <c r="Y1584">
        <v>13.413349320855973</v>
      </c>
      <c r="Z1584">
        <v>-6.3729461868031887</v>
      </c>
      <c r="AA1584">
        <v>-2.1093695353155262</v>
      </c>
      <c r="AB1584">
        <v>-0.538469672174272</v>
      </c>
      <c r="AC1584">
        <v>2.0018022714403449</v>
      </c>
      <c r="AD1584">
        <v>-2.9903295948994071</v>
      </c>
      <c r="AE1584">
        <v>16.349750865652865</v>
      </c>
      <c r="AF1584">
        <v>-9.5388597015031049</v>
      </c>
      <c r="AG1584">
        <v>6.7842034651295142</v>
      </c>
      <c r="AH1584">
        <v>4.2550432470736439</v>
      </c>
      <c r="AI1584">
        <v>-0.26549444976223435</v>
      </c>
      <c r="AJ1584">
        <v>0.65588651168192103</v>
      </c>
      <c r="AK1584">
        <v>-1.211202805274334</v>
      </c>
      <c r="AL1584">
        <v>-12.114805596122658</v>
      </c>
      <c r="AM1584">
        <v>5.4777776700655959E-6</v>
      </c>
      <c r="AN1584" s="2"/>
    </row>
    <row r="1585" spans="1:40" x14ac:dyDescent="0.45">
      <c r="A1585">
        <v>1584</v>
      </c>
      <c r="B1585" t="s">
        <v>373</v>
      </c>
      <c r="C1585">
        <v>1953</v>
      </c>
      <c r="D1585">
        <v>34</v>
      </c>
      <c r="E1585" t="s">
        <v>228</v>
      </c>
      <c r="F1585" t="s">
        <v>17</v>
      </c>
      <c r="G1585">
        <v>625</v>
      </c>
      <c r="H1585">
        <v>108</v>
      </c>
      <c r="I1585">
        <v>142</v>
      </c>
      <c r="J1585">
        <v>97</v>
      </c>
      <c r="K1585">
        <v>25</v>
      </c>
      <c r="L1585">
        <v>7</v>
      </c>
      <c r="M1585">
        <v>22</v>
      </c>
      <c r="N1585">
        <v>82</v>
      </c>
      <c r="O1585">
        <v>104</v>
      </c>
      <c r="P1585" s="28">
        <v>5.0999999999999996</v>
      </c>
      <c r="Q1585">
        <v>2.9</v>
      </c>
      <c r="R1585">
        <v>4.7</v>
      </c>
      <c r="S1585">
        <v>1.4</v>
      </c>
      <c r="T1585">
        <v>8</v>
      </c>
      <c r="U1585">
        <v>8</v>
      </c>
      <c r="V1585">
        <v>-47.217614202620098</v>
      </c>
      <c r="W1585">
        <v>11.377691778016374</v>
      </c>
      <c r="X1585">
        <v>3.7592595543999527</v>
      </c>
      <c r="Y1585">
        <v>13.702846068788116</v>
      </c>
      <c r="Z1585">
        <v>-5.7773437394384048</v>
      </c>
      <c r="AA1585">
        <v>-2.2927929731690497</v>
      </c>
      <c r="AB1585">
        <v>-0.94232192630497602</v>
      </c>
      <c r="AC1585">
        <v>0.88079299943375178</v>
      </c>
      <c r="AD1585">
        <v>-3.5537250258224837</v>
      </c>
      <c r="AE1585">
        <v>19.322432841226114</v>
      </c>
      <c r="AF1585">
        <v>-9.5388597015031049</v>
      </c>
      <c r="AG1585">
        <v>6.3465129189921266</v>
      </c>
      <c r="AH1585">
        <v>6.896104572843492</v>
      </c>
      <c r="AI1585">
        <v>-0.15487176236130337</v>
      </c>
      <c r="AJ1585">
        <v>-1.749030697818456</v>
      </c>
      <c r="AK1585">
        <v>-1.076624715799408</v>
      </c>
      <c r="AL1585">
        <v>-10.017544011137364</v>
      </c>
      <c r="AM1585">
        <v>4.4608389086268552E-5</v>
      </c>
      <c r="AN1585" s="2"/>
    </row>
    <row r="1586" spans="1:40" x14ac:dyDescent="0.45">
      <c r="A1586">
        <v>1585</v>
      </c>
      <c r="B1586" t="s">
        <v>45</v>
      </c>
      <c r="C1586">
        <v>2018</v>
      </c>
      <c r="D1586">
        <v>28</v>
      </c>
      <c r="E1586" t="s">
        <v>46</v>
      </c>
      <c r="F1586" t="s">
        <v>13</v>
      </c>
      <c r="G1586">
        <v>599</v>
      </c>
      <c r="H1586">
        <v>84</v>
      </c>
      <c r="I1586">
        <v>169</v>
      </c>
      <c r="J1586">
        <v>125</v>
      </c>
      <c r="K1586">
        <v>29</v>
      </c>
      <c r="L1586">
        <v>2</v>
      </c>
      <c r="M1586">
        <v>17</v>
      </c>
      <c r="N1586">
        <v>55</v>
      </c>
      <c r="O1586">
        <v>130</v>
      </c>
      <c r="P1586" s="28">
        <v>5.0999999999999996</v>
      </c>
      <c r="Q1586">
        <v>3.1</v>
      </c>
      <c r="R1586">
        <v>4.8</v>
      </c>
      <c r="S1586">
        <v>0.7</v>
      </c>
      <c r="T1586">
        <v>22</v>
      </c>
      <c r="U1586">
        <v>1</v>
      </c>
      <c r="V1586">
        <v>-47.217614202620098</v>
      </c>
      <c r="W1586">
        <v>10.904379800050894</v>
      </c>
      <c r="X1586">
        <v>2.9238685423110744</v>
      </c>
      <c r="Y1586">
        <v>16.308316800177405</v>
      </c>
      <c r="Z1586">
        <v>-7.4450305920597994</v>
      </c>
      <c r="AA1586">
        <v>-2.6596398488760977</v>
      </c>
      <c r="AB1586">
        <v>-0.269234836087136</v>
      </c>
      <c r="AC1586">
        <v>0.68061277228971728</v>
      </c>
      <c r="AD1586">
        <v>-2.3835960539053245</v>
      </c>
      <c r="AE1586">
        <v>24.153041051532639</v>
      </c>
      <c r="AF1586">
        <v>-9.5388597015031049</v>
      </c>
      <c r="AG1586">
        <v>6.7842034651295142</v>
      </c>
      <c r="AH1586">
        <v>7.0428302020529276</v>
      </c>
      <c r="AI1586">
        <v>-7.7435881180651686E-2</v>
      </c>
      <c r="AJ1586">
        <v>-4.8098344190007536</v>
      </c>
      <c r="AK1586">
        <v>-0.134578089474926</v>
      </c>
      <c r="AL1586">
        <v>-5.738570991163721</v>
      </c>
      <c r="AM1586">
        <v>3.2090344368008953E-3</v>
      </c>
      <c r="AN1586" s="2"/>
    </row>
    <row r="1587" spans="1:40" x14ac:dyDescent="0.45">
      <c r="A1587">
        <v>1586</v>
      </c>
      <c r="B1587" t="s">
        <v>804</v>
      </c>
      <c r="C1587">
        <v>1949</v>
      </c>
      <c r="D1587">
        <v>42</v>
      </c>
      <c r="E1587" t="s">
        <v>31</v>
      </c>
      <c r="F1587" t="s">
        <v>13</v>
      </c>
      <c r="G1587">
        <v>619</v>
      </c>
      <c r="H1587">
        <v>82</v>
      </c>
      <c r="I1587">
        <v>148</v>
      </c>
      <c r="J1587">
        <v>117</v>
      </c>
      <c r="K1587">
        <v>21</v>
      </c>
      <c r="L1587">
        <v>5</v>
      </c>
      <c r="M1587">
        <v>7</v>
      </c>
      <c r="N1587">
        <v>121</v>
      </c>
      <c r="O1587">
        <v>125</v>
      </c>
      <c r="P1587" s="28">
        <v>5.0999999999999996</v>
      </c>
      <c r="Q1587">
        <v>3.4</v>
      </c>
      <c r="R1587">
        <v>4.9000000000000004</v>
      </c>
      <c r="S1587">
        <v>1.1000000000000001</v>
      </c>
      <c r="T1587">
        <v>27</v>
      </c>
      <c r="U1587">
        <v>-4</v>
      </c>
      <c r="V1587">
        <v>-47.217614202620098</v>
      </c>
      <c r="W1587">
        <v>11.268465936947416</v>
      </c>
      <c r="X1587">
        <v>2.854252624637001</v>
      </c>
      <c r="Y1587">
        <v>14.281839564652403</v>
      </c>
      <c r="Z1587">
        <v>-6.9685486341679725</v>
      </c>
      <c r="AA1587">
        <v>-1.925946097462002</v>
      </c>
      <c r="AB1587">
        <v>-0.67308709021783997</v>
      </c>
      <c r="AC1587">
        <v>0.28025231800164829</v>
      </c>
      <c r="AD1587">
        <v>-5.2439113185917137</v>
      </c>
      <c r="AE1587">
        <v>23.224077934166001</v>
      </c>
      <c r="AF1587">
        <v>-9.5388597015031049</v>
      </c>
      <c r="AG1587">
        <v>7.4407392843355966</v>
      </c>
      <c r="AH1587">
        <v>7.1895558312623642</v>
      </c>
      <c r="AI1587">
        <v>-0.12168495614102411</v>
      </c>
      <c r="AJ1587">
        <v>-5.9029786051372888</v>
      </c>
      <c r="AK1587">
        <v>0.538312357899704</v>
      </c>
      <c r="AL1587">
        <v>-10.515134753938922</v>
      </c>
      <c r="AM1587">
        <v>2.712209424633488E-5</v>
      </c>
      <c r="AN1587" s="2"/>
    </row>
    <row r="1588" spans="1:40" x14ac:dyDescent="0.45">
      <c r="A1588">
        <v>1587</v>
      </c>
      <c r="B1588" t="s">
        <v>805</v>
      </c>
      <c r="C1588">
        <v>2006</v>
      </c>
      <c r="D1588">
        <v>29</v>
      </c>
      <c r="E1588" t="s">
        <v>55</v>
      </c>
      <c r="F1588" t="s">
        <v>13</v>
      </c>
      <c r="G1588">
        <v>517</v>
      </c>
      <c r="H1588">
        <v>86</v>
      </c>
      <c r="I1588">
        <v>147</v>
      </c>
      <c r="J1588">
        <v>99</v>
      </c>
      <c r="K1588">
        <v>34</v>
      </c>
      <c r="L1588">
        <v>2</v>
      </c>
      <c r="M1588">
        <v>8</v>
      </c>
      <c r="N1588">
        <v>33</v>
      </c>
      <c r="O1588">
        <v>124</v>
      </c>
      <c r="P1588" s="28">
        <v>5.0999999999999996</v>
      </c>
      <c r="Q1588">
        <v>3.3</v>
      </c>
      <c r="R1588">
        <v>3.3</v>
      </c>
      <c r="S1588">
        <v>1.4</v>
      </c>
      <c r="T1588">
        <v>18</v>
      </c>
      <c r="U1588">
        <v>1</v>
      </c>
      <c r="V1588">
        <v>-47.217614202620098</v>
      </c>
      <c r="W1588">
        <v>9.4116266387751448</v>
      </c>
      <c r="X1588">
        <v>2.9934844599851478</v>
      </c>
      <c r="Y1588">
        <v>14.185340648675021</v>
      </c>
      <c r="Z1588">
        <v>-5.8964642289113609</v>
      </c>
      <c r="AA1588">
        <v>-3.1181984435099079</v>
      </c>
      <c r="AB1588">
        <v>-0.269234836087136</v>
      </c>
      <c r="AC1588">
        <v>0.32028836343045519</v>
      </c>
      <c r="AD1588">
        <v>-1.4301576323431948</v>
      </c>
      <c r="AE1588">
        <v>23.038285310692672</v>
      </c>
      <c r="AF1588">
        <v>-9.5388597015031049</v>
      </c>
      <c r="AG1588">
        <v>7.2218940112669019</v>
      </c>
      <c r="AH1588">
        <v>4.8419457639113874</v>
      </c>
      <c r="AI1588">
        <v>-0.15487176236130337</v>
      </c>
      <c r="AJ1588">
        <v>-3.9353190700915262</v>
      </c>
      <c r="AK1588">
        <v>-0.134578089474926</v>
      </c>
      <c r="AL1588">
        <v>-9.6824327701658319</v>
      </c>
      <c r="AM1588">
        <v>6.2365698465560986E-5</v>
      </c>
      <c r="AN1588" s="2"/>
    </row>
    <row r="1589" spans="1:40" x14ac:dyDescent="0.45">
      <c r="A1589">
        <v>1588</v>
      </c>
      <c r="B1589" t="s">
        <v>520</v>
      </c>
      <c r="C1589">
        <v>1978</v>
      </c>
      <c r="D1589">
        <v>28</v>
      </c>
      <c r="E1589" t="s">
        <v>28</v>
      </c>
      <c r="F1589" t="s">
        <v>17</v>
      </c>
      <c r="G1589">
        <v>645</v>
      </c>
      <c r="H1589">
        <v>62</v>
      </c>
      <c r="I1589">
        <v>172</v>
      </c>
      <c r="J1589">
        <v>124</v>
      </c>
      <c r="K1589">
        <v>34</v>
      </c>
      <c r="L1589">
        <v>3</v>
      </c>
      <c r="M1589">
        <v>33</v>
      </c>
      <c r="N1589">
        <v>39</v>
      </c>
      <c r="O1589">
        <v>106</v>
      </c>
      <c r="P1589" s="28">
        <v>5.0999999999999996</v>
      </c>
      <c r="Q1589">
        <v>3.1</v>
      </c>
      <c r="R1589">
        <v>2.9</v>
      </c>
      <c r="S1589">
        <v>2.2000000000000002</v>
      </c>
      <c r="T1589">
        <v>6</v>
      </c>
      <c r="U1589">
        <v>2</v>
      </c>
      <c r="V1589">
        <v>-47.217614202620098</v>
      </c>
      <c r="W1589">
        <v>11.741777914912898</v>
      </c>
      <c r="X1589">
        <v>2.158093447896269</v>
      </c>
      <c r="Y1589">
        <v>16.597813548109549</v>
      </c>
      <c r="Z1589">
        <v>-7.385470347323321</v>
      </c>
      <c r="AA1589">
        <v>-3.1181984435099079</v>
      </c>
      <c r="AB1589">
        <v>-0.40385225413070402</v>
      </c>
      <c r="AC1589">
        <v>1.3211894991506277</v>
      </c>
      <c r="AD1589">
        <v>-1.6901862927692302</v>
      </c>
      <c r="AE1589">
        <v>19.694018088172768</v>
      </c>
      <c r="AF1589">
        <v>-9.5388597015031049</v>
      </c>
      <c r="AG1589">
        <v>6.7842034651295142</v>
      </c>
      <c r="AH1589">
        <v>4.2550432470736439</v>
      </c>
      <c r="AI1589">
        <v>-0.24336991228204821</v>
      </c>
      <c r="AJ1589">
        <v>-1.3117730233638421</v>
      </c>
      <c r="AK1589">
        <v>-0.269156178949852</v>
      </c>
      <c r="AL1589">
        <v>-8.6263411460068333</v>
      </c>
      <c r="AM1589">
        <v>1.7928740065010983E-4</v>
      </c>
      <c r="AN1589" s="2"/>
    </row>
    <row r="1590" spans="1:40" x14ac:dyDescent="0.45">
      <c r="A1590">
        <v>1589</v>
      </c>
      <c r="B1590" t="s">
        <v>372</v>
      </c>
      <c r="C1590">
        <v>2023</v>
      </c>
      <c r="D1590">
        <v>30</v>
      </c>
      <c r="E1590" t="s">
        <v>235</v>
      </c>
      <c r="F1590" t="s">
        <v>13</v>
      </c>
      <c r="G1590">
        <v>691</v>
      </c>
      <c r="H1590">
        <v>87</v>
      </c>
      <c r="I1590">
        <v>172</v>
      </c>
      <c r="J1590">
        <v>107</v>
      </c>
      <c r="K1590">
        <v>36</v>
      </c>
      <c r="L1590">
        <v>5</v>
      </c>
      <c r="M1590">
        <v>28</v>
      </c>
      <c r="N1590">
        <v>73</v>
      </c>
      <c r="O1590">
        <v>130</v>
      </c>
      <c r="P1590" s="28">
        <v>5.0999999999999996</v>
      </c>
      <c r="Q1590">
        <v>3</v>
      </c>
      <c r="R1590">
        <v>5</v>
      </c>
      <c r="S1590">
        <v>0.2</v>
      </c>
      <c r="T1590">
        <v>22</v>
      </c>
      <c r="U1590">
        <v>5</v>
      </c>
      <c r="V1590">
        <v>-47.217614202620098</v>
      </c>
      <c r="W1590">
        <v>12.579176029774903</v>
      </c>
      <c r="X1590">
        <v>3.028292418822184</v>
      </c>
      <c r="Y1590">
        <v>16.597813548109549</v>
      </c>
      <c r="Z1590">
        <v>-6.3729461868031887</v>
      </c>
      <c r="AA1590">
        <v>-3.3016218813634319</v>
      </c>
      <c r="AB1590">
        <v>-0.67308709021783997</v>
      </c>
      <c r="AC1590">
        <v>1.1210092720065932</v>
      </c>
      <c r="AD1590">
        <v>-3.1636820351834309</v>
      </c>
      <c r="AE1590">
        <v>24.153041051532639</v>
      </c>
      <c r="AF1590">
        <v>-9.5388597015031049</v>
      </c>
      <c r="AG1590">
        <v>6.5653581920608204</v>
      </c>
      <c r="AH1590">
        <v>7.3362814604717999</v>
      </c>
      <c r="AI1590">
        <v>-2.21245374801862E-2</v>
      </c>
      <c r="AJ1590">
        <v>-4.8098344190007536</v>
      </c>
      <c r="AK1590">
        <v>-0.67289044737463</v>
      </c>
      <c r="AL1590">
        <v>-4.3916885287681833</v>
      </c>
      <c r="AM1590">
        <v>1.2228422380507397E-2</v>
      </c>
      <c r="AN1590" s="2"/>
    </row>
    <row r="1591" spans="1:40" x14ac:dyDescent="0.45">
      <c r="A1591">
        <v>1590</v>
      </c>
      <c r="B1591" t="s">
        <v>612</v>
      </c>
      <c r="C1591">
        <v>2007</v>
      </c>
      <c r="D1591">
        <v>24</v>
      </c>
      <c r="E1591" t="s">
        <v>313</v>
      </c>
      <c r="F1591" t="s">
        <v>17</v>
      </c>
      <c r="G1591">
        <v>765</v>
      </c>
      <c r="H1591">
        <v>119</v>
      </c>
      <c r="I1591">
        <v>191</v>
      </c>
      <c r="J1591">
        <v>131</v>
      </c>
      <c r="K1591">
        <v>36</v>
      </c>
      <c r="L1591">
        <v>12</v>
      </c>
      <c r="M1591">
        <v>78</v>
      </c>
      <c r="N1591">
        <v>77</v>
      </c>
      <c r="O1591">
        <v>102</v>
      </c>
      <c r="P1591" s="28">
        <v>5.0999999999999996</v>
      </c>
      <c r="Q1591">
        <v>3.1</v>
      </c>
      <c r="R1591">
        <v>4.0999999999999996</v>
      </c>
      <c r="S1591">
        <v>1.9</v>
      </c>
      <c r="T1591">
        <v>3</v>
      </c>
      <c r="U1591">
        <v>9</v>
      </c>
      <c r="V1591">
        <v>-47.217614202620098</v>
      </c>
      <c r="W1591">
        <v>13.926294736292041</v>
      </c>
      <c r="X1591">
        <v>4.142147101607355</v>
      </c>
      <c r="Y1591">
        <v>18.43129295167979</v>
      </c>
      <c r="Z1591">
        <v>-7.8023920604786703</v>
      </c>
      <c r="AA1591">
        <v>-3.3016218813634319</v>
      </c>
      <c r="AB1591">
        <v>-1.6154090165228161</v>
      </c>
      <c r="AC1591">
        <v>3.1228115434469381</v>
      </c>
      <c r="AD1591">
        <v>-3.3370344754674544</v>
      </c>
      <c r="AE1591">
        <v>18.950847594279455</v>
      </c>
      <c r="AF1591">
        <v>-9.5388597015031049</v>
      </c>
      <c r="AG1591">
        <v>6.7842034651295142</v>
      </c>
      <c r="AH1591">
        <v>6.0157507975868754</v>
      </c>
      <c r="AI1591">
        <v>-0.21018310606176888</v>
      </c>
      <c r="AJ1591">
        <v>-0.65588651168192103</v>
      </c>
      <c r="AK1591">
        <v>-1.211202805274334</v>
      </c>
      <c r="AL1591">
        <v>-3.5168555709516234</v>
      </c>
      <c r="AM1591">
        <v>2.8836424959308635E-2</v>
      </c>
      <c r="AN1591" s="2"/>
    </row>
    <row r="1592" spans="1:40" x14ac:dyDescent="0.45">
      <c r="A1592">
        <v>1591</v>
      </c>
      <c r="B1592" t="s">
        <v>316</v>
      </c>
      <c r="C1592">
        <v>1976</v>
      </c>
      <c r="D1592">
        <v>24</v>
      </c>
      <c r="E1592" t="s">
        <v>117</v>
      </c>
      <c r="F1592" t="s">
        <v>17</v>
      </c>
      <c r="G1592">
        <v>567</v>
      </c>
      <c r="H1592">
        <v>81</v>
      </c>
      <c r="I1592">
        <v>139</v>
      </c>
      <c r="J1592">
        <v>96</v>
      </c>
      <c r="K1592">
        <v>26</v>
      </c>
      <c r="L1592">
        <v>4</v>
      </c>
      <c r="M1592">
        <v>26</v>
      </c>
      <c r="N1592">
        <v>65</v>
      </c>
      <c r="O1592">
        <v>135</v>
      </c>
      <c r="P1592" s="28">
        <v>5.0999999999999996</v>
      </c>
      <c r="Q1592">
        <v>3.3</v>
      </c>
      <c r="R1592">
        <v>4.0999999999999996</v>
      </c>
      <c r="S1592">
        <v>0.4</v>
      </c>
      <c r="T1592">
        <v>22</v>
      </c>
      <c r="U1592">
        <v>4</v>
      </c>
      <c r="V1592">
        <v>-47.217614202620098</v>
      </c>
      <c r="W1592">
        <v>10.321841981016455</v>
      </c>
      <c r="X1592">
        <v>2.8194446657999648</v>
      </c>
      <c r="Y1592">
        <v>13.413349320855973</v>
      </c>
      <c r="Z1592">
        <v>-5.7177834947019264</v>
      </c>
      <c r="AA1592">
        <v>-2.384504692095812</v>
      </c>
      <c r="AB1592">
        <v>-0.538469672174272</v>
      </c>
      <c r="AC1592">
        <v>1.0409371811489794</v>
      </c>
      <c r="AD1592">
        <v>-2.8169771546153837</v>
      </c>
      <c r="AE1592">
        <v>25.082004168899282</v>
      </c>
      <c r="AF1592">
        <v>-9.5388597015031049</v>
      </c>
      <c r="AG1592">
        <v>7.2218940112669019</v>
      </c>
      <c r="AH1592">
        <v>6.0157507975868754</v>
      </c>
      <c r="AI1592">
        <v>-4.4249074960372399E-2</v>
      </c>
      <c r="AJ1592">
        <v>-4.8098344190007536</v>
      </c>
      <c r="AK1592">
        <v>-0.538312357899704</v>
      </c>
      <c r="AL1592">
        <v>-7.6913826429969987</v>
      </c>
      <c r="AM1592">
        <v>4.5653769612673961E-4</v>
      </c>
      <c r="AN1592" s="2"/>
    </row>
    <row r="1593" spans="1:40" x14ac:dyDescent="0.45">
      <c r="A1593">
        <v>1592</v>
      </c>
      <c r="B1593" t="s">
        <v>806</v>
      </c>
      <c r="C1593">
        <v>2019</v>
      </c>
      <c r="D1593">
        <v>28</v>
      </c>
      <c r="E1593" t="s">
        <v>25</v>
      </c>
      <c r="F1593" t="s">
        <v>17</v>
      </c>
      <c r="G1593">
        <v>549</v>
      </c>
      <c r="H1593">
        <v>61</v>
      </c>
      <c r="I1593">
        <v>136</v>
      </c>
      <c r="J1593">
        <v>96</v>
      </c>
      <c r="K1593">
        <v>25</v>
      </c>
      <c r="L1593">
        <v>4</v>
      </c>
      <c r="M1593">
        <v>24</v>
      </c>
      <c r="N1593">
        <v>47</v>
      </c>
      <c r="O1593">
        <v>108</v>
      </c>
      <c r="P1593" s="28">
        <v>5.0999999999999996</v>
      </c>
      <c r="Q1593">
        <v>3.4</v>
      </c>
      <c r="R1593">
        <v>3.6</v>
      </c>
      <c r="S1593">
        <v>1.9</v>
      </c>
      <c r="T1593">
        <v>8</v>
      </c>
      <c r="U1593">
        <v>7</v>
      </c>
      <c r="V1593">
        <v>-47.217614202620098</v>
      </c>
      <c r="W1593">
        <v>9.9941644578095836</v>
      </c>
      <c r="X1593">
        <v>2.1232854890592328</v>
      </c>
      <c r="Y1593">
        <v>13.123852572923829</v>
      </c>
      <c r="Z1593">
        <v>-5.7177834947019264</v>
      </c>
      <c r="AA1593">
        <v>-2.2927929731690497</v>
      </c>
      <c r="AB1593">
        <v>-0.538469672174272</v>
      </c>
      <c r="AC1593">
        <v>0.96086509029136558</v>
      </c>
      <c r="AD1593">
        <v>-2.0368911733372772</v>
      </c>
      <c r="AE1593">
        <v>20.065603335119423</v>
      </c>
      <c r="AF1593">
        <v>-9.5388597015031049</v>
      </c>
      <c r="AG1593">
        <v>7.4407392843355966</v>
      </c>
      <c r="AH1593">
        <v>5.2821226515396962</v>
      </c>
      <c r="AI1593">
        <v>-0.21018310606176888</v>
      </c>
      <c r="AJ1593">
        <v>-1.749030697818456</v>
      </c>
      <c r="AK1593">
        <v>-0.94204662632448199</v>
      </c>
      <c r="AL1593">
        <v>-11.253038766631711</v>
      </c>
      <c r="AM1593">
        <v>1.2967663344090018E-5</v>
      </c>
      <c r="AN1593" s="2"/>
    </row>
    <row r="1594" spans="1:40" x14ac:dyDescent="0.45">
      <c r="A1594">
        <v>1593</v>
      </c>
      <c r="B1594" t="s">
        <v>250</v>
      </c>
      <c r="C1594">
        <v>1949</v>
      </c>
      <c r="D1594">
        <v>32</v>
      </c>
      <c r="E1594" t="s">
        <v>251</v>
      </c>
      <c r="F1594" t="s">
        <v>17</v>
      </c>
      <c r="G1594">
        <v>578</v>
      </c>
      <c r="H1594">
        <v>77</v>
      </c>
      <c r="I1594">
        <v>135</v>
      </c>
      <c r="J1594">
        <v>84</v>
      </c>
      <c r="K1594">
        <v>29</v>
      </c>
      <c r="L1594">
        <v>5</v>
      </c>
      <c r="M1594">
        <v>0</v>
      </c>
      <c r="N1594">
        <v>90</v>
      </c>
      <c r="O1594">
        <v>135</v>
      </c>
      <c r="P1594" s="28">
        <v>5.0999999999999996</v>
      </c>
      <c r="Q1594">
        <v>2.8</v>
      </c>
      <c r="R1594">
        <v>4.7</v>
      </c>
      <c r="S1594">
        <v>0.4</v>
      </c>
      <c r="T1594">
        <v>27</v>
      </c>
      <c r="U1594">
        <v>-3</v>
      </c>
      <c r="V1594">
        <v>-47.217614202620098</v>
      </c>
      <c r="W1594">
        <v>10.522089356309543</v>
      </c>
      <c r="X1594">
        <v>2.680212830451818</v>
      </c>
      <c r="Y1594">
        <v>13.027353656946449</v>
      </c>
      <c r="Z1594">
        <v>-5.0030605578641856</v>
      </c>
      <c r="AA1594">
        <v>-2.6596398488760977</v>
      </c>
      <c r="AB1594">
        <v>-0.67308709021783997</v>
      </c>
      <c r="AC1594">
        <v>0</v>
      </c>
      <c r="AD1594">
        <v>-3.900429906390531</v>
      </c>
      <c r="AE1594">
        <v>25.082004168899282</v>
      </c>
      <c r="AF1594">
        <v>-9.5388597015031049</v>
      </c>
      <c r="AG1594">
        <v>6.1276676459234318</v>
      </c>
      <c r="AH1594">
        <v>6.896104572843492</v>
      </c>
      <c r="AI1594">
        <v>-4.4249074960372399E-2</v>
      </c>
      <c r="AJ1594">
        <v>-5.9029786051372888</v>
      </c>
      <c r="AK1594">
        <v>0.403734268424778</v>
      </c>
      <c r="AL1594">
        <v>-10.200752487770728</v>
      </c>
      <c r="AM1594">
        <v>3.7140979491270583E-5</v>
      </c>
      <c r="AN1594" s="2"/>
    </row>
    <row r="1595" spans="1:40" x14ac:dyDescent="0.45">
      <c r="A1595">
        <v>1594</v>
      </c>
      <c r="B1595" t="s">
        <v>178</v>
      </c>
      <c r="C1595">
        <v>1975</v>
      </c>
      <c r="D1595">
        <v>26</v>
      </c>
      <c r="E1595" t="s">
        <v>37</v>
      </c>
      <c r="F1595" t="s">
        <v>17</v>
      </c>
      <c r="G1595">
        <v>704</v>
      </c>
      <c r="H1595">
        <v>85</v>
      </c>
      <c r="I1595">
        <v>210</v>
      </c>
      <c r="J1595">
        <v>148</v>
      </c>
      <c r="K1595">
        <v>38</v>
      </c>
      <c r="L1595">
        <v>6</v>
      </c>
      <c r="M1595">
        <v>11</v>
      </c>
      <c r="N1595">
        <v>33</v>
      </c>
      <c r="O1595">
        <v>134</v>
      </c>
      <c r="P1595" s="28">
        <v>5.0999999999999996</v>
      </c>
      <c r="Q1595">
        <v>2.9</v>
      </c>
      <c r="R1595">
        <v>4.5</v>
      </c>
      <c r="S1595">
        <v>-0.4</v>
      </c>
      <c r="T1595">
        <v>30</v>
      </c>
      <c r="U1595">
        <v>1</v>
      </c>
      <c r="V1595">
        <v>-47.217614202620098</v>
      </c>
      <c r="W1595">
        <v>12.815832018757643</v>
      </c>
      <c r="X1595">
        <v>2.9586765011481111</v>
      </c>
      <c r="Y1595">
        <v>20.264772355250031</v>
      </c>
      <c r="Z1595">
        <v>-8.8149162209988035</v>
      </c>
      <c r="AA1595">
        <v>-3.4850453192169559</v>
      </c>
      <c r="AB1595">
        <v>-0.80770450826140805</v>
      </c>
      <c r="AC1595">
        <v>0.44039649971687589</v>
      </c>
      <c r="AD1595">
        <v>-1.4301576323431948</v>
      </c>
      <c r="AE1595">
        <v>24.896211545425952</v>
      </c>
      <c r="AF1595">
        <v>-9.5388597015031049</v>
      </c>
      <c r="AG1595">
        <v>6.3465129189921266</v>
      </c>
      <c r="AH1595">
        <v>6.6026533144246198</v>
      </c>
      <c r="AI1595">
        <v>4.4249074960372399E-2</v>
      </c>
      <c r="AJ1595">
        <v>-6.5588651168192103</v>
      </c>
      <c r="AK1595">
        <v>-0.134578089474926</v>
      </c>
      <c r="AL1595">
        <v>-3.6184365625619659</v>
      </c>
      <c r="AM1595">
        <v>2.612382167765501E-2</v>
      </c>
      <c r="AN1595" s="2"/>
    </row>
    <row r="1596" spans="1:40" x14ac:dyDescent="0.45">
      <c r="A1596">
        <v>1595</v>
      </c>
      <c r="B1596" t="s">
        <v>808</v>
      </c>
      <c r="C1596">
        <v>2010</v>
      </c>
      <c r="D1596">
        <v>33</v>
      </c>
      <c r="E1596" t="s">
        <v>809</v>
      </c>
      <c r="F1596" t="s">
        <v>17</v>
      </c>
      <c r="G1596">
        <v>640</v>
      </c>
      <c r="H1596">
        <v>74</v>
      </c>
      <c r="I1596">
        <v>149</v>
      </c>
      <c r="J1596">
        <v>81</v>
      </c>
      <c r="K1596">
        <v>42</v>
      </c>
      <c r="L1596">
        <v>3</v>
      </c>
      <c r="M1596">
        <v>1</v>
      </c>
      <c r="N1596">
        <v>31</v>
      </c>
      <c r="O1596">
        <v>98</v>
      </c>
      <c r="P1596" s="28">
        <v>5.0999999999999996</v>
      </c>
      <c r="Q1596">
        <v>3</v>
      </c>
      <c r="R1596">
        <v>2.2000000000000002</v>
      </c>
      <c r="S1596">
        <v>3.8</v>
      </c>
      <c r="T1596">
        <v>-4</v>
      </c>
      <c r="U1596">
        <v>-4</v>
      </c>
      <c r="V1596">
        <v>-47.217614202620098</v>
      </c>
      <c r="W1596">
        <v>11.650756380688767</v>
      </c>
      <c r="X1596">
        <v>2.5757889539407084</v>
      </c>
      <c r="Y1596">
        <v>14.378338480629784</v>
      </c>
      <c r="Z1596">
        <v>-4.8243798236547502</v>
      </c>
      <c r="AA1596">
        <v>-3.8518921949240039</v>
      </c>
      <c r="AB1596">
        <v>-0.40385225413070402</v>
      </c>
      <c r="AC1596">
        <v>4.0036045428806899E-2</v>
      </c>
      <c r="AD1596">
        <v>-1.3434814122011829</v>
      </c>
      <c r="AE1596">
        <v>18.207677100386146</v>
      </c>
      <c r="AF1596">
        <v>-9.5388597015031049</v>
      </c>
      <c r="AG1596">
        <v>6.5653581920608204</v>
      </c>
      <c r="AH1596">
        <v>3.2279638426075921</v>
      </c>
      <c r="AI1596">
        <v>-0.42036621212353775</v>
      </c>
      <c r="AJ1596">
        <v>0.874515348909228</v>
      </c>
      <c r="AK1596">
        <v>0.538312357899704</v>
      </c>
      <c r="AL1596">
        <v>-9.541699098605827</v>
      </c>
      <c r="AM1596">
        <v>7.1789603475461267E-5</v>
      </c>
      <c r="AN1596" s="2"/>
    </row>
    <row r="1597" spans="1:40" x14ac:dyDescent="0.45">
      <c r="A1597">
        <v>1596</v>
      </c>
      <c r="B1597" t="s">
        <v>810</v>
      </c>
      <c r="C1597">
        <v>1993</v>
      </c>
      <c r="D1597">
        <v>25</v>
      </c>
      <c r="E1597" t="s">
        <v>25</v>
      </c>
      <c r="F1597" t="s">
        <v>17</v>
      </c>
      <c r="G1597">
        <v>612</v>
      </c>
      <c r="H1597">
        <v>89</v>
      </c>
      <c r="I1597">
        <v>186</v>
      </c>
      <c r="J1597">
        <v>143</v>
      </c>
      <c r="K1597">
        <v>24</v>
      </c>
      <c r="L1597">
        <v>3</v>
      </c>
      <c r="M1597">
        <v>46</v>
      </c>
      <c r="N1597">
        <v>62</v>
      </c>
      <c r="O1597">
        <v>142</v>
      </c>
      <c r="P1597" s="28">
        <v>5.0999999999999996</v>
      </c>
      <c r="Q1597">
        <v>3.3</v>
      </c>
      <c r="R1597">
        <v>4.8</v>
      </c>
      <c r="S1597">
        <v>-0.5</v>
      </c>
      <c r="T1597">
        <v>35</v>
      </c>
      <c r="U1597">
        <v>3</v>
      </c>
      <c r="V1597">
        <v>-47.217614202620098</v>
      </c>
      <c r="W1597">
        <v>11.141035789033634</v>
      </c>
      <c r="X1597">
        <v>3.0979083364962574</v>
      </c>
      <c r="Y1597">
        <v>17.948798371792883</v>
      </c>
      <c r="Z1597">
        <v>-8.5171149973164102</v>
      </c>
      <c r="AA1597">
        <v>-2.201081254242288</v>
      </c>
      <c r="AB1597">
        <v>-0.40385225413070402</v>
      </c>
      <c r="AC1597">
        <v>1.8416580897251174</v>
      </c>
      <c r="AD1597">
        <v>-2.6869628244023658</v>
      </c>
      <c r="AE1597">
        <v>26.382552533212579</v>
      </c>
      <c r="AF1597">
        <v>-9.5388597015031049</v>
      </c>
      <c r="AG1597">
        <v>7.2218940112669019</v>
      </c>
      <c r="AH1597">
        <v>7.0428302020529276</v>
      </c>
      <c r="AI1597">
        <v>5.5311343700465497E-2</v>
      </c>
      <c r="AJ1597">
        <v>-7.6520093029557446</v>
      </c>
      <c r="AK1597">
        <v>-0.403734268424778</v>
      </c>
      <c r="AL1597">
        <v>-3.8892401283147238</v>
      </c>
      <c r="AM1597">
        <v>2.0050634009193075E-2</v>
      </c>
      <c r="AN1597" s="2"/>
    </row>
    <row r="1598" spans="1:40" x14ac:dyDescent="0.45">
      <c r="A1598">
        <v>1597</v>
      </c>
      <c r="B1598" t="s">
        <v>811</v>
      </c>
      <c r="C1598">
        <v>2000</v>
      </c>
      <c r="D1598">
        <v>34</v>
      </c>
      <c r="E1598" t="s">
        <v>812</v>
      </c>
      <c r="F1598" t="s">
        <v>13</v>
      </c>
      <c r="G1598">
        <v>606</v>
      </c>
      <c r="H1598">
        <v>89</v>
      </c>
      <c r="I1598">
        <v>150</v>
      </c>
      <c r="J1598">
        <v>77</v>
      </c>
      <c r="K1598">
        <v>31</v>
      </c>
      <c r="L1598">
        <v>1</v>
      </c>
      <c r="M1598">
        <v>2</v>
      </c>
      <c r="N1598">
        <v>77</v>
      </c>
      <c r="O1598">
        <v>139</v>
      </c>
      <c r="P1598" s="28">
        <v>5.0999999999999996</v>
      </c>
      <c r="Q1598">
        <v>3</v>
      </c>
      <c r="R1598">
        <v>4.2</v>
      </c>
      <c r="S1598">
        <v>0.2</v>
      </c>
      <c r="T1598">
        <v>30</v>
      </c>
      <c r="U1598">
        <v>0</v>
      </c>
      <c r="V1598">
        <v>-47.217614202620098</v>
      </c>
      <c r="W1598">
        <v>11.031809947964677</v>
      </c>
      <c r="X1598">
        <v>3.0979083364962574</v>
      </c>
      <c r="Y1598">
        <v>14.474837396607164</v>
      </c>
      <c r="Z1598">
        <v>-4.5861388447088363</v>
      </c>
      <c r="AA1598">
        <v>-2.8430632867296222</v>
      </c>
      <c r="AB1598">
        <v>-0.134617418043568</v>
      </c>
      <c r="AC1598">
        <v>8.0072090857613798E-2</v>
      </c>
      <c r="AD1598">
        <v>-3.3370344754674544</v>
      </c>
      <c r="AE1598">
        <v>25.825174662792591</v>
      </c>
      <c r="AF1598">
        <v>-9.5388597015031049</v>
      </c>
      <c r="AG1598">
        <v>6.5653581920608204</v>
      </c>
      <c r="AH1598">
        <v>6.1624764267963119</v>
      </c>
      <c r="AI1598">
        <v>-2.21245374801862E-2</v>
      </c>
      <c r="AJ1598">
        <v>-6.5588651168192103</v>
      </c>
      <c r="AK1598">
        <v>0</v>
      </c>
      <c r="AL1598">
        <v>-7.0006805297966457</v>
      </c>
      <c r="AM1598">
        <v>9.104319721056274E-4</v>
      </c>
      <c r="AN1598" s="2"/>
    </row>
    <row r="1599" spans="1:40" x14ac:dyDescent="0.45">
      <c r="A1599">
        <v>1598</v>
      </c>
      <c r="B1599" t="s">
        <v>647</v>
      </c>
      <c r="C1599">
        <v>2019</v>
      </c>
      <c r="D1599">
        <v>27</v>
      </c>
      <c r="E1599" t="s">
        <v>313</v>
      </c>
      <c r="F1599" t="s">
        <v>17</v>
      </c>
      <c r="G1599">
        <v>567</v>
      </c>
      <c r="H1599">
        <v>83</v>
      </c>
      <c r="I1599">
        <v>162</v>
      </c>
      <c r="J1599">
        <v>100</v>
      </c>
      <c r="K1599">
        <v>38</v>
      </c>
      <c r="L1599">
        <v>1</v>
      </c>
      <c r="M1599">
        <v>5</v>
      </c>
      <c r="N1599">
        <v>35</v>
      </c>
      <c r="O1599">
        <v>143</v>
      </c>
      <c r="P1599" s="28">
        <v>5.0999999999999996</v>
      </c>
      <c r="Q1599">
        <v>3.3</v>
      </c>
      <c r="R1599">
        <v>4.5999999999999996</v>
      </c>
      <c r="S1599">
        <v>0.3</v>
      </c>
      <c r="T1599">
        <v>33</v>
      </c>
      <c r="U1599">
        <v>-1</v>
      </c>
      <c r="V1599">
        <v>-47.217614202620098</v>
      </c>
      <c r="W1599">
        <v>10.321841981016455</v>
      </c>
      <c r="X1599">
        <v>2.8890605834740377</v>
      </c>
      <c r="Y1599">
        <v>15.632824388335738</v>
      </c>
      <c r="Z1599">
        <v>-5.9560244736478394</v>
      </c>
      <c r="AA1599">
        <v>-3.4850453192169559</v>
      </c>
      <c r="AB1599">
        <v>-0.134617418043568</v>
      </c>
      <c r="AC1599">
        <v>0.20018022714403449</v>
      </c>
      <c r="AD1599">
        <v>-1.5168338524852065</v>
      </c>
      <c r="AE1599">
        <v>26.568345156685904</v>
      </c>
      <c r="AF1599">
        <v>-9.5388597015031049</v>
      </c>
      <c r="AG1599">
        <v>7.2218940112669019</v>
      </c>
      <c r="AH1599">
        <v>6.7493789436340554</v>
      </c>
      <c r="AI1599">
        <v>-3.3186806220279294E-2</v>
      </c>
      <c r="AJ1599">
        <v>-7.2147516285011308</v>
      </c>
      <c r="AK1599">
        <v>0.134578089474926</v>
      </c>
      <c r="AL1599">
        <v>-5.3788300212061255</v>
      </c>
      <c r="AM1599">
        <v>4.5920321022720322E-3</v>
      </c>
      <c r="AN1599" s="2"/>
    </row>
    <row r="1600" spans="1:40" x14ac:dyDescent="0.45">
      <c r="A1600">
        <v>1599</v>
      </c>
      <c r="B1600" t="s">
        <v>813</v>
      </c>
      <c r="C1600">
        <v>1977</v>
      </c>
      <c r="D1600">
        <v>30</v>
      </c>
      <c r="E1600" t="s">
        <v>43</v>
      </c>
      <c r="F1600" t="s">
        <v>13</v>
      </c>
      <c r="G1600">
        <v>644</v>
      </c>
      <c r="H1600">
        <v>86</v>
      </c>
      <c r="I1600">
        <v>159</v>
      </c>
      <c r="J1600">
        <v>103</v>
      </c>
      <c r="K1600">
        <v>28</v>
      </c>
      <c r="L1600">
        <v>3</v>
      </c>
      <c r="M1600">
        <v>8</v>
      </c>
      <c r="N1600">
        <v>57</v>
      </c>
      <c r="O1600">
        <v>122</v>
      </c>
      <c r="P1600" s="28">
        <v>5.0999999999999996</v>
      </c>
      <c r="Q1600">
        <v>2.9</v>
      </c>
      <c r="R1600">
        <v>4.2</v>
      </c>
      <c r="S1600">
        <v>1.3</v>
      </c>
      <c r="T1600">
        <v>15</v>
      </c>
      <c r="U1600">
        <v>0</v>
      </c>
      <c r="V1600">
        <v>-47.217614202620098</v>
      </c>
      <c r="W1600">
        <v>11.723573608068072</v>
      </c>
      <c r="X1600">
        <v>2.9934844599851478</v>
      </c>
      <c r="Y1600">
        <v>15.343327640403594</v>
      </c>
      <c r="Z1600">
        <v>-6.1347052078572748</v>
      </c>
      <c r="AA1600">
        <v>-2.5679281299493359</v>
      </c>
      <c r="AB1600">
        <v>-0.40385225413070402</v>
      </c>
      <c r="AC1600">
        <v>0.32028836343045519</v>
      </c>
      <c r="AD1600">
        <v>-2.4702722740473364</v>
      </c>
      <c r="AE1600">
        <v>22.666700063746017</v>
      </c>
      <c r="AF1600">
        <v>-9.5388597015031049</v>
      </c>
      <c r="AG1600">
        <v>6.3465129189921266</v>
      </c>
      <c r="AH1600">
        <v>6.1624764267963119</v>
      </c>
      <c r="AI1600">
        <v>-0.14380949362121029</v>
      </c>
      <c r="AJ1600">
        <v>-3.2794325584096051</v>
      </c>
      <c r="AK1600">
        <v>0</v>
      </c>
      <c r="AL1600">
        <v>-6.2001103407169413</v>
      </c>
      <c r="AM1600">
        <v>2.0250973786091623E-3</v>
      </c>
      <c r="AN1600" s="2"/>
    </row>
    <row r="1601" spans="1:40" x14ac:dyDescent="0.45">
      <c r="A1601">
        <v>1600</v>
      </c>
      <c r="B1601" t="s">
        <v>80</v>
      </c>
      <c r="C1601">
        <v>2012</v>
      </c>
      <c r="D1601">
        <v>28</v>
      </c>
      <c r="E1601" t="s">
        <v>40</v>
      </c>
      <c r="F1601" t="s">
        <v>13</v>
      </c>
      <c r="G1601">
        <v>623</v>
      </c>
      <c r="H1601">
        <v>81</v>
      </c>
      <c r="I1601">
        <v>163</v>
      </c>
      <c r="J1601">
        <v>106</v>
      </c>
      <c r="K1601">
        <v>39</v>
      </c>
      <c r="L1601">
        <v>3</v>
      </c>
      <c r="M1601">
        <v>20</v>
      </c>
      <c r="N1601">
        <v>48</v>
      </c>
      <c r="O1601">
        <v>114</v>
      </c>
      <c r="P1601" s="28">
        <v>5.0999999999999996</v>
      </c>
      <c r="Q1601">
        <v>2.9</v>
      </c>
      <c r="R1601">
        <v>4.0999999999999996</v>
      </c>
      <c r="S1601">
        <v>1.5</v>
      </c>
      <c r="T1601">
        <v>10</v>
      </c>
      <c r="U1601">
        <v>4</v>
      </c>
      <c r="V1601">
        <v>-47.217614202620098</v>
      </c>
      <c r="W1601">
        <v>11.341283164326722</v>
      </c>
      <c r="X1601">
        <v>2.8194446657999648</v>
      </c>
      <c r="Y1601">
        <v>15.72932330431312</v>
      </c>
      <c r="Z1601">
        <v>-6.3133859420667102</v>
      </c>
      <c r="AA1601">
        <v>-3.5767570381437181</v>
      </c>
      <c r="AB1601">
        <v>-0.40385225413070402</v>
      </c>
      <c r="AC1601">
        <v>0.80072090857613798</v>
      </c>
      <c r="AD1601">
        <v>-2.0802292834082832</v>
      </c>
      <c r="AE1601">
        <v>21.180359075959391</v>
      </c>
      <c r="AF1601">
        <v>-9.5388597015031049</v>
      </c>
      <c r="AG1601">
        <v>6.3465129189921266</v>
      </c>
      <c r="AH1601">
        <v>6.0157507975868754</v>
      </c>
      <c r="AI1601">
        <v>-0.16593403110139648</v>
      </c>
      <c r="AJ1601">
        <v>-2.1862883722730699</v>
      </c>
      <c r="AK1601">
        <v>-0.538312357899704</v>
      </c>
      <c r="AL1601">
        <v>-7.7878383475924498</v>
      </c>
      <c r="AM1601">
        <v>4.1457651270333866E-4</v>
      </c>
      <c r="AN1601" s="2"/>
    </row>
    <row r="1602" spans="1:40" x14ac:dyDescent="0.45">
      <c r="A1602">
        <v>1601</v>
      </c>
      <c r="B1602" t="s">
        <v>297</v>
      </c>
      <c r="C1602">
        <v>2000</v>
      </c>
      <c r="D1602">
        <v>31</v>
      </c>
      <c r="E1602" t="s">
        <v>313</v>
      </c>
      <c r="F1602" t="s">
        <v>17</v>
      </c>
      <c r="G1602">
        <v>545</v>
      </c>
      <c r="H1602">
        <v>90</v>
      </c>
      <c r="I1602">
        <v>156</v>
      </c>
      <c r="J1602">
        <v>92</v>
      </c>
      <c r="K1602">
        <v>26</v>
      </c>
      <c r="L1602">
        <v>0</v>
      </c>
      <c r="M1602">
        <v>4</v>
      </c>
      <c r="N1602">
        <v>58</v>
      </c>
      <c r="O1602">
        <v>155</v>
      </c>
      <c r="P1602" s="28">
        <v>5.0999999999999996</v>
      </c>
      <c r="Q1602">
        <v>5.5</v>
      </c>
      <c r="R1602">
        <v>0.3</v>
      </c>
      <c r="S1602">
        <v>38</v>
      </c>
      <c r="T1602">
        <v>-2</v>
      </c>
      <c r="U1602">
        <v>-3</v>
      </c>
      <c r="V1602">
        <v>-47.217614202620098</v>
      </c>
      <c r="W1602">
        <v>9.9213472304302783</v>
      </c>
      <c r="X1602">
        <v>3.1327162953332941</v>
      </c>
      <c r="Y1602">
        <v>15.053830892471451</v>
      </c>
      <c r="Z1602">
        <v>-5.4795425157560125</v>
      </c>
      <c r="AA1602">
        <v>-2.384504692095812</v>
      </c>
      <c r="AB1602">
        <v>0</v>
      </c>
      <c r="AC1602">
        <v>0.1601441817152276</v>
      </c>
      <c r="AD1602">
        <v>-2.5136103841183424</v>
      </c>
      <c r="AE1602">
        <v>28.79785663836584</v>
      </c>
      <c r="AF1602">
        <v>-9.5388597015031049</v>
      </c>
      <c r="AG1602">
        <v>12.036490018778171</v>
      </c>
      <c r="AH1602">
        <v>0.44017688762830798</v>
      </c>
      <c r="AI1602">
        <v>-4.2036621212353777</v>
      </c>
      <c r="AJ1602">
        <v>0.437257674454614</v>
      </c>
      <c r="AK1602">
        <v>0.403734268424778</v>
      </c>
      <c r="AL1602">
        <v>-0.95423952972678117</v>
      </c>
      <c r="AM1602">
        <v>0.27803301807952163</v>
      </c>
      <c r="AN1602" s="2"/>
    </row>
    <row r="1603" spans="1:40" x14ac:dyDescent="0.45">
      <c r="A1603">
        <v>1602</v>
      </c>
      <c r="B1603" t="s">
        <v>937</v>
      </c>
      <c r="C1603">
        <v>1983</v>
      </c>
      <c r="D1603">
        <v>26</v>
      </c>
      <c r="E1603" t="s">
        <v>62</v>
      </c>
      <c r="F1603" t="s">
        <v>17</v>
      </c>
      <c r="G1603">
        <v>623</v>
      </c>
      <c r="H1603">
        <v>68</v>
      </c>
      <c r="I1603">
        <v>163</v>
      </c>
      <c r="J1603">
        <v>113</v>
      </c>
      <c r="K1603">
        <v>38</v>
      </c>
      <c r="L1603">
        <v>7</v>
      </c>
      <c r="M1603">
        <v>18</v>
      </c>
      <c r="N1603">
        <v>35</v>
      </c>
      <c r="O1603">
        <v>97</v>
      </c>
      <c r="P1603" s="28">
        <v>5.0999999999999996</v>
      </c>
      <c r="Q1603">
        <v>2.8</v>
      </c>
      <c r="R1603">
        <v>2.8</v>
      </c>
      <c r="S1603">
        <v>1</v>
      </c>
      <c r="T1603">
        <v>0</v>
      </c>
      <c r="U1603">
        <v>20</v>
      </c>
      <c r="V1603">
        <v>-47.217614202620098</v>
      </c>
      <c r="W1603">
        <v>11.341283164326722</v>
      </c>
      <c r="X1603">
        <v>2.3669412009184887</v>
      </c>
      <c r="Y1603">
        <v>15.72932330431312</v>
      </c>
      <c r="Z1603">
        <v>-6.7303076552220586</v>
      </c>
      <c r="AA1603">
        <v>-3.4850453192169559</v>
      </c>
      <c r="AB1603">
        <v>-0.94232192630497602</v>
      </c>
      <c r="AC1603">
        <v>0.72064881771852418</v>
      </c>
      <c r="AD1603">
        <v>-1.5168338524852065</v>
      </c>
      <c r="AE1603">
        <v>18.021884476912817</v>
      </c>
      <c r="AF1603">
        <v>-9.5388597015031049</v>
      </c>
      <c r="AG1603">
        <v>6.1276676459234318</v>
      </c>
      <c r="AH1603">
        <v>4.1083176178642073</v>
      </c>
      <c r="AI1603">
        <v>-0.11062268740093099</v>
      </c>
      <c r="AJ1603">
        <v>0</v>
      </c>
      <c r="AK1603">
        <v>-2.69156178949852</v>
      </c>
      <c r="AL1603">
        <v>-13.817100906274536</v>
      </c>
      <c r="AM1603">
        <v>9.9840991880013E-7</v>
      </c>
      <c r="AN1603" s="2"/>
    </row>
    <row r="1604" spans="1:40" x14ac:dyDescent="0.45">
      <c r="A1604">
        <v>1603</v>
      </c>
      <c r="B1604" t="s">
        <v>113</v>
      </c>
      <c r="C1604">
        <v>1999</v>
      </c>
      <c r="D1604">
        <v>32</v>
      </c>
      <c r="E1604" t="s">
        <v>114</v>
      </c>
      <c r="F1604" t="s">
        <v>17</v>
      </c>
      <c r="G1604">
        <v>513</v>
      </c>
      <c r="H1604">
        <v>108</v>
      </c>
      <c r="I1604">
        <v>166</v>
      </c>
      <c r="J1604">
        <v>99</v>
      </c>
      <c r="K1604">
        <v>26</v>
      </c>
      <c r="L1604">
        <v>4</v>
      </c>
      <c r="M1604">
        <v>11</v>
      </c>
      <c r="N1604">
        <v>57</v>
      </c>
      <c r="O1604">
        <v>164</v>
      </c>
      <c r="P1604" s="28">
        <v>5.0999999999999996</v>
      </c>
      <c r="Q1604">
        <v>5.9</v>
      </c>
      <c r="R1604">
        <v>-1.2</v>
      </c>
      <c r="S1604">
        <v>48</v>
      </c>
      <c r="T1604">
        <v>1</v>
      </c>
      <c r="U1604">
        <v>-8</v>
      </c>
      <c r="V1604">
        <v>-47.217614202620098</v>
      </c>
      <c r="W1604">
        <v>9.3388094113958395</v>
      </c>
      <c r="X1604">
        <v>3.7592595543999527</v>
      </c>
      <c r="Y1604">
        <v>16.01882005224526</v>
      </c>
      <c r="Z1604">
        <v>-5.8964642289113609</v>
      </c>
      <c r="AA1604">
        <v>-2.384504692095812</v>
      </c>
      <c r="AB1604">
        <v>-0.538469672174272</v>
      </c>
      <c r="AC1604">
        <v>0.44039649971687589</v>
      </c>
      <c r="AD1604">
        <v>-2.4702722740473364</v>
      </c>
      <c r="AE1604">
        <v>30.469990249625791</v>
      </c>
      <c r="AF1604">
        <v>-9.5388597015031049</v>
      </c>
      <c r="AG1604">
        <v>12.911871111052948</v>
      </c>
      <c r="AH1604">
        <v>-1.7607075505132319</v>
      </c>
      <c r="AI1604">
        <v>-5.3098889952446875</v>
      </c>
      <c r="AJ1604">
        <v>-0.218628837227307</v>
      </c>
      <c r="AK1604">
        <v>1.076624715799408</v>
      </c>
      <c r="AL1604">
        <v>-1.3196385601011333</v>
      </c>
      <c r="AM1604">
        <v>0.21087843394335171</v>
      </c>
      <c r="AN1604" s="2"/>
    </row>
    <row r="1605" spans="1:40" x14ac:dyDescent="0.45">
      <c r="A1605">
        <v>1604</v>
      </c>
      <c r="B1605" t="s">
        <v>938</v>
      </c>
      <c r="C1605">
        <v>1982</v>
      </c>
      <c r="D1605">
        <v>28</v>
      </c>
      <c r="E1605" t="s">
        <v>76</v>
      </c>
      <c r="F1605" t="s">
        <v>13</v>
      </c>
      <c r="G1605">
        <v>616</v>
      </c>
      <c r="H1605">
        <v>85</v>
      </c>
      <c r="I1605">
        <v>165</v>
      </c>
      <c r="J1605">
        <v>97</v>
      </c>
      <c r="K1605">
        <v>33</v>
      </c>
      <c r="L1605">
        <v>7</v>
      </c>
      <c r="M1605">
        <v>13</v>
      </c>
      <c r="N1605">
        <v>37</v>
      </c>
      <c r="O1605">
        <v>127</v>
      </c>
      <c r="P1605" s="28">
        <v>5.0999999999999996</v>
      </c>
      <c r="Q1605">
        <v>3.6</v>
      </c>
      <c r="R1605">
        <v>1</v>
      </c>
      <c r="S1605">
        <v>20</v>
      </c>
      <c r="T1605">
        <v>-1</v>
      </c>
      <c r="U1605">
        <v>15</v>
      </c>
      <c r="V1605">
        <v>-47.217614202620098</v>
      </c>
      <c r="W1605">
        <v>11.213853016412939</v>
      </c>
      <c r="X1605">
        <v>2.9586765011481111</v>
      </c>
      <c r="Y1605">
        <v>15.922321136267881</v>
      </c>
      <c r="Z1605">
        <v>-5.7773437394384048</v>
      </c>
      <c r="AA1605">
        <v>-3.0264867245831457</v>
      </c>
      <c r="AB1605">
        <v>-0.94232192630497602</v>
      </c>
      <c r="AC1605">
        <v>0.52046859057448969</v>
      </c>
      <c r="AD1605">
        <v>-1.6035100726272185</v>
      </c>
      <c r="AE1605">
        <v>23.595663181112656</v>
      </c>
      <c r="AF1605">
        <v>-9.5388597015031049</v>
      </c>
      <c r="AG1605">
        <v>7.8784298304729843</v>
      </c>
      <c r="AH1605">
        <v>1.4672562920943599</v>
      </c>
      <c r="AI1605">
        <v>-2.2124537480186199</v>
      </c>
      <c r="AJ1605">
        <v>0.218628837227307</v>
      </c>
      <c r="AK1605">
        <v>-2.01867134212389</v>
      </c>
      <c r="AL1605">
        <v>-8.5619640719087311</v>
      </c>
      <c r="AM1605">
        <v>1.9120674191001595E-4</v>
      </c>
      <c r="AN1605" s="2"/>
    </row>
    <row r="1606" spans="1:40" x14ac:dyDescent="0.45">
      <c r="A1606">
        <v>1605</v>
      </c>
      <c r="B1606" t="s">
        <v>333</v>
      </c>
      <c r="C1606">
        <v>1980</v>
      </c>
      <c r="D1606">
        <v>29</v>
      </c>
      <c r="E1606" t="s">
        <v>46</v>
      </c>
      <c r="F1606" t="s">
        <v>17</v>
      </c>
      <c r="G1606">
        <v>569</v>
      </c>
      <c r="H1606">
        <v>71</v>
      </c>
      <c r="I1606">
        <v>154</v>
      </c>
      <c r="J1606">
        <v>104</v>
      </c>
      <c r="K1606">
        <v>32</v>
      </c>
      <c r="L1606">
        <v>8</v>
      </c>
      <c r="M1606">
        <v>48</v>
      </c>
      <c r="N1606">
        <v>66</v>
      </c>
      <c r="O1606">
        <v>147</v>
      </c>
      <c r="P1606" s="28">
        <v>5.0999999999999996</v>
      </c>
      <c r="Q1606">
        <v>5.6</v>
      </c>
      <c r="R1606">
        <v>-0.6</v>
      </c>
      <c r="S1606">
        <v>31</v>
      </c>
      <c r="T1606">
        <v>0</v>
      </c>
      <c r="U1606">
        <v>-5</v>
      </c>
      <c r="V1606">
        <v>-47.217614202620098</v>
      </c>
      <c r="W1606">
        <v>10.358250594706107</v>
      </c>
      <c r="X1606">
        <v>2.4713650774295988</v>
      </c>
      <c r="Y1606">
        <v>14.86083306051669</v>
      </c>
      <c r="Z1606">
        <v>-6.1942654525937533</v>
      </c>
      <c r="AA1606">
        <v>-2.9347750056563839</v>
      </c>
      <c r="AB1606">
        <v>-1.076939344348544</v>
      </c>
      <c r="AC1606">
        <v>1.9217301805827312</v>
      </c>
      <c r="AD1606">
        <v>-2.8603152646863896</v>
      </c>
      <c r="AE1606">
        <v>27.311515650579217</v>
      </c>
      <c r="AF1606">
        <v>-9.5388597015031049</v>
      </c>
      <c r="AG1606">
        <v>12.255335291846864</v>
      </c>
      <c r="AH1606">
        <v>-0.88035377525661596</v>
      </c>
      <c r="AI1606">
        <v>-3.4293033094288607</v>
      </c>
      <c r="AJ1606">
        <v>0</v>
      </c>
      <c r="AK1606">
        <v>0.67289044737463</v>
      </c>
      <c r="AL1606">
        <v>-4.280505753057918</v>
      </c>
      <c r="AM1606">
        <v>1.3646849676279185E-2</v>
      </c>
      <c r="AN1606" s="2"/>
    </row>
    <row r="1607" spans="1:40" x14ac:dyDescent="0.45">
      <c r="A1607">
        <v>1606</v>
      </c>
      <c r="B1607" t="s">
        <v>734</v>
      </c>
      <c r="C1607">
        <v>1948</v>
      </c>
      <c r="D1607">
        <v>30</v>
      </c>
      <c r="E1607" t="s">
        <v>40</v>
      </c>
      <c r="F1607" t="s">
        <v>13</v>
      </c>
      <c r="G1607">
        <v>619</v>
      </c>
      <c r="H1607">
        <v>94</v>
      </c>
      <c r="I1607">
        <v>150</v>
      </c>
      <c r="J1607">
        <v>94</v>
      </c>
      <c r="K1607">
        <v>23</v>
      </c>
      <c r="L1607">
        <v>6</v>
      </c>
      <c r="M1607">
        <v>3</v>
      </c>
      <c r="N1607">
        <v>83</v>
      </c>
      <c r="O1607">
        <v>131</v>
      </c>
      <c r="P1607" s="28">
        <v>5.0999999999999996</v>
      </c>
      <c r="Q1607">
        <v>4.5</v>
      </c>
      <c r="R1607">
        <v>1.2</v>
      </c>
      <c r="S1607">
        <v>22</v>
      </c>
      <c r="T1607">
        <v>0</v>
      </c>
      <c r="U1607">
        <v>6</v>
      </c>
      <c r="V1607">
        <v>-47.217614202620098</v>
      </c>
      <c r="W1607">
        <v>11.268465936947416</v>
      </c>
      <c r="X1607">
        <v>3.2719481306814404</v>
      </c>
      <c r="Y1607">
        <v>14.474837396607164</v>
      </c>
      <c r="Z1607">
        <v>-5.5986630052289694</v>
      </c>
      <c r="AA1607">
        <v>-2.1093695353155262</v>
      </c>
      <c r="AB1607">
        <v>-0.80770450826140805</v>
      </c>
      <c r="AC1607">
        <v>0.1201081362864207</v>
      </c>
      <c r="AD1607">
        <v>-3.5970631358934897</v>
      </c>
      <c r="AE1607">
        <v>24.338833675005969</v>
      </c>
      <c r="AF1607">
        <v>-9.5388597015031049</v>
      </c>
      <c r="AG1607">
        <v>9.8480372880912306</v>
      </c>
      <c r="AH1607">
        <v>1.7607075505132319</v>
      </c>
      <c r="AI1607">
        <v>-2.4336991228204821</v>
      </c>
      <c r="AJ1607">
        <v>0</v>
      </c>
      <c r="AK1607">
        <v>-0.807468536849556</v>
      </c>
      <c r="AL1607">
        <v>-7.0275036343597668</v>
      </c>
      <c r="AM1607">
        <v>8.8635732728232391E-4</v>
      </c>
      <c r="AN1607" s="2"/>
    </row>
    <row r="1608" spans="1:40" x14ac:dyDescent="0.45">
      <c r="A1608">
        <v>1607</v>
      </c>
      <c r="B1608" t="s">
        <v>220</v>
      </c>
      <c r="C1608">
        <v>1955</v>
      </c>
      <c r="D1608">
        <v>27</v>
      </c>
      <c r="E1608" t="s">
        <v>31</v>
      </c>
      <c r="F1608" t="s">
        <v>13</v>
      </c>
      <c r="G1608">
        <v>709</v>
      </c>
      <c r="H1608">
        <v>100</v>
      </c>
      <c r="I1608">
        <v>198</v>
      </c>
      <c r="J1608">
        <v>157</v>
      </c>
      <c r="K1608">
        <v>28</v>
      </c>
      <c r="L1608">
        <v>7</v>
      </c>
      <c r="M1608">
        <v>7</v>
      </c>
      <c r="N1608">
        <v>38</v>
      </c>
      <c r="O1608">
        <v>106</v>
      </c>
      <c r="P1608" s="28">
        <v>5.0999999999999996</v>
      </c>
      <c r="Q1608">
        <v>3.8</v>
      </c>
      <c r="R1608">
        <v>1.9</v>
      </c>
      <c r="S1608">
        <v>9</v>
      </c>
      <c r="T1608">
        <v>1</v>
      </c>
      <c r="U1608">
        <v>12</v>
      </c>
      <c r="V1608">
        <v>-47.217614202620098</v>
      </c>
      <c r="W1608">
        <v>12.906853552981774</v>
      </c>
      <c r="X1608">
        <v>3.4807958837036601</v>
      </c>
      <c r="Y1608">
        <v>19.106785363521457</v>
      </c>
      <c r="Z1608">
        <v>-9.3509584236271088</v>
      </c>
      <c r="AA1608">
        <v>-2.5679281299493359</v>
      </c>
      <c r="AB1608">
        <v>-0.94232192630497602</v>
      </c>
      <c r="AC1608">
        <v>0.28025231800164829</v>
      </c>
      <c r="AD1608">
        <v>-1.6468481826982242</v>
      </c>
      <c r="AE1608">
        <v>19.694018088172768</v>
      </c>
      <c r="AF1608">
        <v>-9.5388597015031049</v>
      </c>
      <c r="AG1608">
        <v>8.3161203766103728</v>
      </c>
      <c r="AH1608">
        <v>2.7877869549792837</v>
      </c>
      <c r="AI1608">
        <v>-0.9956041866083789</v>
      </c>
      <c r="AJ1608">
        <v>-0.218628837227307</v>
      </c>
      <c r="AK1608">
        <v>-1.614937073699112</v>
      </c>
      <c r="AL1608">
        <v>-7.5210881262666867</v>
      </c>
      <c r="AM1608">
        <v>5.4124986792655999E-4</v>
      </c>
      <c r="AN1608" s="2"/>
    </row>
    <row r="1609" spans="1:40" x14ac:dyDescent="0.45">
      <c r="A1609">
        <v>1608</v>
      </c>
      <c r="B1609" t="s">
        <v>403</v>
      </c>
      <c r="C1609">
        <v>2016</v>
      </c>
      <c r="D1609">
        <v>22</v>
      </c>
      <c r="E1609" t="s">
        <v>235</v>
      </c>
      <c r="F1609" t="s">
        <v>13</v>
      </c>
      <c r="G1609">
        <v>684</v>
      </c>
      <c r="H1609">
        <v>99</v>
      </c>
      <c r="I1609">
        <v>182</v>
      </c>
      <c r="J1609">
        <v>134</v>
      </c>
      <c r="K1609">
        <v>30</v>
      </c>
      <c r="L1609">
        <v>3</v>
      </c>
      <c r="M1609">
        <v>19</v>
      </c>
      <c r="N1609">
        <v>57</v>
      </c>
      <c r="O1609">
        <v>106</v>
      </c>
      <c r="P1609" s="28">
        <v>5.0999999999999996</v>
      </c>
      <c r="Q1609">
        <v>4.2</v>
      </c>
      <c r="R1609">
        <v>1.9</v>
      </c>
      <c r="S1609">
        <v>8</v>
      </c>
      <c r="T1609">
        <v>-1</v>
      </c>
      <c r="U1609">
        <v>9</v>
      </c>
      <c r="V1609">
        <v>-47.217614202620098</v>
      </c>
      <c r="W1609">
        <v>12.45174588186112</v>
      </c>
      <c r="X1609">
        <v>3.4459879248666234</v>
      </c>
      <c r="Y1609">
        <v>17.56280270788336</v>
      </c>
      <c r="Z1609">
        <v>-7.9810727946881048</v>
      </c>
      <c r="AA1609">
        <v>-2.7513515678028599</v>
      </c>
      <c r="AB1609">
        <v>-0.40385225413070402</v>
      </c>
      <c r="AC1609">
        <v>0.76068486314733108</v>
      </c>
      <c r="AD1609">
        <v>-2.4702722740473364</v>
      </c>
      <c r="AE1609">
        <v>19.694018088172768</v>
      </c>
      <c r="AF1609">
        <v>-9.5388597015031049</v>
      </c>
      <c r="AG1609">
        <v>9.1915014688851482</v>
      </c>
      <c r="AH1609">
        <v>2.7877869549792837</v>
      </c>
      <c r="AI1609">
        <v>-0.88498149920744795</v>
      </c>
      <c r="AJ1609">
        <v>0.218628837227307</v>
      </c>
      <c r="AK1609">
        <v>-1.211202805274334</v>
      </c>
      <c r="AL1609">
        <v>-6.3460503722510424</v>
      </c>
      <c r="AM1609">
        <v>1.7505898404249329E-3</v>
      </c>
      <c r="AN1609" s="2"/>
    </row>
    <row r="1610" spans="1:40" x14ac:dyDescent="0.45">
      <c r="A1610">
        <v>1609</v>
      </c>
      <c r="B1610" t="s">
        <v>626</v>
      </c>
      <c r="C1610">
        <v>1955</v>
      </c>
      <c r="D1610">
        <v>27</v>
      </c>
      <c r="E1610" t="s">
        <v>22</v>
      </c>
      <c r="F1610" t="s">
        <v>13</v>
      </c>
      <c r="G1610">
        <v>615</v>
      </c>
      <c r="H1610">
        <v>79</v>
      </c>
      <c r="I1610">
        <v>152</v>
      </c>
      <c r="J1610">
        <v>121</v>
      </c>
      <c r="K1610">
        <v>10</v>
      </c>
      <c r="L1610">
        <v>8</v>
      </c>
      <c r="M1610">
        <v>6</v>
      </c>
      <c r="N1610">
        <v>65</v>
      </c>
      <c r="O1610">
        <v>108</v>
      </c>
      <c r="P1610" s="28">
        <v>5.0999999999999996</v>
      </c>
      <c r="Q1610">
        <v>3.5</v>
      </c>
      <c r="R1610">
        <v>2.1</v>
      </c>
      <c r="S1610">
        <v>8</v>
      </c>
      <c r="T1610">
        <v>2</v>
      </c>
      <c r="U1610">
        <v>15</v>
      </c>
      <c r="V1610">
        <v>-47.217614202620098</v>
      </c>
      <c r="W1610">
        <v>11.195648709568113</v>
      </c>
      <c r="X1610">
        <v>2.7498287481258914</v>
      </c>
      <c r="Y1610">
        <v>14.667835228561927</v>
      </c>
      <c r="Z1610">
        <v>-7.2067896131138864</v>
      </c>
      <c r="AA1610">
        <v>-0.91711718926761998</v>
      </c>
      <c r="AB1610">
        <v>-1.076939344348544</v>
      </c>
      <c r="AC1610">
        <v>0.24021627257284139</v>
      </c>
      <c r="AD1610">
        <v>-2.8169771546153837</v>
      </c>
      <c r="AE1610">
        <v>20.065603335119423</v>
      </c>
      <c r="AF1610">
        <v>-9.5388597015031049</v>
      </c>
      <c r="AG1610">
        <v>7.6595845574042905</v>
      </c>
      <c r="AH1610">
        <v>3.081238213398156</v>
      </c>
      <c r="AI1610">
        <v>-0.88498149920744795</v>
      </c>
      <c r="AJ1610">
        <v>-0.437257674454614</v>
      </c>
      <c r="AK1610">
        <v>-2.01867134212389</v>
      </c>
      <c r="AL1610">
        <v>-12.455252656503953</v>
      </c>
      <c r="AM1610">
        <v>3.8971830772275224E-6</v>
      </c>
      <c r="AN1610" s="2"/>
    </row>
    <row r="1611" spans="1:40" x14ac:dyDescent="0.45">
      <c r="A1611">
        <v>1610</v>
      </c>
      <c r="B1611" t="s">
        <v>656</v>
      </c>
      <c r="C1611">
        <v>2007</v>
      </c>
      <c r="D1611">
        <v>29</v>
      </c>
      <c r="E1611" t="s">
        <v>28</v>
      </c>
      <c r="F1611" t="s">
        <v>17</v>
      </c>
      <c r="G1611">
        <v>684</v>
      </c>
      <c r="H1611">
        <v>105</v>
      </c>
      <c r="I1611">
        <v>189</v>
      </c>
      <c r="J1611">
        <v>117</v>
      </c>
      <c r="K1611">
        <v>45</v>
      </c>
      <c r="L1611">
        <v>0</v>
      </c>
      <c r="M1611">
        <v>6</v>
      </c>
      <c r="N1611">
        <v>47</v>
      </c>
      <c r="O1611">
        <v>124</v>
      </c>
      <c r="P1611" s="28">
        <v>5.0999999999999996</v>
      </c>
      <c r="Q1611">
        <v>4.7</v>
      </c>
      <c r="R1611">
        <v>0.7</v>
      </c>
      <c r="S1611">
        <v>25</v>
      </c>
      <c r="T1611">
        <v>-2</v>
      </c>
      <c r="U1611">
        <v>4</v>
      </c>
      <c r="V1611">
        <v>-47.217614202620098</v>
      </c>
      <c r="W1611">
        <v>12.45174588186112</v>
      </c>
      <c r="X1611">
        <v>3.6548356778888431</v>
      </c>
      <c r="Y1611">
        <v>18.238295119725027</v>
      </c>
      <c r="Z1611">
        <v>-6.9685486341679725</v>
      </c>
      <c r="AA1611">
        <v>-4.1270273517042897</v>
      </c>
      <c r="AB1611">
        <v>0</v>
      </c>
      <c r="AC1611">
        <v>0.24021627257284139</v>
      </c>
      <c r="AD1611">
        <v>-2.0368911733372772</v>
      </c>
      <c r="AE1611">
        <v>23.038285310692672</v>
      </c>
      <c r="AF1611">
        <v>-9.5388597015031049</v>
      </c>
      <c r="AG1611">
        <v>10.285727834228618</v>
      </c>
      <c r="AH1611">
        <v>1.0270794044660518</v>
      </c>
      <c r="AI1611">
        <v>-2.7655671850232748</v>
      </c>
      <c r="AJ1611">
        <v>0.437257674454614</v>
      </c>
      <c r="AK1611">
        <v>-0.538312357899704</v>
      </c>
      <c r="AL1611">
        <v>-3.8193774303659316</v>
      </c>
      <c r="AM1611">
        <v>2.1470365629271265E-2</v>
      </c>
      <c r="AN1611" s="2"/>
    </row>
    <row r="1612" spans="1:40" x14ac:dyDescent="0.45">
      <c r="A1612">
        <v>1611</v>
      </c>
      <c r="B1612" t="s">
        <v>389</v>
      </c>
      <c r="C1612">
        <v>1992</v>
      </c>
      <c r="D1612">
        <v>37</v>
      </c>
      <c r="E1612" t="s">
        <v>25</v>
      </c>
      <c r="F1612" t="s">
        <v>17</v>
      </c>
      <c r="G1612">
        <v>590</v>
      </c>
      <c r="H1612">
        <v>73</v>
      </c>
      <c r="I1612">
        <v>153</v>
      </c>
      <c r="J1612">
        <v>131</v>
      </c>
      <c r="K1612">
        <v>20</v>
      </c>
      <c r="L1612">
        <v>2</v>
      </c>
      <c r="M1612">
        <v>43</v>
      </c>
      <c r="N1612">
        <v>59</v>
      </c>
      <c r="O1612">
        <v>105</v>
      </c>
      <c r="P1612" s="28">
        <v>5.0999999999999996</v>
      </c>
      <c r="Q1612">
        <v>3.5</v>
      </c>
      <c r="R1612">
        <v>2.5</v>
      </c>
      <c r="S1612">
        <v>4</v>
      </c>
      <c r="T1612">
        <v>2</v>
      </c>
      <c r="U1612">
        <v>13</v>
      </c>
      <c r="V1612">
        <v>-47.217614202620098</v>
      </c>
      <c r="W1612">
        <v>10.740541038447457</v>
      </c>
      <c r="X1612">
        <v>2.5409809951036717</v>
      </c>
      <c r="Y1612">
        <v>14.764334144539308</v>
      </c>
      <c r="Z1612">
        <v>-7.8023920604786703</v>
      </c>
      <c r="AA1612">
        <v>-1.83423437853524</v>
      </c>
      <c r="AB1612">
        <v>-0.269234836087136</v>
      </c>
      <c r="AC1612">
        <v>1.7215499534386967</v>
      </c>
      <c r="AD1612">
        <v>-2.5569484941893483</v>
      </c>
      <c r="AE1612">
        <v>19.508225464699439</v>
      </c>
      <c r="AF1612">
        <v>-9.5388597015031049</v>
      </c>
      <c r="AG1612">
        <v>7.6595845574042905</v>
      </c>
      <c r="AH1612">
        <v>3.6681407302358999</v>
      </c>
      <c r="AI1612">
        <v>-0.44249074960372398</v>
      </c>
      <c r="AJ1612">
        <v>-0.437257674454614</v>
      </c>
      <c r="AK1612">
        <v>-1.749515163174038</v>
      </c>
      <c r="AL1612">
        <v>-11.245190376777208</v>
      </c>
      <c r="AM1612">
        <v>1.3069837719022894E-5</v>
      </c>
      <c r="AN1612" s="2"/>
    </row>
    <row r="1613" spans="1:40" x14ac:dyDescent="0.45">
      <c r="A1613">
        <v>1612</v>
      </c>
      <c r="B1613" t="s">
        <v>523</v>
      </c>
      <c r="C1613">
        <v>1967</v>
      </c>
      <c r="D1613">
        <v>23</v>
      </c>
      <c r="E1613" t="s">
        <v>46</v>
      </c>
      <c r="F1613" t="s">
        <v>17</v>
      </c>
      <c r="G1613">
        <v>621</v>
      </c>
      <c r="H1613">
        <v>71</v>
      </c>
      <c r="I1613">
        <v>182</v>
      </c>
      <c r="J1613">
        <v>127</v>
      </c>
      <c r="K1613">
        <v>44</v>
      </c>
      <c r="L1613">
        <v>1</v>
      </c>
      <c r="M1613">
        <v>0</v>
      </c>
      <c r="N1613">
        <v>60</v>
      </c>
      <c r="O1613">
        <v>153</v>
      </c>
      <c r="P1613" s="28">
        <v>5.0999999999999996</v>
      </c>
      <c r="Q1613">
        <v>5.2</v>
      </c>
      <c r="R1613">
        <v>-0.9</v>
      </c>
      <c r="S1613">
        <v>32</v>
      </c>
      <c r="T1613">
        <v>0</v>
      </c>
      <c r="U1613">
        <v>-3</v>
      </c>
      <c r="V1613">
        <v>-47.217614202620098</v>
      </c>
      <c r="W1613">
        <v>11.30487455063707</v>
      </c>
      <c r="X1613">
        <v>2.4713650774295988</v>
      </c>
      <c r="Y1613">
        <v>17.56280270788336</v>
      </c>
      <c r="Z1613">
        <v>-7.5641510815327564</v>
      </c>
      <c r="AA1613">
        <v>-4.0353156327775279</v>
      </c>
      <c r="AB1613">
        <v>-0.134617418043568</v>
      </c>
      <c r="AC1613">
        <v>0</v>
      </c>
      <c r="AD1613">
        <v>-2.6002866042603543</v>
      </c>
      <c r="AE1613">
        <v>28.426271391419185</v>
      </c>
      <c r="AF1613">
        <v>-9.5388597015031049</v>
      </c>
      <c r="AG1613">
        <v>11.379954199572088</v>
      </c>
      <c r="AH1613">
        <v>-1.320530662884924</v>
      </c>
      <c r="AI1613">
        <v>-3.5399259968297918</v>
      </c>
      <c r="AJ1613">
        <v>0</v>
      </c>
      <c r="AK1613">
        <v>0.403734268424778</v>
      </c>
      <c r="AL1613">
        <v>-4.4022991050860529</v>
      </c>
      <c r="AM1613">
        <v>1.2100919508974382E-2</v>
      </c>
      <c r="AN1613" s="2"/>
    </row>
    <row r="1614" spans="1:40" x14ac:dyDescent="0.45">
      <c r="A1614">
        <v>1613</v>
      </c>
      <c r="B1614" t="s">
        <v>18</v>
      </c>
      <c r="C1614">
        <v>2019</v>
      </c>
      <c r="D1614">
        <v>21</v>
      </c>
      <c r="E1614" t="s">
        <v>19</v>
      </c>
      <c r="F1614" t="s">
        <v>17</v>
      </c>
      <c r="G1614">
        <v>715</v>
      </c>
      <c r="H1614">
        <v>127</v>
      </c>
      <c r="I1614">
        <v>175</v>
      </c>
      <c r="J1614">
        <v>110</v>
      </c>
      <c r="K1614">
        <v>22</v>
      </c>
      <c r="L1614">
        <v>2</v>
      </c>
      <c r="M1614">
        <v>37</v>
      </c>
      <c r="N1614">
        <v>76</v>
      </c>
      <c r="O1614">
        <v>121</v>
      </c>
      <c r="P1614" s="28">
        <v>5.0999999999999996</v>
      </c>
      <c r="Q1614">
        <v>4.7</v>
      </c>
      <c r="R1614">
        <v>0.4</v>
      </c>
      <c r="S1614">
        <v>23</v>
      </c>
      <c r="T1614">
        <v>0</v>
      </c>
      <c r="U1614">
        <v>6</v>
      </c>
      <c r="V1614">
        <v>-47.217614202620098</v>
      </c>
      <c r="W1614">
        <v>13.016079394050731</v>
      </c>
      <c r="X1614">
        <v>4.4206107723036485</v>
      </c>
      <c r="Y1614">
        <v>16.887310296041694</v>
      </c>
      <c r="Z1614">
        <v>-6.5516269210126241</v>
      </c>
      <c r="AA1614">
        <v>-2.017657816388764</v>
      </c>
      <c r="AB1614">
        <v>-0.269234836087136</v>
      </c>
      <c r="AC1614">
        <v>1.4813336808658553</v>
      </c>
      <c r="AD1614">
        <v>-3.2936963653964484</v>
      </c>
      <c r="AE1614">
        <v>22.480907440272688</v>
      </c>
      <c r="AF1614">
        <v>-9.5388597015031049</v>
      </c>
      <c r="AG1614">
        <v>10.285727834228618</v>
      </c>
      <c r="AH1614">
        <v>0.58690251683774397</v>
      </c>
      <c r="AI1614">
        <v>-2.5443218102214127</v>
      </c>
      <c r="AJ1614">
        <v>0</v>
      </c>
      <c r="AK1614">
        <v>-0.807468536849556</v>
      </c>
      <c r="AL1614">
        <v>-3.0816082554781628</v>
      </c>
      <c r="AM1614">
        <v>4.3872303549914268E-2</v>
      </c>
      <c r="AN1614" s="2"/>
    </row>
    <row r="1615" spans="1:40" x14ac:dyDescent="0.45">
      <c r="A1615">
        <v>1614</v>
      </c>
      <c r="B1615" t="s">
        <v>939</v>
      </c>
      <c r="C1615">
        <v>2011</v>
      </c>
      <c r="D1615">
        <v>24</v>
      </c>
      <c r="E1615" t="s">
        <v>59</v>
      </c>
      <c r="F1615" t="s">
        <v>13</v>
      </c>
      <c r="G1615">
        <v>551</v>
      </c>
      <c r="H1615">
        <v>63</v>
      </c>
      <c r="I1615">
        <v>137</v>
      </c>
      <c r="J1615">
        <v>81</v>
      </c>
      <c r="K1615">
        <v>33</v>
      </c>
      <c r="L1615">
        <v>4</v>
      </c>
      <c r="M1615">
        <v>3</v>
      </c>
      <c r="N1615">
        <v>73</v>
      </c>
      <c r="O1615">
        <v>142</v>
      </c>
      <c r="P1615" s="28">
        <v>5.0999999999999996</v>
      </c>
      <c r="Q1615">
        <v>5.5</v>
      </c>
      <c r="R1615">
        <v>0.6</v>
      </c>
      <c r="S1615">
        <v>26</v>
      </c>
      <c r="T1615">
        <v>0</v>
      </c>
      <c r="U1615">
        <v>-3</v>
      </c>
      <c r="V1615">
        <v>-47.217614202620098</v>
      </c>
      <c r="W1615">
        <v>10.030573071499235</v>
      </c>
      <c r="X1615">
        <v>2.1929014067333057</v>
      </c>
      <c r="Y1615">
        <v>13.22035148890121</v>
      </c>
      <c r="Z1615">
        <v>-4.8243798236547502</v>
      </c>
      <c r="AA1615">
        <v>-3.0264867245831457</v>
      </c>
      <c r="AB1615">
        <v>-0.538469672174272</v>
      </c>
      <c r="AC1615">
        <v>0.1201081362864207</v>
      </c>
      <c r="AD1615">
        <v>-3.1636820351834309</v>
      </c>
      <c r="AE1615">
        <v>26.382552533212579</v>
      </c>
      <c r="AF1615">
        <v>-9.5388597015031049</v>
      </c>
      <c r="AG1615">
        <v>12.036490018778171</v>
      </c>
      <c r="AH1615">
        <v>0.88035377525661596</v>
      </c>
      <c r="AI1615">
        <v>-2.8761898724242059</v>
      </c>
      <c r="AJ1615">
        <v>0</v>
      </c>
      <c r="AK1615">
        <v>0.403734268424778</v>
      </c>
      <c r="AL1615">
        <v>-5.9186173330506939</v>
      </c>
      <c r="AM1615">
        <v>2.6817046053812278E-3</v>
      </c>
      <c r="AN1615" s="2"/>
    </row>
    <row r="1616" spans="1:40" x14ac:dyDescent="0.45">
      <c r="A1616">
        <v>1615</v>
      </c>
      <c r="B1616" t="s">
        <v>285</v>
      </c>
      <c r="C1616">
        <v>1999</v>
      </c>
      <c r="D1616">
        <v>33</v>
      </c>
      <c r="E1616" t="s">
        <v>46</v>
      </c>
      <c r="F1616" t="s">
        <v>17</v>
      </c>
      <c r="G1616">
        <v>749</v>
      </c>
      <c r="H1616">
        <v>123</v>
      </c>
      <c r="I1616">
        <v>188</v>
      </c>
      <c r="J1616">
        <v>116</v>
      </c>
      <c r="K1616">
        <v>56</v>
      </c>
      <c r="L1616">
        <v>0</v>
      </c>
      <c r="M1616">
        <v>28</v>
      </c>
      <c r="N1616">
        <v>88</v>
      </c>
      <c r="O1616">
        <v>114</v>
      </c>
      <c r="P1616" s="28">
        <v>5.0999999999999996</v>
      </c>
      <c r="Q1616">
        <v>4.5</v>
      </c>
      <c r="R1616">
        <v>1</v>
      </c>
      <c r="S1616">
        <v>19</v>
      </c>
      <c r="T1616">
        <v>2</v>
      </c>
      <c r="U1616">
        <v>7</v>
      </c>
      <c r="V1616">
        <v>-47.217614202620098</v>
      </c>
      <c r="W1616">
        <v>13.635025826774823</v>
      </c>
      <c r="X1616">
        <v>4.2813789369555018</v>
      </c>
      <c r="Y1616">
        <v>18.141796203747646</v>
      </c>
      <c r="Z1616">
        <v>-6.9089883894314941</v>
      </c>
      <c r="AA1616">
        <v>-5.1358562598986719</v>
      </c>
      <c r="AB1616">
        <v>0</v>
      </c>
      <c r="AC1616">
        <v>1.1210092720065932</v>
      </c>
      <c r="AD1616">
        <v>-3.8137536862485195</v>
      </c>
      <c r="AE1616">
        <v>21.180359075959391</v>
      </c>
      <c r="AF1616">
        <v>-9.5388597015031049</v>
      </c>
      <c r="AG1616">
        <v>9.8480372880912306</v>
      </c>
      <c r="AH1616">
        <v>1.4672562920943599</v>
      </c>
      <c r="AI1616">
        <v>-2.1018310606176889</v>
      </c>
      <c r="AJ1616">
        <v>-0.437257674454614</v>
      </c>
      <c r="AK1616">
        <v>-0.94204662632448199</v>
      </c>
      <c r="AL1616">
        <v>-6.4213447054691351</v>
      </c>
      <c r="AM1616">
        <v>1.6238265423469571E-3</v>
      </c>
      <c r="AN1616" s="2"/>
    </row>
    <row r="1617" spans="1:40" x14ac:dyDescent="0.45">
      <c r="A1617">
        <v>1616</v>
      </c>
      <c r="B1617" t="s">
        <v>940</v>
      </c>
      <c r="C1617">
        <v>1988</v>
      </c>
      <c r="D1617">
        <v>25</v>
      </c>
      <c r="E1617" t="s">
        <v>62</v>
      </c>
      <c r="F1617" t="s">
        <v>17</v>
      </c>
      <c r="G1617">
        <v>681</v>
      </c>
      <c r="H1617">
        <v>87</v>
      </c>
      <c r="I1617">
        <v>160</v>
      </c>
      <c r="J1617">
        <v>97</v>
      </c>
      <c r="K1617">
        <v>32</v>
      </c>
      <c r="L1617">
        <v>7</v>
      </c>
      <c r="M1617">
        <v>3</v>
      </c>
      <c r="N1617">
        <v>85</v>
      </c>
      <c r="O1617">
        <v>143</v>
      </c>
      <c r="P1617" s="28">
        <v>5.0999999999999996</v>
      </c>
      <c r="Q1617">
        <v>5.3</v>
      </c>
      <c r="R1617">
        <v>0</v>
      </c>
      <c r="S1617">
        <v>27</v>
      </c>
      <c r="T1617">
        <v>1</v>
      </c>
      <c r="U1617">
        <v>-2</v>
      </c>
      <c r="V1617">
        <v>-47.217614202620098</v>
      </c>
      <c r="W1617">
        <v>12.397132961326641</v>
      </c>
      <c r="X1617">
        <v>3.028292418822184</v>
      </c>
      <c r="Y1617">
        <v>15.439826556380975</v>
      </c>
      <c r="Z1617">
        <v>-5.7773437394384048</v>
      </c>
      <c r="AA1617">
        <v>-2.9347750056563839</v>
      </c>
      <c r="AB1617">
        <v>-0.94232192630497602</v>
      </c>
      <c r="AC1617">
        <v>0.1201081362864207</v>
      </c>
      <c r="AD1617">
        <v>-3.6837393560355016</v>
      </c>
      <c r="AE1617">
        <v>26.568345156685904</v>
      </c>
      <c r="AF1617">
        <v>-9.5388597015031049</v>
      </c>
      <c r="AG1617">
        <v>11.598799472640783</v>
      </c>
      <c r="AH1617">
        <v>0</v>
      </c>
      <c r="AI1617">
        <v>-2.9868125598251369</v>
      </c>
      <c r="AJ1617">
        <v>-0.218628837227307</v>
      </c>
      <c r="AK1617">
        <v>0.269156178949852</v>
      </c>
      <c r="AL1617">
        <v>-3.8784344475181545</v>
      </c>
      <c r="AM1617">
        <v>2.0264055339370059E-2</v>
      </c>
      <c r="AN1617" s="2"/>
    </row>
    <row r="1618" spans="1:40" x14ac:dyDescent="0.45">
      <c r="A1618">
        <v>1617</v>
      </c>
      <c r="B1618" t="s">
        <v>58</v>
      </c>
      <c r="C1618">
        <v>2009</v>
      </c>
      <c r="D1618">
        <v>26</v>
      </c>
      <c r="E1618" t="s">
        <v>59</v>
      </c>
      <c r="F1618" t="s">
        <v>13</v>
      </c>
      <c r="G1618">
        <v>685</v>
      </c>
      <c r="H1618">
        <v>96</v>
      </c>
      <c r="I1618">
        <v>198</v>
      </c>
      <c r="J1618">
        <v>130</v>
      </c>
      <c r="K1618">
        <v>34</v>
      </c>
      <c r="L1618">
        <v>0</v>
      </c>
      <c r="M1618">
        <v>6</v>
      </c>
      <c r="N1618">
        <v>68</v>
      </c>
      <c r="O1618">
        <v>144</v>
      </c>
      <c r="P1618" s="28">
        <v>5.0999999999999996</v>
      </c>
      <c r="Q1618">
        <v>5.2</v>
      </c>
      <c r="R1618">
        <v>-0.9</v>
      </c>
      <c r="S1618">
        <v>40</v>
      </c>
      <c r="T1618">
        <v>-2</v>
      </c>
      <c r="U1618">
        <v>-1</v>
      </c>
      <c r="V1618">
        <v>-47.217614202620098</v>
      </c>
      <c r="W1618">
        <v>12.469950188705946</v>
      </c>
      <c r="X1618">
        <v>3.3415640483555133</v>
      </c>
      <c r="Y1618">
        <v>19.106785363521457</v>
      </c>
      <c r="Z1618">
        <v>-7.7428318157421918</v>
      </c>
      <c r="AA1618">
        <v>-3.1181984435099079</v>
      </c>
      <c r="AB1618">
        <v>0</v>
      </c>
      <c r="AC1618">
        <v>0.24021627257284139</v>
      </c>
      <c r="AD1618">
        <v>-2.9469914848284011</v>
      </c>
      <c r="AE1618">
        <v>26.754137780159233</v>
      </c>
      <c r="AF1618">
        <v>-9.5388597015031049</v>
      </c>
      <c r="AG1618">
        <v>11.379954199572088</v>
      </c>
      <c r="AH1618">
        <v>-1.320530662884924</v>
      </c>
      <c r="AI1618">
        <v>-4.4249074960372399</v>
      </c>
      <c r="AJ1618">
        <v>0.437257674454614</v>
      </c>
      <c r="AK1618">
        <v>0.134578089474926</v>
      </c>
      <c r="AL1618">
        <v>-2.4454901903092501</v>
      </c>
      <c r="AM1618">
        <v>7.9768968976464266E-2</v>
      </c>
      <c r="AN1618" s="2"/>
    </row>
    <row r="1619" spans="1:40" x14ac:dyDescent="0.45">
      <c r="A1619">
        <v>1618</v>
      </c>
      <c r="B1619" t="s">
        <v>461</v>
      </c>
      <c r="C1619">
        <v>1979</v>
      </c>
      <c r="D1619">
        <v>31</v>
      </c>
      <c r="E1619" t="s">
        <v>37</v>
      </c>
      <c r="F1619" t="s">
        <v>17</v>
      </c>
      <c r="G1619">
        <v>579</v>
      </c>
      <c r="H1619">
        <v>77</v>
      </c>
      <c r="I1619">
        <v>137</v>
      </c>
      <c r="J1619">
        <v>88</v>
      </c>
      <c r="K1619">
        <v>20</v>
      </c>
      <c r="L1619">
        <v>1</v>
      </c>
      <c r="M1619">
        <v>3</v>
      </c>
      <c r="N1619">
        <v>86</v>
      </c>
      <c r="O1619">
        <v>142</v>
      </c>
      <c r="P1619" s="28">
        <v>5.0999999999999996</v>
      </c>
      <c r="Q1619">
        <v>5</v>
      </c>
      <c r="R1619">
        <v>0.3</v>
      </c>
      <c r="S1619">
        <v>29</v>
      </c>
      <c r="T1619">
        <v>0</v>
      </c>
      <c r="U1619">
        <v>0</v>
      </c>
      <c r="V1619">
        <v>-47.217614202620098</v>
      </c>
      <c r="W1619">
        <v>10.540293663154369</v>
      </c>
      <c r="X1619">
        <v>2.680212830451818</v>
      </c>
      <c r="Y1619">
        <v>13.22035148890121</v>
      </c>
      <c r="Z1619">
        <v>-5.2413015368100986</v>
      </c>
      <c r="AA1619">
        <v>-1.83423437853524</v>
      </c>
      <c r="AB1619">
        <v>-0.134617418043568</v>
      </c>
      <c r="AC1619">
        <v>0.1201081362864207</v>
      </c>
      <c r="AD1619">
        <v>-3.7270774661065076</v>
      </c>
      <c r="AE1619">
        <v>26.382552533212579</v>
      </c>
      <c r="AF1619">
        <v>-9.5388597015031049</v>
      </c>
      <c r="AG1619">
        <v>10.942263653434701</v>
      </c>
      <c r="AH1619">
        <v>0.44017688762830798</v>
      </c>
      <c r="AI1619">
        <v>-3.2080579346269986</v>
      </c>
      <c r="AJ1619">
        <v>0</v>
      </c>
      <c r="AK1619">
        <v>0</v>
      </c>
      <c r="AL1619">
        <v>-6.5758034451762093</v>
      </c>
      <c r="AM1619">
        <v>1.3917460617491994E-3</v>
      </c>
      <c r="AN1619" s="2"/>
    </row>
    <row r="1620" spans="1:40" x14ac:dyDescent="0.45">
      <c r="A1620">
        <v>1619</v>
      </c>
      <c r="B1620" t="s">
        <v>463</v>
      </c>
      <c r="C1620">
        <v>1975</v>
      </c>
      <c r="D1620">
        <v>23</v>
      </c>
      <c r="E1620" t="s">
        <v>40</v>
      </c>
      <c r="F1620" t="s">
        <v>13</v>
      </c>
      <c r="G1620">
        <v>470</v>
      </c>
      <c r="H1620">
        <v>61</v>
      </c>
      <c r="I1620">
        <v>113</v>
      </c>
      <c r="J1620">
        <v>70</v>
      </c>
      <c r="K1620">
        <v>24</v>
      </c>
      <c r="L1620">
        <v>6</v>
      </c>
      <c r="M1620">
        <v>3</v>
      </c>
      <c r="N1620">
        <v>47</v>
      </c>
      <c r="O1620">
        <v>120</v>
      </c>
      <c r="P1620" s="28">
        <v>5.0999999999999996</v>
      </c>
      <c r="Q1620">
        <v>2.5</v>
      </c>
      <c r="R1620">
        <v>2.1</v>
      </c>
      <c r="S1620">
        <v>13</v>
      </c>
      <c r="T1620">
        <v>0</v>
      </c>
      <c r="U1620">
        <v>24</v>
      </c>
      <c r="V1620">
        <v>-47.217614202620098</v>
      </c>
      <c r="W1620">
        <v>8.5560242170683125</v>
      </c>
      <c r="X1620">
        <v>2.1232854890592328</v>
      </c>
      <c r="Y1620">
        <v>10.904377505444064</v>
      </c>
      <c r="Z1620">
        <v>-4.1692171315534878</v>
      </c>
      <c r="AA1620">
        <v>-2.201081254242288</v>
      </c>
      <c r="AB1620">
        <v>-0.80770450826140805</v>
      </c>
      <c r="AC1620">
        <v>0.1201081362864207</v>
      </c>
      <c r="AD1620">
        <v>-2.0368911733372772</v>
      </c>
      <c r="AE1620">
        <v>22.295114816799362</v>
      </c>
      <c r="AF1620">
        <v>-9.5388597015031049</v>
      </c>
      <c r="AG1620">
        <v>5.4711318267173503</v>
      </c>
      <c r="AH1620">
        <v>3.081238213398156</v>
      </c>
      <c r="AI1620">
        <v>-1.4380949362121029</v>
      </c>
      <c r="AJ1620">
        <v>0</v>
      </c>
      <c r="AK1620">
        <v>-3.229874147398224</v>
      </c>
      <c r="AL1620">
        <v>-18.088056850355091</v>
      </c>
      <c r="AM1620">
        <v>1.3946226538520065E-8</v>
      </c>
      <c r="AN1620" s="2"/>
    </row>
    <row r="1621" spans="1:40" x14ac:dyDescent="0.45">
      <c r="A1621">
        <v>1620</v>
      </c>
      <c r="B1621" t="s">
        <v>941</v>
      </c>
      <c r="C1621">
        <v>1987</v>
      </c>
      <c r="D1621">
        <v>25</v>
      </c>
      <c r="E1621" t="s">
        <v>55</v>
      </c>
      <c r="F1621" t="s">
        <v>13</v>
      </c>
      <c r="G1621">
        <v>642</v>
      </c>
      <c r="H1621">
        <v>90</v>
      </c>
      <c r="I1621">
        <v>186</v>
      </c>
      <c r="J1621">
        <v>144</v>
      </c>
      <c r="K1621">
        <v>29</v>
      </c>
      <c r="L1621">
        <v>8</v>
      </c>
      <c r="M1621">
        <v>32</v>
      </c>
      <c r="N1621">
        <v>51</v>
      </c>
      <c r="O1621">
        <v>112</v>
      </c>
      <c r="P1621" s="28">
        <v>5.0999999999999996</v>
      </c>
      <c r="Q1621">
        <v>4.5</v>
      </c>
      <c r="R1621">
        <v>1.5</v>
      </c>
      <c r="S1621">
        <v>13</v>
      </c>
      <c r="T1621">
        <v>1</v>
      </c>
      <c r="U1621">
        <v>6</v>
      </c>
      <c r="V1621">
        <v>-47.217614202620098</v>
      </c>
      <c r="W1621">
        <v>11.687164994378419</v>
      </c>
      <c r="X1621">
        <v>3.1327162953332941</v>
      </c>
      <c r="Y1621">
        <v>17.948798371792883</v>
      </c>
      <c r="Z1621">
        <v>-8.5766752420528896</v>
      </c>
      <c r="AA1621">
        <v>-2.6596398488760977</v>
      </c>
      <c r="AB1621">
        <v>-1.076939344348544</v>
      </c>
      <c r="AC1621">
        <v>1.2811534537218208</v>
      </c>
      <c r="AD1621">
        <v>-2.2102436136213011</v>
      </c>
      <c r="AE1621">
        <v>20.808773829012736</v>
      </c>
      <c r="AF1621">
        <v>-9.5388597015031049</v>
      </c>
      <c r="AG1621">
        <v>9.8480372880912306</v>
      </c>
      <c r="AH1621">
        <v>2.2008844381415398</v>
      </c>
      <c r="AI1621">
        <v>-1.4380949362121029</v>
      </c>
      <c r="AJ1621">
        <v>-0.218628837227307</v>
      </c>
      <c r="AK1621">
        <v>-0.807468536849556</v>
      </c>
      <c r="AL1621">
        <v>-6.8366355928390741</v>
      </c>
      <c r="AM1621">
        <v>1.0725581102791701E-3</v>
      </c>
      <c r="AN1621" s="2"/>
    </row>
    <row r="1622" spans="1:40" x14ac:dyDescent="0.45">
      <c r="A1622">
        <v>1621</v>
      </c>
      <c r="B1622" t="s">
        <v>710</v>
      </c>
      <c r="C1622">
        <v>1994</v>
      </c>
      <c r="D1622">
        <v>27</v>
      </c>
      <c r="E1622" t="s">
        <v>301</v>
      </c>
      <c r="F1622" t="s">
        <v>17</v>
      </c>
      <c r="G1622">
        <v>521</v>
      </c>
      <c r="H1622">
        <v>96</v>
      </c>
      <c r="I1622">
        <v>137</v>
      </c>
      <c r="J1622">
        <v>97</v>
      </c>
      <c r="K1622">
        <v>25</v>
      </c>
      <c r="L1622">
        <v>4</v>
      </c>
      <c r="M1622">
        <v>36</v>
      </c>
      <c r="N1622">
        <v>41</v>
      </c>
      <c r="O1622">
        <v>99</v>
      </c>
      <c r="P1622" s="28">
        <v>5.0999999999999996</v>
      </c>
      <c r="Q1622">
        <v>3.1</v>
      </c>
      <c r="R1622">
        <v>2.2000000000000002</v>
      </c>
      <c r="S1622">
        <v>5</v>
      </c>
      <c r="T1622">
        <v>1</v>
      </c>
      <c r="U1622">
        <v>19</v>
      </c>
      <c r="V1622">
        <v>-47.217614202620098</v>
      </c>
      <c r="W1622">
        <v>9.4844438661544501</v>
      </c>
      <c r="X1622">
        <v>3.3415640483555133</v>
      </c>
      <c r="Y1622">
        <v>13.22035148890121</v>
      </c>
      <c r="Z1622">
        <v>-5.7773437394384048</v>
      </c>
      <c r="AA1622">
        <v>-2.2927929731690497</v>
      </c>
      <c r="AB1622">
        <v>-0.538469672174272</v>
      </c>
      <c r="AC1622">
        <v>1.4412976354370484</v>
      </c>
      <c r="AD1622">
        <v>-1.7768625129112419</v>
      </c>
      <c r="AE1622">
        <v>18.393469723859472</v>
      </c>
      <c r="AF1622">
        <v>-9.5388597015031049</v>
      </c>
      <c r="AG1622">
        <v>6.7842034651295142</v>
      </c>
      <c r="AH1622">
        <v>3.2279638426075921</v>
      </c>
      <c r="AI1622">
        <v>-0.55311343700465498</v>
      </c>
      <c r="AJ1622">
        <v>-0.218628837227307</v>
      </c>
      <c r="AK1622">
        <v>-2.556983700023594</v>
      </c>
      <c r="AL1622">
        <v>-14.577374705626925</v>
      </c>
      <c r="AM1622">
        <v>4.6679522191182112E-7</v>
      </c>
      <c r="AN1622" s="2"/>
    </row>
    <row r="1623" spans="1:40" x14ac:dyDescent="0.45">
      <c r="A1623">
        <v>1622</v>
      </c>
      <c r="B1623" t="s">
        <v>942</v>
      </c>
      <c r="C1623">
        <v>1971</v>
      </c>
      <c r="D1623">
        <v>30</v>
      </c>
      <c r="E1623" t="s">
        <v>301</v>
      </c>
      <c r="F1623" t="s">
        <v>17</v>
      </c>
      <c r="G1623">
        <v>638</v>
      </c>
      <c r="H1623">
        <v>89</v>
      </c>
      <c r="I1623">
        <v>145</v>
      </c>
      <c r="J1623">
        <v>117</v>
      </c>
      <c r="K1623">
        <v>20</v>
      </c>
      <c r="L1623">
        <v>3</v>
      </c>
      <c r="M1623">
        <v>5</v>
      </c>
      <c r="N1623">
        <v>58</v>
      </c>
      <c r="O1623">
        <v>118</v>
      </c>
      <c r="P1623" s="28">
        <v>5.0999999999999996</v>
      </c>
      <c r="Q1623">
        <v>4.9000000000000004</v>
      </c>
      <c r="R1623">
        <v>0.6</v>
      </c>
      <c r="S1623">
        <v>19</v>
      </c>
      <c r="T1623">
        <v>2</v>
      </c>
      <c r="U1623">
        <v>1</v>
      </c>
      <c r="V1623">
        <v>-47.217614202620098</v>
      </c>
      <c r="W1623">
        <v>11.614347766999115</v>
      </c>
      <c r="X1623">
        <v>3.0979083364962574</v>
      </c>
      <c r="Y1623">
        <v>13.992342816720258</v>
      </c>
      <c r="Z1623">
        <v>-6.9685486341679725</v>
      </c>
      <c r="AA1623">
        <v>-1.83423437853524</v>
      </c>
      <c r="AB1623">
        <v>-0.40385225413070402</v>
      </c>
      <c r="AC1623">
        <v>0.20018022714403449</v>
      </c>
      <c r="AD1623">
        <v>-2.5136103841183424</v>
      </c>
      <c r="AE1623">
        <v>21.923529569852704</v>
      </c>
      <c r="AF1623">
        <v>-9.5388597015031049</v>
      </c>
      <c r="AG1623">
        <v>10.723418380366008</v>
      </c>
      <c r="AH1623">
        <v>0.88035377525661596</v>
      </c>
      <c r="AI1623">
        <v>-2.1018310606176889</v>
      </c>
      <c r="AJ1623">
        <v>-0.437257674454614</v>
      </c>
      <c r="AK1623">
        <v>-0.134578089474926</v>
      </c>
      <c r="AL1623">
        <v>-8.7183055067876953</v>
      </c>
      <c r="AM1623">
        <v>1.6353736567038877E-4</v>
      </c>
      <c r="AN1623" s="2"/>
    </row>
    <row r="1624" spans="1:40" x14ac:dyDescent="0.45">
      <c r="A1624">
        <v>1623</v>
      </c>
      <c r="B1624" t="s">
        <v>811</v>
      </c>
      <c r="C1624">
        <v>1993</v>
      </c>
      <c r="D1624">
        <v>27</v>
      </c>
      <c r="E1624" t="s">
        <v>19</v>
      </c>
      <c r="F1624" t="s">
        <v>17</v>
      </c>
      <c r="G1624">
        <v>670</v>
      </c>
      <c r="H1624">
        <v>90</v>
      </c>
      <c r="I1624">
        <v>158</v>
      </c>
      <c r="J1624">
        <v>99</v>
      </c>
      <c r="K1624">
        <v>15</v>
      </c>
      <c r="L1624">
        <v>4</v>
      </c>
      <c r="M1624">
        <v>3</v>
      </c>
      <c r="N1624">
        <v>78</v>
      </c>
      <c r="O1624">
        <v>131</v>
      </c>
      <c r="P1624" s="28">
        <v>5.0999999999999996</v>
      </c>
      <c r="Q1624">
        <v>3.4</v>
      </c>
      <c r="R1624">
        <v>0.9</v>
      </c>
      <c r="S1624">
        <v>23</v>
      </c>
      <c r="T1624">
        <v>-1</v>
      </c>
      <c r="U1624">
        <v>14</v>
      </c>
      <c r="V1624">
        <v>-47.217614202620098</v>
      </c>
      <c r="W1624">
        <v>12.196885586033552</v>
      </c>
      <c r="X1624">
        <v>3.1327162953332941</v>
      </c>
      <c r="Y1624">
        <v>15.246828724426214</v>
      </c>
      <c r="Z1624">
        <v>-5.8964642289113609</v>
      </c>
      <c r="AA1624">
        <v>-1.37567578390143</v>
      </c>
      <c r="AB1624">
        <v>-0.538469672174272</v>
      </c>
      <c r="AC1624">
        <v>0.1201081362864207</v>
      </c>
      <c r="AD1624">
        <v>-3.3803725855384603</v>
      </c>
      <c r="AE1624">
        <v>24.338833675005969</v>
      </c>
      <c r="AF1624">
        <v>-9.5388597015031049</v>
      </c>
      <c r="AG1624">
        <v>7.4407392843355966</v>
      </c>
      <c r="AH1624">
        <v>1.320530662884924</v>
      </c>
      <c r="AI1624">
        <v>-2.5443218102214127</v>
      </c>
      <c r="AJ1624">
        <v>0.218628837227307</v>
      </c>
      <c r="AK1624">
        <v>-1.884093252648964</v>
      </c>
      <c r="AL1624">
        <v>-8.3606000359858204</v>
      </c>
      <c r="AM1624">
        <v>2.3384924261181009E-4</v>
      </c>
      <c r="AN1624" s="2"/>
    </row>
    <row r="1625" spans="1:40" x14ac:dyDescent="0.45">
      <c r="A1625">
        <v>1624</v>
      </c>
      <c r="B1625" t="s">
        <v>120</v>
      </c>
      <c r="C1625">
        <v>1999</v>
      </c>
      <c r="D1625">
        <v>35</v>
      </c>
      <c r="E1625" t="s">
        <v>73</v>
      </c>
      <c r="F1625" t="s">
        <v>17</v>
      </c>
      <c r="G1625">
        <v>687</v>
      </c>
      <c r="H1625">
        <v>108</v>
      </c>
      <c r="I1625">
        <v>171</v>
      </c>
      <c r="J1625">
        <v>125</v>
      </c>
      <c r="K1625">
        <v>30</v>
      </c>
      <c r="L1625">
        <v>4</v>
      </c>
      <c r="M1625">
        <v>30</v>
      </c>
      <c r="N1625">
        <v>93</v>
      </c>
      <c r="O1625">
        <v>103</v>
      </c>
      <c r="P1625" s="28">
        <v>5.0999999999999996</v>
      </c>
      <c r="Q1625">
        <v>4</v>
      </c>
      <c r="R1625">
        <v>2</v>
      </c>
      <c r="S1625">
        <v>6</v>
      </c>
      <c r="T1625">
        <v>0</v>
      </c>
      <c r="U1625">
        <v>12</v>
      </c>
      <c r="V1625">
        <v>-47.217614202620098</v>
      </c>
      <c r="W1625">
        <v>12.506358802395598</v>
      </c>
      <c r="X1625">
        <v>3.7592595543999527</v>
      </c>
      <c r="Y1625">
        <v>16.501314632132168</v>
      </c>
      <c r="Z1625">
        <v>-7.4450305920597994</v>
      </c>
      <c r="AA1625">
        <v>-2.7513515678028599</v>
      </c>
      <c r="AB1625">
        <v>-0.538469672174272</v>
      </c>
      <c r="AC1625">
        <v>1.201081362864207</v>
      </c>
      <c r="AD1625">
        <v>-4.0304442366035484</v>
      </c>
      <c r="AE1625">
        <v>19.136640217752785</v>
      </c>
      <c r="AF1625">
        <v>-9.5388597015031049</v>
      </c>
      <c r="AG1625">
        <v>8.7538109227477605</v>
      </c>
      <c r="AH1625">
        <v>2.9345125841887199</v>
      </c>
      <c r="AI1625">
        <v>-0.66373612440558594</v>
      </c>
      <c r="AJ1625">
        <v>0</v>
      </c>
      <c r="AK1625">
        <v>-1.614937073699112</v>
      </c>
      <c r="AL1625">
        <v>-9.0074650943871895</v>
      </c>
      <c r="AM1625">
        <v>1.2247696593372404E-4</v>
      </c>
      <c r="AN1625" s="2"/>
    </row>
    <row r="1626" spans="1:40" x14ac:dyDescent="0.45">
      <c r="A1626">
        <v>1625</v>
      </c>
      <c r="B1626" t="s">
        <v>943</v>
      </c>
      <c r="C1626">
        <v>1997</v>
      </c>
      <c r="D1626">
        <v>29</v>
      </c>
      <c r="E1626" t="s">
        <v>22</v>
      </c>
      <c r="F1626" t="s">
        <v>13</v>
      </c>
      <c r="G1626">
        <v>685</v>
      </c>
      <c r="H1626">
        <v>96</v>
      </c>
      <c r="I1626">
        <v>176</v>
      </c>
      <c r="J1626">
        <v>99</v>
      </c>
      <c r="K1626">
        <v>31</v>
      </c>
      <c r="L1626">
        <v>2</v>
      </c>
      <c r="M1626">
        <v>3</v>
      </c>
      <c r="N1626">
        <v>75</v>
      </c>
      <c r="O1626">
        <v>143</v>
      </c>
      <c r="P1626" s="28">
        <v>5.0999999999999996</v>
      </c>
      <c r="Q1626">
        <v>4.7</v>
      </c>
      <c r="R1626">
        <v>-0.4</v>
      </c>
      <c r="S1626">
        <v>34</v>
      </c>
      <c r="T1626">
        <v>-1</v>
      </c>
      <c r="U1626">
        <v>4</v>
      </c>
      <c r="V1626">
        <v>-47.217614202620098</v>
      </c>
      <c r="W1626">
        <v>12.469950188705946</v>
      </c>
      <c r="X1626">
        <v>3.3415640483555133</v>
      </c>
      <c r="Y1626">
        <v>16.983809212019072</v>
      </c>
      <c r="Z1626">
        <v>-5.8964642289113609</v>
      </c>
      <c r="AA1626">
        <v>-2.8430632867296222</v>
      </c>
      <c r="AB1626">
        <v>-0.269234836087136</v>
      </c>
      <c r="AC1626">
        <v>0.1201081362864207</v>
      </c>
      <c r="AD1626">
        <v>-3.2503582553254424</v>
      </c>
      <c r="AE1626">
        <v>26.568345156685904</v>
      </c>
      <c r="AF1626">
        <v>-9.5388597015031049</v>
      </c>
      <c r="AG1626">
        <v>10.285727834228618</v>
      </c>
      <c r="AH1626">
        <v>-0.58690251683774397</v>
      </c>
      <c r="AI1626">
        <v>-3.7611713716316539</v>
      </c>
      <c r="AJ1626">
        <v>0.218628837227307</v>
      </c>
      <c r="AK1626">
        <v>-0.538312357899704</v>
      </c>
      <c r="AL1626">
        <v>-3.9138473440370829</v>
      </c>
      <c r="AM1626">
        <v>1.9572803908934913E-2</v>
      </c>
      <c r="AN1626" s="2"/>
    </row>
    <row r="1627" spans="1:40" x14ac:dyDescent="0.45">
      <c r="A1627">
        <v>1626</v>
      </c>
      <c r="B1627" t="s">
        <v>944</v>
      </c>
      <c r="C1627">
        <v>2022</v>
      </c>
      <c r="D1627">
        <v>29</v>
      </c>
      <c r="E1627" t="s">
        <v>313</v>
      </c>
      <c r="F1627" t="s">
        <v>17</v>
      </c>
      <c r="G1627">
        <v>673</v>
      </c>
      <c r="H1627">
        <v>102</v>
      </c>
      <c r="I1627">
        <v>159</v>
      </c>
      <c r="J1627">
        <v>106</v>
      </c>
      <c r="K1627">
        <v>30</v>
      </c>
      <c r="L1627">
        <v>7</v>
      </c>
      <c r="M1627">
        <v>3</v>
      </c>
      <c r="N1627">
        <v>71</v>
      </c>
      <c r="O1627">
        <v>130</v>
      </c>
      <c r="P1627" s="28">
        <v>5.0999999999999996</v>
      </c>
      <c r="Q1627">
        <v>5.4</v>
      </c>
      <c r="R1627">
        <v>0.2</v>
      </c>
      <c r="S1627">
        <v>27</v>
      </c>
      <c r="T1627">
        <v>0</v>
      </c>
      <c r="U1627">
        <v>-3</v>
      </c>
      <c r="V1627">
        <v>-47.217614202620098</v>
      </c>
      <c r="W1627">
        <v>12.251498506568032</v>
      </c>
      <c r="X1627">
        <v>3.550411801377733</v>
      </c>
      <c r="Y1627">
        <v>15.343327640403594</v>
      </c>
      <c r="Z1627">
        <v>-6.3133859420667102</v>
      </c>
      <c r="AA1627">
        <v>-2.7513515678028599</v>
      </c>
      <c r="AB1627">
        <v>-0.94232192630497602</v>
      </c>
      <c r="AC1627">
        <v>0.1201081362864207</v>
      </c>
      <c r="AD1627">
        <v>-3.077005815041419</v>
      </c>
      <c r="AE1627">
        <v>24.153041051532639</v>
      </c>
      <c r="AF1627">
        <v>-9.5388597015031049</v>
      </c>
      <c r="AG1627">
        <v>11.817644745709478</v>
      </c>
      <c r="AH1627">
        <v>0.29345125841887199</v>
      </c>
      <c r="AI1627">
        <v>-2.9868125598251369</v>
      </c>
      <c r="AJ1627">
        <v>0</v>
      </c>
      <c r="AK1627">
        <v>0.403734268424778</v>
      </c>
      <c r="AL1627">
        <v>-4.8941343064427532</v>
      </c>
      <c r="AM1627">
        <v>7.4347019777195027E-3</v>
      </c>
      <c r="AN1627" s="2"/>
    </row>
    <row r="1628" spans="1:40" x14ac:dyDescent="0.45">
      <c r="A1628">
        <v>1627</v>
      </c>
      <c r="B1628" t="s">
        <v>349</v>
      </c>
      <c r="C1628">
        <v>2002</v>
      </c>
      <c r="D1628">
        <v>33</v>
      </c>
      <c r="E1628" t="s">
        <v>97</v>
      </c>
      <c r="F1628" t="s">
        <v>13</v>
      </c>
      <c r="G1628">
        <v>668</v>
      </c>
      <c r="H1628">
        <v>85</v>
      </c>
      <c r="I1628">
        <v>166</v>
      </c>
      <c r="J1628">
        <v>105</v>
      </c>
      <c r="K1628">
        <v>39</v>
      </c>
      <c r="L1628">
        <v>0</v>
      </c>
      <c r="M1628">
        <v>0</v>
      </c>
      <c r="N1628">
        <v>98</v>
      </c>
      <c r="O1628">
        <v>140</v>
      </c>
      <c r="P1628" s="28">
        <v>5.0999999999999996</v>
      </c>
      <c r="Q1628">
        <v>4.9000000000000004</v>
      </c>
      <c r="R1628">
        <v>-0.6</v>
      </c>
      <c r="S1628">
        <v>35</v>
      </c>
      <c r="T1628">
        <v>-1</v>
      </c>
      <c r="U1628">
        <v>2</v>
      </c>
      <c r="V1628">
        <v>-47.217614202620098</v>
      </c>
      <c r="W1628">
        <v>12.160476972343901</v>
      </c>
      <c r="X1628">
        <v>2.9586765011481111</v>
      </c>
      <c r="Y1628">
        <v>16.01882005224526</v>
      </c>
      <c r="Z1628">
        <v>-6.2538256973302317</v>
      </c>
      <c r="AA1628">
        <v>-3.5767570381437181</v>
      </c>
      <c r="AB1628">
        <v>0</v>
      </c>
      <c r="AC1628">
        <v>0</v>
      </c>
      <c r="AD1628">
        <v>-4.2471347869585783</v>
      </c>
      <c r="AE1628">
        <v>26.01096728626592</v>
      </c>
      <c r="AF1628">
        <v>-9.5388597015031049</v>
      </c>
      <c r="AG1628">
        <v>10.723418380366008</v>
      </c>
      <c r="AH1628">
        <v>-0.88035377525661596</v>
      </c>
      <c r="AI1628">
        <v>-3.871794059032585</v>
      </c>
      <c r="AJ1628">
        <v>0.218628837227307</v>
      </c>
      <c r="AK1628">
        <v>-0.269156178949852</v>
      </c>
      <c r="AL1628">
        <v>-7.7645074101982763</v>
      </c>
      <c r="AM1628">
        <v>4.2435853493121483E-4</v>
      </c>
      <c r="AN1628" s="2"/>
    </row>
    <row r="1629" spans="1:40" x14ac:dyDescent="0.45">
      <c r="A1629">
        <v>1628</v>
      </c>
      <c r="B1629" t="s">
        <v>401</v>
      </c>
      <c r="C1629">
        <v>2008</v>
      </c>
      <c r="D1629">
        <v>30</v>
      </c>
      <c r="E1629" t="s">
        <v>304</v>
      </c>
      <c r="F1629" t="s">
        <v>13</v>
      </c>
      <c r="G1629">
        <v>607</v>
      </c>
      <c r="H1629">
        <v>76</v>
      </c>
      <c r="I1629">
        <v>121</v>
      </c>
      <c r="J1629">
        <v>64</v>
      </c>
      <c r="K1629">
        <v>24</v>
      </c>
      <c r="L1629">
        <v>2</v>
      </c>
      <c r="M1629">
        <v>1</v>
      </c>
      <c r="N1629">
        <v>96</v>
      </c>
      <c r="O1629">
        <v>129</v>
      </c>
      <c r="P1629" s="28">
        <v>5.0999999999999996</v>
      </c>
      <c r="Q1629">
        <v>3.5</v>
      </c>
      <c r="R1629">
        <v>0.9</v>
      </c>
      <c r="S1629">
        <v>22</v>
      </c>
      <c r="T1629">
        <v>1</v>
      </c>
      <c r="U1629">
        <v>15</v>
      </c>
      <c r="V1629">
        <v>-47.217614202620098</v>
      </c>
      <c r="W1629">
        <v>11.050014254809502</v>
      </c>
      <c r="X1629">
        <v>2.6454048716147818</v>
      </c>
      <c r="Y1629">
        <v>11.676368833263112</v>
      </c>
      <c r="Z1629">
        <v>-3.8118556631346174</v>
      </c>
      <c r="AA1629">
        <v>-2.201081254242288</v>
      </c>
      <c r="AB1629">
        <v>-0.269234836087136</v>
      </c>
      <c r="AC1629">
        <v>4.0036045428806899E-2</v>
      </c>
      <c r="AD1629">
        <v>-4.1604585668165663</v>
      </c>
      <c r="AE1629">
        <v>23.967248428059314</v>
      </c>
      <c r="AF1629">
        <v>-9.5388597015031049</v>
      </c>
      <c r="AG1629">
        <v>7.6595845574042905</v>
      </c>
      <c r="AH1629">
        <v>1.320530662884924</v>
      </c>
      <c r="AI1629">
        <v>-2.4336991228204821</v>
      </c>
      <c r="AJ1629">
        <v>-0.218628837227307</v>
      </c>
      <c r="AK1629">
        <v>-2.01867134212389</v>
      </c>
      <c r="AL1629">
        <v>-13.510915873110759</v>
      </c>
      <c r="AM1629">
        <v>1.3560734148251782E-6</v>
      </c>
      <c r="AN1629" s="2"/>
    </row>
    <row r="1630" spans="1:40" x14ac:dyDescent="0.45">
      <c r="A1630">
        <v>1629</v>
      </c>
      <c r="B1630" t="s">
        <v>635</v>
      </c>
      <c r="C1630">
        <v>2005</v>
      </c>
      <c r="D1630">
        <v>23</v>
      </c>
      <c r="E1630" t="s">
        <v>235</v>
      </c>
      <c r="F1630" t="s">
        <v>13</v>
      </c>
      <c r="G1630">
        <v>570</v>
      </c>
      <c r="H1630">
        <v>82</v>
      </c>
      <c r="I1630">
        <v>147</v>
      </c>
      <c r="J1630">
        <v>84</v>
      </c>
      <c r="K1630">
        <v>35</v>
      </c>
      <c r="L1630">
        <v>4</v>
      </c>
      <c r="M1630">
        <v>0</v>
      </c>
      <c r="N1630">
        <v>58</v>
      </c>
      <c r="O1630">
        <v>137</v>
      </c>
      <c r="P1630" s="28">
        <v>5.0999999999999996</v>
      </c>
      <c r="Q1630">
        <v>5.6</v>
      </c>
      <c r="R1630">
        <v>0.3</v>
      </c>
      <c r="S1630">
        <v>28</v>
      </c>
      <c r="T1630">
        <v>0</v>
      </c>
      <c r="U1630">
        <v>-5</v>
      </c>
      <c r="V1630">
        <v>-47.217614202620098</v>
      </c>
      <c r="W1630">
        <v>10.376454901550932</v>
      </c>
      <c r="X1630">
        <v>2.854252624637001</v>
      </c>
      <c r="Y1630">
        <v>14.185340648675021</v>
      </c>
      <c r="Z1630">
        <v>-5.0030605578641856</v>
      </c>
      <c r="AA1630">
        <v>-3.2099101624366702</v>
      </c>
      <c r="AB1630">
        <v>-0.538469672174272</v>
      </c>
      <c r="AC1630">
        <v>0</v>
      </c>
      <c r="AD1630">
        <v>-2.5136103841183424</v>
      </c>
      <c r="AE1630">
        <v>25.453589415845936</v>
      </c>
      <c r="AF1630">
        <v>-9.5388597015031049</v>
      </c>
      <c r="AG1630">
        <v>12.255335291846864</v>
      </c>
      <c r="AH1630">
        <v>0.44017688762830798</v>
      </c>
      <c r="AI1630">
        <v>-3.097435247226068</v>
      </c>
      <c r="AJ1630">
        <v>0</v>
      </c>
      <c r="AK1630">
        <v>0.67289044737463</v>
      </c>
      <c r="AL1630">
        <v>-4.8809197103840507</v>
      </c>
      <c r="AM1630">
        <v>7.5328555856473915E-3</v>
      </c>
      <c r="AN1630" s="2"/>
    </row>
    <row r="1631" spans="1:40" x14ac:dyDescent="0.45">
      <c r="A1631">
        <v>1630</v>
      </c>
      <c r="B1631" t="s">
        <v>181</v>
      </c>
      <c r="C1631">
        <v>1971</v>
      </c>
      <c r="D1631">
        <v>30</v>
      </c>
      <c r="E1631" t="s">
        <v>73</v>
      </c>
      <c r="F1631" t="s">
        <v>17</v>
      </c>
      <c r="G1631">
        <v>709</v>
      </c>
      <c r="H1631">
        <v>86</v>
      </c>
      <c r="I1631">
        <v>192</v>
      </c>
      <c r="J1631">
        <v>148</v>
      </c>
      <c r="K1631">
        <v>27</v>
      </c>
      <c r="L1631">
        <v>4</v>
      </c>
      <c r="M1631">
        <v>13</v>
      </c>
      <c r="N1631">
        <v>68</v>
      </c>
      <c r="O1631">
        <v>130</v>
      </c>
      <c r="P1631" s="28">
        <v>5.0999999999999996</v>
      </c>
      <c r="Q1631">
        <v>4.4000000000000004</v>
      </c>
      <c r="R1631">
        <v>-0.1</v>
      </c>
      <c r="S1631">
        <v>25</v>
      </c>
      <c r="T1631">
        <v>0</v>
      </c>
      <c r="U1631">
        <v>5</v>
      </c>
      <c r="V1631">
        <v>-47.217614202620098</v>
      </c>
      <c r="W1631">
        <v>12.906853552981774</v>
      </c>
      <c r="X1631">
        <v>2.9934844599851478</v>
      </c>
      <c r="Y1631">
        <v>18.527791867657172</v>
      </c>
      <c r="Z1631">
        <v>-8.8149162209988035</v>
      </c>
      <c r="AA1631">
        <v>-2.4762164110225742</v>
      </c>
      <c r="AB1631">
        <v>-0.538469672174272</v>
      </c>
      <c r="AC1631">
        <v>0.52046859057448969</v>
      </c>
      <c r="AD1631">
        <v>-2.9469914848284011</v>
      </c>
      <c r="AE1631">
        <v>24.153041051532639</v>
      </c>
      <c r="AF1631">
        <v>-9.5388597015031049</v>
      </c>
      <c r="AG1631">
        <v>9.6291920150225376</v>
      </c>
      <c r="AH1631">
        <v>-0.14672562920943599</v>
      </c>
      <c r="AI1631">
        <v>-2.7655671850232748</v>
      </c>
      <c r="AJ1631">
        <v>0</v>
      </c>
      <c r="AK1631">
        <v>-0.67289044737463</v>
      </c>
      <c r="AL1631">
        <v>-6.3874194170008387</v>
      </c>
      <c r="AM1631">
        <v>1.6797663112288134E-3</v>
      </c>
      <c r="AN1631" s="2"/>
    </row>
    <row r="1632" spans="1:40" x14ac:dyDescent="0.45">
      <c r="A1632">
        <v>1631</v>
      </c>
      <c r="B1632" t="s">
        <v>945</v>
      </c>
      <c r="C1632">
        <v>1950</v>
      </c>
      <c r="D1632">
        <v>24</v>
      </c>
      <c r="E1632" t="s">
        <v>233</v>
      </c>
      <c r="F1632" t="s">
        <v>17</v>
      </c>
      <c r="G1632">
        <v>604</v>
      </c>
      <c r="H1632">
        <v>82</v>
      </c>
      <c r="I1632">
        <v>148</v>
      </c>
      <c r="J1632">
        <v>105</v>
      </c>
      <c r="K1632">
        <v>17</v>
      </c>
      <c r="L1632">
        <v>6</v>
      </c>
      <c r="M1632">
        <v>8</v>
      </c>
      <c r="N1632">
        <v>83</v>
      </c>
      <c r="O1632">
        <v>123</v>
      </c>
      <c r="P1632" s="28">
        <v>5.0999999999999996</v>
      </c>
      <c r="Q1632">
        <v>4.3</v>
      </c>
      <c r="R1632">
        <v>0.8</v>
      </c>
      <c r="S1632">
        <v>20</v>
      </c>
      <c r="T1632">
        <v>1</v>
      </c>
      <c r="U1632">
        <v>9</v>
      </c>
      <c r="V1632">
        <v>-47.217614202620098</v>
      </c>
      <c r="W1632">
        <v>10.995401334275025</v>
      </c>
      <c r="X1632">
        <v>2.854252624637001</v>
      </c>
      <c r="Y1632">
        <v>14.281839564652403</v>
      </c>
      <c r="Z1632">
        <v>-6.2538256973302317</v>
      </c>
      <c r="AA1632">
        <v>-1.559099221754954</v>
      </c>
      <c r="AB1632">
        <v>-0.80770450826140805</v>
      </c>
      <c r="AC1632">
        <v>0.32028836343045519</v>
      </c>
      <c r="AD1632">
        <v>-3.5970631358934897</v>
      </c>
      <c r="AE1632">
        <v>22.852492687219346</v>
      </c>
      <c r="AF1632">
        <v>-9.5388597015031049</v>
      </c>
      <c r="AG1632">
        <v>9.4103467419538429</v>
      </c>
      <c r="AH1632">
        <v>1.1738050336754879</v>
      </c>
      <c r="AI1632">
        <v>-2.2124537480186199</v>
      </c>
      <c r="AJ1632">
        <v>-0.218628837227307</v>
      </c>
      <c r="AK1632">
        <v>-1.211202805274334</v>
      </c>
      <c r="AL1632">
        <v>-10.728025508039995</v>
      </c>
      <c r="AM1632">
        <v>2.1921395607718119E-5</v>
      </c>
      <c r="AN1632" s="2"/>
    </row>
    <row r="1633" spans="1:40" x14ac:dyDescent="0.45">
      <c r="A1633">
        <v>1632</v>
      </c>
      <c r="B1633" t="s">
        <v>946</v>
      </c>
      <c r="C1633">
        <v>1969</v>
      </c>
      <c r="D1633">
        <v>30</v>
      </c>
      <c r="E1633" t="s">
        <v>76</v>
      </c>
      <c r="F1633" t="s">
        <v>13</v>
      </c>
      <c r="G1633">
        <v>665</v>
      </c>
      <c r="H1633">
        <v>67</v>
      </c>
      <c r="I1633">
        <v>162</v>
      </c>
      <c r="J1633">
        <v>124</v>
      </c>
      <c r="K1633">
        <v>24</v>
      </c>
      <c r="L1633">
        <v>4</v>
      </c>
      <c r="M1633">
        <v>5</v>
      </c>
      <c r="N1633">
        <v>66</v>
      </c>
      <c r="O1633">
        <v>104</v>
      </c>
      <c r="P1633" s="28">
        <v>5.0999999999999996</v>
      </c>
      <c r="Q1633">
        <v>3.4</v>
      </c>
      <c r="R1633">
        <v>2.9</v>
      </c>
      <c r="S1633">
        <v>4</v>
      </c>
      <c r="T1633">
        <v>-2</v>
      </c>
      <c r="U1633">
        <v>17</v>
      </c>
      <c r="V1633">
        <v>-47.217614202620098</v>
      </c>
      <c r="W1633">
        <v>12.105864051809421</v>
      </c>
      <c r="X1633">
        <v>2.332133242081452</v>
      </c>
      <c r="Y1633">
        <v>15.632824388335738</v>
      </c>
      <c r="Z1633">
        <v>-7.385470347323321</v>
      </c>
      <c r="AA1633">
        <v>-2.201081254242288</v>
      </c>
      <c r="AB1633">
        <v>-0.538469672174272</v>
      </c>
      <c r="AC1633">
        <v>0.20018022714403449</v>
      </c>
      <c r="AD1633">
        <v>-2.8603152646863896</v>
      </c>
      <c r="AE1633">
        <v>19.322432841226114</v>
      </c>
      <c r="AF1633">
        <v>-9.5388597015031049</v>
      </c>
      <c r="AG1633">
        <v>7.4407392843355966</v>
      </c>
      <c r="AH1633">
        <v>4.2550432470736439</v>
      </c>
      <c r="AI1633">
        <v>-0.44249074960372398</v>
      </c>
      <c r="AJ1633">
        <v>0.437257674454614</v>
      </c>
      <c r="AK1633">
        <v>-2.287827521073742</v>
      </c>
      <c r="AL1633">
        <v>-10.745653756766322</v>
      </c>
      <c r="AM1633">
        <v>2.1538354210509037E-5</v>
      </c>
      <c r="AN1633" s="2"/>
    </row>
    <row r="1634" spans="1:40" x14ac:dyDescent="0.45">
      <c r="A1634">
        <v>1633</v>
      </c>
      <c r="B1634" t="s">
        <v>947</v>
      </c>
      <c r="C1634">
        <v>1989</v>
      </c>
      <c r="D1634">
        <v>30</v>
      </c>
      <c r="E1634" t="s">
        <v>28</v>
      </c>
      <c r="F1634" t="s">
        <v>17</v>
      </c>
      <c r="G1634">
        <v>652</v>
      </c>
      <c r="H1634">
        <v>93</v>
      </c>
      <c r="I1634">
        <v>140</v>
      </c>
      <c r="J1634">
        <v>85</v>
      </c>
      <c r="K1634">
        <v>27</v>
      </c>
      <c r="L1634">
        <v>2</v>
      </c>
      <c r="M1634">
        <v>28</v>
      </c>
      <c r="N1634">
        <v>101</v>
      </c>
      <c r="O1634">
        <v>140</v>
      </c>
      <c r="P1634" s="28">
        <v>5.0999999999999996</v>
      </c>
      <c r="Q1634">
        <v>5</v>
      </c>
      <c r="R1634">
        <v>-0.7</v>
      </c>
      <c r="S1634">
        <v>28</v>
      </c>
      <c r="T1634">
        <v>1</v>
      </c>
      <c r="U1634">
        <v>1</v>
      </c>
      <c r="V1634">
        <v>-47.217614202620098</v>
      </c>
      <c r="W1634">
        <v>11.869208062826681</v>
      </c>
      <c r="X1634">
        <v>3.2371401718444037</v>
      </c>
      <c r="Y1634">
        <v>13.509848236833353</v>
      </c>
      <c r="Z1634">
        <v>-5.062620802600664</v>
      </c>
      <c r="AA1634">
        <v>-2.4762164110225742</v>
      </c>
      <c r="AB1634">
        <v>-0.269234836087136</v>
      </c>
      <c r="AC1634">
        <v>1.1210092720065932</v>
      </c>
      <c r="AD1634">
        <v>-4.3771491171715962</v>
      </c>
      <c r="AE1634">
        <v>26.01096728626592</v>
      </c>
      <c r="AF1634">
        <v>-9.5388597015031049</v>
      </c>
      <c r="AG1634">
        <v>10.942263653434701</v>
      </c>
      <c r="AH1634">
        <v>-1.0270794044660518</v>
      </c>
      <c r="AI1634">
        <v>-3.097435247226068</v>
      </c>
      <c r="AJ1634">
        <v>-0.218628837227307</v>
      </c>
      <c r="AK1634">
        <v>-0.134578089474926</v>
      </c>
      <c r="AL1634">
        <v>-6.7289799661878824</v>
      </c>
      <c r="AM1634">
        <v>1.19432392851828E-3</v>
      </c>
      <c r="AN1634" s="2"/>
    </row>
    <row r="1635" spans="1:40" x14ac:dyDescent="0.45">
      <c r="A1635">
        <v>1634</v>
      </c>
      <c r="B1635" t="s">
        <v>576</v>
      </c>
      <c r="C1635">
        <v>1967</v>
      </c>
      <c r="D1635">
        <v>27</v>
      </c>
      <c r="E1635" t="s">
        <v>59</v>
      </c>
      <c r="F1635" t="s">
        <v>13</v>
      </c>
      <c r="G1635">
        <v>675</v>
      </c>
      <c r="H1635">
        <v>92</v>
      </c>
      <c r="I1635">
        <v>133</v>
      </c>
      <c r="J1635">
        <v>88</v>
      </c>
      <c r="K1635">
        <v>16</v>
      </c>
      <c r="L1635">
        <v>7</v>
      </c>
      <c r="M1635">
        <v>6</v>
      </c>
      <c r="N1635">
        <v>105</v>
      </c>
      <c r="O1635">
        <v>126</v>
      </c>
      <c r="P1635" s="28">
        <v>5.0999999999999996</v>
      </c>
      <c r="Q1635">
        <v>5.6</v>
      </c>
      <c r="R1635">
        <v>0.4</v>
      </c>
      <c r="S1635">
        <v>16</v>
      </c>
      <c r="T1635">
        <v>3</v>
      </c>
      <c r="U1635">
        <v>-2</v>
      </c>
      <c r="V1635">
        <v>-47.217614202620098</v>
      </c>
      <c r="W1635">
        <v>12.287907120257684</v>
      </c>
      <c r="X1635">
        <v>3.202332213007367</v>
      </c>
      <c r="Y1635">
        <v>12.834355824991686</v>
      </c>
      <c r="Z1635">
        <v>-5.2413015368100986</v>
      </c>
      <c r="AA1635">
        <v>-1.467387502828192</v>
      </c>
      <c r="AB1635">
        <v>-0.94232192630497602</v>
      </c>
      <c r="AC1635">
        <v>0.24021627257284139</v>
      </c>
      <c r="AD1635">
        <v>-4.55050155745562</v>
      </c>
      <c r="AE1635">
        <v>23.40987055763933</v>
      </c>
      <c r="AF1635">
        <v>-9.5388597015031049</v>
      </c>
      <c r="AG1635">
        <v>12.255335291846864</v>
      </c>
      <c r="AH1635">
        <v>0.58690251683774397</v>
      </c>
      <c r="AI1635">
        <v>-1.7699629984148959</v>
      </c>
      <c r="AJ1635">
        <v>-0.65588651168192103</v>
      </c>
      <c r="AK1635">
        <v>0.269156178949852</v>
      </c>
      <c r="AL1635">
        <v>-6.2977599615155428</v>
      </c>
      <c r="AM1635">
        <v>1.8370418472551159E-3</v>
      </c>
      <c r="AN1635" s="2"/>
    </row>
    <row r="1636" spans="1:40" x14ac:dyDescent="0.45">
      <c r="A1636">
        <v>1635</v>
      </c>
      <c r="B1636" t="s">
        <v>173</v>
      </c>
      <c r="C1636">
        <v>1982</v>
      </c>
      <c r="D1636">
        <v>38</v>
      </c>
      <c r="E1636" t="s">
        <v>65</v>
      </c>
      <c r="F1636" t="s">
        <v>17</v>
      </c>
      <c r="G1636">
        <v>554</v>
      </c>
      <c r="H1636">
        <v>68</v>
      </c>
      <c r="I1636">
        <v>134</v>
      </c>
      <c r="J1636">
        <v>97</v>
      </c>
      <c r="K1636">
        <v>19</v>
      </c>
      <c r="L1636">
        <v>4</v>
      </c>
      <c r="M1636">
        <v>24</v>
      </c>
      <c r="N1636">
        <v>85</v>
      </c>
      <c r="O1636">
        <v>136</v>
      </c>
      <c r="P1636" s="28">
        <v>5.0999999999999996</v>
      </c>
      <c r="Q1636">
        <v>5.2</v>
      </c>
      <c r="R1636">
        <v>0.2</v>
      </c>
      <c r="S1636">
        <v>24</v>
      </c>
      <c r="T1636">
        <v>1</v>
      </c>
      <c r="U1636">
        <v>-3</v>
      </c>
      <c r="V1636">
        <v>-47.217614202620098</v>
      </c>
      <c r="W1636">
        <v>10.085185992033715</v>
      </c>
      <c r="X1636">
        <v>2.3669412009184887</v>
      </c>
      <c r="Y1636">
        <v>12.930854740969068</v>
      </c>
      <c r="Z1636">
        <v>-5.7773437394384048</v>
      </c>
      <c r="AA1636">
        <v>-1.742522659608478</v>
      </c>
      <c r="AB1636">
        <v>-0.538469672174272</v>
      </c>
      <c r="AC1636">
        <v>0.96086509029136558</v>
      </c>
      <c r="AD1636">
        <v>-3.6837393560355016</v>
      </c>
      <c r="AE1636">
        <v>25.267796792372607</v>
      </c>
      <c r="AF1636">
        <v>-9.5388597015031049</v>
      </c>
      <c r="AG1636">
        <v>11.379954199572088</v>
      </c>
      <c r="AH1636">
        <v>0.29345125841887199</v>
      </c>
      <c r="AI1636">
        <v>-2.6549444976223437</v>
      </c>
      <c r="AJ1636">
        <v>-0.218628837227307</v>
      </c>
      <c r="AK1636">
        <v>0.403734268424778</v>
      </c>
      <c r="AL1636">
        <v>-7.6833391232285333</v>
      </c>
      <c r="AM1636">
        <v>4.6022297754129789E-4</v>
      </c>
      <c r="AN1636" s="2"/>
    </row>
    <row r="1637" spans="1:40" x14ac:dyDescent="0.45">
      <c r="A1637">
        <v>1636</v>
      </c>
      <c r="B1637" t="s">
        <v>328</v>
      </c>
      <c r="C1637">
        <v>1973</v>
      </c>
      <c r="D1637">
        <v>27</v>
      </c>
      <c r="E1637" t="s">
        <v>22</v>
      </c>
      <c r="F1637" t="s">
        <v>13</v>
      </c>
      <c r="G1637">
        <v>672</v>
      </c>
      <c r="H1637">
        <v>83</v>
      </c>
      <c r="I1637">
        <v>187</v>
      </c>
      <c r="J1637">
        <v>134</v>
      </c>
      <c r="K1637">
        <v>29</v>
      </c>
      <c r="L1637">
        <v>2</v>
      </c>
      <c r="M1637">
        <v>6</v>
      </c>
      <c r="N1637">
        <v>50</v>
      </c>
      <c r="O1637">
        <v>135</v>
      </c>
      <c r="P1637" s="28">
        <v>5.0999999999999996</v>
      </c>
      <c r="Q1637">
        <v>5.2</v>
      </c>
      <c r="R1637">
        <v>0</v>
      </c>
      <c r="S1637">
        <v>23</v>
      </c>
      <c r="T1637">
        <v>3</v>
      </c>
      <c r="U1637">
        <v>-2</v>
      </c>
      <c r="V1637">
        <v>-47.217614202620098</v>
      </c>
      <c r="W1637">
        <v>12.233294199723206</v>
      </c>
      <c r="X1637">
        <v>2.8890605834740377</v>
      </c>
      <c r="Y1637">
        <v>18.045297287770264</v>
      </c>
      <c r="Z1637">
        <v>-7.9810727946881048</v>
      </c>
      <c r="AA1637">
        <v>-2.6596398488760977</v>
      </c>
      <c r="AB1637">
        <v>-0.269234836087136</v>
      </c>
      <c r="AC1637">
        <v>0.24021627257284139</v>
      </c>
      <c r="AD1637">
        <v>-2.1669055035502951</v>
      </c>
      <c r="AE1637">
        <v>25.082004168899282</v>
      </c>
      <c r="AF1637">
        <v>-9.5388597015031049</v>
      </c>
      <c r="AG1637">
        <v>11.379954199572088</v>
      </c>
      <c r="AH1637">
        <v>0</v>
      </c>
      <c r="AI1637">
        <v>-2.5443218102214127</v>
      </c>
      <c r="AJ1637">
        <v>-0.65588651168192103</v>
      </c>
      <c r="AK1637">
        <v>0.269156178949852</v>
      </c>
      <c r="AL1637">
        <v>-2.8945523182666073</v>
      </c>
      <c r="AM1637">
        <v>5.2423519380400262E-2</v>
      </c>
      <c r="AN1637" s="2"/>
    </row>
    <row r="1638" spans="1:40" x14ac:dyDescent="0.45">
      <c r="A1638">
        <v>1637</v>
      </c>
      <c r="B1638" t="s">
        <v>948</v>
      </c>
      <c r="C1638">
        <v>1988</v>
      </c>
      <c r="D1638">
        <v>26</v>
      </c>
      <c r="E1638" t="s">
        <v>73</v>
      </c>
      <c r="F1638" t="s">
        <v>17</v>
      </c>
      <c r="G1638">
        <v>582</v>
      </c>
      <c r="H1638">
        <v>74</v>
      </c>
      <c r="I1638">
        <v>146</v>
      </c>
      <c r="J1638">
        <v>93</v>
      </c>
      <c r="K1638">
        <v>40</v>
      </c>
      <c r="L1638">
        <v>2</v>
      </c>
      <c r="M1638">
        <v>46</v>
      </c>
      <c r="N1638">
        <v>29</v>
      </c>
      <c r="O1638">
        <v>105</v>
      </c>
      <c r="P1638" s="28">
        <v>5.0999999999999996</v>
      </c>
      <c r="Q1638">
        <v>2.9</v>
      </c>
      <c r="R1638">
        <v>2.4</v>
      </c>
      <c r="S1638">
        <v>6</v>
      </c>
      <c r="T1638">
        <v>-1</v>
      </c>
      <c r="U1638">
        <v>19</v>
      </c>
      <c r="V1638">
        <v>-47.217614202620098</v>
      </c>
      <c r="W1638">
        <v>10.594906583688848</v>
      </c>
      <c r="X1638">
        <v>2.5757889539407084</v>
      </c>
      <c r="Y1638">
        <v>14.08884173269764</v>
      </c>
      <c r="Z1638">
        <v>-5.539102760492491</v>
      </c>
      <c r="AA1638">
        <v>-3.6684687570704799</v>
      </c>
      <c r="AB1638">
        <v>-0.269234836087136</v>
      </c>
      <c r="AC1638">
        <v>1.8416580897251174</v>
      </c>
      <c r="AD1638">
        <v>-1.2568051920591712</v>
      </c>
      <c r="AE1638">
        <v>19.508225464699439</v>
      </c>
      <c r="AF1638">
        <v>-9.5388597015031049</v>
      </c>
      <c r="AG1638">
        <v>6.3465129189921266</v>
      </c>
      <c r="AH1638">
        <v>3.5214151010264638</v>
      </c>
      <c r="AI1638">
        <v>-0.66373612440558594</v>
      </c>
      <c r="AJ1638">
        <v>0.218628837227307</v>
      </c>
      <c r="AK1638">
        <v>-2.556983700023594</v>
      </c>
      <c r="AL1638">
        <v>-12.014827592264011</v>
      </c>
      <c r="AM1638">
        <v>6.0537439293189398E-6</v>
      </c>
      <c r="AN1638" s="2"/>
    </row>
    <row r="1639" spans="1:40" x14ac:dyDescent="0.45">
      <c r="A1639">
        <v>1638</v>
      </c>
      <c r="B1639" t="s">
        <v>651</v>
      </c>
      <c r="C1639">
        <v>1975</v>
      </c>
      <c r="D1639">
        <v>28</v>
      </c>
      <c r="E1639" t="s">
        <v>127</v>
      </c>
      <c r="F1639" t="s">
        <v>13</v>
      </c>
      <c r="G1639">
        <v>714</v>
      </c>
      <c r="H1639">
        <v>88</v>
      </c>
      <c r="I1639">
        <v>176</v>
      </c>
      <c r="J1639">
        <v>120</v>
      </c>
      <c r="K1639">
        <v>37</v>
      </c>
      <c r="L1639">
        <v>4</v>
      </c>
      <c r="M1639">
        <v>3</v>
      </c>
      <c r="N1639">
        <v>118</v>
      </c>
      <c r="O1639">
        <v>153</v>
      </c>
      <c r="P1639" s="28">
        <v>5.0999999999999996</v>
      </c>
      <c r="Q1639">
        <v>6.1</v>
      </c>
      <c r="R1639">
        <v>-1.6</v>
      </c>
      <c r="S1639">
        <v>42</v>
      </c>
      <c r="T1639">
        <v>0</v>
      </c>
      <c r="U1639">
        <v>-9</v>
      </c>
      <c r="V1639">
        <v>-47.217614202620098</v>
      </c>
      <c r="W1639">
        <v>12.997875087205905</v>
      </c>
      <c r="X1639">
        <v>3.0631003776592207</v>
      </c>
      <c r="Y1639">
        <v>16.983809212019072</v>
      </c>
      <c r="Z1639">
        <v>-7.147229368377408</v>
      </c>
      <c r="AA1639">
        <v>-3.3933336002901937</v>
      </c>
      <c r="AB1639">
        <v>-0.538469672174272</v>
      </c>
      <c r="AC1639">
        <v>0.1201081362864207</v>
      </c>
      <c r="AD1639">
        <v>-5.1138969883786967</v>
      </c>
      <c r="AE1639">
        <v>28.426271391419185</v>
      </c>
      <c r="AF1639">
        <v>-9.5388597015031049</v>
      </c>
      <c r="AG1639">
        <v>13.349561657190334</v>
      </c>
      <c r="AH1639">
        <v>-2.3476100673509759</v>
      </c>
      <c r="AI1639">
        <v>-4.646152870839102</v>
      </c>
      <c r="AJ1639">
        <v>0</v>
      </c>
      <c r="AK1639">
        <v>1.211202805274334</v>
      </c>
      <c r="AL1639">
        <v>-3.7912378044793829</v>
      </c>
      <c r="AM1639">
        <v>2.206959139774144E-2</v>
      </c>
      <c r="AN1639" s="2"/>
    </row>
    <row r="1640" spans="1:40" x14ac:dyDescent="0.45">
      <c r="A1640">
        <v>1639</v>
      </c>
      <c r="B1640" t="s">
        <v>459</v>
      </c>
      <c r="C1640">
        <v>1973</v>
      </c>
      <c r="D1640">
        <v>28</v>
      </c>
      <c r="E1640" t="s">
        <v>40</v>
      </c>
      <c r="F1640" t="s">
        <v>13</v>
      </c>
      <c r="G1640">
        <v>495</v>
      </c>
      <c r="H1640">
        <v>79</v>
      </c>
      <c r="I1640">
        <v>128</v>
      </c>
      <c r="J1640">
        <v>82</v>
      </c>
      <c r="K1640">
        <v>23</v>
      </c>
      <c r="L1640">
        <v>2</v>
      </c>
      <c r="M1640">
        <v>3</v>
      </c>
      <c r="N1640">
        <v>68</v>
      </c>
      <c r="O1640">
        <v>150</v>
      </c>
      <c r="P1640" s="28">
        <v>5.0999999999999996</v>
      </c>
      <c r="Q1640">
        <v>4.5999999999999996</v>
      </c>
      <c r="R1640">
        <v>0.5</v>
      </c>
      <c r="S1640">
        <v>28</v>
      </c>
      <c r="T1640">
        <v>-1</v>
      </c>
      <c r="U1640">
        <v>4</v>
      </c>
      <c r="V1640">
        <v>-47.217614202620098</v>
      </c>
      <c r="W1640">
        <v>9.0111318881889684</v>
      </c>
      <c r="X1640">
        <v>2.7498287481258914</v>
      </c>
      <c r="Y1640">
        <v>12.35186124510478</v>
      </c>
      <c r="Z1640">
        <v>-4.8839400683912286</v>
      </c>
      <c r="AA1640">
        <v>-2.1093695353155262</v>
      </c>
      <c r="AB1640">
        <v>-0.269234836087136</v>
      </c>
      <c r="AC1640">
        <v>0.1201081362864207</v>
      </c>
      <c r="AD1640">
        <v>-2.9469914848284011</v>
      </c>
      <c r="AE1640">
        <v>27.868893520999201</v>
      </c>
      <c r="AF1640">
        <v>-9.5388597015031049</v>
      </c>
      <c r="AG1640">
        <v>10.066882561159924</v>
      </c>
      <c r="AH1640">
        <v>0.73362814604717996</v>
      </c>
      <c r="AI1640">
        <v>-3.097435247226068</v>
      </c>
      <c r="AJ1640">
        <v>0.218628837227307</v>
      </c>
      <c r="AK1640">
        <v>-0.538312357899704</v>
      </c>
      <c r="AL1640">
        <v>-7.4807943507315899</v>
      </c>
      <c r="AM1640">
        <v>5.6349167336762138E-4</v>
      </c>
      <c r="AN1640" s="2"/>
    </row>
    <row r="1641" spans="1:40" x14ac:dyDescent="0.45">
      <c r="A1641">
        <v>1640</v>
      </c>
      <c r="B1641" t="s">
        <v>58</v>
      </c>
      <c r="C1641">
        <v>2014</v>
      </c>
      <c r="D1641">
        <v>31</v>
      </c>
      <c r="E1641" t="s">
        <v>59</v>
      </c>
      <c r="F1641" t="s">
        <v>13</v>
      </c>
      <c r="G1641">
        <v>685</v>
      </c>
      <c r="H1641">
        <v>101</v>
      </c>
      <c r="I1641">
        <v>191</v>
      </c>
      <c r="J1641">
        <v>113</v>
      </c>
      <c r="K1641">
        <v>52</v>
      </c>
      <c r="L1641">
        <v>1</v>
      </c>
      <c r="M1641">
        <v>1</v>
      </c>
      <c r="N1641">
        <v>60</v>
      </c>
      <c r="O1641">
        <v>150</v>
      </c>
      <c r="P1641" s="28">
        <v>5.0999999999999996</v>
      </c>
      <c r="Q1641">
        <v>5.2</v>
      </c>
      <c r="R1641">
        <v>-1</v>
      </c>
      <c r="S1641">
        <v>37</v>
      </c>
      <c r="T1641">
        <v>-3</v>
      </c>
      <c r="U1641">
        <v>-2</v>
      </c>
      <c r="V1641">
        <v>-47.217614202620098</v>
      </c>
      <c r="W1641">
        <v>12.469950188705946</v>
      </c>
      <c r="X1641">
        <v>3.5156038425406964</v>
      </c>
      <c r="Y1641">
        <v>18.43129295167979</v>
      </c>
      <c r="Z1641">
        <v>-6.7303076552220586</v>
      </c>
      <c r="AA1641">
        <v>-4.7690093841916239</v>
      </c>
      <c r="AB1641">
        <v>-0.134617418043568</v>
      </c>
      <c r="AC1641">
        <v>4.0036045428806899E-2</v>
      </c>
      <c r="AD1641">
        <v>-2.6002866042603543</v>
      </c>
      <c r="AE1641">
        <v>27.868893520999201</v>
      </c>
      <c r="AF1641">
        <v>-9.5388597015031049</v>
      </c>
      <c r="AG1641">
        <v>11.379954199572088</v>
      </c>
      <c r="AH1641">
        <v>-1.4672562920943599</v>
      </c>
      <c r="AI1641">
        <v>-4.0930394338344467</v>
      </c>
      <c r="AJ1641">
        <v>0.65588651168192103</v>
      </c>
      <c r="AK1641">
        <v>0.269156178949852</v>
      </c>
      <c r="AL1641">
        <v>-1.9202172522113163</v>
      </c>
      <c r="AM1641">
        <v>0.12783734183483769</v>
      </c>
      <c r="AN1641" s="2"/>
    </row>
    <row r="1642" spans="1:40" x14ac:dyDescent="0.45">
      <c r="A1642">
        <v>1641</v>
      </c>
      <c r="B1642" t="s">
        <v>58</v>
      </c>
      <c r="C1642">
        <v>2016</v>
      </c>
      <c r="D1642">
        <v>33</v>
      </c>
      <c r="E1642" t="s">
        <v>59</v>
      </c>
      <c r="F1642" t="s">
        <v>13</v>
      </c>
      <c r="G1642">
        <v>679</v>
      </c>
      <c r="H1642">
        <v>92</v>
      </c>
      <c r="I1642">
        <v>188</v>
      </c>
      <c r="J1642">
        <v>118</v>
      </c>
      <c r="K1642">
        <v>31</v>
      </c>
      <c r="L1642">
        <v>1</v>
      </c>
      <c r="M1642">
        <v>0</v>
      </c>
      <c r="N1642">
        <v>75</v>
      </c>
      <c r="O1642">
        <v>155</v>
      </c>
      <c r="P1642" s="28">
        <v>5.0999999999999996</v>
      </c>
      <c r="Q1642">
        <v>5.4</v>
      </c>
      <c r="R1642">
        <v>-1.1000000000000001</v>
      </c>
      <c r="S1642">
        <v>43</v>
      </c>
      <c r="T1642">
        <v>-5</v>
      </c>
      <c r="U1642">
        <v>-3</v>
      </c>
      <c r="V1642">
        <v>-47.217614202620098</v>
      </c>
      <c r="W1642">
        <v>12.360724347636989</v>
      </c>
      <c r="X1642">
        <v>3.202332213007367</v>
      </c>
      <c r="Y1642">
        <v>18.141796203747646</v>
      </c>
      <c r="Z1642">
        <v>-7.028108878904451</v>
      </c>
      <c r="AA1642">
        <v>-2.8430632867296222</v>
      </c>
      <c r="AB1642">
        <v>-0.134617418043568</v>
      </c>
      <c r="AC1642">
        <v>0</v>
      </c>
      <c r="AD1642">
        <v>-3.2503582553254424</v>
      </c>
      <c r="AE1642">
        <v>28.79785663836584</v>
      </c>
      <c r="AF1642">
        <v>-9.5388597015031049</v>
      </c>
      <c r="AG1642">
        <v>11.817644745709478</v>
      </c>
      <c r="AH1642">
        <v>-1.613981921303796</v>
      </c>
      <c r="AI1642">
        <v>-4.7567755582400331</v>
      </c>
      <c r="AJ1642">
        <v>1.093144186136535</v>
      </c>
      <c r="AK1642">
        <v>0.403734268424778</v>
      </c>
      <c r="AL1642">
        <v>-0.56614661964148083</v>
      </c>
      <c r="AM1642">
        <v>0.36212644684552231</v>
      </c>
      <c r="AN1642" s="2"/>
    </row>
    <row r="1643" spans="1:40" x14ac:dyDescent="0.45">
      <c r="A1643">
        <v>1642</v>
      </c>
      <c r="B1643" t="s">
        <v>705</v>
      </c>
      <c r="C1643">
        <v>2010</v>
      </c>
      <c r="D1643">
        <v>23</v>
      </c>
      <c r="E1643" t="s">
        <v>59</v>
      </c>
      <c r="F1643" t="s">
        <v>13</v>
      </c>
      <c r="G1643">
        <v>675</v>
      </c>
      <c r="H1643">
        <v>103</v>
      </c>
      <c r="I1643">
        <v>181</v>
      </c>
      <c r="J1643">
        <v>133</v>
      </c>
      <c r="K1643">
        <v>34</v>
      </c>
      <c r="L1643">
        <v>10</v>
      </c>
      <c r="M1643">
        <v>27</v>
      </c>
      <c r="N1643">
        <v>47</v>
      </c>
      <c r="O1643">
        <v>102</v>
      </c>
      <c r="P1643" s="28">
        <v>5.0999999999999996</v>
      </c>
      <c r="Q1643">
        <v>3.7</v>
      </c>
      <c r="R1643">
        <v>1.8</v>
      </c>
      <c r="S1643">
        <v>2</v>
      </c>
      <c r="T1643">
        <v>1</v>
      </c>
      <c r="U1643">
        <v>13</v>
      </c>
      <c r="V1643">
        <v>-47.217614202620098</v>
      </c>
      <c r="W1643">
        <v>12.287907120257684</v>
      </c>
      <c r="X1643">
        <v>3.5852197602147697</v>
      </c>
      <c r="Y1643">
        <v>17.466303791905979</v>
      </c>
      <c r="Z1643">
        <v>-7.9215125499516272</v>
      </c>
      <c r="AA1643">
        <v>-3.1181984435099079</v>
      </c>
      <c r="AB1643">
        <v>-1.3461741804356799</v>
      </c>
      <c r="AC1643">
        <v>1.0809732265777863</v>
      </c>
      <c r="AD1643">
        <v>-2.0368911733372772</v>
      </c>
      <c r="AE1643">
        <v>18.950847594279455</v>
      </c>
      <c r="AF1643">
        <v>-9.5388597015031049</v>
      </c>
      <c r="AG1643">
        <v>8.0972751035416781</v>
      </c>
      <c r="AH1643">
        <v>2.6410613257698481</v>
      </c>
      <c r="AI1643">
        <v>-0.22124537480186199</v>
      </c>
      <c r="AJ1643">
        <v>-0.218628837227307</v>
      </c>
      <c r="AK1643">
        <v>-1.749515163174038</v>
      </c>
      <c r="AL1643">
        <v>-9.2590517040136984</v>
      </c>
      <c r="AM1643">
        <v>9.5236532495120054E-5</v>
      </c>
      <c r="AN1643" s="2"/>
    </row>
    <row r="1644" spans="1:40" x14ac:dyDescent="0.45">
      <c r="A1644">
        <v>1643</v>
      </c>
      <c r="B1644" t="s">
        <v>146</v>
      </c>
      <c r="C1644">
        <v>1987</v>
      </c>
      <c r="D1644">
        <v>26</v>
      </c>
      <c r="E1644" t="s">
        <v>22</v>
      </c>
      <c r="F1644" t="s">
        <v>13</v>
      </c>
      <c r="G1644">
        <v>630</v>
      </c>
      <c r="H1644">
        <v>93</v>
      </c>
      <c r="I1644">
        <v>186</v>
      </c>
      <c r="J1644">
        <v>116</v>
      </c>
      <c r="K1644">
        <v>38</v>
      </c>
      <c r="L1644">
        <v>2</v>
      </c>
      <c r="M1644">
        <v>1</v>
      </c>
      <c r="N1644">
        <v>51</v>
      </c>
      <c r="O1644">
        <v>146</v>
      </c>
      <c r="P1644" s="28">
        <v>5.0999999999999996</v>
      </c>
      <c r="Q1644">
        <v>4.3</v>
      </c>
      <c r="R1644">
        <v>0.2</v>
      </c>
      <c r="S1644">
        <v>33</v>
      </c>
      <c r="T1644">
        <v>0</v>
      </c>
      <c r="U1644">
        <v>9</v>
      </c>
      <c r="V1644">
        <v>-47.217614202620098</v>
      </c>
      <c r="W1644">
        <v>11.468713312240505</v>
      </c>
      <c r="X1644">
        <v>3.2371401718444037</v>
      </c>
      <c r="Y1644">
        <v>17.948798371792883</v>
      </c>
      <c r="Z1644">
        <v>-6.9089883894314941</v>
      </c>
      <c r="AA1644">
        <v>-3.4850453192169559</v>
      </c>
      <c r="AB1644">
        <v>-0.269234836087136</v>
      </c>
      <c r="AC1644">
        <v>4.0036045428806899E-2</v>
      </c>
      <c r="AD1644">
        <v>-2.2102436136213011</v>
      </c>
      <c r="AE1644">
        <v>27.125723027105888</v>
      </c>
      <c r="AF1644">
        <v>-9.5388597015031049</v>
      </c>
      <c r="AG1644">
        <v>9.4103467419538429</v>
      </c>
      <c r="AH1644">
        <v>0.29345125841887199</v>
      </c>
      <c r="AI1644">
        <v>-3.6505486842307229</v>
      </c>
      <c r="AJ1644">
        <v>0</v>
      </c>
      <c r="AK1644">
        <v>-1.211202805274334</v>
      </c>
      <c r="AL1644">
        <v>-4.9675286231999483</v>
      </c>
      <c r="AM1644">
        <v>6.9122170896895518E-3</v>
      </c>
      <c r="AN1644" s="2"/>
    </row>
    <row r="1645" spans="1:40" x14ac:dyDescent="0.45">
      <c r="A1645">
        <v>1644</v>
      </c>
      <c r="B1645" t="s">
        <v>626</v>
      </c>
      <c r="C1645">
        <v>1956</v>
      </c>
      <c r="D1645">
        <v>28</v>
      </c>
      <c r="E1645" t="s">
        <v>22</v>
      </c>
      <c r="F1645" t="s">
        <v>13</v>
      </c>
      <c r="G1645">
        <v>518</v>
      </c>
      <c r="H1645">
        <v>79</v>
      </c>
      <c r="I1645">
        <v>136</v>
      </c>
      <c r="J1645">
        <v>107</v>
      </c>
      <c r="K1645">
        <v>13</v>
      </c>
      <c r="L1645">
        <v>3</v>
      </c>
      <c r="M1645">
        <v>3</v>
      </c>
      <c r="N1645">
        <v>68</v>
      </c>
      <c r="O1645">
        <v>127</v>
      </c>
      <c r="P1645" s="28">
        <v>5.0999999999999996</v>
      </c>
      <c r="Q1645">
        <v>4.3</v>
      </c>
      <c r="R1645">
        <v>1.4</v>
      </c>
      <c r="S1645">
        <v>24</v>
      </c>
      <c r="T1645">
        <v>0</v>
      </c>
      <c r="U1645">
        <v>7</v>
      </c>
      <c r="V1645">
        <v>-47.217614202620098</v>
      </c>
      <c r="W1645">
        <v>9.4298309456199707</v>
      </c>
      <c r="X1645">
        <v>2.7498287481258914</v>
      </c>
      <c r="Y1645">
        <v>13.123852572923829</v>
      </c>
      <c r="Z1645">
        <v>-6.3729461868031887</v>
      </c>
      <c r="AA1645">
        <v>-1.192252346047906</v>
      </c>
      <c r="AB1645">
        <v>-0.40385225413070402</v>
      </c>
      <c r="AC1645">
        <v>0.1201081362864207</v>
      </c>
      <c r="AD1645">
        <v>-2.9469914848284011</v>
      </c>
      <c r="AE1645">
        <v>23.595663181112656</v>
      </c>
      <c r="AF1645">
        <v>-9.5388597015031049</v>
      </c>
      <c r="AG1645">
        <v>9.4103467419538429</v>
      </c>
      <c r="AH1645">
        <v>2.0541588089321037</v>
      </c>
      <c r="AI1645">
        <v>-2.6549444976223437</v>
      </c>
      <c r="AJ1645">
        <v>0</v>
      </c>
      <c r="AK1645">
        <v>-0.94204662632448199</v>
      </c>
      <c r="AL1645">
        <v>-10.785718164925514</v>
      </c>
      <c r="AM1645">
        <v>2.0692507957080912E-5</v>
      </c>
      <c r="AN1645" s="2"/>
    </row>
    <row r="1646" spans="1:40" x14ac:dyDescent="0.45">
      <c r="A1646">
        <v>1645</v>
      </c>
      <c r="B1646" t="s">
        <v>813</v>
      </c>
      <c r="C1646">
        <v>1974</v>
      </c>
      <c r="D1646">
        <v>27</v>
      </c>
      <c r="E1646" t="s">
        <v>43</v>
      </c>
      <c r="F1646" t="s">
        <v>13</v>
      </c>
      <c r="G1646">
        <v>709</v>
      </c>
      <c r="H1646">
        <v>85</v>
      </c>
      <c r="I1646">
        <v>178</v>
      </c>
      <c r="J1646">
        <v>128</v>
      </c>
      <c r="K1646">
        <v>32</v>
      </c>
      <c r="L1646">
        <v>3</v>
      </c>
      <c r="M1646">
        <v>19</v>
      </c>
      <c r="N1646">
        <v>62</v>
      </c>
      <c r="O1646">
        <v>120</v>
      </c>
      <c r="P1646" s="28">
        <v>5.0999999999999996</v>
      </c>
      <c r="Q1646">
        <v>4.9000000000000004</v>
      </c>
      <c r="R1646">
        <v>0.8</v>
      </c>
      <c r="S1646">
        <v>14</v>
      </c>
      <c r="T1646">
        <v>0</v>
      </c>
      <c r="U1646">
        <v>2</v>
      </c>
      <c r="V1646">
        <v>-47.217614202620098</v>
      </c>
      <c r="W1646">
        <v>12.906853552981774</v>
      </c>
      <c r="X1646">
        <v>2.9586765011481111</v>
      </c>
      <c r="Y1646">
        <v>17.176807043973835</v>
      </c>
      <c r="Z1646">
        <v>-7.6237113262692349</v>
      </c>
      <c r="AA1646">
        <v>-2.9347750056563839</v>
      </c>
      <c r="AB1646">
        <v>-0.40385225413070402</v>
      </c>
      <c r="AC1646">
        <v>0.76068486314733108</v>
      </c>
      <c r="AD1646">
        <v>-2.6869628244023658</v>
      </c>
      <c r="AE1646">
        <v>22.295114816799362</v>
      </c>
      <c r="AF1646">
        <v>-9.5388597015031049</v>
      </c>
      <c r="AG1646">
        <v>10.723418380366008</v>
      </c>
      <c r="AH1646">
        <v>1.1738050336754879</v>
      </c>
      <c r="AI1646">
        <v>-1.548717623613034</v>
      </c>
      <c r="AJ1646">
        <v>0</v>
      </c>
      <c r="AK1646">
        <v>-0.269156178949852</v>
      </c>
      <c r="AL1646">
        <v>-4.2282889250528664</v>
      </c>
      <c r="AM1646">
        <v>1.4367867210086297E-2</v>
      </c>
      <c r="AN1646" s="2"/>
    </row>
    <row r="1647" spans="1:40" x14ac:dyDescent="0.45">
      <c r="A1647">
        <v>1646</v>
      </c>
      <c r="B1647" t="s">
        <v>246</v>
      </c>
      <c r="C1647">
        <v>1947</v>
      </c>
      <c r="D1647">
        <v>26</v>
      </c>
      <c r="E1647" t="s">
        <v>25</v>
      </c>
      <c r="F1647" t="s">
        <v>17</v>
      </c>
      <c r="G1647">
        <v>678</v>
      </c>
      <c r="H1647">
        <v>113</v>
      </c>
      <c r="I1647">
        <v>183</v>
      </c>
      <c r="J1647">
        <v>121</v>
      </c>
      <c r="K1647">
        <v>30</v>
      </c>
      <c r="L1647">
        <v>13</v>
      </c>
      <c r="M1647">
        <v>4</v>
      </c>
      <c r="N1647">
        <v>80</v>
      </c>
      <c r="O1647">
        <v>134</v>
      </c>
      <c r="P1647" s="28">
        <v>5.0999999999999996</v>
      </c>
      <c r="Q1647">
        <v>5.4</v>
      </c>
      <c r="R1647">
        <v>-1</v>
      </c>
      <c r="S1647">
        <v>32</v>
      </c>
      <c r="T1647">
        <v>1</v>
      </c>
      <c r="U1647">
        <v>-3</v>
      </c>
      <c r="V1647">
        <v>-47.217614202620098</v>
      </c>
      <c r="W1647">
        <v>12.342520040792163</v>
      </c>
      <c r="X1647">
        <v>3.9332993485851357</v>
      </c>
      <c r="Y1647">
        <v>17.659301623860742</v>
      </c>
      <c r="Z1647">
        <v>-7.2067896131138864</v>
      </c>
      <c r="AA1647">
        <v>-2.7513515678028599</v>
      </c>
      <c r="AB1647">
        <v>-1.7500264345663841</v>
      </c>
      <c r="AC1647">
        <v>0.1601441817152276</v>
      </c>
      <c r="AD1647">
        <v>-3.4670488056804722</v>
      </c>
      <c r="AE1647">
        <v>24.896211545425952</v>
      </c>
      <c r="AF1647">
        <v>-9.5388597015031049</v>
      </c>
      <c r="AG1647">
        <v>11.817644745709478</v>
      </c>
      <c r="AH1647">
        <v>-1.4672562920943599</v>
      </c>
      <c r="AI1647">
        <v>-3.5399259968297918</v>
      </c>
      <c r="AJ1647">
        <v>-0.218628837227307</v>
      </c>
      <c r="AK1647">
        <v>0.403734268424778</v>
      </c>
      <c r="AL1647">
        <v>-5.9446456969247841</v>
      </c>
      <c r="AM1647">
        <v>2.6129848208517486E-3</v>
      </c>
      <c r="AN1647" s="2"/>
    </row>
    <row r="1648" spans="1:40" x14ac:dyDescent="0.45">
      <c r="A1648">
        <v>1647</v>
      </c>
      <c r="B1648" t="s">
        <v>416</v>
      </c>
      <c r="C1648">
        <v>1969</v>
      </c>
      <c r="D1648">
        <v>30</v>
      </c>
      <c r="E1648" t="s">
        <v>76</v>
      </c>
      <c r="F1648" t="s">
        <v>13</v>
      </c>
      <c r="G1648">
        <v>692</v>
      </c>
      <c r="H1648">
        <v>97</v>
      </c>
      <c r="I1648">
        <v>197</v>
      </c>
      <c r="J1648">
        <v>130</v>
      </c>
      <c r="K1648">
        <v>39</v>
      </c>
      <c r="L1648">
        <v>4</v>
      </c>
      <c r="M1648">
        <v>10</v>
      </c>
      <c r="N1648">
        <v>45</v>
      </c>
      <c r="O1648">
        <v>133</v>
      </c>
      <c r="P1648" s="28">
        <v>5.0999999999999996</v>
      </c>
      <c r="Q1648">
        <v>4</v>
      </c>
      <c r="R1648">
        <v>0.4</v>
      </c>
      <c r="S1648">
        <v>22</v>
      </c>
      <c r="T1648">
        <v>2</v>
      </c>
      <c r="U1648">
        <v>11</v>
      </c>
      <c r="V1648">
        <v>-47.217614202620098</v>
      </c>
      <c r="W1648">
        <v>12.597380336619729</v>
      </c>
      <c r="X1648">
        <v>3.37637200719255</v>
      </c>
      <c r="Y1648">
        <v>19.010286447544075</v>
      </c>
      <c r="Z1648">
        <v>-7.7428318157421918</v>
      </c>
      <c r="AA1648">
        <v>-3.5767570381437181</v>
      </c>
      <c r="AB1648">
        <v>-0.538469672174272</v>
      </c>
      <c r="AC1648">
        <v>0.40036045428806899</v>
      </c>
      <c r="AD1648">
        <v>-1.9502149531952655</v>
      </c>
      <c r="AE1648">
        <v>24.710418921952623</v>
      </c>
      <c r="AF1648">
        <v>-9.5388597015031049</v>
      </c>
      <c r="AG1648">
        <v>8.7538109227477605</v>
      </c>
      <c r="AH1648">
        <v>0.58690251683774397</v>
      </c>
      <c r="AI1648">
        <v>-2.4336991228204821</v>
      </c>
      <c r="AJ1648">
        <v>-0.437257674454614</v>
      </c>
      <c r="AK1648">
        <v>-1.480358984224186</v>
      </c>
      <c r="AL1648">
        <v>-5.4805315576953806</v>
      </c>
      <c r="AM1648">
        <v>4.1498212690387754E-3</v>
      </c>
      <c r="AN1648" s="2"/>
    </row>
    <row r="1649" spans="1:40" x14ac:dyDescent="0.45">
      <c r="A1649">
        <v>1648</v>
      </c>
      <c r="B1649" t="s">
        <v>64</v>
      </c>
      <c r="C1649">
        <v>2014</v>
      </c>
      <c r="D1649">
        <v>27</v>
      </c>
      <c r="E1649" t="s">
        <v>65</v>
      </c>
      <c r="F1649" t="s">
        <v>17</v>
      </c>
      <c r="G1649">
        <v>605</v>
      </c>
      <c r="H1649">
        <v>72</v>
      </c>
      <c r="I1649">
        <v>170</v>
      </c>
      <c r="J1649">
        <v>118</v>
      </c>
      <c r="K1649">
        <v>28</v>
      </c>
      <c r="L1649">
        <v>2</v>
      </c>
      <c r="M1649">
        <v>0</v>
      </c>
      <c r="N1649">
        <v>47</v>
      </c>
      <c r="O1649">
        <v>143</v>
      </c>
      <c r="P1649" s="28">
        <v>5.0999999999999996</v>
      </c>
      <c r="Q1649">
        <v>5.6</v>
      </c>
      <c r="R1649">
        <v>0</v>
      </c>
      <c r="S1649">
        <v>30</v>
      </c>
      <c r="T1649">
        <v>-1</v>
      </c>
      <c r="U1649">
        <v>-4</v>
      </c>
      <c r="V1649">
        <v>-47.217614202620098</v>
      </c>
      <c r="W1649">
        <v>11.013605641119851</v>
      </c>
      <c r="X1649">
        <v>2.506173036266635</v>
      </c>
      <c r="Y1649">
        <v>16.404815716154786</v>
      </c>
      <c r="Z1649">
        <v>-7.028108878904451</v>
      </c>
      <c r="AA1649">
        <v>-2.5679281299493359</v>
      </c>
      <c r="AB1649">
        <v>-0.269234836087136</v>
      </c>
      <c r="AC1649">
        <v>0</v>
      </c>
      <c r="AD1649">
        <v>-2.0368911733372772</v>
      </c>
      <c r="AE1649">
        <v>26.568345156685904</v>
      </c>
      <c r="AF1649">
        <v>-9.5388597015031049</v>
      </c>
      <c r="AG1649">
        <v>12.255335291846864</v>
      </c>
      <c r="AH1649">
        <v>0</v>
      </c>
      <c r="AI1649">
        <v>-3.3186806220279297</v>
      </c>
      <c r="AJ1649">
        <v>0.218628837227307</v>
      </c>
      <c r="AK1649">
        <v>0.538312357899704</v>
      </c>
      <c r="AL1649">
        <v>-2.4721015072282788</v>
      </c>
      <c r="AM1649">
        <v>7.7837257954149461E-2</v>
      </c>
      <c r="AN1649" s="2"/>
    </row>
    <row r="1650" spans="1:40" x14ac:dyDescent="0.45">
      <c r="A1650">
        <v>1649</v>
      </c>
      <c r="B1650" t="s">
        <v>514</v>
      </c>
      <c r="C1650">
        <v>2016</v>
      </c>
      <c r="D1650">
        <v>26</v>
      </c>
      <c r="E1650" t="s">
        <v>46</v>
      </c>
      <c r="F1650" t="s">
        <v>13</v>
      </c>
      <c r="G1650">
        <v>744</v>
      </c>
      <c r="H1650">
        <v>116</v>
      </c>
      <c r="I1650">
        <v>168</v>
      </c>
      <c r="J1650">
        <v>105</v>
      </c>
      <c r="K1650">
        <v>29</v>
      </c>
      <c r="L1650">
        <v>5</v>
      </c>
      <c r="M1650">
        <v>9</v>
      </c>
      <c r="N1650">
        <v>88</v>
      </c>
      <c r="O1650">
        <v>125</v>
      </c>
      <c r="P1650" s="28">
        <v>5.0999999999999996</v>
      </c>
      <c r="Q1650">
        <v>4.4000000000000004</v>
      </c>
      <c r="R1650">
        <v>0</v>
      </c>
      <c r="S1650">
        <v>24</v>
      </c>
      <c r="T1650">
        <v>2</v>
      </c>
      <c r="U1650">
        <v>6</v>
      </c>
      <c r="V1650">
        <v>-47.217614202620098</v>
      </c>
      <c r="W1650">
        <v>13.544004292550692</v>
      </c>
      <c r="X1650">
        <v>4.0377232250962454</v>
      </c>
      <c r="Y1650">
        <v>16.211817884200023</v>
      </c>
      <c r="Z1650">
        <v>-6.2538256973302317</v>
      </c>
      <c r="AA1650">
        <v>-2.6596398488760977</v>
      </c>
      <c r="AB1650">
        <v>-0.67308709021783997</v>
      </c>
      <c r="AC1650">
        <v>0.36032440885926209</v>
      </c>
      <c r="AD1650">
        <v>-3.8137536862485195</v>
      </c>
      <c r="AE1650">
        <v>23.224077934166001</v>
      </c>
      <c r="AF1650">
        <v>-9.5388597015031049</v>
      </c>
      <c r="AG1650">
        <v>9.6291920150225376</v>
      </c>
      <c r="AH1650">
        <v>0</v>
      </c>
      <c r="AI1650">
        <v>-2.6549444976223437</v>
      </c>
      <c r="AJ1650">
        <v>-0.437257674454614</v>
      </c>
      <c r="AK1650">
        <v>-0.807468536849556</v>
      </c>
      <c r="AL1650">
        <v>-7.0493111758276426</v>
      </c>
      <c r="AM1650">
        <v>8.6725387326101961E-4</v>
      </c>
      <c r="AN1650" s="2"/>
    </row>
    <row r="1651" spans="1:40" x14ac:dyDescent="0.45">
      <c r="A1651">
        <v>1650</v>
      </c>
      <c r="B1651" t="s">
        <v>549</v>
      </c>
      <c r="C1651">
        <v>1994</v>
      </c>
      <c r="D1651">
        <v>27</v>
      </c>
      <c r="E1651" t="s">
        <v>301</v>
      </c>
      <c r="F1651" t="s">
        <v>17</v>
      </c>
      <c r="G1651">
        <v>471</v>
      </c>
      <c r="H1651">
        <v>81</v>
      </c>
      <c r="I1651">
        <v>143</v>
      </c>
      <c r="J1651">
        <v>85</v>
      </c>
      <c r="K1651">
        <v>31</v>
      </c>
      <c r="L1651">
        <v>5</v>
      </c>
      <c r="M1651">
        <v>7</v>
      </c>
      <c r="N1651">
        <v>42</v>
      </c>
      <c r="O1651">
        <v>153</v>
      </c>
      <c r="P1651" s="28">
        <v>5.0999999999999996</v>
      </c>
      <c r="Q1651">
        <v>4.2</v>
      </c>
      <c r="R1651">
        <v>0.4</v>
      </c>
      <c r="S1651">
        <v>33</v>
      </c>
      <c r="T1651">
        <v>-1</v>
      </c>
      <c r="U1651">
        <v>8</v>
      </c>
      <c r="V1651">
        <v>-47.217614202620098</v>
      </c>
      <c r="W1651">
        <v>8.5742285239131402</v>
      </c>
      <c r="X1651">
        <v>2.8194446657999648</v>
      </c>
      <c r="Y1651">
        <v>13.799344984765497</v>
      </c>
      <c r="Z1651">
        <v>-5.062620802600664</v>
      </c>
      <c r="AA1651">
        <v>-2.8430632867296222</v>
      </c>
      <c r="AB1651">
        <v>-0.67308709021783997</v>
      </c>
      <c r="AC1651">
        <v>0.28025231800164829</v>
      </c>
      <c r="AD1651">
        <v>-1.8202006229822478</v>
      </c>
      <c r="AE1651">
        <v>28.426271391419185</v>
      </c>
      <c r="AF1651">
        <v>-9.5388597015031049</v>
      </c>
      <c r="AG1651">
        <v>9.1915014688851482</v>
      </c>
      <c r="AH1651">
        <v>0.58690251683774397</v>
      </c>
      <c r="AI1651">
        <v>-3.6505486842307229</v>
      </c>
      <c r="AJ1651">
        <v>0.218628837227307</v>
      </c>
      <c r="AK1651">
        <v>-1.076624715799408</v>
      </c>
      <c r="AL1651">
        <v>-7.9860443998340722</v>
      </c>
      <c r="AM1651">
        <v>3.4006134878880834E-4</v>
      </c>
      <c r="AN1651" s="2"/>
    </row>
    <row r="1652" spans="1:40" x14ac:dyDescent="0.45">
      <c r="A1652">
        <v>1651</v>
      </c>
      <c r="B1652" t="s">
        <v>348</v>
      </c>
      <c r="C1652">
        <v>1977</v>
      </c>
      <c r="D1652">
        <v>31</v>
      </c>
      <c r="E1652" t="s">
        <v>158</v>
      </c>
      <c r="F1652" t="s">
        <v>13</v>
      </c>
      <c r="G1652">
        <v>679</v>
      </c>
      <c r="H1652">
        <v>103</v>
      </c>
      <c r="I1652">
        <v>156</v>
      </c>
      <c r="J1652">
        <v>87</v>
      </c>
      <c r="K1652">
        <v>23</v>
      </c>
      <c r="L1652">
        <v>9</v>
      </c>
      <c r="M1652">
        <v>41</v>
      </c>
      <c r="N1652">
        <v>74</v>
      </c>
      <c r="O1652">
        <v>136</v>
      </c>
      <c r="P1652" s="28">
        <v>5.0999999999999996</v>
      </c>
      <c r="Q1652">
        <v>4.5999999999999996</v>
      </c>
      <c r="R1652">
        <v>-0.1</v>
      </c>
      <c r="S1652">
        <v>28</v>
      </c>
      <c r="T1652">
        <v>0</v>
      </c>
      <c r="U1652">
        <v>5</v>
      </c>
      <c r="V1652">
        <v>-47.217614202620098</v>
      </c>
      <c r="W1652">
        <v>12.360724347636989</v>
      </c>
      <c r="X1652">
        <v>3.5852197602147697</v>
      </c>
      <c r="Y1652">
        <v>15.053830892471451</v>
      </c>
      <c r="Z1652">
        <v>-5.181741292073621</v>
      </c>
      <c r="AA1652">
        <v>-2.1093695353155262</v>
      </c>
      <c r="AB1652">
        <v>-1.211556762392112</v>
      </c>
      <c r="AC1652">
        <v>1.6414778625810829</v>
      </c>
      <c r="AD1652">
        <v>-3.2070201452544369</v>
      </c>
      <c r="AE1652">
        <v>25.267796792372607</v>
      </c>
      <c r="AF1652">
        <v>-9.5388597015031049</v>
      </c>
      <c r="AG1652">
        <v>10.066882561159924</v>
      </c>
      <c r="AH1652">
        <v>-0.14672562920943599</v>
      </c>
      <c r="AI1652">
        <v>-3.097435247226068</v>
      </c>
      <c r="AJ1652">
        <v>0</v>
      </c>
      <c r="AK1652">
        <v>-0.67289044737463</v>
      </c>
      <c r="AL1652">
        <v>-4.4072807465322077</v>
      </c>
      <c r="AM1652">
        <v>1.2041511057168976E-2</v>
      </c>
      <c r="AN1652" s="2"/>
    </row>
    <row r="1653" spans="1:40" x14ac:dyDescent="0.45">
      <c r="A1653">
        <v>1652</v>
      </c>
      <c r="B1653" t="s">
        <v>949</v>
      </c>
      <c r="C1653">
        <v>1975</v>
      </c>
      <c r="D1653">
        <v>27</v>
      </c>
      <c r="E1653" t="s">
        <v>28</v>
      </c>
      <c r="F1653" t="s">
        <v>17</v>
      </c>
      <c r="G1653">
        <v>766</v>
      </c>
      <c r="H1653">
        <v>111</v>
      </c>
      <c r="I1653">
        <v>213</v>
      </c>
      <c r="J1653">
        <v>166</v>
      </c>
      <c r="K1653">
        <v>40</v>
      </c>
      <c r="L1653">
        <v>3</v>
      </c>
      <c r="M1653">
        <v>13</v>
      </c>
      <c r="N1653">
        <v>56</v>
      </c>
      <c r="O1653">
        <v>104</v>
      </c>
      <c r="P1653" s="28">
        <v>5.0999999999999996</v>
      </c>
      <c r="Q1653">
        <v>4</v>
      </c>
      <c r="R1653">
        <v>1.6</v>
      </c>
      <c r="S1653">
        <v>11</v>
      </c>
      <c r="T1653">
        <v>2</v>
      </c>
      <c r="U1653">
        <v>9</v>
      </c>
      <c r="V1653">
        <v>-47.217614202620098</v>
      </c>
      <c r="W1653">
        <v>13.944499043136869</v>
      </c>
      <c r="X1653">
        <v>3.8636834309110624</v>
      </c>
      <c r="Y1653">
        <v>20.554269103182175</v>
      </c>
      <c r="Z1653">
        <v>-9.8870006262554142</v>
      </c>
      <c r="AA1653">
        <v>-3.6684687570704799</v>
      </c>
      <c r="AB1653">
        <v>-0.40385225413070402</v>
      </c>
      <c r="AC1653">
        <v>0.52046859057448969</v>
      </c>
      <c r="AD1653">
        <v>-2.4269341639763304</v>
      </c>
      <c r="AE1653">
        <v>19.322432841226114</v>
      </c>
      <c r="AF1653">
        <v>-9.5388597015031049</v>
      </c>
      <c r="AG1653">
        <v>8.7538109227477605</v>
      </c>
      <c r="AH1653">
        <v>2.3476100673509759</v>
      </c>
      <c r="AI1653">
        <v>-1.216849561410241</v>
      </c>
      <c r="AJ1653">
        <v>-0.437257674454614</v>
      </c>
      <c r="AK1653">
        <v>-1.211202805274334</v>
      </c>
      <c r="AL1653">
        <v>-6.7012657475658699</v>
      </c>
      <c r="AM1653">
        <v>1.227845406821576E-3</v>
      </c>
      <c r="AN1653" s="2"/>
    </row>
    <row r="1654" spans="1:40" x14ac:dyDescent="0.45">
      <c r="A1654">
        <v>1653</v>
      </c>
      <c r="B1654" t="s">
        <v>950</v>
      </c>
      <c r="C1654">
        <v>2015</v>
      </c>
      <c r="D1654">
        <v>34</v>
      </c>
      <c r="E1654" t="s">
        <v>97</v>
      </c>
      <c r="F1654" t="s">
        <v>13</v>
      </c>
      <c r="G1654">
        <v>655</v>
      </c>
      <c r="H1654">
        <v>90</v>
      </c>
      <c r="I1654">
        <v>178</v>
      </c>
      <c r="J1654">
        <v>111</v>
      </c>
      <c r="K1654">
        <v>22</v>
      </c>
      <c r="L1654">
        <v>1</v>
      </c>
      <c r="M1654">
        <v>3</v>
      </c>
      <c r="N1654">
        <v>59</v>
      </c>
      <c r="O1654">
        <v>159</v>
      </c>
      <c r="P1654" s="28">
        <v>5.0999999999999996</v>
      </c>
      <c r="Q1654">
        <v>6</v>
      </c>
      <c r="R1654">
        <v>-1.9</v>
      </c>
      <c r="S1654">
        <v>44</v>
      </c>
      <c r="T1654">
        <v>1</v>
      </c>
      <c r="U1654">
        <v>-9</v>
      </c>
      <c r="V1654">
        <v>-47.217614202620098</v>
      </c>
      <c r="W1654">
        <v>11.923820983361161</v>
      </c>
      <c r="X1654">
        <v>3.1327162953332941</v>
      </c>
      <c r="Y1654">
        <v>17.176807043973835</v>
      </c>
      <c r="Z1654">
        <v>-6.6111871657491017</v>
      </c>
      <c r="AA1654">
        <v>-2.017657816388764</v>
      </c>
      <c r="AB1654">
        <v>-0.134617418043568</v>
      </c>
      <c r="AC1654">
        <v>0.1201081362864207</v>
      </c>
      <c r="AD1654">
        <v>-2.5569484941893483</v>
      </c>
      <c r="AE1654">
        <v>29.541027132259153</v>
      </c>
      <c r="AF1654">
        <v>-9.5388597015031049</v>
      </c>
      <c r="AG1654">
        <v>13.130716384121641</v>
      </c>
      <c r="AH1654">
        <v>-2.7877869549792837</v>
      </c>
      <c r="AI1654">
        <v>-4.8673982456409641</v>
      </c>
      <c r="AJ1654">
        <v>-0.218628837227307</v>
      </c>
      <c r="AK1654">
        <v>1.211202805274334</v>
      </c>
      <c r="AL1654">
        <v>0.28569994426830225</v>
      </c>
      <c r="AM1654">
        <v>0.57094308370491131</v>
      </c>
      <c r="AN1654" s="2"/>
    </row>
    <row r="1655" spans="1:40" x14ac:dyDescent="0.45">
      <c r="A1655">
        <v>1654</v>
      </c>
      <c r="B1655" t="s">
        <v>951</v>
      </c>
      <c r="C1655">
        <v>1955</v>
      </c>
      <c r="D1655">
        <v>33</v>
      </c>
      <c r="E1655" t="s">
        <v>228</v>
      </c>
      <c r="F1655" t="s">
        <v>17</v>
      </c>
      <c r="G1655">
        <v>578</v>
      </c>
      <c r="H1655">
        <v>83</v>
      </c>
      <c r="I1655">
        <v>164</v>
      </c>
      <c r="J1655">
        <v>111</v>
      </c>
      <c r="K1655">
        <v>24</v>
      </c>
      <c r="L1655">
        <v>3</v>
      </c>
      <c r="M1655">
        <v>4</v>
      </c>
      <c r="N1655">
        <v>43</v>
      </c>
      <c r="O1655">
        <v>130</v>
      </c>
      <c r="P1655" s="28">
        <v>5.0999999999999996</v>
      </c>
      <c r="Q1655">
        <v>4.2</v>
      </c>
      <c r="R1655">
        <v>0.3</v>
      </c>
      <c r="S1655">
        <v>24</v>
      </c>
      <c r="T1655">
        <v>1</v>
      </c>
      <c r="U1655">
        <v>11</v>
      </c>
      <c r="V1655">
        <v>-47.217614202620098</v>
      </c>
      <c r="W1655">
        <v>10.522089356309543</v>
      </c>
      <c r="X1655">
        <v>2.8890605834740377</v>
      </c>
      <c r="Y1655">
        <v>15.825822220290499</v>
      </c>
      <c r="Z1655">
        <v>-6.6111871657491017</v>
      </c>
      <c r="AA1655">
        <v>-2.201081254242288</v>
      </c>
      <c r="AB1655">
        <v>-0.40385225413070402</v>
      </c>
      <c r="AC1655">
        <v>0.1601441817152276</v>
      </c>
      <c r="AD1655">
        <v>-1.8635387330532538</v>
      </c>
      <c r="AE1655">
        <v>24.153041051532639</v>
      </c>
      <c r="AF1655">
        <v>-9.5388597015031049</v>
      </c>
      <c r="AG1655">
        <v>9.1915014688851482</v>
      </c>
      <c r="AH1655">
        <v>0.44017688762830798</v>
      </c>
      <c r="AI1655">
        <v>-2.6549444976223437</v>
      </c>
      <c r="AJ1655">
        <v>-0.218628837227307</v>
      </c>
      <c r="AK1655">
        <v>-1.480358984224186</v>
      </c>
      <c r="AL1655">
        <v>-9.008229880536982</v>
      </c>
      <c r="AM1655">
        <v>1.2238334451474204E-4</v>
      </c>
      <c r="AN1655" s="2"/>
    </row>
    <row r="1656" spans="1:40" x14ac:dyDescent="0.45">
      <c r="A1656">
        <v>1655</v>
      </c>
      <c r="B1656" t="s">
        <v>952</v>
      </c>
      <c r="C1656">
        <v>1968</v>
      </c>
      <c r="D1656">
        <v>26</v>
      </c>
      <c r="E1656" t="s">
        <v>40</v>
      </c>
      <c r="F1656" t="s">
        <v>13</v>
      </c>
      <c r="G1656">
        <v>612</v>
      </c>
      <c r="H1656">
        <v>79</v>
      </c>
      <c r="I1656">
        <v>147</v>
      </c>
      <c r="J1656">
        <v>91</v>
      </c>
      <c r="K1656">
        <v>17</v>
      </c>
      <c r="L1656">
        <v>4</v>
      </c>
      <c r="M1656">
        <v>2</v>
      </c>
      <c r="N1656">
        <v>69</v>
      </c>
      <c r="O1656">
        <v>155</v>
      </c>
      <c r="P1656" s="28">
        <v>5.0999999999999996</v>
      </c>
      <c r="Q1656">
        <v>5.4</v>
      </c>
      <c r="R1656">
        <v>-1.1000000000000001</v>
      </c>
      <c r="S1656">
        <v>36</v>
      </c>
      <c r="T1656">
        <v>-1</v>
      </c>
      <c r="U1656">
        <v>-1</v>
      </c>
      <c r="V1656">
        <v>-47.217614202620098</v>
      </c>
      <c r="W1656">
        <v>11.141035789033634</v>
      </c>
      <c r="X1656">
        <v>2.7498287481258914</v>
      </c>
      <c r="Y1656">
        <v>14.185340648675021</v>
      </c>
      <c r="Z1656">
        <v>-5.419982271019534</v>
      </c>
      <c r="AA1656">
        <v>-1.559099221754954</v>
      </c>
      <c r="AB1656">
        <v>-0.538469672174272</v>
      </c>
      <c r="AC1656">
        <v>8.0072090857613798E-2</v>
      </c>
      <c r="AD1656">
        <v>-2.9903295948994071</v>
      </c>
      <c r="AE1656">
        <v>28.79785663836584</v>
      </c>
      <c r="AF1656">
        <v>-9.5388597015031049</v>
      </c>
      <c r="AG1656">
        <v>11.817644745709478</v>
      </c>
      <c r="AH1656">
        <v>-1.613981921303796</v>
      </c>
      <c r="AI1656">
        <v>-3.9824167464335156</v>
      </c>
      <c r="AJ1656">
        <v>0.218628837227307</v>
      </c>
      <c r="AK1656">
        <v>0.134578089474926</v>
      </c>
      <c r="AL1656">
        <v>-3.7357677442389687</v>
      </c>
      <c r="AM1656">
        <v>2.3299054179604983E-2</v>
      </c>
      <c r="AN1656" s="2"/>
    </row>
    <row r="1657" spans="1:40" x14ac:dyDescent="0.45">
      <c r="A1657">
        <v>1656</v>
      </c>
      <c r="B1657" t="s">
        <v>953</v>
      </c>
      <c r="C1657">
        <v>2023</v>
      </c>
      <c r="D1657">
        <v>26</v>
      </c>
      <c r="E1657" t="s">
        <v>52</v>
      </c>
      <c r="F1657" t="s">
        <v>17</v>
      </c>
      <c r="G1657">
        <v>688</v>
      </c>
      <c r="H1657">
        <v>98</v>
      </c>
      <c r="I1657">
        <v>175</v>
      </c>
      <c r="J1657">
        <v>135</v>
      </c>
      <c r="K1657">
        <v>27</v>
      </c>
      <c r="L1657">
        <v>4</v>
      </c>
      <c r="M1657">
        <v>43</v>
      </c>
      <c r="N1657">
        <v>49</v>
      </c>
      <c r="O1657">
        <v>98</v>
      </c>
      <c r="P1657" s="28">
        <v>5.0999999999999996</v>
      </c>
      <c r="Q1657">
        <v>3.7</v>
      </c>
      <c r="R1657">
        <v>2</v>
      </c>
      <c r="S1657">
        <v>3</v>
      </c>
      <c r="T1657">
        <v>2</v>
      </c>
      <c r="U1657">
        <v>14</v>
      </c>
      <c r="V1657">
        <v>-47.217614202620098</v>
      </c>
      <c r="W1657">
        <v>12.524563109240425</v>
      </c>
      <c r="X1657">
        <v>3.4111799660295867</v>
      </c>
      <c r="Y1657">
        <v>16.887310296041694</v>
      </c>
      <c r="Z1657">
        <v>-8.0406330394245842</v>
      </c>
      <c r="AA1657">
        <v>-2.4762164110225742</v>
      </c>
      <c r="AB1657">
        <v>-0.538469672174272</v>
      </c>
      <c r="AC1657">
        <v>1.7215499534386967</v>
      </c>
      <c r="AD1657">
        <v>-2.1235673934792891</v>
      </c>
      <c r="AE1657">
        <v>18.207677100386146</v>
      </c>
      <c r="AF1657">
        <v>-9.5388597015031049</v>
      </c>
      <c r="AG1657">
        <v>8.0972751035416781</v>
      </c>
      <c r="AH1657">
        <v>2.9345125841887199</v>
      </c>
      <c r="AI1657">
        <v>-0.33186806220279297</v>
      </c>
      <c r="AJ1657">
        <v>-0.437257674454614</v>
      </c>
      <c r="AK1657">
        <v>-1.884093252648964</v>
      </c>
      <c r="AL1657">
        <v>-8.8045112966633479</v>
      </c>
      <c r="AM1657">
        <v>1.500320920110089E-4</v>
      </c>
      <c r="AN1657" s="2"/>
    </row>
    <row r="1658" spans="1:40" x14ac:dyDescent="0.45">
      <c r="A1658">
        <v>1657</v>
      </c>
      <c r="B1658" t="s">
        <v>954</v>
      </c>
      <c r="C1658">
        <v>2000</v>
      </c>
      <c r="D1658">
        <v>28</v>
      </c>
      <c r="E1658" t="s">
        <v>955</v>
      </c>
      <c r="F1658" t="s">
        <v>13</v>
      </c>
      <c r="G1658">
        <v>478</v>
      </c>
      <c r="H1658">
        <v>76</v>
      </c>
      <c r="I1658">
        <v>128</v>
      </c>
      <c r="J1658">
        <v>73</v>
      </c>
      <c r="K1658">
        <v>24</v>
      </c>
      <c r="L1658">
        <v>0</v>
      </c>
      <c r="M1658">
        <v>2</v>
      </c>
      <c r="N1658">
        <v>52</v>
      </c>
      <c r="O1658">
        <v>142</v>
      </c>
      <c r="P1658" s="28">
        <v>5.0999999999999996</v>
      </c>
      <c r="Q1658">
        <v>4.8</v>
      </c>
      <c r="R1658">
        <v>1</v>
      </c>
      <c r="S1658">
        <v>27</v>
      </c>
      <c r="T1658">
        <v>0</v>
      </c>
      <c r="U1658">
        <v>3</v>
      </c>
      <c r="V1658">
        <v>-47.217614202620098</v>
      </c>
      <c r="W1658">
        <v>8.7016586718269231</v>
      </c>
      <c r="X1658">
        <v>2.6454048716147818</v>
      </c>
      <c r="Y1658">
        <v>12.35186124510478</v>
      </c>
      <c r="Z1658">
        <v>-4.3478978657629233</v>
      </c>
      <c r="AA1658">
        <v>-2.201081254242288</v>
      </c>
      <c r="AB1658">
        <v>0</v>
      </c>
      <c r="AC1658">
        <v>8.0072090857613798E-2</v>
      </c>
      <c r="AD1658">
        <v>-2.253581723692307</v>
      </c>
      <c r="AE1658">
        <v>26.382552533212579</v>
      </c>
      <c r="AF1658">
        <v>-9.5388597015031049</v>
      </c>
      <c r="AG1658">
        <v>10.504573107297313</v>
      </c>
      <c r="AH1658">
        <v>1.4672562920943599</v>
      </c>
      <c r="AI1658">
        <v>-2.9868125598251369</v>
      </c>
      <c r="AJ1658">
        <v>0</v>
      </c>
      <c r="AK1658">
        <v>-0.403734268424778</v>
      </c>
      <c r="AL1658">
        <v>-6.8162027640622966</v>
      </c>
      <c r="AM1658">
        <v>1.0946746990369571E-3</v>
      </c>
      <c r="AN1658" s="2"/>
    </row>
    <row r="1659" spans="1:40" x14ac:dyDescent="0.45">
      <c r="A1659">
        <v>1658</v>
      </c>
      <c r="B1659" t="s">
        <v>189</v>
      </c>
      <c r="C1659">
        <v>1970</v>
      </c>
      <c r="D1659">
        <v>28</v>
      </c>
      <c r="E1659" t="s">
        <v>127</v>
      </c>
      <c r="F1659" t="s">
        <v>13</v>
      </c>
      <c r="G1659">
        <v>643</v>
      </c>
      <c r="H1659">
        <v>82</v>
      </c>
      <c r="I1659">
        <v>156</v>
      </c>
      <c r="J1659">
        <v>93</v>
      </c>
      <c r="K1659">
        <v>28</v>
      </c>
      <c r="L1659">
        <v>0</v>
      </c>
      <c r="M1659">
        <v>1</v>
      </c>
      <c r="N1659">
        <v>104</v>
      </c>
      <c r="O1659">
        <v>163</v>
      </c>
      <c r="P1659" s="28">
        <v>5.0999999999999996</v>
      </c>
      <c r="Q1659">
        <v>5.5</v>
      </c>
      <c r="R1659">
        <v>-1.3</v>
      </c>
      <c r="S1659">
        <v>40</v>
      </c>
      <c r="T1659">
        <v>0</v>
      </c>
      <c r="U1659">
        <v>-2</v>
      </c>
      <c r="V1659">
        <v>-47.217614202620098</v>
      </c>
      <c r="W1659">
        <v>11.705369301223246</v>
      </c>
      <c r="X1659">
        <v>2.854252624637001</v>
      </c>
      <c r="Y1659">
        <v>15.053830892471451</v>
      </c>
      <c r="Z1659">
        <v>-5.539102760492491</v>
      </c>
      <c r="AA1659">
        <v>-2.5679281299493359</v>
      </c>
      <c r="AB1659">
        <v>0</v>
      </c>
      <c r="AC1659">
        <v>4.0036045428806899E-2</v>
      </c>
      <c r="AD1659">
        <v>-4.5071634473846141</v>
      </c>
      <c r="AE1659">
        <v>30.284197626152466</v>
      </c>
      <c r="AF1659">
        <v>-9.5388597015031049</v>
      </c>
      <c r="AG1659">
        <v>12.036490018778171</v>
      </c>
      <c r="AH1659">
        <v>-1.907433179722668</v>
      </c>
      <c r="AI1659">
        <v>-4.4249074960372399</v>
      </c>
      <c r="AJ1659">
        <v>0</v>
      </c>
      <c r="AK1659">
        <v>0.269156178949852</v>
      </c>
      <c r="AL1659">
        <v>-3.4596762300685615</v>
      </c>
      <c r="AM1659">
        <v>3.0481600012119331E-2</v>
      </c>
      <c r="AN1659" s="2"/>
    </row>
    <row r="1660" spans="1:40" x14ac:dyDescent="0.45">
      <c r="A1660">
        <v>1659</v>
      </c>
      <c r="B1660" t="s">
        <v>408</v>
      </c>
      <c r="C1660">
        <v>2018</v>
      </c>
      <c r="D1660">
        <v>28</v>
      </c>
      <c r="E1660" t="s">
        <v>57</v>
      </c>
      <c r="F1660" t="s">
        <v>17</v>
      </c>
      <c r="G1660">
        <v>597</v>
      </c>
      <c r="H1660">
        <v>88</v>
      </c>
      <c r="I1660">
        <v>163</v>
      </c>
      <c r="J1660">
        <v>93</v>
      </c>
      <c r="K1660">
        <v>44</v>
      </c>
      <c r="L1660">
        <v>2</v>
      </c>
      <c r="M1660">
        <v>2</v>
      </c>
      <c r="N1660">
        <v>55</v>
      </c>
      <c r="O1660">
        <v>137</v>
      </c>
      <c r="P1660" s="28">
        <v>5.0999999999999996</v>
      </c>
      <c r="Q1660">
        <v>5</v>
      </c>
      <c r="R1660">
        <v>0.4</v>
      </c>
      <c r="S1660">
        <v>24</v>
      </c>
      <c r="T1660">
        <v>1</v>
      </c>
      <c r="U1660">
        <v>2</v>
      </c>
      <c r="V1660">
        <v>-47.217614202620098</v>
      </c>
      <c r="W1660">
        <v>10.86797118636124</v>
      </c>
      <c r="X1660">
        <v>3.0631003776592207</v>
      </c>
      <c r="Y1660">
        <v>15.72932330431312</v>
      </c>
      <c r="Z1660">
        <v>-5.539102760492491</v>
      </c>
      <c r="AA1660">
        <v>-4.0353156327775279</v>
      </c>
      <c r="AB1660">
        <v>-0.269234836087136</v>
      </c>
      <c r="AC1660">
        <v>8.0072090857613798E-2</v>
      </c>
      <c r="AD1660">
        <v>-2.3835960539053245</v>
      </c>
      <c r="AE1660">
        <v>25.453589415845936</v>
      </c>
      <c r="AF1660">
        <v>-9.5388597015031049</v>
      </c>
      <c r="AG1660">
        <v>10.942263653434701</v>
      </c>
      <c r="AH1660">
        <v>0.58690251683774397</v>
      </c>
      <c r="AI1660">
        <v>-2.6549444976223437</v>
      </c>
      <c r="AJ1660">
        <v>-0.218628837227307</v>
      </c>
      <c r="AK1660">
        <v>-0.269156178949852</v>
      </c>
      <c r="AL1660">
        <v>-5.4032301558756162</v>
      </c>
      <c r="AM1660">
        <v>4.4818379170715088E-3</v>
      </c>
      <c r="AN1660" s="2"/>
    </row>
    <row r="1661" spans="1:40" x14ac:dyDescent="0.45">
      <c r="A1661">
        <v>1660</v>
      </c>
      <c r="B1661" t="s">
        <v>389</v>
      </c>
      <c r="C1661">
        <v>1980</v>
      </c>
      <c r="D1661">
        <v>25</v>
      </c>
      <c r="E1661" t="s">
        <v>117</v>
      </c>
      <c r="F1661" t="s">
        <v>17</v>
      </c>
      <c r="G1661">
        <v>712</v>
      </c>
      <c r="H1661">
        <v>67</v>
      </c>
      <c r="I1661">
        <v>140</v>
      </c>
      <c r="J1661">
        <v>117</v>
      </c>
      <c r="K1661">
        <v>18</v>
      </c>
      <c r="L1661">
        <v>5</v>
      </c>
      <c r="M1661">
        <v>57</v>
      </c>
      <c r="N1661">
        <v>71</v>
      </c>
      <c r="O1661">
        <v>71</v>
      </c>
      <c r="P1661" s="28">
        <v>5.0999999999999996</v>
      </c>
      <c r="Q1661">
        <v>2.7</v>
      </c>
      <c r="R1661">
        <v>3.5</v>
      </c>
      <c r="S1661">
        <v>-16</v>
      </c>
      <c r="T1661">
        <v>2</v>
      </c>
      <c r="U1661">
        <v>21</v>
      </c>
      <c r="V1661">
        <v>-47.217614202620098</v>
      </c>
      <c r="W1661">
        <v>12.961466473516253</v>
      </c>
      <c r="X1661">
        <v>2.332133242081452</v>
      </c>
      <c r="Y1661">
        <v>13.509848236833353</v>
      </c>
      <c r="Z1661">
        <v>-6.9685486341679725</v>
      </c>
      <c r="AA1661">
        <v>-1.650810940681716</v>
      </c>
      <c r="AB1661">
        <v>-0.67308709021783997</v>
      </c>
      <c r="AC1661">
        <v>2.2820545894419935</v>
      </c>
      <c r="AD1661">
        <v>-3.077005815041419</v>
      </c>
      <c r="AE1661">
        <v>13.191276266606289</v>
      </c>
      <c r="AF1661">
        <v>-9.5388597015031049</v>
      </c>
      <c r="AG1661">
        <v>5.9088223728547389</v>
      </c>
      <c r="AH1661">
        <v>5.1353970223302596</v>
      </c>
      <c r="AI1661">
        <v>1.7699629984148959</v>
      </c>
      <c r="AJ1661">
        <v>-0.437257674454614</v>
      </c>
      <c r="AK1661">
        <v>-2.826139878973446</v>
      </c>
      <c r="AL1661">
        <v>-15.298362735580978</v>
      </c>
      <c r="AM1661">
        <v>2.2698929876734482E-7</v>
      </c>
      <c r="AN1661" s="2"/>
    </row>
    <row r="1662" spans="1:40" x14ac:dyDescent="0.45">
      <c r="A1662">
        <v>1661</v>
      </c>
      <c r="B1662" t="s">
        <v>389</v>
      </c>
      <c r="C1662">
        <v>1982</v>
      </c>
      <c r="D1662">
        <v>27</v>
      </c>
      <c r="E1662" t="s">
        <v>25</v>
      </c>
      <c r="F1662" t="s">
        <v>17</v>
      </c>
      <c r="G1662">
        <v>567</v>
      </c>
      <c r="H1662">
        <v>58</v>
      </c>
      <c r="I1662">
        <v>121</v>
      </c>
      <c r="J1662">
        <v>94</v>
      </c>
      <c r="K1662">
        <v>24</v>
      </c>
      <c r="L1662">
        <v>1</v>
      </c>
      <c r="M1662">
        <v>25</v>
      </c>
      <c r="N1662">
        <v>68</v>
      </c>
      <c r="O1662">
        <v>84</v>
      </c>
      <c r="P1662" s="28">
        <v>5.0999999999999996</v>
      </c>
      <c r="Q1662">
        <v>2.5</v>
      </c>
      <c r="R1662">
        <v>3.5</v>
      </c>
      <c r="S1662">
        <v>-11</v>
      </c>
      <c r="T1662">
        <v>3</v>
      </c>
      <c r="U1662">
        <v>21</v>
      </c>
      <c r="V1662">
        <v>-47.217614202620098</v>
      </c>
      <c r="W1662">
        <v>10.321841981016455</v>
      </c>
      <c r="X1662">
        <v>2.0188616125481227</v>
      </c>
      <c r="Y1662">
        <v>11.676368833263112</v>
      </c>
      <c r="Z1662">
        <v>-5.5986630052289694</v>
      </c>
      <c r="AA1662">
        <v>-2.201081254242288</v>
      </c>
      <c r="AB1662">
        <v>-0.134617418043568</v>
      </c>
      <c r="AC1662">
        <v>1.0009011357201725</v>
      </c>
      <c r="AD1662">
        <v>-2.9469914848284011</v>
      </c>
      <c r="AE1662">
        <v>15.606580371759552</v>
      </c>
      <c r="AF1662">
        <v>-9.5388597015031049</v>
      </c>
      <c r="AG1662">
        <v>5.4711318267173503</v>
      </c>
      <c r="AH1662">
        <v>5.1353970223302596</v>
      </c>
      <c r="AI1662">
        <v>1.216849561410241</v>
      </c>
      <c r="AJ1662">
        <v>-0.65588651168192103</v>
      </c>
      <c r="AK1662">
        <v>-2.826139878973446</v>
      </c>
      <c r="AL1662">
        <v>-18.671921112356529</v>
      </c>
      <c r="AM1662">
        <v>7.7783537598691031E-9</v>
      </c>
      <c r="AN1662" s="2"/>
    </row>
    <row r="1663" spans="1:40" x14ac:dyDescent="0.45">
      <c r="A1663">
        <v>1662</v>
      </c>
      <c r="B1663" t="s">
        <v>389</v>
      </c>
      <c r="C1663">
        <v>1991</v>
      </c>
      <c r="D1663">
        <v>36</v>
      </c>
      <c r="E1663" t="s">
        <v>25</v>
      </c>
      <c r="F1663" t="s">
        <v>17</v>
      </c>
      <c r="G1663">
        <v>641</v>
      </c>
      <c r="H1663">
        <v>96</v>
      </c>
      <c r="I1663">
        <v>157</v>
      </c>
      <c r="J1663">
        <v>121</v>
      </c>
      <c r="K1663">
        <v>30</v>
      </c>
      <c r="L1663">
        <v>3</v>
      </c>
      <c r="M1663">
        <v>35</v>
      </c>
      <c r="N1663">
        <v>83</v>
      </c>
      <c r="O1663">
        <v>112</v>
      </c>
      <c r="P1663" s="28">
        <v>5.0999999999999996</v>
      </c>
      <c r="Q1663">
        <v>4.5999999999999996</v>
      </c>
      <c r="R1663">
        <v>1.4</v>
      </c>
      <c r="S1663">
        <v>10</v>
      </c>
      <c r="T1663">
        <v>1</v>
      </c>
      <c r="U1663">
        <v>3</v>
      </c>
      <c r="V1663">
        <v>-47.217614202620098</v>
      </c>
      <c r="W1663">
        <v>11.668960687533593</v>
      </c>
      <c r="X1663">
        <v>3.3415640483555133</v>
      </c>
      <c r="Y1663">
        <v>15.150329808448832</v>
      </c>
      <c r="Z1663">
        <v>-7.2067896131138864</v>
      </c>
      <c r="AA1663">
        <v>-2.7513515678028599</v>
      </c>
      <c r="AB1663">
        <v>-0.40385225413070402</v>
      </c>
      <c r="AC1663">
        <v>1.4012615900082415</v>
      </c>
      <c r="AD1663">
        <v>-3.5970631358934897</v>
      </c>
      <c r="AE1663">
        <v>20.808773829012736</v>
      </c>
      <c r="AF1663">
        <v>-9.5388597015031049</v>
      </c>
      <c r="AG1663">
        <v>10.066882561159924</v>
      </c>
      <c r="AH1663">
        <v>2.0541588089321037</v>
      </c>
      <c r="AI1663">
        <v>-1.10622687400931</v>
      </c>
      <c r="AJ1663">
        <v>-0.218628837227307</v>
      </c>
      <c r="AK1663">
        <v>-0.403734268424778</v>
      </c>
      <c r="AL1663">
        <v>-7.9521891212745963</v>
      </c>
      <c r="AM1663">
        <v>3.5176720507799691E-4</v>
      </c>
      <c r="AN1663" s="2"/>
    </row>
    <row r="1664" spans="1:40" x14ac:dyDescent="0.45">
      <c r="A1664">
        <v>1663</v>
      </c>
      <c r="B1664" t="s">
        <v>956</v>
      </c>
      <c r="C1664">
        <v>2002</v>
      </c>
      <c r="D1664">
        <v>30</v>
      </c>
      <c r="E1664" t="s">
        <v>89</v>
      </c>
      <c r="F1664" t="s">
        <v>13</v>
      </c>
      <c r="G1664">
        <v>678</v>
      </c>
      <c r="H1664">
        <v>93</v>
      </c>
      <c r="I1664">
        <v>195</v>
      </c>
      <c r="J1664">
        <v>107</v>
      </c>
      <c r="K1664">
        <v>56</v>
      </c>
      <c r="L1664">
        <v>3</v>
      </c>
      <c r="M1664">
        <v>6</v>
      </c>
      <c r="N1664">
        <v>30</v>
      </c>
      <c r="O1664">
        <v>127</v>
      </c>
      <c r="P1664" s="28">
        <v>5.0999999999999996</v>
      </c>
      <c r="Q1664">
        <v>3.9</v>
      </c>
      <c r="R1664">
        <v>0.6</v>
      </c>
      <c r="S1664">
        <v>22</v>
      </c>
      <c r="T1664">
        <v>2</v>
      </c>
      <c r="U1664">
        <v>12</v>
      </c>
      <c r="V1664">
        <v>-47.217614202620098</v>
      </c>
      <c r="W1664">
        <v>12.342520040792163</v>
      </c>
      <c r="X1664">
        <v>3.2371401718444037</v>
      </c>
      <c r="Y1664">
        <v>18.817288615589312</v>
      </c>
      <c r="Z1664">
        <v>-6.3729461868031887</v>
      </c>
      <c r="AA1664">
        <v>-5.1358562598986719</v>
      </c>
      <c r="AB1664">
        <v>-0.40385225413070402</v>
      </c>
      <c r="AC1664">
        <v>0.24021627257284139</v>
      </c>
      <c r="AD1664">
        <v>-1.3001433021301771</v>
      </c>
      <c r="AE1664">
        <v>23.595663181112656</v>
      </c>
      <c r="AF1664">
        <v>-9.5388597015031049</v>
      </c>
      <c r="AG1664">
        <v>8.5349656496790658</v>
      </c>
      <c r="AH1664">
        <v>0.88035377525661596</v>
      </c>
      <c r="AI1664">
        <v>-2.4336991228204821</v>
      </c>
      <c r="AJ1664">
        <v>-0.437257674454614</v>
      </c>
      <c r="AK1664">
        <v>-1.614937073699112</v>
      </c>
      <c r="AL1664">
        <v>-6.807018071213097</v>
      </c>
      <c r="AM1664">
        <v>1.1047641054642184E-3</v>
      </c>
      <c r="AN1664" s="2"/>
    </row>
    <row r="1665" spans="1:40" x14ac:dyDescent="0.45">
      <c r="A1665">
        <v>1664</v>
      </c>
      <c r="B1665" t="s">
        <v>348</v>
      </c>
      <c r="C1665">
        <v>1975</v>
      </c>
      <c r="D1665">
        <v>29</v>
      </c>
      <c r="E1665" t="s">
        <v>22</v>
      </c>
      <c r="F1665" t="s">
        <v>13</v>
      </c>
      <c r="G1665">
        <v>626</v>
      </c>
      <c r="H1665">
        <v>93</v>
      </c>
      <c r="I1665">
        <v>143</v>
      </c>
      <c r="J1665">
        <v>82</v>
      </c>
      <c r="K1665">
        <v>26</v>
      </c>
      <c r="L1665">
        <v>3</v>
      </c>
      <c r="M1665">
        <v>30</v>
      </c>
      <c r="N1665">
        <v>89</v>
      </c>
      <c r="O1665">
        <v>151</v>
      </c>
      <c r="P1665" s="28">
        <v>5.0999999999999996</v>
      </c>
      <c r="Q1665">
        <v>5.0999999999999996</v>
      </c>
      <c r="R1665">
        <v>-0.5</v>
      </c>
      <c r="S1665">
        <v>33</v>
      </c>
      <c r="T1665">
        <v>0</v>
      </c>
      <c r="U1665">
        <v>0</v>
      </c>
      <c r="V1665">
        <v>-47.217614202620098</v>
      </c>
      <c r="W1665">
        <v>11.395896084861199</v>
      </c>
      <c r="X1665">
        <v>3.2371401718444037</v>
      </c>
      <c r="Y1665">
        <v>13.799344984765497</v>
      </c>
      <c r="Z1665">
        <v>-4.8839400683912286</v>
      </c>
      <c r="AA1665">
        <v>-2.384504692095812</v>
      </c>
      <c r="AB1665">
        <v>-0.40385225413070402</v>
      </c>
      <c r="AC1665">
        <v>1.201081362864207</v>
      </c>
      <c r="AD1665">
        <v>-3.857091796319525</v>
      </c>
      <c r="AE1665">
        <v>28.05468614447253</v>
      </c>
      <c r="AF1665">
        <v>-9.5388597015031049</v>
      </c>
      <c r="AG1665">
        <v>11.161108926503394</v>
      </c>
      <c r="AH1665">
        <v>-0.73362814604717996</v>
      </c>
      <c r="AI1665">
        <v>-3.6505486842307229</v>
      </c>
      <c r="AJ1665">
        <v>0</v>
      </c>
      <c r="AK1665">
        <v>0</v>
      </c>
      <c r="AL1665">
        <v>-3.8207818700271488</v>
      </c>
      <c r="AM1665">
        <v>2.1440879031847226E-2</v>
      </c>
      <c r="AN1665" s="2"/>
    </row>
    <row r="1666" spans="1:40" x14ac:dyDescent="0.45">
      <c r="A1666">
        <v>1665</v>
      </c>
      <c r="B1666" t="s">
        <v>365</v>
      </c>
      <c r="C1666">
        <v>2015</v>
      </c>
      <c r="D1666">
        <v>34</v>
      </c>
      <c r="E1666" t="s">
        <v>313</v>
      </c>
      <c r="F1666" t="s">
        <v>17</v>
      </c>
      <c r="G1666">
        <v>682</v>
      </c>
      <c r="H1666">
        <v>98</v>
      </c>
      <c r="I1666">
        <v>150</v>
      </c>
      <c r="J1666">
        <v>89</v>
      </c>
      <c r="K1666">
        <v>33</v>
      </c>
      <c r="L1666">
        <v>2</v>
      </c>
      <c r="M1666">
        <v>11</v>
      </c>
      <c r="N1666">
        <v>91</v>
      </c>
      <c r="O1666">
        <v>127</v>
      </c>
      <c r="P1666" s="28">
        <v>5.0999999999999996</v>
      </c>
      <c r="Q1666">
        <v>3.8</v>
      </c>
      <c r="R1666">
        <v>0.6</v>
      </c>
      <c r="S1666">
        <v>21</v>
      </c>
      <c r="T1666">
        <v>1</v>
      </c>
      <c r="U1666">
        <v>11</v>
      </c>
      <c r="V1666">
        <v>-47.217614202620098</v>
      </c>
      <c r="W1666">
        <v>12.415337268171468</v>
      </c>
      <c r="X1666">
        <v>3.4111799660295867</v>
      </c>
      <c r="Y1666">
        <v>14.474837396607164</v>
      </c>
      <c r="Z1666">
        <v>-5.3008617815465771</v>
      </c>
      <c r="AA1666">
        <v>-3.0264867245831457</v>
      </c>
      <c r="AB1666">
        <v>-0.269234836087136</v>
      </c>
      <c r="AC1666">
        <v>0.44039649971687589</v>
      </c>
      <c r="AD1666">
        <v>-3.943768016461537</v>
      </c>
      <c r="AE1666">
        <v>23.595663181112656</v>
      </c>
      <c r="AF1666">
        <v>-9.5388597015031049</v>
      </c>
      <c r="AG1666">
        <v>8.3161203766103728</v>
      </c>
      <c r="AH1666">
        <v>0.88035377525661596</v>
      </c>
      <c r="AI1666">
        <v>-2.323076435419551</v>
      </c>
      <c r="AJ1666">
        <v>-0.218628837227307</v>
      </c>
      <c r="AK1666">
        <v>-1.480358984224186</v>
      </c>
      <c r="AL1666">
        <v>-9.7850010561679035</v>
      </c>
      <c r="AM1666">
        <v>5.628641524728174E-5</v>
      </c>
      <c r="AN1666" s="2"/>
    </row>
    <row r="1667" spans="1:40" x14ac:dyDescent="0.45">
      <c r="A1667">
        <v>1666</v>
      </c>
      <c r="B1667" t="s">
        <v>625</v>
      </c>
      <c r="C1667">
        <v>2012</v>
      </c>
      <c r="D1667">
        <v>30</v>
      </c>
      <c r="E1667" t="s">
        <v>317</v>
      </c>
      <c r="F1667" t="s">
        <v>17</v>
      </c>
      <c r="G1667">
        <v>668</v>
      </c>
      <c r="H1667">
        <v>93</v>
      </c>
      <c r="I1667">
        <v>184</v>
      </c>
      <c r="J1667">
        <v>108</v>
      </c>
      <c r="K1667">
        <v>44</v>
      </c>
      <c r="L1667">
        <v>6</v>
      </c>
      <c r="M1667">
        <v>14</v>
      </c>
      <c r="N1667">
        <v>52</v>
      </c>
      <c r="O1667">
        <v>133</v>
      </c>
      <c r="P1667" s="28">
        <v>5.0999999999999996</v>
      </c>
      <c r="Q1667">
        <v>5.0999999999999996</v>
      </c>
      <c r="R1667">
        <v>0.3</v>
      </c>
      <c r="S1667">
        <v>26</v>
      </c>
      <c r="T1667">
        <v>-1</v>
      </c>
      <c r="U1667">
        <v>-2</v>
      </c>
      <c r="V1667">
        <v>-47.217614202620098</v>
      </c>
      <c r="W1667">
        <v>12.160476972343901</v>
      </c>
      <c r="X1667">
        <v>3.2371401718444037</v>
      </c>
      <c r="Y1667">
        <v>17.755800539838123</v>
      </c>
      <c r="Z1667">
        <v>-6.4325064315396672</v>
      </c>
      <c r="AA1667">
        <v>-4.0353156327775279</v>
      </c>
      <c r="AB1667">
        <v>-0.80770450826140805</v>
      </c>
      <c r="AC1667">
        <v>0.56050463600329659</v>
      </c>
      <c r="AD1667">
        <v>-2.253581723692307</v>
      </c>
      <c r="AE1667">
        <v>24.710418921952623</v>
      </c>
      <c r="AF1667">
        <v>-9.5388597015031049</v>
      </c>
      <c r="AG1667">
        <v>11.161108926503394</v>
      </c>
      <c r="AH1667">
        <v>0.44017688762830798</v>
      </c>
      <c r="AI1667">
        <v>-2.8761898724242059</v>
      </c>
      <c r="AJ1667">
        <v>0.218628837227307</v>
      </c>
      <c r="AK1667">
        <v>0.269156178949852</v>
      </c>
      <c r="AL1667">
        <v>-2.6483600005271137</v>
      </c>
      <c r="AM1667">
        <v>6.6090161948724857E-2</v>
      </c>
      <c r="AN1667" s="2"/>
    </row>
    <row r="1668" spans="1:40" x14ac:dyDescent="0.45">
      <c r="A1668">
        <v>1667</v>
      </c>
      <c r="B1668" t="s">
        <v>957</v>
      </c>
      <c r="C1668">
        <v>2013</v>
      </c>
      <c r="D1668">
        <v>24</v>
      </c>
      <c r="E1668" t="s">
        <v>62</v>
      </c>
      <c r="F1668" t="s">
        <v>17</v>
      </c>
      <c r="G1668">
        <v>566</v>
      </c>
      <c r="H1668">
        <v>83</v>
      </c>
      <c r="I1668">
        <v>143</v>
      </c>
      <c r="J1668">
        <v>95</v>
      </c>
      <c r="K1668">
        <v>26</v>
      </c>
      <c r="L1668">
        <v>10</v>
      </c>
      <c r="M1668">
        <v>41</v>
      </c>
      <c r="N1668">
        <v>25</v>
      </c>
      <c r="O1668">
        <v>121</v>
      </c>
      <c r="P1668" s="28">
        <v>5.0999999999999996</v>
      </c>
      <c r="Q1668">
        <v>3</v>
      </c>
      <c r="R1668">
        <v>1.5</v>
      </c>
      <c r="S1668">
        <v>15</v>
      </c>
      <c r="T1668">
        <v>1</v>
      </c>
      <c r="U1668">
        <v>18</v>
      </c>
      <c r="V1668">
        <v>-47.217614202620098</v>
      </c>
      <c r="W1668">
        <v>10.303637674171629</v>
      </c>
      <c r="X1668">
        <v>2.8890605834740377</v>
      </c>
      <c r="Y1668">
        <v>13.799344984765497</v>
      </c>
      <c r="Z1668">
        <v>-5.6582232499654479</v>
      </c>
      <c r="AA1668">
        <v>-2.384504692095812</v>
      </c>
      <c r="AB1668">
        <v>-1.3461741804356799</v>
      </c>
      <c r="AC1668">
        <v>1.6414778625810829</v>
      </c>
      <c r="AD1668">
        <v>-1.0834527517751475</v>
      </c>
      <c r="AE1668">
        <v>22.480907440272688</v>
      </c>
      <c r="AF1668">
        <v>-9.5388597015031049</v>
      </c>
      <c r="AG1668">
        <v>6.5653581920608204</v>
      </c>
      <c r="AH1668">
        <v>2.2008844381415398</v>
      </c>
      <c r="AI1668">
        <v>-1.6593403110139648</v>
      </c>
      <c r="AJ1668">
        <v>-0.218628837227307</v>
      </c>
      <c r="AK1668">
        <v>-2.422405610548668</v>
      </c>
      <c r="AL1668">
        <v>-11.64853236171794</v>
      </c>
      <c r="AM1668">
        <v>8.7317819274724506E-6</v>
      </c>
      <c r="AN1668" s="2"/>
    </row>
    <row r="1669" spans="1:40" x14ac:dyDescent="0.45">
      <c r="A1669">
        <v>1668</v>
      </c>
      <c r="B1669" t="s">
        <v>958</v>
      </c>
      <c r="C1669">
        <v>2003</v>
      </c>
      <c r="D1669">
        <v>29</v>
      </c>
      <c r="E1669" t="s">
        <v>40</v>
      </c>
      <c r="F1669" t="s">
        <v>13</v>
      </c>
      <c r="G1669">
        <v>513</v>
      </c>
      <c r="H1669">
        <v>81</v>
      </c>
      <c r="I1669">
        <v>135</v>
      </c>
      <c r="J1669">
        <v>77</v>
      </c>
      <c r="K1669">
        <v>24</v>
      </c>
      <c r="L1669">
        <v>6</v>
      </c>
      <c r="M1669">
        <v>4</v>
      </c>
      <c r="N1669">
        <v>65</v>
      </c>
      <c r="O1669">
        <v>149</v>
      </c>
      <c r="P1669" s="28">
        <v>5.0999999999999996</v>
      </c>
      <c r="Q1669">
        <v>4.7</v>
      </c>
      <c r="R1669">
        <v>0</v>
      </c>
      <c r="S1669">
        <v>32</v>
      </c>
      <c r="T1669">
        <v>2</v>
      </c>
      <c r="U1669">
        <v>4</v>
      </c>
      <c r="V1669">
        <v>-47.217614202620098</v>
      </c>
      <c r="W1669">
        <v>9.3388094113958395</v>
      </c>
      <c r="X1669">
        <v>2.8194446657999648</v>
      </c>
      <c r="Y1669">
        <v>13.027353656946449</v>
      </c>
      <c r="Z1669">
        <v>-4.5861388447088363</v>
      </c>
      <c r="AA1669">
        <v>-2.201081254242288</v>
      </c>
      <c r="AB1669">
        <v>-0.80770450826140805</v>
      </c>
      <c r="AC1669">
        <v>0.1601441817152276</v>
      </c>
      <c r="AD1669">
        <v>-2.8169771546153837</v>
      </c>
      <c r="AE1669">
        <v>27.683100897525872</v>
      </c>
      <c r="AF1669">
        <v>-9.5388597015031049</v>
      </c>
      <c r="AG1669">
        <v>10.285727834228618</v>
      </c>
      <c r="AH1669">
        <v>0</v>
      </c>
      <c r="AI1669">
        <v>-3.5399259968297918</v>
      </c>
      <c r="AJ1669">
        <v>-0.437257674454614</v>
      </c>
      <c r="AK1669">
        <v>-0.538312357899704</v>
      </c>
      <c r="AL1669">
        <v>-8.3692910475232587</v>
      </c>
      <c r="AM1669">
        <v>2.3182613148203007E-4</v>
      </c>
      <c r="AN1669" s="2"/>
    </row>
    <row r="1670" spans="1:40" x14ac:dyDescent="0.45">
      <c r="A1670">
        <v>1669</v>
      </c>
      <c r="B1670" t="s">
        <v>674</v>
      </c>
      <c r="C1670">
        <v>1992</v>
      </c>
      <c r="D1670">
        <v>33</v>
      </c>
      <c r="E1670" t="s">
        <v>59</v>
      </c>
      <c r="F1670" t="s">
        <v>13</v>
      </c>
      <c r="G1670">
        <v>733</v>
      </c>
      <c r="H1670">
        <v>114</v>
      </c>
      <c r="I1670">
        <v>167</v>
      </c>
      <c r="J1670">
        <v>122</v>
      </c>
      <c r="K1670">
        <v>32</v>
      </c>
      <c r="L1670">
        <v>3</v>
      </c>
      <c r="M1670">
        <v>12</v>
      </c>
      <c r="N1670">
        <v>114</v>
      </c>
      <c r="O1670">
        <v>119</v>
      </c>
      <c r="P1670" s="28">
        <v>5.0999999999999996</v>
      </c>
      <c r="Q1670">
        <v>4.3</v>
      </c>
      <c r="R1670">
        <v>0.6</v>
      </c>
      <c r="S1670">
        <v>22</v>
      </c>
      <c r="T1670">
        <v>-1</v>
      </c>
      <c r="U1670">
        <v>8</v>
      </c>
      <c r="V1670">
        <v>-47.217614202620098</v>
      </c>
      <c r="W1670">
        <v>13.343756917257604</v>
      </c>
      <c r="X1670">
        <v>3.9681073074221724</v>
      </c>
      <c r="Y1670">
        <v>16.115318968222642</v>
      </c>
      <c r="Z1670">
        <v>-7.2663498578503649</v>
      </c>
      <c r="AA1670">
        <v>-2.9347750056563839</v>
      </c>
      <c r="AB1670">
        <v>-0.40385225413070402</v>
      </c>
      <c r="AC1670">
        <v>0.48043254514568279</v>
      </c>
      <c r="AD1670">
        <v>-4.9405445480946728</v>
      </c>
      <c r="AE1670">
        <v>22.109322193326033</v>
      </c>
      <c r="AF1670">
        <v>-9.5388597015031049</v>
      </c>
      <c r="AG1670">
        <v>9.4103467419538429</v>
      </c>
      <c r="AH1670">
        <v>0.88035377525661596</v>
      </c>
      <c r="AI1670">
        <v>-2.4336991228204821</v>
      </c>
      <c r="AJ1670">
        <v>0.218628837227307</v>
      </c>
      <c r="AK1670">
        <v>-1.076624715799408</v>
      </c>
      <c r="AL1670">
        <v>-9.2860521226633157</v>
      </c>
      <c r="AM1670">
        <v>9.2699745880575865E-5</v>
      </c>
      <c r="AN1670" s="2"/>
    </row>
    <row r="1671" spans="1:40" x14ac:dyDescent="0.45">
      <c r="A1671">
        <v>1670</v>
      </c>
      <c r="B1671" t="s">
        <v>199</v>
      </c>
      <c r="C1671">
        <v>1965</v>
      </c>
      <c r="D1671">
        <v>29</v>
      </c>
      <c r="E1671" t="s">
        <v>73</v>
      </c>
      <c r="F1671" t="s">
        <v>17</v>
      </c>
      <c r="G1671">
        <v>674</v>
      </c>
      <c r="H1671">
        <v>109</v>
      </c>
      <c r="I1671">
        <v>172</v>
      </c>
      <c r="J1671">
        <v>101</v>
      </c>
      <c r="K1671">
        <v>33</v>
      </c>
      <c r="L1671">
        <v>5</v>
      </c>
      <c r="M1671">
        <v>13</v>
      </c>
      <c r="N1671">
        <v>70</v>
      </c>
      <c r="O1671">
        <v>151</v>
      </c>
      <c r="P1671" s="28">
        <v>5.0999999999999996</v>
      </c>
      <c r="Q1671">
        <v>5.5</v>
      </c>
      <c r="R1671">
        <v>-1.2</v>
      </c>
      <c r="S1671">
        <v>37</v>
      </c>
      <c r="T1671">
        <v>-2</v>
      </c>
      <c r="U1671">
        <v>-4</v>
      </c>
      <c r="V1671">
        <v>-47.217614202620098</v>
      </c>
      <c r="W1671">
        <v>12.269702813412858</v>
      </c>
      <c r="X1671">
        <v>3.7940675132369894</v>
      </c>
      <c r="Y1671">
        <v>16.597813548109549</v>
      </c>
      <c r="Z1671">
        <v>-6.0155847183843179</v>
      </c>
      <c r="AA1671">
        <v>-3.0264867245831457</v>
      </c>
      <c r="AB1671">
        <v>-0.67308709021783997</v>
      </c>
      <c r="AC1671">
        <v>0.52046859057448969</v>
      </c>
      <c r="AD1671">
        <v>-3.033667704970413</v>
      </c>
      <c r="AE1671">
        <v>28.05468614447253</v>
      </c>
      <c r="AF1671">
        <v>-9.5388597015031049</v>
      </c>
      <c r="AG1671">
        <v>12.036490018778171</v>
      </c>
      <c r="AH1671">
        <v>-1.7607075505132319</v>
      </c>
      <c r="AI1671">
        <v>-4.0930394338344467</v>
      </c>
      <c r="AJ1671">
        <v>0.437257674454614</v>
      </c>
      <c r="AK1671">
        <v>0.538312357899704</v>
      </c>
      <c r="AL1671">
        <v>-1.1102484656876952</v>
      </c>
      <c r="AM1671">
        <v>0.24782456977777817</v>
      </c>
      <c r="AN1671" s="2"/>
    </row>
    <row r="1672" spans="1:40" x14ac:dyDescent="0.45">
      <c r="A1672">
        <v>1671</v>
      </c>
      <c r="B1672" t="s">
        <v>602</v>
      </c>
      <c r="C1672">
        <v>1991</v>
      </c>
      <c r="D1672">
        <v>25</v>
      </c>
      <c r="E1672" t="s">
        <v>70</v>
      </c>
      <c r="F1672" t="s">
        <v>13</v>
      </c>
      <c r="G1672">
        <v>726</v>
      </c>
      <c r="H1672">
        <v>110</v>
      </c>
      <c r="I1672">
        <v>203</v>
      </c>
      <c r="J1672">
        <v>129</v>
      </c>
      <c r="K1672">
        <v>44</v>
      </c>
      <c r="L1672">
        <v>5</v>
      </c>
      <c r="M1672">
        <v>16</v>
      </c>
      <c r="N1672">
        <v>56</v>
      </c>
      <c r="O1672">
        <v>138</v>
      </c>
      <c r="P1672" s="28">
        <v>5.0999999999999996</v>
      </c>
      <c r="Q1672">
        <v>5.3</v>
      </c>
      <c r="R1672">
        <v>-0.7</v>
      </c>
      <c r="S1672">
        <v>30</v>
      </c>
      <c r="T1672">
        <v>1</v>
      </c>
      <c r="U1672">
        <v>-2</v>
      </c>
      <c r="V1672">
        <v>-47.217614202620098</v>
      </c>
      <c r="W1672">
        <v>13.216326769343819</v>
      </c>
      <c r="X1672">
        <v>3.8288754720740261</v>
      </c>
      <c r="Y1672">
        <v>19.589279943408364</v>
      </c>
      <c r="Z1672">
        <v>-7.6832715710057133</v>
      </c>
      <c r="AA1672">
        <v>-4.0353156327775279</v>
      </c>
      <c r="AB1672">
        <v>-0.67308709021783997</v>
      </c>
      <c r="AC1672">
        <v>0.64057672686091038</v>
      </c>
      <c r="AD1672">
        <v>-2.4269341639763304</v>
      </c>
      <c r="AE1672">
        <v>25.639382039319266</v>
      </c>
      <c r="AF1672">
        <v>-9.5388597015031049</v>
      </c>
      <c r="AG1672">
        <v>11.598799472640783</v>
      </c>
      <c r="AH1672">
        <v>-1.0270794044660518</v>
      </c>
      <c r="AI1672">
        <v>-3.3186806220279297</v>
      </c>
      <c r="AJ1672">
        <v>-0.218628837227307</v>
      </c>
      <c r="AK1672">
        <v>0.269156178949852</v>
      </c>
      <c r="AL1672">
        <v>-1.3570746232248807</v>
      </c>
      <c r="AM1672">
        <v>0.20471616403874823</v>
      </c>
      <c r="AN1672" s="2"/>
    </row>
    <row r="1673" spans="1:40" x14ac:dyDescent="0.45">
      <c r="A1673">
        <v>1672</v>
      </c>
      <c r="B1673" t="s">
        <v>187</v>
      </c>
      <c r="C1673">
        <v>1967</v>
      </c>
      <c r="D1673">
        <v>26</v>
      </c>
      <c r="E1673" t="s">
        <v>19</v>
      </c>
      <c r="F1673" t="s">
        <v>17</v>
      </c>
      <c r="G1673">
        <v>534</v>
      </c>
      <c r="H1673">
        <v>67</v>
      </c>
      <c r="I1673">
        <v>132</v>
      </c>
      <c r="J1673">
        <v>93</v>
      </c>
      <c r="K1673">
        <v>18</v>
      </c>
      <c r="L1673">
        <v>1</v>
      </c>
      <c r="M1673">
        <v>2</v>
      </c>
      <c r="N1673">
        <v>49</v>
      </c>
      <c r="O1673">
        <v>126</v>
      </c>
      <c r="P1673" s="28">
        <v>5.0999999999999996</v>
      </c>
      <c r="Q1673">
        <v>4.0999999999999996</v>
      </c>
      <c r="R1673">
        <v>1.6</v>
      </c>
      <c r="S1673">
        <v>17</v>
      </c>
      <c r="T1673">
        <v>-3</v>
      </c>
      <c r="U1673">
        <v>7</v>
      </c>
      <c r="V1673">
        <v>-47.217614202620098</v>
      </c>
      <c r="W1673">
        <v>9.7210998551371901</v>
      </c>
      <c r="X1673">
        <v>2.332133242081452</v>
      </c>
      <c r="Y1673">
        <v>12.737856909014305</v>
      </c>
      <c r="Z1673">
        <v>-5.539102760492491</v>
      </c>
      <c r="AA1673">
        <v>-1.650810940681716</v>
      </c>
      <c r="AB1673">
        <v>-0.134617418043568</v>
      </c>
      <c r="AC1673">
        <v>8.0072090857613798E-2</v>
      </c>
      <c r="AD1673">
        <v>-2.1235673934792891</v>
      </c>
      <c r="AE1673">
        <v>23.40987055763933</v>
      </c>
      <c r="AF1673">
        <v>-9.5388597015031049</v>
      </c>
      <c r="AG1673">
        <v>8.9726561958164535</v>
      </c>
      <c r="AH1673">
        <v>2.3476100673509759</v>
      </c>
      <c r="AI1673">
        <v>-1.880585685815827</v>
      </c>
      <c r="AJ1673">
        <v>0.65588651168192103</v>
      </c>
      <c r="AK1673">
        <v>-0.94204662632448199</v>
      </c>
      <c r="AL1673">
        <v>-8.77001929938133</v>
      </c>
      <c r="AM1673">
        <v>1.5529646229173806E-4</v>
      </c>
      <c r="AN1673" s="2"/>
    </row>
    <row r="1674" spans="1:40" x14ac:dyDescent="0.45">
      <c r="A1674">
        <v>1673</v>
      </c>
      <c r="B1674" t="s">
        <v>786</v>
      </c>
      <c r="C1674">
        <v>1974</v>
      </c>
      <c r="D1674">
        <v>28</v>
      </c>
      <c r="E1674" t="s">
        <v>19</v>
      </c>
      <c r="F1674" t="s">
        <v>17</v>
      </c>
      <c r="G1674">
        <v>645</v>
      </c>
      <c r="H1674">
        <v>87</v>
      </c>
      <c r="I1674">
        <v>214</v>
      </c>
      <c r="J1674">
        <v>162</v>
      </c>
      <c r="K1674">
        <v>24</v>
      </c>
      <c r="L1674">
        <v>17</v>
      </c>
      <c r="M1674">
        <v>26</v>
      </c>
      <c r="N1674">
        <v>28</v>
      </c>
      <c r="O1674">
        <v>143</v>
      </c>
      <c r="P1674" s="28">
        <v>5</v>
      </c>
      <c r="Q1674">
        <v>4.7</v>
      </c>
      <c r="R1674">
        <v>-0.6</v>
      </c>
      <c r="S1674">
        <v>34</v>
      </c>
      <c r="T1674">
        <v>2</v>
      </c>
      <c r="U1674">
        <v>3</v>
      </c>
      <c r="V1674">
        <v>-47.217614202620098</v>
      </c>
      <c r="W1674">
        <v>11.741777914912898</v>
      </c>
      <c r="X1674">
        <v>3.028292418822184</v>
      </c>
      <c r="Y1674">
        <v>20.650768019159553</v>
      </c>
      <c r="Z1674">
        <v>-9.6487596473095003</v>
      </c>
      <c r="AA1674">
        <v>-2.201081254242288</v>
      </c>
      <c r="AB1674">
        <v>-2.2884961067406562</v>
      </c>
      <c r="AC1674">
        <v>1.0409371811489794</v>
      </c>
      <c r="AD1674">
        <v>-1.2134670819881652</v>
      </c>
      <c r="AE1674">
        <v>26.568345156685904</v>
      </c>
      <c r="AF1674">
        <v>-9.3518232367677498</v>
      </c>
      <c r="AG1674">
        <v>10.285727834228618</v>
      </c>
      <c r="AH1674">
        <v>-0.88035377525661596</v>
      </c>
      <c r="AI1674">
        <v>-3.7611713716316539</v>
      </c>
      <c r="AJ1674">
        <v>-0.437257674454614</v>
      </c>
      <c r="AK1674">
        <v>-0.403734268424778</v>
      </c>
      <c r="AL1674">
        <v>-4.0879100944779792</v>
      </c>
      <c r="AM1674">
        <v>1.6497519973631584E-2</v>
      </c>
      <c r="AN1674" s="2"/>
    </row>
    <row r="1675" spans="1:40" x14ac:dyDescent="0.45">
      <c r="A1675">
        <v>1674</v>
      </c>
      <c r="B1675" t="s">
        <v>959</v>
      </c>
      <c r="C1675">
        <v>1995</v>
      </c>
      <c r="D1675">
        <v>31</v>
      </c>
      <c r="E1675" t="s">
        <v>52</v>
      </c>
      <c r="F1675" t="s">
        <v>17</v>
      </c>
      <c r="G1675">
        <v>627</v>
      </c>
      <c r="H1675">
        <v>97</v>
      </c>
      <c r="I1675">
        <v>180</v>
      </c>
      <c r="J1675">
        <v>110</v>
      </c>
      <c r="K1675">
        <v>51</v>
      </c>
      <c r="L1675">
        <v>3</v>
      </c>
      <c r="M1675">
        <v>6</v>
      </c>
      <c r="N1675">
        <v>65</v>
      </c>
      <c r="O1675">
        <v>142</v>
      </c>
      <c r="P1675" s="28">
        <v>5</v>
      </c>
      <c r="Q1675">
        <v>4.4000000000000004</v>
      </c>
      <c r="R1675">
        <v>-0.2</v>
      </c>
      <c r="S1675">
        <v>31</v>
      </c>
      <c r="T1675">
        <v>1</v>
      </c>
      <c r="U1675">
        <v>6</v>
      </c>
      <c r="V1675">
        <v>-47.217614202620098</v>
      </c>
      <c r="W1675">
        <v>11.414100391706027</v>
      </c>
      <c r="X1675">
        <v>3.37637200719255</v>
      </c>
      <c r="Y1675">
        <v>17.369804875928597</v>
      </c>
      <c r="Z1675">
        <v>-6.5516269210126241</v>
      </c>
      <c r="AA1675">
        <v>-4.6772976652648621</v>
      </c>
      <c r="AB1675">
        <v>-0.40385225413070402</v>
      </c>
      <c r="AC1675">
        <v>0.24021627257284139</v>
      </c>
      <c r="AD1675">
        <v>-2.8169771546153837</v>
      </c>
      <c r="AE1675">
        <v>26.382552533212579</v>
      </c>
      <c r="AF1675">
        <v>-9.3518232367677498</v>
      </c>
      <c r="AG1675">
        <v>9.6291920150225376</v>
      </c>
      <c r="AH1675">
        <v>-0.29345125841887199</v>
      </c>
      <c r="AI1675">
        <v>-3.4293033094288607</v>
      </c>
      <c r="AJ1675">
        <v>-0.218628837227307</v>
      </c>
      <c r="AK1675">
        <v>-0.807468536849556</v>
      </c>
      <c r="AL1675">
        <v>-7.355805280700884</v>
      </c>
      <c r="AM1675">
        <v>6.3846484071704789E-4</v>
      </c>
      <c r="AN1675" s="2"/>
    </row>
    <row r="1676" spans="1:40" x14ac:dyDescent="0.45">
      <c r="A1676">
        <v>1675</v>
      </c>
      <c r="B1676" t="s">
        <v>131</v>
      </c>
      <c r="C1676">
        <v>1993</v>
      </c>
      <c r="D1676">
        <v>34</v>
      </c>
      <c r="E1676" t="s">
        <v>960</v>
      </c>
      <c r="F1676" t="s">
        <v>13</v>
      </c>
      <c r="G1676">
        <v>610</v>
      </c>
      <c r="H1676">
        <v>114</v>
      </c>
      <c r="I1676">
        <v>139</v>
      </c>
      <c r="J1676">
        <v>94</v>
      </c>
      <c r="K1676">
        <v>22</v>
      </c>
      <c r="L1676">
        <v>2</v>
      </c>
      <c r="M1676">
        <v>53</v>
      </c>
      <c r="N1676">
        <v>120</v>
      </c>
      <c r="O1676">
        <v>148</v>
      </c>
      <c r="P1676" s="28">
        <v>5</v>
      </c>
      <c r="Q1676">
        <v>6.3</v>
      </c>
      <c r="R1676">
        <v>-1.7</v>
      </c>
      <c r="S1676">
        <v>38</v>
      </c>
      <c r="T1676">
        <v>0</v>
      </c>
      <c r="U1676">
        <v>-11</v>
      </c>
      <c r="V1676">
        <v>-47.217614202620098</v>
      </c>
      <c r="W1676">
        <v>11.104627175343982</v>
      </c>
      <c r="X1676">
        <v>3.9681073074221724</v>
      </c>
      <c r="Y1676">
        <v>13.413349320855973</v>
      </c>
      <c r="Z1676">
        <v>-5.5986630052289694</v>
      </c>
      <c r="AA1676">
        <v>-2.017657816388764</v>
      </c>
      <c r="AB1676">
        <v>-0.269234836087136</v>
      </c>
      <c r="AC1676">
        <v>2.1219104077267659</v>
      </c>
      <c r="AD1676">
        <v>-5.2005732085207086</v>
      </c>
      <c r="AE1676">
        <v>27.497308274052546</v>
      </c>
      <c r="AF1676">
        <v>-9.3518232367677498</v>
      </c>
      <c r="AG1676">
        <v>13.787252203327723</v>
      </c>
      <c r="AH1676">
        <v>-2.494335696560412</v>
      </c>
      <c r="AI1676">
        <v>-4.2036621212353777</v>
      </c>
      <c r="AJ1676">
        <v>0</v>
      </c>
      <c r="AK1676">
        <v>1.480358984224186</v>
      </c>
      <c r="AL1676">
        <v>-2.980650450455872</v>
      </c>
      <c r="AM1676">
        <v>4.8307716070810462E-2</v>
      </c>
      <c r="AN1676" s="2"/>
    </row>
    <row r="1677" spans="1:40" x14ac:dyDescent="0.45">
      <c r="A1677">
        <v>1676</v>
      </c>
      <c r="B1677" t="s">
        <v>961</v>
      </c>
      <c r="C1677">
        <v>2006</v>
      </c>
      <c r="D1677">
        <v>27</v>
      </c>
      <c r="E1677" t="s">
        <v>57</v>
      </c>
      <c r="F1677" t="s">
        <v>17</v>
      </c>
      <c r="G1677">
        <v>628</v>
      </c>
      <c r="H1677">
        <v>100</v>
      </c>
      <c r="I1677">
        <v>145</v>
      </c>
      <c r="J1677">
        <v>76</v>
      </c>
      <c r="K1677">
        <v>46</v>
      </c>
      <c r="L1677">
        <v>0</v>
      </c>
      <c r="M1677">
        <v>10</v>
      </c>
      <c r="N1677">
        <v>110</v>
      </c>
      <c r="O1677">
        <v>149</v>
      </c>
      <c r="P1677" s="28">
        <v>5</v>
      </c>
      <c r="Q1677">
        <v>5.0999999999999996</v>
      </c>
      <c r="R1677">
        <v>-0.8</v>
      </c>
      <c r="S1677">
        <v>42</v>
      </c>
      <c r="T1677">
        <v>0</v>
      </c>
      <c r="U1677">
        <v>0</v>
      </c>
      <c r="V1677">
        <v>-47.217614202620098</v>
      </c>
      <c r="W1677">
        <v>11.432304698550853</v>
      </c>
      <c r="X1677">
        <v>3.4807958837036601</v>
      </c>
      <c r="Y1677">
        <v>13.992342816720258</v>
      </c>
      <c r="Z1677">
        <v>-4.5265785999723578</v>
      </c>
      <c r="AA1677">
        <v>-4.2187390706310524</v>
      </c>
      <c r="AB1677">
        <v>0</v>
      </c>
      <c r="AC1677">
        <v>0.40036045428806899</v>
      </c>
      <c r="AD1677">
        <v>-4.7671921078106489</v>
      </c>
      <c r="AE1677">
        <v>27.683100897525872</v>
      </c>
      <c r="AF1677">
        <v>-9.3518232367677498</v>
      </c>
      <c r="AG1677">
        <v>11.161108926503394</v>
      </c>
      <c r="AH1677">
        <v>-1.1738050336754879</v>
      </c>
      <c r="AI1677">
        <v>-4.646152870839102</v>
      </c>
      <c r="AJ1677">
        <v>0</v>
      </c>
      <c r="AK1677">
        <v>0</v>
      </c>
      <c r="AL1677">
        <v>-7.7518914450243841</v>
      </c>
      <c r="AM1677">
        <v>4.2974382560477786E-4</v>
      </c>
      <c r="AN1677" s="2"/>
    </row>
    <row r="1678" spans="1:40" x14ac:dyDescent="0.45">
      <c r="A1678">
        <v>1677</v>
      </c>
      <c r="B1678" t="s">
        <v>370</v>
      </c>
      <c r="C1678">
        <v>2021</v>
      </c>
      <c r="D1678">
        <v>28</v>
      </c>
      <c r="E1678" t="s">
        <v>117</v>
      </c>
      <c r="F1678" t="s">
        <v>17</v>
      </c>
      <c r="G1678">
        <v>640</v>
      </c>
      <c r="H1678">
        <v>92</v>
      </c>
      <c r="I1678">
        <v>157</v>
      </c>
      <c r="J1678">
        <v>96</v>
      </c>
      <c r="K1678">
        <v>31</v>
      </c>
      <c r="L1678">
        <v>2</v>
      </c>
      <c r="M1678">
        <v>12</v>
      </c>
      <c r="N1678">
        <v>63</v>
      </c>
      <c r="O1678">
        <v>131</v>
      </c>
      <c r="P1678" s="28">
        <v>5</v>
      </c>
      <c r="Q1678">
        <v>4.5</v>
      </c>
      <c r="R1678">
        <v>0.8</v>
      </c>
      <c r="S1678">
        <v>21</v>
      </c>
      <c r="T1678">
        <v>0</v>
      </c>
      <c r="U1678">
        <v>6</v>
      </c>
      <c r="V1678">
        <v>-47.217614202620098</v>
      </c>
      <c r="W1678">
        <v>11.650756380688767</v>
      </c>
      <c r="X1678">
        <v>3.202332213007367</v>
      </c>
      <c r="Y1678">
        <v>15.150329808448832</v>
      </c>
      <c r="Z1678">
        <v>-5.7177834947019264</v>
      </c>
      <c r="AA1678">
        <v>-2.8430632867296222</v>
      </c>
      <c r="AB1678">
        <v>-0.269234836087136</v>
      </c>
      <c r="AC1678">
        <v>0.48043254514568279</v>
      </c>
      <c r="AD1678">
        <v>-2.7303009344733717</v>
      </c>
      <c r="AE1678">
        <v>24.338833675005969</v>
      </c>
      <c r="AF1678">
        <v>-9.3518232367677498</v>
      </c>
      <c r="AG1678">
        <v>9.8480372880912306</v>
      </c>
      <c r="AH1678">
        <v>1.1738050336754879</v>
      </c>
      <c r="AI1678">
        <v>-2.323076435419551</v>
      </c>
      <c r="AJ1678">
        <v>0</v>
      </c>
      <c r="AK1678">
        <v>-0.807468536849556</v>
      </c>
      <c r="AL1678">
        <v>-5.4158380195856788</v>
      </c>
      <c r="AM1678">
        <v>4.4259347593068798E-3</v>
      </c>
      <c r="AN1678" s="2"/>
    </row>
    <row r="1679" spans="1:40" x14ac:dyDescent="0.45">
      <c r="A1679">
        <v>1678</v>
      </c>
      <c r="B1679" t="s">
        <v>61</v>
      </c>
      <c r="C1679">
        <v>2015</v>
      </c>
      <c r="D1679">
        <v>28</v>
      </c>
      <c r="E1679" t="s">
        <v>62</v>
      </c>
      <c r="F1679" t="s">
        <v>17</v>
      </c>
      <c r="G1679">
        <v>685</v>
      </c>
      <c r="H1679">
        <v>91</v>
      </c>
      <c r="I1679">
        <v>165</v>
      </c>
      <c r="J1679">
        <v>103</v>
      </c>
      <c r="K1679">
        <v>36</v>
      </c>
      <c r="L1679">
        <v>3</v>
      </c>
      <c r="M1679">
        <v>11</v>
      </c>
      <c r="N1679">
        <v>98</v>
      </c>
      <c r="O1679">
        <v>144</v>
      </c>
      <c r="P1679" s="28">
        <v>5</v>
      </c>
      <c r="Q1679">
        <v>5.8</v>
      </c>
      <c r="R1679">
        <v>-0.4</v>
      </c>
      <c r="S1679">
        <v>35</v>
      </c>
      <c r="T1679">
        <v>0</v>
      </c>
      <c r="U1679">
        <v>-7</v>
      </c>
      <c r="V1679">
        <v>-47.217614202620098</v>
      </c>
      <c r="W1679">
        <v>12.469950188705946</v>
      </c>
      <c r="X1679">
        <v>3.1675242541703308</v>
      </c>
      <c r="Y1679">
        <v>15.922321136267881</v>
      </c>
      <c r="Z1679">
        <v>-6.1347052078572748</v>
      </c>
      <c r="AA1679">
        <v>-3.3016218813634319</v>
      </c>
      <c r="AB1679">
        <v>-0.40385225413070402</v>
      </c>
      <c r="AC1679">
        <v>0.44039649971687589</v>
      </c>
      <c r="AD1679">
        <v>-4.2471347869585783</v>
      </c>
      <c r="AE1679">
        <v>26.754137780159233</v>
      </c>
      <c r="AF1679">
        <v>-9.3518232367677498</v>
      </c>
      <c r="AG1679">
        <v>12.693025837984253</v>
      </c>
      <c r="AH1679">
        <v>-0.58690251683774397</v>
      </c>
      <c r="AI1679">
        <v>-3.871794059032585</v>
      </c>
      <c r="AJ1679">
        <v>0</v>
      </c>
      <c r="AK1679">
        <v>0.94204662632448199</v>
      </c>
      <c r="AL1679">
        <v>-2.7260458222391661</v>
      </c>
      <c r="AM1679">
        <v>6.1453833860749589E-2</v>
      </c>
      <c r="AN1679" s="2"/>
    </row>
    <row r="1680" spans="1:40" x14ac:dyDescent="0.45">
      <c r="A1680">
        <v>1679</v>
      </c>
      <c r="B1680" t="s">
        <v>605</v>
      </c>
      <c r="C1680">
        <v>1969</v>
      </c>
      <c r="D1680">
        <v>29</v>
      </c>
      <c r="E1680" t="s">
        <v>59</v>
      </c>
      <c r="F1680" t="s">
        <v>13</v>
      </c>
      <c r="G1680">
        <v>602</v>
      </c>
      <c r="H1680">
        <v>79</v>
      </c>
      <c r="I1680">
        <v>160</v>
      </c>
      <c r="J1680">
        <v>99</v>
      </c>
      <c r="K1680">
        <v>31</v>
      </c>
      <c r="L1680">
        <v>5</v>
      </c>
      <c r="M1680">
        <v>4</v>
      </c>
      <c r="N1680">
        <v>52</v>
      </c>
      <c r="O1680">
        <v>136</v>
      </c>
      <c r="P1680" s="28">
        <v>5</v>
      </c>
      <c r="Q1680">
        <v>4.4000000000000004</v>
      </c>
      <c r="R1680">
        <v>0.2</v>
      </c>
      <c r="S1680">
        <v>24</v>
      </c>
      <c r="T1680">
        <v>0</v>
      </c>
      <c r="U1680">
        <v>7</v>
      </c>
      <c r="V1680">
        <v>-47.217614202620098</v>
      </c>
      <c r="W1680">
        <v>10.958992720585371</v>
      </c>
      <c r="X1680">
        <v>2.7498287481258914</v>
      </c>
      <c r="Y1680">
        <v>15.439826556380975</v>
      </c>
      <c r="Z1680">
        <v>-5.8964642289113609</v>
      </c>
      <c r="AA1680">
        <v>-2.8430632867296222</v>
      </c>
      <c r="AB1680">
        <v>-0.67308709021783997</v>
      </c>
      <c r="AC1680">
        <v>0.1601441817152276</v>
      </c>
      <c r="AD1680">
        <v>-2.253581723692307</v>
      </c>
      <c r="AE1680">
        <v>25.267796792372607</v>
      </c>
      <c r="AF1680">
        <v>-9.3518232367677498</v>
      </c>
      <c r="AG1680">
        <v>9.6291920150225376</v>
      </c>
      <c r="AH1680">
        <v>0.29345125841887199</v>
      </c>
      <c r="AI1680">
        <v>-2.6549444976223437</v>
      </c>
      <c r="AJ1680">
        <v>0</v>
      </c>
      <c r="AK1680">
        <v>-0.94204662632448199</v>
      </c>
      <c r="AL1680">
        <v>-7.3333926202643198</v>
      </c>
      <c r="AM1680">
        <v>6.5292665166488272E-4</v>
      </c>
      <c r="AN1680" s="2"/>
    </row>
    <row r="1681" spans="1:40" x14ac:dyDescent="0.45">
      <c r="A1681">
        <v>1680</v>
      </c>
      <c r="B1681" t="s">
        <v>962</v>
      </c>
      <c r="C1681">
        <v>1982</v>
      </c>
      <c r="D1681">
        <v>26</v>
      </c>
      <c r="E1681" t="s">
        <v>59</v>
      </c>
      <c r="F1681" t="s">
        <v>13</v>
      </c>
      <c r="G1681">
        <v>529</v>
      </c>
      <c r="H1681">
        <v>75</v>
      </c>
      <c r="I1681">
        <v>138</v>
      </c>
      <c r="J1681">
        <v>85</v>
      </c>
      <c r="K1681">
        <v>19</v>
      </c>
      <c r="L1681">
        <v>2</v>
      </c>
      <c r="M1681">
        <v>3</v>
      </c>
      <c r="N1681">
        <v>40</v>
      </c>
      <c r="O1681">
        <v>135</v>
      </c>
      <c r="P1681" s="28">
        <v>5</v>
      </c>
      <c r="Q1681">
        <v>4.5999999999999996</v>
      </c>
      <c r="R1681">
        <v>1.4</v>
      </c>
      <c r="S1681">
        <v>20</v>
      </c>
      <c r="T1681">
        <v>1</v>
      </c>
      <c r="U1681">
        <v>5</v>
      </c>
      <c r="V1681">
        <v>-47.217614202620098</v>
      </c>
      <c r="W1681">
        <v>9.6300783209130589</v>
      </c>
      <c r="X1681">
        <v>2.6105969127777451</v>
      </c>
      <c r="Y1681">
        <v>13.316850404878592</v>
      </c>
      <c r="Z1681">
        <v>-5.062620802600664</v>
      </c>
      <c r="AA1681">
        <v>-1.742522659608478</v>
      </c>
      <c r="AB1681">
        <v>-0.269234836087136</v>
      </c>
      <c r="AC1681">
        <v>0.1201081362864207</v>
      </c>
      <c r="AD1681">
        <v>-1.7335244028402361</v>
      </c>
      <c r="AE1681">
        <v>25.082004168899282</v>
      </c>
      <c r="AF1681">
        <v>-9.3518232367677498</v>
      </c>
      <c r="AG1681">
        <v>10.066882561159924</v>
      </c>
      <c r="AH1681">
        <v>2.0541588089321037</v>
      </c>
      <c r="AI1681">
        <v>-2.2124537480186199</v>
      </c>
      <c r="AJ1681">
        <v>-0.218628837227307</v>
      </c>
      <c r="AK1681">
        <v>-0.67289044737463</v>
      </c>
      <c r="AL1681">
        <v>-5.6006338592977922</v>
      </c>
      <c r="AM1681">
        <v>3.6819139452979083E-3</v>
      </c>
      <c r="AN1681" s="2"/>
    </row>
    <row r="1682" spans="1:40" x14ac:dyDescent="0.45">
      <c r="A1682">
        <v>1681</v>
      </c>
      <c r="B1682" t="s">
        <v>405</v>
      </c>
      <c r="C1682">
        <v>2019</v>
      </c>
      <c r="D1682">
        <v>20</v>
      </c>
      <c r="E1682" t="s">
        <v>57</v>
      </c>
      <c r="F1682" t="s">
        <v>17</v>
      </c>
      <c r="G1682">
        <v>659</v>
      </c>
      <c r="H1682">
        <v>110</v>
      </c>
      <c r="I1682">
        <v>153</v>
      </c>
      <c r="J1682">
        <v>82</v>
      </c>
      <c r="K1682">
        <v>32</v>
      </c>
      <c r="L1682">
        <v>5</v>
      </c>
      <c r="M1682">
        <v>12</v>
      </c>
      <c r="N1682">
        <v>108</v>
      </c>
      <c r="O1682">
        <v>142</v>
      </c>
      <c r="P1682" s="28">
        <v>5</v>
      </c>
      <c r="Q1682">
        <v>5.0999999999999996</v>
      </c>
      <c r="R1682">
        <v>-0.5</v>
      </c>
      <c r="S1682">
        <v>36</v>
      </c>
      <c r="T1682">
        <v>0</v>
      </c>
      <c r="U1682">
        <v>2</v>
      </c>
      <c r="V1682">
        <v>-47.217614202620098</v>
      </c>
      <c r="W1682">
        <v>11.996638210740464</v>
      </c>
      <c r="X1682">
        <v>3.8288754720740261</v>
      </c>
      <c r="Y1682">
        <v>14.764334144539308</v>
      </c>
      <c r="Z1682">
        <v>-4.8839400683912286</v>
      </c>
      <c r="AA1682">
        <v>-2.9347750056563839</v>
      </c>
      <c r="AB1682">
        <v>-0.67308709021783997</v>
      </c>
      <c r="AC1682">
        <v>0.48043254514568279</v>
      </c>
      <c r="AD1682">
        <v>-4.680515887668637</v>
      </c>
      <c r="AE1682">
        <v>26.382552533212579</v>
      </c>
      <c r="AF1682">
        <v>-9.3518232367677498</v>
      </c>
      <c r="AG1682">
        <v>11.161108926503394</v>
      </c>
      <c r="AH1682">
        <v>-0.73362814604717996</v>
      </c>
      <c r="AI1682">
        <v>-3.9824167464335156</v>
      </c>
      <c r="AJ1682">
        <v>0</v>
      </c>
      <c r="AK1682">
        <v>-0.269156178949852</v>
      </c>
      <c r="AL1682">
        <v>-6.1130147305370359</v>
      </c>
      <c r="AM1682">
        <v>2.2089761527976128E-3</v>
      </c>
      <c r="AN1682" s="2"/>
    </row>
    <row r="1683" spans="1:40" x14ac:dyDescent="0.45">
      <c r="A1683">
        <v>1682</v>
      </c>
      <c r="B1683" t="s">
        <v>456</v>
      </c>
      <c r="C1683">
        <v>2013</v>
      </c>
      <c r="D1683">
        <v>28</v>
      </c>
      <c r="E1683" t="s">
        <v>114</v>
      </c>
      <c r="F1683" t="s">
        <v>17</v>
      </c>
      <c r="G1683">
        <v>512</v>
      </c>
      <c r="H1683">
        <v>72</v>
      </c>
      <c r="I1683">
        <v>139</v>
      </c>
      <c r="J1683">
        <v>87</v>
      </c>
      <c r="K1683">
        <v>27</v>
      </c>
      <c r="L1683">
        <v>0</v>
      </c>
      <c r="M1683">
        <v>1</v>
      </c>
      <c r="N1683">
        <v>57</v>
      </c>
      <c r="O1683">
        <v>139</v>
      </c>
      <c r="P1683" s="28">
        <v>5</v>
      </c>
      <c r="Q1683">
        <v>4.7</v>
      </c>
      <c r="R1683">
        <v>1</v>
      </c>
      <c r="S1683">
        <v>23</v>
      </c>
      <c r="T1683">
        <v>-1</v>
      </c>
      <c r="U1683">
        <v>3</v>
      </c>
      <c r="V1683">
        <v>-47.217614202620098</v>
      </c>
      <c r="W1683">
        <v>9.3206051045510137</v>
      </c>
      <c r="X1683">
        <v>2.506173036266635</v>
      </c>
      <c r="Y1683">
        <v>13.413349320855973</v>
      </c>
      <c r="Z1683">
        <v>-5.181741292073621</v>
      </c>
      <c r="AA1683">
        <v>-2.4762164110225742</v>
      </c>
      <c r="AB1683">
        <v>0</v>
      </c>
      <c r="AC1683">
        <v>4.0036045428806899E-2</v>
      </c>
      <c r="AD1683">
        <v>-2.4702722740473364</v>
      </c>
      <c r="AE1683">
        <v>25.825174662792591</v>
      </c>
      <c r="AF1683">
        <v>-9.3518232367677498</v>
      </c>
      <c r="AG1683">
        <v>10.285727834228618</v>
      </c>
      <c r="AH1683">
        <v>1.4672562920943599</v>
      </c>
      <c r="AI1683">
        <v>-2.5443218102214127</v>
      </c>
      <c r="AJ1683">
        <v>0.218628837227307</v>
      </c>
      <c r="AK1683">
        <v>-0.403734268424778</v>
      </c>
      <c r="AL1683">
        <v>-6.5687723617322664</v>
      </c>
      <c r="AM1683">
        <v>1.4015522632890101E-3</v>
      </c>
      <c r="AN1683" s="2"/>
    </row>
    <row r="1684" spans="1:40" x14ac:dyDescent="0.45">
      <c r="A1684">
        <v>1683</v>
      </c>
      <c r="B1684" t="s">
        <v>963</v>
      </c>
      <c r="C1684">
        <v>2004</v>
      </c>
      <c r="D1684">
        <v>27</v>
      </c>
      <c r="E1684" t="s">
        <v>301</v>
      </c>
      <c r="F1684" t="s">
        <v>17</v>
      </c>
      <c r="G1684">
        <v>688</v>
      </c>
      <c r="H1684">
        <v>112</v>
      </c>
      <c r="I1684">
        <v>146</v>
      </c>
      <c r="J1684">
        <v>73</v>
      </c>
      <c r="K1684">
        <v>39</v>
      </c>
      <c r="L1684">
        <v>2</v>
      </c>
      <c r="M1684">
        <v>13</v>
      </c>
      <c r="N1684">
        <v>106</v>
      </c>
      <c r="O1684">
        <v>120</v>
      </c>
      <c r="P1684" s="28">
        <v>5</v>
      </c>
      <c r="Q1684">
        <v>3.1</v>
      </c>
      <c r="R1684">
        <v>1.2</v>
      </c>
      <c r="S1684">
        <v>17</v>
      </c>
      <c r="T1684">
        <v>0</v>
      </c>
      <c r="U1684">
        <v>20</v>
      </c>
      <c r="V1684">
        <v>-47.217614202620098</v>
      </c>
      <c r="W1684">
        <v>12.524563109240425</v>
      </c>
      <c r="X1684">
        <v>3.8984913897480991</v>
      </c>
      <c r="Y1684">
        <v>14.08884173269764</v>
      </c>
      <c r="Z1684">
        <v>-4.3478978657629233</v>
      </c>
      <c r="AA1684">
        <v>-3.5767570381437181</v>
      </c>
      <c r="AB1684">
        <v>-0.269234836087136</v>
      </c>
      <c r="AC1684">
        <v>0.52046859057448969</v>
      </c>
      <c r="AD1684">
        <v>-4.593839667526626</v>
      </c>
      <c r="AE1684">
        <v>22.295114816799362</v>
      </c>
      <c r="AF1684">
        <v>-9.3518232367677498</v>
      </c>
      <c r="AG1684">
        <v>6.7842034651295142</v>
      </c>
      <c r="AH1684">
        <v>1.7607075505132319</v>
      </c>
      <c r="AI1684">
        <v>-1.880585685815827</v>
      </c>
      <c r="AJ1684">
        <v>0</v>
      </c>
      <c r="AK1684">
        <v>-2.69156178949852</v>
      </c>
      <c r="AL1684">
        <v>-12.056923667519838</v>
      </c>
      <c r="AM1684">
        <v>5.8041958953272515E-6</v>
      </c>
      <c r="AN1684" s="2"/>
    </row>
    <row r="1685" spans="1:40" x14ac:dyDescent="0.45">
      <c r="A1685">
        <v>1684</v>
      </c>
      <c r="B1685" t="s">
        <v>964</v>
      </c>
      <c r="C1685">
        <v>2012</v>
      </c>
      <c r="D1685">
        <v>29</v>
      </c>
      <c r="E1685" t="s">
        <v>55</v>
      </c>
      <c r="F1685" t="s">
        <v>13</v>
      </c>
      <c r="G1685">
        <v>644</v>
      </c>
      <c r="H1685">
        <v>93</v>
      </c>
      <c r="I1685">
        <v>152</v>
      </c>
      <c r="J1685">
        <v>86</v>
      </c>
      <c r="K1685">
        <v>24</v>
      </c>
      <c r="L1685">
        <v>0</v>
      </c>
      <c r="M1685">
        <v>13</v>
      </c>
      <c r="N1685">
        <v>84</v>
      </c>
      <c r="O1685">
        <v>153</v>
      </c>
      <c r="P1685" s="28">
        <v>5</v>
      </c>
      <c r="Q1685">
        <v>5.6</v>
      </c>
      <c r="R1685">
        <v>-1.7</v>
      </c>
      <c r="S1685">
        <v>40</v>
      </c>
      <c r="T1685">
        <v>0</v>
      </c>
      <c r="U1685">
        <v>-4</v>
      </c>
      <c r="V1685">
        <v>-47.217614202620098</v>
      </c>
      <c r="W1685">
        <v>11.723573608068072</v>
      </c>
      <c r="X1685">
        <v>3.2371401718444037</v>
      </c>
      <c r="Y1685">
        <v>14.667835228561927</v>
      </c>
      <c r="Z1685">
        <v>-5.1221810473371425</v>
      </c>
      <c r="AA1685">
        <v>-2.201081254242288</v>
      </c>
      <c r="AB1685">
        <v>0</v>
      </c>
      <c r="AC1685">
        <v>0.52046859057448969</v>
      </c>
      <c r="AD1685">
        <v>-3.6404012459644957</v>
      </c>
      <c r="AE1685">
        <v>28.426271391419185</v>
      </c>
      <c r="AF1685">
        <v>-9.3518232367677498</v>
      </c>
      <c r="AG1685">
        <v>12.255335291846864</v>
      </c>
      <c r="AH1685">
        <v>-2.494335696560412</v>
      </c>
      <c r="AI1685">
        <v>-4.4249074960372399</v>
      </c>
      <c r="AJ1685">
        <v>0</v>
      </c>
      <c r="AK1685">
        <v>0.538312357899704</v>
      </c>
      <c r="AL1685">
        <v>-3.0834075393147882</v>
      </c>
      <c r="AM1685">
        <v>4.3796889959558709E-2</v>
      </c>
      <c r="AN1685" s="2"/>
    </row>
    <row r="1686" spans="1:40" x14ac:dyDescent="0.45">
      <c r="A1686">
        <v>1685</v>
      </c>
      <c r="B1686" t="s">
        <v>159</v>
      </c>
      <c r="C1686">
        <v>1985</v>
      </c>
      <c r="D1686">
        <v>31</v>
      </c>
      <c r="E1686" t="s">
        <v>313</v>
      </c>
      <c r="F1686" t="s">
        <v>17</v>
      </c>
      <c r="G1686">
        <v>682</v>
      </c>
      <c r="H1686">
        <v>87</v>
      </c>
      <c r="I1686">
        <v>183</v>
      </c>
      <c r="J1686">
        <v>135</v>
      </c>
      <c r="K1686">
        <v>34</v>
      </c>
      <c r="L1686">
        <v>4</v>
      </c>
      <c r="M1686">
        <v>3</v>
      </c>
      <c r="N1686">
        <v>77</v>
      </c>
      <c r="O1686">
        <v>129</v>
      </c>
      <c r="P1686" s="28">
        <v>5</v>
      </c>
      <c r="Q1686">
        <v>3.4</v>
      </c>
      <c r="R1686">
        <v>0.6</v>
      </c>
      <c r="S1686">
        <v>20</v>
      </c>
      <c r="T1686">
        <v>0</v>
      </c>
      <c r="U1686">
        <v>14</v>
      </c>
      <c r="V1686">
        <v>-47.217614202620098</v>
      </c>
      <c r="W1686">
        <v>12.415337268171468</v>
      </c>
      <c r="X1686">
        <v>3.028292418822184</v>
      </c>
      <c r="Y1686">
        <v>17.659301623860742</v>
      </c>
      <c r="Z1686">
        <v>-8.0406330394245842</v>
      </c>
      <c r="AA1686">
        <v>-3.1181984435099079</v>
      </c>
      <c r="AB1686">
        <v>-0.538469672174272</v>
      </c>
      <c r="AC1686">
        <v>0.1201081362864207</v>
      </c>
      <c r="AD1686">
        <v>-3.3370344754674544</v>
      </c>
      <c r="AE1686">
        <v>23.967248428059314</v>
      </c>
      <c r="AF1686">
        <v>-9.3518232367677498</v>
      </c>
      <c r="AG1686">
        <v>7.4407392843355966</v>
      </c>
      <c r="AH1686">
        <v>0.88035377525661596</v>
      </c>
      <c r="AI1686">
        <v>-2.2124537480186199</v>
      </c>
      <c r="AJ1686">
        <v>0</v>
      </c>
      <c r="AK1686">
        <v>-1.884093252648964</v>
      </c>
      <c r="AL1686">
        <v>-10.188939135839309</v>
      </c>
      <c r="AM1686">
        <v>3.758232421107359E-5</v>
      </c>
      <c r="AN1686" s="2"/>
    </row>
    <row r="1687" spans="1:40" x14ac:dyDescent="0.45">
      <c r="A1687">
        <v>1686</v>
      </c>
      <c r="B1687" t="s">
        <v>490</v>
      </c>
      <c r="C1687">
        <v>1991</v>
      </c>
      <c r="D1687">
        <v>27</v>
      </c>
      <c r="E1687" t="s">
        <v>76</v>
      </c>
      <c r="F1687" t="s">
        <v>13</v>
      </c>
      <c r="G1687">
        <v>489</v>
      </c>
      <c r="H1687">
        <v>79</v>
      </c>
      <c r="I1687">
        <v>137</v>
      </c>
      <c r="J1687">
        <v>84</v>
      </c>
      <c r="K1687">
        <v>27</v>
      </c>
      <c r="L1687">
        <v>8</v>
      </c>
      <c r="M1687">
        <v>13</v>
      </c>
      <c r="N1687">
        <v>34</v>
      </c>
      <c r="O1687">
        <v>140</v>
      </c>
      <c r="P1687" s="28">
        <v>5</v>
      </c>
      <c r="Q1687">
        <v>3.6</v>
      </c>
      <c r="R1687">
        <v>1.1000000000000001</v>
      </c>
      <c r="S1687">
        <v>22</v>
      </c>
      <c r="T1687">
        <v>0</v>
      </c>
      <c r="U1687">
        <v>14</v>
      </c>
      <c r="V1687">
        <v>-47.217614202620098</v>
      </c>
      <c r="W1687">
        <v>8.9019060471200113</v>
      </c>
      <c r="X1687">
        <v>2.7498287481258914</v>
      </c>
      <c r="Y1687">
        <v>13.22035148890121</v>
      </c>
      <c r="Z1687">
        <v>-5.0030605578641856</v>
      </c>
      <c r="AA1687">
        <v>-2.4762164110225742</v>
      </c>
      <c r="AB1687">
        <v>-1.076939344348544</v>
      </c>
      <c r="AC1687">
        <v>0.52046859057448969</v>
      </c>
      <c r="AD1687">
        <v>-1.4734957424142006</v>
      </c>
      <c r="AE1687">
        <v>26.01096728626592</v>
      </c>
      <c r="AF1687">
        <v>-9.3518232367677498</v>
      </c>
      <c r="AG1687">
        <v>7.8784298304729843</v>
      </c>
      <c r="AH1687">
        <v>1.613981921303796</v>
      </c>
      <c r="AI1687">
        <v>-2.4336991228204821</v>
      </c>
      <c r="AJ1687">
        <v>0</v>
      </c>
      <c r="AK1687">
        <v>-1.884093252648964</v>
      </c>
      <c r="AL1687">
        <v>-10.021007957742501</v>
      </c>
      <c r="AM1687">
        <v>4.4454142183185701E-5</v>
      </c>
      <c r="AN1687" s="2"/>
    </row>
    <row r="1688" spans="1:40" x14ac:dyDescent="0.45">
      <c r="A1688">
        <v>1687</v>
      </c>
      <c r="B1688" t="s">
        <v>520</v>
      </c>
      <c r="C1688">
        <v>1979</v>
      </c>
      <c r="D1688">
        <v>29</v>
      </c>
      <c r="E1688" t="s">
        <v>28</v>
      </c>
      <c r="F1688" t="s">
        <v>17</v>
      </c>
      <c r="G1688">
        <v>577</v>
      </c>
      <c r="H1688">
        <v>70</v>
      </c>
      <c r="I1688">
        <v>154</v>
      </c>
      <c r="J1688">
        <v>107</v>
      </c>
      <c r="K1688">
        <v>28</v>
      </c>
      <c r="L1688">
        <v>6</v>
      </c>
      <c r="M1688">
        <v>26</v>
      </c>
      <c r="N1688">
        <v>17</v>
      </c>
      <c r="O1688">
        <v>95</v>
      </c>
      <c r="P1688" s="28">
        <v>5</v>
      </c>
      <c r="Q1688">
        <v>2.1</v>
      </c>
      <c r="R1688">
        <v>2.9</v>
      </c>
      <c r="S1688">
        <v>-1</v>
      </c>
      <c r="T1688">
        <v>2</v>
      </c>
      <c r="U1688">
        <v>26</v>
      </c>
      <c r="V1688">
        <v>-47.217614202620098</v>
      </c>
      <c r="W1688">
        <v>10.503885049464717</v>
      </c>
      <c r="X1688">
        <v>2.4365571185925621</v>
      </c>
      <c r="Y1688">
        <v>14.86083306051669</v>
      </c>
      <c r="Z1688">
        <v>-6.3729461868031887</v>
      </c>
      <c r="AA1688">
        <v>-2.5679281299493359</v>
      </c>
      <c r="AB1688">
        <v>-0.80770450826140805</v>
      </c>
      <c r="AC1688">
        <v>1.0409371811489794</v>
      </c>
      <c r="AD1688">
        <v>-0.73674787120710028</v>
      </c>
      <c r="AE1688">
        <v>17.650299229966162</v>
      </c>
      <c r="AF1688">
        <v>-9.3518232367677498</v>
      </c>
      <c r="AG1688">
        <v>4.5957507344425741</v>
      </c>
      <c r="AH1688">
        <v>4.2550432470736439</v>
      </c>
      <c r="AI1688">
        <v>0.11062268740093099</v>
      </c>
      <c r="AJ1688">
        <v>-0.437257674454614</v>
      </c>
      <c r="AK1688">
        <v>-3.499030326348076</v>
      </c>
      <c r="AL1688">
        <v>-15.537123827805321</v>
      </c>
      <c r="AM1688">
        <v>1.7877746683119013E-7</v>
      </c>
      <c r="AN1688" s="2"/>
    </row>
    <row r="1689" spans="1:40" x14ac:dyDescent="0.45">
      <c r="A1689">
        <v>1688</v>
      </c>
      <c r="B1689" t="s">
        <v>957</v>
      </c>
      <c r="C1689">
        <v>2015</v>
      </c>
      <c r="D1689">
        <v>26</v>
      </c>
      <c r="E1689" t="s">
        <v>62</v>
      </c>
      <c r="F1689" t="s">
        <v>17</v>
      </c>
      <c r="G1689">
        <v>633</v>
      </c>
      <c r="H1689">
        <v>84</v>
      </c>
      <c r="I1689">
        <v>166</v>
      </c>
      <c r="J1689">
        <v>115</v>
      </c>
      <c r="K1689">
        <v>30</v>
      </c>
      <c r="L1689">
        <v>2</v>
      </c>
      <c r="M1689">
        <v>30</v>
      </c>
      <c r="N1689">
        <v>27</v>
      </c>
      <c r="O1689">
        <v>113</v>
      </c>
      <c r="P1689" s="28">
        <v>5</v>
      </c>
      <c r="Q1689">
        <v>2.7</v>
      </c>
      <c r="R1689">
        <v>1.7</v>
      </c>
      <c r="S1689">
        <v>12</v>
      </c>
      <c r="T1689">
        <v>1</v>
      </c>
      <c r="U1689">
        <v>21</v>
      </c>
      <c r="V1689">
        <v>-47.217614202620098</v>
      </c>
      <c r="W1689">
        <v>11.523326232774984</v>
      </c>
      <c r="X1689">
        <v>2.9238685423110744</v>
      </c>
      <c r="Y1689">
        <v>16.01882005224526</v>
      </c>
      <c r="Z1689">
        <v>-6.8494281446950156</v>
      </c>
      <c r="AA1689">
        <v>-2.7513515678028599</v>
      </c>
      <c r="AB1689">
        <v>-0.269234836087136</v>
      </c>
      <c r="AC1689">
        <v>1.201081362864207</v>
      </c>
      <c r="AD1689">
        <v>-1.1701289719171593</v>
      </c>
      <c r="AE1689">
        <v>20.994566452486065</v>
      </c>
      <c r="AF1689">
        <v>-9.3518232367677498</v>
      </c>
      <c r="AG1689">
        <v>5.9088223728547389</v>
      </c>
      <c r="AH1689">
        <v>2.494335696560412</v>
      </c>
      <c r="AI1689">
        <v>-1.3274722488111719</v>
      </c>
      <c r="AJ1689">
        <v>-0.218628837227307</v>
      </c>
      <c r="AK1689">
        <v>-2.826139878973446</v>
      </c>
      <c r="AL1689">
        <v>-10.917001212805197</v>
      </c>
      <c r="AM1689">
        <v>1.8146744863260808E-5</v>
      </c>
      <c r="AN1689" s="2"/>
    </row>
    <row r="1690" spans="1:40" x14ac:dyDescent="0.45">
      <c r="A1690">
        <v>1689</v>
      </c>
      <c r="B1690" t="s">
        <v>480</v>
      </c>
      <c r="C1690">
        <v>1976</v>
      </c>
      <c r="D1690">
        <v>21</v>
      </c>
      <c r="E1690" t="s">
        <v>22</v>
      </c>
      <c r="F1690" t="s">
        <v>13</v>
      </c>
      <c r="G1690">
        <v>500</v>
      </c>
      <c r="H1690">
        <v>59</v>
      </c>
      <c r="I1690">
        <v>115</v>
      </c>
      <c r="J1690">
        <v>95</v>
      </c>
      <c r="K1690">
        <v>15</v>
      </c>
      <c r="L1690">
        <v>4</v>
      </c>
      <c r="M1690">
        <v>37</v>
      </c>
      <c r="N1690">
        <v>58</v>
      </c>
      <c r="O1690">
        <v>103</v>
      </c>
      <c r="P1690" s="28">
        <v>5</v>
      </c>
      <c r="Q1690">
        <v>2.9</v>
      </c>
      <c r="R1690">
        <v>2.7</v>
      </c>
      <c r="S1690">
        <v>4</v>
      </c>
      <c r="T1690">
        <v>1</v>
      </c>
      <c r="U1690">
        <v>19</v>
      </c>
      <c r="V1690">
        <v>-47.217614202620098</v>
      </c>
      <c r="W1690">
        <v>9.1021534224130995</v>
      </c>
      <c r="X1690">
        <v>2.0536695713851594</v>
      </c>
      <c r="Y1690">
        <v>11.097375337398827</v>
      </c>
      <c r="Z1690">
        <v>-5.6582232499654479</v>
      </c>
      <c r="AA1690">
        <v>-1.37567578390143</v>
      </c>
      <c r="AB1690">
        <v>-0.538469672174272</v>
      </c>
      <c r="AC1690">
        <v>1.4813336808658553</v>
      </c>
      <c r="AD1690">
        <v>-2.5136103841183424</v>
      </c>
      <c r="AE1690">
        <v>19.136640217752785</v>
      </c>
      <c r="AF1690">
        <v>-9.3518232367677498</v>
      </c>
      <c r="AG1690">
        <v>6.3465129189921266</v>
      </c>
      <c r="AH1690">
        <v>3.9615919886547721</v>
      </c>
      <c r="AI1690">
        <v>-0.44249074960372398</v>
      </c>
      <c r="AJ1690">
        <v>-0.218628837227307</v>
      </c>
      <c r="AK1690">
        <v>-2.556983700023594</v>
      </c>
      <c r="AL1690">
        <v>-16.694242678939347</v>
      </c>
      <c r="AM1690">
        <v>5.6205976901261822E-8</v>
      </c>
      <c r="AN1690" s="2"/>
    </row>
    <row r="1691" spans="1:40" x14ac:dyDescent="0.45">
      <c r="A1691">
        <v>1690</v>
      </c>
      <c r="B1691" t="s">
        <v>965</v>
      </c>
      <c r="C1691">
        <v>2023</v>
      </c>
      <c r="D1691">
        <v>25</v>
      </c>
      <c r="E1691" t="s">
        <v>31</v>
      </c>
      <c r="F1691" t="s">
        <v>13</v>
      </c>
      <c r="G1691">
        <v>595</v>
      </c>
      <c r="H1691">
        <v>90</v>
      </c>
      <c r="I1691">
        <v>144</v>
      </c>
      <c r="J1691">
        <v>69</v>
      </c>
      <c r="K1691">
        <v>36</v>
      </c>
      <c r="L1691">
        <v>1</v>
      </c>
      <c r="M1691">
        <v>20</v>
      </c>
      <c r="N1691">
        <v>30</v>
      </c>
      <c r="O1691">
        <v>129</v>
      </c>
      <c r="P1691" s="28">
        <v>5</v>
      </c>
      <c r="Q1691">
        <v>4.4000000000000004</v>
      </c>
      <c r="R1691">
        <v>1.1000000000000001</v>
      </c>
      <c r="S1691">
        <v>18</v>
      </c>
      <c r="T1691">
        <v>1</v>
      </c>
      <c r="U1691">
        <v>6</v>
      </c>
      <c r="V1691">
        <v>-47.217614202620098</v>
      </c>
      <c r="W1691">
        <v>10.831562572671588</v>
      </c>
      <c r="X1691">
        <v>3.1327162953332941</v>
      </c>
      <c r="Y1691">
        <v>13.895843900742879</v>
      </c>
      <c r="Z1691">
        <v>-4.1096568868170094</v>
      </c>
      <c r="AA1691">
        <v>-3.3016218813634319</v>
      </c>
      <c r="AB1691">
        <v>-0.134617418043568</v>
      </c>
      <c r="AC1691">
        <v>0.80072090857613798</v>
      </c>
      <c r="AD1691">
        <v>-1.3001433021301771</v>
      </c>
      <c r="AE1691">
        <v>23.967248428059314</v>
      </c>
      <c r="AF1691">
        <v>-9.3518232367677498</v>
      </c>
      <c r="AG1691">
        <v>9.6291920150225376</v>
      </c>
      <c r="AH1691">
        <v>1.613981921303796</v>
      </c>
      <c r="AI1691">
        <v>-1.9912083732167578</v>
      </c>
      <c r="AJ1691">
        <v>-0.218628837227307</v>
      </c>
      <c r="AK1691">
        <v>-0.807468536849556</v>
      </c>
      <c r="AL1691">
        <v>-4.5615166333261072</v>
      </c>
      <c r="AM1691">
        <v>1.0338208825422504E-2</v>
      </c>
      <c r="AN1691" s="2"/>
    </row>
    <row r="1692" spans="1:40" x14ac:dyDescent="0.45">
      <c r="A1692">
        <v>1691</v>
      </c>
      <c r="B1692" t="s">
        <v>103</v>
      </c>
      <c r="C1692">
        <v>2001</v>
      </c>
      <c r="D1692">
        <v>29</v>
      </c>
      <c r="E1692" t="s">
        <v>70</v>
      </c>
      <c r="F1692" t="s">
        <v>13</v>
      </c>
      <c r="G1692">
        <v>470</v>
      </c>
      <c r="H1692">
        <v>70</v>
      </c>
      <c r="I1692">
        <v>136</v>
      </c>
      <c r="J1692">
        <v>85</v>
      </c>
      <c r="K1692">
        <v>24</v>
      </c>
      <c r="L1692">
        <v>2</v>
      </c>
      <c r="M1692">
        <v>10</v>
      </c>
      <c r="N1692">
        <v>23</v>
      </c>
      <c r="O1692">
        <v>126</v>
      </c>
      <c r="P1692" s="28">
        <v>5</v>
      </c>
      <c r="Q1692">
        <v>3.8</v>
      </c>
      <c r="R1692">
        <v>1.8</v>
      </c>
      <c r="S1692">
        <v>16</v>
      </c>
      <c r="T1692">
        <v>-1</v>
      </c>
      <c r="U1692">
        <v>12</v>
      </c>
      <c r="V1692">
        <v>-47.217614202620098</v>
      </c>
      <c r="W1692">
        <v>8.5560242170683125</v>
      </c>
      <c r="X1692">
        <v>2.4365571185925621</v>
      </c>
      <c r="Y1692">
        <v>13.123852572923829</v>
      </c>
      <c r="Z1692">
        <v>-5.062620802600664</v>
      </c>
      <c r="AA1692">
        <v>-2.201081254242288</v>
      </c>
      <c r="AB1692">
        <v>-0.269234836087136</v>
      </c>
      <c r="AC1692">
        <v>0.40036045428806899</v>
      </c>
      <c r="AD1692">
        <v>-0.99677653163313573</v>
      </c>
      <c r="AE1692">
        <v>23.40987055763933</v>
      </c>
      <c r="AF1692">
        <v>-9.3518232367677498</v>
      </c>
      <c r="AG1692">
        <v>8.3161203766103728</v>
      </c>
      <c r="AH1692">
        <v>2.6410613257698481</v>
      </c>
      <c r="AI1692">
        <v>-1.7699629984148959</v>
      </c>
      <c r="AJ1692">
        <v>0.218628837227307</v>
      </c>
      <c r="AK1692">
        <v>-1.614937073699112</v>
      </c>
      <c r="AL1692">
        <v>-9.3815754759454482</v>
      </c>
      <c r="AM1692">
        <v>8.4255245062055337E-5</v>
      </c>
      <c r="AN1692" s="2"/>
    </row>
    <row r="1693" spans="1:40" x14ac:dyDescent="0.45">
      <c r="A1693">
        <v>1692</v>
      </c>
      <c r="B1693" t="s">
        <v>948</v>
      </c>
      <c r="C1693">
        <v>1991</v>
      </c>
      <c r="D1693">
        <v>29</v>
      </c>
      <c r="E1693" t="s">
        <v>73</v>
      </c>
      <c r="F1693" t="s">
        <v>17</v>
      </c>
      <c r="G1693">
        <v>640</v>
      </c>
      <c r="H1693">
        <v>91</v>
      </c>
      <c r="I1693">
        <v>175</v>
      </c>
      <c r="J1693">
        <v>111</v>
      </c>
      <c r="K1693">
        <v>35</v>
      </c>
      <c r="L1693">
        <v>3</v>
      </c>
      <c r="M1693">
        <v>19</v>
      </c>
      <c r="N1693">
        <v>44</v>
      </c>
      <c r="O1693">
        <v>136</v>
      </c>
      <c r="P1693" s="28">
        <v>5</v>
      </c>
      <c r="Q1693">
        <v>4.9000000000000004</v>
      </c>
      <c r="R1693">
        <v>0.3</v>
      </c>
      <c r="S1693">
        <v>27</v>
      </c>
      <c r="T1693">
        <v>-1</v>
      </c>
      <c r="U1693">
        <v>1</v>
      </c>
      <c r="V1693">
        <v>-47.217614202620098</v>
      </c>
      <c r="W1693">
        <v>11.650756380688767</v>
      </c>
      <c r="X1693">
        <v>3.1675242541703308</v>
      </c>
      <c r="Y1693">
        <v>16.887310296041694</v>
      </c>
      <c r="Z1693">
        <v>-6.6111871657491017</v>
      </c>
      <c r="AA1693">
        <v>-3.2099101624366702</v>
      </c>
      <c r="AB1693">
        <v>-0.40385225413070402</v>
      </c>
      <c r="AC1693">
        <v>0.76068486314733108</v>
      </c>
      <c r="AD1693">
        <v>-1.9068768431242598</v>
      </c>
      <c r="AE1693">
        <v>25.267796792372607</v>
      </c>
      <c r="AF1693">
        <v>-9.3518232367677498</v>
      </c>
      <c r="AG1693">
        <v>10.723418380366008</v>
      </c>
      <c r="AH1693">
        <v>0.44017688762830798</v>
      </c>
      <c r="AI1693">
        <v>-2.9868125598251369</v>
      </c>
      <c r="AJ1693">
        <v>0.218628837227307</v>
      </c>
      <c r="AK1693">
        <v>-0.134578089474926</v>
      </c>
      <c r="AL1693">
        <v>-2.7063578224862899</v>
      </c>
      <c r="AM1693">
        <v>6.2599236261921806E-2</v>
      </c>
      <c r="AN1693" s="2"/>
    </row>
    <row r="1694" spans="1:40" x14ac:dyDescent="0.45">
      <c r="A1694">
        <v>1693</v>
      </c>
      <c r="B1694" t="s">
        <v>514</v>
      </c>
      <c r="C1694">
        <v>2017</v>
      </c>
      <c r="D1694">
        <v>27</v>
      </c>
      <c r="E1694" t="s">
        <v>46</v>
      </c>
      <c r="F1694" t="s">
        <v>13</v>
      </c>
      <c r="G1694">
        <v>629</v>
      </c>
      <c r="H1694">
        <v>112</v>
      </c>
      <c r="I1694">
        <v>155</v>
      </c>
      <c r="J1694">
        <v>92</v>
      </c>
      <c r="K1694">
        <v>29</v>
      </c>
      <c r="L1694">
        <v>0</v>
      </c>
      <c r="M1694">
        <v>5</v>
      </c>
      <c r="N1694">
        <v>64</v>
      </c>
      <c r="O1694">
        <v>141</v>
      </c>
      <c r="P1694" s="28">
        <v>5</v>
      </c>
      <c r="Q1694">
        <v>4.9000000000000004</v>
      </c>
      <c r="R1694">
        <v>0</v>
      </c>
      <c r="S1694">
        <v>35</v>
      </c>
      <c r="T1694">
        <v>0</v>
      </c>
      <c r="U1694">
        <v>1</v>
      </c>
      <c r="V1694">
        <v>-47.217614202620098</v>
      </c>
      <c r="W1694">
        <v>11.450509005395679</v>
      </c>
      <c r="X1694">
        <v>3.8984913897480991</v>
      </c>
      <c r="Y1694">
        <v>14.95733197649407</v>
      </c>
      <c r="Z1694">
        <v>-5.4795425157560125</v>
      </c>
      <c r="AA1694">
        <v>-2.6596398488760977</v>
      </c>
      <c r="AB1694">
        <v>0</v>
      </c>
      <c r="AC1694">
        <v>0.20018022714403449</v>
      </c>
      <c r="AD1694">
        <v>-2.7736390445443777</v>
      </c>
      <c r="AE1694">
        <v>26.196759909739249</v>
      </c>
      <c r="AF1694">
        <v>-9.3518232367677498</v>
      </c>
      <c r="AG1694">
        <v>10.723418380366008</v>
      </c>
      <c r="AH1694">
        <v>0</v>
      </c>
      <c r="AI1694">
        <v>-3.871794059032585</v>
      </c>
      <c r="AJ1694">
        <v>0</v>
      </c>
      <c r="AK1694">
        <v>-0.134578089474926</v>
      </c>
      <c r="AL1694">
        <v>-4.0619401081847037</v>
      </c>
      <c r="AM1694">
        <v>1.6924226113823961E-2</v>
      </c>
      <c r="AN1694" s="2"/>
    </row>
    <row r="1695" spans="1:40" x14ac:dyDescent="0.45">
      <c r="A1695">
        <v>1694</v>
      </c>
      <c r="B1695" t="s">
        <v>744</v>
      </c>
      <c r="C1695">
        <v>1977</v>
      </c>
      <c r="D1695">
        <v>26</v>
      </c>
      <c r="E1695" t="s">
        <v>70</v>
      </c>
      <c r="F1695" t="s">
        <v>13</v>
      </c>
      <c r="G1695">
        <v>533</v>
      </c>
      <c r="H1695">
        <v>61</v>
      </c>
      <c r="I1695">
        <v>132</v>
      </c>
      <c r="J1695">
        <v>103</v>
      </c>
      <c r="K1695">
        <v>20</v>
      </c>
      <c r="L1695">
        <v>3</v>
      </c>
      <c r="M1695">
        <v>2</v>
      </c>
      <c r="N1695">
        <v>53</v>
      </c>
      <c r="O1695">
        <v>105</v>
      </c>
      <c r="P1695" s="28">
        <v>5</v>
      </c>
      <c r="Q1695">
        <v>3.6</v>
      </c>
      <c r="R1695">
        <v>2.5</v>
      </c>
      <c r="S1695">
        <v>4</v>
      </c>
      <c r="T1695">
        <v>1</v>
      </c>
      <c r="U1695">
        <v>14</v>
      </c>
      <c r="V1695">
        <v>-47.217614202620098</v>
      </c>
      <c r="W1695">
        <v>9.7028955482923642</v>
      </c>
      <c r="X1695">
        <v>2.1232854890592328</v>
      </c>
      <c r="Y1695">
        <v>12.737856909014305</v>
      </c>
      <c r="Z1695">
        <v>-6.1347052078572748</v>
      </c>
      <c r="AA1695">
        <v>-1.83423437853524</v>
      </c>
      <c r="AB1695">
        <v>-0.40385225413070402</v>
      </c>
      <c r="AC1695">
        <v>8.0072090857613798E-2</v>
      </c>
      <c r="AD1695">
        <v>-2.296919833763313</v>
      </c>
      <c r="AE1695">
        <v>19.508225464699439</v>
      </c>
      <c r="AF1695">
        <v>-9.3518232367677498</v>
      </c>
      <c r="AG1695">
        <v>7.8784298304729843</v>
      </c>
      <c r="AH1695">
        <v>3.6681407302358999</v>
      </c>
      <c r="AI1695">
        <v>-0.44249074960372398</v>
      </c>
      <c r="AJ1695">
        <v>-0.218628837227307</v>
      </c>
      <c r="AK1695">
        <v>-1.884093252648964</v>
      </c>
      <c r="AL1695">
        <v>-14.085455890522539</v>
      </c>
      <c r="AM1695">
        <v>7.6342064467006775E-7</v>
      </c>
      <c r="AN1695" s="2"/>
    </row>
    <row r="1696" spans="1:40" x14ac:dyDescent="0.45">
      <c r="A1696">
        <v>1695</v>
      </c>
      <c r="B1696" t="s">
        <v>348</v>
      </c>
      <c r="C1696">
        <v>1972</v>
      </c>
      <c r="D1696">
        <v>26</v>
      </c>
      <c r="E1696" t="s">
        <v>65</v>
      </c>
      <c r="F1696" t="s">
        <v>17</v>
      </c>
      <c r="G1696">
        <v>697</v>
      </c>
      <c r="H1696">
        <v>118</v>
      </c>
      <c r="I1696">
        <v>162</v>
      </c>
      <c r="J1696">
        <v>102</v>
      </c>
      <c r="K1696">
        <v>29</v>
      </c>
      <c r="L1696">
        <v>5</v>
      </c>
      <c r="M1696">
        <v>44</v>
      </c>
      <c r="N1696">
        <v>60</v>
      </c>
      <c r="O1696">
        <v>116</v>
      </c>
      <c r="P1696" s="28">
        <v>5</v>
      </c>
      <c r="Q1696">
        <v>4.2</v>
      </c>
      <c r="R1696">
        <v>0</v>
      </c>
      <c r="S1696">
        <v>14</v>
      </c>
      <c r="T1696">
        <v>0</v>
      </c>
      <c r="U1696">
        <v>5</v>
      </c>
      <c r="V1696">
        <v>-47.217614202620098</v>
      </c>
      <c r="W1696">
        <v>12.68840187084386</v>
      </c>
      <c r="X1696">
        <v>4.1073391427703188</v>
      </c>
      <c r="Y1696">
        <v>15.632824388335738</v>
      </c>
      <c r="Z1696">
        <v>-6.0751449631207963</v>
      </c>
      <c r="AA1696">
        <v>-2.6596398488760977</v>
      </c>
      <c r="AB1696">
        <v>-0.67308709021783997</v>
      </c>
      <c r="AC1696">
        <v>1.7615859988675036</v>
      </c>
      <c r="AD1696">
        <v>-2.6002866042603543</v>
      </c>
      <c r="AE1696">
        <v>21.551944322906049</v>
      </c>
      <c r="AF1696">
        <v>-9.3518232367677498</v>
      </c>
      <c r="AG1696">
        <v>9.1915014688851482</v>
      </c>
      <c r="AH1696">
        <v>0</v>
      </c>
      <c r="AI1696">
        <v>-1.548717623613034</v>
      </c>
      <c r="AJ1696">
        <v>0</v>
      </c>
      <c r="AK1696">
        <v>-0.67289044737463</v>
      </c>
      <c r="AL1696">
        <v>-5.865606824241981</v>
      </c>
      <c r="AM1696">
        <v>2.8272857843471833E-3</v>
      </c>
      <c r="AN1696" s="2"/>
    </row>
    <row r="1697" spans="1:40" x14ac:dyDescent="0.45">
      <c r="A1697">
        <v>1696</v>
      </c>
      <c r="B1697" t="s">
        <v>422</v>
      </c>
      <c r="C1697">
        <v>2009</v>
      </c>
      <c r="D1697">
        <v>27</v>
      </c>
      <c r="E1697" t="s">
        <v>304</v>
      </c>
      <c r="F1697" t="s">
        <v>13</v>
      </c>
      <c r="G1697">
        <v>672</v>
      </c>
      <c r="H1697">
        <v>96</v>
      </c>
      <c r="I1697">
        <v>185</v>
      </c>
      <c r="J1697">
        <v>134</v>
      </c>
      <c r="K1697">
        <v>28</v>
      </c>
      <c r="L1697">
        <v>8</v>
      </c>
      <c r="M1697">
        <v>60</v>
      </c>
      <c r="N1697">
        <v>51</v>
      </c>
      <c r="O1697">
        <v>116</v>
      </c>
      <c r="P1697" s="28">
        <v>5</v>
      </c>
      <c r="Q1697">
        <v>3.9</v>
      </c>
      <c r="R1697">
        <v>0.7</v>
      </c>
      <c r="S1697">
        <v>13</v>
      </c>
      <c r="T1697">
        <v>3</v>
      </c>
      <c r="U1697">
        <v>12</v>
      </c>
      <c r="V1697">
        <v>-47.217614202620098</v>
      </c>
      <c r="W1697">
        <v>12.233294199723206</v>
      </c>
      <c r="X1697">
        <v>3.3415640483555133</v>
      </c>
      <c r="Y1697">
        <v>17.852299455815501</v>
      </c>
      <c r="Z1697">
        <v>-7.9810727946881048</v>
      </c>
      <c r="AA1697">
        <v>-2.5679281299493359</v>
      </c>
      <c r="AB1697">
        <v>-1.076939344348544</v>
      </c>
      <c r="AC1697">
        <v>2.4021627257284139</v>
      </c>
      <c r="AD1697">
        <v>-2.2102436136213011</v>
      </c>
      <c r="AE1697">
        <v>21.551944322906049</v>
      </c>
      <c r="AF1697">
        <v>-9.3518232367677498</v>
      </c>
      <c r="AG1697">
        <v>8.5349656496790658</v>
      </c>
      <c r="AH1697">
        <v>1.0270794044660518</v>
      </c>
      <c r="AI1697">
        <v>-1.4380949362121029</v>
      </c>
      <c r="AJ1697">
        <v>-0.65588651168192103</v>
      </c>
      <c r="AK1697">
        <v>-1.614937073699112</v>
      </c>
      <c r="AL1697">
        <v>-7.1712300369144728</v>
      </c>
      <c r="AM1697">
        <v>7.6778706768187879E-4</v>
      </c>
      <c r="AN1697" s="2"/>
    </row>
    <row r="1698" spans="1:40" x14ac:dyDescent="0.45">
      <c r="A1698">
        <v>1697</v>
      </c>
      <c r="B1698" t="s">
        <v>646</v>
      </c>
      <c r="C1698">
        <v>1998</v>
      </c>
      <c r="D1698">
        <v>37</v>
      </c>
      <c r="E1698" t="s">
        <v>19</v>
      </c>
      <c r="F1698" t="s">
        <v>17</v>
      </c>
      <c r="G1698">
        <v>648</v>
      </c>
      <c r="H1698">
        <v>103</v>
      </c>
      <c r="I1698">
        <v>169</v>
      </c>
      <c r="J1698">
        <v>97</v>
      </c>
      <c r="K1698">
        <v>27</v>
      </c>
      <c r="L1698">
        <v>1</v>
      </c>
      <c r="M1698">
        <v>7</v>
      </c>
      <c r="N1698">
        <v>63</v>
      </c>
      <c r="O1698">
        <v>157</v>
      </c>
      <c r="P1698" s="28">
        <v>5</v>
      </c>
      <c r="Q1698">
        <v>5.6</v>
      </c>
      <c r="R1698">
        <v>-1.5</v>
      </c>
      <c r="S1698">
        <v>44</v>
      </c>
      <c r="T1698">
        <v>1</v>
      </c>
      <c r="U1698">
        <v>-5</v>
      </c>
      <c r="V1698">
        <v>-47.217614202620098</v>
      </c>
      <c r="W1698">
        <v>11.796390835447376</v>
      </c>
      <c r="X1698">
        <v>3.5852197602147697</v>
      </c>
      <c r="Y1698">
        <v>16.308316800177405</v>
      </c>
      <c r="Z1698">
        <v>-5.7773437394384048</v>
      </c>
      <c r="AA1698">
        <v>-2.4762164110225742</v>
      </c>
      <c r="AB1698">
        <v>-0.134617418043568</v>
      </c>
      <c r="AC1698">
        <v>0.28025231800164829</v>
      </c>
      <c r="AD1698">
        <v>-2.7303009344733717</v>
      </c>
      <c r="AE1698">
        <v>29.169441885312498</v>
      </c>
      <c r="AF1698">
        <v>-9.3518232367677498</v>
      </c>
      <c r="AG1698">
        <v>12.255335291846864</v>
      </c>
      <c r="AH1698">
        <v>-2.2008844381415398</v>
      </c>
      <c r="AI1698">
        <v>-4.8673982456409641</v>
      </c>
      <c r="AJ1698">
        <v>-0.218628837227307</v>
      </c>
      <c r="AK1698">
        <v>0.67289044737463</v>
      </c>
      <c r="AL1698">
        <v>-0.90698012500038794</v>
      </c>
      <c r="AM1698">
        <v>0.28761819435769009</v>
      </c>
      <c r="AN1698" s="2"/>
    </row>
    <row r="1699" spans="1:40" x14ac:dyDescent="0.45">
      <c r="A1699">
        <v>1698</v>
      </c>
      <c r="B1699" t="s">
        <v>144</v>
      </c>
      <c r="C1699">
        <v>1985</v>
      </c>
      <c r="D1699">
        <v>35</v>
      </c>
      <c r="E1699" t="s">
        <v>28</v>
      </c>
      <c r="F1699" t="s">
        <v>17</v>
      </c>
      <c r="G1699">
        <v>645</v>
      </c>
      <c r="H1699">
        <v>89</v>
      </c>
      <c r="I1699">
        <v>152</v>
      </c>
      <c r="J1699">
        <v>83</v>
      </c>
      <c r="K1699">
        <v>31</v>
      </c>
      <c r="L1699">
        <v>5</v>
      </c>
      <c r="M1699">
        <v>1</v>
      </c>
      <c r="N1699">
        <v>87</v>
      </c>
      <c r="O1699">
        <v>149</v>
      </c>
      <c r="P1699" s="28">
        <v>5</v>
      </c>
      <c r="Q1699">
        <v>4.9000000000000004</v>
      </c>
      <c r="R1699">
        <v>-0.6</v>
      </c>
      <c r="S1699">
        <v>34</v>
      </c>
      <c r="T1699">
        <v>0</v>
      </c>
      <c r="U1699">
        <v>0</v>
      </c>
      <c r="V1699">
        <v>-47.217614202620098</v>
      </c>
      <c r="W1699">
        <v>11.741777914912898</v>
      </c>
      <c r="X1699">
        <v>3.0979083364962574</v>
      </c>
      <c r="Y1699">
        <v>14.667835228561927</v>
      </c>
      <c r="Z1699">
        <v>-4.9435003131277071</v>
      </c>
      <c r="AA1699">
        <v>-2.8430632867296222</v>
      </c>
      <c r="AB1699">
        <v>-0.67308709021783997</v>
      </c>
      <c r="AC1699">
        <v>4.0036045428806899E-2</v>
      </c>
      <c r="AD1699">
        <v>-3.7704155761775136</v>
      </c>
      <c r="AE1699">
        <v>27.683100897525872</v>
      </c>
      <c r="AF1699">
        <v>-9.3518232367677498</v>
      </c>
      <c r="AG1699">
        <v>10.723418380366008</v>
      </c>
      <c r="AH1699">
        <v>-0.88035377525661596</v>
      </c>
      <c r="AI1699">
        <v>-3.7611713716316539</v>
      </c>
      <c r="AJ1699">
        <v>0</v>
      </c>
      <c r="AK1699">
        <v>0</v>
      </c>
      <c r="AL1699">
        <v>-5.4869520492370274</v>
      </c>
      <c r="AM1699">
        <v>4.1233722381156263E-3</v>
      </c>
      <c r="AN1699" s="2"/>
    </row>
    <row r="1700" spans="1:40" x14ac:dyDescent="0.45">
      <c r="A1700">
        <v>1699</v>
      </c>
      <c r="B1700" t="s">
        <v>966</v>
      </c>
      <c r="C1700">
        <v>2002</v>
      </c>
      <c r="D1700">
        <v>28</v>
      </c>
      <c r="E1700" t="s">
        <v>155</v>
      </c>
      <c r="F1700" t="s">
        <v>13</v>
      </c>
      <c r="G1700">
        <v>545</v>
      </c>
      <c r="H1700">
        <v>81</v>
      </c>
      <c r="I1700">
        <v>160</v>
      </c>
      <c r="J1700">
        <v>104</v>
      </c>
      <c r="K1700">
        <v>31</v>
      </c>
      <c r="L1700">
        <v>1</v>
      </c>
      <c r="M1700">
        <v>9</v>
      </c>
      <c r="N1700">
        <v>61</v>
      </c>
      <c r="O1700">
        <v>148</v>
      </c>
      <c r="P1700" s="28">
        <v>5</v>
      </c>
      <c r="Q1700">
        <v>4.5</v>
      </c>
      <c r="R1700">
        <v>-0.2</v>
      </c>
      <c r="S1700">
        <v>34</v>
      </c>
      <c r="T1700">
        <v>-1</v>
      </c>
      <c r="U1700">
        <v>5</v>
      </c>
      <c r="V1700">
        <v>-47.217614202620098</v>
      </c>
      <c r="W1700">
        <v>9.9213472304302783</v>
      </c>
      <c r="X1700">
        <v>2.8194446657999648</v>
      </c>
      <c r="Y1700">
        <v>15.439826556380975</v>
      </c>
      <c r="Z1700">
        <v>-6.1942654525937533</v>
      </c>
      <c r="AA1700">
        <v>-2.8430632867296222</v>
      </c>
      <c r="AB1700">
        <v>-0.134617418043568</v>
      </c>
      <c r="AC1700">
        <v>0.36032440885926209</v>
      </c>
      <c r="AD1700">
        <v>-2.6436247143313598</v>
      </c>
      <c r="AE1700">
        <v>27.497308274052546</v>
      </c>
      <c r="AF1700">
        <v>-9.3518232367677498</v>
      </c>
      <c r="AG1700">
        <v>9.8480372880912306</v>
      </c>
      <c r="AH1700">
        <v>-0.29345125841887199</v>
      </c>
      <c r="AI1700">
        <v>-3.7611713716316539</v>
      </c>
      <c r="AJ1700">
        <v>0.218628837227307</v>
      </c>
      <c r="AK1700">
        <v>-0.67289044737463</v>
      </c>
      <c r="AL1700">
        <v>-7.0076041276697421</v>
      </c>
      <c r="AM1700">
        <v>9.0415595792516044E-4</v>
      </c>
      <c r="AN1700" s="2"/>
    </row>
    <row r="1701" spans="1:40" x14ac:dyDescent="0.45">
      <c r="A1701">
        <v>1700</v>
      </c>
      <c r="B1701" t="s">
        <v>967</v>
      </c>
      <c r="C1701">
        <v>2022</v>
      </c>
      <c r="D1701">
        <v>31</v>
      </c>
      <c r="E1701" t="s">
        <v>317</v>
      </c>
      <c r="F1701" t="s">
        <v>17</v>
      </c>
      <c r="G1701">
        <v>667</v>
      </c>
      <c r="H1701">
        <v>84</v>
      </c>
      <c r="I1701">
        <v>141</v>
      </c>
      <c r="J1701">
        <v>78</v>
      </c>
      <c r="K1701">
        <v>25</v>
      </c>
      <c r="L1701">
        <v>2</v>
      </c>
      <c r="M1701">
        <v>2</v>
      </c>
      <c r="N1701">
        <v>69</v>
      </c>
      <c r="O1701">
        <v>125</v>
      </c>
      <c r="P1701" s="28">
        <v>5</v>
      </c>
      <c r="Q1701">
        <v>3.1</v>
      </c>
      <c r="R1701">
        <v>1</v>
      </c>
      <c r="S1701">
        <v>20</v>
      </c>
      <c r="T1701">
        <v>-1</v>
      </c>
      <c r="U1701">
        <v>17</v>
      </c>
      <c r="V1701">
        <v>-47.217614202620098</v>
      </c>
      <c r="W1701">
        <v>12.142272665499075</v>
      </c>
      <c r="X1701">
        <v>2.9238685423110744</v>
      </c>
      <c r="Y1701">
        <v>13.606347152810734</v>
      </c>
      <c r="Z1701">
        <v>-4.6456990894453147</v>
      </c>
      <c r="AA1701">
        <v>-2.2927929731690497</v>
      </c>
      <c r="AB1701">
        <v>-0.269234836087136</v>
      </c>
      <c r="AC1701">
        <v>8.0072090857613798E-2</v>
      </c>
      <c r="AD1701">
        <v>-2.9903295948994071</v>
      </c>
      <c r="AE1701">
        <v>23.224077934166001</v>
      </c>
      <c r="AF1701">
        <v>-9.3518232367677498</v>
      </c>
      <c r="AG1701">
        <v>6.7842034651295142</v>
      </c>
      <c r="AH1701">
        <v>1.4672562920943599</v>
      </c>
      <c r="AI1701">
        <v>-2.2124537480186199</v>
      </c>
      <c r="AJ1701">
        <v>0.218628837227307</v>
      </c>
      <c r="AK1701">
        <v>-2.287827521073742</v>
      </c>
      <c r="AL1701">
        <v>-10.821048221985434</v>
      </c>
      <c r="AM1701">
        <v>1.9974218391717046E-5</v>
      </c>
      <c r="AN1701" s="2"/>
    </row>
    <row r="1702" spans="1:40" x14ac:dyDescent="0.45">
      <c r="A1702">
        <v>1701</v>
      </c>
      <c r="B1702" t="s">
        <v>530</v>
      </c>
      <c r="C1702">
        <v>2021</v>
      </c>
      <c r="D1702">
        <v>28</v>
      </c>
      <c r="E1702" t="s">
        <v>40</v>
      </c>
      <c r="F1702" t="s">
        <v>13</v>
      </c>
      <c r="G1702">
        <v>603</v>
      </c>
      <c r="H1702">
        <v>90</v>
      </c>
      <c r="I1702">
        <v>156</v>
      </c>
      <c r="J1702">
        <v>98</v>
      </c>
      <c r="K1702">
        <v>34</v>
      </c>
      <c r="L1702">
        <v>1</v>
      </c>
      <c r="M1702">
        <v>5</v>
      </c>
      <c r="N1702">
        <v>62</v>
      </c>
      <c r="O1702">
        <v>129</v>
      </c>
      <c r="P1702" s="28">
        <v>5</v>
      </c>
      <c r="Q1702">
        <v>5.5</v>
      </c>
      <c r="R1702">
        <v>0.3</v>
      </c>
      <c r="S1702">
        <v>24</v>
      </c>
      <c r="T1702">
        <v>0</v>
      </c>
      <c r="U1702">
        <v>-5</v>
      </c>
      <c r="V1702">
        <v>-47.217614202620098</v>
      </c>
      <c r="W1702">
        <v>10.977197027430197</v>
      </c>
      <c r="X1702">
        <v>3.1327162953332941</v>
      </c>
      <c r="Y1702">
        <v>15.053830892471451</v>
      </c>
      <c r="Z1702">
        <v>-5.8369039841748833</v>
      </c>
      <c r="AA1702">
        <v>-3.1181984435099079</v>
      </c>
      <c r="AB1702">
        <v>-0.134617418043568</v>
      </c>
      <c r="AC1702">
        <v>0.20018022714403449</v>
      </c>
      <c r="AD1702">
        <v>-2.6869628244023658</v>
      </c>
      <c r="AE1702">
        <v>23.967248428059314</v>
      </c>
      <c r="AF1702">
        <v>-9.3518232367677498</v>
      </c>
      <c r="AG1702">
        <v>12.036490018778171</v>
      </c>
      <c r="AH1702">
        <v>0.44017688762830798</v>
      </c>
      <c r="AI1702">
        <v>-2.6549444976223437</v>
      </c>
      <c r="AJ1702">
        <v>0</v>
      </c>
      <c r="AK1702">
        <v>0.67289044737463</v>
      </c>
      <c r="AL1702">
        <v>-4.5203343829215132</v>
      </c>
      <c r="AM1702">
        <v>1.0768167543907258E-2</v>
      </c>
      <c r="AN1702" s="2"/>
    </row>
    <row r="1703" spans="1:40" x14ac:dyDescent="0.45">
      <c r="A1703">
        <v>1702</v>
      </c>
      <c r="B1703" t="s">
        <v>968</v>
      </c>
      <c r="C1703">
        <v>2015</v>
      </c>
      <c r="D1703">
        <v>24</v>
      </c>
      <c r="E1703" t="s">
        <v>317</v>
      </c>
      <c r="F1703" t="s">
        <v>17</v>
      </c>
      <c r="G1703">
        <v>561</v>
      </c>
      <c r="H1703">
        <v>73</v>
      </c>
      <c r="I1703">
        <v>159</v>
      </c>
      <c r="J1703">
        <v>121</v>
      </c>
      <c r="K1703">
        <v>27</v>
      </c>
      <c r="L1703">
        <v>5</v>
      </c>
      <c r="M1703">
        <v>21</v>
      </c>
      <c r="N1703">
        <v>26</v>
      </c>
      <c r="O1703">
        <v>100</v>
      </c>
      <c r="P1703" s="28">
        <v>5</v>
      </c>
      <c r="Q1703">
        <v>2</v>
      </c>
      <c r="R1703">
        <v>2.5</v>
      </c>
      <c r="S1703">
        <v>2</v>
      </c>
      <c r="T1703">
        <v>1</v>
      </c>
      <c r="U1703">
        <v>27</v>
      </c>
      <c r="V1703">
        <v>-47.217614202620098</v>
      </c>
      <c r="W1703">
        <v>10.212616139947498</v>
      </c>
      <c r="X1703">
        <v>2.5409809951036717</v>
      </c>
      <c r="Y1703">
        <v>15.343327640403594</v>
      </c>
      <c r="Z1703">
        <v>-7.2067896131138864</v>
      </c>
      <c r="AA1703">
        <v>-2.4762164110225742</v>
      </c>
      <c r="AB1703">
        <v>-0.67308709021783997</v>
      </c>
      <c r="AC1703">
        <v>0.84075695400494488</v>
      </c>
      <c r="AD1703">
        <v>-1.1267908618461535</v>
      </c>
      <c r="AE1703">
        <v>18.579262347332801</v>
      </c>
      <c r="AF1703">
        <v>-9.3518232367677498</v>
      </c>
      <c r="AG1703">
        <v>4.3769054613738803</v>
      </c>
      <c r="AH1703">
        <v>3.6681407302358999</v>
      </c>
      <c r="AI1703">
        <v>-0.22124537480186199</v>
      </c>
      <c r="AJ1703">
        <v>-0.218628837227307</v>
      </c>
      <c r="AK1703">
        <v>-3.633608415823002</v>
      </c>
      <c r="AL1703">
        <v>-16.563813775038181</v>
      </c>
      <c r="AM1703">
        <v>6.4036420887980194E-8</v>
      </c>
      <c r="AN1703" s="2"/>
    </row>
    <row r="1704" spans="1:40" x14ac:dyDescent="0.45">
      <c r="A1704">
        <v>1703</v>
      </c>
      <c r="B1704" t="s">
        <v>193</v>
      </c>
      <c r="C1704">
        <v>1967</v>
      </c>
      <c r="D1704">
        <v>29</v>
      </c>
      <c r="E1704" t="s">
        <v>65</v>
      </c>
      <c r="F1704" t="s">
        <v>17</v>
      </c>
      <c r="G1704">
        <v>539</v>
      </c>
      <c r="H1704">
        <v>73</v>
      </c>
      <c r="I1704">
        <v>126</v>
      </c>
      <c r="J1704">
        <v>74</v>
      </c>
      <c r="K1704">
        <v>17</v>
      </c>
      <c r="L1704">
        <v>4</v>
      </c>
      <c r="M1704">
        <v>3</v>
      </c>
      <c r="N1704">
        <v>71</v>
      </c>
      <c r="O1704">
        <v>159</v>
      </c>
      <c r="P1704" s="28">
        <v>5</v>
      </c>
      <c r="Q1704">
        <v>5</v>
      </c>
      <c r="R1704">
        <v>-0.9</v>
      </c>
      <c r="S1704">
        <v>34</v>
      </c>
      <c r="T1704">
        <v>0</v>
      </c>
      <c r="U1704">
        <v>-1</v>
      </c>
      <c r="V1704">
        <v>-47.217614202620098</v>
      </c>
      <c r="W1704">
        <v>9.8121213893613213</v>
      </c>
      <c r="X1704">
        <v>2.5409809951036717</v>
      </c>
      <c r="Y1704">
        <v>12.158863413150018</v>
      </c>
      <c r="Z1704">
        <v>-4.4074581104994017</v>
      </c>
      <c r="AA1704">
        <v>-1.559099221754954</v>
      </c>
      <c r="AB1704">
        <v>-0.538469672174272</v>
      </c>
      <c r="AC1704">
        <v>0.1201081362864207</v>
      </c>
      <c r="AD1704">
        <v>-3.077005815041419</v>
      </c>
      <c r="AE1704">
        <v>29.541027132259153</v>
      </c>
      <c r="AF1704">
        <v>-9.3518232367677498</v>
      </c>
      <c r="AG1704">
        <v>10.942263653434701</v>
      </c>
      <c r="AH1704">
        <v>-1.320530662884924</v>
      </c>
      <c r="AI1704">
        <v>-3.7611713716316539</v>
      </c>
      <c r="AJ1704">
        <v>0</v>
      </c>
      <c r="AK1704">
        <v>0.134578089474926</v>
      </c>
      <c r="AL1704">
        <v>-5.9832294843042586</v>
      </c>
      <c r="AM1704">
        <v>2.5143348454055264E-3</v>
      </c>
      <c r="AN1704" s="2"/>
    </row>
    <row r="1705" spans="1:40" x14ac:dyDescent="0.45">
      <c r="A1705">
        <v>1704</v>
      </c>
      <c r="B1705" t="s">
        <v>969</v>
      </c>
      <c r="C1705">
        <v>1971</v>
      </c>
      <c r="D1705">
        <v>27</v>
      </c>
      <c r="E1705" t="s">
        <v>62</v>
      </c>
      <c r="F1705" t="s">
        <v>17</v>
      </c>
      <c r="G1705">
        <v>559</v>
      </c>
      <c r="H1705">
        <v>60</v>
      </c>
      <c r="I1705">
        <v>170</v>
      </c>
      <c r="J1705">
        <v>132</v>
      </c>
      <c r="K1705">
        <v>26</v>
      </c>
      <c r="L1705">
        <v>5</v>
      </c>
      <c r="M1705">
        <v>6</v>
      </c>
      <c r="N1705">
        <v>19</v>
      </c>
      <c r="O1705">
        <v>116</v>
      </c>
      <c r="P1705" s="28">
        <v>5</v>
      </c>
      <c r="Q1705">
        <v>3.8</v>
      </c>
      <c r="R1705">
        <v>2.2000000000000002</v>
      </c>
      <c r="S1705">
        <v>7</v>
      </c>
      <c r="T1705">
        <v>0</v>
      </c>
      <c r="U1705">
        <v>10</v>
      </c>
      <c r="V1705">
        <v>-47.217614202620098</v>
      </c>
      <c r="W1705">
        <v>10.176207526257844</v>
      </c>
      <c r="X1705">
        <v>2.0884775302221961</v>
      </c>
      <c r="Y1705">
        <v>16.404815716154786</v>
      </c>
      <c r="Z1705">
        <v>-7.8619523052151488</v>
      </c>
      <c r="AA1705">
        <v>-2.384504692095812</v>
      </c>
      <c r="AB1705">
        <v>-0.67308709021783997</v>
      </c>
      <c r="AC1705">
        <v>0.24021627257284139</v>
      </c>
      <c r="AD1705">
        <v>-0.8234240913491121</v>
      </c>
      <c r="AE1705">
        <v>21.551944322906049</v>
      </c>
      <c r="AF1705">
        <v>-9.3518232367677498</v>
      </c>
      <c r="AG1705">
        <v>8.3161203766103728</v>
      </c>
      <c r="AH1705">
        <v>3.2279638426075921</v>
      </c>
      <c r="AI1705">
        <v>-0.774358811806517</v>
      </c>
      <c r="AJ1705">
        <v>0</v>
      </c>
      <c r="AK1705">
        <v>-1.34578089474926</v>
      </c>
      <c r="AL1705">
        <v>-8.426799737489862</v>
      </c>
      <c r="AM1705">
        <v>2.1887305921180082E-4</v>
      </c>
      <c r="AN1705" s="2"/>
    </row>
    <row r="1706" spans="1:40" x14ac:dyDescent="0.45">
      <c r="A1706">
        <v>1705</v>
      </c>
      <c r="B1706" t="s">
        <v>288</v>
      </c>
      <c r="C1706">
        <v>1957</v>
      </c>
      <c r="D1706">
        <v>30</v>
      </c>
      <c r="E1706" t="s">
        <v>228</v>
      </c>
      <c r="F1706" t="s">
        <v>17</v>
      </c>
      <c r="G1706">
        <v>592</v>
      </c>
      <c r="H1706">
        <v>91</v>
      </c>
      <c r="I1706">
        <v>139</v>
      </c>
      <c r="J1706">
        <v>67</v>
      </c>
      <c r="K1706">
        <v>25</v>
      </c>
      <c r="L1706">
        <v>7</v>
      </c>
      <c r="M1706">
        <v>3</v>
      </c>
      <c r="N1706">
        <v>77</v>
      </c>
      <c r="O1706">
        <v>143</v>
      </c>
      <c r="P1706" s="28">
        <v>5</v>
      </c>
      <c r="Q1706">
        <v>5.3</v>
      </c>
      <c r="R1706">
        <v>-0.2</v>
      </c>
      <c r="S1706">
        <v>29</v>
      </c>
      <c r="T1706">
        <v>0</v>
      </c>
      <c r="U1706">
        <v>0</v>
      </c>
      <c r="V1706">
        <v>-47.217614202620098</v>
      </c>
      <c r="W1706">
        <v>10.776949652137109</v>
      </c>
      <c r="X1706">
        <v>3.1675242541703308</v>
      </c>
      <c r="Y1706">
        <v>13.413349320855973</v>
      </c>
      <c r="Z1706">
        <v>-3.9905363973440524</v>
      </c>
      <c r="AA1706">
        <v>-2.2927929731690497</v>
      </c>
      <c r="AB1706">
        <v>-0.94232192630497602</v>
      </c>
      <c r="AC1706">
        <v>0.1201081362864207</v>
      </c>
      <c r="AD1706">
        <v>-3.3370344754674544</v>
      </c>
      <c r="AE1706">
        <v>26.568345156685904</v>
      </c>
      <c r="AF1706">
        <v>-9.3518232367677498</v>
      </c>
      <c r="AG1706">
        <v>11.598799472640783</v>
      </c>
      <c r="AH1706">
        <v>-0.29345125841887199</v>
      </c>
      <c r="AI1706">
        <v>-3.2080579346269986</v>
      </c>
      <c r="AJ1706">
        <v>0</v>
      </c>
      <c r="AK1706">
        <v>0</v>
      </c>
      <c r="AL1706">
        <v>-4.9885564119427341</v>
      </c>
      <c r="AM1706">
        <v>6.7693596184420111E-3</v>
      </c>
      <c r="AN1706" s="2"/>
    </row>
    <row r="1707" spans="1:40" x14ac:dyDescent="0.45">
      <c r="A1707">
        <v>1706</v>
      </c>
      <c r="B1707" t="s">
        <v>133</v>
      </c>
      <c r="C1707">
        <v>1978</v>
      </c>
      <c r="D1707">
        <v>22</v>
      </c>
      <c r="E1707" t="s">
        <v>43</v>
      </c>
      <c r="F1707" t="s">
        <v>13</v>
      </c>
      <c r="G1707">
        <v>545</v>
      </c>
      <c r="H1707">
        <v>66</v>
      </c>
      <c r="I1707">
        <v>147</v>
      </c>
      <c r="J1707">
        <v>106</v>
      </c>
      <c r="K1707">
        <v>23</v>
      </c>
      <c r="L1707">
        <v>9</v>
      </c>
      <c r="M1707">
        <v>16</v>
      </c>
      <c r="N1707">
        <v>24</v>
      </c>
      <c r="O1707">
        <v>110</v>
      </c>
      <c r="P1707" s="28">
        <v>5</v>
      </c>
      <c r="Q1707">
        <v>4.3</v>
      </c>
      <c r="R1707">
        <v>1.8</v>
      </c>
      <c r="S1707">
        <v>9</v>
      </c>
      <c r="T1707">
        <v>1</v>
      </c>
      <c r="U1707">
        <v>8</v>
      </c>
      <c r="V1707">
        <v>-47.217614202620098</v>
      </c>
      <c r="W1707">
        <v>9.9213472304302783</v>
      </c>
      <c r="X1707">
        <v>2.2973252832444158</v>
      </c>
      <c r="Y1707">
        <v>14.185340648675021</v>
      </c>
      <c r="Z1707">
        <v>-6.3133859420667102</v>
      </c>
      <c r="AA1707">
        <v>-2.1093695353155262</v>
      </c>
      <c r="AB1707">
        <v>-1.211556762392112</v>
      </c>
      <c r="AC1707">
        <v>0.64057672686091038</v>
      </c>
      <c r="AD1707">
        <v>-1.0401146417041416</v>
      </c>
      <c r="AE1707">
        <v>20.437188582066081</v>
      </c>
      <c r="AF1707">
        <v>-9.3518232367677498</v>
      </c>
      <c r="AG1707">
        <v>9.4103467419538429</v>
      </c>
      <c r="AH1707">
        <v>2.6410613257698481</v>
      </c>
      <c r="AI1707">
        <v>-0.9956041866083789</v>
      </c>
      <c r="AJ1707">
        <v>-0.218628837227307</v>
      </c>
      <c r="AK1707">
        <v>-1.076624715799408</v>
      </c>
      <c r="AL1707">
        <v>-10.001535521501028</v>
      </c>
      <c r="AM1707">
        <v>4.5328215949079823E-5</v>
      </c>
      <c r="AN1707" s="2"/>
    </row>
    <row r="1708" spans="1:40" x14ac:dyDescent="0.45">
      <c r="A1708">
        <v>1707</v>
      </c>
      <c r="B1708" t="s">
        <v>225</v>
      </c>
      <c r="C1708">
        <v>1970</v>
      </c>
      <c r="D1708">
        <v>36</v>
      </c>
      <c r="E1708" t="s">
        <v>19</v>
      </c>
      <c r="F1708" t="s">
        <v>17</v>
      </c>
      <c r="G1708">
        <v>598</v>
      </c>
      <c r="H1708">
        <v>103</v>
      </c>
      <c r="I1708">
        <v>154</v>
      </c>
      <c r="J1708">
        <v>89</v>
      </c>
      <c r="K1708">
        <v>26</v>
      </c>
      <c r="L1708">
        <v>1</v>
      </c>
      <c r="M1708">
        <v>9</v>
      </c>
      <c r="N1708">
        <v>74</v>
      </c>
      <c r="O1708">
        <v>149</v>
      </c>
      <c r="P1708" s="28">
        <v>5</v>
      </c>
      <c r="Q1708">
        <v>4.9000000000000004</v>
      </c>
      <c r="R1708">
        <v>-0.6</v>
      </c>
      <c r="S1708">
        <v>34</v>
      </c>
      <c r="T1708">
        <v>0</v>
      </c>
      <c r="U1708">
        <v>-1</v>
      </c>
      <c r="V1708">
        <v>-47.217614202620098</v>
      </c>
      <c r="W1708">
        <v>10.886175493206066</v>
      </c>
      <c r="X1708">
        <v>3.5852197602147697</v>
      </c>
      <c r="Y1708">
        <v>14.86083306051669</v>
      </c>
      <c r="Z1708">
        <v>-5.3008617815465771</v>
      </c>
      <c r="AA1708">
        <v>-2.384504692095812</v>
      </c>
      <c r="AB1708">
        <v>-0.134617418043568</v>
      </c>
      <c r="AC1708">
        <v>0.36032440885926209</v>
      </c>
      <c r="AD1708">
        <v>-3.2070201452544369</v>
      </c>
      <c r="AE1708">
        <v>27.683100897525872</v>
      </c>
      <c r="AF1708">
        <v>-9.3518232367677498</v>
      </c>
      <c r="AG1708">
        <v>10.723418380366008</v>
      </c>
      <c r="AH1708">
        <v>-0.88035377525661596</v>
      </c>
      <c r="AI1708">
        <v>-3.7611713716316539</v>
      </c>
      <c r="AJ1708">
        <v>0</v>
      </c>
      <c r="AK1708">
        <v>0.134578089474926</v>
      </c>
      <c r="AL1708">
        <v>-4.0043165330529149</v>
      </c>
      <c r="AM1708">
        <v>1.7910126725998819E-2</v>
      </c>
      <c r="AN1708" s="2"/>
    </row>
    <row r="1709" spans="1:40" x14ac:dyDescent="0.45">
      <c r="A1709">
        <v>1708</v>
      </c>
      <c r="B1709" t="s">
        <v>513</v>
      </c>
      <c r="C1709">
        <v>2002</v>
      </c>
      <c r="D1709">
        <v>28</v>
      </c>
      <c r="E1709" t="s">
        <v>313</v>
      </c>
      <c r="F1709" t="s">
        <v>17</v>
      </c>
      <c r="G1709">
        <v>562</v>
      </c>
      <c r="H1709">
        <v>78</v>
      </c>
      <c r="I1709">
        <v>151</v>
      </c>
      <c r="J1709">
        <v>109</v>
      </c>
      <c r="K1709">
        <v>26</v>
      </c>
      <c r="L1709">
        <v>0</v>
      </c>
      <c r="M1709">
        <v>6</v>
      </c>
      <c r="N1709">
        <v>62</v>
      </c>
      <c r="O1709">
        <v>128</v>
      </c>
      <c r="P1709" s="28">
        <v>5</v>
      </c>
      <c r="Q1709">
        <v>4.2</v>
      </c>
      <c r="R1709">
        <v>1</v>
      </c>
      <c r="S1709">
        <v>19</v>
      </c>
      <c r="T1709">
        <v>1</v>
      </c>
      <c r="U1709">
        <v>8</v>
      </c>
      <c r="V1709">
        <v>-47.217614202620098</v>
      </c>
      <c r="W1709">
        <v>10.230820446792324</v>
      </c>
      <c r="X1709">
        <v>2.7150207892888547</v>
      </c>
      <c r="Y1709">
        <v>14.571336312584545</v>
      </c>
      <c r="Z1709">
        <v>-6.4920666762761456</v>
      </c>
      <c r="AA1709">
        <v>-2.384504692095812</v>
      </c>
      <c r="AB1709">
        <v>0</v>
      </c>
      <c r="AC1709">
        <v>0.24021627257284139</v>
      </c>
      <c r="AD1709">
        <v>-2.6869628244023658</v>
      </c>
      <c r="AE1709">
        <v>23.781455804585985</v>
      </c>
      <c r="AF1709">
        <v>-9.3518232367677498</v>
      </c>
      <c r="AG1709">
        <v>9.1915014688851482</v>
      </c>
      <c r="AH1709">
        <v>1.4672562920943599</v>
      </c>
      <c r="AI1709">
        <v>-2.1018310606176889</v>
      </c>
      <c r="AJ1709">
        <v>-0.218628837227307</v>
      </c>
      <c r="AK1709">
        <v>-1.076624715799408</v>
      </c>
      <c r="AL1709">
        <v>-9.3324488590025165</v>
      </c>
      <c r="AM1709">
        <v>8.8497402176345981E-5</v>
      </c>
      <c r="AN1709" s="2"/>
    </row>
    <row r="1710" spans="1:40" x14ac:dyDescent="0.45">
      <c r="A1710">
        <v>1709</v>
      </c>
      <c r="B1710" t="s">
        <v>491</v>
      </c>
      <c r="C1710">
        <v>1975</v>
      </c>
      <c r="D1710">
        <v>31</v>
      </c>
      <c r="E1710" t="s">
        <v>127</v>
      </c>
      <c r="F1710" t="s">
        <v>13</v>
      </c>
      <c r="G1710">
        <v>502</v>
      </c>
      <c r="H1710">
        <v>44</v>
      </c>
      <c r="I1710">
        <v>100</v>
      </c>
      <c r="J1710">
        <v>85</v>
      </c>
      <c r="K1710">
        <v>11</v>
      </c>
      <c r="L1710">
        <v>1</v>
      </c>
      <c r="M1710">
        <v>16</v>
      </c>
      <c r="N1710">
        <v>36</v>
      </c>
      <c r="O1710">
        <v>64</v>
      </c>
      <c r="P1710" s="28">
        <v>5</v>
      </c>
      <c r="Q1710">
        <v>1.2</v>
      </c>
      <c r="R1710">
        <v>4.9000000000000004</v>
      </c>
      <c r="S1710">
        <v>-19</v>
      </c>
      <c r="T1710">
        <v>2</v>
      </c>
      <c r="U1710">
        <v>35</v>
      </c>
      <c r="V1710">
        <v>-47.217614202620098</v>
      </c>
      <c r="W1710">
        <v>9.1385620361027513</v>
      </c>
      <c r="X1710">
        <v>1.5315501888296104</v>
      </c>
      <c r="Y1710">
        <v>9.6498915977381099</v>
      </c>
      <c r="Z1710">
        <v>-5.062620802600664</v>
      </c>
      <c r="AA1710">
        <v>-1.008828908194382</v>
      </c>
      <c r="AB1710">
        <v>-0.134617418043568</v>
      </c>
      <c r="AC1710">
        <v>0.64057672686091038</v>
      </c>
      <c r="AD1710">
        <v>-1.5601719625562125</v>
      </c>
      <c r="AE1710">
        <v>11.890727902292992</v>
      </c>
      <c r="AF1710">
        <v>-9.3518232367677498</v>
      </c>
      <c r="AG1710">
        <v>2.6261432768243282</v>
      </c>
      <c r="AH1710">
        <v>7.1895558312623642</v>
      </c>
      <c r="AI1710">
        <v>2.1018310606176889</v>
      </c>
      <c r="AJ1710">
        <v>-0.437257674454614</v>
      </c>
      <c r="AK1710">
        <v>-4.7102331316224095</v>
      </c>
      <c r="AL1710">
        <v>-24.714328716330932</v>
      </c>
      <c r="AM1710">
        <v>1.8480061600698913E-11</v>
      </c>
      <c r="AN1710" s="2"/>
    </row>
    <row r="1711" spans="1:40" x14ac:dyDescent="0.45">
      <c r="A1711">
        <v>1710</v>
      </c>
      <c r="B1711" t="s">
        <v>461</v>
      </c>
      <c r="C1711">
        <v>1980</v>
      </c>
      <c r="D1711">
        <v>32</v>
      </c>
      <c r="E1711" t="s">
        <v>37</v>
      </c>
      <c r="F1711" t="s">
        <v>17</v>
      </c>
      <c r="G1711">
        <v>630</v>
      </c>
      <c r="H1711">
        <v>81</v>
      </c>
      <c r="I1711">
        <v>140</v>
      </c>
      <c r="J1711">
        <v>87</v>
      </c>
      <c r="K1711">
        <v>25</v>
      </c>
      <c r="L1711">
        <v>0</v>
      </c>
      <c r="M1711">
        <v>2</v>
      </c>
      <c r="N1711">
        <v>69</v>
      </c>
      <c r="O1711">
        <v>122</v>
      </c>
      <c r="P1711" s="28">
        <v>5</v>
      </c>
      <c r="Q1711">
        <v>3.8</v>
      </c>
      <c r="R1711">
        <v>1.5</v>
      </c>
      <c r="S1711">
        <v>15</v>
      </c>
      <c r="T1711">
        <v>-2</v>
      </c>
      <c r="U1711">
        <v>11</v>
      </c>
      <c r="V1711">
        <v>-47.217614202620098</v>
      </c>
      <c r="W1711">
        <v>11.468713312240505</v>
      </c>
      <c r="X1711">
        <v>2.8194446657999648</v>
      </c>
      <c r="Y1711">
        <v>13.509848236833353</v>
      </c>
      <c r="Z1711">
        <v>-5.181741292073621</v>
      </c>
      <c r="AA1711">
        <v>-2.2927929731690497</v>
      </c>
      <c r="AB1711">
        <v>0</v>
      </c>
      <c r="AC1711">
        <v>8.0072090857613798E-2</v>
      </c>
      <c r="AD1711">
        <v>-2.9903295948994071</v>
      </c>
      <c r="AE1711">
        <v>22.666700063746017</v>
      </c>
      <c r="AF1711">
        <v>-9.3518232367677498</v>
      </c>
      <c r="AG1711">
        <v>8.3161203766103728</v>
      </c>
      <c r="AH1711">
        <v>2.2008844381415398</v>
      </c>
      <c r="AI1711">
        <v>-1.6593403110139648</v>
      </c>
      <c r="AJ1711">
        <v>0.437257674454614</v>
      </c>
      <c r="AK1711">
        <v>-1.480358984224186</v>
      </c>
      <c r="AL1711">
        <v>-8.6749597360841015</v>
      </c>
      <c r="AM1711">
        <v>1.7078065718983216E-4</v>
      </c>
      <c r="AN1711" s="2"/>
    </row>
    <row r="1712" spans="1:40" x14ac:dyDescent="0.45">
      <c r="A1712">
        <v>1711</v>
      </c>
      <c r="B1712" t="s">
        <v>970</v>
      </c>
      <c r="C1712">
        <v>1973</v>
      </c>
      <c r="D1712">
        <v>26</v>
      </c>
      <c r="E1712" t="s">
        <v>37</v>
      </c>
      <c r="F1712" t="s">
        <v>17</v>
      </c>
      <c r="G1712">
        <v>585</v>
      </c>
      <c r="H1712">
        <v>84</v>
      </c>
      <c r="I1712">
        <v>128</v>
      </c>
      <c r="J1712">
        <v>77</v>
      </c>
      <c r="K1712">
        <v>26</v>
      </c>
      <c r="L1712">
        <v>0</v>
      </c>
      <c r="M1712">
        <v>1</v>
      </c>
      <c r="N1712">
        <v>87</v>
      </c>
      <c r="O1712">
        <v>136</v>
      </c>
      <c r="P1712" s="28">
        <v>5</v>
      </c>
      <c r="Q1712">
        <v>5.3</v>
      </c>
      <c r="R1712">
        <v>0.4</v>
      </c>
      <c r="S1712">
        <v>26</v>
      </c>
      <c r="T1712">
        <v>1</v>
      </c>
      <c r="U1712">
        <v>-3</v>
      </c>
      <c r="V1712">
        <v>-47.217614202620098</v>
      </c>
      <c r="W1712">
        <v>10.649519504223326</v>
      </c>
      <c r="X1712">
        <v>2.9238685423110744</v>
      </c>
      <c r="Y1712">
        <v>12.35186124510478</v>
      </c>
      <c r="Z1712">
        <v>-4.5861388447088363</v>
      </c>
      <c r="AA1712">
        <v>-2.384504692095812</v>
      </c>
      <c r="AB1712">
        <v>0</v>
      </c>
      <c r="AC1712">
        <v>4.0036045428806899E-2</v>
      </c>
      <c r="AD1712">
        <v>-3.7704155761775136</v>
      </c>
      <c r="AE1712">
        <v>25.267796792372607</v>
      </c>
      <c r="AF1712">
        <v>-9.3518232367677498</v>
      </c>
      <c r="AG1712">
        <v>11.598799472640783</v>
      </c>
      <c r="AH1712">
        <v>0.58690251683774397</v>
      </c>
      <c r="AI1712">
        <v>-2.8761898724242059</v>
      </c>
      <c r="AJ1712">
        <v>-0.218628837227307</v>
      </c>
      <c r="AK1712">
        <v>0.403734268424778</v>
      </c>
      <c r="AL1712">
        <v>-6.5827968746776193</v>
      </c>
      <c r="AM1712">
        <v>1.382060343154421E-3</v>
      </c>
      <c r="AN1712" s="2"/>
    </row>
    <row r="1713" spans="1:40" x14ac:dyDescent="0.45">
      <c r="A1713">
        <v>1712</v>
      </c>
      <c r="B1713" t="s">
        <v>526</v>
      </c>
      <c r="C1713">
        <v>1949</v>
      </c>
      <c r="D1713">
        <v>31</v>
      </c>
      <c r="E1713" t="s">
        <v>233</v>
      </c>
      <c r="F1713" t="s">
        <v>17</v>
      </c>
      <c r="G1713">
        <v>588</v>
      </c>
      <c r="H1713">
        <v>87</v>
      </c>
      <c r="I1713">
        <v>139</v>
      </c>
      <c r="J1713">
        <v>85</v>
      </c>
      <c r="K1713">
        <v>26</v>
      </c>
      <c r="L1713">
        <v>2</v>
      </c>
      <c r="M1713">
        <v>1</v>
      </c>
      <c r="N1713">
        <v>95</v>
      </c>
      <c r="O1713">
        <v>142</v>
      </c>
      <c r="P1713" s="28">
        <v>5</v>
      </c>
      <c r="Q1713">
        <v>5.3</v>
      </c>
      <c r="R1713">
        <v>-0.4</v>
      </c>
      <c r="S1713">
        <v>32</v>
      </c>
      <c r="T1713">
        <v>-4</v>
      </c>
      <c r="U1713">
        <v>-3</v>
      </c>
      <c r="V1713">
        <v>-47.217614202620098</v>
      </c>
      <c r="W1713">
        <v>10.704132424757805</v>
      </c>
      <c r="X1713">
        <v>3.028292418822184</v>
      </c>
      <c r="Y1713">
        <v>13.413349320855973</v>
      </c>
      <c r="Z1713">
        <v>-5.062620802600664</v>
      </c>
      <c r="AA1713">
        <v>-2.384504692095812</v>
      </c>
      <c r="AB1713">
        <v>-0.269234836087136</v>
      </c>
      <c r="AC1713">
        <v>4.0036045428806899E-2</v>
      </c>
      <c r="AD1713">
        <v>-4.1171204567455604</v>
      </c>
      <c r="AE1713">
        <v>26.382552533212579</v>
      </c>
      <c r="AF1713">
        <v>-9.3518232367677498</v>
      </c>
      <c r="AG1713">
        <v>11.598799472640783</v>
      </c>
      <c r="AH1713">
        <v>-0.58690251683774397</v>
      </c>
      <c r="AI1713">
        <v>-3.5399259968297918</v>
      </c>
      <c r="AJ1713">
        <v>0.874515348909228</v>
      </c>
      <c r="AK1713">
        <v>0.403734268424778</v>
      </c>
      <c r="AL1713">
        <v>-6.0843349075324262</v>
      </c>
      <c r="AM1713">
        <v>2.2731003297867302E-3</v>
      </c>
      <c r="AN1713" s="2"/>
    </row>
    <row r="1714" spans="1:40" x14ac:dyDescent="0.45">
      <c r="A1714">
        <v>1713</v>
      </c>
      <c r="B1714" t="s">
        <v>792</v>
      </c>
      <c r="C1714">
        <v>1989</v>
      </c>
      <c r="D1714">
        <v>27</v>
      </c>
      <c r="E1714" t="s">
        <v>55</v>
      </c>
      <c r="F1714" t="s">
        <v>13</v>
      </c>
      <c r="G1714">
        <v>583</v>
      </c>
      <c r="H1714">
        <v>83</v>
      </c>
      <c r="I1714">
        <v>158</v>
      </c>
      <c r="J1714">
        <v>112</v>
      </c>
      <c r="K1714">
        <v>24</v>
      </c>
      <c r="L1714">
        <v>4</v>
      </c>
      <c r="M1714">
        <v>10</v>
      </c>
      <c r="N1714">
        <v>30</v>
      </c>
      <c r="O1714">
        <v>122</v>
      </c>
      <c r="P1714" s="28">
        <v>5</v>
      </c>
      <c r="Q1714">
        <v>4.3</v>
      </c>
      <c r="R1714">
        <v>1</v>
      </c>
      <c r="S1714">
        <v>17</v>
      </c>
      <c r="T1714">
        <v>0</v>
      </c>
      <c r="U1714">
        <v>7</v>
      </c>
      <c r="V1714">
        <v>-47.217614202620098</v>
      </c>
      <c r="W1714">
        <v>10.613110890533674</v>
      </c>
      <c r="X1714">
        <v>2.8890605834740377</v>
      </c>
      <c r="Y1714">
        <v>15.246828724426214</v>
      </c>
      <c r="Z1714">
        <v>-6.6707474104855802</v>
      </c>
      <c r="AA1714">
        <v>-2.201081254242288</v>
      </c>
      <c r="AB1714">
        <v>-0.538469672174272</v>
      </c>
      <c r="AC1714">
        <v>0.40036045428806899</v>
      </c>
      <c r="AD1714">
        <v>-1.3001433021301771</v>
      </c>
      <c r="AE1714">
        <v>22.666700063746017</v>
      </c>
      <c r="AF1714">
        <v>-9.3518232367677498</v>
      </c>
      <c r="AG1714">
        <v>9.4103467419538429</v>
      </c>
      <c r="AH1714">
        <v>1.4672562920943599</v>
      </c>
      <c r="AI1714">
        <v>-1.880585685815827</v>
      </c>
      <c r="AJ1714">
        <v>0</v>
      </c>
      <c r="AK1714">
        <v>-0.94204662632448199</v>
      </c>
      <c r="AL1714">
        <v>-7.4088476400442627</v>
      </c>
      <c r="AM1714">
        <v>6.0550161663877231E-4</v>
      </c>
      <c r="AN1714" s="2"/>
    </row>
    <row r="1715" spans="1:40" x14ac:dyDescent="0.45">
      <c r="A1715">
        <v>1714</v>
      </c>
      <c r="B1715" t="s">
        <v>971</v>
      </c>
      <c r="C1715">
        <v>2021</v>
      </c>
      <c r="D1715">
        <v>29</v>
      </c>
      <c r="E1715" t="s">
        <v>40</v>
      </c>
      <c r="F1715" t="s">
        <v>13</v>
      </c>
      <c r="G1715">
        <v>585</v>
      </c>
      <c r="H1715">
        <v>84</v>
      </c>
      <c r="I1715">
        <v>127</v>
      </c>
      <c r="J1715">
        <v>69</v>
      </c>
      <c r="K1715">
        <v>35</v>
      </c>
      <c r="L1715">
        <v>3</v>
      </c>
      <c r="M1715">
        <v>1</v>
      </c>
      <c r="N1715">
        <v>61</v>
      </c>
      <c r="O1715">
        <v>108</v>
      </c>
      <c r="P1715" s="28">
        <v>5</v>
      </c>
      <c r="Q1715">
        <v>3.3</v>
      </c>
      <c r="R1715">
        <v>2.1</v>
      </c>
      <c r="S1715">
        <v>7</v>
      </c>
      <c r="T1715">
        <v>0</v>
      </c>
      <c r="U1715">
        <v>16</v>
      </c>
      <c r="V1715">
        <v>-47.217614202620098</v>
      </c>
      <c r="W1715">
        <v>10.649519504223326</v>
      </c>
      <c r="X1715">
        <v>2.9238685423110744</v>
      </c>
      <c r="Y1715">
        <v>12.255362329127399</v>
      </c>
      <c r="Z1715">
        <v>-4.1096568868170094</v>
      </c>
      <c r="AA1715">
        <v>-3.2099101624366702</v>
      </c>
      <c r="AB1715">
        <v>-0.40385225413070402</v>
      </c>
      <c r="AC1715">
        <v>4.0036045428806899E-2</v>
      </c>
      <c r="AD1715">
        <v>-2.6436247143313598</v>
      </c>
      <c r="AE1715">
        <v>20.065603335119423</v>
      </c>
      <c r="AF1715">
        <v>-9.3518232367677498</v>
      </c>
      <c r="AG1715">
        <v>7.2218940112669019</v>
      </c>
      <c r="AH1715">
        <v>3.081238213398156</v>
      </c>
      <c r="AI1715">
        <v>-0.774358811806517</v>
      </c>
      <c r="AJ1715">
        <v>0</v>
      </c>
      <c r="AK1715">
        <v>-2.153249431598816</v>
      </c>
      <c r="AL1715">
        <v>-13.626567719633835</v>
      </c>
      <c r="AM1715">
        <v>1.2079704416243829E-6</v>
      </c>
      <c r="AN1715" s="2"/>
    </row>
    <row r="1716" spans="1:40" x14ac:dyDescent="0.45">
      <c r="A1716">
        <v>1715</v>
      </c>
      <c r="B1716" t="s">
        <v>152</v>
      </c>
      <c r="C1716">
        <v>1985</v>
      </c>
      <c r="D1716">
        <v>29</v>
      </c>
      <c r="E1716" t="s">
        <v>19</v>
      </c>
      <c r="F1716" t="s">
        <v>17</v>
      </c>
      <c r="G1716">
        <v>712</v>
      </c>
      <c r="H1716">
        <v>118</v>
      </c>
      <c r="I1716">
        <v>185</v>
      </c>
      <c r="J1716">
        <v>114</v>
      </c>
      <c r="K1716">
        <v>32</v>
      </c>
      <c r="L1716">
        <v>2</v>
      </c>
      <c r="M1716">
        <v>10</v>
      </c>
      <c r="N1716">
        <v>90</v>
      </c>
      <c r="O1716">
        <v>152</v>
      </c>
      <c r="P1716" s="28">
        <v>5</v>
      </c>
      <c r="Q1716">
        <v>7.3</v>
      </c>
      <c r="R1716">
        <v>-2.2000000000000002</v>
      </c>
      <c r="S1716">
        <v>44</v>
      </c>
      <c r="T1716">
        <v>0</v>
      </c>
      <c r="U1716">
        <v>-21</v>
      </c>
      <c r="V1716">
        <v>-47.217614202620098</v>
      </c>
      <c r="W1716">
        <v>12.961466473516253</v>
      </c>
      <c r="X1716">
        <v>4.1073391427703188</v>
      </c>
      <c r="Y1716">
        <v>17.852299455815501</v>
      </c>
      <c r="Z1716">
        <v>-6.7898678999585371</v>
      </c>
      <c r="AA1716">
        <v>-2.9347750056563839</v>
      </c>
      <c r="AB1716">
        <v>-0.269234836087136</v>
      </c>
      <c r="AC1716">
        <v>0.40036045428806899</v>
      </c>
      <c r="AD1716">
        <v>-3.900429906390531</v>
      </c>
      <c r="AE1716">
        <v>28.240478767945856</v>
      </c>
      <c r="AF1716">
        <v>-9.3518232367677498</v>
      </c>
      <c r="AG1716">
        <v>15.975704934014663</v>
      </c>
      <c r="AH1716">
        <v>-3.2279638426075921</v>
      </c>
      <c r="AI1716">
        <v>-4.8673982456409641</v>
      </c>
      <c r="AJ1716">
        <v>0</v>
      </c>
      <c r="AK1716">
        <v>2.826139878973446</v>
      </c>
      <c r="AL1716">
        <v>3.8046819315951148</v>
      </c>
      <c r="AM1716">
        <v>0.97821871002356287</v>
      </c>
      <c r="AN1716" s="2"/>
    </row>
    <row r="1717" spans="1:40" x14ac:dyDescent="0.45">
      <c r="A1717">
        <v>1716</v>
      </c>
      <c r="B1717" t="s">
        <v>630</v>
      </c>
      <c r="C1717">
        <v>1992</v>
      </c>
      <c r="D1717">
        <v>28</v>
      </c>
      <c r="E1717" t="s">
        <v>73</v>
      </c>
      <c r="F1717" t="s">
        <v>17</v>
      </c>
      <c r="G1717">
        <v>601</v>
      </c>
      <c r="H1717">
        <v>92</v>
      </c>
      <c r="I1717">
        <v>172</v>
      </c>
      <c r="J1717">
        <v>128</v>
      </c>
      <c r="K1717">
        <v>34</v>
      </c>
      <c r="L1717">
        <v>6</v>
      </c>
      <c r="M1717">
        <v>44</v>
      </c>
      <c r="N1717">
        <v>62</v>
      </c>
      <c r="O1717">
        <v>131</v>
      </c>
      <c r="P1717" s="28">
        <v>5</v>
      </c>
      <c r="Q1717">
        <v>4.8</v>
      </c>
      <c r="R1717">
        <v>0</v>
      </c>
      <c r="S1717">
        <v>23</v>
      </c>
      <c r="T1717">
        <v>0</v>
      </c>
      <c r="U1717">
        <v>1</v>
      </c>
      <c r="V1717">
        <v>-47.217614202620098</v>
      </c>
      <c r="W1717">
        <v>10.940788413740545</v>
      </c>
      <c r="X1717">
        <v>3.202332213007367</v>
      </c>
      <c r="Y1717">
        <v>16.597813548109549</v>
      </c>
      <c r="Z1717">
        <v>-7.6237113262692349</v>
      </c>
      <c r="AA1717">
        <v>-3.1181984435099079</v>
      </c>
      <c r="AB1717">
        <v>-0.80770450826140805</v>
      </c>
      <c r="AC1717">
        <v>1.7615859988675036</v>
      </c>
      <c r="AD1717">
        <v>-2.6869628244023658</v>
      </c>
      <c r="AE1717">
        <v>24.338833675005969</v>
      </c>
      <c r="AF1717">
        <v>-9.3518232367677498</v>
      </c>
      <c r="AG1717">
        <v>10.504573107297313</v>
      </c>
      <c r="AH1717">
        <v>0</v>
      </c>
      <c r="AI1717">
        <v>-2.5443218102214127</v>
      </c>
      <c r="AJ1717">
        <v>0</v>
      </c>
      <c r="AK1717">
        <v>-0.134578089474926</v>
      </c>
      <c r="AL1717">
        <v>-6.138987485498852</v>
      </c>
      <c r="AM1717">
        <v>2.152463521381424E-3</v>
      </c>
      <c r="AN1717" s="2"/>
    </row>
    <row r="1718" spans="1:40" x14ac:dyDescent="0.45">
      <c r="A1718">
        <v>1717</v>
      </c>
      <c r="B1718" t="s">
        <v>207</v>
      </c>
      <c r="C1718">
        <v>1974</v>
      </c>
      <c r="D1718">
        <v>37</v>
      </c>
      <c r="E1718" t="s">
        <v>127</v>
      </c>
      <c r="F1718" t="s">
        <v>13</v>
      </c>
      <c r="G1718">
        <v>622</v>
      </c>
      <c r="H1718">
        <v>46</v>
      </c>
      <c r="I1718">
        <v>159</v>
      </c>
      <c r="J1718">
        <v>125</v>
      </c>
      <c r="K1718">
        <v>27</v>
      </c>
      <c r="L1718">
        <v>0</v>
      </c>
      <c r="M1718">
        <v>2</v>
      </c>
      <c r="N1718">
        <v>56</v>
      </c>
      <c r="O1718">
        <v>113</v>
      </c>
      <c r="P1718" s="28">
        <v>5</v>
      </c>
      <c r="Q1718">
        <v>3.4</v>
      </c>
      <c r="R1718">
        <v>2.2000000000000002</v>
      </c>
      <c r="S1718">
        <v>6</v>
      </c>
      <c r="T1718">
        <v>-1</v>
      </c>
      <c r="U1718">
        <v>15</v>
      </c>
      <c r="V1718">
        <v>-47.217614202620098</v>
      </c>
      <c r="W1718">
        <v>11.323078857481896</v>
      </c>
      <c r="X1718">
        <v>1.6011661065036835</v>
      </c>
      <c r="Y1718">
        <v>15.343327640403594</v>
      </c>
      <c r="Z1718">
        <v>-7.4450305920597994</v>
      </c>
      <c r="AA1718">
        <v>-2.4762164110225742</v>
      </c>
      <c r="AB1718">
        <v>0</v>
      </c>
      <c r="AC1718">
        <v>8.0072090857613798E-2</v>
      </c>
      <c r="AD1718">
        <v>-2.4269341639763304</v>
      </c>
      <c r="AE1718">
        <v>20.994566452486065</v>
      </c>
      <c r="AF1718">
        <v>-9.3518232367677498</v>
      </c>
      <c r="AG1718">
        <v>7.4407392843355966</v>
      </c>
      <c r="AH1718">
        <v>3.2279638426075921</v>
      </c>
      <c r="AI1718">
        <v>-0.66373612440558594</v>
      </c>
      <c r="AJ1718">
        <v>0.218628837227307</v>
      </c>
      <c r="AK1718">
        <v>-2.01867134212389</v>
      </c>
      <c r="AL1718">
        <v>-11.370482961072684</v>
      </c>
      <c r="AM1718">
        <v>1.1530734851177587E-5</v>
      </c>
      <c r="AN1718" s="2"/>
    </row>
    <row r="1719" spans="1:40" x14ac:dyDescent="0.45">
      <c r="A1719">
        <v>1718</v>
      </c>
      <c r="B1719" t="s">
        <v>972</v>
      </c>
      <c r="C1719">
        <v>2000</v>
      </c>
      <c r="D1719">
        <v>26</v>
      </c>
      <c r="E1719" t="s">
        <v>55</v>
      </c>
      <c r="F1719" t="s">
        <v>13</v>
      </c>
      <c r="G1719">
        <v>631</v>
      </c>
      <c r="H1719">
        <v>107</v>
      </c>
      <c r="I1719">
        <v>186</v>
      </c>
      <c r="J1719">
        <v>117</v>
      </c>
      <c r="K1719">
        <v>43</v>
      </c>
      <c r="L1719">
        <v>5</v>
      </c>
      <c r="M1719">
        <v>20</v>
      </c>
      <c r="N1719">
        <v>37</v>
      </c>
      <c r="O1719">
        <v>118</v>
      </c>
      <c r="P1719" s="28">
        <v>5</v>
      </c>
      <c r="Q1719">
        <v>3.4</v>
      </c>
      <c r="R1719">
        <v>1.2</v>
      </c>
      <c r="S1719">
        <v>17</v>
      </c>
      <c r="T1719">
        <v>0</v>
      </c>
      <c r="U1719">
        <v>17</v>
      </c>
      <c r="V1719">
        <v>-47.217614202620098</v>
      </c>
      <c r="W1719">
        <v>11.486917619085331</v>
      </c>
      <c r="X1719">
        <v>3.7244515955629161</v>
      </c>
      <c r="Y1719">
        <v>17.948798371792883</v>
      </c>
      <c r="Z1719">
        <v>-6.9685486341679725</v>
      </c>
      <c r="AA1719">
        <v>-3.9436039138507661</v>
      </c>
      <c r="AB1719">
        <v>-0.67308709021783997</v>
      </c>
      <c r="AC1719">
        <v>0.80072090857613798</v>
      </c>
      <c r="AD1719">
        <v>-1.6035100726272185</v>
      </c>
      <c r="AE1719">
        <v>21.923529569852704</v>
      </c>
      <c r="AF1719">
        <v>-9.3518232367677498</v>
      </c>
      <c r="AG1719">
        <v>7.4407392843355966</v>
      </c>
      <c r="AH1719">
        <v>1.7607075505132319</v>
      </c>
      <c r="AI1719">
        <v>-1.880585685815827</v>
      </c>
      <c r="AJ1719">
        <v>0</v>
      </c>
      <c r="AK1719">
        <v>-2.287827521073742</v>
      </c>
      <c r="AL1719">
        <v>-8.8407354574224115</v>
      </c>
      <c r="AM1719">
        <v>1.4469533510635699E-4</v>
      </c>
      <c r="AN1719" s="2"/>
    </row>
    <row r="1720" spans="1:40" x14ac:dyDescent="0.45">
      <c r="A1720">
        <v>1719</v>
      </c>
      <c r="B1720" t="s">
        <v>185</v>
      </c>
      <c r="C1720">
        <v>1968</v>
      </c>
      <c r="D1720">
        <v>20</v>
      </c>
      <c r="E1720" t="s">
        <v>73</v>
      </c>
      <c r="F1720" t="s">
        <v>17</v>
      </c>
      <c r="G1720">
        <v>607</v>
      </c>
      <c r="H1720">
        <v>67</v>
      </c>
      <c r="I1720">
        <v>155</v>
      </c>
      <c r="J1720">
        <v>98</v>
      </c>
      <c r="K1720">
        <v>40</v>
      </c>
      <c r="L1720">
        <v>2</v>
      </c>
      <c r="M1720">
        <v>1</v>
      </c>
      <c r="N1720">
        <v>31</v>
      </c>
      <c r="O1720">
        <v>117</v>
      </c>
      <c r="P1720" s="28">
        <v>5</v>
      </c>
      <c r="Q1720">
        <v>4.5999999999999996</v>
      </c>
      <c r="R1720">
        <v>1.4</v>
      </c>
      <c r="S1720">
        <v>12</v>
      </c>
      <c r="T1720">
        <v>0</v>
      </c>
      <c r="U1720">
        <v>1</v>
      </c>
      <c r="V1720">
        <v>-47.217614202620098</v>
      </c>
      <c r="W1720">
        <v>11.050014254809502</v>
      </c>
      <c r="X1720">
        <v>2.332133242081452</v>
      </c>
      <c r="Y1720">
        <v>14.95733197649407</v>
      </c>
      <c r="Z1720">
        <v>-5.8369039841748833</v>
      </c>
      <c r="AA1720">
        <v>-3.6684687570704799</v>
      </c>
      <c r="AB1720">
        <v>-0.269234836087136</v>
      </c>
      <c r="AC1720">
        <v>4.0036045428806899E-2</v>
      </c>
      <c r="AD1720">
        <v>-1.3434814122011829</v>
      </c>
      <c r="AE1720">
        <v>21.737736946379378</v>
      </c>
      <c r="AF1720">
        <v>-9.3518232367677498</v>
      </c>
      <c r="AG1720">
        <v>10.066882561159924</v>
      </c>
      <c r="AH1720">
        <v>2.0541588089321037</v>
      </c>
      <c r="AI1720">
        <v>-1.3274722488111719</v>
      </c>
      <c r="AJ1720">
        <v>0</v>
      </c>
      <c r="AK1720">
        <v>-0.134578089474926</v>
      </c>
      <c r="AL1720">
        <v>-6.9112829319223863</v>
      </c>
      <c r="AM1720">
        <v>9.9548658088075893E-4</v>
      </c>
      <c r="AN1720" s="2"/>
    </row>
    <row r="1721" spans="1:40" x14ac:dyDescent="0.45">
      <c r="A1721">
        <v>1720</v>
      </c>
      <c r="B1721" t="s">
        <v>448</v>
      </c>
      <c r="C1721">
        <v>1990</v>
      </c>
      <c r="D1721">
        <v>33</v>
      </c>
      <c r="E1721" t="s">
        <v>65</v>
      </c>
      <c r="F1721" t="s">
        <v>17</v>
      </c>
      <c r="G1721">
        <v>732</v>
      </c>
      <c r="H1721">
        <v>108</v>
      </c>
      <c r="I1721">
        <v>192</v>
      </c>
      <c r="J1721">
        <v>160</v>
      </c>
      <c r="K1721">
        <v>20</v>
      </c>
      <c r="L1721">
        <v>9</v>
      </c>
      <c r="M1721">
        <v>51</v>
      </c>
      <c r="N1721">
        <v>90</v>
      </c>
      <c r="O1721">
        <v>121</v>
      </c>
      <c r="P1721" s="28">
        <v>5</v>
      </c>
      <c r="Q1721">
        <v>5.7</v>
      </c>
      <c r="R1721">
        <v>-0.5</v>
      </c>
      <c r="S1721">
        <v>25</v>
      </c>
      <c r="T1721">
        <v>2</v>
      </c>
      <c r="U1721">
        <v>-9</v>
      </c>
      <c r="V1721">
        <v>-47.217614202620098</v>
      </c>
      <c r="W1721">
        <v>13.325552610412778</v>
      </c>
      <c r="X1721">
        <v>3.7592595543999527</v>
      </c>
      <c r="Y1721">
        <v>18.527791867657172</v>
      </c>
      <c r="Z1721">
        <v>-9.5296391578365434</v>
      </c>
      <c r="AA1721">
        <v>-1.83423437853524</v>
      </c>
      <c r="AB1721">
        <v>-1.211556762392112</v>
      </c>
      <c r="AC1721">
        <v>2.0418383168691516</v>
      </c>
      <c r="AD1721">
        <v>-3.900429906390531</v>
      </c>
      <c r="AE1721">
        <v>22.480907440272688</v>
      </c>
      <c r="AF1721">
        <v>-9.3518232367677498</v>
      </c>
      <c r="AG1721">
        <v>12.474180564915558</v>
      </c>
      <c r="AH1721">
        <v>-0.73362814604717996</v>
      </c>
      <c r="AI1721">
        <v>-2.7655671850232748</v>
      </c>
      <c r="AJ1721">
        <v>-0.437257674454614</v>
      </c>
      <c r="AK1721">
        <v>1.211202805274334</v>
      </c>
      <c r="AL1721">
        <v>-3.1610174902657016</v>
      </c>
      <c r="AM1721">
        <v>4.0659346624540293E-2</v>
      </c>
      <c r="AN1721" s="2"/>
    </row>
    <row r="1722" spans="1:40" x14ac:dyDescent="0.45">
      <c r="A1722">
        <v>1721</v>
      </c>
      <c r="B1722" t="s">
        <v>220</v>
      </c>
      <c r="C1722">
        <v>1951</v>
      </c>
      <c r="D1722">
        <v>23</v>
      </c>
      <c r="E1722" t="s">
        <v>31</v>
      </c>
      <c r="F1722" t="s">
        <v>13</v>
      </c>
      <c r="G1722">
        <v>682</v>
      </c>
      <c r="H1722">
        <v>93</v>
      </c>
      <c r="I1722">
        <v>189</v>
      </c>
      <c r="J1722">
        <v>141</v>
      </c>
      <c r="K1722">
        <v>32</v>
      </c>
      <c r="L1722">
        <v>12</v>
      </c>
      <c r="M1722">
        <v>9</v>
      </c>
      <c r="N1722">
        <v>43</v>
      </c>
      <c r="O1722">
        <v>117</v>
      </c>
      <c r="P1722" s="28">
        <v>5</v>
      </c>
      <c r="Q1722">
        <v>4.2</v>
      </c>
      <c r="R1722">
        <v>1.4</v>
      </c>
      <c r="S1722">
        <v>18</v>
      </c>
      <c r="T1722">
        <v>1</v>
      </c>
      <c r="U1722">
        <v>7</v>
      </c>
      <c r="V1722">
        <v>-47.217614202620098</v>
      </c>
      <c r="W1722">
        <v>12.415337268171468</v>
      </c>
      <c r="X1722">
        <v>3.2371401718444037</v>
      </c>
      <c r="Y1722">
        <v>18.238295119725027</v>
      </c>
      <c r="Z1722">
        <v>-8.3979945078434532</v>
      </c>
      <c r="AA1722">
        <v>-2.9347750056563839</v>
      </c>
      <c r="AB1722">
        <v>-1.6154090165228161</v>
      </c>
      <c r="AC1722">
        <v>0.36032440885926209</v>
      </c>
      <c r="AD1722">
        <v>-1.8635387330532538</v>
      </c>
      <c r="AE1722">
        <v>21.737736946379378</v>
      </c>
      <c r="AF1722">
        <v>-9.3518232367677498</v>
      </c>
      <c r="AG1722">
        <v>9.1915014688851482</v>
      </c>
      <c r="AH1722">
        <v>2.0541588089321037</v>
      </c>
      <c r="AI1722">
        <v>-1.9912083732167578</v>
      </c>
      <c r="AJ1722">
        <v>-0.218628837227307</v>
      </c>
      <c r="AK1722">
        <v>-0.94204662632448199</v>
      </c>
      <c r="AL1722">
        <v>-7.2985443464355075</v>
      </c>
      <c r="AM1722">
        <v>6.7606546794455257E-4</v>
      </c>
      <c r="AN1722" s="2"/>
    </row>
    <row r="1723" spans="1:40" x14ac:dyDescent="0.45">
      <c r="A1723">
        <v>1722</v>
      </c>
      <c r="B1723" t="s">
        <v>973</v>
      </c>
      <c r="C1723">
        <v>1970</v>
      </c>
      <c r="D1723">
        <v>33</v>
      </c>
      <c r="E1723" t="s">
        <v>52</v>
      </c>
      <c r="F1723" t="s">
        <v>17</v>
      </c>
      <c r="G1723">
        <v>613</v>
      </c>
      <c r="H1723">
        <v>102</v>
      </c>
      <c r="I1723">
        <v>162</v>
      </c>
      <c r="J1723">
        <v>93</v>
      </c>
      <c r="K1723">
        <v>33</v>
      </c>
      <c r="L1723">
        <v>4</v>
      </c>
      <c r="M1723">
        <v>0</v>
      </c>
      <c r="N1723">
        <v>93</v>
      </c>
      <c r="O1723">
        <v>155</v>
      </c>
      <c r="P1723" s="28">
        <v>5</v>
      </c>
      <c r="Q1723">
        <v>5.7</v>
      </c>
      <c r="R1723">
        <v>-1.3</v>
      </c>
      <c r="S1723">
        <v>43</v>
      </c>
      <c r="T1723">
        <v>-1</v>
      </c>
      <c r="U1723">
        <v>-8</v>
      </c>
      <c r="V1723">
        <v>-47.217614202620098</v>
      </c>
      <c r="W1723">
        <v>11.159240095878459</v>
      </c>
      <c r="X1723">
        <v>3.550411801377733</v>
      </c>
      <c r="Y1723">
        <v>15.632824388335738</v>
      </c>
      <c r="Z1723">
        <v>-5.539102760492491</v>
      </c>
      <c r="AA1723">
        <v>-3.0264867245831457</v>
      </c>
      <c r="AB1723">
        <v>-0.538469672174272</v>
      </c>
      <c r="AC1723">
        <v>0</v>
      </c>
      <c r="AD1723">
        <v>-4.0304442366035484</v>
      </c>
      <c r="AE1723">
        <v>28.79785663836584</v>
      </c>
      <c r="AF1723">
        <v>-9.3518232367677498</v>
      </c>
      <c r="AG1723">
        <v>12.474180564915558</v>
      </c>
      <c r="AH1723">
        <v>-1.907433179722668</v>
      </c>
      <c r="AI1723">
        <v>-4.7567755582400331</v>
      </c>
      <c r="AJ1723">
        <v>0.218628837227307</v>
      </c>
      <c r="AK1723">
        <v>1.076624715799408</v>
      </c>
      <c r="AL1723">
        <v>-3.4583825293039645</v>
      </c>
      <c r="AM1723">
        <v>3.0519855299385681E-2</v>
      </c>
      <c r="AN1723" s="2"/>
    </row>
    <row r="1724" spans="1:40" x14ac:dyDescent="0.45">
      <c r="A1724">
        <v>1723</v>
      </c>
      <c r="B1724" t="s">
        <v>974</v>
      </c>
      <c r="C1724">
        <v>2013</v>
      </c>
      <c r="D1724">
        <v>26</v>
      </c>
      <c r="E1724" t="s">
        <v>235</v>
      </c>
      <c r="F1724" t="s">
        <v>13</v>
      </c>
      <c r="G1724">
        <v>658</v>
      </c>
      <c r="H1724">
        <v>86</v>
      </c>
      <c r="I1724">
        <v>160</v>
      </c>
      <c r="J1724">
        <v>103</v>
      </c>
      <c r="K1724">
        <v>36</v>
      </c>
      <c r="L1724">
        <v>4</v>
      </c>
      <c r="M1724">
        <v>30</v>
      </c>
      <c r="N1724">
        <v>76</v>
      </c>
      <c r="O1724">
        <v>130</v>
      </c>
      <c r="P1724" s="28">
        <v>5</v>
      </c>
      <c r="Q1724">
        <v>5.7</v>
      </c>
      <c r="R1724">
        <v>-0.2</v>
      </c>
      <c r="S1724">
        <v>26</v>
      </c>
      <c r="T1724">
        <v>1</v>
      </c>
      <c r="U1724">
        <v>-8</v>
      </c>
      <c r="V1724">
        <v>-47.217614202620098</v>
      </c>
      <c r="W1724">
        <v>11.978433903895638</v>
      </c>
      <c r="X1724">
        <v>2.9934844599851478</v>
      </c>
      <c r="Y1724">
        <v>15.439826556380975</v>
      </c>
      <c r="Z1724">
        <v>-6.1347052078572748</v>
      </c>
      <c r="AA1724">
        <v>-3.3016218813634319</v>
      </c>
      <c r="AB1724">
        <v>-0.538469672174272</v>
      </c>
      <c r="AC1724">
        <v>1.201081362864207</v>
      </c>
      <c r="AD1724">
        <v>-3.2936963653964484</v>
      </c>
      <c r="AE1724">
        <v>24.153041051532639</v>
      </c>
      <c r="AF1724">
        <v>-9.3518232367677498</v>
      </c>
      <c r="AG1724">
        <v>12.474180564915558</v>
      </c>
      <c r="AH1724">
        <v>-0.29345125841887199</v>
      </c>
      <c r="AI1724">
        <v>-2.8761898724242059</v>
      </c>
      <c r="AJ1724">
        <v>-0.218628837227307</v>
      </c>
      <c r="AK1724">
        <v>1.076624715799408</v>
      </c>
      <c r="AL1724">
        <v>-3.9095279188760914</v>
      </c>
      <c r="AM1724">
        <v>1.9655864657903924E-2</v>
      </c>
      <c r="AN1724" s="2"/>
    </row>
    <row r="1725" spans="1:40" x14ac:dyDescent="0.45">
      <c r="A1725">
        <v>1724</v>
      </c>
      <c r="B1725" t="s">
        <v>545</v>
      </c>
      <c r="C1725">
        <v>1996</v>
      </c>
      <c r="D1725">
        <v>29</v>
      </c>
      <c r="E1725" t="s">
        <v>25</v>
      </c>
      <c r="F1725" t="s">
        <v>17</v>
      </c>
      <c r="G1725">
        <v>635</v>
      </c>
      <c r="H1725">
        <v>100</v>
      </c>
      <c r="I1725">
        <v>150</v>
      </c>
      <c r="J1725">
        <v>85</v>
      </c>
      <c r="K1725">
        <v>36</v>
      </c>
      <c r="L1725">
        <v>8</v>
      </c>
      <c r="M1725">
        <v>35</v>
      </c>
      <c r="N1725">
        <v>79</v>
      </c>
      <c r="O1725">
        <v>124</v>
      </c>
      <c r="P1725" s="28">
        <v>5</v>
      </c>
      <c r="Q1725">
        <v>3.8</v>
      </c>
      <c r="R1725">
        <v>1.6</v>
      </c>
      <c r="S1725">
        <v>15</v>
      </c>
      <c r="T1725">
        <v>-1</v>
      </c>
      <c r="U1725">
        <v>14</v>
      </c>
      <c r="V1725">
        <v>-47.217614202620098</v>
      </c>
      <c r="W1725">
        <v>11.559734846464636</v>
      </c>
      <c r="X1725">
        <v>3.4807958837036601</v>
      </c>
      <c r="Y1725">
        <v>14.474837396607164</v>
      </c>
      <c r="Z1725">
        <v>-5.062620802600664</v>
      </c>
      <c r="AA1725">
        <v>-3.3016218813634319</v>
      </c>
      <c r="AB1725">
        <v>-1.076939344348544</v>
      </c>
      <c r="AC1725">
        <v>1.4012615900082415</v>
      </c>
      <c r="AD1725">
        <v>-3.4237106956094663</v>
      </c>
      <c r="AE1725">
        <v>23.038285310692672</v>
      </c>
      <c r="AF1725">
        <v>-9.3518232367677498</v>
      </c>
      <c r="AG1725">
        <v>8.3161203766103728</v>
      </c>
      <c r="AH1725">
        <v>2.3476100673509759</v>
      </c>
      <c r="AI1725">
        <v>-1.6593403110139648</v>
      </c>
      <c r="AJ1725">
        <v>0.218628837227307</v>
      </c>
      <c r="AK1725">
        <v>-1.884093252648964</v>
      </c>
      <c r="AL1725">
        <v>-8.1404894183078476</v>
      </c>
      <c r="AM1725">
        <v>2.9140955629070709E-4</v>
      </c>
      <c r="AN1725" s="2"/>
    </row>
    <row r="1726" spans="1:40" x14ac:dyDescent="0.45">
      <c r="A1726">
        <v>1725</v>
      </c>
      <c r="B1726" t="s">
        <v>975</v>
      </c>
      <c r="C1726">
        <v>2007</v>
      </c>
      <c r="D1726">
        <v>33</v>
      </c>
      <c r="E1726" t="s">
        <v>40</v>
      </c>
      <c r="F1726" t="s">
        <v>13</v>
      </c>
      <c r="G1726">
        <v>653</v>
      </c>
      <c r="H1726">
        <v>79</v>
      </c>
      <c r="I1726">
        <v>191</v>
      </c>
      <c r="J1726">
        <v>131</v>
      </c>
      <c r="K1726">
        <v>37</v>
      </c>
      <c r="L1726">
        <v>2</v>
      </c>
      <c r="M1726">
        <v>3</v>
      </c>
      <c r="N1726">
        <v>53</v>
      </c>
      <c r="O1726">
        <v>124</v>
      </c>
      <c r="P1726" s="28">
        <v>5</v>
      </c>
      <c r="Q1726">
        <v>4.5</v>
      </c>
      <c r="R1726">
        <v>0.9</v>
      </c>
      <c r="S1726">
        <v>22</v>
      </c>
      <c r="T1726">
        <v>-1</v>
      </c>
      <c r="U1726">
        <v>5</v>
      </c>
      <c r="V1726">
        <v>-47.217614202620098</v>
      </c>
      <c r="W1726">
        <v>11.887412369671507</v>
      </c>
      <c r="X1726">
        <v>2.7498287481258914</v>
      </c>
      <c r="Y1726">
        <v>18.43129295167979</v>
      </c>
      <c r="Z1726">
        <v>-7.8023920604786703</v>
      </c>
      <c r="AA1726">
        <v>-3.3933336002901937</v>
      </c>
      <c r="AB1726">
        <v>-0.269234836087136</v>
      </c>
      <c r="AC1726">
        <v>0.1201081362864207</v>
      </c>
      <c r="AD1726">
        <v>-2.296919833763313</v>
      </c>
      <c r="AE1726">
        <v>23.038285310692672</v>
      </c>
      <c r="AF1726">
        <v>-9.3518232367677498</v>
      </c>
      <c r="AG1726">
        <v>9.8480372880912306</v>
      </c>
      <c r="AH1726">
        <v>1.320530662884924</v>
      </c>
      <c r="AI1726">
        <v>-2.4336991228204821</v>
      </c>
      <c r="AJ1726">
        <v>0.218628837227307</v>
      </c>
      <c r="AK1726">
        <v>-0.67289044737463</v>
      </c>
      <c r="AL1726">
        <v>-5.823783035542526</v>
      </c>
      <c r="AM1726">
        <v>2.9476852614091953E-3</v>
      </c>
      <c r="AN1726" s="2"/>
    </row>
    <row r="1727" spans="1:40" x14ac:dyDescent="0.45">
      <c r="A1727">
        <v>1726</v>
      </c>
      <c r="B1727" t="s">
        <v>173</v>
      </c>
      <c r="C1727">
        <v>1967</v>
      </c>
      <c r="D1727">
        <v>23</v>
      </c>
      <c r="E1727" t="s">
        <v>46</v>
      </c>
      <c r="F1727" t="s">
        <v>17</v>
      </c>
      <c r="G1727">
        <v>580</v>
      </c>
      <c r="H1727">
        <v>73</v>
      </c>
      <c r="I1727">
        <v>136</v>
      </c>
      <c r="J1727">
        <v>92</v>
      </c>
      <c r="K1727">
        <v>27</v>
      </c>
      <c r="L1727">
        <v>11</v>
      </c>
      <c r="M1727">
        <v>29</v>
      </c>
      <c r="N1727">
        <v>81</v>
      </c>
      <c r="O1727">
        <v>131</v>
      </c>
      <c r="P1727" s="28">
        <v>5</v>
      </c>
      <c r="Q1727">
        <v>5.7</v>
      </c>
      <c r="R1727">
        <v>-0.4</v>
      </c>
      <c r="S1727">
        <v>20</v>
      </c>
      <c r="T1727">
        <v>3</v>
      </c>
      <c r="U1727">
        <v>-8</v>
      </c>
      <c r="V1727">
        <v>-47.217614202620098</v>
      </c>
      <c r="W1727">
        <v>10.558497969999195</v>
      </c>
      <c r="X1727">
        <v>2.5409809951036717</v>
      </c>
      <c r="Y1727">
        <v>13.123852572923829</v>
      </c>
      <c r="Z1727">
        <v>-5.4795425157560125</v>
      </c>
      <c r="AA1727">
        <v>-2.4762164110225742</v>
      </c>
      <c r="AB1727">
        <v>-1.4807915984792479</v>
      </c>
      <c r="AC1727">
        <v>1.1610453174354001</v>
      </c>
      <c r="AD1727">
        <v>-3.5103869157514782</v>
      </c>
      <c r="AE1727">
        <v>24.338833675005969</v>
      </c>
      <c r="AF1727">
        <v>-9.3518232367677498</v>
      </c>
      <c r="AG1727">
        <v>12.474180564915558</v>
      </c>
      <c r="AH1727">
        <v>-0.58690251683774397</v>
      </c>
      <c r="AI1727">
        <v>-2.2124537480186199</v>
      </c>
      <c r="AJ1727">
        <v>-0.65588651168192103</v>
      </c>
      <c r="AK1727">
        <v>1.076624715799408</v>
      </c>
      <c r="AL1727">
        <v>-7.6976018457524074</v>
      </c>
      <c r="AM1727">
        <v>4.5370849066409669E-4</v>
      </c>
      <c r="AN1727" s="2"/>
    </row>
    <row r="1728" spans="1:40" x14ac:dyDescent="0.45">
      <c r="A1728">
        <v>1727</v>
      </c>
      <c r="B1728" t="s">
        <v>620</v>
      </c>
      <c r="C1728">
        <v>1990</v>
      </c>
      <c r="D1728">
        <v>24</v>
      </c>
      <c r="E1728" t="s">
        <v>65</v>
      </c>
      <c r="F1728" t="s">
        <v>17</v>
      </c>
      <c r="G1728">
        <v>664</v>
      </c>
      <c r="H1728">
        <v>87</v>
      </c>
      <c r="I1728">
        <v>171</v>
      </c>
      <c r="J1728">
        <v>109</v>
      </c>
      <c r="K1728">
        <v>27</v>
      </c>
      <c r="L1728">
        <v>2</v>
      </c>
      <c r="M1728">
        <v>7</v>
      </c>
      <c r="N1728">
        <v>33</v>
      </c>
      <c r="O1728">
        <v>123</v>
      </c>
      <c r="P1728" s="28">
        <v>5</v>
      </c>
      <c r="Q1728">
        <v>4</v>
      </c>
      <c r="R1728">
        <v>1.1000000000000001</v>
      </c>
      <c r="S1728">
        <v>16</v>
      </c>
      <c r="T1728">
        <v>0</v>
      </c>
      <c r="U1728">
        <v>7</v>
      </c>
      <c r="V1728">
        <v>-47.217614202620098</v>
      </c>
      <c r="W1728">
        <v>12.087659744964595</v>
      </c>
      <c r="X1728">
        <v>3.028292418822184</v>
      </c>
      <c r="Y1728">
        <v>16.501314632132168</v>
      </c>
      <c r="Z1728">
        <v>-6.4920666762761456</v>
      </c>
      <c r="AA1728">
        <v>-2.4762164110225742</v>
      </c>
      <c r="AB1728">
        <v>-0.269234836087136</v>
      </c>
      <c r="AC1728">
        <v>0.28025231800164829</v>
      </c>
      <c r="AD1728">
        <v>-1.4301576323431948</v>
      </c>
      <c r="AE1728">
        <v>22.852492687219346</v>
      </c>
      <c r="AF1728">
        <v>-9.3518232367677498</v>
      </c>
      <c r="AG1728">
        <v>8.7538109227477605</v>
      </c>
      <c r="AH1728">
        <v>1.613981921303796</v>
      </c>
      <c r="AI1728">
        <v>-1.7699629984148959</v>
      </c>
      <c r="AJ1728">
        <v>0</v>
      </c>
      <c r="AK1728">
        <v>-0.94204662632448199</v>
      </c>
      <c r="AL1728">
        <v>-4.8313179746647794</v>
      </c>
      <c r="AM1728">
        <v>7.9128889473537804E-3</v>
      </c>
      <c r="AN1728" s="2"/>
    </row>
    <row r="1729" spans="1:40" x14ac:dyDescent="0.45">
      <c r="A1729">
        <v>1728</v>
      </c>
      <c r="B1729" t="s">
        <v>141</v>
      </c>
      <c r="C1729">
        <v>1987</v>
      </c>
      <c r="D1729">
        <v>27</v>
      </c>
      <c r="E1729" t="s">
        <v>55</v>
      </c>
      <c r="F1729" t="s">
        <v>13</v>
      </c>
      <c r="G1729">
        <v>667</v>
      </c>
      <c r="H1729">
        <v>111</v>
      </c>
      <c r="I1729">
        <v>188</v>
      </c>
      <c r="J1729">
        <v>105</v>
      </c>
      <c r="K1729">
        <v>32</v>
      </c>
      <c r="L1729">
        <v>4</v>
      </c>
      <c r="M1729">
        <v>5</v>
      </c>
      <c r="N1729">
        <v>39</v>
      </c>
      <c r="O1729">
        <v>146</v>
      </c>
      <c r="P1729" s="28">
        <v>5</v>
      </c>
      <c r="Q1729">
        <v>4.9000000000000004</v>
      </c>
      <c r="R1729">
        <v>-0.5</v>
      </c>
      <c r="S1729">
        <v>33</v>
      </c>
      <c r="T1729">
        <v>-2</v>
      </c>
      <c r="U1729">
        <v>1</v>
      </c>
      <c r="V1729">
        <v>-47.217614202620098</v>
      </c>
      <c r="W1729">
        <v>12.142272665499075</v>
      </c>
      <c r="X1729">
        <v>3.8636834309110624</v>
      </c>
      <c r="Y1729">
        <v>18.141796203747646</v>
      </c>
      <c r="Z1729">
        <v>-6.2538256973302317</v>
      </c>
      <c r="AA1729">
        <v>-2.9347750056563839</v>
      </c>
      <c r="AB1729">
        <v>-0.538469672174272</v>
      </c>
      <c r="AC1729">
        <v>0.20018022714403449</v>
      </c>
      <c r="AD1729">
        <v>-1.6901862927692302</v>
      </c>
      <c r="AE1729">
        <v>27.125723027105888</v>
      </c>
      <c r="AF1729">
        <v>-9.3518232367677498</v>
      </c>
      <c r="AG1729">
        <v>10.723418380366008</v>
      </c>
      <c r="AH1729">
        <v>-0.73362814604717996</v>
      </c>
      <c r="AI1729">
        <v>-3.6505486842307229</v>
      </c>
      <c r="AJ1729">
        <v>0.437257674454614</v>
      </c>
      <c r="AK1729">
        <v>-0.134578089474926</v>
      </c>
      <c r="AL1729">
        <v>0.12888258215753662</v>
      </c>
      <c r="AM1729">
        <v>0.53217611882327442</v>
      </c>
      <c r="AN1729" s="2"/>
    </row>
    <row r="1730" spans="1:40" x14ac:dyDescent="0.45">
      <c r="A1730">
        <v>1729</v>
      </c>
      <c r="B1730" t="s">
        <v>185</v>
      </c>
      <c r="C1730">
        <v>1977</v>
      </c>
      <c r="D1730">
        <v>29</v>
      </c>
      <c r="E1730" t="s">
        <v>73</v>
      </c>
      <c r="F1730" t="s">
        <v>17</v>
      </c>
      <c r="G1730">
        <v>563</v>
      </c>
      <c r="H1730">
        <v>67</v>
      </c>
      <c r="I1730">
        <v>136</v>
      </c>
      <c r="J1730">
        <v>69</v>
      </c>
      <c r="K1730">
        <v>34</v>
      </c>
      <c r="L1730">
        <v>2</v>
      </c>
      <c r="M1730">
        <v>2</v>
      </c>
      <c r="N1730">
        <v>58</v>
      </c>
      <c r="O1730">
        <v>133</v>
      </c>
      <c r="P1730" s="28">
        <v>5</v>
      </c>
      <c r="Q1730">
        <v>4.7</v>
      </c>
      <c r="R1730">
        <v>1</v>
      </c>
      <c r="S1730">
        <v>23</v>
      </c>
      <c r="T1730">
        <v>0</v>
      </c>
      <c r="U1730">
        <v>2</v>
      </c>
      <c r="V1730">
        <v>-47.217614202620098</v>
      </c>
      <c r="W1730">
        <v>10.249024753637149</v>
      </c>
      <c r="X1730">
        <v>2.332133242081452</v>
      </c>
      <c r="Y1730">
        <v>13.123852572923829</v>
      </c>
      <c r="Z1730">
        <v>-4.1096568868170094</v>
      </c>
      <c r="AA1730">
        <v>-3.1181984435099079</v>
      </c>
      <c r="AB1730">
        <v>-0.269234836087136</v>
      </c>
      <c r="AC1730">
        <v>8.0072090857613798E-2</v>
      </c>
      <c r="AD1730">
        <v>-2.5136103841183424</v>
      </c>
      <c r="AE1730">
        <v>24.710418921952623</v>
      </c>
      <c r="AF1730">
        <v>-9.3518232367677498</v>
      </c>
      <c r="AG1730">
        <v>10.285727834228618</v>
      </c>
      <c r="AH1730">
        <v>1.4672562920943599</v>
      </c>
      <c r="AI1730">
        <v>-2.5443218102214127</v>
      </c>
      <c r="AJ1730">
        <v>0</v>
      </c>
      <c r="AK1730">
        <v>-0.269156178949852</v>
      </c>
      <c r="AL1730">
        <v>-7.1451302713158604</v>
      </c>
      <c r="AM1730">
        <v>7.8807392745721923E-4</v>
      </c>
      <c r="AN1730" s="2"/>
    </row>
    <row r="1731" spans="1:40" x14ac:dyDescent="0.45">
      <c r="A1731">
        <v>1730</v>
      </c>
      <c r="B1731" t="s">
        <v>340</v>
      </c>
      <c r="C1731">
        <v>2000</v>
      </c>
      <c r="D1731">
        <v>35</v>
      </c>
      <c r="E1731" t="s">
        <v>65</v>
      </c>
      <c r="F1731" t="s">
        <v>17</v>
      </c>
      <c r="G1731">
        <v>458</v>
      </c>
      <c r="H1731">
        <v>74</v>
      </c>
      <c r="I1731">
        <v>135</v>
      </c>
      <c r="J1731">
        <v>85</v>
      </c>
      <c r="K1731">
        <v>21</v>
      </c>
      <c r="L1731">
        <v>5</v>
      </c>
      <c r="M1731">
        <v>5</v>
      </c>
      <c r="N1731">
        <v>56</v>
      </c>
      <c r="O1731">
        <v>163</v>
      </c>
      <c r="P1731" s="28">
        <v>5</v>
      </c>
      <c r="Q1731">
        <v>5</v>
      </c>
      <c r="R1731">
        <v>-0.4</v>
      </c>
      <c r="S1731">
        <v>45</v>
      </c>
      <c r="T1731">
        <v>0</v>
      </c>
      <c r="U1731">
        <v>0</v>
      </c>
      <c r="V1731">
        <v>-47.217614202620098</v>
      </c>
      <c r="W1731">
        <v>8.3375725349303984</v>
      </c>
      <c r="X1731">
        <v>2.5757889539407084</v>
      </c>
      <c r="Y1731">
        <v>13.027353656946449</v>
      </c>
      <c r="Z1731">
        <v>-5.062620802600664</v>
      </c>
      <c r="AA1731">
        <v>-1.925946097462002</v>
      </c>
      <c r="AB1731">
        <v>-0.67308709021783997</v>
      </c>
      <c r="AC1731">
        <v>0.20018022714403449</v>
      </c>
      <c r="AD1731">
        <v>-2.4269341639763304</v>
      </c>
      <c r="AE1731">
        <v>30.284197626152466</v>
      </c>
      <c r="AF1731">
        <v>-9.3518232367677498</v>
      </c>
      <c r="AG1731">
        <v>10.942263653434701</v>
      </c>
      <c r="AH1731">
        <v>-0.58690251683774397</v>
      </c>
      <c r="AI1731">
        <v>-4.9780209330418943</v>
      </c>
      <c r="AJ1731">
        <v>0</v>
      </c>
      <c r="AK1731">
        <v>0</v>
      </c>
      <c r="AL1731">
        <v>-6.8555923909755645</v>
      </c>
      <c r="AM1731">
        <v>1.0524385449351124E-3</v>
      </c>
      <c r="AN1731" s="2"/>
    </row>
    <row r="1732" spans="1:40" x14ac:dyDescent="0.45">
      <c r="A1732">
        <v>1731</v>
      </c>
      <c r="B1732" t="s">
        <v>528</v>
      </c>
      <c r="C1732">
        <v>1953</v>
      </c>
      <c r="D1732">
        <v>31</v>
      </c>
      <c r="E1732" t="s">
        <v>233</v>
      </c>
      <c r="F1732" t="s">
        <v>17</v>
      </c>
      <c r="G1732">
        <v>693</v>
      </c>
      <c r="H1732">
        <v>126</v>
      </c>
      <c r="I1732">
        <v>194</v>
      </c>
      <c r="J1732">
        <v>124</v>
      </c>
      <c r="K1732">
        <v>41</v>
      </c>
      <c r="L1732">
        <v>6</v>
      </c>
      <c r="M1732">
        <v>7</v>
      </c>
      <c r="N1732">
        <v>28</v>
      </c>
      <c r="O1732">
        <v>109</v>
      </c>
      <c r="P1732" s="28">
        <v>5</v>
      </c>
      <c r="Q1732">
        <v>5</v>
      </c>
      <c r="R1732">
        <v>0.8</v>
      </c>
      <c r="S1732">
        <v>14</v>
      </c>
      <c r="T1732">
        <v>3</v>
      </c>
      <c r="U1732">
        <v>2</v>
      </c>
      <c r="V1732">
        <v>-47.217614202620098</v>
      </c>
      <c r="W1732">
        <v>12.615584643464556</v>
      </c>
      <c r="X1732">
        <v>4.3858028134666114</v>
      </c>
      <c r="Y1732">
        <v>18.720789699611935</v>
      </c>
      <c r="Z1732">
        <v>-7.385470347323321</v>
      </c>
      <c r="AA1732">
        <v>-3.7601804759972417</v>
      </c>
      <c r="AB1732">
        <v>-0.80770450826140805</v>
      </c>
      <c r="AC1732">
        <v>0.28025231800164829</v>
      </c>
      <c r="AD1732">
        <v>-1.2134670819881652</v>
      </c>
      <c r="AE1732">
        <v>20.251395958592752</v>
      </c>
      <c r="AF1732">
        <v>-9.3518232367677498</v>
      </c>
      <c r="AG1732">
        <v>10.942263653434701</v>
      </c>
      <c r="AH1732">
        <v>1.1738050336754879</v>
      </c>
      <c r="AI1732">
        <v>-1.548717623613034</v>
      </c>
      <c r="AJ1732">
        <v>-0.65588651168192103</v>
      </c>
      <c r="AK1732">
        <v>-0.269156178949852</v>
      </c>
      <c r="AL1732">
        <v>-3.8401260469550969</v>
      </c>
      <c r="AM1732">
        <v>2.1038750785299348E-2</v>
      </c>
      <c r="AN1732" s="2"/>
    </row>
    <row r="1733" spans="1:40" x14ac:dyDescent="0.45">
      <c r="A1733">
        <v>1732</v>
      </c>
      <c r="B1733" t="s">
        <v>436</v>
      </c>
      <c r="C1733">
        <v>1993</v>
      </c>
      <c r="D1733">
        <v>31</v>
      </c>
      <c r="E1733" t="s">
        <v>28</v>
      </c>
      <c r="F1733" t="s">
        <v>17</v>
      </c>
      <c r="G1733">
        <v>637</v>
      </c>
      <c r="H1733">
        <v>90</v>
      </c>
      <c r="I1733">
        <v>131</v>
      </c>
      <c r="J1733">
        <v>68</v>
      </c>
      <c r="K1733">
        <v>35</v>
      </c>
      <c r="L1733">
        <v>4</v>
      </c>
      <c r="M1733">
        <v>5</v>
      </c>
      <c r="N1733">
        <v>117</v>
      </c>
      <c r="O1733">
        <v>136</v>
      </c>
      <c r="P1733" s="28">
        <v>5</v>
      </c>
      <c r="Q1733">
        <v>5.3</v>
      </c>
      <c r="R1733">
        <v>0.5</v>
      </c>
      <c r="S1733">
        <v>24</v>
      </c>
      <c r="T1733">
        <v>2</v>
      </c>
      <c r="U1733">
        <v>-5</v>
      </c>
      <c r="V1733">
        <v>-47.217614202620098</v>
      </c>
      <c r="W1733">
        <v>11.596143460154288</v>
      </c>
      <c r="X1733">
        <v>3.1327162953332941</v>
      </c>
      <c r="Y1733">
        <v>12.641357993036923</v>
      </c>
      <c r="Z1733">
        <v>-4.0500966420805309</v>
      </c>
      <c r="AA1733">
        <v>-3.2099101624366702</v>
      </c>
      <c r="AB1733">
        <v>-0.538469672174272</v>
      </c>
      <c r="AC1733">
        <v>0.20018022714403449</v>
      </c>
      <c r="AD1733">
        <v>-5.0705588783076907</v>
      </c>
      <c r="AE1733">
        <v>25.267796792372607</v>
      </c>
      <c r="AF1733">
        <v>-9.3518232367677498</v>
      </c>
      <c r="AG1733">
        <v>11.598799472640783</v>
      </c>
      <c r="AH1733">
        <v>0.73362814604717996</v>
      </c>
      <c r="AI1733">
        <v>-2.6549444976223437</v>
      </c>
      <c r="AJ1733">
        <v>-0.437257674454614</v>
      </c>
      <c r="AK1733">
        <v>0.67289044737463</v>
      </c>
      <c r="AL1733">
        <v>-6.6871621323602266</v>
      </c>
      <c r="AM1733">
        <v>1.2452634415803358E-3</v>
      </c>
      <c r="AN1733" s="2"/>
    </row>
    <row r="1734" spans="1:40" x14ac:dyDescent="0.45">
      <c r="A1734">
        <v>1733</v>
      </c>
      <c r="B1734" t="s">
        <v>396</v>
      </c>
      <c r="C1734">
        <v>1996</v>
      </c>
      <c r="D1734">
        <v>26</v>
      </c>
      <c r="E1734" t="s">
        <v>158</v>
      </c>
      <c r="F1734" t="s">
        <v>13</v>
      </c>
      <c r="G1734">
        <v>483</v>
      </c>
      <c r="H1734">
        <v>73</v>
      </c>
      <c r="I1734">
        <v>131</v>
      </c>
      <c r="J1734">
        <v>73</v>
      </c>
      <c r="K1734">
        <v>28</v>
      </c>
      <c r="L1734">
        <v>3</v>
      </c>
      <c r="M1734">
        <v>4</v>
      </c>
      <c r="N1734">
        <v>46</v>
      </c>
      <c r="O1734">
        <v>137</v>
      </c>
      <c r="P1734" s="28">
        <v>5</v>
      </c>
      <c r="Q1734">
        <v>4</v>
      </c>
      <c r="R1734">
        <v>1.2</v>
      </c>
      <c r="S1734">
        <v>20</v>
      </c>
      <c r="T1734">
        <v>0</v>
      </c>
      <c r="U1734">
        <v>9</v>
      </c>
      <c r="V1734">
        <v>-47.217614202620098</v>
      </c>
      <c r="W1734">
        <v>8.7926802060510543</v>
      </c>
      <c r="X1734">
        <v>2.5409809951036717</v>
      </c>
      <c r="Y1734">
        <v>12.641357993036923</v>
      </c>
      <c r="Z1734">
        <v>-4.3478978657629233</v>
      </c>
      <c r="AA1734">
        <v>-2.5679281299493359</v>
      </c>
      <c r="AB1734">
        <v>-0.40385225413070402</v>
      </c>
      <c r="AC1734">
        <v>0.1601441817152276</v>
      </c>
      <c r="AD1734">
        <v>-1.9935530632662715</v>
      </c>
      <c r="AE1734">
        <v>25.453589415845936</v>
      </c>
      <c r="AF1734">
        <v>-9.3518232367677498</v>
      </c>
      <c r="AG1734">
        <v>8.7538109227477605</v>
      </c>
      <c r="AH1734">
        <v>1.7607075505132319</v>
      </c>
      <c r="AI1734">
        <v>-2.2124537480186199</v>
      </c>
      <c r="AJ1734">
        <v>0</v>
      </c>
      <c r="AK1734">
        <v>-1.211202805274334</v>
      </c>
      <c r="AL1734">
        <v>-9.2030540407762302</v>
      </c>
      <c r="AM1734">
        <v>1.0072114833852228E-4</v>
      </c>
      <c r="AN1734" s="2"/>
    </row>
    <row r="1735" spans="1:40" x14ac:dyDescent="0.45">
      <c r="A1735">
        <v>1734</v>
      </c>
      <c r="B1735" t="s">
        <v>383</v>
      </c>
      <c r="C1735">
        <v>2017</v>
      </c>
      <c r="D1735">
        <v>33</v>
      </c>
      <c r="E1735" t="s">
        <v>22</v>
      </c>
      <c r="F1735" t="s">
        <v>13</v>
      </c>
      <c r="G1735">
        <v>682</v>
      </c>
      <c r="H1735">
        <v>96</v>
      </c>
      <c r="I1735">
        <v>157</v>
      </c>
      <c r="J1735">
        <v>106</v>
      </c>
      <c r="K1735">
        <v>26</v>
      </c>
      <c r="L1735">
        <v>4</v>
      </c>
      <c r="M1735">
        <v>23</v>
      </c>
      <c r="N1735">
        <v>72</v>
      </c>
      <c r="O1735">
        <v>104</v>
      </c>
      <c r="P1735" s="28">
        <v>5</v>
      </c>
      <c r="Q1735">
        <v>2.9</v>
      </c>
      <c r="R1735">
        <v>1.7</v>
      </c>
      <c r="S1735">
        <v>8</v>
      </c>
      <c r="T1735">
        <v>1</v>
      </c>
      <c r="U1735">
        <v>21</v>
      </c>
      <c r="V1735">
        <v>-47.217614202620098</v>
      </c>
      <c r="W1735">
        <v>12.415337268171468</v>
      </c>
      <c r="X1735">
        <v>3.3415640483555133</v>
      </c>
      <c r="Y1735">
        <v>15.150329808448832</v>
      </c>
      <c r="Z1735">
        <v>-6.3133859420667102</v>
      </c>
      <c r="AA1735">
        <v>-2.384504692095812</v>
      </c>
      <c r="AB1735">
        <v>-0.538469672174272</v>
      </c>
      <c r="AC1735">
        <v>0.92082904486255868</v>
      </c>
      <c r="AD1735">
        <v>-3.120343925112425</v>
      </c>
      <c r="AE1735">
        <v>19.322432841226114</v>
      </c>
      <c r="AF1735">
        <v>-9.3518232367677498</v>
      </c>
      <c r="AG1735">
        <v>6.3465129189921266</v>
      </c>
      <c r="AH1735">
        <v>2.494335696560412</v>
      </c>
      <c r="AI1735">
        <v>-0.88498149920744795</v>
      </c>
      <c r="AJ1735">
        <v>-0.218628837227307</v>
      </c>
      <c r="AK1735">
        <v>-2.826139878973446</v>
      </c>
      <c r="AL1735">
        <v>-12.864550259628245</v>
      </c>
      <c r="AM1735">
        <v>2.5881872058861961E-6</v>
      </c>
      <c r="AN1735" s="2"/>
    </row>
    <row r="1736" spans="1:40" x14ac:dyDescent="0.45">
      <c r="A1736">
        <v>1735</v>
      </c>
      <c r="B1736" t="s">
        <v>601</v>
      </c>
      <c r="C1736">
        <v>2004</v>
      </c>
      <c r="D1736">
        <v>27</v>
      </c>
      <c r="E1736" t="s">
        <v>235</v>
      </c>
      <c r="F1736" t="s">
        <v>13</v>
      </c>
      <c r="G1736">
        <v>576</v>
      </c>
      <c r="H1736">
        <v>96</v>
      </c>
      <c r="I1736">
        <v>150</v>
      </c>
      <c r="J1736">
        <v>78</v>
      </c>
      <c r="K1736">
        <v>41</v>
      </c>
      <c r="L1736">
        <v>3</v>
      </c>
      <c r="M1736">
        <v>3</v>
      </c>
      <c r="N1736">
        <v>68</v>
      </c>
      <c r="O1736">
        <v>162</v>
      </c>
      <c r="P1736" s="28">
        <v>5</v>
      </c>
      <c r="Q1736">
        <v>5</v>
      </c>
      <c r="R1736">
        <v>-1.2</v>
      </c>
      <c r="S1736">
        <v>44</v>
      </c>
      <c r="T1736">
        <v>-2</v>
      </c>
      <c r="U1736">
        <v>-1</v>
      </c>
      <c r="V1736">
        <v>-47.217614202620098</v>
      </c>
      <c r="W1736">
        <v>10.485680742619891</v>
      </c>
      <c r="X1736">
        <v>3.3415640483555133</v>
      </c>
      <c r="Y1736">
        <v>14.474837396607164</v>
      </c>
      <c r="Z1736">
        <v>-4.6456990894453147</v>
      </c>
      <c r="AA1736">
        <v>-3.7601804759972417</v>
      </c>
      <c r="AB1736">
        <v>-0.40385225413070402</v>
      </c>
      <c r="AC1736">
        <v>0.1201081362864207</v>
      </c>
      <c r="AD1736">
        <v>-2.9469914848284011</v>
      </c>
      <c r="AE1736">
        <v>30.098405002679137</v>
      </c>
      <c r="AF1736">
        <v>-9.3518232367677498</v>
      </c>
      <c r="AG1736">
        <v>10.942263653434701</v>
      </c>
      <c r="AH1736">
        <v>-1.7607075505132319</v>
      </c>
      <c r="AI1736">
        <v>-4.8673982456409641</v>
      </c>
      <c r="AJ1736">
        <v>0.437257674454614</v>
      </c>
      <c r="AK1736">
        <v>0.134578089474926</v>
      </c>
      <c r="AL1736">
        <v>-4.9195717960313381</v>
      </c>
      <c r="AM1736">
        <v>7.2493206303037424E-3</v>
      </c>
      <c r="AN1736" s="2"/>
    </row>
    <row r="1737" spans="1:40" x14ac:dyDescent="0.45">
      <c r="A1737">
        <v>1736</v>
      </c>
      <c r="B1737" t="s">
        <v>947</v>
      </c>
      <c r="C1737">
        <v>1986</v>
      </c>
      <c r="D1737">
        <v>27</v>
      </c>
      <c r="E1737" t="s">
        <v>28</v>
      </c>
      <c r="F1737" t="s">
        <v>17</v>
      </c>
      <c r="G1737">
        <v>690</v>
      </c>
      <c r="H1737">
        <v>107</v>
      </c>
      <c r="I1737">
        <v>186</v>
      </c>
      <c r="J1737">
        <v>119</v>
      </c>
      <c r="K1737">
        <v>46</v>
      </c>
      <c r="L1737">
        <v>2</v>
      </c>
      <c r="M1737">
        <v>24</v>
      </c>
      <c r="N1737">
        <v>74</v>
      </c>
      <c r="O1737">
        <v>133</v>
      </c>
      <c r="P1737" s="28">
        <v>5</v>
      </c>
      <c r="Q1737">
        <v>4.3</v>
      </c>
      <c r="R1737">
        <v>-0.3</v>
      </c>
      <c r="S1737">
        <v>26</v>
      </c>
      <c r="T1737">
        <v>0</v>
      </c>
      <c r="U1737">
        <v>6</v>
      </c>
      <c r="V1737">
        <v>-47.217614202620098</v>
      </c>
      <c r="W1737">
        <v>12.560971722930077</v>
      </c>
      <c r="X1737">
        <v>3.7244515955629161</v>
      </c>
      <c r="Y1737">
        <v>17.948798371792883</v>
      </c>
      <c r="Z1737">
        <v>-7.0876691236409295</v>
      </c>
      <c r="AA1737">
        <v>-4.2187390706310524</v>
      </c>
      <c r="AB1737">
        <v>-0.269234836087136</v>
      </c>
      <c r="AC1737">
        <v>0.96086509029136558</v>
      </c>
      <c r="AD1737">
        <v>-3.2070201452544369</v>
      </c>
      <c r="AE1737">
        <v>24.710418921952623</v>
      </c>
      <c r="AF1737">
        <v>-9.3518232367677498</v>
      </c>
      <c r="AG1737">
        <v>9.4103467419538429</v>
      </c>
      <c r="AH1737">
        <v>-0.44017688762830798</v>
      </c>
      <c r="AI1737">
        <v>-2.8761898724242059</v>
      </c>
      <c r="AJ1737">
        <v>0</v>
      </c>
      <c r="AK1737">
        <v>-0.807468536849556</v>
      </c>
      <c r="AL1737">
        <v>-6.1600834674197626</v>
      </c>
      <c r="AM1737">
        <v>2.1076255074541561E-3</v>
      </c>
      <c r="AN1737" s="2"/>
    </row>
    <row r="1738" spans="1:40" x14ac:dyDescent="0.45">
      <c r="A1738">
        <v>1737</v>
      </c>
      <c r="B1738" t="s">
        <v>976</v>
      </c>
      <c r="C1738">
        <v>2004</v>
      </c>
      <c r="D1738">
        <v>30</v>
      </c>
      <c r="E1738" t="s">
        <v>22</v>
      </c>
      <c r="F1738" t="s">
        <v>13</v>
      </c>
      <c r="G1738">
        <v>680</v>
      </c>
      <c r="H1738">
        <v>109</v>
      </c>
      <c r="I1738">
        <v>174</v>
      </c>
      <c r="J1738">
        <v>107</v>
      </c>
      <c r="K1738">
        <v>34</v>
      </c>
      <c r="L1738">
        <v>2</v>
      </c>
      <c r="M1738">
        <v>3</v>
      </c>
      <c r="N1738">
        <v>88</v>
      </c>
      <c r="O1738">
        <v>137</v>
      </c>
      <c r="P1738" s="28">
        <v>5</v>
      </c>
      <c r="Q1738">
        <v>5.5</v>
      </c>
      <c r="R1738">
        <v>-1</v>
      </c>
      <c r="S1738">
        <v>36</v>
      </c>
      <c r="T1738">
        <v>1</v>
      </c>
      <c r="U1738">
        <v>-6</v>
      </c>
      <c r="V1738">
        <v>-47.217614202620098</v>
      </c>
      <c r="W1738">
        <v>12.378928654481815</v>
      </c>
      <c r="X1738">
        <v>3.7940675132369894</v>
      </c>
      <c r="Y1738">
        <v>16.790811380064312</v>
      </c>
      <c r="Z1738">
        <v>-6.3729461868031887</v>
      </c>
      <c r="AA1738">
        <v>-3.1181984435099079</v>
      </c>
      <c r="AB1738">
        <v>-0.269234836087136</v>
      </c>
      <c r="AC1738">
        <v>0.1201081362864207</v>
      </c>
      <c r="AD1738">
        <v>-3.8137536862485195</v>
      </c>
      <c r="AE1738">
        <v>25.453589415845936</v>
      </c>
      <c r="AF1738">
        <v>-9.3518232367677498</v>
      </c>
      <c r="AG1738">
        <v>12.036490018778171</v>
      </c>
      <c r="AH1738">
        <v>-1.4672562920943599</v>
      </c>
      <c r="AI1738">
        <v>-3.9824167464335156</v>
      </c>
      <c r="AJ1738">
        <v>-0.218628837227307</v>
      </c>
      <c r="AK1738">
        <v>0.807468536849556</v>
      </c>
      <c r="AL1738">
        <v>-4.4304088122485847</v>
      </c>
      <c r="AM1738">
        <v>1.1769450200882426E-2</v>
      </c>
      <c r="AN1738" s="2"/>
    </row>
    <row r="1739" spans="1:40" x14ac:dyDescent="0.45">
      <c r="A1739">
        <v>1738</v>
      </c>
      <c r="B1739" t="s">
        <v>977</v>
      </c>
      <c r="C1739">
        <v>2022</v>
      </c>
      <c r="D1739">
        <v>24</v>
      </c>
      <c r="E1739" t="s">
        <v>46</v>
      </c>
      <c r="F1739" t="s">
        <v>13</v>
      </c>
      <c r="G1739">
        <v>558</v>
      </c>
      <c r="H1739">
        <v>72</v>
      </c>
      <c r="I1739">
        <v>132</v>
      </c>
      <c r="J1739">
        <v>88</v>
      </c>
      <c r="K1739">
        <v>20</v>
      </c>
      <c r="L1739">
        <v>2</v>
      </c>
      <c r="M1739">
        <v>11</v>
      </c>
      <c r="N1739">
        <v>22</v>
      </c>
      <c r="O1739">
        <v>102</v>
      </c>
      <c r="P1739" s="28">
        <v>5</v>
      </c>
      <c r="Q1739">
        <v>3.3</v>
      </c>
      <c r="R1739">
        <v>2.6</v>
      </c>
      <c r="S1739">
        <v>1</v>
      </c>
      <c r="T1739">
        <v>3</v>
      </c>
      <c r="U1739">
        <v>16</v>
      </c>
      <c r="V1739">
        <v>-47.217614202620098</v>
      </c>
      <c r="W1739">
        <v>10.158003219413018</v>
      </c>
      <c r="X1739">
        <v>2.506173036266635</v>
      </c>
      <c r="Y1739">
        <v>12.737856909014305</v>
      </c>
      <c r="Z1739">
        <v>-5.2413015368100986</v>
      </c>
      <c r="AA1739">
        <v>-1.83423437853524</v>
      </c>
      <c r="AB1739">
        <v>-0.269234836087136</v>
      </c>
      <c r="AC1739">
        <v>0.44039649971687589</v>
      </c>
      <c r="AD1739">
        <v>-0.95343842156212988</v>
      </c>
      <c r="AE1739">
        <v>18.950847594279455</v>
      </c>
      <c r="AF1739">
        <v>-9.3518232367677498</v>
      </c>
      <c r="AG1739">
        <v>7.2218940112669019</v>
      </c>
      <c r="AH1739">
        <v>3.814866359445336</v>
      </c>
      <c r="AI1739">
        <v>-0.11062268740093099</v>
      </c>
      <c r="AJ1739">
        <v>-0.65588651168192103</v>
      </c>
      <c r="AK1739">
        <v>-2.153249431598816</v>
      </c>
      <c r="AL1739">
        <v>-11.957367613661589</v>
      </c>
      <c r="AM1739">
        <v>6.4117774930807686E-6</v>
      </c>
      <c r="AN1739" s="2"/>
    </row>
    <row r="1740" spans="1:40" x14ac:dyDescent="0.45">
      <c r="A1740">
        <v>1739</v>
      </c>
      <c r="B1740" t="s">
        <v>129</v>
      </c>
      <c r="C1740">
        <v>1992</v>
      </c>
      <c r="D1740">
        <v>31</v>
      </c>
      <c r="E1740" t="s">
        <v>19</v>
      </c>
      <c r="F1740" t="s">
        <v>17</v>
      </c>
      <c r="G1740">
        <v>689</v>
      </c>
      <c r="H1740">
        <v>98</v>
      </c>
      <c r="I1740">
        <v>199</v>
      </c>
      <c r="J1740">
        <v>138</v>
      </c>
      <c r="K1740">
        <v>39</v>
      </c>
      <c r="L1740">
        <v>1</v>
      </c>
      <c r="M1740">
        <v>5</v>
      </c>
      <c r="N1740">
        <v>37</v>
      </c>
      <c r="O1740">
        <v>124</v>
      </c>
      <c r="P1740" s="28">
        <v>5</v>
      </c>
      <c r="Q1740">
        <v>4.4000000000000004</v>
      </c>
      <c r="R1740">
        <v>0.7</v>
      </c>
      <c r="S1740">
        <v>19</v>
      </c>
      <c r="T1740">
        <v>0</v>
      </c>
      <c r="U1740">
        <v>4</v>
      </c>
      <c r="V1740">
        <v>-47.217614202620098</v>
      </c>
      <c r="W1740">
        <v>12.542767416085251</v>
      </c>
      <c r="X1740">
        <v>3.4111799660295867</v>
      </c>
      <c r="Y1740">
        <v>19.203284279498838</v>
      </c>
      <c r="Z1740">
        <v>-8.2193137736340187</v>
      </c>
      <c r="AA1740">
        <v>-3.5767570381437181</v>
      </c>
      <c r="AB1740">
        <v>-0.134617418043568</v>
      </c>
      <c r="AC1740">
        <v>0.20018022714403449</v>
      </c>
      <c r="AD1740">
        <v>-1.6035100726272185</v>
      </c>
      <c r="AE1740">
        <v>23.038285310692672</v>
      </c>
      <c r="AF1740">
        <v>-9.3518232367677498</v>
      </c>
      <c r="AG1740">
        <v>9.6291920150225376</v>
      </c>
      <c r="AH1740">
        <v>1.0270794044660518</v>
      </c>
      <c r="AI1740">
        <v>-2.1018310606176889</v>
      </c>
      <c r="AJ1740">
        <v>0</v>
      </c>
      <c r="AK1740">
        <v>-0.538312357899704</v>
      </c>
      <c r="AL1740">
        <v>-3.6918105414147924</v>
      </c>
      <c r="AM1740">
        <v>2.432059476969959E-2</v>
      </c>
      <c r="AN1740" s="2"/>
    </row>
    <row r="1741" spans="1:40" x14ac:dyDescent="0.45">
      <c r="A1741">
        <v>1740</v>
      </c>
      <c r="B1741" t="s">
        <v>389</v>
      </c>
      <c r="C1741">
        <v>1984</v>
      </c>
      <c r="D1741">
        <v>29</v>
      </c>
      <c r="E1741" t="s">
        <v>25</v>
      </c>
      <c r="F1741" t="s">
        <v>17</v>
      </c>
      <c r="G1741">
        <v>484</v>
      </c>
      <c r="H1741">
        <v>53</v>
      </c>
      <c r="I1741">
        <v>106</v>
      </c>
      <c r="J1741">
        <v>80</v>
      </c>
      <c r="K1741">
        <v>20</v>
      </c>
      <c r="L1741">
        <v>5</v>
      </c>
      <c r="M1741">
        <v>35</v>
      </c>
      <c r="N1741">
        <v>56</v>
      </c>
      <c r="O1741">
        <v>95</v>
      </c>
      <c r="P1741" s="28">
        <v>5</v>
      </c>
      <c r="Q1741">
        <v>3.3</v>
      </c>
      <c r="R1741">
        <v>2.5</v>
      </c>
      <c r="S1741">
        <v>2</v>
      </c>
      <c r="T1741">
        <v>3</v>
      </c>
      <c r="U1741">
        <v>14</v>
      </c>
      <c r="V1741">
        <v>-47.217614202620098</v>
      </c>
      <c r="W1741">
        <v>8.8108845128958801</v>
      </c>
      <c r="X1741">
        <v>1.8448218183629397</v>
      </c>
      <c r="Y1741">
        <v>10.228885093602397</v>
      </c>
      <c r="Z1741">
        <v>-4.7648195789182717</v>
      </c>
      <c r="AA1741">
        <v>-1.83423437853524</v>
      </c>
      <c r="AB1741">
        <v>-0.67308709021783997</v>
      </c>
      <c r="AC1741">
        <v>1.4012615900082415</v>
      </c>
      <c r="AD1741">
        <v>-2.4269341639763304</v>
      </c>
      <c r="AE1741">
        <v>17.650299229966162</v>
      </c>
      <c r="AF1741">
        <v>-9.3518232367677498</v>
      </c>
      <c r="AG1741">
        <v>7.2218940112669019</v>
      </c>
      <c r="AH1741">
        <v>3.6681407302358999</v>
      </c>
      <c r="AI1741">
        <v>-0.22124537480186199</v>
      </c>
      <c r="AJ1741">
        <v>-0.65588651168192103</v>
      </c>
      <c r="AK1741">
        <v>-1.884093252648964</v>
      </c>
      <c r="AL1741">
        <v>-18.203550803829852</v>
      </c>
      <c r="AM1741">
        <v>1.2425055275329929E-8</v>
      </c>
      <c r="AN1741" s="2"/>
    </row>
    <row r="1742" spans="1:40" x14ac:dyDescent="0.45">
      <c r="A1742">
        <v>1741</v>
      </c>
      <c r="B1742" t="s">
        <v>195</v>
      </c>
      <c r="C1742">
        <v>1965</v>
      </c>
      <c r="D1742">
        <v>25</v>
      </c>
      <c r="E1742" t="s">
        <v>40</v>
      </c>
      <c r="F1742" t="s">
        <v>13</v>
      </c>
      <c r="G1742">
        <v>571</v>
      </c>
      <c r="H1742">
        <v>78</v>
      </c>
      <c r="I1742">
        <v>154</v>
      </c>
      <c r="J1742">
        <v>86</v>
      </c>
      <c r="K1742">
        <v>45</v>
      </c>
      <c r="L1742">
        <v>3</v>
      </c>
      <c r="M1742">
        <v>7</v>
      </c>
      <c r="N1742">
        <v>70</v>
      </c>
      <c r="O1742">
        <v>156</v>
      </c>
      <c r="P1742" s="28">
        <v>5</v>
      </c>
      <c r="Q1742">
        <v>5.3</v>
      </c>
      <c r="R1742">
        <v>-1</v>
      </c>
      <c r="S1742">
        <v>39</v>
      </c>
      <c r="T1742">
        <v>0</v>
      </c>
      <c r="U1742">
        <v>-2</v>
      </c>
      <c r="V1742">
        <v>-47.217614202620098</v>
      </c>
      <c r="W1742">
        <v>10.39465920839576</v>
      </c>
      <c r="X1742">
        <v>2.7150207892888547</v>
      </c>
      <c r="Y1742">
        <v>14.86083306051669</v>
      </c>
      <c r="Z1742">
        <v>-5.1221810473371425</v>
      </c>
      <c r="AA1742">
        <v>-4.1270273517042897</v>
      </c>
      <c r="AB1742">
        <v>-0.40385225413070402</v>
      </c>
      <c r="AC1742">
        <v>0.28025231800164829</v>
      </c>
      <c r="AD1742">
        <v>-3.033667704970413</v>
      </c>
      <c r="AE1742">
        <v>28.983649261839169</v>
      </c>
      <c r="AF1742">
        <v>-9.3518232367677498</v>
      </c>
      <c r="AG1742">
        <v>11.598799472640783</v>
      </c>
      <c r="AH1742">
        <v>-1.4672562920943599</v>
      </c>
      <c r="AI1742">
        <v>-4.3142848086363088</v>
      </c>
      <c r="AJ1742">
        <v>0</v>
      </c>
      <c r="AK1742">
        <v>0.269156178949852</v>
      </c>
      <c r="AL1742">
        <v>-5.935336608628309</v>
      </c>
      <c r="AM1742">
        <v>2.6373584469263924E-3</v>
      </c>
      <c r="AN1742" s="2"/>
    </row>
    <row r="1743" spans="1:40" x14ac:dyDescent="0.45">
      <c r="A1743">
        <v>1742</v>
      </c>
      <c r="B1743" t="s">
        <v>579</v>
      </c>
      <c r="C1743">
        <v>2009</v>
      </c>
      <c r="D1743">
        <v>26</v>
      </c>
      <c r="E1743" t="s">
        <v>46</v>
      </c>
      <c r="F1743" t="s">
        <v>17</v>
      </c>
      <c r="G1743">
        <v>678</v>
      </c>
      <c r="H1743">
        <v>97</v>
      </c>
      <c r="I1743">
        <v>173</v>
      </c>
      <c r="J1743">
        <v>131</v>
      </c>
      <c r="K1743">
        <v>27</v>
      </c>
      <c r="L1743">
        <v>12</v>
      </c>
      <c r="M1743">
        <v>61</v>
      </c>
      <c r="N1743">
        <v>63</v>
      </c>
      <c r="O1743">
        <v>97</v>
      </c>
      <c r="P1743" s="28">
        <v>5</v>
      </c>
      <c r="Q1743">
        <v>3.8</v>
      </c>
      <c r="R1743">
        <v>1.5</v>
      </c>
      <c r="S1743">
        <v>0</v>
      </c>
      <c r="T1743">
        <v>4</v>
      </c>
      <c r="U1743">
        <v>11</v>
      </c>
      <c r="V1743">
        <v>-47.217614202620098</v>
      </c>
      <c r="W1743">
        <v>12.342520040792163</v>
      </c>
      <c r="X1743">
        <v>3.37637200719255</v>
      </c>
      <c r="Y1743">
        <v>16.694312464086931</v>
      </c>
      <c r="Z1743">
        <v>-7.8023920604786703</v>
      </c>
      <c r="AA1743">
        <v>-2.4762164110225742</v>
      </c>
      <c r="AB1743">
        <v>-1.6154090165228161</v>
      </c>
      <c r="AC1743">
        <v>2.4421987711572211</v>
      </c>
      <c r="AD1743">
        <v>-2.7303009344733717</v>
      </c>
      <c r="AE1743">
        <v>18.021884476912817</v>
      </c>
      <c r="AF1743">
        <v>-9.3518232367677498</v>
      </c>
      <c r="AG1743">
        <v>8.3161203766103728</v>
      </c>
      <c r="AH1743">
        <v>2.2008844381415398</v>
      </c>
      <c r="AI1743">
        <v>0</v>
      </c>
      <c r="AJ1743">
        <v>-0.874515348909228</v>
      </c>
      <c r="AK1743">
        <v>-1.480358984224186</v>
      </c>
      <c r="AL1743">
        <v>-10.154337620125093</v>
      </c>
      <c r="AM1743">
        <v>3.8905437861727312E-5</v>
      </c>
      <c r="AN1743" s="2"/>
    </row>
    <row r="1744" spans="1:40" x14ac:dyDescent="0.45">
      <c r="A1744">
        <v>1743</v>
      </c>
      <c r="B1744" t="s">
        <v>978</v>
      </c>
      <c r="C1744">
        <v>1969</v>
      </c>
      <c r="D1744">
        <v>27</v>
      </c>
      <c r="E1744" t="s">
        <v>604</v>
      </c>
      <c r="F1744" t="s">
        <v>13</v>
      </c>
      <c r="G1744">
        <v>639</v>
      </c>
      <c r="H1744">
        <v>71</v>
      </c>
      <c r="I1744">
        <v>153</v>
      </c>
      <c r="J1744">
        <v>128</v>
      </c>
      <c r="K1744">
        <v>18</v>
      </c>
      <c r="L1744">
        <v>5</v>
      </c>
      <c r="M1744">
        <v>2</v>
      </c>
      <c r="N1744">
        <v>50</v>
      </c>
      <c r="O1744">
        <v>89</v>
      </c>
      <c r="P1744" s="28">
        <v>5</v>
      </c>
      <c r="Q1744">
        <v>2.7</v>
      </c>
      <c r="R1744">
        <v>3.3</v>
      </c>
      <c r="S1744">
        <v>-6</v>
      </c>
      <c r="T1744">
        <v>-1</v>
      </c>
      <c r="U1744">
        <v>21</v>
      </c>
      <c r="V1744">
        <v>-47.217614202620098</v>
      </c>
      <c r="W1744">
        <v>11.632552073843941</v>
      </c>
      <c r="X1744">
        <v>2.4713650774295988</v>
      </c>
      <c r="Y1744">
        <v>14.764334144539308</v>
      </c>
      <c r="Z1744">
        <v>-7.6237113262692349</v>
      </c>
      <c r="AA1744">
        <v>-1.650810940681716</v>
      </c>
      <c r="AB1744">
        <v>-0.67308709021783997</v>
      </c>
      <c r="AC1744">
        <v>8.0072090857613798E-2</v>
      </c>
      <c r="AD1744">
        <v>-2.1669055035502951</v>
      </c>
      <c r="AE1744">
        <v>16.535543489126191</v>
      </c>
      <c r="AF1744">
        <v>-9.3518232367677498</v>
      </c>
      <c r="AG1744">
        <v>5.9088223728547389</v>
      </c>
      <c r="AH1744">
        <v>4.8419457639113874</v>
      </c>
      <c r="AI1744">
        <v>0.66373612440558594</v>
      </c>
      <c r="AJ1744">
        <v>0.218628837227307</v>
      </c>
      <c r="AK1744">
        <v>-2.826139878973446</v>
      </c>
      <c r="AL1744">
        <v>-14.393092204884715</v>
      </c>
      <c r="AM1744">
        <v>5.6125372208278866E-7</v>
      </c>
      <c r="AN1744" s="2"/>
    </row>
    <row r="1745" spans="1:40" x14ac:dyDescent="0.45">
      <c r="A1745">
        <v>1744</v>
      </c>
      <c r="B1745" t="s">
        <v>477</v>
      </c>
      <c r="C1745">
        <v>2015</v>
      </c>
      <c r="D1745">
        <v>29</v>
      </c>
      <c r="E1745" t="s">
        <v>25</v>
      </c>
      <c r="F1745" t="s">
        <v>17</v>
      </c>
      <c r="G1745">
        <v>665</v>
      </c>
      <c r="H1745">
        <v>101</v>
      </c>
      <c r="I1745">
        <v>156</v>
      </c>
      <c r="J1745">
        <v>81</v>
      </c>
      <c r="K1745">
        <v>44</v>
      </c>
      <c r="L1745">
        <v>3</v>
      </c>
      <c r="M1745">
        <v>4</v>
      </c>
      <c r="N1745">
        <v>81</v>
      </c>
      <c r="O1745">
        <v>135</v>
      </c>
      <c r="P1745" s="28">
        <v>5</v>
      </c>
      <c r="Q1745">
        <v>5.2</v>
      </c>
      <c r="R1745">
        <v>0.1</v>
      </c>
      <c r="S1745">
        <v>28</v>
      </c>
      <c r="T1745">
        <v>0</v>
      </c>
      <c r="U1745">
        <v>-2</v>
      </c>
      <c r="V1745">
        <v>-47.217614202620098</v>
      </c>
      <c r="W1745">
        <v>12.105864051809421</v>
      </c>
      <c r="X1745">
        <v>3.5156038425406964</v>
      </c>
      <c r="Y1745">
        <v>15.053830892471451</v>
      </c>
      <c r="Z1745">
        <v>-4.8243798236547502</v>
      </c>
      <c r="AA1745">
        <v>-4.0353156327775279</v>
      </c>
      <c r="AB1745">
        <v>-0.40385225413070402</v>
      </c>
      <c r="AC1745">
        <v>0.1601441817152276</v>
      </c>
      <c r="AD1745">
        <v>-3.5103869157514782</v>
      </c>
      <c r="AE1745">
        <v>25.082004168899282</v>
      </c>
      <c r="AF1745">
        <v>-9.3518232367677498</v>
      </c>
      <c r="AG1745">
        <v>11.379954199572088</v>
      </c>
      <c r="AH1745">
        <v>0.14672562920943599</v>
      </c>
      <c r="AI1745">
        <v>-3.097435247226068</v>
      </c>
      <c r="AJ1745">
        <v>0</v>
      </c>
      <c r="AK1745">
        <v>0.269156178949852</v>
      </c>
      <c r="AL1745">
        <v>-4.7275241677609285</v>
      </c>
      <c r="AM1745">
        <v>8.7707443512951202E-3</v>
      </c>
      <c r="AN1745" s="2"/>
    </row>
    <row r="1746" spans="1:40" x14ac:dyDescent="0.45">
      <c r="A1746">
        <v>1745</v>
      </c>
      <c r="B1746" t="s">
        <v>418</v>
      </c>
      <c r="C1746">
        <v>2013</v>
      </c>
      <c r="D1746">
        <v>31</v>
      </c>
      <c r="E1746" t="s">
        <v>70</v>
      </c>
      <c r="F1746" t="s">
        <v>13</v>
      </c>
      <c r="G1746">
        <v>614</v>
      </c>
      <c r="H1746">
        <v>85</v>
      </c>
      <c r="I1746">
        <v>151</v>
      </c>
      <c r="J1746">
        <v>105</v>
      </c>
      <c r="K1746">
        <v>31</v>
      </c>
      <c r="L1746">
        <v>2</v>
      </c>
      <c r="M1746">
        <v>15</v>
      </c>
      <c r="N1746">
        <v>51</v>
      </c>
      <c r="O1746">
        <v>106</v>
      </c>
      <c r="P1746" s="28">
        <v>5</v>
      </c>
      <c r="Q1746">
        <v>3.7</v>
      </c>
      <c r="R1746">
        <v>1.6</v>
      </c>
      <c r="S1746">
        <v>11</v>
      </c>
      <c r="T1746">
        <v>0</v>
      </c>
      <c r="U1746">
        <v>10</v>
      </c>
      <c r="V1746">
        <v>-47.217614202620098</v>
      </c>
      <c r="W1746">
        <v>11.177444402723285</v>
      </c>
      <c r="X1746">
        <v>2.9586765011481111</v>
      </c>
      <c r="Y1746">
        <v>14.571336312584545</v>
      </c>
      <c r="Z1746">
        <v>-6.2538256973302317</v>
      </c>
      <c r="AA1746">
        <v>-2.8430632867296222</v>
      </c>
      <c r="AB1746">
        <v>-0.269234836087136</v>
      </c>
      <c r="AC1746">
        <v>0.60054068143210348</v>
      </c>
      <c r="AD1746">
        <v>-2.2102436136213011</v>
      </c>
      <c r="AE1746">
        <v>19.694018088172768</v>
      </c>
      <c r="AF1746">
        <v>-9.3518232367677498</v>
      </c>
      <c r="AG1746">
        <v>8.0972751035416781</v>
      </c>
      <c r="AH1746">
        <v>2.3476100673509759</v>
      </c>
      <c r="AI1746">
        <v>-1.216849561410241</v>
      </c>
      <c r="AJ1746">
        <v>0</v>
      </c>
      <c r="AK1746">
        <v>-1.34578089474926</v>
      </c>
      <c r="AL1746">
        <v>-11.261534172362175</v>
      </c>
      <c r="AM1746">
        <v>1.2857965821348517E-5</v>
      </c>
      <c r="AN1746" s="2"/>
    </row>
    <row r="1747" spans="1:40" x14ac:dyDescent="0.45">
      <c r="A1747">
        <v>1746</v>
      </c>
      <c r="B1747" t="s">
        <v>728</v>
      </c>
      <c r="C1747">
        <v>2010</v>
      </c>
      <c r="D1747">
        <v>26</v>
      </c>
      <c r="E1747" t="s">
        <v>19</v>
      </c>
      <c r="F1747" t="s">
        <v>17</v>
      </c>
      <c r="G1747">
        <v>651</v>
      </c>
      <c r="H1747">
        <v>100</v>
      </c>
      <c r="I1747">
        <v>184</v>
      </c>
      <c r="J1747">
        <v>126</v>
      </c>
      <c r="K1747">
        <v>40</v>
      </c>
      <c r="L1747">
        <v>3</v>
      </c>
      <c r="M1747">
        <v>5</v>
      </c>
      <c r="N1747">
        <v>40</v>
      </c>
      <c r="O1747">
        <v>119</v>
      </c>
      <c r="P1747" s="28">
        <v>5</v>
      </c>
      <c r="Q1747">
        <v>3.9</v>
      </c>
      <c r="R1747">
        <v>1.4</v>
      </c>
      <c r="S1747">
        <v>16</v>
      </c>
      <c r="T1747">
        <v>-1</v>
      </c>
      <c r="U1747">
        <v>10</v>
      </c>
      <c r="V1747">
        <v>-47.217614202620098</v>
      </c>
      <c r="W1747">
        <v>11.851003755981855</v>
      </c>
      <c r="X1747">
        <v>3.4807958837036601</v>
      </c>
      <c r="Y1747">
        <v>17.755800539838123</v>
      </c>
      <c r="Z1747">
        <v>-7.5045908367962779</v>
      </c>
      <c r="AA1747">
        <v>-3.6684687570704799</v>
      </c>
      <c r="AB1747">
        <v>-0.40385225413070402</v>
      </c>
      <c r="AC1747">
        <v>0.20018022714403449</v>
      </c>
      <c r="AD1747">
        <v>-1.7335244028402361</v>
      </c>
      <c r="AE1747">
        <v>22.109322193326033</v>
      </c>
      <c r="AF1747">
        <v>-9.3518232367677498</v>
      </c>
      <c r="AG1747">
        <v>8.5349656496790658</v>
      </c>
      <c r="AH1747">
        <v>2.0541588089321037</v>
      </c>
      <c r="AI1747">
        <v>-1.7699629984148959</v>
      </c>
      <c r="AJ1747">
        <v>0.218628837227307</v>
      </c>
      <c r="AK1747">
        <v>-1.34578089474926</v>
      </c>
      <c r="AL1747">
        <v>-6.7907616875575192</v>
      </c>
      <c r="AM1747">
        <v>1.1228500162785799E-3</v>
      </c>
      <c r="AN1747" s="2"/>
    </row>
    <row r="1748" spans="1:40" x14ac:dyDescent="0.45">
      <c r="A1748">
        <v>1747</v>
      </c>
      <c r="B1748" t="s">
        <v>167</v>
      </c>
      <c r="C1748">
        <v>1978</v>
      </c>
      <c r="D1748">
        <v>32</v>
      </c>
      <c r="E1748" t="s">
        <v>76</v>
      </c>
      <c r="F1748" t="s">
        <v>13</v>
      </c>
      <c r="G1748">
        <v>651</v>
      </c>
      <c r="H1748">
        <v>85</v>
      </c>
      <c r="I1748">
        <v>188</v>
      </c>
      <c r="J1748">
        <v>147</v>
      </c>
      <c r="K1748">
        <v>26</v>
      </c>
      <c r="L1748">
        <v>10</v>
      </c>
      <c r="M1748">
        <v>27</v>
      </c>
      <c r="N1748">
        <v>78</v>
      </c>
      <c r="O1748">
        <v>139</v>
      </c>
      <c r="P1748" s="28">
        <v>5</v>
      </c>
      <c r="Q1748">
        <v>5.0999999999999996</v>
      </c>
      <c r="R1748">
        <v>-0.9</v>
      </c>
      <c r="S1748">
        <v>26</v>
      </c>
      <c r="T1748">
        <v>0</v>
      </c>
      <c r="U1748">
        <v>-1</v>
      </c>
      <c r="V1748">
        <v>-47.217614202620098</v>
      </c>
      <c r="W1748">
        <v>11.851003755981855</v>
      </c>
      <c r="X1748">
        <v>2.9586765011481111</v>
      </c>
      <c r="Y1748">
        <v>18.141796203747646</v>
      </c>
      <c r="Z1748">
        <v>-8.7553559762623241</v>
      </c>
      <c r="AA1748">
        <v>-2.384504692095812</v>
      </c>
      <c r="AB1748">
        <v>-1.3461741804356799</v>
      </c>
      <c r="AC1748">
        <v>1.0809732265777863</v>
      </c>
      <c r="AD1748">
        <v>-3.3803725855384603</v>
      </c>
      <c r="AE1748">
        <v>25.825174662792591</v>
      </c>
      <c r="AF1748">
        <v>-9.3518232367677498</v>
      </c>
      <c r="AG1748">
        <v>11.161108926503394</v>
      </c>
      <c r="AH1748">
        <v>-1.320530662884924</v>
      </c>
      <c r="AI1748">
        <v>-2.8761898724242059</v>
      </c>
      <c r="AJ1748">
        <v>0</v>
      </c>
      <c r="AK1748">
        <v>0.134578089474926</v>
      </c>
      <c r="AL1748">
        <v>-5.479254042802939</v>
      </c>
      <c r="AM1748">
        <v>4.1551040731112095E-3</v>
      </c>
      <c r="AN1748" s="2"/>
    </row>
    <row r="1749" spans="1:40" x14ac:dyDescent="0.45">
      <c r="A1749">
        <v>1748</v>
      </c>
      <c r="B1749" t="s">
        <v>941</v>
      </c>
      <c r="C1749">
        <v>1986</v>
      </c>
      <c r="D1749">
        <v>24</v>
      </c>
      <c r="E1749" t="s">
        <v>55</v>
      </c>
      <c r="F1749" t="s">
        <v>13</v>
      </c>
      <c r="G1749">
        <v>727</v>
      </c>
      <c r="H1749">
        <v>91</v>
      </c>
      <c r="I1749">
        <v>213</v>
      </c>
      <c r="J1749">
        <v>161</v>
      </c>
      <c r="K1749">
        <v>33</v>
      </c>
      <c r="L1749">
        <v>9</v>
      </c>
      <c r="M1749">
        <v>25</v>
      </c>
      <c r="N1749">
        <v>27</v>
      </c>
      <c r="O1749">
        <v>105</v>
      </c>
      <c r="P1749" s="28">
        <v>5</v>
      </c>
      <c r="Q1749">
        <v>4.5999999999999996</v>
      </c>
      <c r="R1749">
        <v>1.5</v>
      </c>
      <c r="S1749">
        <v>7</v>
      </c>
      <c r="T1749">
        <v>5</v>
      </c>
      <c r="U1749">
        <v>4</v>
      </c>
      <c r="V1749">
        <v>-47.217614202620098</v>
      </c>
      <c r="W1749">
        <v>13.234531076188647</v>
      </c>
      <c r="X1749">
        <v>3.1675242541703308</v>
      </c>
      <c r="Y1749">
        <v>20.554269103182175</v>
      </c>
      <c r="Z1749">
        <v>-9.5891994025730227</v>
      </c>
      <c r="AA1749">
        <v>-3.0264867245831457</v>
      </c>
      <c r="AB1749">
        <v>-1.211556762392112</v>
      </c>
      <c r="AC1749">
        <v>1.0009011357201725</v>
      </c>
      <c r="AD1749">
        <v>-1.1701289719171593</v>
      </c>
      <c r="AE1749">
        <v>19.508225464699439</v>
      </c>
      <c r="AF1749">
        <v>-9.3518232367677498</v>
      </c>
      <c r="AG1749">
        <v>10.066882561159924</v>
      </c>
      <c r="AH1749">
        <v>2.2008844381415398</v>
      </c>
      <c r="AI1749">
        <v>-0.774358811806517</v>
      </c>
      <c r="AJ1749">
        <v>-1.093144186136535</v>
      </c>
      <c r="AK1749">
        <v>-0.538312357899704</v>
      </c>
      <c r="AL1749">
        <v>-4.2394066234338181</v>
      </c>
      <c r="AM1749">
        <v>1.4211271774096602E-2</v>
      </c>
      <c r="AN1749" s="2"/>
    </row>
    <row r="1750" spans="1:40" x14ac:dyDescent="0.45">
      <c r="A1750">
        <v>1749</v>
      </c>
      <c r="B1750" t="s">
        <v>24</v>
      </c>
      <c r="C1750">
        <v>2016</v>
      </c>
      <c r="D1750">
        <v>28</v>
      </c>
      <c r="E1750" t="s">
        <v>317</v>
      </c>
      <c r="F1750" t="s">
        <v>17</v>
      </c>
      <c r="G1750">
        <v>705</v>
      </c>
      <c r="H1750">
        <v>106</v>
      </c>
      <c r="I1750">
        <v>172</v>
      </c>
      <c r="J1750">
        <v>112</v>
      </c>
      <c r="K1750">
        <v>33</v>
      </c>
      <c r="L1750">
        <v>3</v>
      </c>
      <c r="M1750">
        <v>32</v>
      </c>
      <c r="N1750">
        <v>110</v>
      </c>
      <c r="O1750">
        <v>133</v>
      </c>
      <c r="P1750" s="28">
        <v>5</v>
      </c>
      <c r="Q1750">
        <v>4.4000000000000004</v>
      </c>
      <c r="R1750">
        <v>-0.3</v>
      </c>
      <c r="S1750">
        <v>28</v>
      </c>
      <c r="T1750">
        <v>-1</v>
      </c>
      <c r="U1750">
        <v>6</v>
      </c>
      <c r="V1750">
        <v>-47.217614202620098</v>
      </c>
      <c r="W1750">
        <v>12.834036325602471</v>
      </c>
      <c r="X1750">
        <v>3.6896436367258794</v>
      </c>
      <c r="Y1750">
        <v>16.597813548109549</v>
      </c>
      <c r="Z1750">
        <v>-6.6707474104855802</v>
      </c>
      <c r="AA1750">
        <v>-3.0264867245831457</v>
      </c>
      <c r="AB1750">
        <v>-0.40385225413070402</v>
      </c>
      <c r="AC1750">
        <v>1.2811534537218208</v>
      </c>
      <c r="AD1750">
        <v>-4.7671921078106489</v>
      </c>
      <c r="AE1750">
        <v>24.710418921952623</v>
      </c>
      <c r="AF1750">
        <v>-9.3518232367677498</v>
      </c>
      <c r="AG1750">
        <v>9.6291920150225376</v>
      </c>
      <c r="AH1750">
        <v>-0.44017688762830798</v>
      </c>
      <c r="AI1750">
        <v>-3.097435247226068</v>
      </c>
      <c r="AJ1750">
        <v>0.218628837227307</v>
      </c>
      <c r="AK1750">
        <v>-0.807468536849556</v>
      </c>
      <c r="AL1750">
        <v>-6.8219098697396712</v>
      </c>
      <c r="AM1750">
        <v>1.0884518489894239E-3</v>
      </c>
      <c r="AN1750" s="2"/>
    </row>
    <row r="1751" spans="1:40" x14ac:dyDescent="0.45">
      <c r="A1751">
        <v>1750</v>
      </c>
      <c r="B1751" t="s">
        <v>526</v>
      </c>
      <c r="C1751">
        <v>1952</v>
      </c>
      <c r="D1751">
        <v>34</v>
      </c>
      <c r="E1751" t="s">
        <v>251</v>
      </c>
      <c r="F1751" t="s">
        <v>17</v>
      </c>
      <c r="G1751">
        <v>607</v>
      </c>
      <c r="H1751">
        <v>69</v>
      </c>
      <c r="I1751">
        <v>151</v>
      </c>
      <c r="J1751">
        <v>102</v>
      </c>
      <c r="K1751">
        <v>22</v>
      </c>
      <c r="L1751">
        <v>2</v>
      </c>
      <c r="M1751">
        <v>0</v>
      </c>
      <c r="N1751">
        <v>77</v>
      </c>
      <c r="O1751">
        <v>142</v>
      </c>
      <c r="P1751" s="28">
        <v>5</v>
      </c>
      <c r="Q1751">
        <v>4.8</v>
      </c>
      <c r="R1751">
        <v>-0.5</v>
      </c>
      <c r="S1751">
        <v>31</v>
      </c>
      <c r="T1751">
        <v>0</v>
      </c>
      <c r="U1751">
        <v>2</v>
      </c>
      <c r="V1751">
        <v>-47.217614202620098</v>
      </c>
      <c r="W1751">
        <v>11.050014254809502</v>
      </c>
      <c r="X1751">
        <v>2.4017491597555254</v>
      </c>
      <c r="Y1751">
        <v>14.571336312584545</v>
      </c>
      <c r="Z1751">
        <v>-6.0751449631207963</v>
      </c>
      <c r="AA1751">
        <v>-2.017657816388764</v>
      </c>
      <c r="AB1751">
        <v>-0.269234836087136</v>
      </c>
      <c r="AC1751">
        <v>0</v>
      </c>
      <c r="AD1751">
        <v>-3.3370344754674544</v>
      </c>
      <c r="AE1751">
        <v>26.382552533212579</v>
      </c>
      <c r="AF1751">
        <v>-9.3518232367677498</v>
      </c>
      <c r="AG1751">
        <v>10.504573107297313</v>
      </c>
      <c r="AH1751">
        <v>-0.73362814604717996</v>
      </c>
      <c r="AI1751">
        <v>-3.4293033094288607</v>
      </c>
      <c r="AJ1751">
        <v>0</v>
      </c>
      <c r="AK1751">
        <v>-0.269156178949852</v>
      </c>
      <c r="AL1751">
        <v>-7.7903717972184241</v>
      </c>
      <c r="AM1751">
        <v>4.1352796710387632E-4</v>
      </c>
      <c r="AN1751" s="2"/>
    </row>
    <row r="1752" spans="1:40" x14ac:dyDescent="0.45">
      <c r="A1752">
        <v>1751</v>
      </c>
      <c r="B1752" t="s">
        <v>334</v>
      </c>
      <c r="C1752">
        <v>1997</v>
      </c>
      <c r="D1752">
        <v>23</v>
      </c>
      <c r="E1752" t="s">
        <v>22</v>
      </c>
      <c r="F1752" t="s">
        <v>13</v>
      </c>
      <c r="G1752">
        <v>748</v>
      </c>
      <c r="H1752">
        <v>116</v>
      </c>
      <c r="I1752">
        <v>190</v>
      </c>
      <c r="J1752">
        <v>142</v>
      </c>
      <c r="K1752">
        <v>31</v>
      </c>
      <c r="L1752">
        <v>7</v>
      </c>
      <c r="M1752">
        <v>23</v>
      </c>
      <c r="N1752">
        <v>74</v>
      </c>
      <c r="O1752">
        <v>103</v>
      </c>
      <c r="P1752" s="28">
        <v>5</v>
      </c>
      <c r="Q1752">
        <v>5.2</v>
      </c>
      <c r="R1752">
        <v>0.8</v>
      </c>
      <c r="S1752">
        <v>14</v>
      </c>
      <c r="T1752">
        <v>1</v>
      </c>
      <c r="U1752">
        <v>-3</v>
      </c>
      <c r="V1752">
        <v>-47.217614202620098</v>
      </c>
      <c r="W1752">
        <v>13.616821519929996</v>
      </c>
      <c r="X1752">
        <v>4.0377232250962454</v>
      </c>
      <c r="Y1752">
        <v>18.334794035702409</v>
      </c>
      <c r="Z1752">
        <v>-8.4575547525799326</v>
      </c>
      <c r="AA1752">
        <v>-2.8430632867296222</v>
      </c>
      <c r="AB1752">
        <v>-0.94232192630497602</v>
      </c>
      <c r="AC1752">
        <v>0.92082904486255868</v>
      </c>
      <c r="AD1752">
        <v>-3.2070201452544369</v>
      </c>
      <c r="AE1752">
        <v>19.136640217752785</v>
      </c>
      <c r="AF1752">
        <v>-9.3518232367677498</v>
      </c>
      <c r="AG1752">
        <v>11.379954199572088</v>
      </c>
      <c r="AH1752">
        <v>1.1738050336754879</v>
      </c>
      <c r="AI1752">
        <v>-1.548717623613034</v>
      </c>
      <c r="AJ1752">
        <v>-0.218628837227307</v>
      </c>
      <c r="AK1752">
        <v>0.403734268424778</v>
      </c>
      <c r="AL1752">
        <v>-4.7824424660808091</v>
      </c>
      <c r="AM1752">
        <v>8.3059504188434333E-3</v>
      </c>
      <c r="AN1752" s="2"/>
    </row>
    <row r="1753" spans="1:40" x14ac:dyDescent="0.45">
      <c r="A1753">
        <v>1752</v>
      </c>
      <c r="B1753" t="s">
        <v>979</v>
      </c>
      <c r="C1753">
        <v>2004</v>
      </c>
      <c r="D1753">
        <v>28</v>
      </c>
      <c r="E1753" t="s">
        <v>31</v>
      </c>
      <c r="F1753" t="s">
        <v>13</v>
      </c>
      <c r="G1753">
        <v>658</v>
      </c>
      <c r="H1753">
        <v>103</v>
      </c>
      <c r="I1753">
        <v>180</v>
      </c>
      <c r="J1753">
        <v>112</v>
      </c>
      <c r="K1753">
        <v>37</v>
      </c>
      <c r="L1753">
        <v>0</v>
      </c>
      <c r="M1753">
        <v>11</v>
      </c>
      <c r="N1753">
        <v>54</v>
      </c>
      <c r="O1753">
        <v>127</v>
      </c>
      <c r="P1753" s="28">
        <v>5</v>
      </c>
      <c r="Q1753">
        <v>3.9</v>
      </c>
      <c r="R1753">
        <v>0.5</v>
      </c>
      <c r="S1753">
        <v>22</v>
      </c>
      <c r="T1753">
        <v>-1</v>
      </c>
      <c r="U1753">
        <v>10</v>
      </c>
      <c r="V1753">
        <v>-47.217614202620098</v>
      </c>
      <c r="W1753">
        <v>11.978433903895638</v>
      </c>
      <c r="X1753">
        <v>3.5852197602147697</v>
      </c>
      <c r="Y1753">
        <v>17.369804875928597</v>
      </c>
      <c r="Z1753">
        <v>-6.6707474104855802</v>
      </c>
      <c r="AA1753">
        <v>-3.3933336002901937</v>
      </c>
      <c r="AB1753">
        <v>0</v>
      </c>
      <c r="AC1753">
        <v>0.44039649971687589</v>
      </c>
      <c r="AD1753">
        <v>-2.3402579438343185</v>
      </c>
      <c r="AE1753">
        <v>23.595663181112656</v>
      </c>
      <c r="AF1753">
        <v>-9.3518232367677498</v>
      </c>
      <c r="AG1753">
        <v>8.5349656496790658</v>
      </c>
      <c r="AH1753">
        <v>0.73362814604717996</v>
      </c>
      <c r="AI1753">
        <v>-2.4336991228204821</v>
      </c>
      <c r="AJ1753">
        <v>0.218628837227307</v>
      </c>
      <c r="AK1753">
        <v>-1.34578089474926</v>
      </c>
      <c r="AL1753">
        <v>-6.2965155577455976</v>
      </c>
      <c r="AM1753">
        <v>1.8393250846581218E-3</v>
      </c>
      <c r="AN1753" s="2"/>
    </row>
    <row r="1754" spans="1:40" x14ac:dyDescent="0.45">
      <c r="A1754">
        <v>1753</v>
      </c>
      <c r="B1754" t="s">
        <v>361</v>
      </c>
      <c r="C1754">
        <v>1997</v>
      </c>
      <c r="D1754">
        <v>30</v>
      </c>
      <c r="E1754" t="s">
        <v>19</v>
      </c>
      <c r="F1754" t="s">
        <v>17</v>
      </c>
      <c r="G1754">
        <v>564</v>
      </c>
      <c r="H1754">
        <v>90</v>
      </c>
      <c r="I1754">
        <v>164</v>
      </c>
      <c r="J1754">
        <v>133</v>
      </c>
      <c r="K1754">
        <v>20</v>
      </c>
      <c r="L1754">
        <v>6</v>
      </c>
      <c r="M1754">
        <v>27</v>
      </c>
      <c r="N1754">
        <v>64</v>
      </c>
      <c r="O1754">
        <v>119</v>
      </c>
      <c r="P1754" s="28">
        <v>5</v>
      </c>
      <c r="Q1754">
        <v>3.2</v>
      </c>
      <c r="R1754">
        <v>2.1</v>
      </c>
      <c r="S1754">
        <v>18</v>
      </c>
      <c r="T1754">
        <v>0</v>
      </c>
      <c r="U1754">
        <v>18</v>
      </c>
      <c r="V1754">
        <v>-47.217614202620098</v>
      </c>
      <c r="W1754">
        <v>10.267229060481975</v>
      </c>
      <c r="X1754">
        <v>3.1327162953332941</v>
      </c>
      <c r="Y1754">
        <v>15.825822220290499</v>
      </c>
      <c r="Z1754">
        <v>-7.9215125499516272</v>
      </c>
      <c r="AA1754">
        <v>-1.83423437853524</v>
      </c>
      <c r="AB1754">
        <v>-0.80770450826140805</v>
      </c>
      <c r="AC1754">
        <v>1.0809732265777863</v>
      </c>
      <c r="AD1754">
        <v>-2.7736390445443777</v>
      </c>
      <c r="AE1754">
        <v>22.109322193326033</v>
      </c>
      <c r="AF1754">
        <v>-9.3518232367677498</v>
      </c>
      <c r="AG1754">
        <v>7.0030487381982089</v>
      </c>
      <c r="AH1754">
        <v>3.081238213398156</v>
      </c>
      <c r="AI1754">
        <v>-1.9912083732167578</v>
      </c>
      <c r="AJ1754">
        <v>0</v>
      </c>
      <c r="AK1754">
        <v>-2.422405610548668</v>
      </c>
      <c r="AL1754">
        <v>-11.819791956839978</v>
      </c>
      <c r="AM1754">
        <v>7.3574340957658776E-6</v>
      </c>
      <c r="AN1754" s="2"/>
    </row>
    <row r="1755" spans="1:40" x14ac:dyDescent="0.45">
      <c r="A1755">
        <v>1754</v>
      </c>
      <c r="B1755" t="s">
        <v>980</v>
      </c>
      <c r="C1755">
        <v>2013</v>
      </c>
      <c r="D1755">
        <v>26</v>
      </c>
      <c r="E1755" t="s">
        <v>55</v>
      </c>
      <c r="F1755" t="s">
        <v>13</v>
      </c>
      <c r="G1755">
        <v>458</v>
      </c>
      <c r="H1755">
        <v>57</v>
      </c>
      <c r="I1755">
        <v>115</v>
      </c>
      <c r="J1755">
        <v>66</v>
      </c>
      <c r="K1755">
        <v>26</v>
      </c>
      <c r="L1755">
        <v>1</v>
      </c>
      <c r="M1755">
        <v>0</v>
      </c>
      <c r="N1755">
        <v>37</v>
      </c>
      <c r="O1755">
        <v>127</v>
      </c>
      <c r="P1755" s="28">
        <v>5</v>
      </c>
      <c r="Q1755">
        <v>3.6</v>
      </c>
      <c r="R1755">
        <v>1.8</v>
      </c>
      <c r="S1755">
        <v>14</v>
      </c>
      <c r="T1755">
        <v>1</v>
      </c>
      <c r="U1755">
        <v>12</v>
      </c>
      <c r="V1755">
        <v>-47.217614202620098</v>
      </c>
      <c r="W1755">
        <v>8.3375725349303984</v>
      </c>
      <c r="X1755">
        <v>1.9840536537110862</v>
      </c>
      <c r="Y1755">
        <v>11.097375337398827</v>
      </c>
      <c r="Z1755">
        <v>-3.9309761526075744</v>
      </c>
      <c r="AA1755">
        <v>-2.384504692095812</v>
      </c>
      <c r="AB1755">
        <v>-0.134617418043568</v>
      </c>
      <c r="AC1755">
        <v>0</v>
      </c>
      <c r="AD1755">
        <v>-1.6035100726272185</v>
      </c>
      <c r="AE1755">
        <v>23.595663181112656</v>
      </c>
      <c r="AF1755">
        <v>-9.3518232367677498</v>
      </c>
      <c r="AG1755">
        <v>7.8784298304729843</v>
      </c>
      <c r="AH1755">
        <v>2.6410613257698481</v>
      </c>
      <c r="AI1755">
        <v>-1.548717623613034</v>
      </c>
      <c r="AJ1755">
        <v>-0.218628837227307</v>
      </c>
      <c r="AK1755">
        <v>-1.614937073699112</v>
      </c>
      <c r="AL1755">
        <v>-12.471173445905665</v>
      </c>
      <c r="AM1755">
        <v>3.8356283840263146E-6</v>
      </c>
      <c r="AN1755" s="2"/>
    </row>
    <row r="1756" spans="1:40" x14ac:dyDescent="0.45">
      <c r="A1756">
        <v>1755</v>
      </c>
      <c r="B1756" t="s">
        <v>481</v>
      </c>
      <c r="C1756">
        <v>1997</v>
      </c>
      <c r="D1756">
        <v>28</v>
      </c>
      <c r="E1756" t="s">
        <v>89</v>
      </c>
      <c r="F1756" t="s">
        <v>13</v>
      </c>
      <c r="G1756">
        <v>695</v>
      </c>
      <c r="H1756">
        <v>95</v>
      </c>
      <c r="I1756">
        <v>172</v>
      </c>
      <c r="J1756">
        <v>110</v>
      </c>
      <c r="K1756">
        <v>28</v>
      </c>
      <c r="L1756">
        <v>1</v>
      </c>
      <c r="M1756">
        <v>9</v>
      </c>
      <c r="N1756">
        <v>95</v>
      </c>
      <c r="O1756">
        <v>134</v>
      </c>
      <c r="P1756" s="28">
        <v>5</v>
      </c>
      <c r="Q1756">
        <v>4.9000000000000004</v>
      </c>
      <c r="R1756">
        <v>-0.5</v>
      </c>
      <c r="S1756">
        <v>33</v>
      </c>
      <c r="T1756">
        <v>0</v>
      </c>
      <c r="U1756">
        <v>0</v>
      </c>
      <c r="V1756">
        <v>-47.217614202620098</v>
      </c>
      <c r="W1756">
        <v>12.651993257154208</v>
      </c>
      <c r="X1756">
        <v>3.3067560895184771</v>
      </c>
      <c r="Y1756">
        <v>16.597813548109549</v>
      </c>
      <c r="Z1756">
        <v>-6.5516269210126241</v>
      </c>
      <c r="AA1756">
        <v>-2.5679281299493359</v>
      </c>
      <c r="AB1756">
        <v>-0.134617418043568</v>
      </c>
      <c r="AC1756">
        <v>0.36032440885926209</v>
      </c>
      <c r="AD1756">
        <v>-4.1171204567455604</v>
      </c>
      <c r="AE1756">
        <v>24.896211545425952</v>
      </c>
      <c r="AF1756">
        <v>-9.3518232367677498</v>
      </c>
      <c r="AG1756">
        <v>10.723418380366008</v>
      </c>
      <c r="AH1756">
        <v>-0.73362814604717996</v>
      </c>
      <c r="AI1756">
        <v>-3.6505486842307229</v>
      </c>
      <c r="AJ1756">
        <v>0</v>
      </c>
      <c r="AK1756">
        <v>0</v>
      </c>
      <c r="AL1756">
        <v>-5.7883899659833808</v>
      </c>
      <c r="AM1756">
        <v>3.05355682882576E-3</v>
      </c>
      <c r="AN1756" s="2"/>
    </row>
    <row r="1757" spans="1:40" x14ac:dyDescent="0.45">
      <c r="A1757">
        <v>1756</v>
      </c>
      <c r="B1757" t="s">
        <v>587</v>
      </c>
      <c r="C1757">
        <v>1974</v>
      </c>
      <c r="D1757">
        <v>27</v>
      </c>
      <c r="E1757" t="s">
        <v>94</v>
      </c>
      <c r="F1757" t="s">
        <v>13</v>
      </c>
      <c r="G1757">
        <v>612</v>
      </c>
      <c r="H1757">
        <v>71</v>
      </c>
      <c r="I1757">
        <v>102</v>
      </c>
      <c r="J1757">
        <v>58</v>
      </c>
      <c r="K1757">
        <v>17</v>
      </c>
      <c r="L1757">
        <v>1</v>
      </c>
      <c r="M1757">
        <v>2</v>
      </c>
      <c r="N1757">
        <v>110</v>
      </c>
      <c r="O1757">
        <v>130</v>
      </c>
      <c r="P1757" s="28">
        <v>5</v>
      </c>
      <c r="Q1757">
        <v>4.5999999999999996</v>
      </c>
      <c r="R1757">
        <v>0.4</v>
      </c>
      <c r="S1757">
        <v>26</v>
      </c>
      <c r="T1757">
        <v>-1</v>
      </c>
      <c r="U1757">
        <v>4</v>
      </c>
      <c r="V1757">
        <v>-47.217614202620098</v>
      </c>
      <c r="W1757">
        <v>11.141035789033634</v>
      </c>
      <c r="X1757">
        <v>2.4713650774295988</v>
      </c>
      <c r="Y1757">
        <v>9.8428894296928711</v>
      </c>
      <c r="Z1757">
        <v>-3.454494194715747</v>
      </c>
      <c r="AA1757">
        <v>-1.559099221754954</v>
      </c>
      <c r="AB1757">
        <v>-0.134617418043568</v>
      </c>
      <c r="AC1757">
        <v>8.0072090857613798E-2</v>
      </c>
      <c r="AD1757">
        <v>-4.7671921078106489</v>
      </c>
      <c r="AE1757">
        <v>24.153041051532639</v>
      </c>
      <c r="AF1757">
        <v>-9.3518232367677498</v>
      </c>
      <c r="AG1757">
        <v>10.066882561159924</v>
      </c>
      <c r="AH1757">
        <v>0.58690251683774397</v>
      </c>
      <c r="AI1757">
        <v>-2.8761898724242059</v>
      </c>
      <c r="AJ1757">
        <v>0.218628837227307</v>
      </c>
      <c r="AK1757">
        <v>-0.538312357899704</v>
      </c>
      <c r="AL1757">
        <v>-11.338525258265348</v>
      </c>
      <c r="AM1757">
        <v>1.1905177558585584E-5</v>
      </c>
      <c r="AN1757" s="2"/>
    </row>
    <row r="1758" spans="1:40" x14ac:dyDescent="0.45">
      <c r="A1758">
        <v>1757</v>
      </c>
      <c r="B1758" t="s">
        <v>681</v>
      </c>
      <c r="C1758">
        <v>1992</v>
      </c>
      <c r="D1758">
        <v>31</v>
      </c>
      <c r="E1758" t="s">
        <v>59</v>
      </c>
      <c r="F1758" t="s">
        <v>13</v>
      </c>
      <c r="G1758">
        <v>654</v>
      </c>
      <c r="H1758">
        <v>82</v>
      </c>
      <c r="I1758">
        <v>125</v>
      </c>
      <c r="J1758">
        <v>68</v>
      </c>
      <c r="K1758">
        <v>25</v>
      </c>
      <c r="L1758">
        <v>0</v>
      </c>
      <c r="M1758">
        <v>0</v>
      </c>
      <c r="N1758">
        <v>122</v>
      </c>
      <c r="O1758">
        <v>137</v>
      </c>
      <c r="P1758" s="28">
        <v>5</v>
      </c>
      <c r="Q1758">
        <v>4.9000000000000004</v>
      </c>
      <c r="R1758">
        <v>0.5</v>
      </c>
      <c r="S1758">
        <v>23</v>
      </c>
      <c r="T1758">
        <v>1</v>
      </c>
      <c r="U1758">
        <v>1</v>
      </c>
      <c r="V1758">
        <v>-47.217614202620098</v>
      </c>
      <c r="W1758">
        <v>11.905616676516335</v>
      </c>
      <c r="X1758">
        <v>2.854252624637001</v>
      </c>
      <c r="Y1758">
        <v>12.062364497172638</v>
      </c>
      <c r="Z1758">
        <v>-4.0500966420805309</v>
      </c>
      <c r="AA1758">
        <v>-2.2927929731690497</v>
      </c>
      <c r="AB1758">
        <v>0</v>
      </c>
      <c r="AC1758">
        <v>0</v>
      </c>
      <c r="AD1758">
        <v>-5.2872494286627196</v>
      </c>
      <c r="AE1758">
        <v>25.453589415845936</v>
      </c>
      <c r="AF1758">
        <v>-9.3518232367677498</v>
      </c>
      <c r="AG1758">
        <v>10.723418380366008</v>
      </c>
      <c r="AH1758">
        <v>0.73362814604717996</v>
      </c>
      <c r="AI1758">
        <v>-2.5443218102214127</v>
      </c>
      <c r="AJ1758">
        <v>-0.218628837227307</v>
      </c>
      <c r="AK1758">
        <v>-0.134578089474926</v>
      </c>
      <c r="AL1758">
        <v>-7.3642354796387028</v>
      </c>
      <c r="AM1758">
        <v>6.3310847207782048E-4</v>
      </c>
      <c r="AN1758" s="2"/>
    </row>
    <row r="1759" spans="1:40" x14ac:dyDescent="0.45">
      <c r="A1759">
        <v>1758</v>
      </c>
      <c r="B1759" t="s">
        <v>671</v>
      </c>
      <c r="C1759">
        <v>2016</v>
      </c>
      <c r="D1759">
        <v>31</v>
      </c>
      <c r="E1759" t="s">
        <v>37</v>
      </c>
      <c r="F1759" t="s">
        <v>17</v>
      </c>
      <c r="G1759">
        <v>622</v>
      </c>
      <c r="H1759">
        <v>79</v>
      </c>
      <c r="I1759">
        <v>153</v>
      </c>
      <c r="J1759">
        <v>89</v>
      </c>
      <c r="K1759">
        <v>34</v>
      </c>
      <c r="L1759">
        <v>3</v>
      </c>
      <c r="M1759">
        <v>4</v>
      </c>
      <c r="N1759">
        <v>48</v>
      </c>
      <c r="O1759">
        <v>121</v>
      </c>
      <c r="P1759" s="28">
        <v>5</v>
      </c>
      <c r="Q1759">
        <v>4</v>
      </c>
      <c r="R1759">
        <v>1.2</v>
      </c>
      <c r="S1759">
        <v>19</v>
      </c>
      <c r="T1759">
        <v>-2</v>
      </c>
      <c r="U1759">
        <v>9</v>
      </c>
      <c r="V1759">
        <v>-47.217614202620098</v>
      </c>
      <c r="W1759">
        <v>11.323078857481896</v>
      </c>
      <c r="X1759">
        <v>2.7498287481258914</v>
      </c>
      <c r="Y1759">
        <v>14.764334144539308</v>
      </c>
      <c r="Z1759">
        <v>-5.3008617815465771</v>
      </c>
      <c r="AA1759">
        <v>-3.1181984435099079</v>
      </c>
      <c r="AB1759">
        <v>-0.40385225413070402</v>
      </c>
      <c r="AC1759">
        <v>0.1601441817152276</v>
      </c>
      <c r="AD1759">
        <v>-2.0802292834082832</v>
      </c>
      <c r="AE1759">
        <v>22.480907440272688</v>
      </c>
      <c r="AF1759">
        <v>-9.3518232367677498</v>
      </c>
      <c r="AG1759">
        <v>8.7538109227477605</v>
      </c>
      <c r="AH1759">
        <v>1.7607075505132319</v>
      </c>
      <c r="AI1759">
        <v>-2.1018310606176889</v>
      </c>
      <c r="AJ1759">
        <v>0.437257674454614</v>
      </c>
      <c r="AK1759">
        <v>-1.211202805274334</v>
      </c>
      <c r="AL1759">
        <v>-8.3555435480247233</v>
      </c>
      <c r="AM1759">
        <v>2.3503441445232263E-4</v>
      </c>
      <c r="AN1759" s="2"/>
    </row>
    <row r="1760" spans="1:40" x14ac:dyDescent="0.45">
      <c r="A1760">
        <v>1759</v>
      </c>
      <c r="B1760" t="s">
        <v>981</v>
      </c>
      <c r="C1760">
        <v>2006</v>
      </c>
      <c r="D1760">
        <v>26</v>
      </c>
      <c r="E1760" t="s">
        <v>114</v>
      </c>
      <c r="F1760" t="s">
        <v>17</v>
      </c>
      <c r="G1760">
        <v>695</v>
      </c>
      <c r="H1760">
        <v>117</v>
      </c>
      <c r="I1760">
        <v>198</v>
      </c>
      <c r="J1760">
        <v>120</v>
      </c>
      <c r="K1760">
        <v>48</v>
      </c>
      <c r="L1760">
        <v>1</v>
      </c>
      <c r="M1760">
        <v>4</v>
      </c>
      <c r="N1760">
        <v>79</v>
      </c>
      <c r="O1760">
        <v>136</v>
      </c>
      <c r="P1760" s="28">
        <v>5</v>
      </c>
      <c r="Q1760">
        <v>5.2</v>
      </c>
      <c r="R1760">
        <v>0.1</v>
      </c>
      <c r="S1760">
        <v>34</v>
      </c>
      <c r="T1760">
        <v>-4</v>
      </c>
      <c r="U1760">
        <v>-2</v>
      </c>
      <c r="V1760">
        <v>-47.217614202620098</v>
      </c>
      <c r="W1760">
        <v>12.651993257154208</v>
      </c>
      <c r="X1760">
        <v>4.0725311839332825</v>
      </c>
      <c r="Y1760">
        <v>19.106785363521457</v>
      </c>
      <c r="Z1760">
        <v>-7.147229368377408</v>
      </c>
      <c r="AA1760">
        <v>-4.4021625084845759</v>
      </c>
      <c r="AB1760">
        <v>-0.134617418043568</v>
      </c>
      <c r="AC1760">
        <v>0.1601441817152276</v>
      </c>
      <c r="AD1760">
        <v>-3.4237106956094663</v>
      </c>
      <c r="AE1760">
        <v>25.267796792372607</v>
      </c>
      <c r="AF1760">
        <v>-9.3518232367677498</v>
      </c>
      <c r="AG1760">
        <v>11.379954199572088</v>
      </c>
      <c r="AH1760">
        <v>0.14672562920943599</v>
      </c>
      <c r="AI1760">
        <v>-3.7611713716316539</v>
      </c>
      <c r="AJ1760">
        <v>0.874515348909228</v>
      </c>
      <c r="AK1760">
        <v>0.269156178949852</v>
      </c>
      <c r="AL1760">
        <v>-1.508726666197131</v>
      </c>
      <c r="AM1760">
        <v>0.18112757782563954</v>
      </c>
      <c r="AN1760" s="2"/>
    </row>
    <row r="1761" spans="1:40" x14ac:dyDescent="0.45">
      <c r="A1761">
        <v>1760</v>
      </c>
      <c r="B1761" t="s">
        <v>982</v>
      </c>
      <c r="C1761">
        <v>1996</v>
      </c>
      <c r="D1761">
        <v>27</v>
      </c>
      <c r="E1761" t="s">
        <v>313</v>
      </c>
      <c r="F1761" t="s">
        <v>17</v>
      </c>
      <c r="G1761">
        <v>624</v>
      </c>
      <c r="H1761">
        <v>85</v>
      </c>
      <c r="I1761">
        <v>140</v>
      </c>
      <c r="J1761">
        <v>66</v>
      </c>
      <c r="K1761">
        <v>32</v>
      </c>
      <c r="L1761">
        <v>1</v>
      </c>
      <c r="M1761">
        <v>1</v>
      </c>
      <c r="N1761">
        <v>79</v>
      </c>
      <c r="O1761">
        <v>140</v>
      </c>
      <c r="P1761" s="28">
        <v>5</v>
      </c>
      <c r="Q1761">
        <v>5.4</v>
      </c>
      <c r="R1761">
        <v>0.4</v>
      </c>
      <c r="S1761">
        <v>28</v>
      </c>
      <c r="T1761">
        <v>1</v>
      </c>
      <c r="U1761">
        <v>-3</v>
      </c>
      <c r="V1761">
        <v>-47.217614202620098</v>
      </c>
      <c r="W1761">
        <v>11.359487471171548</v>
      </c>
      <c r="X1761">
        <v>2.9586765011481111</v>
      </c>
      <c r="Y1761">
        <v>13.509848236833353</v>
      </c>
      <c r="Z1761">
        <v>-3.9309761526075744</v>
      </c>
      <c r="AA1761">
        <v>-2.9347750056563839</v>
      </c>
      <c r="AB1761">
        <v>-0.134617418043568</v>
      </c>
      <c r="AC1761">
        <v>4.0036045428806899E-2</v>
      </c>
      <c r="AD1761">
        <v>-3.4237106956094663</v>
      </c>
      <c r="AE1761">
        <v>26.01096728626592</v>
      </c>
      <c r="AF1761">
        <v>-9.3518232367677498</v>
      </c>
      <c r="AG1761">
        <v>11.817644745709478</v>
      </c>
      <c r="AH1761">
        <v>0.58690251683774397</v>
      </c>
      <c r="AI1761">
        <v>-3.097435247226068</v>
      </c>
      <c r="AJ1761">
        <v>-0.218628837227307</v>
      </c>
      <c r="AK1761">
        <v>0.403734268424778</v>
      </c>
      <c r="AL1761">
        <v>-3.6222837239384753</v>
      </c>
      <c r="AM1761">
        <v>2.60261228638584E-2</v>
      </c>
      <c r="AN1761" s="2"/>
    </row>
    <row r="1762" spans="1:40" x14ac:dyDescent="0.45">
      <c r="A1762">
        <v>1761</v>
      </c>
      <c r="B1762" t="s">
        <v>983</v>
      </c>
      <c r="C1762">
        <v>2006</v>
      </c>
      <c r="D1762">
        <v>29</v>
      </c>
      <c r="E1762" t="s">
        <v>59</v>
      </c>
      <c r="F1762" t="s">
        <v>13</v>
      </c>
      <c r="G1762">
        <v>601</v>
      </c>
      <c r="H1762">
        <v>83</v>
      </c>
      <c r="I1762">
        <v>137</v>
      </c>
      <c r="J1762">
        <v>79</v>
      </c>
      <c r="K1762">
        <v>29</v>
      </c>
      <c r="L1762">
        <v>2</v>
      </c>
      <c r="M1762">
        <v>7</v>
      </c>
      <c r="N1762">
        <v>43</v>
      </c>
      <c r="O1762">
        <v>98</v>
      </c>
      <c r="P1762" s="28">
        <v>5</v>
      </c>
      <c r="Q1762">
        <v>2.6</v>
      </c>
      <c r="R1762">
        <v>2.8</v>
      </c>
      <c r="S1762">
        <v>1</v>
      </c>
      <c r="T1762">
        <v>-1</v>
      </c>
      <c r="U1762">
        <v>24</v>
      </c>
      <c r="V1762">
        <v>-47.217614202620098</v>
      </c>
      <c r="W1762">
        <v>10.940788413740545</v>
      </c>
      <c r="X1762">
        <v>2.8890605834740377</v>
      </c>
      <c r="Y1762">
        <v>13.22035148890121</v>
      </c>
      <c r="Z1762">
        <v>-4.7052593341817932</v>
      </c>
      <c r="AA1762">
        <v>-2.6596398488760977</v>
      </c>
      <c r="AB1762">
        <v>-0.269234836087136</v>
      </c>
      <c r="AC1762">
        <v>0.28025231800164829</v>
      </c>
      <c r="AD1762">
        <v>-1.8635387330532538</v>
      </c>
      <c r="AE1762">
        <v>18.207677100386146</v>
      </c>
      <c r="AF1762">
        <v>-9.3518232367677498</v>
      </c>
      <c r="AG1762">
        <v>5.6899770997860442</v>
      </c>
      <c r="AH1762">
        <v>4.1083176178642073</v>
      </c>
      <c r="AI1762">
        <v>-0.11062268740093099</v>
      </c>
      <c r="AJ1762">
        <v>0.218628837227307</v>
      </c>
      <c r="AK1762">
        <v>-3.229874147398224</v>
      </c>
      <c r="AL1762">
        <v>-13.852553567004138</v>
      </c>
      <c r="AM1762">
        <v>9.6363376086409287E-7</v>
      </c>
      <c r="AN1762" s="2"/>
    </row>
    <row r="1763" spans="1:40" x14ac:dyDescent="0.45">
      <c r="A1763">
        <v>1762</v>
      </c>
      <c r="B1763" t="s">
        <v>282</v>
      </c>
      <c r="C1763">
        <v>1971</v>
      </c>
      <c r="D1763">
        <v>28</v>
      </c>
      <c r="E1763" t="s">
        <v>40</v>
      </c>
      <c r="F1763" t="s">
        <v>13</v>
      </c>
      <c r="G1763">
        <v>661</v>
      </c>
      <c r="H1763">
        <v>82</v>
      </c>
      <c r="I1763">
        <v>139</v>
      </c>
      <c r="J1763">
        <v>83</v>
      </c>
      <c r="K1763">
        <v>24</v>
      </c>
      <c r="L1763">
        <v>4</v>
      </c>
      <c r="M1763">
        <v>2</v>
      </c>
      <c r="N1763">
        <v>91</v>
      </c>
      <c r="O1763">
        <v>123</v>
      </c>
      <c r="P1763" s="28">
        <v>5</v>
      </c>
      <c r="Q1763">
        <v>4.7</v>
      </c>
      <c r="R1763">
        <v>0.7</v>
      </c>
      <c r="S1763">
        <v>19</v>
      </c>
      <c r="T1763">
        <v>-3</v>
      </c>
      <c r="U1763">
        <v>3</v>
      </c>
      <c r="V1763">
        <v>-47.217614202620098</v>
      </c>
      <c r="W1763">
        <v>12.033046824430118</v>
      </c>
      <c r="X1763">
        <v>2.854252624637001</v>
      </c>
      <c r="Y1763">
        <v>13.413349320855973</v>
      </c>
      <c r="Z1763">
        <v>-4.9435003131277071</v>
      </c>
      <c r="AA1763">
        <v>-2.201081254242288</v>
      </c>
      <c r="AB1763">
        <v>-0.538469672174272</v>
      </c>
      <c r="AC1763">
        <v>8.0072090857613798E-2</v>
      </c>
      <c r="AD1763">
        <v>-3.943768016461537</v>
      </c>
      <c r="AE1763">
        <v>22.852492687219346</v>
      </c>
      <c r="AF1763">
        <v>-9.3518232367677498</v>
      </c>
      <c r="AG1763">
        <v>10.285727834228618</v>
      </c>
      <c r="AH1763">
        <v>1.0270794044660518</v>
      </c>
      <c r="AI1763">
        <v>-2.1018310606176889</v>
      </c>
      <c r="AJ1763">
        <v>0.65588651168192103</v>
      </c>
      <c r="AK1763">
        <v>-0.403734268424778</v>
      </c>
      <c r="AL1763">
        <v>-7.4999147260594849</v>
      </c>
      <c r="AM1763">
        <v>5.5282575048606756E-4</v>
      </c>
      <c r="AN1763" s="2"/>
    </row>
    <row r="1764" spans="1:40" x14ac:dyDescent="0.45">
      <c r="A1764">
        <v>1763</v>
      </c>
      <c r="B1764" t="s">
        <v>283</v>
      </c>
      <c r="C1764">
        <v>1972</v>
      </c>
      <c r="D1764">
        <v>32</v>
      </c>
      <c r="E1764" t="s">
        <v>52</v>
      </c>
      <c r="F1764" t="s">
        <v>17</v>
      </c>
      <c r="G1764">
        <v>547</v>
      </c>
      <c r="H1764">
        <v>68</v>
      </c>
      <c r="I1764">
        <v>140</v>
      </c>
      <c r="J1764">
        <v>93</v>
      </c>
      <c r="K1764">
        <v>25</v>
      </c>
      <c r="L1764">
        <v>5</v>
      </c>
      <c r="M1764">
        <v>1</v>
      </c>
      <c r="N1764">
        <v>69</v>
      </c>
      <c r="O1764">
        <v>139</v>
      </c>
      <c r="P1764" s="28">
        <v>5</v>
      </c>
      <c r="Q1764">
        <v>4.7</v>
      </c>
      <c r="R1764">
        <v>0.6</v>
      </c>
      <c r="S1764">
        <v>25</v>
      </c>
      <c r="T1764">
        <v>-1</v>
      </c>
      <c r="U1764">
        <v>2</v>
      </c>
      <c r="V1764">
        <v>-47.217614202620098</v>
      </c>
      <c r="W1764">
        <v>9.9577558441199301</v>
      </c>
      <c r="X1764">
        <v>2.3669412009184887</v>
      </c>
      <c r="Y1764">
        <v>13.509848236833353</v>
      </c>
      <c r="Z1764">
        <v>-5.539102760492491</v>
      </c>
      <c r="AA1764">
        <v>-2.2927929731690497</v>
      </c>
      <c r="AB1764">
        <v>-0.67308709021783997</v>
      </c>
      <c r="AC1764">
        <v>4.0036045428806899E-2</v>
      </c>
      <c r="AD1764">
        <v>-2.9903295948994071</v>
      </c>
      <c r="AE1764">
        <v>25.825174662792591</v>
      </c>
      <c r="AF1764">
        <v>-9.3518232367677498</v>
      </c>
      <c r="AG1764">
        <v>10.285727834228618</v>
      </c>
      <c r="AH1764">
        <v>0.88035377525661596</v>
      </c>
      <c r="AI1764">
        <v>-2.7655671850232748</v>
      </c>
      <c r="AJ1764">
        <v>0.218628837227307</v>
      </c>
      <c r="AK1764">
        <v>-0.269156178949852</v>
      </c>
      <c r="AL1764">
        <v>-8.0150067853340481</v>
      </c>
      <c r="AM1764">
        <v>3.3035682600948371E-4</v>
      </c>
      <c r="AN1764" s="2"/>
    </row>
    <row r="1765" spans="1:40" x14ac:dyDescent="0.45">
      <c r="A1765">
        <v>1764</v>
      </c>
      <c r="B1765" t="s">
        <v>984</v>
      </c>
      <c r="C1765">
        <v>1982</v>
      </c>
      <c r="D1765">
        <v>31</v>
      </c>
      <c r="E1765" t="s">
        <v>43</v>
      </c>
      <c r="F1765" t="s">
        <v>13</v>
      </c>
      <c r="G1765">
        <v>666</v>
      </c>
      <c r="H1765">
        <v>96</v>
      </c>
      <c r="I1765">
        <v>139</v>
      </c>
      <c r="J1765">
        <v>70</v>
      </c>
      <c r="K1765">
        <v>29</v>
      </c>
      <c r="L1765">
        <v>1</v>
      </c>
      <c r="M1765">
        <v>3</v>
      </c>
      <c r="N1765">
        <v>84</v>
      </c>
      <c r="O1765">
        <v>137</v>
      </c>
      <c r="P1765" s="28">
        <v>5</v>
      </c>
      <c r="Q1765">
        <v>5.2</v>
      </c>
      <c r="R1765">
        <v>-0.1</v>
      </c>
      <c r="S1765">
        <v>30</v>
      </c>
      <c r="T1765">
        <v>-1</v>
      </c>
      <c r="U1765">
        <v>-2</v>
      </c>
      <c r="V1765">
        <v>-47.217614202620098</v>
      </c>
      <c r="W1765">
        <v>12.124068358654249</v>
      </c>
      <c r="X1765">
        <v>3.3415640483555133</v>
      </c>
      <c r="Y1765">
        <v>13.413349320855973</v>
      </c>
      <c r="Z1765">
        <v>-4.1692171315534878</v>
      </c>
      <c r="AA1765">
        <v>-2.6596398488760977</v>
      </c>
      <c r="AB1765">
        <v>-0.134617418043568</v>
      </c>
      <c r="AC1765">
        <v>0.1201081362864207</v>
      </c>
      <c r="AD1765">
        <v>-3.6404012459644957</v>
      </c>
      <c r="AE1765">
        <v>25.453589415845936</v>
      </c>
      <c r="AF1765">
        <v>-9.3518232367677498</v>
      </c>
      <c r="AG1765">
        <v>11.379954199572088</v>
      </c>
      <c r="AH1765">
        <v>-0.14672562920943599</v>
      </c>
      <c r="AI1765">
        <v>-3.3186806220279297</v>
      </c>
      <c r="AJ1765">
        <v>0.218628837227307</v>
      </c>
      <c r="AK1765">
        <v>0.269156178949852</v>
      </c>
      <c r="AL1765">
        <v>-4.3183008393155191</v>
      </c>
      <c r="AM1765">
        <v>1.31473458584073E-2</v>
      </c>
      <c r="AN1765" s="2"/>
    </row>
    <row r="1766" spans="1:40" x14ac:dyDescent="0.45">
      <c r="A1766">
        <v>1765</v>
      </c>
      <c r="B1766" t="s">
        <v>412</v>
      </c>
      <c r="C1766">
        <v>1973</v>
      </c>
      <c r="D1766">
        <v>29</v>
      </c>
      <c r="E1766" t="s">
        <v>127</v>
      </c>
      <c r="F1766" t="s">
        <v>13</v>
      </c>
      <c r="G1766">
        <v>554</v>
      </c>
      <c r="H1766">
        <v>73</v>
      </c>
      <c r="I1766">
        <v>140</v>
      </c>
      <c r="J1766">
        <v>102</v>
      </c>
      <c r="K1766">
        <v>25</v>
      </c>
      <c r="L1766">
        <v>3</v>
      </c>
      <c r="M1766">
        <v>18</v>
      </c>
      <c r="N1766">
        <v>43</v>
      </c>
      <c r="O1766">
        <v>108</v>
      </c>
      <c r="P1766" s="28">
        <v>4.9000000000000004</v>
      </c>
      <c r="Q1766">
        <v>2.9</v>
      </c>
      <c r="R1766">
        <v>2.2000000000000002</v>
      </c>
      <c r="S1766">
        <v>3</v>
      </c>
      <c r="T1766">
        <v>1</v>
      </c>
      <c r="U1766">
        <v>19</v>
      </c>
      <c r="V1766">
        <v>-47.217614202620098</v>
      </c>
      <c r="W1766">
        <v>10.085185992033715</v>
      </c>
      <c r="X1766">
        <v>2.5409809951036717</v>
      </c>
      <c r="Y1766">
        <v>13.509848236833353</v>
      </c>
      <c r="Z1766">
        <v>-6.0751449631207963</v>
      </c>
      <c r="AA1766">
        <v>-2.2927929731690497</v>
      </c>
      <c r="AB1766">
        <v>-0.40385225413070402</v>
      </c>
      <c r="AC1766">
        <v>0.72064881771852418</v>
      </c>
      <c r="AD1766">
        <v>-1.8635387330532538</v>
      </c>
      <c r="AE1766">
        <v>20.065603335119423</v>
      </c>
      <c r="AF1766">
        <v>-9.1647867720323966</v>
      </c>
      <c r="AG1766">
        <v>6.3465129189921266</v>
      </c>
      <c r="AH1766">
        <v>3.2279638426075921</v>
      </c>
      <c r="AI1766">
        <v>-0.33186806220279297</v>
      </c>
      <c r="AJ1766">
        <v>-0.218628837227307</v>
      </c>
      <c r="AK1766">
        <v>-2.556983700023594</v>
      </c>
      <c r="AL1766">
        <v>-13.628466359171586</v>
      </c>
      <c r="AM1766">
        <v>1.2056791198340965E-6</v>
      </c>
      <c r="AN1766" s="2"/>
    </row>
    <row r="1767" spans="1:40" x14ac:dyDescent="0.45">
      <c r="A1767">
        <v>1766</v>
      </c>
      <c r="B1767" t="s">
        <v>314</v>
      </c>
      <c r="C1767">
        <v>1970</v>
      </c>
      <c r="D1767">
        <v>30</v>
      </c>
      <c r="E1767" t="s">
        <v>37</v>
      </c>
      <c r="F1767" t="s">
        <v>17</v>
      </c>
      <c r="G1767">
        <v>637</v>
      </c>
      <c r="H1767">
        <v>92</v>
      </c>
      <c r="I1767">
        <v>181</v>
      </c>
      <c r="J1767">
        <v>134</v>
      </c>
      <c r="K1767">
        <v>23</v>
      </c>
      <c r="L1767">
        <v>16</v>
      </c>
      <c r="M1767">
        <v>38</v>
      </c>
      <c r="N1767">
        <v>29</v>
      </c>
      <c r="O1767">
        <v>111</v>
      </c>
      <c r="P1767" s="28">
        <v>4.9000000000000004</v>
      </c>
      <c r="Q1767">
        <v>3.6</v>
      </c>
      <c r="R1767">
        <v>1.3</v>
      </c>
      <c r="S1767">
        <v>6</v>
      </c>
      <c r="T1767">
        <v>4</v>
      </c>
      <c r="U1767">
        <v>12</v>
      </c>
      <c r="V1767">
        <v>-47.217614202620098</v>
      </c>
      <c r="W1767">
        <v>11.596143460154288</v>
      </c>
      <c r="X1767">
        <v>3.202332213007367</v>
      </c>
      <c r="Y1767">
        <v>17.466303791905979</v>
      </c>
      <c r="Z1767">
        <v>-7.9810727946881048</v>
      </c>
      <c r="AA1767">
        <v>-2.1093695353155262</v>
      </c>
      <c r="AB1767">
        <v>-2.153878688697088</v>
      </c>
      <c r="AC1767">
        <v>1.5213697262946622</v>
      </c>
      <c r="AD1767">
        <v>-1.2568051920591712</v>
      </c>
      <c r="AE1767">
        <v>20.622981205539407</v>
      </c>
      <c r="AF1767">
        <v>-9.1647867720323966</v>
      </c>
      <c r="AG1767">
        <v>7.8784298304729843</v>
      </c>
      <c r="AH1767">
        <v>1.907433179722668</v>
      </c>
      <c r="AI1767">
        <v>-0.66373612440558594</v>
      </c>
      <c r="AJ1767">
        <v>-0.874515348909228</v>
      </c>
      <c r="AK1767">
        <v>-1.614937073699112</v>
      </c>
      <c r="AL1767">
        <v>-8.8417223253289556</v>
      </c>
      <c r="AM1767">
        <v>1.445526309919702E-4</v>
      </c>
      <c r="AN1767" s="2"/>
    </row>
    <row r="1768" spans="1:40" ht="13.15" customHeight="1" x14ac:dyDescent="0.45">
      <c r="A1768">
        <v>1767</v>
      </c>
      <c r="B1768" t="s">
        <v>107</v>
      </c>
      <c r="C1768">
        <v>1998</v>
      </c>
      <c r="D1768">
        <v>28</v>
      </c>
      <c r="E1768" t="s">
        <v>70</v>
      </c>
      <c r="F1768" t="s">
        <v>13</v>
      </c>
      <c r="G1768">
        <v>669</v>
      </c>
      <c r="H1768">
        <v>110</v>
      </c>
      <c r="I1768">
        <v>193</v>
      </c>
      <c r="J1768">
        <v>96</v>
      </c>
      <c r="K1768">
        <v>50</v>
      </c>
      <c r="L1768">
        <v>2</v>
      </c>
      <c r="M1768">
        <v>2</v>
      </c>
      <c r="N1768">
        <v>46</v>
      </c>
      <c r="O1768">
        <v>149</v>
      </c>
      <c r="P1768" s="28">
        <v>4.9000000000000004</v>
      </c>
      <c r="Q1768">
        <v>5.2</v>
      </c>
      <c r="R1768">
        <v>-0.9</v>
      </c>
      <c r="S1768">
        <v>38</v>
      </c>
      <c r="T1768">
        <v>-3</v>
      </c>
      <c r="U1768">
        <v>-2</v>
      </c>
      <c r="V1768">
        <v>-47.217614202620098</v>
      </c>
      <c r="W1768">
        <v>12.178681279188726</v>
      </c>
      <c r="X1768">
        <v>3.8288754720740261</v>
      </c>
      <c r="Y1768">
        <v>18.624290783634553</v>
      </c>
      <c r="Z1768">
        <v>-5.7177834947019264</v>
      </c>
      <c r="AA1768">
        <v>-4.5855859463380995</v>
      </c>
      <c r="AB1768">
        <v>-0.269234836087136</v>
      </c>
      <c r="AC1768">
        <v>8.0072090857613798E-2</v>
      </c>
      <c r="AD1768">
        <v>-1.9935530632662715</v>
      </c>
      <c r="AE1768">
        <v>27.683100897525872</v>
      </c>
      <c r="AF1768">
        <v>-9.1647867720323966</v>
      </c>
      <c r="AG1768">
        <v>11.379954199572088</v>
      </c>
      <c r="AH1768">
        <v>-1.320530662884924</v>
      </c>
      <c r="AI1768">
        <v>-4.2036621212353777</v>
      </c>
      <c r="AJ1768">
        <v>0.65588651168192103</v>
      </c>
      <c r="AK1768">
        <v>0.269156178949852</v>
      </c>
      <c r="AL1768">
        <v>0.22726631431841504</v>
      </c>
      <c r="AM1768">
        <v>0.55657328718420329</v>
      </c>
      <c r="AN1768" s="2"/>
    </row>
    <row r="1769" spans="1:40" x14ac:dyDescent="0.45">
      <c r="A1769">
        <v>1601</v>
      </c>
      <c r="B1769" t="s">
        <v>173</v>
      </c>
      <c r="C1769">
        <v>1982</v>
      </c>
      <c r="D1769">
        <v>38</v>
      </c>
      <c r="E1769" t="s">
        <v>65</v>
      </c>
      <c r="F1769" t="s">
        <v>17</v>
      </c>
      <c r="G1769">
        <v>554</v>
      </c>
      <c r="H1769">
        <v>68</v>
      </c>
      <c r="I1769">
        <v>134</v>
      </c>
      <c r="J1769">
        <v>97</v>
      </c>
      <c r="K1769">
        <v>19</v>
      </c>
      <c r="L1769">
        <v>4</v>
      </c>
      <c r="M1769">
        <v>24</v>
      </c>
      <c r="N1769">
        <v>85</v>
      </c>
      <c r="O1769">
        <v>136</v>
      </c>
      <c r="P1769" s="28">
        <v>5.0999999999999996</v>
      </c>
      <c r="Q1769">
        <v>5.2</v>
      </c>
      <c r="R1769">
        <v>0.2</v>
      </c>
      <c r="S1769">
        <v>24</v>
      </c>
      <c r="T1769">
        <v>1</v>
      </c>
      <c r="U1769">
        <v>-3</v>
      </c>
      <c r="V1769">
        <v>-47.217614202620098</v>
      </c>
      <c r="W1769">
        <v>10.085185992033715</v>
      </c>
      <c r="X1769">
        <v>2.3669412009184887</v>
      </c>
      <c r="Y1769">
        <v>12.930854740969068</v>
      </c>
      <c r="Z1769">
        <v>-5.7773437394384048</v>
      </c>
      <c r="AA1769">
        <v>-1.742522659608478</v>
      </c>
      <c r="AB1769">
        <v>-0.538469672174272</v>
      </c>
      <c r="AC1769">
        <v>0.96086509029136558</v>
      </c>
      <c r="AD1769">
        <v>-3.6837393560355016</v>
      </c>
      <c r="AE1769">
        <v>25.267796792372607</v>
      </c>
      <c r="AF1769">
        <v>-9.5388597015031049</v>
      </c>
      <c r="AG1769">
        <v>11.379954199572088</v>
      </c>
      <c r="AH1769">
        <v>0.29345125841887199</v>
      </c>
      <c r="AI1769">
        <v>-2.6549444976223437</v>
      </c>
      <c r="AJ1769">
        <v>-0.218628837227307</v>
      </c>
      <c r="AK1769">
        <v>0.403734268424778</v>
      </c>
      <c r="AL1769">
        <v>-7.6833391232285333</v>
      </c>
      <c r="AM1769">
        <v>4.6022297754129789E-4</v>
      </c>
      <c r="AN1769" s="2"/>
    </row>
    <row r="1770" spans="1:40" x14ac:dyDescent="0.45">
      <c r="A1770">
        <v>1602</v>
      </c>
      <c r="B1770" t="s">
        <v>328</v>
      </c>
      <c r="C1770">
        <v>1973</v>
      </c>
      <c r="D1770">
        <v>27</v>
      </c>
      <c r="E1770" t="s">
        <v>22</v>
      </c>
      <c r="F1770" t="s">
        <v>13</v>
      </c>
      <c r="G1770">
        <v>672</v>
      </c>
      <c r="H1770">
        <v>83</v>
      </c>
      <c r="I1770">
        <v>187</v>
      </c>
      <c r="J1770">
        <v>134</v>
      </c>
      <c r="K1770">
        <v>29</v>
      </c>
      <c r="L1770">
        <v>2</v>
      </c>
      <c r="M1770">
        <v>6</v>
      </c>
      <c r="N1770">
        <v>50</v>
      </c>
      <c r="O1770">
        <v>135</v>
      </c>
      <c r="P1770" s="28">
        <v>5.0999999999999996</v>
      </c>
      <c r="Q1770">
        <v>5.2</v>
      </c>
      <c r="R1770">
        <v>0</v>
      </c>
      <c r="S1770">
        <v>23</v>
      </c>
      <c r="T1770">
        <v>3</v>
      </c>
      <c r="U1770">
        <v>-2</v>
      </c>
      <c r="V1770">
        <v>-47.217614202620098</v>
      </c>
      <c r="W1770">
        <v>12.233294199723206</v>
      </c>
      <c r="X1770">
        <v>2.8890605834740377</v>
      </c>
      <c r="Y1770">
        <v>18.045297287770264</v>
      </c>
      <c r="Z1770">
        <v>-7.9810727946881048</v>
      </c>
      <c r="AA1770">
        <v>-2.6596398488760977</v>
      </c>
      <c r="AB1770">
        <v>-0.269234836087136</v>
      </c>
      <c r="AC1770">
        <v>0.24021627257284139</v>
      </c>
      <c r="AD1770">
        <v>-2.1669055035502951</v>
      </c>
      <c r="AE1770">
        <v>25.082004168899282</v>
      </c>
      <c r="AF1770">
        <v>-9.5388597015031049</v>
      </c>
      <c r="AG1770">
        <v>11.379954199572088</v>
      </c>
      <c r="AH1770">
        <v>0</v>
      </c>
      <c r="AI1770">
        <v>-2.5443218102214127</v>
      </c>
      <c r="AJ1770">
        <v>-0.65588651168192103</v>
      </c>
      <c r="AK1770">
        <v>0.269156178949852</v>
      </c>
      <c r="AL1770">
        <v>-2.8945523182666073</v>
      </c>
      <c r="AM1770">
        <v>5.2423519380400262E-2</v>
      </c>
      <c r="AN1770" s="2"/>
    </row>
    <row r="1771" spans="1:40" x14ac:dyDescent="0.45">
      <c r="A1771">
        <v>1603</v>
      </c>
      <c r="B1771" t="s">
        <v>948</v>
      </c>
      <c r="C1771">
        <v>1988</v>
      </c>
      <c r="D1771">
        <v>26</v>
      </c>
      <c r="E1771" t="s">
        <v>73</v>
      </c>
      <c r="F1771" t="s">
        <v>17</v>
      </c>
      <c r="G1771">
        <v>582</v>
      </c>
      <c r="H1771">
        <v>74</v>
      </c>
      <c r="I1771">
        <v>146</v>
      </c>
      <c r="J1771">
        <v>93</v>
      </c>
      <c r="K1771">
        <v>40</v>
      </c>
      <c r="L1771">
        <v>2</v>
      </c>
      <c r="M1771">
        <v>46</v>
      </c>
      <c r="N1771">
        <v>29</v>
      </c>
      <c r="O1771">
        <v>105</v>
      </c>
      <c r="P1771" s="28">
        <v>5.0999999999999996</v>
      </c>
      <c r="Q1771">
        <v>2.9</v>
      </c>
      <c r="R1771">
        <v>2.4</v>
      </c>
      <c r="S1771">
        <v>6</v>
      </c>
      <c r="T1771">
        <v>-1</v>
      </c>
      <c r="U1771">
        <v>19</v>
      </c>
      <c r="V1771">
        <v>-47.217614202620098</v>
      </c>
      <c r="W1771">
        <v>10.594906583688848</v>
      </c>
      <c r="X1771">
        <v>2.5757889539407084</v>
      </c>
      <c r="Y1771">
        <v>14.08884173269764</v>
      </c>
      <c r="Z1771">
        <v>-5.539102760492491</v>
      </c>
      <c r="AA1771">
        <v>-3.6684687570704799</v>
      </c>
      <c r="AB1771">
        <v>-0.269234836087136</v>
      </c>
      <c r="AC1771">
        <v>1.8416580897251174</v>
      </c>
      <c r="AD1771">
        <v>-1.2568051920591712</v>
      </c>
      <c r="AE1771">
        <v>19.508225464699439</v>
      </c>
      <c r="AF1771">
        <v>-9.5388597015031049</v>
      </c>
      <c r="AG1771">
        <v>6.3465129189921266</v>
      </c>
      <c r="AH1771">
        <v>3.5214151010264638</v>
      </c>
      <c r="AI1771">
        <v>-0.66373612440558594</v>
      </c>
      <c r="AJ1771">
        <v>0.218628837227307</v>
      </c>
      <c r="AK1771">
        <v>-2.556983700023594</v>
      </c>
      <c r="AL1771">
        <v>-12.014827592264011</v>
      </c>
      <c r="AM1771">
        <v>6.0537439293189398E-6</v>
      </c>
      <c r="AN1771" s="2"/>
    </row>
    <row r="1772" spans="1:40" x14ac:dyDescent="0.45">
      <c r="A1772">
        <v>1604</v>
      </c>
      <c r="B1772" t="s">
        <v>651</v>
      </c>
      <c r="C1772">
        <v>1975</v>
      </c>
      <c r="D1772">
        <v>28</v>
      </c>
      <c r="E1772" t="s">
        <v>127</v>
      </c>
      <c r="F1772" t="s">
        <v>13</v>
      </c>
      <c r="G1772">
        <v>714</v>
      </c>
      <c r="H1772">
        <v>88</v>
      </c>
      <c r="I1772">
        <v>176</v>
      </c>
      <c r="J1772">
        <v>120</v>
      </c>
      <c r="K1772">
        <v>37</v>
      </c>
      <c r="L1772">
        <v>4</v>
      </c>
      <c r="M1772">
        <v>3</v>
      </c>
      <c r="N1772">
        <v>118</v>
      </c>
      <c r="O1772">
        <v>153</v>
      </c>
      <c r="P1772" s="28">
        <v>5.0999999999999996</v>
      </c>
      <c r="Q1772">
        <v>6.1</v>
      </c>
      <c r="R1772">
        <v>-1.6</v>
      </c>
      <c r="S1772">
        <v>42</v>
      </c>
      <c r="T1772">
        <v>0</v>
      </c>
      <c r="U1772">
        <v>-9</v>
      </c>
      <c r="V1772">
        <v>-47.217614202620098</v>
      </c>
      <c r="W1772">
        <v>12.997875087205905</v>
      </c>
      <c r="X1772">
        <v>3.0631003776592207</v>
      </c>
      <c r="Y1772">
        <v>16.983809212019072</v>
      </c>
      <c r="Z1772">
        <v>-7.147229368377408</v>
      </c>
      <c r="AA1772">
        <v>-3.3933336002901937</v>
      </c>
      <c r="AB1772">
        <v>-0.538469672174272</v>
      </c>
      <c r="AC1772">
        <v>0.1201081362864207</v>
      </c>
      <c r="AD1772">
        <v>-5.1138969883786967</v>
      </c>
      <c r="AE1772">
        <v>28.426271391419185</v>
      </c>
      <c r="AF1772">
        <v>-9.5388597015031049</v>
      </c>
      <c r="AG1772">
        <v>13.349561657190334</v>
      </c>
      <c r="AH1772">
        <v>-2.3476100673509759</v>
      </c>
      <c r="AI1772">
        <v>-4.646152870839102</v>
      </c>
      <c r="AJ1772">
        <v>0</v>
      </c>
      <c r="AK1772">
        <v>1.211202805274334</v>
      </c>
      <c r="AL1772">
        <v>-3.7912378044793829</v>
      </c>
      <c r="AM1772">
        <v>2.206959139774144E-2</v>
      </c>
      <c r="AN1772" s="2"/>
    </row>
    <row r="1773" spans="1:40" x14ac:dyDescent="0.45">
      <c r="A1773">
        <v>1605</v>
      </c>
      <c r="B1773" t="s">
        <v>58</v>
      </c>
      <c r="C1773">
        <v>2014</v>
      </c>
      <c r="D1773">
        <v>31</v>
      </c>
      <c r="E1773" t="s">
        <v>59</v>
      </c>
      <c r="F1773" t="s">
        <v>13</v>
      </c>
      <c r="G1773">
        <v>685</v>
      </c>
      <c r="H1773">
        <v>101</v>
      </c>
      <c r="I1773">
        <v>191</v>
      </c>
      <c r="J1773">
        <v>113</v>
      </c>
      <c r="K1773">
        <v>52</v>
      </c>
      <c r="L1773">
        <v>1</v>
      </c>
      <c r="M1773">
        <v>1</v>
      </c>
      <c r="N1773">
        <v>60</v>
      </c>
      <c r="O1773">
        <v>150</v>
      </c>
      <c r="P1773" s="28">
        <v>5.0999999999999996</v>
      </c>
      <c r="Q1773">
        <v>5.2</v>
      </c>
      <c r="R1773">
        <v>-1</v>
      </c>
      <c r="S1773">
        <v>37</v>
      </c>
      <c r="T1773">
        <v>-3</v>
      </c>
      <c r="U1773">
        <v>-2</v>
      </c>
      <c r="V1773">
        <v>-47.217614202620098</v>
      </c>
      <c r="W1773">
        <v>12.469950188705946</v>
      </c>
      <c r="X1773">
        <v>3.5156038425406964</v>
      </c>
      <c r="Y1773">
        <v>18.43129295167979</v>
      </c>
      <c r="Z1773">
        <v>-6.7303076552220586</v>
      </c>
      <c r="AA1773">
        <v>-4.7690093841916239</v>
      </c>
      <c r="AB1773">
        <v>-0.134617418043568</v>
      </c>
      <c r="AC1773">
        <v>4.0036045428806899E-2</v>
      </c>
      <c r="AD1773">
        <v>-2.6002866042603543</v>
      </c>
      <c r="AE1773">
        <v>27.868893520999201</v>
      </c>
      <c r="AF1773">
        <v>-9.5388597015031049</v>
      </c>
      <c r="AG1773">
        <v>11.379954199572088</v>
      </c>
      <c r="AH1773">
        <v>-1.4672562920943599</v>
      </c>
      <c r="AI1773">
        <v>-4.0930394338344467</v>
      </c>
      <c r="AJ1773">
        <v>0.65588651168192103</v>
      </c>
      <c r="AK1773">
        <v>0.269156178949852</v>
      </c>
      <c r="AL1773">
        <v>-1.9202172522113163</v>
      </c>
      <c r="AM1773">
        <v>0.12783734183483769</v>
      </c>
      <c r="AN1773" s="2"/>
    </row>
    <row r="1774" spans="1:40" x14ac:dyDescent="0.45">
      <c r="A1774">
        <v>1606</v>
      </c>
      <c r="B1774" t="s">
        <v>58</v>
      </c>
      <c r="C1774">
        <v>2016</v>
      </c>
      <c r="D1774">
        <v>33</v>
      </c>
      <c r="E1774" t="s">
        <v>59</v>
      </c>
      <c r="F1774" t="s">
        <v>13</v>
      </c>
      <c r="G1774">
        <v>679</v>
      </c>
      <c r="H1774">
        <v>92</v>
      </c>
      <c r="I1774">
        <v>188</v>
      </c>
      <c r="J1774">
        <v>118</v>
      </c>
      <c r="K1774">
        <v>31</v>
      </c>
      <c r="L1774">
        <v>1</v>
      </c>
      <c r="M1774">
        <v>0</v>
      </c>
      <c r="N1774">
        <v>75</v>
      </c>
      <c r="O1774">
        <v>155</v>
      </c>
      <c r="P1774" s="28">
        <v>5.0999999999999996</v>
      </c>
      <c r="Q1774">
        <v>5.4</v>
      </c>
      <c r="R1774">
        <v>-1.1000000000000001</v>
      </c>
      <c r="S1774">
        <v>43</v>
      </c>
      <c r="T1774">
        <v>-5</v>
      </c>
      <c r="U1774">
        <v>-3</v>
      </c>
      <c r="V1774">
        <v>-47.217614202620098</v>
      </c>
      <c r="W1774">
        <v>12.360724347636989</v>
      </c>
      <c r="X1774">
        <v>3.202332213007367</v>
      </c>
      <c r="Y1774">
        <v>18.141796203747646</v>
      </c>
      <c r="Z1774">
        <v>-7.028108878904451</v>
      </c>
      <c r="AA1774">
        <v>-2.8430632867296222</v>
      </c>
      <c r="AB1774">
        <v>-0.134617418043568</v>
      </c>
      <c r="AC1774">
        <v>0</v>
      </c>
      <c r="AD1774">
        <v>-3.2503582553254424</v>
      </c>
      <c r="AE1774">
        <v>28.79785663836584</v>
      </c>
      <c r="AF1774">
        <v>-9.5388597015031049</v>
      </c>
      <c r="AG1774">
        <v>11.817644745709478</v>
      </c>
      <c r="AH1774">
        <v>-1.613981921303796</v>
      </c>
      <c r="AI1774">
        <v>-4.7567755582400331</v>
      </c>
      <c r="AJ1774">
        <v>1.093144186136535</v>
      </c>
      <c r="AK1774">
        <v>0.403734268424778</v>
      </c>
      <c r="AL1774">
        <v>-0.56614661964148083</v>
      </c>
      <c r="AM1774">
        <v>0.36212644684552231</v>
      </c>
      <c r="AN1774" s="2"/>
    </row>
    <row r="1775" spans="1:40" x14ac:dyDescent="0.45">
      <c r="A1775">
        <v>1607</v>
      </c>
      <c r="B1775" t="s">
        <v>705</v>
      </c>
      <c r="C1775">
        <v>2010</v>
      </c>
      <c r="D1775">
        <v>23</v>
      </c>
      <c r="E1775" t="s">
        <v>59</v>
      </c>
      <c r="F1775" t="s">
        <v>13</v>
      </c>
      <c r="G1775">
        <v>675</v>
      </c>
      <c r="H1775">
        <v>103</v>
      </c>
      <c r="I1775">
        <v>181</v>
      </c>
      <c r="J1775">
        <v>133</v>
      </c>
      <c r="K1775">
        <v>34</v>
      </c>
      <c r="L1775">
        <v>10</v>
      </c>
      <c r="M1775">
        <v>27</v>
      </c>
      <c r="N1775">
        <v>47</v>
      </c>
      <c r="O1775">
        <v>102</v>
      </c>
      <c r="P1775" s="28">
        <v>5.0999999999999996</v>
      </c>
      <c r="Q1775">
        <v>3.7</v>
      </c>
      <c r="R1775">
        <v>1.8</v>
      </c>
      <c r="S1775">
        <v>2</v>
      </c>
      <c r="T1775">
        <v>1</v>
      </c>
      <c r="U1775">
        <v>13</v>
      </c>
      <c r="V1775">
        <v>-47.217614202620098</v>
      </c>
      <c r="W1775">
        <v>12.287907120257684</v>
      </c>
      <c r="X1775">
        <v>3.5852197602147697</v>
      </c>
      <c r="Y1775">
        <v>17.466303791905979</v>
      </c>
      <c r="Z1775">
        <v>-7.9215125499516272</v>
      </c>
      <c r="AA1775">
        <v>-3.1181984435099079</v>
      </c>
      <c r="AB1775">
        <v>-1.3461741804356799</v>
      </c>
      <c r="AC1775">
        <v>1.0809732265777863</v>
      </c>
      <c r="AD1775">
        <v>-2.0368911733372772</v>
      </c>
      <c r="AE1775">
        <v>18.950847594279455</v>
      </c>
      <c r="AF1775">
        <v>-9.5388597015031049</v>
      </c>
      <c r="AG1775">
        <v>8.0972751035416781</v>
      </c>
      <c r="AH1775">
        <v>2.6410613257698481</v>
      </c>
      <c r="AI1775">
        <v>-0.22124537480186199</v>
      </c>
      <c r="AJ1775">
        <v>-0.218628837227307</v>
      </c>
      <c r="AK1775">
        <v>-1.749515163174038</v>
      </c>
      <c r="AL1775">
        <v>-9.2590517040136984</v>
      </c>
      <c r="AM1775">
        <v>9.5236532495120054E-5</v>
      </c>
      <c r="AN1775" s="2"/>
    </row>
    <row r="1776" spans="1:40" x14ac:dyDescent="0.45">
      <c r="A1776">
        <v>1608</v>
      </c>
      <c r="B1776" t="s">
        <v>146</v>
      </c>
      <c r="C1776">
        <v>1987</v>
      </c>
      <c r="D1776">
        <v>26</v>
      </c>
      <c r="E1776" t="s">
        <v>22</v>
      </c>
      <c r="F1776" t="s">
        <v>13</v>
      </c>
      <c r="G1776">
        <v>630</v>
      </c>
      <c r="H1776">
        <v>93</v>
      </c>
      <c r="I1776">
        <v>186</v>
      </c>
      <c r="J1776">
        <v>116</v>
      </c>
      <c r="K1776">
        <v>38</v>
      </c>
      <c r="L1776">
        <v>2</v>
      </c>
      <c r="M1776">
        <v>1</v>
      </c>
      <c r="N1776">
        <v>51</v>
      </c>
      <c r="O1776">
        <v>146</v>
      </c>
      <c r="P1776" s="28">
        <v>5.0999999999999996</v>
      </c>
      <c r="Q1776">
        <v>4.3</v>
      </c>
      <c r="R1776">
        <v>0.2</v>
      </c>
      <c r="S1776">
        <v>33</v>
      </c>
      <c r="T1776">
        <v>0</v>
      </c>
      <c r="U1776">
        <v>9</v>
      </c>
      <c r="V1776">
        <v>-47.217614202620098</v>
      </c>
      <c r="W1776">
        <v>11.468713312240505</v>
      </c>
      <c r="X1776">
        <v>3.2371401718444037</v>
      </c>
      <c r="Y1776">
        <v>17.948798371792883</v>
      </c>
      <c r="Z1776">
        <v>-6.9089883894314941</v>
      </c>
      <c r="AA1776">
        <v>-3.4850453192169559</v>
      </c>
      <c r="AB1776">
        <v>-0.269234836087136</v>
      </c>
      <c r="AC1776">
        <v>4.0036045428806899E-2</v>
      </c>
      <c r="AD1776">
        <v>-2.2102436136213011</v>
      </c>
      <c r="AE1776">
        <v>27.125723027105888</v>
      </c>
      <c r="AF1776">
        <v>-9.5388597015031049</v>
      </c>
      <c r="AG1776">
        <v>9.4103467419538429</v>
      </c>
      <c r="AH1776">
        <v>0.29345125841887199</v>
      </c>
      <c r="AI1776">
        <v>-3.6505486842307229</v>
      </c>
      <c r="AJ1776">
        <v>0</v>
      </c>
      <c r="AK1776">
        <v>-1.211202805274334</v>
      </c>
      <c r="AL1776">
        <v>-4.9675286231999483</v>
      </c>
      <c r="AM1776">
        <v>6.9122170896895518E-3</v>
      </c>
      <c r="AN1776" s="2"/>
    </row>
    <row r="1777" spans="1:40" x14ac:dyDescent="0.45">
      <c r="A1777">
        <v>1609</v>
      </c>
      <c r="B1777" t="s">
        <v>626</v>
      </c>
      <c r="C1777">
        <v>1956</v>
      </c>
      <c r="D1777">
        <v>28</v>
      </c>
      <c r="E1777" t="s">
        <v>22</v>
      </c>
      <c r="F1777" t="s">
        <v>13</v>
      </c>
      <c r="G1777">
        <v>518</v>
      </c>
      <c r="H1777">
        <v>79</v>
      </c>
      <c r="I1777">
        <v>136</v>
      </c>
      <c r="J1777">
        <v>107</v>
      </c>
      <c r="K1777">
        <v>13</v>
      </c>
      <c r="L1777">
        <v>3</v>
      </c>
      <c r="M1777">
        <v>3</v>
      </c>
      <c r="N1777">
        <v>68</v>
      </c>
      <c r="O1777">
        <v>127</v>
      </c>
      <c r="P1777" s="28">
        <v>5.0999999999999996</v>
      </c>
      <c r="Q1777">
        <v>4.3</v>
      </c>
      <c r="R1777">
        <v>1.4</v>
      </c>
      <c r="S1777">
        <v>24</v>
      </c>
      <c r="T1777">
        <v>0</v>
      </c>
      <c r="U1777">
        <v>7</v>
      </c>
      <c r="V1777">
        <v>-47.217614202620098</v>
      </c>
      <c r="W1777">
        <v>9.4298309456199707</v>
      </c>
      <c r="X1777">
        <v>2.7498287481258914</v>
      </c>
      <c r="Y1777">
        <v>13.123852572923829</v>
      </c>
      <c r="Z1777">
        <v>-6.3729461868031887</v>
      </c>
      <c r="AA1777">
        <v>-1.192252346047906</v>
      </c>
      <c r="AB1777">
        <v>-0.40385225413070402</v>
      </c>
      <c r="AC1777">
        <v>0.1201081362864207</v>
      </c>
      <c r="AD1777">
        <v>-2.9469914848284011</v>
      </c>
      <c r="AE1777">
        <v>23.595663181112656</v>
      </c>
      <c r="AF1777">
        <v>-9.5388597015031049</v>
      </c>
      <c r="AG1777">
        <v>9.4103467419538429</v>
      </c>
      <c r="AH1777">
        <v>2.0541588089321037</v>
      </c>
      <c r="AI1777">
        <v>-2.6549444976223437</v>
      </c>
      <c r="AJ1777">
        <v>0</v>
      </c>
      <c r="AK1777">
        <v>-0.94204662632448199</v>
      </c>
      <c r="AL1777">
        <v>-10.785718164925514</v>
      </c>
      <c r="AM1777">
        <v>2.0692507957080912E-5</v>
      </c>
      <c r="AN1777" s="2"/>
    </row>
    <row r="1778" spans="1:40" x14ac:dyDescent="0.45">
      <c r="A1778">
        <v>1610</v>
      </c>
      <c r="B1778" t="s">
        <v>813</v>
      </c>
      <c r="C1778">
        <v>1974</v>
      </c>
      <c r="D1778">
        <v>27</v>
      </c>
      <c r="E1778" t="s">
        <v>43</v>
      </c>
      <c r="F1778" t="s">
        <v>13</v>
      </c>
      <c r="G1778">
        <v>709</v>
      </c>
      <c r="H1778">
        <v>85</v>
      </c>
      <c r="I1778">
        <v>178</v>
      </c>
      <c r="J1778">
        <v>128</v>
      </c>
      <c r="K1778">
        <v>32</v>
      </c>
      <c r="L1778">
        <v>3</v>
      </c>
      <c r="M1778">
        <v>19</v>
      </c>
      <c r="N1778">
        <v>62</v>
      </c>
      <c r="O1778">
        <v>120</v>
      </c>
      <c r="P1778" s="28">
        <v>5.0999999999999996</v>
      </c>
      <c r="Q1778">
        <v>4.9000000000000004</v>
      </c>
      <c r="R1778">
        <v>0.8</v>
      </c>
      <c r="S1778">
        <v>14</v>
      </c>
      <c r="T1778">
        <v>0</v>
      </c>
      <c r="U1778">
        <v>2</v>
      </c>
      <c r="V1778">
        <v>-47.217614202620098</v>
      </c>
      <c r="W1778">
        <v>12.906853552981774</v>
      </c>
      <c r="X1778">
        <v>2.9586765011481111</v>
      </c>
      <c r="Y1778">
        <v>17.176807043973835</v>
      </c>
      <c r="Z1778">
        <v>-7.6237113262692349</v>
      </c>
      <c r="AA1778">
        <v>-2.9347750056563839</v>
      </c>
      <c r="AB1778">
        <v>-0.40385225413070402</v>
      </c>
      <c r="AC1778">
        <v>0.76068486314733108</v>
      </c>
      <c r="AD1778">
        <v>-2.6869628244023658</v>
      </c>
      <c r="AE1778">
        <v>22.295114816799362</v>
      </c>
      <c r="AF1778">
        <v>-9.5388597015031049</v>
      </c>
      <c r="AG1778">
        <v>10.723418380366008</v>
      </c>
      <c r="AH1778">
        <v>1.1738050336754879</v>
      </c>
      <c r="AI1778">
        <v>-1.548717623613034</v>
      </c>
      <c r="AJ1778">
        <v>0</v>
      </c>
      <c r="AK1778">
        <v>-0.269156178949852</v>
      </c>
      <c r="AL1778">
        <v>-4.2282889250528664</v>
      </c>
      <c r="AM1778">
        <v>1.4367867210086297E-2</v>
      </c>
      <c r="AN1778" s="2"/>
    </row>
    <row r="1779" spans="1:40" x14ac:dyDescent="0.45">
      <c r="A1779">
        <v>1611</v>
      </c>
      <c r="B1779" t="s">
        <v>246</v>
      </c>
      <c r="C1779">
        <v>1947</v>
      </c>
      <c r="D1779">
        <v>26</v>
      </c>
      <c r="E1779" t="s">
        <v>25</v>
      </c>
      <c r="F1779" t="s">
        <v>17</v>
      </c>
      <c r="G1779">
        <v>678</v>
      </c>
      <c r="H1779">
        <v>113</v>
      </c>
      <c r="I1779">
        <v>183</v>
      </c>
      <c r="J1779">
        <v>121</v>
      </c>
      <c r="K1779">
        <v>30</v>
      </c>
      <c r="L1779">
        <v>13</v>
      </c>
      <c r="M1779">
        <v>4</v>
      </c>
      <c r="N1779">
        <v>80</v>
      </c>
      <c r="O1779">
        <v>134</v>
      </c>
      <c r="P1779" s="28">
        <v>5.0999999999999996</v>
      </c>
      <c r="Q1779">
        <v>5.4</v>
      </c>
      <c r="R1779">
        <v>-1</v>
      </c>
      <c r="S1779">
        <v>32</v>
      </c>
      <c r="T1779">
        <v>1</v>
      </c>
      <c r="U1779">
        <v>-3</v>
      </c>
      <c r="V1779">
        <v>-47.217614202620098</v>
      </c>
      <c r="W1779">
        <v>12.342520040792163</v>
      </c>
      <c r="X1779">
        <v>3.9332993485851357</v>
      </c>
      <c r="Y1779">
        <v>17.659301623860742</v>
      </c>
      <c r="Z1779">
        <v>-7.2067896131138864</v>
      </c>
      <c r="AA1779">
        <v>-2.7513515678028599</v>
      </c>
      <c r="AB1779">
        <v>-1.7500264345663841</v>
      </c>
      <c r="AC1779">
        <v>0.1601441817152276</v>
      </c>
      <c r="AD1779">
        <v>-3.4670488056804722</v>
      </c>
      <c r="AE1779">
        <v>24.896211545425952</v>
      </c>
      <c r="AF1779">
        <v>-9.5388597015031049</v>
      </c>
      <c r="AG1779">
        <v>11.817644745709478</v>
      </c>
      <c r="AH1779">
        <v>-1.4672562920943599</v>
      </c>
      <c r="AI1779">
        <v>-3.5399259968297918</v>
      </c>
      <c r="AJ1779">
        <v>-0.218628837227307</v>
      </c>
      <c r="AK1779">
        <v>0.403734268424778</v>
      </c>
      <c r="AL1779">
        <v>-5.9446456969247841</v>
      </c>
      <c r="AM1779">
        <v>2.6129848208517486E-3</v>
      </c>
      <c r="AN1779" s="2"/>
    </row>
    <row r="1780" spans="1:40" x14ac:dyDescent="0.45">
      <c r="A1780">
        <v>1612</v>
      </c>
      <c r="B1780" t="s">
        <v>416</v>
      </c>
      <c r="C1780">
        <v>1969</v>
      </c>
      <c r="D1780">
        <v>30</v>
      </c>
      <c r="E1780" t="s">
        <v>76</v>
      </c>
      <c r="F1780" t="s">
        <v>13</v>
      </c>
      <c r="G1780">
        <v>692</v>
      </c>
      <c r="H1780">
        <v>97</v>
      </c>
      <c r="I1780">
        <v>197</v>
      </c>
      <c r="J1780">
        <v>130</v>
      </c>
      <c r="K1780">
        <v>39</v>
      </c>
      <c r="L1780">
        <v>4</v>
      </c>
      <c r="M1780">
        <v>10</v>
      </c>
      <c r="N1780">
        <v>45</v>
      </c>
      <c r="O1780">
        <v>133</v>
      </c>
      <c r="P1780" s="28">
        <v>5.0999999999999996</v>
      </c>
      <c r="Q1780">
        <v>4</v>
      </c>
      <c r="R1780">
        <v>0.4</v>
      </c>
      <c r="S1780">
        <v>22</v>
      </c>
      <c r="T1780">
        <v>2</v>
      </c>
      <c r="U1780">
        <v>11</v>
      </c>
      <c r="V1780">
        <v>-47.217614202620098</v>
      </c>
      <c r="W1780">
        <v>12.597380336619729</v>
      </c>
      <c r="X1780">
        <v>3.37637200719255</v>
      </c>
      <c r="Y1780">
        <v>19.010286447544075</v>
      </c>
      <c r="Z1780">
        <v>-7.7428318157421918</v>
      </c>
      <c r="AA1780">
        <v>-3.5767570381437181</v>
      </c>
      <c r="AB1780">
        <v>-0.538469672174272</v>
      </c>
      <c r="AC1780">
        <v>0.40036045428806899</v>
      </c>
      <c r="AD1780">
        <v>-1.9502149531952655</v>
      </c>
      <c r="AE1780">
        <v>24.710418921952623</v>
      </c>
      <c r="AF1780">
        <v>-9.5388597015031049</v>
      </c>
      <c r="AG1780">
        <v>8.7538109227477605</v>
      </c>
      <c r="AH1780">
        <v>0.58690251683774397</v>
      </c>
      <c r="AI1780">
        <v>-2.4336991228204821</v>
      </c>
      <c r="AJ1780">
        <v>-0.437257674454614</v>
      </c>
      <c r="AK1780">
        <v>-1.480358984224186</v>
      </c>
      <c r="AL1780">
        <v>-5.4805315576953806</v>
      </c>
      <c r="AM1780">
        <v>4.1498212690387754E-3</v>
      </c>
      <c r="AN1780" s="2"/>
    </row>
    <row r="1781" spans="1:40" x14ac:dyDescent="0.45">
      <c r="A1781">
        <v>1613</v>
      </c>
      <c r="B1781" t="s">
        <v>64</v>
      </c>
      <c r="C1781">
        <v>2014</v>
      </c>
      <c r="D1781">
        <v>27</v>
      </c>
      <c r="E1781" t="s">
        <v>65</v>
      </c>
      <c r="F1781" t="s">
        <v>17</v>
      </c>
      <c r="G1781">
        <v>605</v>
      </c>
      <c r="H1781">
        <v>72</v>
      </c>
      <c r="I1781">
        <v>170</v>
      </c>
      <c r="J1781">
        <v>118</v>
      </c>
      <c r="K1781">
        <v>28</v>
      </c>
      <c r="L1781">
        <v>2</v>
      </c>
      <c r="M1781">
        <v>0</v>
      </c>
      <c r="N1781">
        <v>47</v>
      </c>
      <c r="O1781">
        <v>143</v>
      </c>
      <c r="P1781" s="28">
        <v>5.0999999999999996</v>
      </c>
      <c r="Q1781">
        <v>5.6</v>
      </c>
      <c r="R1781">
        <v>0</v>
      </c>
      <c r="S1781">
        <v>30</v>
      </c>
      <c r="T1781">
        <v>-1</v>
      </c>
      <c r="U1781">
        <v>-4</v>
      </c>
      <c r="V1781">
        <v>-47.217614202620098</v>
      </c>
      <c r="W1781">
        <v>11.013605641119851</v>
      </c>
      <c r="X1781">
        <v>2.506173036266635</v>
      </c>
      <c r="Y1781">
        <v>16.404815716154786</v>
      </c>
      <c r="Z1781">
        <v>-7.028108878904451</v>
      </c>
      <c r="AA1781">
        <v>-2.5679281299493359</v>
      </c>
      <c r="AB1781">
        <v>-0.269234836087136</v>
      </c>
      <c r="AC1781">
        <v>0</v>
      </c>
      <c r="AD1781">
        <v>-2.0368911733372772</v>
      </c>
      <c r="AE1781">
        <v>26.568345156685904</v>
      </c>
      <c r="AF1781">
        <v>-9.5388597015031049</v>
      </c>
      <c r="AG1781">
        <v>12.255335291846864</v>
      </c>
      <c r="AH1781">
        <v>0</v>
      </c>
      <c r="AI1781">
        <v>-3.3186806220279297</v>
      </c>
      <c r="AJ1781">
        <v>0.218628837227307</v>
      </c>
      <c r="AK1781">
        <v>0.538312357899704</v>
      </c>
      <c r="AL1781">
        <v>-2.4721015072282788</v>
      </c>
      <c r="AM1781">
        <v>7.7837257954149461E-2</v>
      </c>
      <c r="AN1781" s="2"/>
    </row>
    <row r="1782" spans="1:40" x14ac:dyDescent="0.45">
      <c r="A1782">
        <v>1614</v>
      </c>
      <c r="B1782" t="s">
        <v>514</v>
      </c>
      <c r="C1782">
        <v>2016</v>
      </c>
      <c r="D1782">
        <v>26</v>
      </c>
      <c r="E1782" t="s">
        <v>46</v>
      </c>
      <c r="F1782" t="s">
        <v>13</v>
      </c>
      <c r="G1782">
        <v>744</v>
      </c>
      <c r="H1782">
        <v>116</v>
      </c>
      <c r="I1782">
        <v>168</v>
      </c>
      <c r="J1782">
        <v>105</v>
      </c>
      <c r="K1782">
        <v>29</v>
      </c>
      <c r="L1782">
        <v>5</v>
      </c>
      <c r="M1782">
        <v>9</v>
      </c>
      <c r="N1782">
        <v>88</v>
      </c>
      <c r="O1782">
        <v>125</v>
      </c>
      <c r="P1782" s="28">
        <v>5.0999999999999996</v>
      </c>
      <c r="Q1782">
        <v>4.4000000000000004</v>
      </c>
      <c r="R1782">
        <v>0</v>
      </c>
      <c r="S1782">
        <v>24</v>
      </c>
      <c r="T1782">
        <v>2</v>
      </c>
      <c r="U1782">
        <v>6</v>
      </c>
      <c r="V1782">
        <v>-47.217614202620098</v>
      </c>
      <c r="W1782">
        <v>13.544004292550692</v>
      </c>
      <c r="X1782">
        <v>4.0377232250962454</v>
      </c>
      <c r="Y1782">
        <v>16.211817884200023</v>
      </c>
      <c r="Z1782">
        <v>-6.2538256973302317</v>
      </c>
      <c r="AA1782">
        <v>-2.6596398488760977</v>
      </c>
      <c r="AB1782">
        <v>-0.67308709021783997</v>
      </c>
      <c r="AC1782">
        <v>0.36032440885926209</v>
      </c>
      <c r="AD1782">
        <v>-3.8137536862485195</v>
      </c>
      <c r="AE1782">
        <v>23.224077934166001</v>
      </c>
      <c r="AF1782">
        <v>-9.5388597015031049</v>
      </c>
      <c r="AG1782">
        <v>9.6291920150225376</v>
      </c>
      <c r="AH1782">
        <v>0</v>
      </c>
      <c r="AI1782">
        <v>-2.6549444976223437</v>
      </c>
      <c r="AJ1782">
        <v>-0.437257674454614</v>
      </c>
      <c r="AK1782">
        <v>-0.807468536849556</v>
      </c>
      <c r="AL1782">
        <v>-7.0493111758276426</v>
      </c>
      <c r="AM1782">
        <v>8.6725387326101961E-4</v>
      </c>
      <c r="AN1782" s="2"/>
    </row>
    <row r="1783" spans="1:40" x14ac:dyDescent="0.45">
      <c r="A1783">
        <v>1615</v>
      </c>
      <c r="B1783" t="s">
        <v>549</v>
      </c>
      <c r="C1783">
        <v>1994</v>
      </c>
      <c r="D1783">
        <v>27</v>
      </c>
      <c r="E1783" t="s">
        <v>301</v>
      </c>
      <c r="F1783" t="s">
        <v>17</v>
      </c>
      <c r="G1783">
        <v>471</v>
      </c>
      <c r="H1783">
        <v>81</v>
      </c>
      <c r="I1783">
        <v>143</v>
      </c>
      <c r="J1783">
        <v>85</v>
      </c>
      <c r="K1783">
        <v>31</v>
      </c>
      <c r="L1783">
        <v>5</v>
      </c>
      <c r="M1783">
        <v>7</v>
      </c>
      <c r="N1783">
        <v>42</v>
      </c>
      <c r="O1783">
        <v>153</v>
      </c>
      <c r="P1783" s="28">
        <v>5.0999999999999996</v>
      </c>
      <c r="Q1783">
        <v>4.2</v>
      </c>
      <c r="R1783">
        <v>0.4</v>
      </c>
      <c r="S1783">
        <v>33</v>
      </c>
      <c r="T1783">
        <v>-1</v>
      </c>
      <c r="U1783">
        <v>8</v>
      </c>
      <c r="V1783">
        <v>-47.217614202620098</v>
      </c>
      <c r="W1783">
        <v>8.5742285239131402</v>
      </c>
      <c r="X1783">
        <v>2.8194446657999648</v>
      </c>
      <c r="Y1783">
        <v>13.799344984765497</v>
      </c>
      <c r="Z1783">
        <v>-5.062620802600664</v>
      </c>
      <c r="AA1783">
        <v>-2.8430632867296222</v>
      </c>
      <c r="AB1783">
        <v>-0.67308709021783997</v>
      </c>
      <c r="AC1783">
        <v>0.28025231800164829</v>
      </c>
      <c r="AD1783">
        <v>-1.8202006229822478</v>
      </c>
      <c r="AE1783">
        <v>28.426271391419185</v>
      </c>
      <c r="AF1783">
        <v>-9.5388597015031049</v>
      </c>
      <c r="AG1783">
        <v>9.1915014688851482</v>
      </c>
      <c r="AH1783">
        <v>0.58690251683774397</v>
      </c>
      <c r="AI1783">
        <v>-3.6505486842307229</v>
      </c>
      <c r="AJ1783">
        <v>0.218628837227307</v>
      </c>
      <c r="AK1783">
        <v>-1.076624715799408</v>
      </c>
      <c r="AL1783">
        <v>-7.9860443998340722</v>
      </c>
      <c r="AM1783">
        <v>3.4006134878880834E-4</v>
      </c>
      <c r="AN1783" s="2"/>
    </row>
    <row r="1784" spans="1:40" x14ac:dyDescent="0.45">
      <c r="A1784">
        <v>1616</v>
      </c>
      <c r="B1784" t="s">
        <v>348</v>
      </c>
      <c r="C1784">
        <v>1977</v>
      </c>
      <c r="D1784">
        <v>31</v>
      </c>
      <c r="E1784" t="s">
        <v>158</v>
      </c>
      <c r="F1784" t="s">
        <v>13</v>
      </c>
      <c r="G1784">
        <v>679</v>
      </c>
      <c r="H1784">
        <v>103</v>
      </c>
      <c r="I1784">
        <v>156</v>
      </c>
      <c r="J1784">
        <v>87</v>
      </c>
      <c r="K1784">
        <v>23</v>
      </c>
      <c r="L1784">
        <v>9</v>
      </c>
      <c r="M1784">
        <v>41</v>
      </c>
      <c r="N1784">
        <v>74</v>
      </c>
      <c r="O1784">
        <v>136</v>
      </c>
      <c r="P1784" s="28">
        <v>5.0999999999999996</v>
      </c>
      <c r="Q1784">
        <v>4.5999999999999996</v>
      </c>
      <c r="R1784">
        <v>-0.1</v>
      </c>
      <c r="S1784">
        <v>28</v>
      </c>
      <c r="T1784">
        <v>0</v>
      </c>
      <c r="U1784">
        <v>5</v>
      </c>
      <c r="V1784">
        <v>-47.217614202620098</v>
      </c>
      <c r="W1784">
        <v>12.360724347636989</v>
      </c>
      <c r="X1784">
        <v>3.5852197602147697</v>
      </c>
      <c r="Y1784">
        <v>15.053830892471451</v>
      </c>
      <c r="Z1784">
        <v>-5.181741292073621</v>
      </c>
      <c r="AA1784">
        <v>-2.1093695353155262</v>
      </c>
      <c r="AB1784">
        <v>-1.211556762392112</v>
      </c>
      <c r="AC1784">
        <v>1.6414778625810829</v>
      </c>
      <c r="AD1784">
        <v>-3.2070201452544369</v>
      </c>
      <c r="AE1784">
        <v>25.267796792372607</v>
      </c>
      <c r="AF1784">
        <v>-9.5388597015031049</v>
      </c>
      <c r="AG1784">
        <v>10.066882561159924</v>
      </c>
      <c r="AH1784">
        <v>-0.14672562920943599</v>
      </c>
      <c r="AI1784">
        <v>-3.097435247226068</v>
      </c>
      <c r="AJ1784">
        <v>0</v>
      </c>
      <c r="AK1784">
        <v>-0.67289044737463</v>
      </c>
      <c r="AL1784">
        <v>-4.4072807465322077</v>
      </c>
      <c r="AM1784">
        <v>1.2041511057168976E-2</v>
      </c>
      <c r="AN1784" s="2"/>
    </row>
    <row r="1785" spans="1:40" x14ac:dyDescent="0.45">
      <c r="A1785">
        <v>1617</v>
      </c>
      <c r="B1785" t="s">
        <v>949</v>
      </c>
      <c r="C1785">
        <v>1975</v>
      </c>
      <c r="D1785">
        <v>27</v>
      </c>
      <c r="E1785" t="s">
        <v>28</v>
      </c>
      <c r="F1785" t="s">
        <v>17</v>
      </c>
      <c r="G1785">
        <v>766</v>
      </c>
      <c r="H1785">
        <v>111</v>
      </c>
      <c r="I1785">
        <v>213</v>
      </c>
      <c r="J1785">
        <v>166</v>
      </c>
      <c r="K1785">
        <v>40</v>
      </c>
      <c r="L1785">
        <v>3</v>
      </c>
      <c r="M1785">
        <v>13</v>
      </c>
      <c r="N1785">
        <v>56</v>
      </c>
      <c r="O1785">
        <v>104</v>
      </c>
      <c r="P1785" s="28">
        <v>5.0999999999999996</v>
      </c>
      <c r="Q1785">
        <v>4</v>
      </c>
      <c r="R1785">
        <v>1.6</v>
      </c>
      <c r="S1785">
        <v>11</v>
      </c>
      <c r="T1785">
        <v>2</v>
      </c>
      <c r="U1785">
        <v>9</v>
      </c>
      <c r="V1785">
        <v>-47.217614202620098</v>
      </c>
      <c r="W1785">
        <v>13.944499043136869</v>
      </c>
      <c r="X1785">
        <v>3.8636834309110624</v>
      </c>
      <c r="Y1785">
        <v>20.554269103182175</v>
      </c>
      <c r="Z1785">
        <v>-9.8870006262554142</v>
      </c>
      <c r="AA1785">
        <v>-3.6684687570704799</v>
      </c>
      <c r="AB1785">
        <v>-0.40385225413070402</v>
      </c>
      <c r="AC1785">
        <v>0.52046859057448969</v>
      </c>
      <c r="AD1785">
        <v>-2.4269341639763304</v>
      </c>
      <c r="AE1785">
        <v>19.322432841226114</v>
      </c>
      <c r="AF1785">
        <v>-9.5388597015031049</v>
      </c>
      <c r="AG1785">
        <v>8.7538109227477605</v>
      </c>
      <c r="AH1785">
        <v>2.3476100673509759</v>
      </c>
      <c r="AI1785">
        <v>-1.216849561410241</v>
      </c>
      <c r="AJ1785">
        <v>-0.437257674454614</v>
      </c>
      <c r="AK1785">
        <v>-1.211202805274334</v>
      </c>
      <c r="AL1785">
        <v>-6.7012657475658699</v>
      </c>
      <c r="AM1785">
        <v>1.227845406821576E-3</v>
      </c>
      <c r="AN1785" s="2"/>
    </row>
    <row r="1786" spans="1:40" x14ac:dyDescent="0.45">
      <c r="A1786">
        <v>1618</v>
      </c>
      <c r="B1786" t="s">
        <v>950</v>
      </c>
      <c r="C1786">
        <v>2015</v>
      </c>
      <c r="D1786">
        <v>34</v>
      </c>
      <c r="E1786" t="s">
        <v>97</v>
      </c>
      <c r="F1786" t="s">
        <v>13</v>
      </c>
      <c r="G1786">
        <v>655</v>
      </c>
      <c r="H1786">
        <v>90</v>
      </c>
      <c r="I1786">
        <v>178</v>
      </c>
      <c r="J1786">
        <v>111</v>
      </c>
      <c r="K1786">
        <v>22</v>
      </c>
      <c r="L1786">
        <v>1</v>
      </c>
      <c r="M1786">
        <v>3</v>
      </c>
      <c r="N1786">
        <v>59</v>
      </c>
      <c r="O1786">
        <v>159</v>
      </c>
      <c r="P1786" s="28">
        <v>5.0999999999999996</v>
      </c>
      <c r="Q1786">
        <v>6</v>
      </c>
      <c r="R1786">
        <v>-1.9</v>
      </c>
      <c r="S1786">
        <v>44</v>
      </c>
      <c r="T1786">
        <v>1</v>
      </c>
      <c r="U1786">
        <v>-9</v>
      </c>
      <c r="V1786">
        <v>-47.217614202620098</v>
      </c>
      <c r="W1786">
        <v>11.923820983361161</v>
      </c>
      <c r="X1786">
        <v>3.1327162953332941</v>
      </c>
      <c r="Y1786">
        <v>17.176807043973835</v>
      </c>
      <c r="Z1786">
        <v>-6.6111871657491017</v>
      </c>
      <c r="AA1786">
        <v>-2.017657816388764</v>
      </c>
      <c r="AB1786">
        <v>-0.134617418043568</v>
      </c>
      <c r="AC1786">
        <v>0.1201081362864207</v>
      </c>
      <c r="AD1786">
        <v>-2.5569484941893483</v>
      </c>
      <c r="AE1786">
        <v>29.541027132259153</v>
      </c>
      <c r="AF1786">
        <v>-9.5388597015031049</v>
      </c>
      <c r="AG1786">
        <v>13.130716384121641</v>
      </c>
      <c r="AH1786">
        <v>-2.7877869549792837</v>
      </c>
      <c r="AI1786">
        <v>-4.8673982456409641</v>
      </c>
      <c r="AJ1786">
        <v>-0.218628837227307</v>
      </c>
      <c r="AK1786">
        <v>1.211202805274334</v>
      </c>
      <c r="AL1786">
        <v>0.28569994426830225</v>
      </c>
      <c r="AM1786">
        <v>0.57094308370491131</v>
      </c>
      <c r="AN1786" s="2"/>
    </row>
    <row r="1787" spans="1:40" x14ac:dyDescent="0.45">
      <c r="A1787">
        <v>1619</v>
      </c>
      <c r="B1787" t="s">
        <v>951</v>
      </c>
      <c r="C1787">
        <v>1955</v>
      </c>
      <c r="D1787">
        <v>33</v>
      </c>
      <c r="E1787" t="s">
        <v>228</v>
      </c>
      <c r="F1787" t="s">
        <v>17</v>
      </c>
      <c r="G1787">
        <v>578</v>
      </c>
      <c r="H1787">
        <v>83</v>
      </c>
      <c r="I1787">
        <v>164</v>
      </c>
      <c r="J1787">
        <v>111</v>
      </c>
      <c r="K1787">
        <v>24</v>
      </c>
      <c r="L1787">
        <v>3</v>
      </c>
      <c r="M1787">
        <v>4</v>
      </c>
      <c r="N1787">
        <v>43</v>
      </c>
      <c r="O1787">
        <v>130</v>
      </c>
      <c r="P1787" s="28">
        <v>5.0999999999999996</v>
      </c>
      <c r="Q1787">
        <v>4.2</v>
      </c>
      <c r="R1787">
        <v>0.3</v>
      </c>
      <c r="S1787">
        <v>24</v>
      </c>
      <c r="T1787">
        <v>1</v>
      </c>
      <c r="U1787">
        <v>11</v>
      </c>
      <c r="V1787">
        <v>-47.217614202620098</v>
      </c>
      <c r="W1787">
        <v>10.522089356309543</v>
      </c>
      <c r="X1787">
        <v>2.8890605834740377</v>
      </c>
      <c r="Y1787">
        <v>15.825822220290499</v>
      </c>
      <c r="Z1787">
        <v>-6.6111871657491017</v>
      </c>
      <c r="AA1787">
        <v>-2.201081254242288</v>
      </c>
      <c r="AB1787">
        <v>-0.40385225413070402</v>
      </c>
      <c r="AC1787">
        <v>0.1601441817152276</v>
      </c>
      <c r="AD1787">
        <v>-1.8635387330532538</v>
      </c>
      <c r="AE1787">
        <v>24.153041051532639</v>
      </c>
      <c r="AF1787">
        <v>-9.5388597015031049</v>
      </c>
      <c r="AG1787">
        <v>9.1915014688851482</v>
      </c>
      <c r="AH1787">
        <v>0.44017688762830798</v>
      </c>
      <c r="AI1787">
        <v>-2.6549444976223437</v>
      </c>
      <c r="AJ1787">
        <v>-0.218628837227307</v>
      </c>
      <c r="AK1787">
        <v>-1.480358984224186</v>
      </c>
      <c r="AL1787">
        <v>-9.008229880536982</v>
      </c>
      <c r="AM1787">
        <v>1.2238334451474204E-4</v>
      </c>
      <c r="AN1787" s="2"/>
    </row>
    <row r="1788" spans="1:40" x14ac:dyDescent="0.45">
      <c r="A1788">
        <v>1620</v>
      </c>
      <c r="B1788" t="s">
        <v>952</v>
      </c>
      <c r="C1788">
        <v>1968</v>
      </c>
      <c r="D1788">
        <v>26</v>
      </c>
      <c r="E1788" t="s">
        <v>40</v>
      </c>
      <c r="F1788" t="s">
        <v>13</v>
      </c>
      <c r="G1788">
        <v>612</v>
      </c>
      <c r="H1788">
        <v>79</v>
      </c>
      <c r="I1788">
        <v>147</v>
      </c>
      <c r="J1788">
        <v>91</v>
      </c>
      <c r="K1788">
        <v>17</v>
      </c>
      <c r="L1788">
        <v>4</v>
      </c>
      <c r="M1788">
        <v>2</v>
      </c>
      <c r="N1788">
        <v>69</v>
      </c>
      <c r="O1788">
        <v>155</v>
      </c>
      <c r="P1788" s="28">
        <v>5.0999999999999996</v>
      </c>
      <c r="Q1788">
        <v>5.4</v>
      </c>
      <c r="R1788">
        <v>-1.1000000000000001</v>
      </c>
      <c r="S1788">
        <v>36</v>
      </c>
      <c r="T1788">
        <v>-1</v>
      </c>
      <c r="U1788">
        <v>-1</v>
      </c>
      <c r="V1788">
        <v>-47.217614202620098</v>
      </c>
      <c r="W1788">
        <v>11.141035789033634</v>
      </c>
      <c r="X1788">
        <v>2.7498287481258914</v>
      </c>
      <c r="Y1788">
        <v>14.185340648675021</v>
      </c>
      <c r="Z1788">
        <v>-5.419982271019534</v>
      </c>
      <c r="AA1788">
        <v>-1.559099221754954</v>
      </c>
      <c r="AB1788">
        <v>-0.538469672174272</v>
      </c>
      <c r="AC1788">
        <v>8.0072090857613798E-2</v>
      </c>
      <c r="AD1788">
        <v>-2.9903295948994071</v>
      </c>
      <c r="AE1788">
        <v>28.79785663836584</v>
      </c>
      <c r="AF1788">
        <v>-9.5388597015031049</v>
      </c>
      <c r="AG1788">
        <v>11.817644745709478</v>
      </c>
      <c r="AH1788">
        <v>-1.613981921303796</v>
      </c>
      <c r="AI1788">
        <v>-3.9824167464335156</v>
      </c>
      <c r="AJ1788">
        <v>0.218628837227307</v>
      </c>
      <c r="AK1788">
        <v>0.134578089474926</v>
      </c>
      <c r="AL1788">
        <v>-3.7357677442389687</v>
      </c>
      <c r="AM1788">
        <v>2.3299054179604983E-2</v>
      </c>
      <c r="AN1788" s="2"/>
    </row>
    <row r="1789" spans="1:40" x14ac:dyDescent="0.45">
      <c r="A1789">
        <v>1621</v>
      </c>
      <c r="B1789" t="s">
        <v>953</v>
      </c>
      <c r="C1789">
        <v>2023</v>
      </c>
      <c r="D1789">
        <v>26</v>
      </c>
      <c r="E1789" t="s">
        <v>52</v>
      </c>
      <c r="F1789" t="s">
        <v>17</v>
      </c>
      <c r="G1789">
        <v>688</v>
      </c>
      <c r="H1789">
        <v>98</v>
      </c>
      <c r="I1789">
        <v>175</v>
      </c>
      <c r="J1789">
        <v>135</v>
      </c>
      <c r="K1789">
        <v>27</v>
      </c>
      <c r="L1789">
        <v>4</v>
      </c>
      <c r="M1789">
        <v>43</v>
      </c>
      <c r="N1789">
        <v>49</v>
      </c>
      <c r="O1789">
        <v>98</v>
      </c>
      <c r="P1789" s="28">
        <v>5.0999999999999996</v>
      </c>
      <c r="Q1789">
        <v>3.7</v>
      </c>
      <c r="R1789">
        <v>2</v>
      </c>
      <c r="S1789">
        <v>3</v>
      </c>
      <c r="T1789">
        <v>2</v>
      </c>
      <c r="U1789">
        <v>14</v>
      </c>
      <c r="V1789">
        <v>-47.217614202620098</v>
      </c>
      <c r="W1789">
        <v>12.524563109240425</v>
      </c>
      <c r="X1789">
        <v>3.4111799660295867</v>
      </c>
      <c r="Y1789">
        <v>16.887310296041694</v>
      </c>
      <c r="Z1789">
        <v>-8.0406330394245842</v>
      </c>
      <c r="AA1789">
        <v>-2.4762164110225742</v>
      </c>
      <c r="AB1789">
        <v>-0.538469672174272</v>
      </c>
      <c r="AC1789">
        <v>1.7215499534386967</v>
      </c>
      <c r="AD1789">
        <v>-2.1235673934792891</v>
      </c>
      <c r="AE1789">
        <v>18.207677100386146</v>
      </c>
      <c r="AF1789">
        <v>-9.5388597015031049</v>
      </c>
      <c r="AG1789">
        <v>8.0972751035416781</v>
      </c>
      <c r="AH1789">
        <v>2.9345125841887199</v>
      </c>
      <c r="AI1789">
        <v>-0.33186806220279297</v>
      </c>
      <c r="AJ1789">
        <v>-0.437257674454614</v>
      </c>
      <c r="AK1789">
        <v>-1.884093252648964</v>
      </c>
      <c r="AL1789">
        <v>-8.8045112966633479</v>
      </c>
      <c r="AM1789">
        <v>1.500320920110089E-4</v>
      </c>
      <c r="AN1789" s="2"/>
    </row>
    <row r="1790" spans="1:40" x14ac:dyDescent="0.45">
      <c r="A1790">
        <v>1622</v>
      </c>
      <c r="B1790" t="s">
        <v>189</v>
      </c>
      <c r="C1790">
        <v>1970</v>
      </c>
      <c r="D1790">
        <v>28</v>
      </c>
      <c r="E1790" t="s">
        <v>127</v>
      </c>
      <c r="F1790" t="s">
        <v>13</v>
      </c>
      <c r="G1790">
        <v>643</v>
      </c>
      <c r="H1790">
        <v>82</v>
      </c>
      <c r="I1790">
        <v>156</v>
      </c>
      <c r="J1790">
        <v>93</v>
      </c>
      <c r="K1790">
        <v>28</v>
      </c>
      <c r="L1790">
        <v>0</v>
      </c>
      <c r="M1790">
        <v>1</v>
      </c>
      <c r="N1790">
        <v>104</v>
      </c>
      <c r="O1790">
        <v>163</v>
      </c>
      <c r="P1790" s="28">
        <v>5.0999999999999996</v>
      </c>
      <c r="Q1790">
        <v>5.5</v>
      </c>
      <c r="R1790">
        <v>-1.3</v>
      </c>
      <c r="S1790">
        <v>40</v>
      </c>
      <c r="T1790">
        <v>0</v>
      </c>
      <c r="U1790">
        <v>-2</v>
      </c>
      <c r="V1790">
        <v>-47.217614202620098</v>
      </c>
      <c r="W1790">
        <v>11.705369301223246</v>
      </c>
      <c r="X1790">
        <v>2.854252624637001</v>
      </c>
      <c r="Y1790">
        <v>15.053830892471451</v>
      </c>
      <c r="Z1790">
        <v>-5.539102760492491</v>
      </c>
      <c r="AA1790">
        <v>-2.5679281299493359</v>
      </c>
      <c r="AB1790">
        <v>0</v>
      </c>
      <c r="AC1790">
        <v>4.0036045428806899E-2</v>
      </c>
      <c r="AD1790">
        <v>-4.5071634473846141</v>
      </c>
      <c r="AE1790">
        <v>30.284197626152466</v>
      </c>
      <c r="AF1790">
        <v>-9.5388597015031049</v>
      </c>
      <c r="AG1790">
        <v>12.036490018778171</v>
      </c>
      <c r="AH1790">
        <v>-1.907433179722668</v>
      </c>
      <c r="AI1790">
        <v>-4.4249074960372399</v>
      </c>
      <c r="AJ1790">
        <v>0</v>
      </c>
      <c r="AK1790">
        <v>0.269156178949852</v>
      </c>
      <c r="AL1790">
        <v>-3.4596762300685615</v>
      </c>
      <c r="AM1790">
        <v>3.0481600012119331E-2</v>
      </c>
      <c r="AN1790" s="2"/>
    </row>
    <row r="1791" spans="1:40" x14ac:dyDescent="0.45">
      <c r="A1791">
        <v>1623</v>
      </c>
      <c r="B1791" t="s">
        <v>408</v>
      </c>
      <c r="C1791">
        <v>2018</v>
      </c>
      <c r="D1791">
        <v>28</v>
      </c>
      <c r="E1791" t="s">
        <v>57</v>
      </c>
      <c r="F1791" t="s">
        <v>17</v>
      </c>
      <c r="G1791">
        <v>597</v>
      </c>
      <c r="H1791">
        <v>88</v>
      </c>
      <c r="I1791">
        <v>163</v>
      </c>
      <c r="J1791">
        <v>93</v>
      </c>
      <c r="K1791">
        <v>44</v>
      </c>
      <c r="L1791">
        <v>2</v>
      </c>
      <c r="M1791">
        <v>2</v>
      </c>
      <c r="N1791">
        <v>55</v>
      </c>
      <c r="O1791">
        <v>137</v>
      </c>
      <c r="P1791" s="28">
        <v>5.0999999999999996</v>
      </c>
      <c r="Q1791">
        <v>5</v>
      </c>
      <c r="R1791">
        <v>0.4</v>
      </c>
      <c r="S1791">
        <v>24</v>
      </c>
      <c r="T1791">
        <v>1</v>
      </c>
      <c r="U1791">
        <v>2</v>
      </c>
      <c r="V1791">
        <v>-47.217614202620098</v>
      </c>
      <c r="W1791">
        <v>10.86797118636124</v>
      </c>
      <c r="X1791">
        <v>3.0631003776592207</v>
      </c>
      <c r="Y1791">
        <v>15.72932330431312</v>
      </c>
      <c r="Z1791">
        <v>-5.539102760492491</v>
      </c>
      <c r="AA1791">
        <v>-4.0353156327775279</v>
      </c>
      <c r="AB1791">
        <v>-0.269234836087136</v>
      </c>
      <c r="AC1791">
        <v>8.0072090857613798E-2</v>
      </c>
      <c r="AD1791">
        <v>-2.3835960539053245</v>
      </c>
      <c r="AE1791">
        <v>25.453589415845936</v>
      </c>
      <c r="AF1791">
        <v>-9.5388597015031049</v>
      </c>
      <c r="AG1791">
        <v>10.942263653434701</v>
      </c>
      <c r="AH1791">
        <v>0.58690251683774397</v>
      </c>
      <c r="AI1791">
        <v>-2.6549444976223437</v>
      </c>
      <c r="AJ1791">
        <v>-0.218628837227307</v>
      </c>
      <c r="AK1791">
        <v>-0.269156178949852</v>
      </c>
      <c r="AL1791">
        <v>-5.4032301558756162</v>
      </c>
      <c r="AM1791">
        <v>4.4818379170715088E-3</v>
      </c>
      <c r="AN1791" s="2"/>
    </row>
    <row r="1792" spans="1:40" x14ac:dyDescent="0.45">
      <c r="A1792">
        <v>1624</v>
      </c>
      <c r="B1792" t="s">
        <v>389</v>
      </c>
      <c r="C1792">
        <v>1980</v>
      </c>
      <c r="D1792">
        <v>25</v>
      </c>
      <c r="E1792" t="s">
        <v>117</v>
      </c>
      <c r="F1792" t="s">
        <v>17</v>
      </c>
      <c r="G1792">
        <v>712</v>
      </c>
      <c r="H1792">
        <v>67</v>
      </c>
      <c r="I1792">
        <v>140</v>
      </c>
      <c r="J1792">
        <v>117</v>
      </c>
      <c r="K1792">
        <v>18</v>
      </c>
      <c r="L1792">
        <v>5</v>
      </c>
      <c r="M1792">
        <v>57</v>
      </c>
      <c r="N1792">
        <v>71</v>
      </c>
      <c r="O1792">
        <v>71</v>
      </c>
      <c r="P1792" s="28">
        <v>5.0999999999999996</v>
      </c>
      <c r="Q1792">
        <v>2.7</v>
      </c>
      <c r="R1792">
        <v>3.5</v>
      </c>
      <c r="S1792">
        <v>-16</v>
      </c>
      <c r="T1792">
        <v>2</v>
      </c>
      <c r="U1792">
        <v>21</v>
      </c>
      <c r="V1792">
        <v>-47.217614202620098</v>
      </c>
      <c r="W1792">
        <v>12.961466473516253</v>
      </c>
      <c r="X1792">
        <v>2.332133242081452</v>
      </c>
      <c r="Y1792">
        <v>13.509848236833353</v>
      </c>
      <c r="Z1792">
        <v>-6.9685486341679725</v>
      </c>
      <c r="AA1792">
        <v>-1.650810940681716</v>
      </c>
      <c r="AB1792">
        <v>-0.67308709021783997</v>
      </c>
      <c r="AC1792">
        <v>2.2820545894419935</v>
      </c>
      <c r="AD1792">
        <v>-3.077005815041419</v>
      </c>
      <c r="AE1792">
        <v>13.191276266606289</v>
      </c>
      <c r="AF1792">
        <v>-9.5388597015031049</v>
      </c>
      <c r="AG1792">
        <v>5.9088223728547389</v>
      </c>
      <c r="AH1792">
        <v>5.1353970223302596</v>
      </c>
      <c r="AI1792">
        <v>1.7699629984148959</v>
      </c>
      <c r="AJ1792">
        <v>-0.437257674454614</v>
      </c>
      <c r="AK1792">
        <v>-2.826139878973446</v>
      </c>
      <c r="AL1792">
        <v>-15.298362735580978</v>
      </c>
      <c r="AM1792">
        <v>2.2698929876734482E-7</v>
      </c>
      <c r="AN1792" s="2"/>
    </row>
    <row r="1793" spans="1:40" x14ac:dyDescent="0.45">
      <c r="A1793">
        <v>1625</v>
      </c>
      <c r="B1793" t="s">
        <v>389</v>
      </c>
      <c r="C1793">
        <v>1982</v>
      </c>
      <c r="D1793">
        <v>27</v>
      </c>
      <c r="E1793" t="s">
        <v>25</v>
      </c>
      <c r="F1793" t="s">
        <v>17</v>
      </c>
      <c r="G1793">
        <v>567</v>
      </c>
      <c r="H1793">
        <v>58</v>
      </c>
      <c r="I1793">
        <v>121</v>
      </c>
      <c r="J1793">
        <v>94</v>
      </c>
      <c r="K1793">
        <v>24</v>
      </c>
      <c r="L1793">
        <v>1</v>
      </c>
      <c r="M1793">
        <v>25</v>
      </c>
      <c r="N1793">
        <v>68</v>
      </c>
      <c r="O1793">
        <v>84</v>
      </c>
      <c r="P1793" s="28">
        <v>5.0999999999999996</v>
      </c>
      <c r="Q1793">
        <v>2.5</v>
      </c>
      <c r="R1793">
        <v>3.5</v>
      </c>
      <c r="S1793">
        <v>-11</v>
      </c>
      <c r="T1793">
        <v>3</v>
      </c>
      <c r="U1793">
        <v>21</v>
      </c>
      <c r="V1793">
        <v>-47.217614202620098</v>
      </c>
      <c r="W1793">
        <v>10.321841981016455</v>
      </c>
      <c r="X1793">
        <v>2.0188616125481227</v>
      </c>
      <c r="Y1793">
        <v>11.676368833263112</v>
      </c>
      <c r="Z1793">
        <v>-5.5986630052289694</v>
      </c>
      <c r="AA1793">
        <v>-2.201081254242288</v>
      </c>
      <c r="AB1793">
        <v>-0.134617418043568</v>
      </c>
      <c r="AC1793">
        <v>1.0009011357201725</v>
      </c>
      <c r="AD1793">
        <v>-2.9469914848284011</v>
      </c>
      <c r="AE1793">
        <v>15.606580371759552</v>
      </c>
      <c r="AF1793">
        <v>-9.5388597015031049</v>
      </c>
      <c r="AG1793">
        <v>5.4711318267173503</v>
      </c>
      <c r="AH1793">
        <v>5.1353970223302596</v>
      </c>
      <c r="AI1793">
        <v>1.216849561410241</v>
      </c>
      <c r="AJ1793">
        <v>-0.65588651168192103</v>
      </c>
      <c r="AK1793">
        <v>-2.826139878973446</v>
      </c>
      <c r="AL1793">
        <v>-18.671921112356529</v>
      </c>
      <c r="AM1793">
        <v>7.7783537598691031E-9</v>
      </c>
      <c r="AN1793" s="2"/>
    </row>
    <row r="1794" spans="1:40" x14ac:dyDescent="0.45">
      <c r="A1794">
        <v>1626</v>
      </c>
      <c r="B1794" t="s">
        <v>389</v>
      </c>
      <c r="C1794">
        <v>1991</v>
      </c>
      <c r="D1794">
        <v>36</v>
      </c>
      <c r="E1794" t="s">
        <v>25</v>
      </c>
      <c r="F1794" t="s">
        <v>17</v>
      </c>
      <c r="G1794">
        <v>641</v>
      </c>
      <c r="H1794">
        <v>96</v>
      </c>
      <c r="I1794">
        <v>157</v>
      </c>
      <c r="J1794">
        <v>121</v>
      </c>
      <c r="K1794">
        <v>30</v>
      </c>
      <c r="L1794">
        <v>3</v>
      </c>
      <c r="M1794">
        <v>35</v>
      </c>
      <c r="N1794">
        <v>83</v>
      </c>
      <c r="O1794">
        <v>112</v>
      </c>
      <c r="P1794" s="28">
        <v>5.0999999999999996</v>
      </c>
      <c r="Q1794">
        <v>4.5999999999999996</v>
      </c>
      <c r="R1794">
        <v>1.4</v>
      </c>
      <c r="S1794">
        <v>10</v>
      </c>
      <c r="T1794">
        <v>1</v>
      </c>
      <c r="U1794">
        <v>3</v>
      </c>
      <c r="V1794">
        <v>-47.217614202620098</v>
      </c>
      <c r="W1794">
        <v>11.668960687533593</v>
      </c>
      <c r="X1794">
        <v>3.3415640483555133</v>
      </c>
      <c r="Y1794">
        <v>15.150329808448832</v>
      </c>
      <c r="Z1794">
        <v>-7.2067896131138864</v>
      </c>
      <c r="AA1794">
        <v>-2.7513515678028599</v>
      </c>
      <c r="AB1794">
        <v>-0.40385225413070402</v>
      </c>
      <c r="AC1794">
        <v>1.4012615900082415</v>
      </c>
      <c r="AD1794">
        <v>-3.5970631358934897</v>
      </c>
      <c r="AE1794">
        <v>20.808773829012736</v>
      </c>
      <c r="AF1794">
        <v>-9.5388597015031049</v>
      </c>
      <c r="AG1794">
        <v>10.066882561159924</v>
      </c>
      <c r="AH1794">
        <v>2.0541588089321037</v>
      </c>
      <c r="AI1794">
        <v>-1.10622687400931</v>
      </c>
      <c r="AJ1794">
        <v>-0.218628837227307</v>
      </c>
      <c r="AK1794">
        <v>-0.403734268424778</v>
      </c>
      <c r="AL1794">
        <v>-7.9521891212745963</v>
      </c>
      <c r="AM1794">
        <v>3.5176720507799691E-4</v>
      </c>
      <c r="AN1794" s="2"/>
    </row>
    <row r="1795" spans="1:40" x14ac:dyDescent="0.45">
      <c r="A1795">
        <v>1627</v>
      </c>
      <c r="B1795" t="s">
        <v>956</v>
      </c>
      <c r="C1795">
        <v>2002</v>
      </c>
      <c r="D1795">
        <v>30</v>
      </c>
      <c r="E1795" t="s">
        <v>89</v>
      </c>
      <c r="F1795" t="s">
        <v>13</v>
      </c>
      <c r="G1795">
        <v>678</v>
      </c>
      <c r="H1795">
        <v>93</v>
      </c>
      <c r="I1795">
        <v>195</v>
      </c>
      <c r="J1795">
        <v>107</v>
      </c>
      <c r="K1795">
        <v>56</v>
      </c>
      <c r="L1795">
        <v>3</v>
      </c>
      <c r="M1795">
        <v>6</v>
      </c>
      <c r="N1795">
        <v>30</v>
      </c>
      <c r="O1795">
        <v>127</v>
      </c>
      <c r="P1795" s="28">
        <v>5.0999999999999996</v>
      </c>
      <c r="Q1795">
        <v>3.9</v>
      </c>
      <c r="R1795">
        <v>0.6</v>
      </c>
      <c r="S1795">
        <v>22</v>
      </c>
      <c r="T1795">
        <v>2</v>
      </c>
      <c r="U1795">
        <v>12</v>
      </c>
      <c r="V1795">
        <v>-47.217614202620098</v>
      </c>
      <c r="W1795">
        <v>12.342520040792163</v>
      </c>
      <c r="X1795">
        <v>3.2371401718444037</v>
      </c>
      <c r="Y1795">
        <v>18.817288615589312</v>
      </c>
      <c r="Z1795">
        <v>-6.3729461868031887</v>
      </c>
      <c r="AA1795">
        <v>-5.1358562598986719</v>
      </c>
      <c r="AB1795">
        <v>-0.40385225413070402</v>
      </c>
      <c r="AC1795">
        <v>0.24021627257284139</v>
      </c>
      <c r="AD1795">
        <v>-1.3001433021301771</v>
      </c>
      <c r="AE1795">
        <v>23.595663181112656</v>
      </c>
      <c r="AF1795">
        <v>-9.5388597015031049</v>
      </c>
      <c r="AG1795">
        <v>8.5349656496790658</v>
      </c>
      <c r="AH1795">
        <v>0.88035377525661596</v>
      </c>
      <c r="AI1795">
        <v>-2.4336991228204821</v>
      </c>
      <c r="AJ1795">
        <v>-0.437257674454614</v>
      </c>
      <c r="AK1795">
        <v>-1.614937073699112</v>
      </c>
      <c r="AL1795">
        <v>-6.807018071213097</v>
      </c>
      <c r="AM1795">
        <v>1.1047641054642184E-3</v>
      </c>
      <c r="AN1795" s="2"/>
    </row>
    <row r="1796" spans="1:40" x14ac:dyDescent="0.45">
      <c r="A1796">
        <v>1628</v>
      </c>
      <c r="B1796" t="s">
        <v>348</v>
      </c>
      <c r="C1796">
        <v>1975</v>
      </c>
      <c r="D1796">
        <v>29</v>
      </c>
      <c r="E1796" t="s">
        <v>22</v>
      </c>
      <c r="F1796" t="s">
        <v>13</v>
      </c>
      <c r="G1796">
        <v>626</v>
      </c>
      <c r="H1796">
        <v>93</v>
      </c>
      <c r="I1796">
        <v>143</v>
      </c>
      <c r="J1796">
        <v>82</v>
      </c>
      <c r="K1796">
        <v>26</v>
      </c>
      <c r="L1796">
        <v>3</v>
      </c>
      <c r="M1796">
        <v>30</v>
      </c>
      <c r="N1796">
        <v>89</v>
      </c>
      <c r="O1796">
        <v>151</v>
      </c>
      <c r="P1796" s="28">
        <v>5.0999999999999996</v>
      </c>
      <c r="Q1796">
        <v>5.0999999999999996</v>
      </c>
      <c r="R1796">
        <v>-0.5</v>
      </c>
      <c r="S1796">
        <v>33</v>
      </c>
      <c r="T1796">
        <v>0</v>
      </c>
      <c r="U1796">
        <v>0</v>
      </c>
      <c r="V1796">
        <v>-47.217614202620098</v>
      </c>
      <c r="W1796">
        <v>11.395896084861199</v>
      </c>
      <c r="X1796">
        <v>3.2371401718444037</v>
      </c>
      <c r="Y1796">
        <v>13.799344984765497</v>
      </c>
      <c r="Z1796">
        <v>-4.8839400683912286</v>
      </c>
      <c r="AA1796">
        <v>-2.384504692095812</v>
      </c>
      <c r="AB1796">
        <v>-0.40385225413070402</v>
      </c>
      <c r="AC1796">
        <v>1.201081362864207</v>
      </c>
      <c r="AD1796">
        <v>-3.857091796319525</v>
      </c>
      <c r="AE1796">
        <v>28.05468614447253</v>
      </c>
      <c r="AF1796">
        <v>-9.5388597015031049</v>
      </c>
      <c r="AG1796">
        <v>11.161108926503394</v>
      </c>
      <c r="AH1796">
        <v>-0.73362814604717996</v>
      </c>
      <c r="AI1796">
        <v>-3.6505486842307229</v>
      </c>
      <c r="AJ1796">
        <v>0</v>
      </c>
      <c r="AK1796">
        <v>0</v>
      </c>
      <c r="AL1796">
        <v>-3.8207818700271488</v>
      </c>
      <c r="AM1796">
        <v>2.1440879031847226E-2</v>
      </c>
      <c r="AN1796" s="2"/>
    </row>
    <row r="1797" spans="1:40" x14ac:dyDescent="0.45">
      <c r="A1797">
        <v>1629</v>
      </c>
      <c r="B1797" t="s">
        <v>365</v>
      </c>
      <c r="C1797">
        <v>2015</v>
      </c>
      <c r="D1797">
        <v>34</v>
      </c>
      <c r="E1797" t="s">
        <v>313</v>
      </c>
      <c r="F1797" t="s">
        <v>17</v>
      </c>
      <c r="G1797">
        <v>682</v>
      </c>
      <c r="H1797">
        <v>98</v>
      </c>
      <c r="I1797">
        <v>150</v>
      </c>
      <c r="J1797">
        <v>89</v>
      </c>
      <c r="K1797">
        <v>33</v>
      </c>
      <c r="L1797">
        <v>2</v>
      </c>
      <c r="M1797">
        <v>11</v>
      </c>
      <c r="N1797">
        <v>91</v>
      </c>
      <c r="O1797">
        <v>127</v>
      </c>
      <c r="P1797" s="28">
        <v>5.0999999999999996</v>
      </c>
      <c r="Q1797">
        <v>3.8</v>
      </c>
      <c r="R1797">
        <v>0.6</v>
      </c>
      <c r="S1797">
        <v>21</v>
      </c>
      <c r="T1797">
        <v>1</v>
      </c>
      <c r="U1797">
        <v>11</v>
      </c>
      <c r="V1797">
        <v>-47.217614202620098</v>
      </c>
      <c r="W1797">
        <v>12.415337268171468</v>
      </c>
      <c r="X1797">
        <v>3.4111799660295867</v>
      </c>
      <c r="Y1797">
        <v>14.474837396607164</v>
      </c>
      <c r="Z1797">
        <v>-5.3008617815465771</v>
      </c>
      <c r="AA1797">
        <v>-3.0264867245831457</v>
      </c>
      <c r="AB1797">
        <v>-0.269234836087136</v>
      </c>
      <c r="AC1797">
        <v>0.44039649971687589</v>
      </c>
      <c r="AD1797">
        <v>-3.943768016461537</v>
      </c>
      <c r="AE1797">
        <v>23.595663181112656</v>
      </c>
      <c r="AF1797">
        <v>-9.5388597015031049</v>
      </c>
      <c r="AG1797">
        <v>8.3161203766103728</v>
      </c>
      <c r="AH1797">
        <v>0.88035377525661596</v>
      </c>
      <c r="AI1797">
        <v>-2.323076435419551</v>
      </c>
      <c r="AJ1797">
        <v>-0.218628837227307</v>
      </c>
      <c r="AK1797">
        <v>-1.480358984224186</v>
      </c>
      <c r="AL1797">
        <v>-9.7850010561679035</v>
      </c>
      <c r="AM1797">
        <v>5.628641524728174E-5</v>
      </c>
      <c r="AN1797" s="2"/>
    </row>
    <row r="1798" spans="1:40" x14ac:dyDescent="0.45">
      <c r="A1798">
        <v>1630</v>
      </c>
      <c r="B1798" t="s">
        <v>625</v>
      </c>
      <c r="C1798">
        <v>2012</v>
      </c>
      <c r="D1798">
        <v>30</v>
      </c>
      <c r="E1798" t="s">
        <v>317</v>
      </c>
      <c r="F1798" t="s">
        <v>17</v>
      </c>
      <c r="G1798">
        <v>668</v>
      </c>
      <c r="H1798">
        <v>93</v>
      </c>
      <c r="I1798">
        <v>184</v>
      </c>
      <c r="J1798">
        <v>108</v>
      </c>
      <c r="K1798">
        <v>44</v>
      </c>
      <c r="L1798">
        <v>6</v>
      </c>
      <c r="M1798">
        <v>14</v>
      </c>
      <c r="N1798">
        <v>52</v>
      </c>
      <c r="O1798">
        <v>133</v>
      </c>
      <c r="P1798" s="28">
        <v>5.0999999999999996</v>
      </c>
      <c r="Q1798">
        <v>5.0999999999999996</v>
      </c>
      <c r="R1798">
        <v>0.3</v>
      </c>
      <c r="S1798">
        <v>26</v>
      </c>
      <c r="T1798">
        <v>-1</v>
      </c>
      <c r="U1798">
        <v>-2</v>
      </c>
      <c r="V1798">
        <v>-47.217614202620098</v>
      </c>
      <c r="W1798">
        <v>12.160476972343901</v>
      </c>
      <c r="X1798">
        <v>3.2371401718444037</v>
      </c>
      <c r="Y1798">
        <v>17.755800539838123</v>
      </c>
      <c r="Z1798">
        <v>-6.4325064315396672</v>
      </c>
      <c r="AA1798">
        <v>-4.0353156327775279</v>
      </c>
      <c r="AB1798">
        <v>-0.80770450826140805</v>
      </c>
      <c r="AC1798">
        <v>0.56050463600329659</v>
      </c>
      <c r="AD1798">
        <v>-2.253581723692307</v>
      </c>
      <c r="AE1798">
        <v>24.710418921952623</v>
      </c>
      <c r="AF1798">
        <v>-9.5388597015031049</v>
      </c>
      <c r="AG1798">
        <v>11.161108926503394</v>
      </c>
      <c r="AH1798">
        <v>0.44017688762830798</v>
      </c>
      <c r="AI1798">
        <v>-2.8761898724242059</v>
      </c>
      <c r="AJ1798">
        <v>0.218628837227307</v>
      </c>
      <c r="AK1798">
        <v>0.269156178949852</v>
      </c>
      <c r="AL1798">
        <v>-2.6483600005271137</v>
      </c>
      <c r="AM1798">
        <v>6.6090161948724857E-2</v>
      </c>
      <c r="AN1798" s="2"/>
    </row>
    <row r="1799" spans="1:40" x14ac:dyDescent="0.45">
      <c r="A1799">
        <v>1631</v>
      </c>
      <c r="B1799" t="s">
        <v>957</v>
      </c>
      <c r="C1799">
        <v>2013</v>
      </c>
      <c r="D1799">
        <v>24</v>
      </c>
      <c r="E1799" t="s">
        <v>62</v>
      </c>
      <c r="F1799" t="s">
        <v>17</v>
      </c>
      <c r="G1799">
        <v>566</v>
      </c>
      <c r="H1799">
        <v>83</v>
      </c>
      <c r="I1799">
        <v>143</v>
      </c>
      <c r="J1799">
        <v>95</v>
      </c>
      <c r="K1799">
        <v>26</v>
      </c>
      <c r="L1799">
        <v>10</v>
      </c>
      <c r="M1799">
        <v>41</v>
      </c>
      <c r="N1799">
        <v>25</v>
      </c>
      <c r="O1799">
        <v>121</v>
      </c>
      <c r="P1799" s="28">
        <v>5.0999999999999996</v>
      </c>
      <c r="Q1799">
        <v>3</v>
      </c>
      <c r="R1799">
        <v>1.5</v>
      </c>
      <c r="S1799">
        <v>15</v>
      </c>
      <c r="T1799">
        <v>1</v>
      </c>
      <c r="U1799">
        <v>18</v>
      </c>
      <c r="V1799">
        <v>-47.217614202620098</v>
      </c>
      <c r="W1799">
        <v>10.303637674171629</v>
      </c>
      <c r="X1799">
        <v>2.8890605834740377</v>
      </c>
      <c r="Y1799">
        <v>13.799344984765497</v>
      </c>
      <c r="Z1799">
        <v>-5.6582232499654479</v>
      </c>
      <c r="AA1799">
        <v>-2.384504692095812</v>
      </c>
      <c r="AB1799">
        <v>-1.3461741804356799</v>
      </c>
      <c r="AC1799">
        <v>1.6414778625810829</v>
      </c>
      <c r="AD1799">
        <v>-1.0834527517751475</v>
      </c>
      <c r="AE1799">
        <v>22.480907440272688</v>
      </c>
      <c r="AF1799">
        <v>-9.5388597015031049</v>
      </c>
      <c r="AG1799">
        <v>6.5653581920608204</v>
      </c>
      <c r="AH1799">
        <v>2.2008844381415398</v>
      </c>
      <c r="AI1799">
        <v>-1.6593403110139648</v>
      </c>
      <c r="AJ1799">
        <v>-0.218628837227307</v>
      </c>
      <c r="AK1799">
        <v>-2.422405610548668</v>
      </c>
      <c r="AL1799">
        <v>-11.64853236171794</v>
      </c>
      <c r="AM1799">
        <v>8.7317819274724506E-6</v>
      </c>
      <c r="AN1799" s="2"/>
    </row>
    <row r="1800" spans="1:40" x14ac:dyDescent="0.45">
      <c r="A1800">
        <v>1632</v>
      </c>
      <c r="B1800" t="s">
        <v>958</v>
      </c>
      <c r="C1800">
        <v>2003</v>
      </c>
      <c r="D1800">
        <v>29</v>
      </c>
      <c r="E1800" t="s">
        <v>40</v>
      </c>
      <c r="F1800" t="s">
        <v>13</v>
      </c>
      <c r="G1800">
        <v>513</v>
      </c>
      <c r="H1800">
        <v>81</v>
      </c>
      <c r="I1800">
        <v>135</v>
      </c>
      <c r="J1800">
        <v>77</v>
      </c>
      <c r="K1800">
        <v>24</v>
      </c>
      <c r="L1800">
        <v>6</v>
      </c>
      <c r="M1800">
        <v>4</v>
      </c>
      <c r="N1800">
        <v>65</v>
      </c>
      <c r="O1800">
        <v>149</v>
      </c>
      <c r="P1800" s="28">
        <v>5.0999999999999996</v>
      </c>
      <c r="Q1800">
        <v>4.7</v>
      </c>
      <c r="R1800">
        <v>0</v>
      </c>
      <c r="S1800">
        <v>32</v>
      </c>
      <c r="T1800">
        <v>2</v>
      </c>
      <c r="U1800">
        <v>4</v>
      </c>
      <c r="V1800">
        <v>-47.217614202620098</v>
      </c>
      <c r="W1800">
        <v>9.3388094113958395</v>
      </c>
      <c r="X1800">
        <v>2.8194446657999648</v>
      </c>
      <c r="Y1800">
        <v>13.027353656946449</v>
      </c>
      <c r="Z1800">
        <v>-4.5861388447088363</v>
      </c>
      <c r="AA1800">
        <v>-2.201081254242288</v>
      </c>
      <c r="AB1800">
        <v>-0.80770450826140805</v>
      </c>
      <c r="AC1800">
        <v>0.1601441817152276</v>
      </c>
      <c r="AD1800">
        <v>-2.8169771546153837</v>
      </c>
      <c r="AE1800">
        <v>27.683100897525872</v>
      </c>
      <c r="AF1800">
        <v>-9.5388597015031049</v>
      </c>
      <c r="AG1800">
        <v>10.285727834228618</v>
      </c>
      <c r="AH1800">
        <v>0</v>
      </c>
      <c r="AI1800">
        <v>-3.5399259968297918</v>
      </c>
      <c r="AJ1800">
        <v>-0.437257674454614</v>
      </c>
      <c r="AK1800">
        <v>-0.538312357899704</v>
      </c>
      <c r="AL1800">
        <v>-8.3692910475232587</v>
      </c>
      <c r="AM1800">
        <v>2.3182613148203007E-4</v>
      </c>
      <c r="AN1800" s="2"/>
    </row>
    <row r="1801" spans="1:40" x14ac:dyDescent="0.45">
      <c r="A1801">
        <v>1633</v>
      </c>
      <c r="B1801" t="s">
        <v>674</v>
      </c>
      <c r="C1801">
        <v>1992</v>
      </c>
      <c r="D1801">
        <v>33</v>
      </c>
      <c r="E1801" t="s">
        <v>59</v>
      </c>
      <c r="F1801" t="s">
        <v>13</v>
      </c>
      <c r="G1801">
        <v>733</v>
      </c>
      <c r="H1801">
        <v>114</v>
      </c>
      <c r="I1801">
        <v>167</v>
      </c>
      <c r="J1801">
        <v>122</v>
      </c>
      <c r="K1801">
        <v>32</v>
      </c>
      <c r="L1801">
        <v>3</v>
      </c>
      <c r="M1801">
        <v>12</v>
      </c>
      <c r="N1801">
        <v>114</v>
      </c>
      <c r="O1801">
        <v>119</v>
      </c>
      <c r="P1801" s="28">
        <v>5.0999999999999996</v>
      </c>
      <c r="Q1801">
        <v>4.3</v>
      </c>
      <c r="R1801">
        <v>0.6</v>
      </c>
      <c r="S1801">
        <v>22</v>
      </c>
      <c r="T1801">
        <v>-1</v>
      </c>
      <c r="U1801">
        <v>8</v>
      </c>
      <c r="V1801">
        <v>-47.217614202620098</v>
      </c>
      <c r="W1801">
        <v>13.343756917257604</v>
      </c>
      <c r="X1801">
        <v>3.9681073074221724</v>
      </c>
      <c r="Y1801">
        <v>16.115318968222642</v>
      </c>
      <c r="Z1801">
        <v>-7.2663498578503649</v>
      </c>
      <c r="AA1801">
        <v>-2.9347750056563839</v>
      </c>
      <c r="AB1801">
        <v>-0.40385225413070402</v>
      </c>
      <c r="AC1801">
        <v>0.48043254514568279</v>
      </c>
      <c r="AD1801">
        <v>-4.9405445480946728</v>
      </c>
      <c r="AE1801">
        <v>22.109322193326033</v>
      </c>
      <c r="AF1801">
        <v>-9.5388597015031049</v>
      </c>
      <c r="AG1801">
        <v>9.4103467419538429</v>
      </c>
      <c r="AH1801">
        <v>0.88035377525661596</v>
      </c>
      <c r="AI1801">
        <v>-2.4336991228204821</v>
      </c>
      <c r="AJ1801">
        <v>0.218628837227307</v>
      </c>
      <c r="AK1801">
        <v>-1.076624715799408</v>
      </c>
      <c r="AL1801">
        <v>-9.2860521226633157</v>
      </c>
      <c r="AM1801">
        <v>9.2699745880575865E-5</v>
      </c>
      <c r="AN1801" s="2"/>
    </row>
    <row r="1802" spans="1:40" x14ac:dyDescent="0.45">
      <c r="A1802">
        <v>1634</v>
      </c>
      <c r="B1802" t="s">
        <v>199</v>
      </c>
      <c r="C1802">
        <v>1965</v>
      </c>
      <c r="D1802">
        <v>29</v>
      </c>
      <c r="E1802" t="s">
        <v>73</v>
      </c>
      <c r="F1802" t="s">
        <v>17</v>
      </c>
      <c r="G1802">
        <v>674</v>
      </c>
      <c r="H1802">
        <v>109</v>
      </c>
      <c r="I1802">
        <v>172</v>
      </c>
      <c r="J1802">
        <v>101</v>
      </c>
      <c r="K1802">
        <v>33</v>
      </c>
      <c r="L1802">
        <v>5</v>
      </c>
      <c r="M1802">
        <v>13</v>
      </c>
      <c r="N1802">
        <v>70</v>
      </c>
      <c r="O1802">
        <v>151</v>
      </c>
      <c r="P1802" s="28">
        <v>5.0999999999999996</v>
      </c>
      <c r="Q1802">
        <v>5.5</v>
      </c>
      <c r="R1802">
        <v>-1.2</v>
      </c>
      <c r="S1802">
        <v>37</v>
      </c>
      <c r="T1802">
        <v>-2</v>
      </c>
      <c r="U1802">
        <v>-4</v>
      </c>
      <c r="V1802">
        <v>-47.217614202620098</v>
      </c>
      <c r="W1802">
        <v>12.269702813412858</v>
      </c>
      <c r="X1802">
        <v>3.7940675132369894</v>
      </c>
      <c r="Y1802">
        <v>16.597813548109549</v>
      </c>
      <c r="Z1802">
        <v>-6.0155847183843179</v>
      </c>
      <c r="AA1802">
        <v>-3.0264867245831457</v>
      </c>
      <c r="AB1802">
        <v>-0.67308709021783997</v>
      </c>
      <c r="AC1802">
        <v>0.52046859057448969</v>
      </c>
      <c r="AD1802">
        <v>-3.033667704970413</v>
      </c>
      <c r="AE1802">
        <v>28.05468614447253</v>
      </c>
      <c r="AF1802">
        <v>-9.5388597015031049</v>
      </c>
      <c r="AG1802">
        <v>12.036490018778171</v>
      </c>
      <c r="AH1802">
        <v>-1.7607075505132319</v>
      </c>
      <c r="AI1802">
        <v>-4.0930394338344467</v>
      </c>
      <c r="AJ1802">
        <v>0.437257674454614</v>
      </c>
      <c r="AK1802">
        <v>0.538312357899704</v>
      </c>
      <c r="AL1802">
        <v>-1.1102484656876952</v>
      </c>
      <c r="AM1802">
        <v>0.24782456977777817</v>
      </c>
      <c r="AN1802" s="2"/>
    </row>
    <row r="1803" spans="1:40" x14ac:dyDescent="0.45">
      <c r="A1803">
        <v>1635</v>
      </c>
      <c r="B1803" t="s">
        <v>602</v>
      </c>
      <c r="C1803">
        <v>1991</v>
      </c>
      <c r="D1803">
        <v>25</v>
      </c>
      <c r="E1803" t="s">
        <v>70</v>
      </c>
      <c r="F1803" t="s">
        <v>13</v>
      </c>
      <c r="G1803">
        <v>726</v>
      </c>
      <c r="H1803">
        <v>110</v>
      </c>
      <c r="I1803">
        <v>203</v>
      </c>
      <c r="J1803">
        <v>129</v>
      </c>
      <c r="K1803">
        <v>44</v>
      </c>
      <c r="L1803">
        <v>5</v>
      </c>
      <c r="M1803">
        <v>16</v>
      </c>
      <c r="N1803">
        <v>56</v>
      </c>
      <c r="O1803">
        <v>138</v>
      </c>
      <c r="P1803" s="28">
        <v>5.0999999999999996</v>
      </c>
      <c r="Q1803">
        <v>5.3</v>
      </c>
      <c r="R1803">
        <v>-0.7</v>
      </c>
      <c r="S1803">
        <v>30</v>
      </c>
      <c r="T1803">
        <v>1</v>
      </c>
      <c r="U1803">
        <v>-2</v>
      </c>
      <c r="V1803">
        <v>-47.217614202620098</v>
      </c>
      <c r="W1803">
        <v>13.216326769343819</v>
      </c>
      <c r="X1803">
        <v>3.8288754720740261</v>
      </c>
      <c r="Y1803">
        <v>19.589279943408364</v>
      </c>
      <c r="Z1803">
        <v>-7.6832715710057133</v>
      </c>
      <c r="AA1803">
        <v>-4.0353156327775279</v>
      </c>
      <c r="AB1803">
        <v>-0.67308709021783997</v>
      </c>
      <c r="AC1803">
        <v>0.64057672686091038</v>
      </c>
      <c r="AD1803">
        <v>-2.4269341639763304</v>
      </c>
      <c r="AE1803">
        <v>25.639382039319266</v>
      </c>
      <c r="AF1803">
        <v>-9.5388597015031049</v>
      </c>
      <c r="AG1803">
        <v>11.598799472640783</v>
      </c>
      <c r="AH1803">
        <v>-1.0270794044660518</v>
      </c>
      <c r="AI1803">
        <v>-3.3186806220279297</v>
      </c>
      <c r="AJ1803">
        <v>-0.218628837227307</v>
      </c>
      <c r="AK1803">
        <v>0.269156178949852</v>
      </c>
      <c r="AL1803">
        <v>-1.3570746232248807</v>
      </c>
      <c r="AM1803">
        <v>0.20471616403874823</v>
      </c>
      <c r="AN1803" s="2"/>
    </row>
    <row r="1804" spans="1:40" x14ac:dyDescent="0.45">
      <c r="A1804">
        <v>1636</v>
      </c>
      <c r="B1804" t="s">
        <v>187</v>
      </c>
      <c r="C1804">
        <v>1967</v>
      </c>
      <c r="D1804">
        <v>26</v>
      </c>
      <c r="E1804" t="s">
        <v>19</v>
      </c>
      <c r="F1804" t="s">
        <v>17</v>
      </c>
      <c r="G1804">
        <v>534</v>
      </c>
      <c r="H1804">
        <v>67</v>
      </c>
      <c r="I1804">
        <v>132</v>
      </c>
      <c r="J1804">
        <v>93</v>
      </c>
      <c r="K1804">
        <v>18</v>
      </c>
      <c r="L1804">
        <v>1</v>
      </c>
      <c r="M1804">
        <v>2</v>
      </c>
      <c r="N1804">
        <v>49</v>
      </c>
      <c r="O1804">
        <v>126</v>
      </c>
      <c r="P1804" s="28">
        <v>5.0999999999999996</v>
      </c>
      <c r="Q1804">
        <v>4.0999999999999996</v>
      </c>
      <c r="R1804">
        <v>1.6</v>
      </c>
      <c r="S1804">
        <v>17</v>
      </c>
      <c r="T1804">
        <v>-3</v>
      </c>
      <c r="U1804">
        <v>7</v>
      </c>
      <c r="V1804">
        <v>-47.217614202620098</v>
      </c>
      <c r="W1804">
        <v>9.7210998551371901</v>
      </c>
      <c r="X1804">
        <v>2.332133242081452</v>
      </c>
      <c r="Y1804">
        <v>12.737856909014305</v>
      </c>
      <c r="Z1804">
        <v>-5.539102760492491</v>
      </c>
      <c r="AA1804">
        <v>-1.650810940681716</v>
      </c>
      <c r="AB1804">
        <v>-0.134617418043568</v>
      </c>
      <c r="AC1804">
        <v>8.0072090857613798E-2</v>
      </c>
      <c r="AD1804">
        <v>-2.1235673934792891</v>
      </c>
      <c r="AE1804">
        <v>23.40987055763933</v>
      </c>
      <c r="AF1804">
        <v>-9.5388597015031049</v>
      </c>
      <c r="AG1804">
        <v>8.9726561958164535</v>
      </c>
      <c r="AH1804">
        <v>2.3476100673509759</v>
      </c>
      <c r="AI1804">
        <v>-1.880585685815827</v>
      </c>
      <c r="AJ1804">
        <v>0.65588651168192103</v>
      </c>
      <c r="AK1804">
        <v>-0.94204662632448199</v>
      </c>
      <c r="AL1804">
        <v>-8.77001929938133</v>
      </c>
      <c r="AM1804">
        <v>1.5529646229173806E-4</v>
      </c>
      <c r="AN1804" s="2"/>
    </row>
    <row r="1805" spans="1:40" x14ac:dyDescent="0.45">
      <c r="A1805">
        <v>1637</v>
      </c>
      <c r="B1805" t="s">
        <v>786</v>
      </c>
      <c r="C1805">
        <v>1974</v>
      </c>
      <c r="D1805">
        <v>28</v>
      </c>
      <c r="E1805" t="s">
        <v>19</v>
      </c>
      <c r="F1805" t="s">
        <v>17</v>
      </c>
      <c r="G1805">
        <v>645</v>
      </c>
      <c r="H1805">
        <v>87</v>
      </c>
      <c r="I1805">
        <v>214</v>
      </c>
      <c r="J1805">
        <v>162</v>
      </c>
      <c r="K1805">
        <v>24</v>
      </c>
      <c r="L1805">
        <v>17</v>
      </c>
      <c r="M1805">
        <v>26</v>
      </c>
      <c r="N1805">
        <v>28</v>
      </c>
      <c r="O1805">
        <v>143</v>
      </c>
      <c r="P1805" s="28">
        <v>5</v>
      </c>
      <c r="Q1805">
        <v>4.7</v>
      </c>
      <c r="R1805">
        <v>-0.6</v>
      </c>
      <c r="S1805">
        <v>34</v>
      </c>
      <c r="T1805">
        <v>2</v>
      </c>
      <c r="U1805">
        <v>3</v>
      </c>
      <c r="V1805">
        <v>-47.217614202620098</v>
      </c>
      <c r="W1805">
        <v>11.741777914912898</v>
      </c>
      <c r="X1805">
        <v>3.028292418822184</v>
      </c>
      <c r="Y1805">
        <v>20.650768019159553</v>
      </c>
      <c r="Z1805">
        <v>-9.6487596473095003</v>
      </c>
      <c r="AA1805">
        <v>-2.201081254242288</v>
      </c>
      <c r="AB1805">
        <v>-2.2884961067406562</v>
      </c>
      <c r="AC1805">
        <v>1.0409371811489794</v>
      </c>
      <c r="AD1805">
        <v>-1.2134670819881652</v>
      </c>
      <c r="AE1805">
        <v>26.568345156685904</v>
      </c>
      <c r="AF1805">
        <v>-9.3518232367677498</v>
      </c>
      <c r="AG1805">
        <v>10.285727834228618</v>
      </c>
      <c r="AH1805">
        <v>-0.88035377525661596</v>
      </c>
      <c r="AI1805">
        <v>-3.7611713716316539</v>
      </c>
      <c r="AJ1805">
        <v>-0.437257674454614</v>
      </c>
      <c r="AK1805">
        <v>-0.403734268424778</v>
      </c>
      <c r="AL1805">
        <v>-4.0879100944779792</v>
      </c>
      <c r="AM1805">
        <v>1.6497519973631584E-2</v>
      </c>
      <c r="AN1805" s="2"/>
    </row>
    <row r="1806" spans="1:40" x14ac:dyDescent="0.45">
      <c r="A1806">
        <v>1638</v>
      </c>
      <c r="B1806" t="s">
        <v>959</v>
      </c>
      <c r="C1806">
        <v>1995</v>
      </c>
      <c r="D1806">
        <v>31</v>
      </c>
      <c r="E1806" t="s">
        <v>52</v>
      </c>
      <c r="F1806" t="s">
        <v>17</v>
      </c>
      <c r="G1806">
        <v>627</v>
      </c>
      <c r="H1806">
        <v>97</v>
      </c>
      <c r="I1806">
        <v>180</v>
      </c>
      <c r="J1806">
        <v>110</v>
      </c>
      <c r="K1806">
        <v>51</v>
      </c>
      <c r="L1806">
        <v>3</v>
      </c>
      <c r="M1806">
        <v>6</v>
      </c>
      <c r="N1806">
        <v>65</v>
      </c>
      <c r="O1806">
        <v>142</v>
      </c>
      <c r="P1806" s="28">
        <v>5</v>
      </c>
      <c r="Q1806">
        <v>4.4000000000000004</v>
      </c>
      <c r="R1806">
        <v>-0.2</v>
      </c>
      <c r="S1806">
        <v>31</v>
      </c>
      <c r="T1806">
        <v>1</v>
      </c>
      <c r="U1806">
        <v>6</v>
      </c>
      <c r="V1806">
        <v>-47.217614202620098</v>
      </c>
      <c r="W1806">
        <v>11.414100391706027</v>
      </c>
      <c r="X1806">
        <v>3.37637200719255</v>
      </c>
      <c r="Y1806">
        <v>17.369804875928597</v>
      </c>
      <c r="Z1806">
        <v>-6.5516269210126241</v>
      </c>
      <c r="AA1806">
        <v>-4.6772976652648621</v>
      </c>
      <c r="AB1806">
        <v>-0.40385225413070402</v>
      </c>
      <c r="AC1806">
        <v>0.24021627257284139</v>
      </c>
      <c r="AD1806">
        <v>-2.8169771546153837</v>
      </c>
      <c r="AE1806">
        <v>26.382552533212579</v>
      </c>
      <c r="AF1806">
        <v>-9.3518232367677498</v>
      </c>
      <c r="AG1806">
        <v>9.6291920150225376</v>
      </c>
      <c r="AH1806">
        <v>-0.29345125841887199</v>
      </c>
      <c r="AI1806">
        <v>-3.4293033094288607</v>
      </c>
      <c r="AJ1806">
        <v>-0.218628837227307</v>
      </c>
      <c r="AK1806">
        <v>-0.807468536849556</v>
      </c>
      <c r="AL1806">
        <v>-7.355805280700884</v>
      </c>
      <c r="AM1806">
        <v>6.3846484071704789E-4</v>
      </c>
      <c r="AN1806" s="2"/>
    </row>
    <row r="1807" spans="1:40" x14ac:dyDescent="0.45">
      <c r="A1807">
        <v>1639</v>
      </c>
      <c r="B1807" t="s">
        <v>131</v>
      </c>
      <c r="C1807">
        <v>1993</v>
      </c>
      <c r="D1807">
        <v>34</v>
      </c>
      <c r="E1807" t="s">
        <v>960</v>
      </c>
      <c r="F1807" t="s">
        <v>13</v>
      </c>
      <c r="G1807">
        <v>610</v>
      </c>
      <c r="H1807">
        <v>114</v>
      </c>
      <c r="I1807">
        <v>139</v>
      </c>
      <c r="J1807">
        <v>94</v>
      </c>
      <c r="K1807">
        <v>22</v>
      </c>
      <c r="L1807">
        <v>2</v>
      </c>
      <c r="M1807">
        <v>53</v>
      </c>
      <c r="N1807">
        <v>120</v>
      </c>
      <c r="O1807">
        <v>148</v>
      </c>
      <c r="P1807" s="28">
        <v>5</v>
      </c>
      <c r="Q1807">
        <v>6.3</v>
      </c>
      <c r="R1807">
        <v>-1.7</v>
      </c>
      <c r="S1807">
        <v>38</v>
      </c>
      <c r="T1807">
        <v>0</v>
      </c>
      <c r="U1807">
        <v>-11</v>
      </c>
      <c r="V1807">
        <v>-47.217614202620098</v>
      </c>
      <c r="W1807">
        <v>11.104627175343982</v>
      </c>
      <c r="X1807">
        <v>3.9681073074221724</v>
      </c>
      <c r="Y1807">
        <v>13.413349320855973</v>
      </c>
      <c r="Z1807">
        <v>-5.5986630052289694</v>
      </c>
      <c r="AA1807">
        <v>-2.017657816388764</v>
      </c>
      <c r="AB1807">
        <v>-0.269234836087136</v>
      </c>
      <c r="AC1807">
        <v>2.1219104077267659</v>
      </c>
      <c r="AD1807">
        <v>-5.2005732085207086</v>
      </c>
      <c r="AE1807">
        <v>27.497308274052546</v>
      </c>
      <c r="AF1807">
        <v>-9.3518232367677498</v>
      </c>
      <c r="AG1807">
        <v>13.787252203327723</v>
      </c>
      <c r="AH1807">
        <v>-2.494335696560412</v>
      </c>
      <c r="AI1807">
        <v>-4.2036621212353777</v>
      </c>
      <c r="AJ1807">
        <v>0</v>
      </c>
      <c r="AK1807">
        <v>1.480358984224186</v>
      </c>
      <c r="AL1807">
        <v>-2.980650450455872</v>
      </c>
      <c r="AM1807">
        <v>4.8307716070810462E-2</v>
      </c>
      <c r="AN1807" s="2"/>
    </row>
    <row r="1808" spans="1:40" x14ac:dyDescent="0.45">
      <c r="A1808">
        <v>1640</v>
      </c>
      <c r="B1808" t="s">
        <v>961</v>
      </c>
      <c r="C1808">
        <v>2006</v>
      </c>
      <c r="D1808">
        <v>27</v>
      </c>
      <c r="E1808" t="s">
        <v>57</v>
      </c>
      <c r="F1808" t="s">
        <v>17</v>
      </c>
      <c r="G1808">
        <v>628</v>
      </c>
      <c r="H1808">
        <v>100</v>
      </c>
      <c r="I1808">
        <v>145</v>
      </c>
      <c r="J1808">
        <v>76</v>
      </c>
      <c r="K1808">
        <v>46</v>
      </c>
      <c r="L1808">
        <v>0</v>
      </c>
      <c r="M1808">
        <v>10</v>
      </c>
      <c r="N1808">
        <v>110</v>
      </c>
      <c r="O1808">
        <v>149</v>
      </c>
      <c r="P1808" s="28">
        <v>5</v>
      </c>
      <c r="Q1808">
        <v>5.0999999999999996</v>
      </c>
      <c r="R1808">
        <v>-0.8</v>
      </c>
      <c r="S1808">
        <v>42</v>
      </c>
      <c r="T1808">
        <v>0</v>
      </c>
      <c r="U1808">
        <v>0</v>
      </c>
      <c r="V1808">
        <v>-47.217614202620098</v>
      </c>
      <c r="W1808">
        <v>11.432304698550853</v>
      </c>
      <c r="X1808">
        <v>3.4807958837036601</v>
      </c>
      <c r="Y1808">
        <v>13.992342816720258</v>
      </c>
      <c r="Z1808">
        <v>-4.5265785999723578</v>
      </c>
      <c r="AA1808">
        <v>-4.2187390706310524</v>
      </c>
      <c r="AB1808">
        <v>0</v>
      </c>
      <c r="AC1808">
        <v>0.40036045428806899</v>
      </c>
      <c r="AD1808">
        <v>-4.7671921078106489</v>
      </c>
      <c r="AE1808">
        <v>27.683100897525872</v>
      </c>
      <c r="AF1808">
        <v>-9.3518232367677498</v>
      </c>
      <c r="AG1808">
        <v>11.161108926503394</v>
      </c>
      <c r="AH1808">
        <v>-1.1738050336754879</v>
      </c>
      <c r="AI1808">
        <v>-4.646152870839102</v>
      </c>
      <c r="AJ1808">
        <v>0</v>
      </c>
      <c r="AK1808">
        <v>0</v>
      </c>
      <c r="AL1808">
        <v>-7.7518914450243841</v>
      </c>
      <c r="AM1808">
        <v>4.2974382560477786E-4</v>
      </c>
      <c r="AN1808" s="2"/>
    </row>
    <row r="1809" spans="1:40" x14ac:dyDescent="0.45">
      <c r="A1809">
        <v>1641</v>
      </c>
      <c r="B1809" t="s">
        <v>370</v>
      </c>
      <c r="C1809">
        <v>2021</v>
      </c>
      <c r="D1809">
        <v>28</v>
      </c>
      <c r="E1809" t="s">
        <v>117</v>
      </c>
      <c r="F1809" t="s">
        <v>17</v>
      </c>
      <c r="G1809">
        <v>640</v>
      </c>
      <c r="H1809">
        <v>92</v>
      </c>
      <c r="I1809">
        <v>157</v>
      </c>
      <c r="J1809">
        <v>96</v>
      </c>
      <c r="K1809">
        <v>31</v>
      </c>
      <c r="L1809">
        <v>2</v>
      </c>
      <c r="M1809">
        <v>12</v>
      </c>
      <c r="N1809">
        <v>63</v>
      </c>
      <c r="O1809">
        <v>131</v>
      </c>
      <c r="P1809" s="28">
        <v>5</v>
      </c>
      <c r="Q1809">
        <v>4.5</v>
      </c>
      <c r="R1809">
        <v>0.8</v>
      </c>
      <c r="S1809">
        <v>21</v>
      </c>
      <c r="T1809">
        <v>0</v>
      </c>
      <c r="U1809">
        <v>6</v>
      </c>
      <c r="V1809">
        <v>-47.217614202620098</v>
      </c>
      <c r="W1809">
        <v>11.650756380688767</v>
      </c>
      <c r="X1809">
        <v>3.202332213007367</v>
      </c>
      <c r="Y1809">
        <v>15.150329808448832</v>
      </c>
      <c r="Z1809">
        <v>-5.7177834947019264</v>
      </c>
      <c r="AA1809">
        <v>-2.8430632867296222</v>
      </c>
      <c r="AB1809">
        <v>-0.269234836087136</v>
      </c>
      <c r="AC1809">
        <v>0.48043254514568279</v>
      </c>
      <c r="AD1809">
        <v>-2.7303009344733717</v>
      </c>
      <c r="AE1809">
        <v>24.338833675005969</v>
      </c>
      <c r="AF1809">
        <v>-9.3518232367677498</v>
      </c>
      <c r="AG1809">
        <v>9.8480372880912306</v>
      </c>
      <c r="AH1809">
        <v>1.1738050336754879</v>
      </c>
      <c r="AI1809">
        <v>-2.323076435419551</v>
      </c>
      <c r="AJ1809">
        <v>0</v>
      </c>
      <c r="AK1809">
        <v>-0.807468536849556</v>
      </c>
      <c r="AL1809">
        <v>-5.4158380195856788</v>
      </c>
      <c r="AM1809">
        <v>4.4259347593068798E-3</v>
      </c>
      <c r="AN1809" s="2"/>
    </row>
    <row r="1810" spans="1:40" x14ac:dyDescent="0.45">
      <c r="A1810">
        <v>1642</v>
      </c>
      <c r="B1810" t="s">
        <v>61</v>
      </c>
      <c r="C1810">
        <v>2015</v>
      </c>
      <c r="D1810">
        <v>28</v>
      </c>
      <c r="E1810" t="s">
        <v>62</v>
      </c>
      <c r="F1810" t="s">
        <v>17</v>
      </c>
      <c r="G1810">
        <v>685</v>
      </c>
      <c r="H1810">
        <v>91</v>
      </c>
      <c r="I1810">
        <v>165</v>
      </c>
      <c r="J1810">
        <v>103</v>
      </c>
      <c r="K1810">
        <v>36</v>
      </c>
      <c r="L1810">
        <v>3</v>
      </c>
      <c r="M1810">
        <v>11</v>
      </c>
      <c r="N1810">
        <v>98</v>
      </c>
      <c r="O1810">
        <v>144</v>
      </c>
      <c r="P1810" s="28">
        <v>5</v>
      </c>
      <c r="Q1810">
        <v>5.8</v>
      </c>
      <c r="R1810">
        <v>-0.4</v>
      </c>
      <c r="S1810">
        <v>35</v>
      </c>
      <c r="T1810">
        <v>0</v>
      </c>
      <c r="U1810">
        <v>-7</v>
      </c>
      <c r="V1810">
        <v>-47.217614202620098</v>
      </c>
      <c r="W1810">
        <v>12.469950188705946</v>
      </c>
      <c r="X1810">
        <v>3.1675242541703308</v>
      </c>
      <c r="Y1810">
        <v>15.922321136267881</v>
      </c>
      <c r="Z1810">
        <v>-6.1347052078572748</v>
      </c>
      <c r="AA1810">
        <v>-3.3016218813634319</v>
      </c>
      <c r="AB1810">
        <v>-0.40385225413070402</v>
      </c>
      <c r="AC1810">
        <v>0.44039649971687589</v>
      </c>
      <c r="AD1810">
        <v>-4.2471347869585783</v>
      </c>
      <c r="AE1810">
        <v>26.754137780159233</v>
      </c>
      <c r="AF1810">
        <v>-9.3518232367677498</v>
      </c>
      <c r="AG1810">
        <v>12.693025837984253</v>
      </c>
      <c r="AH1810">
        <v>-0.58690251683774397</v>
      </c>
      <c r="AI1810">
        <v>-3.871794059032585</v>
      </c>
      <c r="AJ1810">
        <v>0</v>
      </c>
      <c r="AK1810">
        <v>0.94204662632448199</v>
      </c>
      <c r="AL1810">
        <v>-2.7260458222391661</v>
      </c>
      <c r="AM1810">
        <v>6.1453833860749589E-2</v>
      </c>
      <c r="AN1810" s="2"/>
    </row>
    <row r="1811" spans="1:40" x14ac:dyDescent="0.45">
      <c r="A1811">
        <v>1643</v>
      </c>
      <c r="B1811" t="s">
        <v>605</v>
      </c>
      <c r="C1811">
        <v>1969</v>
      </c>
      <c r="D1811">
        <v>29</v>
      </c>
      <c r="E1811" t="s">
        <v>59</v>
      </c>
      <c r="F1811" t="s">
        <v>13</v>
      </c>
      <c r="G1811">
        <v>602</v>
      </c>
      <c r="H1811">
        <v>79</v>
      </c>
      <c r="I1811">
        <v>160</v>
      </c>
      <c r="J1811">
        <v>99</v>
      </c>
      <c r="K1811">
        <v>31</v>
      </c>
      <c r="L1811">
        <v>5</v>
      </c>
      <c r="M1811">
        <v>4</v>
      </c>
      <c r="N1811">
        <v>52</v>
      </c>
      <c r="O1811">
        <v>136</v>
      </c>
      <c r="P1811" s="28">
        <v>5</v>
      </c>
      <c r="Q1811">
        <v>4.4000000000000004</v>
      </c>
      <c r="R1811">
        <v>0.2</v>
      </c>
      <c r="S1811">
        <v>24</v>
      </c>
      <c r="T1811">
        <v>0</v>
      </c>
      <c r="U1811">
        <v>7</v>
      </c>
      <c r="V1811">
        <v>-47.217614202620098</v>
      </c>
      <c r="W1811">
        <v>10.958992720585371</v>
      </c>
      <c r="X1811">
        <v>2.7498287481258914</v>
      </c>
      <c r="Y1811">
        <v>15.439826556380975</v>
      </c>
      <c r="Z1811">
        <v>-5.8964642289113609</v>
      </c>
      <c r="AA1811">
        <v>-2.8430632867296222</v>
      </c>
      <c r="AB1811">
        <v>-0.67308709021783997</v>
      </c>
      <c r="AC1811">
        <v>0.1601441817152276</v>
      </c>
      <c r="AD1811">
        <v>-2.253581723692307</v>
      </c>
      <c r="AE1811">
        <v>25.267796792372607</v>
      </c>
      <c r="AF1811">
        <v>-9.3518232367677498</v>
      </c>
      <c r="AG1811">
        <v>9.6291920150225376</v>
      </c>
      <c r="AH1811">
        <v>0.29345125841887199</v>
      </c>
      <c r="AI1811">
        <v>-2.6549444976223437</v>
      </c>
      <c r="AJ1811">
        <v>0</v>
      </c>
      <c r="AK1811">
        <v>-0.94204662632448199</v>
      </c>
      <c r="AL1811">
        <v>-7.3333926202643198</v>
      </c>
      <c r="AM1811">
        <v>6.5292665166488272E-4</v>
      </c>
      <c r="AN1811" s="2"/>
    </row>
    <row r="1812" spans="1:40" x14ac:dyDescent="0.45">
      <c r="A1812">
        <v>1644</v>
      </c>
      <c r="B1812" t="s">
        <v>962</v>
      </c>
      <c r="C1812">
        <v>1982</v>
      </c>
      <c r="D1812">
        <v>26</v>
      </c>
      <c r="E1812" t="s">
        <v>59</v>
      </c>
      <c r="F1812" t="s">
        <v>13</v>
      </c>
      <c r="G1812">
        <v>529</v>
      </c>
      <c r="H1812">
        <v>75</v>
      </c>
      <c r="I1812">
        <v>138</v>
      </c>
      <c r="J1812">
        <v>85</v>
      </c>
      <c r="K1812">
        <v>19</v>
      </c>
      <c r="L1812">
        <v>2</v>
      </c>
      <c r="M1812">
        <v>3</v>
      </c>
      <c r="N1812">
        <v>40</v>
      </c>
      <c r="O1812">
        <v>135</v>
      </c>
      <c r="P1812" s="28">
        <v>5</v>
      </c>
      <c r="Q1812">
        <v>4.5999999999999996</v>
      </c>
      <c r="R1812">
        <v>1.4</v>
      </c>
      <c r="S1812">
        <v>20</v>
      </c>
      <c r="T1812">
        <v>1</v>
      </c>
      <c r="U1812">
        <v>5</v>
      </c>
      <c r="V1812">
        <v>-47.217614202620098</v>
      </c>
      <c r="W1812">
        <v>9.6300783209130589</v>
      </c>
      <c r="X1812">
        <v>2.6105969127777451</v>
      </c>
      <c r="Y1812">
        <v>13.316850404878592</v>
      </c>
      <c r="Z1812">
        <v>-5.062620802600664</v>
      </c>
      <c r="AA1812">
        <v>-1.742522659608478</v>
      </c>
      <c r="AB1812">
        <v>-0.269234836087136</v>
      </c>
      <c r="AC1812">
        <v>0.1201081362864207</v>
      </c>
      <c r="AD1812">
        <v>-1.7335244028402361</v>
      </c>
      <c r="AE1812">
        <v>25.082004168899282</v>
      </c>
      <c r="AF1812">
        <v>-9.3518232367677498</v>
      </c>
      <c r="AG1812">
        <v>10.066882561159924</v>
      </c>
      <c r="AH1812">
        <v>2.0541588089321037</v>
      </c>
      <c r="AI1812">
        <v>-2.2124537480186199</v>
      </c>
      <c r="AJ1812">
        <v>-0.218628837227307</v>
      </c>
      <c r="AK1812">
        <v>-0.67289044737463</v>
      </c>
      <c r="AL1812">
        <v>-5.6006338592977922</v>
      </c>
      <c r="AM1812">
        <v>3.6819139452979083E-3</v>
      </c>
      <c r="AN1812" s="2"/>
    </row>
    <row r="1813" spans="1:40" x14ac:dyDescent="0.45">
      <c r="A1813">
        <v>1645</v>
      </c>
      <c r="B1813" t="s">
        <v>405</v>
      </c>
      <c r="C1813">
        <v>2019</v>
      </c>
      <c r="D1813">
        <v>20</v>
      </c>
      <c r="E1813" t="s">
        <v>57</v>
      </c>
      <c r="F1813" t="s">
        <v>17</v>
      </c>
      <c r="G1813">
        <v>659</v>
      </c>
      <c r="H1813">
        <v>110</v>
      </c>
      <c r="I1813">
        <v>153</v>
      </c>
      <c r="J1813">
        <v>82</v>
      </c>
      <c r="K1813">
        <v>32</v>
      </c>
      <c r="L1813">
        <v>5</v>
      </c>
      <c r="M1813">
        <v>12</v>
      </c>
      <c r="N1813">
        <v>108</v>
      </c>
      <c r="O1813">
        <v>142</v>
      </c>
      <c r="P1813" s="28">
        <v>5</v>
      </c>
      <c r="Q1813">
        <v>5.0999999999999996</v>
      </c>
      <c r="R1813">
        <v>-0.5</v>
      </c>
      <c r="S1813">
        <v>36</v>
      </c>
      <c r="T1813">
        <v>0</v>
      </c>
      <c r="U1813">
        <v>2</v>
      </c>
      <c r="V1813">
        <v>-47.217614202620098</v>
      </c>
      <c r="W1813">
        <v>11.996638210740464</v>
      </c>
      <c r="X1813">
        <v>3.8288754720740261</v>
      </c>
      <c r="Y1813">
        <v>14.764334144539308</v>
      </c>
      <c r="Z1813">
        <v>-4.8839400683912286</v>
      </c>
      <c r="AA1813">
        <v>-2.9347750056563839</v>
      </c>
      <c r="AB1813">
        <v>-0.67308709021783997</v>
      </c>
      <c r="AC1813">
        <v>0.48043254514568279</v>
      </c>
      <c r="AD1813">
        <v>-4.680515887668637</v>
      </c>
      <c r="AE1813">
        <v>26.382552533212579</v>
      </c>
      <c r="AF1813">
        <v>-9.3518232367677498</v>
      </c>
      <c r="AG1813">
        <v>11.161108926503394</v>
      </c>
      <c r="AH1813">
        <v>-0.73362814604717996</v>
      </c>
      <c r="AI1813">
        <v>-3.9824167464335156</v>
      </c>
      <c r="AJ1813">
        <v>0</v>
      </c>
      <c r="AK1813">
        <v>-0.269156178949852</v>
      </c>
      <c r="AL1813">
        <v>-6.1130147305370359</v>
      </c>
      <c r="AM1813">
        <v>2.2089761527976128E-3</v>
      </c>
      <c r="AN1813" s="2"/>
    </row>
    <row r="1814" spans="1:40" x14ac:dyDescent="0.45">
      <c r="A1814">
        <v>1646</v>
      </c>
      <c r="B1814" t="s">
        <v>456</v>
      </c>
      <c r="C1814">
        <v>2013</v>
      </c>
      <c r="D1814">
        <v>28</v>
      </c>
      <c r="E1814" t="s">
        <v>114</v>
      </c>
      <c r="F1814" t="s">
        <v>17</v>
      </c>
      <c r="G1814">
        <v>512</v>
      </c>
      <c r="H1814">
        <v>72</v>
      </c>
      <c r="I1814">
        <v>139</v>
      </c>
      <c r="J1814">
        <v>87</v>
      </c>
      <c r="K1814">
        <v>27</v>
      </c>
      <c r="L1814">
        <v>0</v>
      </c>
      <c r="M1814">
        <v>1</v>
      </c>
      <c r="N1814">
        <v>57</v>
      </c>
      <c r="O1814">
        <v>139</v>
      </c>
      <c r="P1814" s="28">
        <v>5</v>
      </c>
      <c r="Q1814">
        <v>4.7</v>
      </c>
      <c r="R1814">
        <v>1</v>
      </c>
      <c r="S1814">
        <v>23</v>
      </c>
      <c r="T1814">
        <v>-1</v>
      </c>
      <c r="U1814">
        <v>3</v>
      </c>
      <c r="V1814">
        <v>-47.217614202620098</v>
      </c>
      <c r="W1814">
        <v>9.3206051045510137</v>
      </c>
      <c r="X1814">
        <v>2.506173036266635</v>
      </c>
      <c r="Y1814">
        <v>13.413349320855973</v>
      </c>
      <c r="Z1814">
        <v>-5.181741292073621</v>
      </c>
      <c r="AA1814">
        <v>-2.4762164110225742</v>
      </c>
      <c r="AB1814">
        <v>0</v>
      </c>
      <c r="AC1814">
        <v>4.0036045428806899E-2</v>
      </c>
      <c r="AD1814">
        <v>-2.4702722740473364</v>
      </c>
      <c r="AE1814">
        <v>25.825174662792591</v>
      </c>
      <c r="AF1814">
        <v>-9.3518232367677498</v>
      </c>
      <c r="AG1814">
        <v>10.285727834228618</v>
      </c>
      <c r="AH1814">
        <v>1.4672562920943599</v>
      </c>
      <c r="AI1814">
        <v>-2.5443218102214127</v>
      </c>
      <c r="AJ1814">
        <v>0.218628837227307</v>
      </c>
      <c r="AK1814">
        <v>-0.403734268424778</v>
      </c>
      <c r="AL1814">
        <v>-6.5687723617322664</v>
      </c>
      <c r="AM1814">
        <v>1.4015522632890101E-3</v>
      </c>
      <c r="AN1814" s="2"/>
    </row>
    <row r="1815" spans="1:40" x14ac:dyDescent="0.45">
      <c r="A1815">
        <v>1647</v>
      </c>
      <c r="B1815" t="s">
        <v>963</v>
      </c>
      <c r="C1815">
        <v>2004</v>
      </c>
      <c r="D1815">
        <v>27</v>
      </c>
      <c r="E1815" t="s">
        <v>301</v>
      </c>
      <c r="F1815" t="s">
        <v>17</v>
      </c>
      <c r="G1815">
        <v>688</v>
      </c>
      <c r="H1815">
        <v>112</v>
      </c>
      <c r="I1815">
        <v>146</v>
      </c>
      <c r="J1815">
        <v>73</v>
      </c>
      <c r="K1815">
        <v>39</v>
      </c>
      <c r="L1815">
        <v>2</v>
      </c>
      <c r="M1815">
        <v>13</v>
      </c>
      <c r="N1815">
        <v>106</v>
      </c>
      <c r="O1815">
        <v>120</v>
      </c>
      <c r="P1815" s="28">
        <v>5</v>
      </c>
      <c r="Q1815">
        <v>3.1</v>
      </c>
      <c r="R1815">
        <v>1.2</v>
      </c>
      <c r="S1815">
        <v>17</v>
      </c>
      <c r="T1815">
        <v>0</v>
      </c>
      <c r="U1815">
        <v>20</v>
      </c>
      <c r="V1815">
        <v>-47.217614202620098</v>
      </c>
      <c r="W1815">
        <v>12.524563109240425</v>
      </c>
      <c r="X1815">
        <v>3.8984913897480991</v>
      </c>
      <c r="Y1815">
        <v>14.08884173269764</v>
      </c>
      <c r="Z1815">
        <v>-4.3478978657629233</v>
      </c>
      <c r="AA1815">
        <v>-3.5767570381437181</v>
      </c>
      <c r="AB1815">
        <v>-0.269234836087136</v>
      </c>
      <c r="AC1815">
        <v>0.52046859057448969</v>
      </c>
      <c r="AD1815">
        <v>-4.593839667526626</v>
      </c>
      <c r="AE1815">
        <v>22.295114816799362</v>
      </c>
      <c r="AF1815">
        <v>-9.3518232367677498</v>
      </c>
      <c r="AG1815">
        <v>6.7842034651295142</v>
      </c>
      <c r="AH1815">
        <v>1.7607075505132319</v>
      </c>
      <c r="AI1815">
        <v>-1.880585685815827</v>
      </c>
      <c r="AJ1815">
        <v>0</v>
      </c>
      <c r="AK1815">
        <v>-2.69156178949852</v>
      </c>
      <c r="AL1815">
        <v>-12.056923667519838</v>
      </c>
      <c r="AM1815">
        <v>5.8041958953272515E-6</v>
      </c>
      <c r="AN1815" s="2"/>
    </row>
    <row r="1816" spans="1:40" x14ac:dyDescent="0.45">
      <c r="A1816">
        <v>1648</v>
      </c>
      <c r="B1816" t="s">
        <v>964</v>
      </c>
      <c r="C1816">
        <v>2012</v>
      </c>
      <c r="D1816">
        <v>29</v>
      </c>
      <c r="E1816" t="s">
        <v>55</v>
      </c>
      <c r="F1816" t="s">
        <v>13</v>
      </c>
      <c r="G1816">
        <v>644</v>
      </c>
      <c r="H1816">
        <v>93</v>
      </c>
      <c r="I1816">
        <v>152</v>
      </c>
      <c r="J1816">
        <v>86</v>
      </c>
      <c r="K1816">
        <v>24</v>
      </c>
      <c r="L1816">
        <v>0</v>
      </c>
      <c r="M1816">
        <v>13</v>
      </c>
      <c r="N1816">
        <v>84</v>
      </c>
      <c r="O1816">
        <v>153</v>
      </c>
      <c r="P1816" s="28">
        <v>5</v>
      </c>
      <c r="Q1816">
        <v>5.6</v>
      </c>
      <c r="R1816">
        <v>-1.7</v>
      </c>
      <c r="S1816">
        <v>40</v>
      </c>
      <c r="T1816">
        <v>0</v>
      </c>
      <c r="U1816">
        <v>-4</v>
      </c>
      <c r="V1816">
        <v>-47.217614202620098</v>
      </c>
      <c r="W1816">
        <v>11.723573608068072</v>
      </c>
      <c r="X1816">
        <v>3.2371401718444037</v>
      </c>
      <c r="Y1816">
        <v>14.667835228561927</v>
      </c>
      <c r="Z1816">
        <v>-5.1221810473371425</v>
      </c>
      <c r="AA1816">
        <v>-2.201081254242288</v>
      </c>
      <c r="AB1816">
        <v>0</v>
      </c>
      <c r="AC1816">
        <v>0.52046859057448969</v>
      </c>
      <c r="AD1816">
        <v>-3.6404012459644957</v>
      </c>
      <c r="AE1816">
        <v>28.426271391419185</v>
      </c>
      <c r="AF1816">
        <v>-9.3518232367677498</v>
      </c>
      <c r="AG1816">
        <v>12.255335291846864</v>
      </c>
      <c r="AH1816">
        <v>-2.494335696560412</v>
      </c>
      <c r="AI1816">
        <v>-4.4249074960372399</v>
      </c>
      <c r="AJ1816">
        <v>0</v>
      </c>
      <c r="AK1816">
        <v>0.538312357899704</v>
      </c>
      <c r="AL1816">
        <v>-3.0834075393147882</v>
      </c>
      <c r="AM1816">
        <v>4.3796889959558709E-2</v>
      </c>
      <c r="AN1816" s="2"/>
    </row>
    <row r="1817" spans="1:40" x14ac:dyDescent="0.45">
      <c r="A1817">
        <v>1649</v>
      </c>
      <c r="B1817" t="s">
        <v>159</v>
      </c>
      <c r="C1817">
        <v>1985</v>
      </c>
      <c r="D1817">
        <v>31</v>
      </c>
      <c r="E1817" t="s">
        <v>313</v>
      </c>
      <c r="F1817" t="s">
        <v>17</v>
      </c>
      <c r="G1817">
        <v>682</v>
      </c>
      <c r="H1817">
        <v>87</v>
      </c>
      <c r="I1817">
        <v>183</v>
      </c>
      <c r="J1817">
        <v>135</v>
      </c>
      <c r="K1817">
        <v>34</v>
      </c>
      <c r="L1817">
        <v>4</v>
      </c>
      <c r="M1817">
        <v>3</v>
      </c>
      <c r="N1817">
        <v>77</v>
      </c>
      <c r="O1817">
        <v>129</v>
      </c>
      <c r="P1817" s="28">
        <v>5</v>
      </c>
      <c r="Q1817">
        <v>3.4</v>
      </c>
      <c r="R1817">
        <v>0.6</v>
      </c>
      <c r="S1817">
        <v>20</v>
      </c>
      <c r="T1817">
        <v>0</v>
      </c>
      <c r="U1817">
        <v>14</v>
      </c>
      <c r="V1817">
        <v>-47.217614202620098</v>
      </c>
      <c r="W1817">
        <v>12.415337268171468</v>
      </c>
      <c r="X1817">
        <v>3.028292418822184</v>
      </c>
      <c r="Y1817">
        <v>17.659301623860742</v>
      </c>
      <c r="Z1817">
        <v>-8.0406330394245842</v>
      </c>
      <c r="AA1817">
        <v>-3.1181984435099079</v>
      </c>
      <c r="AB1817">
        <v>-0.538469672174272</v>
      </c>
      <c r="AC1817">
        <v>0.1201081362864207</v>
      </c>
      <c r="AD1817">
        <v>-3.3370344754674544</v>
      </c>
      <c r="AE1817">
        <v>23.967248428059314</v>
      </c>
      <c r="AF1817">
        <v>-9.3518232367677498</v>
      </c>
      <c r="AG1817">
        <v>7.4407392843355966</v>
      </c>
      <c r="AH1817">
        <v>0.88035377525661596</v>
      </c>
      <c r="AI1817">
        <v>-2.2124537480186199</v>
      </c>
      <c r="AJ1817">
        <v>0</v>
      </c>
      <c r="AK1817">
        <v>-1.884093252648964</v>
      </c>
      <c r="AL1817">
        <v>-10.188939135839309</v>
      </c>
      <c r="AM1817">
        <v>3.758232421107359E-5</v>
      </c>
      <c r="AN1817" s="2"/>
    </row>
    <row r="1818" spans="1:40" x14ac:dyDescent="0.45">
      <c r="A1818">
        <v>1650</v>
      </c>
      <c r="B1818" t="s">
        <v>520</v>
      </c>
      <c r="C1818">
        <v>1979</v>
      </c>
      <c r="D1818">
        <v>29</v>
      </c>
      <c r="E1818" t="s">
        <v>28</v>
      </c>
      <c r="F1818" t="s">
        <v>17</v>
      </c>
      <c r="G1818">
        <v>577</v>
      </c>
      <c r="H1818">
        <v>70</v>
      </c>
      <c r="I1818">
        <v>154</v>
      </c>
      <c r="J1818">
        <v>107</v>
      </c>
      <c r="K1818">
        <v>28</v>
      </c>
      <c r="L1818">
        <v>6</v>
      </c>
      <c r="M1818">
        <v>26</v>
      </c>
      <c r="N1818">
        <v>17</v>
      </c>
      <c r="O1818">
        <v>95</v>
      </c>
      <c r="P1818" s="28">
        <v>5</v>
      </c>
      <c r="Q1818">
        <v>2.1</v>
      </c>
      <c r="R1818">
        <v>2.9</v>
      </c>
      <c r="S1818">
        <v>-1</v>
      </c>
      <c r="T1818">
        <v>2</v>
      </c>
      <c r="U1818">
        <v>26</v>
      </c>
      <c r="V1818">
        <v>-47.217614202620098</v>
      </c>
      <c r="W1818">
        <v>10.503885049464717</v>
      </c>
      <c r="X1818">
        <v>2.4365571185925621</v>
      </c>
      <c r="Y1818">
        <v>14.86083306051669</v>
      </c>
      <c r="Z1818">
        <v>-6.3729461868031887</v>
      </c>
      <c r="AA1818">
        <v>-2.5679281299493359</v>
      </c>
      <c r="AB1818">
        <v>-0.80770450826140805</v>
      </c>
      <c r="AC1818">
        <v>1.0409371811489794</v>
      </c>
      <c r="AD1818">
        <v>-0.73674787120710028</v>
      </c>
      <c r="AE1818">
        <v>17.650299229966162</v>
      </c>
      <c r="AF1818">
        <v>-9.3518232367677498</v>
      </c>
      <c r="AG1818">
        <v>4.5957507344425741</v>
      </c>
      <c r="AH1818">
        <v>4.2550432470736439</v>
      </c>
      <c r="AI1818">
        <v>0.11062268740093099</v>
      </c>
      <c r="AJ1818">
        <v>-0.437257674454614</v>
      </c>
      <c r="AK1818">
        <v>-3.499030326348076</v>
      </c>
      <c r="AL1818">
        <v>-15.537123827805321</v>
      </c>
      <c r="AM1818">
        <v>1.7877746683119013E-7</v>
      </c>
      <c r="AN1818" s="2"/>
    </row>
    <row r="1819" spans="1:40" x14ac:dyDescent="0.45">
      <c r="A1819">
        <v>1651</v>
      </c>
      <c r="B1819" t="s">
        <v>957</v>
      </c>
      <c r="C1819">
        <v>2015</v>
      </c>
      <c r="D1819">
        <v>26</v>
      </c>
      <c r="E1819" t="s">
        <v>62</v>
      </c>
      <c r="F1819" t="s">
        <v>17</v>
      </c>
      <c r="G1819">
        <v>633</v>
      </c>
      <c r="H1819">
        <v>84</v>
      </c>
      <c r="I1819">
        <v>166</v>
      </c>
      <c r="J1819">
        <v>115</v>
      </c>
      <c r="K1819">
        <v>30</v>
      </c>
      <c r="L1819">
        <v>2</v>
      </c>
      <c r="M1819">
        <v>30</v>
      </c>
      <c r="N1819">
        <v>27</v>
      </c>
      <c r="O1819">
        <v>113</v>
      </c>
      <c r="P1819" s="28">
        <v>5</v>
      </c>
      <c r="Q1819">
        <v>2.7</v>
      </c>
      <c r="R1819">
        <v>1.7</v>
      </c>
      <c r="S1819">
        <v>12</v>
      </c>
      <c r="T1819">
        <v>1</v>
      </c>
      <c r="U1819">
        <v>21</v>
      </c>
      <c r="V1819">
        <v>-47.217614202620098</v>
      </c>
      <c r="W1819">
        <v>11.523326232774984</v>
      </c>
      <c r="X1819">
        <v>2.9238685423110744</v>
      </c>
      <c r="Y1819">
        <v>16.01882005224526</v>
      </c>
      <c r="Z1819">
        <v>-6.8494281446950156</v>
      </c>
      <c r="AA1819">
        <v>-2.7513515678028599</v>
      </c>
      <c r="AB1819">
        <v>-0.269234836087136</v>
      </c>
      <c r="AC1819">
        <v>1.201081362864207</v>
      </c>
      <c r="AD1819">
        <v>-1.1701289719171593</v>
      </c>
      <c r="AE1819">
        <v>20.994566452486065</v>
      </c>
      <c r="AF1819">
        <v>-9.3518232367677498</v>
      </c>
      <c r="AG1819">
        <v>5.9088223728547389</v>
      </c>
      <c r="AH1819">
        <v>2.494335696560412</v>
      </c>
      <c r="AI1819">
        <v>-1.3274722488111719</v>
      </c>
      <c r="AJ1819">
        <v>-0.218628837227307</v>
      </c>
      <c r="AK1819">
        <v>-2.826139878973446</v>
      </c>
      <c r="AL1819">
        <v>-10.917001212805197</v>
      </c>
      <c r="AM1819">
        <v>1.8146744863260808E-5</v>
      </c>
      <c r="AN1819" s="2"/>
    </row>
    <row r="1820" spans="1:40" x14ac:dyDescent="0.45">
      <c r="A1820">
        <v>1652</v>
      </c>
      <c r="B1820" t="s">
        <v>965</v>
      </c>
      <c r="C1820">
        <v>2023</v>
      </c>
      <c r="D1820">
        <v>25</v>
      </c>
      <c r="E1820" t="s">
        <v>31</v>
      </c>
      <c r="F1820" t="s">
        <v>13</v>
      </c>
      <c r="G1820">
        <v>595</v>
      </c>
      <c r="H1820">
        <v>90</v>
      </c>
      <c r="I1820">
        <v>144</v>
      </c>
      <c r="J1820">
        <v>69</v>
      </c>
      <c r="K1820">
        <v>36</v>
      </c>
      <c r="L1820">
        <v>1</v>
      </c>
      <c r="M1820">
        <v>20</v>
      </c>
      <c r="N1820">
        <v>30</v>
      </c>
      <c r="O1820">
        <v>129</v>
      </c>
      <c r="P1820" s="28">
        <v>5</v>
      </c>
      <c r="Q1820">
        <v>4.4000000000000004</v>
      </c>
      <c r="R1820">
        <v>1.1000000000000001</v>
      </c>
      <c r="S1820">
        <v>18</v>
      </c>
      <c r="T1820">
        <v>1</v>
      </c>
      <c r="U1820">
        <v>6</v>
      </c>
      <c r="V1820">
        <v>-47.217614202620098</v>
      </c>
      <c r="W1820">
        <v>10.831562572671588</v>
      </c>
      <c r="X1820">
        <v>3.1327162953332941</v>
      </c>
      <c r="Y1820">
        <v>13.895843900742879</v>
      </c>
      <c r="Z1820">
        <v>-4.1096568868170094</v>
      </c>
      <c r="AA1820">
        <v>-3.3016218813634319</v>
      </c>
      <c r="AB1820">
        <v>-0.134617418043568</v>
      </c>
      <c r="AC1820">
        <v>0.80072090857613798</v>
      </c>
      <c r="AD1820">
        <v>-1.3001433021301771</v>
      </c>
      <c r="AE1820">
        <v>23.967248428059314</v>
      </c>
      <c r="AF1820">
        <v>-9.3518232367677498</v>
      </c>
      <c r="AG1820">
        <v>9.6291920150225376</v>
      </c>
      <c r="AH1820">
        <v>1.613981921303796</v>
      </c>
      <c r="AI1820">
        <v>-1.9912083732167578</v>
      </c>
      <c r="AJ1820">
        <v>-0.218628837227307</v>
      </c>
      <c r="AK1820">
        <v>-0.807468536849556</v>
      </c>
      <c r="AL1820">
        <v>-4.5615166333261072</v>
      </c>
      <c r="AM1820">
        <v>1.0338208825422504E-2</v>
      </c>
      <c r="AN1820" s="2"/>
    </row>
    <row r="1821" spans="1:40" x14ac:dyDescent="0.45">
      <c r="A1821">
        <v>1653</v>
      </c>
      <c r="B1821" t="s">
        <v>948</v>
      </c>
      <c r="C1821">
        <v>1991</v>
      </c>
      <c r="D1821">
        <v>29</v>
      </c>
      <c r="E1821" t="s">
        <v>73</v>
      </c>
      <c r="F1821" t="s">
        <v>17</v>
      </c>
      <c r="G1821">
        <v>640</v>
      </c>
      <c r="H1821">
        <v>91</v>
      </c>
      <c r="I1821">
        <v>175</v>
      </c>
      <c r="J1821">
        <v>111</v>
      </c>
      <c r="K1821">
        <v>35</v>
      </c>
      <c r="L1821">
        <v>3</v>
      </c>
      <c r="M1821">
        <v>19</v>
      </c>
      <c r="N1821">
        <v>44</v>
      </c>
      <c r="O1821">
        <v>136</v>
      </c>
      <c r="P1821" s="28">
        <v>5</v>
      </c>
      <c r="Q1821">
        <v>4.9000000000000004</v>
      </c>
      <c r="R1821">
        <v>0.3</v>
      </c>
      <c r="S1821">
        <v>27</v>
      </c>
      <c r="T1821">
        <v>-1</v>
      </c>
      <c r="U1821">
        <v>1</v>
      </c>
      <c r="V1821">
        <v>-47.217614202620098</v>
      </c>
      <c r="W1821">
        <v>11.650756380688767</v>
      </c>
      <c r="X1821">
        <v>3.1675242541703308</v>
      </c>
      <c r="Y1821">
        <v>16.887310296041694</v>
      </c>
      <c r="Z1821">
        <v>-6.6111871657491017</v>
      </c>
      <c r="AA1821">
        <v>-3.2099101624366702</v>
      </c>
      <c r="AB1821">
        <v>-0.40385225413070402</v>
      </c>
      <c r="AC1821">
        <v>0.76068486314733108</v>
      </c>
      <c r="AD1821">
        <v>-1.9068768431242598</v>
      </c>
      <c r="AE1821">
        <v>25.267796792372607</v>
      </c>
      <c r="AF1821">
        <v>-9.3518232367677498</v>
      </c>
      <c r="AG1821">
        <v>10.723418380366008</v>
      </c>
      <c r="AH1821">
        <v>0.44017688762830798</v>
      </c>
      <c r="AI1821">
        <v>-2.9868125598251369</v>
      </c>
      <c r="AJ1821">
        <v>0.218628837227307</v>
      </c>
      <c r="AK1821">
        <v>-0.134578089474926</v>
      </c>
      <c r="AL1821">
        <v>-2.7063578224862899</v>
      </c>
      <c r="AM1821">
        <v>6.2599236261921806E-2</v>
      </c>
      <c r="AN1821" s="2"/>
    </row>
    <row r="1822" spans="1:40" x14ac:dyDescent="0.45">
      <c r="A1822">
        <v>1654</v>
      </c>
      <c r="B1822" t="s">
        <v>514</v>
      </c>
      <c r="C1822">
        <v>2017</v>
      </c>
      <c r="D1822">
        <v>27</v>
      </c>
      <c r="E1822" t="s">
        <v>46</v>
      </c>
      <c r="F1822" t="s">
        <v>13</v>
      </c>
      <c r="G1822">
        <v>629</v>
      </c>
      <c r="H1822">
        <v>112</v>
      </c>
      <c r="I1822">
        <v>155</v>
      </c>
      <c r="J1822">
        <v>92</v>
      </c>
      <c r="K1822">
        <v>29</v>
      </c>
      <c r="L1822">
        <v>0</v>
      </c>
      <c r="M1822">
        <v>5</v>
      </c>
      <c r="N1822">
        <v>64</v>
      </c>
      <c r="O1822">
        <v>141</v>
      </c>
      <c r="P1822" s="28">
        <v>5</v>
      </c>
      <c r="Q1822">
        <v>4.9000000000000004</v>
      </c>
      <c r="R1822">
        <v>0</v>
      </c>
      <c r="S1822">
        <v>35</v>
      </c>
      <c r="T1822">
        <v>0</v>
      </c>
      <c r="U1822">
        <v>1</v>
      </c>
      <c r="V1822">
        <v>-47.217614202620098</v>
      </c>
      <c r="W1822">
        <v>11.450509005395679</v>
      </c>
      <c r="X1822">
        <v>3.8984913897480991</v>
      </c>
      <c r="Y1822">
        <v>14.95733197649407</v>
      </c>
      <c r="Z1822">
        <v>-5.4795425157560125</v>
      </c>
      <c r="AA1822">
        <v>-2.6596398488760977</v>
      </c>
      <c r="AB1822">
        <v>0</v>
      </c>
      <c r="AC1822">
        <v>0.20018022714403449</v>
      </c>
      <c r="AD1822">
        <v>-2.7736390445443777</v>
      </c>
      <c r="AE1822">
        <v>26.196759909739249</v>
      </c>
      <c r="AF1822">
        <v>-9.3518232367677498</v>
      </c>
      <c r="AG1822">
        <v>10.723418380366008</v>
      </c>
      <c r="AH1822">
        <v>0</v>
      </c>
      <c r="AI1822">
        <v>-3.871794059032585</v>
      </c>
      <c r="AJ1822">
        <v>0</v>
      </c>
      <c r="AK1822">
        <v>-0.134578089474926</v>
      </c>
      <c r="AL1822">
        <v>-4.0619401081847037</v>
      </c>
      <c r="AM1822">
        <v>1.6924226113823961E-2</v>
      </c>
      <c r="AN1822" s="2"/>
    </row>
    <row r="1823" spans="1:40" x14ac:dyDescent="0.45">
      <c r="A1823">
        <v>1655</v>
      </c>
      <c r="B1823" t="s">
        <v>744</v>
      </c>
      <c r="C1823">
        <v>1977</v>
      </c>
      <c r="D1823">
        <v>26</v>
      </c>
      <c r="E1823" t="s">
        <v>70</v>
      </c>
      <c r="F1823" t="s">
        <v>13</v>
      </c>
      <c r="G1823">
        <v>533</v>
      </c>
      <c r="H1823">
        <v>61</v>
      </c>
      <c r="I1823">
        <v>132</v>
      </c>
      <c r="J1823">
        <v>103</v>
      </c>
      <c r="K1823">
        <v>20</v>
      </c>
      <c r="L1823">
        <v>3</v>
      </c>
      <c r="M1823">
        <v>2</v>
      </c>
      <c r="N1823">
        <v>53</v>
      </c>
      <c r="O1823">
        <v>105</v>
      </c>
      <c r="P1823" s="28">
        <v>5</v>
      </c>
      <c r="Q1823">
        <v>3.6</v>
      </c>
      <c r="R1823">
        <v>2.5</v>
      </c>
      <c r="S1823">
        <v>4</v>
      </c>
      <c r="T1823">
        <v>1</v>
      </c>
      <c r="U1823">
        <v>14</v>
      </c>
      <c r="V1823">
        <v>-47.217614202620098</v>
      </c>
      <c r="W1823">
        <v>9.7028955482923642</v>
      </c>
      <c r="X1823">
        <v>2.1232854890592328</v>
      </c>
      <c r="Y1823">
        <v>12.737856909014305</v>
      </c>
      <c r="Z1823">
        <v>-6.1347052078572748</v>
      </c>
      <c r="AA1823">
        <v>-1.83423437853524</v>
      </c>
      <c r="AB1823">
        <v>-0.40385225413070402</v>
      </c>
      <c r="AC1823">
        <v>8.0072090857613798E-2</v>
      </c>
      <c r="AD1823">
        <v>-2.296919833763313</v>
      </c>
      <c r="AE1823">
        <v>19.508225464699439</v>
      </c>
      <c r="AF1823">
        <v>-9.3518232367677498</v>
      </c>
      <c r="AG1823">
        <v>7.8784298304729843</v>
      </c>
      <c r="AH1823">
        <v>3.6681407302358999</v>
      </c>
      <c r="AI1823">
        <v>-0.44249074960372398</v>
      </c>
      <c r="AJ1823">
        <v>-0.218628837227307</v>
      </c>
      <c r="AK1823">
        <v>-1.884093252648964</v>
      </c>
      <c r="AL1823">
        <v>-14.085455890522539</v>
      </c>
      <c r="AM1823">
        <v>7.6342064467006775E-7</v>
      </c>
      <c r="AN1823" s="2"/>
    </row>
    <row r="1824" spans="1:40" x14ac:dyDescent="0.45">
      <c r="A1824">
        <v>1656</v>
      </c>
      <c r="B1824" t="s">
        <v>348</v>
      </c>
      <c r="C1824">
        <v>1972</v>
      </c>
      <c r="D1824">
        <v>26</v>
      </c>
      <c r="E1824" t="s">
        <v>65</v>
      </c>
      <c r="F1824" t="s">
        <v>17</v>
      </c>
      <c r="G1824">
        <v>697</v>
      </c>
      <c r="H1824">
        <v>118</v>
      </c>
      <c r="I1824">
        <v>162</v>
      </c>
      <c r="J1824">
        <v>102</v>
      </c>
      <c r="K1824">
        <v>29</v>
      </c>
      <c r="L1824">
        <v>5</v>
      </c>
      <c r="M1824">
        <v>44</v>
      </c>
      <c r="N1824">
        <v>60</v>
      </c>
      <c r="O1824">
        <v>116</v>
      </c>
      <c r="P1824" s="28">
        <v>5</v>
      </c>
      <c r="Q1824">
        <v>4.2</v>
      </c>
      <c r="R1824">
        <v>0</v>
      </c>
      <c r="S1824">
        <v>14</v>
      </c>
      <c r="T1824">
        <v>0</v>
      </c>
      <c r="U1824">
        <v>5</v>
      </c>
      <c r="V1824">
        <v>-47.217614202620098</v>
      </c>
      <c r="W1824">
        <v>12.68840187084386</v>
      </c>
      <c r="X1824">
        <v>4.1073391427703188</v>
      </c>
      <c r="Y1824">
        <v>15.632824388335738</v>
      </c>
      <c r="Z1824">
        <v>-6.0751449631207963</v>
      </c>
      <c r="AA1824">
        <v>-2.6596398488760977</v>
      </c>
      <c r="AB1824">
        <v>-0.67308709021783997</v>
      </c>
      <c r="AC1824">
        <v>1.7615859988675036</v>
      </c>
      <c r="AD1824">
        <v>-2.6002866042603543</v>
      </c>
      <c r="AE1824">
        <v>21.551944322906049</v>
      </c>
      <c r="AF1824">
        <v>-9.3518232367677498</v>
      </c>
      <c r="AG1824">
        <v>9.1915014688851482</v>
      </c>
      <c r="AH1824">
        <v>0</v>
      </c>
      <c r="AI1824">
        <v>-1.548717623613034</v>
      </c>
      <c r="AJ1824">
        <v>0</v>
      </c>
      <c r="AK1824">
        <v>-0.67289044737463</v>
      </c>
      <c r="AL1824">
        <v>-5.865606824241981</v>
      </c>
      <c r="AM1824">
        <v>2.8272857843471833E-3</v>
      </c>
      <c r="AN1824" s="2"/>
    </row>
    <row r="1825" spans="1:40" x14ac:dyDescent="0.45">
      <c r="A1825">
        <v>1657</v>
      </c>
      <c r="B1825" t="s">
        <v>422</v>
      </c>
      <c r="C1825">
        <v>2009</v>
      </c>
      <c r="D1825">
        <v>27</v>
      </c>
      <c r="E1825" t="s">
        <v>304</v>
      </c>
      <c r="F1825" t="s">
        <v>13</v>
      </c>
      <c r="G1825">
        <v>672</v>
      </c>
      <c r="H1825">
        <v>96</v>
      </c>
      <c r="I1825">
        <v>185</v>
      </c>
      <c r="J1825">
        <v>134</v>
      </c>
      <c r="K1825">
        <v>28</v>
      </c>
      <c r="L1825">
        <v>8</v>
      </c>
      <c r="M1825">
        <v>60</v>
      </c>
      <c r="N1825">
        <v>51</v>
      </c>
      <c r="O1825">
        <v>116</v>
      </c>
      <c r="P1825" s="28">
        <v>5</v>
      </c>
      <c r="Q1825">
        <v>3.9</v>
      </c>
      <c r="R1825">
        <v>0.7</v>
      </c>
      <c r="S1825">
        <v>13</v>
      </c>
      <c r="T1825">
        <v>3</v>
      </c>
      <c r="U1825">
        <v>12</v>
      </c>
      <c r="V1825">
        <v>-47.217614202620098</v>
      </c>
      <c r="W1825">
        <v>12.233294199723206</v>
      </c>
      <c r="X1825">
        <v>3.3415640483555133</v>
      </c>
      <c r="Y1825">
        <v>17.852299455815501</v>
      </c>
      <c r="Z1825">
        <v>-7.9810727946881048</v>
      </c>
      <c r="AA1825">
        <v>-2.5679281299493359</v>
      </c>
      <c r="AB1825">
        <v>-1.076939344348544</v>
      </c>
      <c r="AC1825">
        <v>2.4021627257284139</v>
      </c>
      <c r="AD1825">
        <v>-2.2102436136213011</v>
      </c>
      <c r="AE1825">
        <v>21.551944322906049</v>
      </c>
      <c r="AF1825">
        <v>-9.3518232367677498</v>
      </c>
      <c r="AG1825">
        <v>8.5349656496790658</v>
      </c>
      <c r="AH1825">
        <v>1.0270794044660518</v>
      </c>
      <c r="AI1825">
        <v>-1.4380949362121029</v>
      </c>
      <c r="AJ1825">
        <v>-0.65588651168192103</v>
      </c>
      <c r="AK1825">
        <v>-1.614937073699112</v>
      </c>
      <c r="AL1825">
        <v>-7.1712300369144728</v>
      </c>
      <c r="AM1825">
        <v>7.6778706768187879E-4</v>
      </c>
      <c r="AN1825" s="2"/>
    </row>
    <row r="1826" spans="1:40" x14ac:dyDescent="0.45">
      <c r="A1826">
        <v>1658</v>
      </c>
      <c r="B1826" t="s">
        <v>646</v>
      </c>
      <c r="C1826">
        <v>1998</v>
      </c>
      <c r="D1826">
        <v>37</v>
      </c>
      <c r="E1826" t="s">
        <v>19</v>
      </c>
      <c r="F1826" t="s">
        <v>17</v>
      </c>
      <c r="G1826">
        <v>648</v>
      </c>
      <c r="H1826">
        <v>103</v>
      </c>
      <c r="I1826">
        <v>169</v>
      </c>
      <c r="J1826">
        <v>97</v>
      </c>
      <c r="K1826">
        <v>27</v>
      </c>
      <c r="L1826">
        <v>1</v>
      </c>
      <c r="M1826">
        <v>7</v>
      </c>
      <c r="N1826">
        <v>63</v>
      </c>
      <c r="O1826">
        <v>157</v>
      </c>
      <c r="P1826" s="28">
        <v>5</v>
      </c>
      <c r="Q1826">
        <v>5.6</v>
      </c>
      <c r="R1826">
        <v>-1.5</v>
      </c>
      <c r="S1826">
        <v>44</v>
      </c>
      <c r="T1826">
        <v>1</v>
      </c>
      <c r="U1826">
        <v>-5</v>
      </c>
      <c r="V1826">
        <v>-47.217614202620098</v>
      </c>
      <c r="W1826">
        <v>11.796390835447376</v>
      </c>
      <c r="X1826">
        <v>3.5852197602147697</v>
      </c>
      <c r="Y1826">
        <v>16.308316800177405</v>
      </c>
      <c r="Z1826">
        <v>-5.7773437394384048</v>
      </c>
      <c r="AA1826">
        <v>-2.4762164110225742</v>
      </c>
      <c r="AB1826">
        <v>-0.134617418043568</v>
      </c>
      <c r="AC1826">
        <v>0.28025231800164829</v>
      </c>
      <c r="AD1826">
        <v>-2.7303009344733717</v>
      </c>
      <c r="AE1826">
        <v>29.169441885312498</v>
      </c>
      <c r="AF1826">
        <v>-9.3518232367677498</v>
      </c>
      <c r="AG1826">
        <v>12.255335291846864</v>
      </c>
      <c r="AH1826">
        <v>-2.2008844381415398</v>
      </c>
      <c r="AI1826">
        <v>-4.8673982456409641</v>
      </c>
      <c r="AJ1826">
        <v>-0.218628837227307</v>
      </c>
      <c r="AK1826">
        <v>0.67289044737463</v>
      </c>
      <c r="AL1826">
        <v>-0.90698012500038794</v>
      </c>
      <c r="AM1826">
        <v>0.28761819435769009</v>
      </c>
      <c r="AN1826" s="2"/>
    </row>
    <row r="1827" spans="1:40" x14ac:dyDescent="0.45">
      <c r="A1827">
        <v>1659</v>
      </c>
      <c r="B1827" t="s">
        <v>144</v>
      </c>
      <c r="C1827">
        <v>1985</v>
      </c>
      <c r="D1827">
        <v>35</v>
      </c>
      <c r="E1827" t="s">
        <v>28</v>
      </c>
      <c r="F1827" t="s">
        <v>17</v>
      </c>
      <c r="G1827">
        <v>645</v>
      </c>
      <c r="H1827">
        <v>89</v>
      </c>
      <c r="I1827">
        <v>152</v>
      </c>
      <c r="J1827">
        <v>83</v>
      </c>
      <c r="K1827">
        <v>31</v>
      </c>
      <c r="L1827">
        <v>5</v>
      </c>
      <c r="M1827">
        <v>1</v>
      </c>
      <c r="N1827">
        <v>87</v>
      </c>
      <c r="O1827">
        <v>149</v>
      </c>
      <c r="P1827" s="28">
        <v>5</v>
      </c>
      <c r="Q1827">
        <v>4.9000000000000004</v>
      </c>
      <c r="R1827">
        <v>-0.6</v>
      </c>
      <c r="S1827">
        <v>34</v>
      </c>
      <c r="T1827">
        <v>0</v>
      </c>
      <c r="U1827">
        <v>0</v>
      </c>
      <c r="V1827">
        <v>-47.217614202620098</v>
      </c>
      <c r="W1827">
        <v>11.741777914912898</v>
      </c>
      <c r="X1827">
        <v>3.0979083364962574</v>
      </c>
      <c r="Y1827">
        <v>14.667835228561927</v>
      </c>
      <c r="Z1827">
        <v>-4.9435003131277071</v>
      </c>
      <c r="AA1827">
        <v>-2.8430632867296222</v>
      </c>
      <c r="AB1827">
        <v>-0.67308709021783997</v>
      </c>
      <c r="AC1827">
        <v>4.0036045428806899E-2</v>
      </c>
      <c r="AD1827">
        <v>-3.7704155761775136</v>
      </c>
      <c r="AE1827">
        <v>27.683100897525872</v>
      </c>
      <c r="AF1827">
        <v>-9.3518232367677498</v>
      </c>
      <c r="AG1827">
        <v>10.723418380366008</v>
      </c>
      <c r="AH1827">
        <v>-0.88035377525661596</v>
      </c>
      <c r="AI1827">
        <v>-3.7611713716316539</v>
      </c>
      <c r="AJ1827">
        <v>0</v>
      </c>
      <c r="AK1827">
        <v>0</v>
      </c>
      <c r="AL1827">
        <v>-5.4869520492370274</v>
      </c>
      <c r="AM1827">
        <v>4.1233722381156263E-3</v>
      </c>
      <c r="AN1827" s="2"/>
    </row>
    <row r="1828" spans="1:40" x14ac:dyDescent="0.45">
      <c r="A1828">
        <v>1660</v>
      </c>
      <c r="B1828" t="s">
        <v>966</v>
      </c>
      <c r="C1828">
        <v>2002</v>
      </c>
      <c r="D1828">
        <v>28</v>
      </c>
      <c r="E1828" t="s">
        <v>155</v>
      </c>
      <c r="F1828" t="s">
        <v>13</v>
      </c>
      <c r="G1828">
        <v>545</v>
      </c>
      <c r="H1828">
        <v>81</v>
      </c>
      <c r="I1828">
        <v>160</v>
      </c>
      <c r="J1828">
        <v>104</v>
      </c>
      <c r="K1828">
        <v>31</v>
      </c>
      <c r="L1828">
        <v>1</v>
      </c>
      <c r="M1828">
        <v>9</v>
      </c>
      <c r="N1828">
        <v>61</v>
      </c>
      <c r="O1828">
        <v>148</v>
      </c>
      <c r="P1828" s="28">
        <v>5</v>
      </c>
      <c r="Q1828">
        <v>4.5</v>
      </c>
      <c r="R1828">
        <v>-0.2</v>
      </c>
      <c r="S1828">
        <v>34</v>
      </c>
      <c r="T1828">
        <v>-1</v>
      </c>
      <c r="U1828">
        <v>5</v>
      </c>
      <c r="V1828">
        <v>-47.217614202620098</v>
      </c>
      <c r="W1828">
        <v>9.9213472304302783</v>
      </c>
      <c r="X1828">
        <v>2.8194446657999648</v>
      </c>
      <c r="Y1828">
        <v>15.439826556380975</v>
      </c>
      <c r="Z1828">
        <v>-6.1942654525937533</v>
      </c>
      <c r="AA1828">
        <v>-2.8430632867296222</v>
      </c>
      <c r="AB1828">
        <v>-0.134617418043568</v>
      </c>
      <c r="AC1828">
        <v>0.36032440885926209</v>
      </c>
      <c r="AD1828">
        <v>-2.6436247143313598</v>
      </c>
      <c r="AE1828">
        <v>27.497308274052546</v>
      </c>
      <c r="AF1828">
        <v>-9.3518232367677498</v>
      </c>
      <c r="AG1828">
        <v>9.8480372880912306</v>
      </c>
      <c r="AH1828">
        <v>-0.29345125841887199</v>
      </c>
      <c r="AI1828">
        <v>-3.7611713716316539</v>
      </c>
      <c r="AJ1828">
        <v>0.218628837227307</v>
      </c>
      <c r="AK1828">
        <v>-0.67289044737463</v>
      </c>
      <c r="AL1828">
        <v>-7.0076041276697421</v>
      </c>
      <c r="AM1828">
        <v>9.0415595792516044E-4</v>
      </c>
      <c r="AN1828" s="2"/>
    </row>
    <row r="1829" spans="1:40" x14ac:dyDescent="0.45">
      <c r="A1829">
        <v>1661</v>
      </c>
      <c r="B1829" t="s">
        <v>967</v>
      </c>
      <c r="C1829">
        <v>2022</v>
      </c>
      <c r="D1829">
        <v>31</v>
      </c>
      <c r="E1829" t="s">
        <v>317</v>
      </c>
      <c r="F1829" t="s">
        <v>17</v>
      </c>
      <c r="G1829">
        <v>667</v>
      </c>
      <c r="H1829">
        <v>84</v>
      </c>
      <c r="I1829">
        <v>141</v>
      </c>
      <c r="J1829">
        <v>78</v>
      </c>
      <c r="K1829">
        <v>25</v>
      </c>
      <c r="L1829">
        <v>2</v>
      </c>
      <c r="M1829">
        <v>2</v>
      </c>
      <c r="N1829">
        <v>69</v>
      </c>
      <c r="O1829">
        <v>125</v>
      </c>
      <c r="P1829" s="28">
        <v>5</v>
      </c>
      <c r="Q1829">
        <v>3.1</v>
      </c>
      <c r="R1829">
        <v>1</v>
      </c>
      <c r="S1829">
        <v>20</v>
      </c>
      <c r="T1829">
        <v>-1</v>
      </c>
      <c r="U1829">
        <v>17</v>
      </c>
      <c r="V1829">
        <v>-47.217614202620098</v>
      </c>
      <c r="W1829">
        <v>12.142272665499075</v>
      </c>
      <c r="X1829">
        <v>2.9238685423110744</v>
      </c>
      <c r="Y1829">
        <v>13.606347152810734</v>
      </c>
      <c r="Z1829">
        <v>-4.6456990894453147</v>
      </c>
      <c r="AA1829">
        <v>-2.2927929731690497</v>
      </c>
      <c r="AB1829">
        <v>-0.269234836087136</v>
      </c>
      <c r="AC1829">
        <v>8.0072090857613798E-2</v>
      </c>
      <c r="AD1829">
        <v>-2.9903295948994071</v>
      </c>
      <c r="AE1829">
        <v>23.224077934166001</v>
      </c>
      <c r="AF1829">
        <v>-9.3518232367677498</v>
      </c>
      <c r="AG1829">
        <v>6.7842034651295142</v>
      </c>
      <c r="AH1829">
        <v>1.4672562920943599</v>
      </c>
      <c r="AI1829">
        <v>-2.2124537480186199</v>
      </c>
      <c r="AJ1829">
        <v>0.218628837227307</v>
      </c>
      <c r="AK1829">
        <v>-2.287827521073742</v>
      </c>
      <c r="AL1829">
        <v>-10.821048221985434</v>
      </c>
      <c r="AM1829">
        <v>1.9974218391717046E-5</v>
      </c>
      <c r="AN1829" s="2"/>
    </row>
    <row r="1830" spans="1:40" x14ac:dyDescent="0.45">
      <c r="A1830">
        <v>1662</v>
      </c>
      <c r="B1830" t="s">
        <v>530</v>
      </c>
      <c r="C1830">
        <v>2021</v>
      </c>
      <c r="D1830">
        <v>28</v>
      </c>
      <c r="E1830" t="s">
        <v>40</v>
      </c>
      <c r="F1830" t="s">
        <v>13</v>
      </c>
      <c r="G1830">
        <v>603</v>
      </c>
      <c r="H1830">
        <v>90</v>
      </c>
      <c r="I1830">
        <v>156</v>
      </c>
      <c r="J1830">
        <v>98</v>
      </c>
      <c r="K1830">
        <v>34</v>
      </c>
      <c r="L1830">
        <v>1</v>
      </c>
      <c r="M1830">
        <v>5</v>
      </c>
      <c r="N1830">
        <v>62</v>
      </c>
      <c r="O1830">
        <v>129</v>
      </c>
      <c r="P1830" s="28">
        <v>5</v>
      </c>
      <c r="Q1830">
        <v>5.5</v>
      </c>
      <c r="R1830">
        <v>0.3</v>
      </c>
      <c r="S1830">
        <v>24</v>
      </c>
      <c r="T1830">
        <v>0</v>
      </c>
      <c r="U1830">
        <v>-5</v>
      </c>
      <c r="V1830">
        <v>-47.217614202620098</v>
      </c>
      <c r="W1830">
        <v>10.977197027430197</v>
      </c>
      <c r="X1830">
        <v>3.1327162953332941</v>
      </c>
      <c r="Y1830">
        <v>15.053830892471451</v>
      </c>
      <c r="Z1830">
        <v>-5.8369039841748833</v>
      </c>
      <c r="AA1830">
        <v>-3.1181984435099079</v>
      </c>
      <c r="AB1830">
        <v>-0.134617418043568</v>
      </c>
      <c r="AC1830">
        <v>0.20018022714403449</v>
      </c>
      <c r="AD1830">
        <v>-2.6869628244023658</v>
      </c>
      <c r="AE1830">
        <v>23.967248428059314</v>
      </c>
      <c r="AF1830">
        <v>-9.3518232367677498</v>
      </c>
      <c r="AG1830">
        <v>12.036490018778171</v>
      </c>
      <c r="AH1830">
        <v>0.44017688762830798</v>
      </c>
      <c r="AI1830">
        <v>-2.6549444976223437</v>
      </c>
      <c r="AJ1830">
        <v>0</v>
      </c>
      <c r="AK1830">
        <v>0.67289044737463</v>
      </c>
      <c r="AL1830">
        <v>-4.5203343829215132</v>
      </c>
      <c r="AM1830">
        <v>1.0768167543907258E-2</v>
      </c>
      <c r="AN1830" s="2"/>
    </row>
    <row r="1831" spans="1:40" x14ac:dyDescent="0.45">
      <c r="A1831">
        <v>1663</v>
      </c>
      <c r="B1831" t="s">
        <v>968</v>
      </c>
      <c r="C1831">
        <v>2015</v>
      </c>
      <c r="D1831">
        <v>24</v>
      </c>
      <c r="E1831" t="s">
        <v>317</v>
      </c>
      <c r="F1831" t="s">
        <v>17</v>
      </c>
      <c r="G1831">
        <v>561</v>
      </c>
      <c r="H1831">
        <v>73</v>
      </c>
      <c r="I1831">
        <v>159</v>
      </c>
      <c r="J1831">
        <v>121</v>
      </c>
      <c r="K1831">
        <v>27</v>
      </c>
      <c r="L1831">
        <v>5</v>
      </c>
      <c r="M1831">
        <v>21</v>
      </c>
      <c r="N1831">
        <v>26</v>
      </c>
      <c r="O1831">
        <v>100</v>
      </c>
      <c r="P1831" s="28">
        <v>5</v>
      </c>
      <c r="Q1831">
        <v>2</v>
      </c>
      <c r="R1831">
        <v>2.5</v>
      </c>
      <c r="S1831">
        <v>2</v>
      </c>
      <c r="T1831">
        <v>1</v>
      </c>
      <c r="U1831">
        <v>27</v>
      </c>
      <c r="V1831">
        <v>-47.217614202620098</v>
      </c>
      <c r="W1831">
        <v>10.212616139947498</v>
      </c>
      <c r="X1831">
        <v>2.5409809951036717</v>
      </c>
      <c r="Y1831">
        <v>15.343327640403594</v>
      </c>
      <c r="Z1831">
        <v>-7.2067896131138864</v>
      </c>
      <c r="AA1831">
        <v>-2.4762164110225742</v>
      </c>
      <c r="AB1831">
        <v>-0.67308709021783997</v>
      </c>
      <c r="AC1831">
        <v>0.84075695400494488</v>
      </c>
      <c r="AD1831">
        <v>-1.1267908618461535</v>
      </c>
      <c r="AE1831">
        <v>18.579262347332801</v>
      </c>
      <c r="AF1831">
        <v>-9.3518232367677498</v>
      </c>
      <c r="AG1831">
        <v>4.3769054613738803</v>
      </c>
      <c r="AH1831">
        <v>3.6681407302358999</v>
      </c>
      <c r="AI1831">
        <v>-0.22124537480186199</v>
      </c>
      <c r="AJ1831">
        <v>-0.218628837227307</v>
      </c>
      <c r="AK1831">
        <v>-3.633608415823002</v>
      </c>
      <c r="AL1831">
        <v>-16.563813775038181</v>
      </c>
      <c r="AM1831">
        <v>6.4036420887980194E-8</v>
      </c>
      <c r="AN1831" s="2"/>
    </row>
    <row r="1832" spans="1:40" x14ac:dyDescent="0.45">
      <c r="A1832">
        <v>1664</v>
      </c>
      <c r="B1832" t="s">
        <v>193</v>
      </c>
      <c r="C1832">
        <v>1967</v>
      </c>
      <c r="D1832">
        <v>29</v>
      </c>
      <c r="E1832" t="s">
        <v>65</v>
      </c>
      <c r="F1832" t="s">
        <v>17</v>
      </c>
      <c r="G1832">
        <v>539</v>
      </c>
      <c r="H1832">
        <v>73</v>
      </c>
      <c r="I1832">
        <v>126</v>
      </c>
      <c r="J1832">
        <v>74</v>
      </c>
      <c r="K1832">
        <v>17</v>
      </c>
      <c r="L1832">
        <v>4</v>
      </c>
      <c r="M1832">
        <v>3</v>
      </c>
      <c r="N1832">
        <v>71</v>
      </c>
      <c r="O1832">
        <v>159</v>
      </c>
      <c r="P1832" s="28">
        <v>5</v>
      </c>
      <c r="Q1832">
        <v>5</v>
      </c>
      <c r="R1832">
        <v>-0.9</v>
      </c>
      <c r="S1832">
        <v>34</v>
      </c>
      <c r="T1832">
        <v>0</v>
      </c>
      <c r="U1832">
        <v>-1</v>
      </c>
      <c r="V1832">
        <v>-47.217614202620098</v>
      </c>
      <c r="W1832">
        <v>9.8121213893613213</v>
      </c>
      <c r="X1832">
        <v>2.5409809951036717</v>
      </c>
      <c r="Y1832">
        <v>12.158863413150018</v>
      </c>
      <c r="Z1832">
        <v>-4.4074581104994017</v>
      </c>
      <c r="AA1832">
        <v>-1.559099221754954</v>
      </c>
      <c r="AB1832">
        <v>-0.538469672174272</v>
      </c>
      <c r="AC1832">
        <v>0.1201081362864207</v>
      </c>
      <c r="AD1832">
        <v>-3.077005815041419</v>
      </c>
      <c r="AE1832">
        <v>29.541027132259153</v>
      </c>
      <c r="AF1832">
        <v>-9.3518232367677498</v>
      </c>
      <c r="AG1832">
        <v>10.942263653434701</v>
      </c>
      <c r="AH1832">
        <v>-1.320530662884924</v>
      </c>
      <c r="AI1832">
        <v>-3.7611713716316539</v>
      </c>
      <c r="AJ1832">
        <v>0</v>
      </c>
      <c r="AK1832">
        <v>0.134578089474926</v>
      </c>
      <c r="AL1832">
        <v>-5.9832294843042586</v>
      </c>
      <c r="AM1832">
        <v>2.5143348454055264E-3</v>
      </c>
      <c r="AN1832" s="2"/>
    </row>
    <row r="1833" spans="1:40" x14ac:dyDescent="0.45">
      <c r="A1833">
        <v>1665</v>
      </c>
      <c r="B1833" t="s">
        <v>969</v>
      </c>
      <c r="C1833">
        <v>1971</v>
      </c>
      <c r="D1833">
        <v>27</v>
      </c>
      <c r="E1833" t="s">
        <v>62</v>
      </c>
      <c r="F1833" t="s">
        <v>17</v>
      </c>
      <c r="G1833">
        <v>559</v>
      </c>
      <c r="H1833">
        <v>60</v>
      </c>
      <c r="I1833">
        <v>170</v>
      </c>
      <c r="J1833">
        <v>132</v>
      </c>
      <c r="K1833">
        <v>26</v>
      </c>
      <c r="L1833">
        <v>5</v>
      </c>
      <c r="M1833">
        <v>6</v>
      </c>
      <c r="N1833">
        <v>19</v>
      </c>
      <c r="O1833">
        <v>116</v>
      </c>
      <c r="P1833" s="28">
        <v>5</v>
      </c>
      <c r="Q1833">
        <v>3.8</v>
      </c>
      <c r="R1833">
        <v>2.2000000000000002</v>
      </c>
      <c r="S1833">
        <v>7</v>
      </c>
      <c r="T1833">
        <v>0</v>
      </c>
      <c r="U1833">
        <v>10</v>
      </c>
      <c r="V1833">
        <v>-47.217614202620098</v>
      </c>
      <c r="W1833">
        <v>10.176207526257844</v>
      </c>
      <c r="X1833">
        <v>2.0884775302221961</v>
      </c>
      <c r="Y1833">
        <v>16.404815716154786</v>
      </c>
      <c r="Z1833">
        <v>-7.8619523052151488</v>
      </c>
      <c r="AA1833">
        <v>-2.384504692095812</v>
      </c>
      <c r="AB1833">
        <v>-0.67308709021783997</v>
      </c>
      <c r="AC1833">
        <v>0.24021627257284139</v>
      </c>
      <c r="AD1833">
        <v>-0.8234240913491121</v>
      </c>
      <c r="AE1833">
        <v>21.551944322906049</v>
      </c>
      <c r="AF1833">
        <v>-9.3518232367677498</v>
      </c>
      <c r="AG1833">
        <v>8.3161203766103728</v>
      </c>
      <c r="AH1833">
        <v>3.2279638426075921</v>
      </c>
      <c r="AI1833">
        <v>-0.774358811806517</v>
      </c>
      <c r="AJ1833">
        <v>0</v>
      </c>
      <c r="AK1833">
        <v>-1.34578089474926</v>
      </c>
      <c r="AL1833">
        <v>-8.426799737489862</v>
      </c>
      <c r="AM1833">
        <v>2.1887305921180082E-4</v>
      </c>
      <c r="AN1833" s="2"/>
    </row>
    <row r="1834" spans="1:40" x14ac:dyDescent="0.45">
      <c r="A1834">
        <v>1666</v>
      </c>
      <c r="B1834" t="s">
        <v>288</v>
      </c>
      <c r="C1834">
        <v>1957</v>
      </c>
      <c r="D1834">
        <v>30</v>
      </c>
      <c r="E1834" t="s">
        <v>228</v>
      </c>
      <c r="F1834" t="s">
        <v>17</v>
      </c>
      <c r="G1834">
        <v>592</v>
      </c>
      <c r="H1834">
        <v>91</v>
      </c>
      <c r="I1834">
        <v>139</v>
      </c>
      <c r="J1834">
        <v>67</v>
      </c>
      <c r="K1834">
        <v>25</v>
      </c>
      <c r="L1834">
        <v>7</v>
      </c>
      <c r="M1834">
        <v>3</v>
      </c>
      <c r="N1834">
        <v>77</v>
      </c>
      <c r="O1834">
        <v>143</v>
      </c>
      <c r="P1834" s="28">
        <v>5</v>
      </c>
      <c r="Q1834">
        <v>5.3</v>
      </c>
      <c r="R1834">
        <v>-0.2</v>
      </c>
      <c r="S1834">
        <v>29</v>
      </c>
      <c r="T1834">
        <v>0</v>
      </c>
      <c r="U1834">
        <v>0</v>
      </c>
      <c r="V1834">
        <v>-47.217614202620098</v>
      </c>
      <c r="W1834">
        <v>10.776949652137109</v>
      </c>
      <c r="X1834">
        <v>3.1675242541703308</v>
      </c>
      <c r="Y1834">
        <v>13.413349320855973</v>
      </c>
      <c r="Z1834">
        <v>-3.9905363973440524</v>
      </c>
      <c r="AA1834">
        <v>-2.2927929731690497</v>
      </c>
      <c r="AB1834">
        <v>-0.94232192630497602</v>
      </c>
      <c r="AC1834">
        <v>0.1201081362864207</v>
      </c>
      <c r="AD1834">
        <v>-3.3370344754674544</v>
      </c>
      <c r="AE1834">
        <v>26.568345156685904</v>
      </c>
      <c r="AF1834">
        <v>-9.3518232367677498</v>
      </c>
      <c r="AG1834">
        <v>11.598799472640783</v>
      </c>
      <c r="AH1834">
        <v>-0.29345125841887199</v>
      </c>
      <c r="AI1834">
        <v>-3.2080579346269986</v>
      </c>
      <c r="AJ1834">
        <v>0</v>
      </c>
      <c r="AK1834">
        <v>0</v>
      </c>
      <c r="AL1834">
        <v>-4.9885564119427341</v>
      </c>
      <c r="AM1834">
        <v>6.7693596184420111E-3</v>
      </c>
      <c r="AN1834" s="2"/>
    </row>
    <row r="1835" spans="1:40" x14ac:dyDescent="0.45">
      <c r="A1835">
        <v>1667</v>
      </c>
      <c r="B1835" t="s">
        <v>133</v>
      </c>
      <c r="C1835">
        <v>1978</v>
      </c>
      <c r="D1835">
        <v>22</v>
      </c>
      <c r="E1835" t="s">
        <v>43</v>
      </c>
      <c r="F1835" t="s">
        <v>13</v>
      </c>
      <c r="G1835">
        <v>545</v>
      </c>
      <c r="H1835">
        <v>66</v>
      </c>
      <c r="I1835">
        <v>147</v>
      </c>
      <c r="J1835">
        <v>106</v>
      </c>
      <c r="K1835">
        <v>23</v>
      </c>
      <c r="L1835">
        <v>9</v>
      </c>
      <c r="M1835">
        <v>16</v>
      </c>
      <c r="N1835">
        <v>24</v>
      </c>
      <c r="O1835">
        <v>110</v>
      </c>
      <c r="P1835" s="28">
        <v>5</v>
      </c>
      <c r="Q1835">
        <v>4.3</v>
      </c>
      <c r="R1835">
        <v>1.8</v>
      </c>
      <c r="S1835">
        <v>9</v>
      </c>
      <c r="T1835">
        <v>1</v>
      </c>
      <c r="U1835">
        <v>8</v>
      </c>
      <c r="V1835">
        <v>-47.217614202620098</v>
      </c>
      <c r="W1835">
        <v>9.9213472304302783</v>
      </c>
      <c r="X1835">
        <v>2.2973252832444158</v>
      </c>
      <c r="Y1835">
        <v>14.185340648675021</v>
      </c>
      <c r="Z1835">
        <v>-6.3133859420667102</v>
      </c>
      <c r="AA1835">
        <v>-2.1093695353155262</v>
      </c>
      <c r="AB1835">
        <v>-1.211556762392112</v>
      </c>
      <c r="AC1835">
        <v>0.64057672686091038</v>
      </c>
      <c r="AD1835">
        <v>-1.0401146417041416</v>
      </c>
      <c r="AE1835">
        <v>20.437188582066081</v>
      </c>
      <c r="AF1835">
        <v>-9.3518232367677498</v>
      </c>
      <c r="AG1835">
        <v>9.4103467419538429</v>
      </c>
      <c r="AH1835">
        <v>2.6410613257698481</v>
      </c>
      <c r="AI1835">
        <v>-0.9956041866083789</v>
      </c>
      <c r="AJ1835">
        <v>-0.218628837227307</v>
      </c>
      <c r="AK1835">
        <v>-1.076624715799408</v>
      </c>
      <c r="AL1835">
        <v>-10.001535521501028</v>
      </c>
      <c r="AM1835">
        <v>4.5328215949079823E-5</v>
      </c>
      <c r="AN1835" s="2"/>
    </row>
    <row r="1836" spans="1:40" x14ac:dyDescent="0.45">
      <c r="A1836">
        <v>1668</v>
      </c>
      <c r="B1836" t="s">
        <v>225</v>
      </c>
      <c r="C1836">
        <v>1970</v>
      </c>
      <c r="D1836">
        <v>36</v>
      </c>
      <c r="E1836" t="s">
        <v>19</v>
      </c>
      <c r="F1836" t="s">
        <v>17</v>
      </c>
      <c r="G1836">
        <v>598</v>
      </c>
      <c r="H1836">
        <v>103</v>
      </c>
      <c r="I1836">
        <v>154</v>
      </c>
      <c r="J1836">
        <v>89</v>
      </c>
      <c r="K1836">
        <v>26</v>
      </c>
      <c r="L1836">
        <v>1</v>
      </c>
      <c r="M1836">
        <v>9</v>
      </c>
      <c r="N1836">
        <v>74</v>
      </c>
      <c r="O1836">
        <v>149</v>
      </c>
      <c r="P1836" s="28">
        <v>5</v>
      </c>
      <c r="Q1836">
        <v>4.9000000000000004</v>
      </c>
      <c r="R1836">
        <v>-0.6</v>
      </c>
      <c r="S1836">
        <v>34</v>
      </c>
      <c r="T1836">
        <v>0</v>
      </c>
      <c r="U1836">
        <v>-1</v>
      </c>
      <c r="V1836">
        <v>-47.217614202620098</v>
      </c>
      <c r="W1836">
        <v>10.886175493206066</v>
      </c>
      <c r="X1836">
        <v>3.5852197602147697</v>
      </c>
      <c r="Y1836">
        <v>14.86083306051669</v>
      </c>
      <c r="Z1836">
        <v>-5.3008617815465771</v>
      </c>
      <c r="AA1836">
        <v>-2.384504692095812</v>
      </c>
      <c r="AB1836">
        <v>-0.134617418043568</v>
      </c>
      <c r="AC1836">
        <v>0.36032440885926209</v>
      </c>
      <c r="AD1836">
        <v>-3.2070201452544369</v>
      </c>
      <c r="AE1836">
        <v>27.683100897525872</v>
      </c>
      <c r="AF1836">
        <v>-9.3518232367677498</v>
      </c>
      <c r="AG1836">
        <v>10.723418380366008</v>
      </c>
      <c r="AH1836">
        <v>-0.88035377525661596</v>
      </c>
      <c r="AI1836">
        <v>-3.7611713716316539</v>
      </c>
      <c r="AJ1836">
        <v>0</v>
      </c>
      <c r="AK1836">
        <v>0.134578089474926</v>
      </c>
      <c r="AL1836">
        <v>-4.0043165330529149</v>
      </c>
      <c r="AM1836">
        <v>1.7910126725998819E-2</v>
      </c>
      <c r="AN1836" s="2"/>
    </row>
    <row r="1837" spans="1:40" x14ac:dyDescent="0.45">
      <c r="A1837">
        <v>1669</v>
      </c>
      <c r="B1837" t="s">
        <v>513</v>
      </c>
      <c r="C1837">
        <v>2002</v>
      </c>
      <c r="D1837">
        <v>28</v>
      </c>
      <c r="E1837" t="s">
        <v>313</v>
      </c>
      <c r="F1837" t="s">
        <v>17</v>
      </c>
      <c r="G1837">
        <v>562</v>
      </c>
      <c r="H1837">
        <v>78</v>
      </c>
      <c r="I1837">
        <v>151</v>
      </c>
      <c r="J1837">
        <v>109</v>
      </c>
      <c r="K1837">
        <v>26</v>
      </c>
      <c r="L1837">
        <v>0</v>
      </c>
      <c r="M1837">
        <v>6</v>
      </c>
      <c r="N1837">
        <v>62</v>
      </c>
      <c r="O1837">
        <v>128</v>
      </c>
      <c r="P1837" s="28">
        <v>5</v>
      </c>
      <c r="Q1837">
        <v>4.2</v>
      </c>
      <c r="R1837">
        <v>1</v>
      </c>
      <c r="S1837">
        <v>19</v>
      </c>
      <c r="T1837">
        <v>1</v>
      </c>
      <c r="U1837">
        <v>8</v>
      </c>
      <c r="V1837">
        <v>-47.217614202620098</v>
      </c>
      <c r="W1837">
        <v>10.230820446792324</v>
      </c>
      <c r="X1837">
        <v>2.7150207892888547</v>
      </c>
      <c r="Y1837">
        <v>14.571336312584545</v>
      </c>
      <c r="Z1837">
        <v>-6.4920666762761456</v>
      </c>
      <c r="AA1837">
        <v>-2.384504692095812</v>
      </c>
      <c r="AB1837">
        <v>0</v>
      </c>
      <c r="AC1837">
        <v>0.24021627257284139</v>
      </c>
      <c r="AD1837">
        <v>-2.6869628244023658</v>
      </c>
      <c r="AE1837">
        <v>23.781455804585985</v>
      </c>
      <c r="AF1837">
        <v>-9.3518232367677498</v>
      </c>
      <c r="AG1837">
        <v>9.1915014688851482</v>
      </c>
      <c r="AH1837">
        <v>1.4672562920943599</v>
      </c>
      <c r="AI1837">
        <v>-2.1018310606176889</v>
      </c>
      <c r="AJ1837">
        <v>-0.218628837227307</v>
      </c>
      <c r="AK1837">
        <v>-1.076624715799408</v>
      </c>
      <c r="AL1837">
        <v>-9.3324488590025165</v>
      </c>
      <c r="AM1837">
        <v>8.8497402176345981E-5</v>
      </c>
      <c r="AN1837" s="2"/>
    </row>
    <row r="1838" spans="1:40" x14ac:dyDescent="0.45">
      <c r="A1838">
        <v>1670</v>
      </c>
      <c r="B1838" t="s">
        <v>491</v>
      </c>
      <c r="C1838">
        <v>1975</v>
      </c>
      <c r="D1838">
        <v>31</v>
      </c>
      <c r="E1838" t="s">
        <v>127</v>
      </c>
      <c r="F1838" t="s">
        <v>13</v>
      </c>
      <c r="G1838">
        <v>502</v>
      </c>
      <c r="H1838">
        <v>44</v>
      </c>
      <c r="I1838">
        <v>100</v>
      </c>
      <c r="J1838">
        <v>85</v>
      </c>
      <c r="K1838">
        <v>11</v>
      </c>
      <c r="L1838">
        <v>1</v>
      </c>
      <c r="M1838">
        <v>16</v>
      </c>
      <c r="N1838">
        <v>36</v>
      </c>
      <c r="O1838">
        <v>64</v>
      </c>
      <c r="P1838" s="28">
        <v>5</v>
      </c>
      <c r="Q1838">
        <v>1.2</v>
      </c>
      <c r="R1838">
        <v>4.9000000000000004</v>
      </c>
      <c r="S1838">
        <v>-19</v>
      </c>
      <c r="T1838">
        <v>2</v>
      </c>
      <c r="U1838">
        <v>35</v>
      </c>
      <c r="V1838">
        <v>-47.217614202620098</v>
      </c>
      <c r="W1838">
        <v>9.1385620361027513</v>
      </c>
      <c r="X1838">
        <v>1.5315501888296104</v>
      </c>
      <c r="Y1838">
        <v>9.6498915977381099</v>
      </c>
      <c r="Z1838">
        <v>-5.062620802600664</v>
      </c>
      <c r="AA1838">
        <v>-1.008828908194382</v>
      </c>
      <c r="AB1838">
        <v>-0.134617418043568</v>
      </c>
      <c r="AC1838">
        <v>0.64057672686091038</v>
      </c>
      <c r="AD1838">
        <v>-1.5601719625562125</v>
      </c>
      <c r="AE1838">
        <v>11.890727902292992</v>
      </c>
      <c r="AF1838">
        <v>-9.3518232367677498</v>
      </c>
      <c r="AG1838">
        <v>2.6261432768243282</v>
      </c>
      <c r="AH1838">
        <v>7.1895558312623642</v>
      </c>
      <c r="AI1838">
        <v>2.1018310606176889</v>
      </c>
      <c r="AJ1838">
        <v>-0.437257674454614</v>
      </c>
      <c r="AK1838">
        <v>-4.7102331316224095</v>
      </c>
      <c r="AL1838">
        <v>-24.714328716330932</v>
      </c>
      <c r="AM1838">
        <v>1.8480061600698913E-11</v>
      </c>
      <c r="AN1838" s="2"/>
    </row>
    <row r="1839" spans="1:40" x14ac:dyDescent="0.45">
      <c r="A1839">
        <v>1671</v>
      </c>
      <c r="B1839" t="s">
        <v>461</v>
      </c>
      <c r="C1839">
        <v>1980</v>
      </c>
      <c r="D1839">
        <v>32</v>
      </c>
      <c r="E1839" t="s">
        <v>37</v>
      </c>
      <c r="F1839" t="s">
        <v>17</v>
      </c>
      <c r="G1839">
        <v>630</v>
      </c>
      <c r="H1839">
        <v>81</v>
      </c>
      <c r="I1839">
        <v>140</v>
      </c>
      <c r="J1839">
        <v>87</v>
      </c>
      <c r="K1839">
        <v>25</v>
      </c>
      <c r="L1839">
        <v>0</v>
      </c>
      <c r="M1839">
        <v>2</v>
      </c>
      <c r="N1839">
        <v>69</v>
      </c>
      <c r="O1839">
        <v>122</v>
      </c>
      <c r="P1839" s="28">
        <v>5</v>
      </c>
      <c r="Q1839">
        <v>3.8</v>
      </c>
      <c r="R1839">
        <v>1.5</v>
      </c>
      <c r="S1839">
        <v>15</v>
      </c>
      <c r="T1839">
        <v>-2</v>
      </c>
      <c r="U1839">
        <v>11</v>
      </c>
      <c r="V1839">
        <v>-47.217614202620098</v>
      </c>
      <c r="W1839">
        <v>11.468713312240505</v>
      </c>
      <c r="X1839">
        <v>2.8194446657999648</v>
      </c>
      <c r="Y1839">
        <v>13.509848236833353</v>
      </c>
      <c r="Z1839">
        <v>-5.181741292073621</v>
      </c>
      <c r="AA1839">
        <v>-2.2927929731690497</v>
      </c>
      <c r="AB1839">
        <v>0</v>
      </c>
      <c r="AC1839">
        <v>8.0072090857613798E-2</v>
      </c>
      <c r="AD1839">
        <v>-2.9903295948994071</v>
      </c>
      <c r="AE1839">
        <v>22.666700063746017</v>
      </c>
      <c r="AF1839">
        <v>-9.3518232367677498</v>
      </c>
      <c r="AG1839">
        <v>8.3161203766103728</v>
      </c>
      <c r="AH1839">
        <v>2.2008844381415398</v>
      </c>
      <c r="AI1839">
        <v>-1.6593403110139648</v>
      </c>
      <c r="AJ1839">
        <v>0.437257674454614</v>
      </c>
      <c r="AK1839">
        <v>-1.480358984224186</v>
      </c>
      <c r="AL1839">
        <v>-8.6749597360841015</v>
      </c>
      <c r="AM1839">
        <v>1.7078065718983216E-4</v>
      </c>
      <c r="AN1839" s="2"/>
    </row>
    <row r="1840" spans="1:40" x14ac:dyDescent="0.45">
      <c r="A1840">
        <v>1672</v>
      </c>
      <c r="B1840" t="s">
        <v>970</v>
      </c>
      <c r="C1840">
        <v>1973</v>
      </c>
      <c r="D1840">
        <v>26</v>
      </c>
      <c r="E1840" t="s">
        <v>37</v>
      </c>
      <c r="F1840" t="s">
        <v>17</v>
      </c>
      <c r="G1840">
        <v>585</v>
      </c>
      <c r="H1840">
        <v>84</v>
      </c>
      <c r="I1840">
        <v>128</v>
      </c>
      <c r="J1840">
        <v>77</v>
      </c>
      <c r="K1840">
        <v>26</v>
      </c>
      <c r="L1840">
        <v>0</v>
      </c>
      <c r="M1840">
        <v>1</v>
      </c>
      <c r="N1840">
        <v>87</v>
      </c>
      <c r="O1840">
        <v>136</v>
      </c>
      <c r="P1840" s="28">
        <v>5</v>
      </c>
      <c r="Q1840">
        <v>5.3</v>
      </c>
      <c r="R1840">
        <v>0.4</v>
      </c>
      <c r="S1840">
        <v>26</v>
      </c>
      <c r="T1840">
        <v>1</v>
      </c>
      <c r="U1840">
        <v>-3</v>
      </c>
      <c r="V1840">
        <v>-47.217614202620098</v>
      </c>
      <c r="W1840">
        <v>10.649519504223326</v>
      </c>
      <c r="X1840">
        <v>2.9238685423110744</v>
      </c>
      <c r="Y1840">
        <v>12.35186124510478</v>
      </c>
      <c r="Z1840">
        <v>-4.5861388447088363</v>
      </c>
      <c r="AA1840">
        <v>-2.384504692095812</v>
      </c>
      <c r="AB1840">
        <v>0</v>
      </c>
      <c r="AC1840">
        <v>4.0036045428806899E-2</v>
      </c>
      <c r="AD1840">
        <v>-3.7704155761775136</v>
      </c>
      <c r="AE1840">
        <v>25.267796792372607</v>
      </c>
      <c r="AF1840">
        <v>-9.3518232367677498</v>
      </c>
      <c r="AG1840">
        <v>11.598799472640783</v>
      </c>
      <c r="AH1840">
        <v>0.58690251683774397</v>
      </c>
      <c r="AI1840">
        <v>-2.8761898724242059</v>
      </c>
      <c r="AJ1840">
        <v>-0.218628837227307</v>
      </c>
      <c r="AK1840">
        <v>0.403734268424778</v>
      </c>
      <c r="AL1840">
        <v>-6.5827968746776193</v>
      </c>
      <c r="AM1840">
        <v>1.382060343154421E-3</v>
      </c>
      <c r="AN1840" s="2"/>
    </row>
    <row r="1841" spans="1:40" x14ac:dyDescent="0.45">
      <c r="A1841">
        <v>1673</v>
      </c>
      <c r="B1841" t="s">
        <v>526</v>
      </c>
      <c r="C1841">
        <v>1949</v>
      </c>
      <c r="D1841">
        <v>31</v>
      </c>
      <c r="E1841" t="s">
        <v>233</v>
      </c>
      <c r="F1841" t="s">
        <v>17</v>
      </c>
      <c r="G1841">
        <v>588</v>
      </c>
      <c r="H1841">
        <v>87</v>
      </c>
      <c r="I1841">
        <v>139</v>
      </c>
      <c r="J1841">
        <v>85</v>
      </c>
      <c r="K1841">
        <v>26</v>
      </c>
      <c r="L1841">
        <v>2</v>
      </c>
      <c r="M1841">
        <v>1</v>
      </c>
      <c r="N1841">
        <v>95</v>
      </c>
      <c r="O1841">
        <v>142</v>
      </c>
      <c r="P1841" s="28">
        <v>5</v>
      </c>
      <c r="Q1841">
        <v>5.3</v>
      </c>
      <c r="R1841">
        <v>-0.4</v>
      </c>
      <c r="S1841">
        <v>32</v>
      </c>
      <c r="T1841">
        <v>-4</v>
      </c>
      <c r="U1841">
        <v>-3</v>
      </c>
      <c r="V1841">
        <v>-47.217614202620098</v>
      </c>
      <c r="W1841">
        <v>10.704132424757805</v>
      </c>
      <c r="X1841">
        <v>3.028292418822184</v>
      </c>
      <c r="Y1841">
        <v>13.413349320855973</v>
      </c>
      <c r="Z1841">
        <v>-5.062620802600664</v>
      </c>
      <c r="AA1841">
        <v>-2.384504692095812</v>
      </c>
      <c r="AB1841">
        <v>-0.269234836087136</v>
      </c>
      <c r="AC1841">
        <v>4.0036045428806899E-2</v>
      </c>
      <c r="AD1841">
        <v>-4.1171204567455604</v>
      </c>
      <c r="AE1841">
        <v>26.382552533212579</v>
      </c>
      <c r="AF1841">
        <v>-9.3518232367677498</v>
      </c>
      <c r="AG1841">
        <v>11.598799472640783</v>
      </c>
      <c r="AH1841">
        <v>-0.58690251683774397</v>
      </c>
      <c r="AI1841">
        <v>-3.5399259968297918</v>
      </c>
      <c r="AJ1841">
        <v>0.874515348909228</v>
      </c>
      <c r="AK1841">
        <v>0.403734268424778</v>
      </c>
      <c r="AL1841">
        <v>-6.0843349075324262</v>
      </c>
      <c r="AM1841">
        <v>2.2731003297867302E-3</v>
      </c>
      <c r="AN1841" s="2"/>
    </row>
    <row r="1842" spans="1:40" x14ac:dyDescent="0.45">
      <c r="A1842">
        <v>1674</v>
      </c>
      <c r="B1842" t="s">
        <v>792</v>
      </c>
      <c r="C1842">
        <v>1989</v>
      </c>
      <c r="D1842">
        <v>27</v>
      </c>
      <c r="E1842" t="s">
        <v>55</v>
      </c>
      <c r="F1842" t="s">
        <v>13</v>
      </c>
      <c r="G1842">
        <v>583</v>
      </c>
      <c r="H1842">
        <v>83</v>
      </c>
      <c r="I1842">
        <v>158</v>
      </c>
      <c r="J1842">
        <v>112</v>
      </c>
      <c r="K1842">
        <v>24</v>
      </c>
      <c r="L1842">
        <v>4</v>
      </c>
      <c r="M1842">
        <v>10</v>
      </c>
      <c r="N1842">
        <v>30</v>
      </c>
      <c r="O1842">
        <v>122</v>
      </c>
      <c r="P1842" s="28">
        <v>5</v>
      </c>
      <c r="Q1842">
        <v>4.3</v>
      </c>
      <c r="R1842">
        <v>1</v>
      </c>
      <c r="S1842">
        <v>17</v>
      </c>
      <c r="T1842">
        <v>0</v>
      </c>
      <c r="U1842">
        <v>7</v>
      </c>
      <c r="V1842">
        <v>-47.217614202620098</v>
      </c>
      <c r="W1842">
        <v>10.613110890533674</v>
      </c>
      <c r="X1842">
        <v>2.8890605834740377</v>
      </c>
      <c r="Y1842">
        <v>15.246828724426214</v>
      </c>
      <c r="Z1842">
        <v>-6.6707474104855802</v>
      </c>
      <c r="AA1842">
        <v>-2.201081254242288</v>
      </c>
      <c r="AB1842">
        <v>-0.538469672174272</v>
      </c>
      <c r="AC1842">
        <v>0.40036045428806899</v>
      </c>
      <c r="AD1842">
        <v>-1.3001433021301771</v>
      </c>
      <c r="AE1842">
        <v>22.666700063746017</v>
      </c>
      <c r="AF1842">
        <v>-9.3518232367677498</v>
      </c>
      <c r="AG1842">
        <v>9.4103467419538429</v>
      </c>
      <c r="AH1842">
        <v>1.4672562920943599</v>
      </c>
      <c r="AI1842">
        <v>-1.880585685815827</v>
      </c>
      <c r="AJ1842">
        <v>0</v>
      </c>
      <c r="AK1842">
        <v>-0.94204662632448199</v>
      </c>
      <c r="AL1842">
        <v>-7.4088476400442627</v>
      </c>
      <c r="AM1842">
        <v>6.0550161663877231E-4</v>
      </c>
      <c r="AN1842" s="2"/>
    </row>
    <row r="1843" spans="1:40" x14ac:dyDescent="0.45">
      <c r="A1843">
        <v>1675</v>
      </c>
      <c r="B1843" t="s">
        <v>971</v>
      </c>
      <c r="C1843">
        <v>2021</v>
      </c>
      <c r="D1843">
        <v>29</v>
      </c>
      <c r="E1843" t="s">
        <v>40</v>
      </c>
      <c r="F1843" t="s">
        <v>13</v>
      </c>
      <c r="G1843">
        <v>585</v>
      </c>
      <c r="H1843">
        <v>84</v>
      </c>
      <c r="I1843">
        <v>127</v>
      </c>
      <c r="J1843">
        <v>69</v>
      </c>
      <c r="K1843">
        <v>35</v>
      </c>
      <c r="L1843">
        <v>3</v>
      </c>
      <c r="M1843">
        <v>1</v>
      </c>
      <c r="N1843">
        <v>61</v>
      </c>
      <c r="O1843">
        <v>108</v>
      </c>
      <c r="P1843" s="28">
        <v>5</v>
      </c>
      <c r="Q1843">
        <v>3.3</v>
      </c>
      <c r="R1843">
        <v>2.1</v>
      </c>
      <c r="S1843">
        <v>7</v>
      </c>
      <c r="T1843">
        <v>0</v>
      </c>
      <c r="U1843">
        <v>16</v>
      </c>
      <c r="V1843">
        <v>-47.217614202620098</v>
      </c>
      <c r="W1843">
        <v>10.649519504223326</v>
      </c>
      <c r="X1843">
        <v>2.9238685423110744</v>
      </c>
      <c r="Y1843">
        <v>12.255362329127399</v>
      </c>
      <c r="Z1843">
        <v>-4.1096568868170094</v>
      </c>
      <c r="AA1843">
        <v>-3.2099101624366702</v>
      </c>
      <c r="AB1843">
        <v>-0.40385225413070402</v>
      </c>
      <c r="AC1843">
        <v>4.0036045428806899E-2</v>
      </c>
      <c r="AD1843">
        <v>-2.6436247143313598</v>
      </c>
      <c r="AE1843">
        <v>20.065603335119423</v>
      </c>
      <c r="AF1843">
        <v>-9.3518232367677498</v>
      </c>
      <c r="AG1843">
        <v>7.2218940112669019</v>
      </c>
      <c r="AH1843">
        <v>3.081238213398156</v>
      </c>
      <c r="AI1843">
        <v>-0.774358811806517</v>
      </c>
      <c r="AJ1843">
        <v>0</v>
      </c>
      <c r="AK1843">
        <v>-2.153249431598816</v>
      </c>
      <c r="AL1843">
        <v>-13.626567719633835</v>
      </c>
      <c r="AM1843">
        <v>1.2079704416243829E-6</v>
      </c>
      <c r="AN1843" s="2"/>
    </row>
    <row r="1844" spans="1:40" x14ac:dyDescent="0.45">
      <c r="A1844">
        <v>1676</v>
      </c>
      <c r="B1844" t="s">
        <v>152</v>
      </c>
      <c r="C1844">
        <v>1985</v>
      </c>
      <c r="D1844">
        <v>29</v>
      </c>
      <c r="E1844" t="s">
        <v>19</v>
      </c>
      <c r="F1844" t="s">
        <v>17</v>
      </c>
      <c r="G1844">
        <v>712</v>
      </c>
      <c r="H1844">
        <v>118</v>
      </c>
      <c r="I1844">
        <v>185</v>
      </c>
      <c r="J1844">
        <v>114</v>
      </c>
      <c r="K1844">
        <v>32</v>
      </c>
      <c r="L1844">
        <v>2</v>
      </c>
      <c r="M1844">
        <v>10</v>
      </c>
      <c r="N1844">
        <v>90</v>
      </c>
      <c r="O1844">
        <v>152</v>
      </c>
      <c r="P1844" s="28">
        <v>5</v>
      </c>
      <c r="Q1844">
        <v>7.3</v>
      </c>
      <c r="R1844">
        <v>-2.2000000000000002</v>
      </c>
      <c r="S1844">
        <v>44</v>
      </c>
      <c r="T1844">
        <v>0</v>
      </c>
      <c r="U1844">
        <v>-21</v>
      </c>
      <c r="V1844">
        <v>-47.217614202620098</v>
      </c>
      <c r="W1844">
        <v>12.961466473516253</v>
      </c>
      <c r="X1844">
        <v>4.1073391427703188</v>
      </c>
      <c r="Y1844">
        <v>17.852299455815501</v>
      </c>
      <c r="Z1844">
        <v>-6.7898678999585371</v>
      </c>
      <c r="AA1844">
        <v>-2.9347750056563839</v>
      </c>
      <c r="AB1844">
        <v>-0.269234836087136</v>
      </c>
      <c r="AC1844">
        <v>0.40036045428806899</v>
      </c>
      <c r="AD1844">
        <v>-3.900429906390531</v>
      </c>
      <c r="AE1844">
        <v>28.240478767945856</v>
      </c>
      <c r="AF1844">
        <v>-9.3518232367677498</v>
      </c>
      <c r="AG1844">
        <v>15.975704934014663</v>
      </c>
      <c r="AH1844">
        <v>-3.2279638426075921</v>
      </c>
      <c r="AI1844">
        <v>-4.8673982456409641</v>
      </c>
      <c r="AJ1844">
        <v>0</v>
      </c>
      <c r="AK1844">
        <v>2.826139878973446</v>
      </c>
      <c r="AL1844">
        <v>3.8046819315951148</v>
      </c>
      <c r="AM1844">
        <v>0.97821871002356287</v>
      </c>
      <c r="AN1844" s="2"/>
    </row>
    <row r="1845" spans="1:40" x14ac:dyDescent="0.45">
      <c r="A1845">
        <v>1677</v>
      </c>
      <c r="B1845" t="s">
        <v>630</v>
      </c>
      <c r="C1845">
        <v>1992</v>
      </c>
      <c r="D1845">
        <v>28</v>
      </c>
      <c r="E1845" t="s">
        <v>73</v>
      </c>
      <c r="F1845" t="s">
        <v>17</v>
      </c>
      <c r="G1845">
        <v>601</v>
      </c>
      <c r="H1845">
        <v>92</v>
      </c>
      <c r="I1845">
        <v>172</v>
      </c>
      <c r="J1845">
        <v>128</v>
      </c>
      <c r="K1845">
        <v>34</v>
      </c>
      <c r="L1845">
        <v>6</v>
      </c>
      <c r="M1845">
        <v>44</v>
      </c>
      <c r="N1845">
        <v>62</v>
      </c>
      <c r="O1845">
        <v>131</v>
      </c>
      <c r="P1845" s="28">
        <v>5</v>
      </c>
      <c r="Q1845">
        <v>4.8</v>
      </c>
      <c r="R1845">
        <v>0</v>
      </c>
      <c r="S1845">
        <v>23</v>
      </c>
      <c r="T1845">
        <v>0</v>
      </c>
      <c r="U1845">
        <v>1</v>
      </c>
      <c r="V1845">
        <v>-47.217614202620098</v>
      </c>
      <c r="W1845">
        <v>10.940788413740545</v>
      </c>
      <c r="X1845">
        <v>3.202332213007367</v>
      </c>
      <c r="Y1845">
        <v>16.597813548109549</v>
      </c>
      <c r="Z1845">
        <v>-7.6237113262692349</v>
      </c>
      <c r="AA1845">
        <v>-3.1181984435099079</v>
      </c>
      <c r="AB1845">
        <v>-0.80770450826140805</v>
      </c>
      <c r="AC1845">
        <v>1.7615859988675036</v>
      </c>
      <c r="AD1845">
        <v>-2.6869628244023658</v>
      </c>
      <c r="AE1845">
        <v>24.338833675005969</v>
      </c>
      <c r="AF1845">
        <v>-9.3518232367677498</v>
      </c>
      <c r="AG1845">
        <v>10.504573107297313</v>
      </c>
      <c r="AH1845">
        <v>0</v>
      </c>
      <c r="AI1845">
        <v>-2.5443218102214127</v>
      </c>
      <c r="AJ1845">
        <v>0</v>
      </c>
      <c r="AK1845">
        <v>-0.134578089474926</v>
      </c>
      <c r="AL1845">
        <v>-6.138987485498852</v>
      </c>
      <c r="AM1845">
        <v>2.152463521381424E-3</v>
      </c>
      <c r="AN1845" s="2"/>
    </row>
    <row r="1846" spans="1:40" x14ac:dyDescent="0.45">
      <c r="A1846">
        <v>1678</v>
      </c>
      <c r="B1846" t="s">
        <v>207</v>
      </c>
      <c r="C1846">
        <v>1974</v>
      </c>
      <c r="D1846">
        <v>37</v>
      </c>
      <c r="E1846" t="s">
        <v>127</v>
      </c>
      <c r="F1846" t="s">
        <v>13</v>
      </c>
      <c r="G1846">
        <v>622</v>
      </c>
      <c r="H1846">
        <v>46</v>
      </c>
      <c r="I1846">
        <v>159</v>
      </c>
      <c r="J1846">
        <v>125</v>
      </c>
      <c r="K1846">
        <v>27</v>
      </c>
      <c r="L1846">
        <v>0</v>
      </c>
      <c r="M1846">
        <v>2</v>
      </c>
      <c r="N1846">
        <v>56</v>
      </c>
      <c r="O1846">
        <v>113</v>
      </c>
      <c r="P1846" s="28">
        <v>5</v>
      </c>
      <c r="Q1846">
        <v>3.4</v>
      </c>
      <c r="R1846">
        <v>2.2000000000000002</v>
      </c>
      <c r="S1846">
        <v>6</v>
      </c>
      <c r="T1846">
        <v>-1</v>
      </c>
      <c r="U1846">
        <v>15</v>
      </c>
      <c r="V1846">
        <v>-47.217614202620098</v>
      </c>
      <c r="W1846">
        <v>11.323078857481896</v>
      </c>
      <c r="X1846">
        <v>1.6011661065036835</v>
      </c>
      <c r="Y1846">
        <v>15.343327640403594</v>
      </c>
      <c r="Z1846">
        <v>-7.4450305920597994</v>
      </c>
      <c r="AA1846">
        <v>-2.4762164110225742</v>
      </c>
      <c r="AB1846">
        <v>0</v>
      </c>
      <c r="AC1846">
        <v>8.0072090857613798E-2</v>
      </c>
      <c r="AD1846">
        <v>-2.4269341639763304</v>
      </c>
      <c r="AE1846">
        <v>20.994566452486065</v>
      </c>
      <c r="AF1846">
        <v>-9.3518232367677498</v>
      </c>
      <c r="AG1846">
        <v>7.4407392843355966</v>
      </c>
      <c r="AH1846">
        <v>3.2279638426075921</v>
      </c>
      <c r="AI1846">
        <v>-0.66373612440558594</v>
      </c>
      <c r="AJ1846">
        <v>0.218628837227307</v>
      </c>
      <c r="AK1846">
        <v>-2.01867134212389</v>
      </c>
      <c r="AL1846">
        <v>-11.370482961072684</v>
      </c>
      <c r="AM1846">
        <v>1.1530734851177587E-5</v>
      </c>
      <c r="AN1846" s="2"/>
    </row>
    <row r="1847" spans="1:40" x14ac:dyDescent="0.45">
      <c r="A1847">
        <v>1679</v>
      </c>
      <c r="B1847" t="s">
        <v>972</v>
      </c>
      <c r="C1847">
        <v>2000</v>
      </c>
      <c r="D1847">
        <v>26</v>
      </c>
      <c r="E1847" t="s">
        <v>55</v>
      </c>
      <c r="F1847" t="s">
        <v>13</v>
      </c>
      <c r="G1847">
        <v>631</v>
      </c>
      <c r="H1847">
        <v>107</v>
      </c>
      <c r="I1847">
        <v>186</v>
      </c>
      <c r="J1847">
        <v>117</v>
      </c>
      <c r="K1847">
        <v>43</v>
      </c>
      <c r="L1847">
        <v>5</v>
      </c>
      <c r="M1847">
        <v>20</v>
      </c>
      <c r="N1847">
        <v>37</v>
      </c>
      <c r="O1847">
        <v>118</v>
      </c>
      <c r="P1847" s="28">
        <v>5</v>
      </c>
      <c r="Q1847">
        <v>3.4</v>
      </c>
      <c r="R1847">
        <v>1.2</v>
      </c>
      <c r="S1847">
        <v>17</v>
      </c>
      <c r="T1847">
        <v>0</v>
      </c>
      <c r="U1847">
        <v>17</v>
      </c>
      <c r="V1847">
        <v>-47.217614202620098</v>
      </c>
      <c r="W1847">
        <v>11.486917619085331</v>
      </c>
      <c r="X1847">
        <v>3.7244515955629161</v>
      </c>
      <c r="Y1847">
        <v>17.948798371792883</v>
      </c>
      <c r="Z1847">
        <v>-6.9685486341679725</v>
      </c>
      <c r="AA1847">
        <v>-3.9436039138507661</v>
      </c>
      <c r="AB1847">
        <v>-0.67308709021783997</v>
      </c>
      <c r="AC1847">
        <v>0.80072090857613798</v>
      </c>
      <c r="AD1847">
        <v>-1.6035100726272185</v>
      </c>
      <c r="AE1847">
        <v>21.923529569852704</v>
      </c>
      <c r="AF1847">
        <v>-9.3518232367677498</v>
      </c>
      <c r="AG1847">
        <v>7.4407392843355966</v>
      </c>
      <c r="AH1847">
        <v>1.7607075505132319</v>
      </c>
      <c r="AI1847">
        <v>-1.880585685815827</v>
      </c>
      <c r="AJ1847">
        <v>0</v>
      </c>
      <c r="AK1847">
        <v>-2.287827521073742</v>
      </c>
      <c r="AL1847">
        <v>-8.8407354574224115</v>
      </c>
      <c r="AM1847">
        <v>1.4469533510635699E-4</v>
      </c>
      <c r="AN1847" s="2"/>
    </row>
    <row r="1848" spans="1:40" x14ac:dyDescent="0.45">
      <c r="A1848">
        <v>1680</v>
      </c>
      <c r="B1848" t="s">
        <v>185</v>
      </c>
      <c r="C1848">
        <v>1968</v>
      </c>
      <c r="D1848">
        <v>20</v>
      </c>
      <c r="E1848" t="s">
        <v>73</v>
      </c>
      <c r="F1848" t="s">
        <v>17</v>
      </c>
      <c r="G1848">
        <v>607</v>
      </c>
      <c r="H1848">
        <v>67</v>
      </c>
      <c r="I1848">
        <v>155</v>
      </c>
      <c r="J1848">
        <v>98</v>
      </c>
      <c r="K1848">
        <v>40</v>
      </c>
      <c r="L1848">
        <v>2</v>
      </c>
      <c r="M1848">
        <v>1</v>
      </c>
      <c r="N1848">
        <v>31</v>
      </c>
      <c r="O1848">
        <v>117</v>
      </c>
      <c r="P1848" s="28">
        <v>5</v>
      </c>
      <c r="Q1848">
        <v>4.5999999999999996</v>
      </c>
      <c r="R1848">
        <v>1.4</v>
      </c>
      <c r="S1848">
        <v>12</v>
      </c>
      <c r="T1848">
        <v>0</v>
      </c>
      <c r="U1848">
        <v>1</v>
      </c>
      <c r="V1848">
        <v>-47.217614202620098</v>
      </c>
      <c r="W1848">
        <v>11.050014254809502</v>
      </c>
      <c r="X1848">
        <v>2.332133242081452</v>
      </c>
      <c r="Y1848">
        <v>14.95733197649407</v>
      </c>
      <c r="Z1848">
        <v>-5.8369039841748833</v>
      </c>
      <c r="AA1848">
        <v>-3.6684687570704799</v>
      </c>
      <c r="AB1848">
        <v>-0.269234836087136</v>
      </c>
      <c r="AC1848">
        <v>4.0036045428806899E-2</v>
      </c>
      <c r="AD1848">
        <v>-1.3434814122011829</v>
      </c>
      <c r="AE1848">
        <v>21.737736946379378</v>
      </c>
      <c r="AF1848">
        <v>-9.3518232367677498</v>
      </c>
      <c r="AG1848">
        <v>10.066882561159924</v>
      </c>
      <c r="AH1848">
        <v>2.0541588089321037</v>
      </c>
      <c r="AI1848">
        <v>-1.3274722488111719</v>
      </c>
      <c r="AJ1848">
        <v>0</v>
      </c>
      <c r="AK1848">
        <v>-0.134578089474926</v>
      </c>
      <c r="AL1848">
        <v>-6.9112829319223863</v>
      </c>
      <c r="AM1848">
        <v>9.9548658088075893E-4</v>
      </c>
      <c r="AN1848" s="2"/>
    </row>
    <row r="1849" spans="1:40" x14ac:dyDescent="0.45">
      <c r="A1849">
        <v>1681</v>
      </c>
      <c r="B1849" t="s">
        <v>448</v>
      </c>
      <c r="C1849">
        <v>1990</v>
      </c>
      <c r="D1849">
        <v>33</v>
      </c>
      <c r="E1849" t="s">
        <v>65</v>
      </c>
      <c r="F1849" t="s">
        <v>17</v>
      </c>
      <c r="G1849">
        <v>732</v>
      </c>
      <c r="H1849">
        <v>108</v>
      </c>
      <c r="I1849">
        <v>192</v>
      </c>
      <c r="J1849">
        <v>160</v>
      </c>
      <c r="K1849">
        <v>20</v>
      </c>
      <c r="L1849">
        <v>9</v>
      </c>
      <c r="M1849">
        <v>51</v>
      </c>
      <c r="N1849">
        <v>90</v>
      </c>
      <c r="O1849">
        <v>121</v>
      </c>
      <c r="P1849" s="28">
        <v>5</v>
      </c>
      <c r="Q1849">
        <v>5.7</v>
      </c>
      <c r="R1849">
        <v>-0.5</v>
      </c>
      <c r="S1849">
        <v>25</v>
      </c>
      <c r="T1849">
        <v>2</v>
      </c>
      <c r="U1849">
        <v>-9</v>
      </c>
      <c r="V1849">
        <v>-47.217614202620098</v>
      </c>
      <c r="W1849">
        <v>13.325552610412778</v>
      </c>
      <c r="X1849">
        <v>3.7592595543999527</v>
      </c>
      <c r="Y1849">
        <v>18.527791867657172</v>
      </c>
      <c r="Z1849">
        <v>-9.5296391578365434</v>
      </c>
      <c r="AA1849">
        <v>-1.83423437853524</v>
      </c>
      <c r="AB1849">
        <v>-1.211556762392112</v>
      </c>
      <c r="AC1849">
        <v>2.0418383168691516</v>
      </c>
      <c r="AD1849">
        <v>-3.900429906390531</v>
      </c>
      <c r="AE1849">
        <v>22.480907440272688</v>
      </c>
      <c r="AF1849">
        <v>-9.3518232367677498</v>
      </c>
      <c r="AG1849">
        <v>12.474180564915558</v>
      </c>
      <c r="AH1849">
        <v>-0.73362814604717996</v>
      </c>
      <c r="AI1849">
        <v>-2.7655671850232748</v>
      </c>
      <c r="AJ1849">
        <v>-0.437257674454614</v>
      </c>
      <c r="AK1849">
        <v>1.211202805274334</v>
      </c>
      <c r="AL1849">
        <v>-3.1610174902657016</v>
      </c>
      <c r="AM1849">
        <v>4.0659346624540293E-2</v>
      </c>
      <c r="AN1849" s="2"/>
    </row>
    <row r="1850" spans="1:40" x14ac:dyDescent="0.45">
      <c r="A1850">
        <v>1682</v>
      </c>
      <c r="B1850" t="s">
        <v>220</v>
      </c>
      <c r="C1850">
        <v>1951</v>
      </c>
      <c r="D1850">
        <v>23</v>
      </c>
      <c r="E1850" t="s">
        <v>31</v>
      </c>
      <c r="F1850" t="s">
        <v>13</v>
      </c>
      <c r="G1850">
        <v>682</v>
      </c>
      <c r="H1850">
        <v>93</v>
      </c>
      <c r="I1850">
        <v>189</v>
      </c>
      <c r="J1850">
        <v>141</v>
      </c>
      <c r="K1850">
        <v>32</v>
      </c>
      <c r="L1850">
        <v>12</v>
      </c>
      <c r="M1850">
        <v>9</v>
      </c>
      <c r="N1850">
        <v>43</v>
      </c>
      <c r="O1850">
        <v>117</v>
      </c>
      <c r="P1850" s="28">
        <v>5</v>
      </c>
      <c r="Q1850">
        <v>4.2</v>
      </c>
      <c r="R1850">
        <v>1.4</v>
      </c>
      <c r="S1850">
        <v>18</v>
      </c>
      <c r="T1850">
        <v>1</v>
      </c>
      <c r="U1850">
        <v>7</v>
      </c>
      <c r="V1850">
        <v>-47.217614202620098</v>
      </c>
      <c r="W1850">
        <v>12.415337268171468</v>
      </c>
      <c r="X1850">
        <v>3.2371401718444037</v>
      </c>
      <c r="Y1850">
        <v>18.238295119725027</v>
      </c>
      <c r="Z1850">
        <v>-8.3979945078434532</v>
      </c>
      <c r="AA1850">
        <v>-2.9347750056563839</v>
      </c>
      <c r="AB1850">
        <v>-1.6154090165228161</v>
      </c>
      <c r="AC1850">
        <v>0.36032440885926209</v>
      </c>
      <c r="AD1850">
        <v>-1.8635387330532538</v>
      </c>
      <c r="AE1850">
        <v>21.737736946379378</v>
      </c>
      <c r="AF1850">
        <v>-9.3518232367677498</v>
      </c>
      <c r="AG1850">
        <v>9.1915014688851482</v>
      </c>
      <c r="AH1850">
        <v>2.0541588089321037</v>
      </c>
      <c r="AI1850">
        <v>-1.9912083732167578</v>
      </c>
      <c r="AJ1850">
        <v>-0.218628837227307</v>
      </c>
      <c r="AK1850">
        <v>-0.94204662632448199</v>
      </c>
      <c r="AL1850">
        <v>-7.2985443464355075</v>
      </c>
      <c r="AM1850">
        <v>6.7606546794455257E-4</v>
      </c>
      <c r="AN1850" s="2"/>
    </row>
    <row r="1851" spans="1:40" x14ac:dyDescent="0.45">
      <c r="A1851">
        <v>1683</v>
      </c>
      <c r="B1851" t="s">
        <v>973</v>
      </c>
      <c r="C1851">
        <v>1970</v>
      </c>
      <c r="D1851">
        <v>33</v>
      </c>
      <c r="E1851" t="s">
        <v>52</v>
      </c>
      <c r="F1851" t="s">
        <v>17</v>
      </c>
      <c r="G1851">
        <v>613</v>
      </c>
      <c r="H1851">
        <v>102</v>
      </c>
      <c r="I1851">
        <v>162</v>
      </c>
      <c r="J1851">
        <v>93</v>
      </c>
      <c r="K1851">
        <v>33</v>
      </c>
      <c r="L1851">
        <v>4</v>
      </c>
      <c r="M1851">
        <v>0</v>
      </c>
      <c r="N1851">
        <v>93</v>
      </c>
      <c r="O1851">
        <v>155</v>
      </c>
      <c r="P1851" s="28">
        <v>5</v>
      </c>
      <c r="Q1851">
        <v>5.7</v>
      </c>
      <c r="R1851">
        <v>-1.3</v>
      </c>
      <c r="S1851">
        <v>43</v>
      </c>
      <c r="T1851">
        <v>-1</v>
      </c>
      <c r="U1851">
        <v>-8</v>
      </c>
      <c r="V1851">
        <v>-47.217614202620098</v>
      </c>
      <c r="W1851">
        <v>11.159240095878459</v>
      </c>
      <c r="X1851">
        <v>3.550411801377733</v>
      </c>
      <c r="Y1851">
        <v>15.632824388335738</v>
      </c>
      <c r="Z1851">
        <v>-5.539102760492491</v>
      </c>
      <c r="AA1851">
        <v>-3.0264867245831457</v>
      </c>
      <c r="AB1851">
        <v>-0.538469672174272</v>
      </c>
      <c r="AC1851">
        <v>0</v>
      </c>
      <c r="AD1851">
        <v>-4.0304442366035484</v>
      </c>
      <c r="AE1851">
        <v>28.79785663836584</v>
      </c>
      <c r="AF1851">
        <v>-9.3518232367677498</v>
      </c>
      <c r="AG1851">
        <v>12.474180564915558</v>
      </c>
      <c r="AH1851">
        <v>-1.907433179722668</v>
      </c>
      <c r="AI1851">
        <v>-4.7567755582400331</v>
      </c>
      <c r="AJ1851">
        <v>0.218628837227307</v>
      </c>
      <c r="AK1851">
        <v>1.076624715799408</v>
      </c>
      <c r="AL1851">
        <v>-3.4583825293039645</v>
      </c>
      <c r="AM1851">
        <v>3.0519855299385681E-2</v>
      </c>
      <c r="AN1851" s="2"/>
    </row>
    <row r="1852" spans="1:40" x14ac:dyDescent="0.45">
      <c r="A1852">
        <v>1684</v>
      </c>
      <c r="B1852" t="s">
        <v>974</v>
      </c>
      <c r="C1852">
        <v>2013</v>
      </c>
      <c r="D1852">
        <v>26</v>
      </c>
      <c r="E1852" t="s">
        <v>235</v>
      </c>
      <c r="F1852" t="s">
        <v>13</v>
      </c>
      <c r="G1852">
        <v>658</v>
      </c>
      <c r="H1852">
        <v>86</v>
      </c>
      <c r="I1852">
        <v>160</v>
      </c>
      <c r="J1852">
        <v>103</v>
      </c>
      <c r="K1852">
        <v>36</v>
      </c>
      <c r="L1852">
        <v>4</v>
      </c>
      <c r="M1852">
        <v>30</v>
      </c>
      <c r="N1852">
        <v>76</v>
      </c>
      <c r="O1852">
        <v>130</v>
      </c>
      <c r="P1852" s="28">
        <v>5</v>
      </c>
      <c r="Q1852">
        <v>5.7</v>
      </c>
      <c r="R1852">
        <v>-0.2</v>
      </c>
      <c r="S1852">
        <v>26</v>
      </c>
      <c r="T1852">
        <v>1</v>
      </c>
      <c r="U1852">
        <v>-8</v>
      </c>
      <c r="V1852">
        <v>-47.217614202620098</v>
      </c>
      <c r="W1852">
        <v>11.978433903895638</v>
      </c>
      <c r="X1852">
        <v>2.9934844599851478</v>
      </c>
      <c r="Y1852">
        <v>15.439826556380975</v>
      </c>
      <c r="Z1852">
        <v>-6.1347052078572748</v>
      </c>
      <c r="AA1852">
        <v>-3.3016218813634319</v>
      </c>
      <c r="AB1852">
        <v>-0.538469672174272</v>
      </c>
      <c r="AC1852">
        <v>1.201081362864207</v>
      </c>
      <c r="AD1852">
        <v>-3.2936963653964484</v>
      </c>
      <c r="AE1852">
        <v>24.153041051532639</v>
      </c>
      <c r="AF1852">
        <v>-9.3518232367677498</v>
      </c>
      <c r="AG1852">
        <v>12.474180564915558</v>
      </c>
      <c r="AH1852">
        <v>-0.29345125841887199</v>
      </c>
      <c r="AI1852">
        <v>-2.8761898724242059</v>
      </c>
      <c r="AJ1852">
        <v>-0.218628837227307</v>
      </c>
      <c r="AK1852">
        <v>1.076624715799408</v>
      </c>
      <c r="AL1852">
        <v>-3.9095279188760914</v>
      </c>
      <c r="AM1852">
        <v>1.9655864657903924E-2</v>
      </c>
      <c r="AN1852" s="2"/>
    </row>
    <row r="1853" spans="1:40" x14ac:dyDescent="0.45">
      <c r="A1853">
        <v>1685</v>
      </c>
      <c r="B1853" t="s">
        <v>545</v>
      </c>
      <c r="C1853">
        <v>1996</v>
      </c>
      <c r="D1853">
        <v>29</v>
      </c>
      <c r="E1853" t="s">
        <v>25</v>
      </c>
      <c r="F1853" t="s">
        <v>17</v>
      </c>
      <c r="G1853">
        <v>635</v>
      </c>
      <c r="H1853">
        <v>100</v>
      </c>
      <c r="I1853">
        <v>150</v>
      </c>
      <c r="J1853">
        <v>85</v>
      </c>
      <c r="K1853">
        <v>36</v>
      </c>
      <c r="L1853">
        <v>8</v>
      </c>
      <c r="M1853">
        <v>35</v>
      </c>
      <c r="N1853">
        <v>79</v>
      </c>
      <c r="O1853">
        <v>124</v>
      </c>
      <c r="P1853" s="28">
        <v>5</v>
      </c>
      <c r="Q1853">
        <v>3.8</v>
      </c>
      <c r="R1853">
        <v>1.6</v>
      </c>
      <c r="S1853">
        <v>15</v>
      </c>
      <c r="T1853">
        <v>-1</v>
      </c>
      <c r="U1853">
        <v>14</v>
      </c>
      <c r="V1853">
        <v>-47.217614202620098</v>
      </c>
      <c r="W1853">
        <v>11.559734846464636</v>
      </c>
      <c r="X1853">
        <v>3.4807958837036601</v>
      </c>
      <c r="Y1853">
        <v>14.474837396607164</v>
      </c>
      <c r="Z1853">
        <v>-5.062620802600664</v>
      </c>
      <c r="AA1853">
        <v>-3.3016218813634319</v>
      </c>
      <c r="AB1853">
        <v>-1.076939344348544</v>
      </c>
      <c r="AC1853">
        <v>1.4012615900082415</v>
      </c>
      <c r="AD1853">
        <v>-3.4237106956094663</v>
      </c>
      <c r="AE1853">
        <v>23.038285310692672</v>
      </c>
      <c r="AF1853">
        <v>-9.3518232367677498</v>
      </c>
      <c r="AG1853">
        <v>8.3161203766103728</v>
      </c>
      <c r="AH1853">
        <v>2.3476100673509759</v>
      </c>
      <c r="AI1853">
        <v>-1.6593403110139648</v>
      </c>
      <c r="AJ1853">
        <v>0.218628837227307</v>
      </c>
      <c r="AK1853">
        <v>-1.884093252648964</v>
      </c>
      <c r="AL1853">
        <v>-8.1404894183078476</v>
      </c>
      <c r="AM1853">
        <v>2.9140955629070709E-4</v>
      </c>
      <c r="AN1853" s="2"/>
    </row>
    <row r="1854" spans="1:40" x14ac:dyDescent="0.45">
      <c r="A1854">
        <v>1686</v>
      </c>
      <c r="B1854" t="s">
        <v>975</v>
      </c>
      <c r="C1854">
        <v>2007</v>
      </c>
      <c r="D1854">
        <v>33</v>
      </c>
      <c r="E1854" t="s">
        <v>40</v>
      </c>
      <c r="F1854" t="s">
        <v>13</v>
      </c>
      <c r="G1854">
        <v>653</v>
      </c>
      <c r="H1854">
        <v>79</v>
      </c>
      <c r="I1854">
        <v>191</v>
      </c>
      <c r="J1854">
        <v>131</v>
      </c>
      <c r="K1854">
        <v>37</v>
      </c>
      <c r="L1854">
        <v>2</v>
      </c>
      <c r="M1854">
        <v>3</v>
      </c>
      <c r="N1854">
        <v>53</v>
      </c>
      <c r="O1854">
        <v>124</v>
      </c>
      <c r="P1854" s="28">
        <v>5</v>
      </c>
      <c r="Q1854">
        <v>4.5</v>
      </c>
      <c r="R1854">
        <v>0.9</v>
      </c>
      <c r="S1854">
        <v>22</v>
      </c>
      <c r="T1854">
        <v>-1</v>
      </c>
      <c r="U1854">
        <v>5</v>
      </c>
      <c r="V1854">
        <v>-47.217614202620098</v>
      </c>
      <c r="W1854">
        <v>11.887412369671507</v>
      </c>
      <c r="X1854">
        <v>2.7498287481258914</v>
      </c>
      <c r="Y1854">
        <v>18.43129295167979</v>
      </c>
      <c r="Z1854">
        <v>-7.8023920604786703</v>
      </c>
      <c r="AA1854">
        <v>-3.3933336002901937</v>
      </c>
      <c r="AB1854">
        <v>-0.269234836087136</v>
      </c>
      <c r="AC1854">
        <v>0.1201081362864207</v>
      </c>
      <c r="AD1854">
        <v>-2.296919833763313</v>
      </c>
      <c r="AE1854">
        <v>23.038285310692672</v>
      </c>
      <c r="AF1854">
        <v>-9.3518232367677498</v>
      </c>
      <c r="AG1854">
        <v>9.8480372880912306</v>
      </c>
      <c r="AH1854">
        <v>1.320530662884924</v>
      </c>
      <c r="AI1854">
        <v>-2.4336991228204821</v>
      </c>
      <c r="AJ1854">
        <v>0.218628837227307</v>
      </c>
      <c r="AK1854">
        <v>-0.67289044737463</v>
      </c>
      <c r="AL1854">
        <v>-5.823783035542526</v>
      </c>
      <c r="AM1854">
        <v>2.9476852614091953E-3</v>
      </c>
      <c r="AN1854" s="2"/>
    </row>
    <row r="1855" spans="1:40" x14ac:dyDescent="0.45">
      <c r="A1855">
        <v>1687</v>
      </c>
      <c r="B1855" t="s">
        <v>173</v>
      </c>
      <c r="C1855">
        <v>1967</v>
      </c>
      <c r="D1855">
        <v>23</v>
      </c>
      <c r="E1855" t="s">
        <v>46</v>
      </c>
      <c r="F1855" t="s">
        <v>17</v>
      </c>
      <c r="G1855">
        <v>580</v>
      </c>
      <c r="H1855">
        <v>73</v>
      </c>
      <c r="I1855">
        <v>136</v>
      </c>
      <c r="J1855">
        <v>92</v>
      </c>
      <c r="K1855">
        <v>27</v>
      </c>
      <c r="L1855">
        <v>11</v>
      </c>
      <c r="M1855">
        <v>29</v>
      </c>
      <c r="N1855">
        <v>81</v>
      </c>
      <c r="O1855">
        <v>131</v>
      </c>
      <c r="P1855" s="28">
        <v>5</v>
      </c>
      <c r="Q1855">
        <v>5.7</v>
      </c>
      <c r="R1855">
        <v>-0.4</v>
      </c>
      <c r="S1855">
        <v>20</v>
      </c>
      <c r="T1855">
        <v>3</v>
      </c>
      <c r="U1855">
        <v>-8</v>
      </c>
      <c r="V1855">
        <v>-47.217614202620098</v>
      </c>
      <c r="W1855">
        <v>10.558497969999195</v>
      </c>
      <c r="X1855">
        <v>2.5409809951036717</v>
      </c>
      <c r="Y1855">
        <v>13.123852572923829</v>
      </c>
      <c r="Z1855">
        <v>-5.4795425157560125</v>
      </c>
      <c r="AA1855">
        <v>-2.4762164110225742</v>
      </c>
      <c r="AB1855">
        <v>-1.4807915984792479</v>
      </c>
      <c r="AC1855">
        <v>1.1610453174354001</v>
      </c>
      <c r="AD1855">
        <v>-3.5103869157514782</v>
      </c>
      <c r="AE1855">
        <v>24.338833675005969</v>
      </c>
      <c r="AF1855">
        <v>-9.3518232367677498</v>
      </c>
      <c r="AG1855">
        <v>12.474180564915558</v>
      </c>
      <c r="AH1855">
        <v>-0.58690251683774397</v>
      </c>
      <c r="AI1855">
        <v>-2.2124537480186199</v>
      </c>
      <c r="AJ1855">
        <v>-0.65588651168192103</v>
      </c>
      <c r="AK1855">
        <v>1.076624715799408</v>
      </c>
      <c r="AL1855">
        <v>-7.6976018457524074</v>
      </c>
      <c r="AM1855">
        <v>4.5370849066409669E-4</v>
      </c>
      <c r="AN1855" s="2"/>
    </row>
    <row r="1856" spans="1:40" x14ac:dyDescent="0.45">
      <c r="A1856">
        <v>1688</v>
      </c>
      <c r="B1856" t="s">
        <v>620</v>
      </c>
      <c r="C1856">
        <v>1990</v>
      </c>
      <c r="D1856">
        <v>24</v>
      </c>
      <c r="E1856" t="s">
        <v>65</v>
      </c>
      <c r="F1856" t="s">
        <v>17</v>
      </c>
      <c r="G1856">
        <v>664</v>
      </c>
      <c r="H1856">
        <v>87</v>
      </c>
      <c r="I1856">
        <v>171</v>
      </c>
      <c r="J1856">
        <v>109</v>
      </c>
      <c r="K1856">
        <v>27</v>
      </c>
      <c r="L1856">
        <v>2</v>
      </c>
      <c r="M1856">
        <v>7</v>
      </c>
      <c r="N1856">
        <v>33</v>
      </c>
      <c r="O1856">
        <v>123</v>
      </c>
      <c r="P1856" s="28">
        <v>5</v>
      </c>
      <c r="Q1856">
        <v>4</v>
      </c>
      <c r="R1856">
        <v>1.1000000000000001</v>
      </c>
      <c r="S1856">
        <v>16</v>
      </c>
      <c r="T1856">
        <v>0</v>
      </c>
      <c r="U1856">
        <v>7</v>
      </c>
      <c r="V1856">
        <v>-47.217614202620098</v>
      </c>
      <c r="W1856">
        <v>12.087659744964595</v>
      </c>
      <c r="X1856">
        <v>3.028292418822184</v>
      </c>
      <c r="Y1856">
        <v>16.501314632132168</v>
      </c>
      <c r="Z1856">
        <v>-6.4920666762761456</v>
      </c>
      <c r="AA1856">
        <v>-2.4762164110225742</v>
      </c>
      <c r="AB1856">
        <v>-0.269234836087136</v>
      </c>
      <c r="AC1856">
        <v>0.28025231800164829</v>
      </c>
      <c r="AD1856">
        <v>-1.4301576323431948</v>
      </c>
      <c r="AE1856">
        <v>22.852492687219346</v>
      </c>
      <c r="AF1856">
        <v>-9.3518232367677498</v>
      </c>
      <c r="AG1856">
        <v>8.7538109227477605</v>
      </c>
      <c r="AH1856">
        <v>1.613981921303796</v>
      </c>
      <c r="AI1856">
        <v>-1.7699629984148959</v>
      </c>
      <c r="AJ1856">
        <v>0</v>
      </c>
      <c r="AK1856">
        <v>-0.94204662632448199</v>
      </c>
      <c r="AL1856">
        <v>-4.8313179746647794</v>
      </c>
      <c r="AM1856">
        <v>7.9128889473537804E-3</v>
      </c>
      <c r="AN1856" s="2"/>
    </row>
    <row r="1857" spans="1:40" x14ac:dyDescent="0.45">
      <c r="A1857">
        <v>1689</v>
      </c>
      <c r="B1857" t="s">
        <v>141</v>
      </c>
      <c r="C1857">
        <v>1987</v>
      </c>
      <c r="D1857">
        <v>27</v>
      </c>
      <c r="E1857" t="s">
        <v>55</v>
      </c>
      <c r="F1857" t="s">
        <v>13</v>
      </c>
      <c r="G1857">
        <v>667</v>
      </c>
      <c r="H1857">
        <v>111</v>
      </c>
      <c r="I1857">
        <v>188</v>
      </c>
      <c r="J1857">
        <v>105</v>
      </c>
      <c r="K1857">
        <v>32</v>
      </c>
      <c r="L1857">
        <v>4</v>
      </c>
      <c r="M1857">
        <v>5</v>
      </c>
      <c r="N1857">
        <v>39</v>
      </c>
      <c r="O1857">
        <v>146</v>
      </c>
      <c r="P1857" s="28">
        <v>5</v>
      </c>
      <c r="Q1857">
        <v>4.9000000000000004</v>
      </c>
      <c r="R1857">
        <v>-0.5</v>
      </c>
      <c r="S1857">
        <v>33</v>
      </c>
      <c r="T1857">
        <v>-2</v>
      </c>
      <c r="U1857">
        <v>1</v>
      </c>
      <c r="V1857">
        <v>-47.217614202620098</v>
      </c>
      <c r="W1857">
        <v>12.142272665499075</v>
      </c>
      <c r="X1857">
        <v>3.8636834309110624</v>
      </c>
      <c r="Y1857">
        <v>18.141796203747646</v>
      </c>
      <c r="Z1857">
        <v>-6.2538256973302317</v>
      </c>
      <c r="AA1857">
        <v>-2.9347750056563839</v>
      </c>
      <c r="AB1857">
        <v>-0.538469672174272</v>
      </c>
      <c r="AC1857">
        <v>0.20018022714403449</v>
      </c>
      <c r="AD1857">
        <v>-1.6901862927692302</v>
      </c>
      <c r="AE1857">
        <v>27.125723027105888</v>
      </c>
      <c r="AF1857">
        <v>-9.3518232367677498</v>
      </c>
      <c r="AG1857">
        <v>10.723418380366008</v>
      </c>
      <c r="AH1857">
        <v>-0.73362814604717996</v>
      </c>
      <c r="AI1857">
        <v>-3.6505486842307229</v>
      </c>
      <c r="AJ1857">
        <v>0.437257674454614</v>
      </c>
      <c r="AK1857">
        <v>-0.134578089474926</v>
      </c>
      <c r="AL1857">
        <v>0.12888258215753662</v>
      </c>
      <c r="AM1857">
        <v>0.53217611882327442</v>
      </c>
      <c r="AN1857" s="2"/>
    </row>
    <row r="1858" spans="1:40" x14ac:dyDescent="0.45">
      <c r="A1858">
        <v>1690</v>
      </c>
      <c r="B1858" t="s">
        <v>185</v>
      </c>
      <c r="C1858">
        <v>1977</v>
      </c>
      <c r="D1858">
        <v>29</v>
      </c>
      <c r="E1858" t="s">
        <v>73</v>
      </c>
      <c r="F1858" t="s">
        <v>17</v>
      </c>
      <c r="G1858">
        <v>563</v>
      </c>
      <c r="H1858">
        <v>67</v>
      </c>
      <c r="I1858">
        <v>136</v>
      </c>
      <c r="J1858">
        <v>69</v>
      </c>
      <c r="K1858">
        <v>34</v>
      </c>
      <c r="L1858">
        <v>2</v>
      </c>
      <c r="M1858">
        <v>2</v>
      </c>
      <c r="N1858">
        <v>58</v>
      </c>
      <c r="O1858">
        <v>133</v>
      </c>
      <c r="P1858" s="28">
        <v>5</v>
      </c>
      <c r="Q1858">
        <v>4.7</v>
      </c>
      <c r="R1858">
        <v>1</v>
      </c>
      <c r="S1858">
        <v>23</v>
      </c>
      <c r="T1858">
        <v>0</v>
      </c>
      <c r="U1858">
        <v>2</v>
      </c>
      <c r="V1858">
        <v>-47.217614202620098</v>
      </c>
      <c r="W1858">
        <v>10.249024753637149</v>
      </c>
      <c r="X1858">
        <v>2.332133242081452</v>
      </c>
      <c r="Y1858">
        <v>13.123852572923829</v>
      </c>
      <c r="Z1858">
        <v>-4.1096568868170094</v>
      </c>
      <c r="AA1858">
        <v>-3.1181984435099079</v>
      </c>
      <c r="AB1858">
        <v>-0.269234836087136</v>
      </c>
      <c r="AC1858">
        <v>8.0072090857613798E-2</v>
      </c>
      <c r="AD1858">
        <v>-2.5136103841183424</v>
      </c>
      <c r="AE1858">
        <v>24.710418921952623</v>
      </c>
      <c r="AF1858">
        <v>-9.3518232367677498</v>
      </c>
      <c r="AG1858">
        <v>10.285727834228618</v>
      </c>
      <c r="AH1858">
        <v>1.4672562920943599</v>
      </c>
      <c r="AI1858">
        <v>-2.5443218102214127</v>
      </c>
      <c r="AJ1858">
        <v>0</v>
      </c>
      <c r="AK1858">
        <v>-0.269156178949852</v>
      </c>
      <c r="AL1858">
        <v>-7.1451302713158604</v>
      </c>
      <c r="AM1858">
        <v>7.8807392745721923E-4</v>
      </c>
      <c r="AN1858" s="2"/>
    </row>
    <row r="1859" spans="1:40" x14ac:dyDescent="0.45">
      <c r="A1859">
        <v>1691</v>
      </c>
      <c r="B1859" t="s">
        <v>528</v>
      </c>
      <c r="C1859">
        <v>1953</v>
      </c>
      <c r="D1859">
        <v>31</v>
      </c>
      <c r="E1859" t="s">
        <v>233</v>
      </c>
      <c r="F1859" t="s">
        <v>17</v>
      </c>
      <c r="G1859">
        <v>693</v>
      </c>
      <c r="H1859">
        <v>126</v>
      </c>
      <c r="I1859">
        <v>194</v>
      </c>
      <c r="J1859">
        <v>124</v>
      </c>
      <c r="K1859">
        <v>41</v>
      </c>
      <c r="L1859">
        <v>6</v>
      </c>
      <c r="M1859">
        <v>7</v>
      </c>
      <c r="N1859">
        <v>28</v>
      </c>
      <c r="O1859">
        <v>109</v>
      </c>
      <c r="P1859" s="28">
        <v>5</v>
      </c>
      <c r="Q1859">
        <v>5</v>
      </c>
      <c r="R1859">
        <v>0.8</v>
      </c>
      <c r="S1859">
        <v>14</v>
      </c>
      <c r="T1859">
        <v>3</v>
      </c>
      <c r="U1859">
        <v>2</v>
      </c>
      <c r="V1859">
        <v>-47.217614202620098</v>
      </c>
      <c r="W1859">
        <v>12.615584643464556</v>
      </c>
      <c r="X1859">
        <v>4.3858028134666114</v>
      </c>
      <c r="Y1859">
        <v>18.720789699611935</v>
      </c>
      <c r="Z1859">
        <v>-7.385470347323321</v>
      </c>
      <c r="AA1859">
        <v>-3.7601804759972417</v>
      </c>
      <c r="AB1859">
        <v>-0.80770450826140805</v>
      </c>
      <c r="AC1859">
        <v>0.28025231800164829</v>
      </c>
      <c r="AD1859">
        <v>-1.2134670819881652</v>
      </c>
      <c r="AE1859">
        <v>20.251395958592752</v>
      </c>
      <c r="AF1859">
        <v>-9.3518232367677498</v>
      </c>
      <c r="AG1859">
        <v>10.942263653434701</v>
      </c>
      <c r="AH1859">
        <v>1.1738050336754879</v>
      </c>
      <c r="AI1859">
        <v>-1.548717623613034</v>
      </c>
      <c r="AJ1859">
        <v>-0.65588651168192103</v>
      </c>
      <c r="AK1859">
        <v>-0.269156178949852</v>
      </c>
      <c r="AL1859">
        <v>-3.8401260469550969</v>
      </c>
      <c r="AM1859">
        <v>2.1038750785299348E-2</v>
      </c>
      <c r="AN1859" s="2"/>
    </row>
    <row r="1860" spans="1:40" x14ac:dyDescent="0.45">
      <c r="A1860">
        <v>1692</v>
      </c>
      <c r="B1860" t="s">
        <v>436</v>
      </c>
      <c r="C1860">
        <v>1993</v>
      </c>
      <c r="D1860">
        <v>31</v>
      </c>
      <c r="E1860" t="s">
        <v>28</v>
      </c>
      <c r="F1860" t="s">
        <v>17</v>
      </c>
      <c r="G1860">
        <v>637</v>
      </c>
      <c r="H1860">
        <v>90</v>
      </c>
      <c r="I1860">
        <v>131</v>
      </c>
      <c r="J1860">
        <v>68</v>
      </c>
      <c r="K1860">
        <v>35</v>
      </c>
      <c r="L1860">
        <v>4</v>
      </c>
      <c r="M1860">
        <v>5</v>
      </c>
      <c r="N1860">
        <v>117</v>
      </c>
      <c r="O1860">
        <v>136</v>
      </c>
      <c r="P1860" s="28">
        <v>5</v>
      </c>
      <c r="Q1860">
        <v>5.3</v>
      </c>
      <c r="R1860">
        <v>0.5</v>
      </c>
      <c r="S1860">
        <v>24</v>
      </c>
      <c r="T1860">
        <v>2</v>
      </c>
      <c r="U1860">
        <v>-5</v>
      </c>
      <c r="V1860">
        <v>-47.217614202620098</v>
      </c>
      <c r="W1860">
        <v>11.596143460154288</v>
      </c>
      <c r="X1860">
        <v>3.1327162953332941</v>
      </c>
      <c r="Y1860">
        <v>12.641357993036923</v>
      </c>
      <c r="Z1860">
        <v>-4.0500966420805309</v>
      </c>
      <c r="AA1860">
        <v>-3.2099101624366702</v>
      </c>
      <c r="AB1860">
        <v>-0.538469672174272</v>
      </c>
      <c r="AC1860">
        <v>0.20018022714403449</v>
      </c>
      <c r="AD1860">
        <v>-5.0705588783076907</v>
      </c>
      <c r="AE1860">
        <v>25.267796792372607</v>
      </c>
      <c r="AF1860">
        <v>-9.3518232367677498</v>
      </c>
      <c r="AG1860">
        <v>11.598799472640783</v>
      </c>
      <c r="AH1860">
        <v>0.73362814604717996</v>
      </c>
      <c r="AI1860">
        <v>-2.6549444976223437</v>
      </c>
      <c r="AJ1860">
        <v>-0.437257674454614</v>
      </c>
      <c r="AK1860">
        <v>0.67289044737463</v>
      </c>
      <c r="AL1860">
        <v>-6.6871621323602266</v>
      </c>
      <c r="AM1860">
        <v>1.2452634415803358E-3</v>
      </c>
      <c r="AN1860" s="2"/>
    </row>
    <row r="1861" spans="1:40" x14ac:dyDescent="0.45">
      <c r="A1861">
        <v>1693</v>
      </c>
      <c r="B1861" t="s">
        <v>383</v>
      </c>
      <c r="C1861">
        <v>2017</v>
      </c>
      <c r="D1861">
        <v>33</v>
      </c>
      <c r="E1861" t="s">
        <v>22</v>
      </c>
      <c r="F1861" t="s">
        <v>13</v>
      </c>
      <c r="G1861">
        <v>682</v>
      </c>
      <c r="H1861">
        <v>96</v>
      </c>
      <c r="I1861">
        <v>157</v>
      </c>
      <c r="J1861">
        <v>106</v>
      </c>
      <c r="K1861">
        <v>26</v>
      </c>
      <c r="L1861">
        <v>4</v>
      </c>
      <c r="M1861">
        <v>23</v>
      </c>
      <c r="N1861">
        <v>72</v>
      </c>
      <c r="O1861">
        <v>104</v>
      </c>
      <c r="P1861" s="28">
        <v>5</v>
      </c>
      <c r="Q1861">
        <v>2.9</v>
      </c>
      <c r="R1861">
        <v>1.7</v>
      </c>
      <c r="S1861">
        <v>8</v>
      </c>
      <c r="T1861">
        <v>1</v>
      </c>
      <c r="U1861">
        <v>21</v>
      </c>
      <c r="V1861">
        <v>-47.217614202620098</v>
      </c>
      <c r="W1861">
        <v>12.415337268171468</v>
      </c>
      <c r="X1861">
        <v>3.3415640483555133</v>
      </c>
      <c r="Y1861">
        <v>15.150329808448832</v>
      </c>
      <c r="Z1861">
        <v>-6.3133859420667102</v>
      </c>
      <c r="AA1861">
        <v>-2.384504692095812</v>
      </c>
      <c r="AB1861">
        <v>-0.538469672174272</v>
      </c>
      <c r="AC1861">
        <v>0.92082904486255868</v>
      </c>
      <c r="AD1861">
        <v>-3.120343925112425</v>
      </c>
      <c r="AE1861">
        <v>19.322432841226114</v>
      </c>
      <c r="AF1861">
        <v>-9.3518232367677498</v>
      </c>
      <c r="AG1861">
        <v>6.3465129189921266</v>
      </c>
      <c r="AH1861">
        <v>2.494335696560412</v>
      </c>
      <c r="AI1861">
        <v>-0.88498149920744795</v>
      </c>
      <c r="AJ1861">
        <v>-0.218628837227307</v>
      </c>
      <c r="AK1861">
        <v>-2.826139878973446</v>
      </c>
      <c r="AL1861">
        <v>-12.864550259628245</v>
      </c>
      <c r="AM1861">
        <v>2.5881872058861961E-6</v>
      </c>
      <c r="AN1861" s="2"/>
    </row>
    <row r="1862" spans="1:40" x14ac:dyDescent="0.45">
      <c r="A1862">
        <v>1694</v>
      </c>
      <c r="B1862" t="s">
        <v>601</v>
      </c>
      <c r="C1862">
        <v>2004</v>
      </c>
      <c r="D1862">
        <v>27</v>
      </c>
      <c r="E1862" t="s">
        <v>235</v>
      </c>
      <c r="F1862" t="s">
        <v>13</v>
      </c>
      <c r="G1862">
        <v>576</v>
      </c>
      <c r="H1862">
        <v>96</v>
      </c>
      <c r="I1862">
        <v>150</v>
      </c>
      <c r="J1862">
        <v>78</v>
      </c>
      <c r="K1862">
        <v>41</v>
      </c>
      <c r="L1862">
        <v>3</v>
      </c>
      <c r="M1862">
        <v>3</v>
      </c>
      <c r="N1862">
        <v>68</v>
      </c>
      <c r="O1862">
        <v>162</v>
      </c>
      <c r="P1862" s="28">
        <v>5</v>
      </c>
      <c r="Q1862">
        <v>5</v>
      </c>
      <c r="R1862">
        <v>-1.2</v>
      </c>
      <c r="S1862">
        <v>44</v>
      </c>
      <c r="T1862">
        <v>-2</v>
      </c>
      <c r="U1862">
        <v>-1</v>
      </c>
      <c r="V1862">
        <v>-47.217614202620098</v>
      </c>
      <c r="W1862">
        <v>10.485680742619891</v>
      </c>
      <c r="X1862">
        <v>3.3415640483555133</v>
      </c>
      <c r="Y1862">
        <v>14.474837396607164</v>
      </c>
      <c r="Z1862">
        <v>-4.6456990894453147</v>
      </c>
      <c r="AA1862">
        <v>-3.7601804759972417</v>
      </c>
      <c r="AB1862">
        <v>-0.40385225413070402</v>
      </c>
      <c r="AC1862">
        <v>0.1201081362864207</v>
      </c>
      <c r="AD1862">
        <v>-2.9469914848284011</v>
      </c>
      <c r="AE1862">
        <v>30.098405002679137</v>
      </c>
      <c r="AF1862">
        <v>-9.3518232367677498</v>
      </c>
      <c r="AG1862">
        <v>10.942263653434701</v>
      </c>
      <c r="AH1862">
        <v>-1.7607075505132319</v>
      </c>
      <c r="AI1862">
        <v>-4.8673982456409641</v>
      </c>
      <c r="AJ1862">
        <v>0.437257674454614</v>
      </c>
      <c r="AK1862">
        <v>0.134578089474926</v>
      </c>
      <c r="AL1862">
        <v>-4.9195717960313381</v>
      </c>
      <c r="AM1862">
        <v>7.2493206303037424E-3</v>
      </c>
      <c r="AN1862" s="2"/>
    </row>
    <row r="1863" spans="1:40" x14ac:dyDescent="0.45">
      <c r="A1863">
        <v>1695</v>
      </c>
      <c r="B1863" t="s">
        <v>947</v>
      </c>
      <c r="C1863">
        <v>1986</v>
      </c>
      <c r="D1863">
        <v>27</v>
      </c>
      <c r="E1863" t="s">
        <v>28</v>
      </c>
      <c r="F1863" t="s">
        <v>17</v>
      </c>
      <c r="G1863">
        <v>690</v>
      </c>
      <c r="H1863">
        <v>107</v>
      </c>
      <c r="I1863">
        <v>186</v>
      </c>
      <c r="J1863">
        <v>119</v>
      </c>
      <c r="K1863">
        <v>46</v>
      </c>
      <c r="L1863">
        <v>2</v>
      </c>
      <c r="M1863">
        <v>24</v>
      </c>
      <c r="N1863">
        <v>74</v>
      </c>
      <c r="O1863">
        <v>133</v>
      </c>
      <c r="P1863" s="28">
        <v>5</v>
      </c>
      <c r="Q1863">
        <v>4.3</v>
      </c>
      <c r="R1863">
        <v>-0.3</v>
      </c>
      <c r="S1863">
        <v>26</v>
      </c>
      <c r="T1863">
        <v>0</v>
      </c>
      <c r="U1863">
        <v>6</v>
      </c>
      <c r="V1863">
        <v>-47.217614202620098</v>
      </c>
      <c r="W1863">
        <v>12.560971722930077</v>
      </c>
      <c r="X1863">
        <v>3.7244515955629161</v>
      </c>
      <c r="Y1863">
        <v>17.948798371792883</v>
      </c>
      <c r="Z1863">
        <v>-7.0876691236409295</v>
      </c>
      <c r="AA1863">
        <v>-4.2187390706310524</v>
      </c>
      <c r="AB1863">
        <v>-0.269234836087136</v>
      </c>
      <c r="AC1863">
        <v>0.96086509029136558</v>
      </c>
      <c r="AD1863">
        <v>-3.2070201452544369</v>
      </c>
      <c r="AE1863">
        <v>24.710418921952623</v>
      </c>
      <c r="AF1863">
        <v>-9.3518232367677498</v>
      </c>
      <c r="AG1863">
        <v>9.4103467419538429</v>
      </c>
      <c r="AH1863">
        <v>-0.44017688762830798</v>
      </c>
      <c r="AI1863">
        <v>-2.8761898724242059</v>
      </c>
      <c r="AJ1863">
        <v>0</v>
      </c>
      <c r="AK1863">
        <v>-0.807468536849556</v>
      </c>
      <c r="AL1863">
        <v>-6.1600834674197626</v>
      </c>
      <c r="AM1863">
        <v>2.1076255074541561E-3</v>
      </c>
      <c r="AN1863" s="2"/>
    </row>
    <row r="1864" spans="1:40" x14ac:dyDescent="0.45">
      <c r="A1864">
        <v>1696</v>
      </c>
      <c r="B1864" t="s">
        <v>976</v>
      </c>
      <c r="C1864">
        <v>2004</v>
      </c>
      <c r="D1864">
        <v>30</v>
      </c>
      <c r="E1864" t="s">
        <v>22</v>
      </c>
      <c r="F1864" t="s">
        <v>13</v>
      </c>
      <c r="G1864">
        <v>680</v>
      </c>
      <c r="H1864">
        <v>109</v>
      </c>
      <c r="I1864">
        <v>174</v>
      </c>
      <c r="J1864">
        <v>107</v>
      </c>
      <c r="K1864">
        <v>34</v>
      </c>
      <c r="L1864">
        <v>2</v>
      </c>
      <c r="M1864">
        <v>3</v>
      </c>
      <c r="N1864">
        <v>88</v>
      </c>
      <c r="O1864">
        <v>137</v>
      </c>
      <c r="P1864" s="28">
        <v>5</v>
      </c>
      <c r="Q1864">
        <v>5.5</v>
      </c>
      <c r="R1864">
        <v>-1</v>
      </c>
      <c r="S1864">
        <v>36</v>
      </c>
      <c r="T1864">
        <v>1</v>
      </c>
      <c r="U1864">
        <v>-6</v>
      </c>
      <c r="V1864">
        <v>-47.217614202620098</v>
      </c>
      <c r="W1864">
        <v>12.378928654481815</v>
      </c>
      <c r="X1864">
        <v>3.7940675132369894</v>
      </c>
      <c r="Y1864">
        <v>16.790811380064312</v>
      </c>
      <c r="Z1864">
        <v>-6.3729461868031887</v>
      </c>
      <c r="AA1864">
        <v>-3.1181984435099079</v>
      </c>
      <c r="AB1864">
        <v>-0.269234836087136</v>
      </c>
      <c r="AC1864">
        <v>0.1201081362864207</v>
      </c>
      <c r="AD1864">
        <v>-3.8137536862485195</v>
      </c>
      <c r="AE1864">
        <v>25.453589415845936</v>
      </c>
      <c r="AF1864">
        <v>-9.3518232367677498</v>
      </c>
      <c r="AG1864">
        <v>12.036490018778171</v>
      </c>
      <c r="AH1864">
        <v>-1.4672562920943599</v>
      </c>
      <c r="AI1864">
        <v>-3.9824167464335156</v>
      </c>
      <c r="AJ1864">
        <v>-0.218628837227307</v>
      </c>
      <c r="AK1864">
        <v>0.807468536849556</v>
      </c>
      <c r="AL1864">
        <v>-4.4304088122485847</v>
      </c>
      <c r="AM1864">
        <v>1.1769450200882426E-2</v>
      </c>
      <c r="AN1864" s="2"/>
    </row>
    <row r="1865" spans="1:40" x14ac:dyDescent="0.45">
      <c r="A1865">
        <v>1697</v>
      </c>
      <c r="B1865" t="s">
        <v>977</v>
      </c>
      <c r="C1865">
        <v>2022</v>
      </c>
      <c r="D1865">
        <v>24</v>
      </c>
      <c r="E1865" t="s">
        <v>46</v>
      </c>
      <c r="F1865" t="s">
        <v>13</v>
      </c>
      <c r="G1865">
        <v>558</v>
      </c>
      <c r="H1865">
        <v>72</v>
      </c>
      <c r="I1865">
        <v>132</v>
      </c>
      <c r="J1865">
        <v>88</v>
      </c>
      <c r="K1865">
        <v>20</v>
      </c>
      <c r="L1865">
        <v>2</v>
      </c>
      <c r="M1865">
        <v>11</v>
      </c>
      <c r="N1865">
        <v>22</v>
      </c>
      <c r="O1865">
        <v>102</v>
      </c>
      <c r="P1865" s="28">
        <v>5</v>
      </c>
      <c r="Q1865">
        <v>3.3</v>
      </c>
      <c r="R1865">
        <v>2.6</v>
      </c>
      <c r="S1865">
        <v>1</v>
      </c>
      <c r="T1865">
        <v>3</v>
      </c>
      <c r="U1865">
        <v>16</v>
      </c>
      <c r="V1865">
        <v>-47.217614202620098</v>
      </c>
      <c r="W1865">
        <v>10.158003219413018</v>
      </c>
      <c r="X1865">
        <v>2.506173036266635</v>
      </c>
      <c r="Y1865">
        <v>12.737856909014305</v>
      </c>
      <c r="Z1865">
        <v>-5.2413015368100986</v>
      </c>
      <c r="AA1865">
        <v>-1.83423437853524</v>
      </c>
      <c r="AB1865">
        <v>-0.269234836087136</v>
      </c>
      <c r="AC1865">
        <v>0.44039649971687589</v>
      </c>
      <c r="AD1865">
        <v>-0.95343842156212988</v>
      </c>
      <c r="AE1865">
        <v>18.950847594279455</v>
      </c>
      <c r="AF1865">
        <v>-9.3518232367677498</v>
      </c>
      <c r="AG1865">
        <v>7.2218940112669019</v>
      </c>
      <c r="AH1865">
        <v>3.814866359445336</v>
      </c>
      <c r="AI1865">
        <v>-0.11062268740093099</v>
      </c>
      <c r="AJ1865">
        <v>-0.65588651168192103</v>
      </c>
      <c r="AK1865">
        <v>-2.153249431598816</v>
      </c>
      <c r="AL1865">
        <v>-11.957367613661589</v>
      </c>
      <c r="AM1865">
        <v>6.4117774930807686E-6</v>
      </c>
      <c r="AN1865" s="2"/>
    </row>
    <row r="1866" spans="1:40" x14ac:dyDescent="0.45">
      <c r="A1866">
        <v>1698</v>
      </c>
      <c r="B1866" t="s">
        <v>129</v>
      </c>
      <c r="C1866">
        <v>1992</v>
      </c>
      <c r="D1866">
        <v>31</v>
      </c>
      <c r="E1866" t="s">
        <v>19</v>
      </c>
      <c r="F1866" t="s">
        <v>17</v>
      </c>
      <c r="G1866">
        <v>689</v>
      </c>
      <c r="H1866">
        <v>98</v>
      </c>
      <c r="I1866">
        <v>199</v>
      </c>
      <c r="J1866">
        <v>138</v>
      </c>
      <c r="K1866">
        <v>39</v>
      </c>
      <c r="L1866">
        <v>1</v>
      </c>
      <c r="M1866">
        <v>5</v>
      </c>
      <c r="N1866">
        <v>37</v>
      </c>
      <c r="O1866">
        <v>124</v>
      </c>
      <c r="P1866" s="28">
        <v>5</v>
      </c>
      <c r="Q1866">
        <v>4.4000000000000004</v>
      </c>
      <c r="R1866">
        <v>0.7</v>
      </c>
      <c r="S1866">
        <v>19</v>
      </c>
      <c r="T1866">
        <v>0</v>
      </c>
      <c r="U1866">
        <v>4</v>
      </c>
      <c r="V1866">
        <v>-47.217614202620098</v>
      </c>
      <c r="W1866">
        <v>12.542767416085251</v>
      </c>
      <c r="X1866">
        <v>3.4111799660295867</v>
      </c>
      <c r="Y1866">
        <v>19.203284279498838</v>
      </c>
      <c r="Z1866">
        <v>-8.2193137736340187</v>
      </c>
      <c r="AA1866">
        <v>-3.5767570381437181</v>
      </c>
      <c r="AB1866">
        <v>-0.134617418043568</v>
      </c>
      <c r="AC1866">
        <v>0.20018022714403449</v>
      </c>
      <c r="AD1866">
        <v>-1.6035100726272185</v>
      </c>
      <c r="AE1866">
        <v>23.038285310692672</v>
      </c>
      <c r="AF1866">
        <v>-9.3518232367677498</v>
      </c>
      <c r="AG1866">
        <v>9.6291920150225376</v>
      </c>
      <c r="AH1866">
        <v>1.0270794044660518</v>
      </c>
      <c r="AI1866">
        <v>-2.1018310606176889</v>
      </c>
      <c r="AJ1866">
        <v>0</v>
      </c>
      <c r="AK1866">
        <v>-0.538312357899704</v>
      </c>
      <c r="AL1866">
        <v>-3.6918105414147924</v>
      </c>
      <c r="AM1866">
        <v>2.432059476969959E-2</v>
      </c>
      <c r="AN1866" s="2"/>
    </row>
    <row r="1867" spans="1:40" x14ac:dyDescent="0.45">
      <c r="A1867">
        <v>1699</v>
      </c>
      <c r="B1867" t="s">
        <v>195</v>
      </c>
      <c r="C1867">
        <v>1965</v>
      </c>
      <c r="D1867">
        <v>25</v>
      </c>
      <c r="E1867" t="s">
        <v>40</v>
      </c>
      <c r="F1867" t="s">
        <v>13</v>
      </c>
      <c r="G1867">
        <v>571</v>
      </c>
      <c r="H1867">
        <v>78</v>
      </c>
      <c r="I1867">
        <v>154</v>
      </c>
      <c r="J1867">
        <v>86</v>
      </c>
      <c r="K1867">
        <v>45</v>
      </c>
      <c r="L1867">
        <v>3</v>
      </c>
      <c r="M1867">
        <v>7</v>
      </c>
      <c r="N1867">
        <v>70</v>
      </c>
      <c r="O1867">
        <v>156</v>
      </c>
      <c r="P1867" s="28">
        <v>5</v>
      </c>
      <c r="Q1867">
        <v>5.3</v>
      </c>
      <c r="R1867">
        <v>-1</v>
      </c>
      <c r="S1867">
        <v>39</v>
      </c>
      <c r="T1867">
        <v>0</v>
      </c>
      <c r="U1867">
        <v>-2</v>
      </c>
      <c r="V1867">
        <v>-47.217614202620098</v>
      </c>
      <c r="W1867">
        <v>10.39465920839576</v>
      </c>
      <c r="X1867">
        <v>2.7150207892888547</v>
      </c>
      <c r="Y1867">
        <v>14.86083306051669</v>
      </c>
      <c r="Z1867">
        <v>-5.1221810473371425</v>
      </c>
      <c r="AA1867">
        <v>-4.1270273517042897</v>
      </c>
      <c r="AB1867">
        <v>-0.40385225413070402</v>
      </c>
      <c r="AC1867">
        <v>0.28025231800164829</v>
      </c>
      <c r="AD1867">
        <v>-3.033667704970413</v>
      </c>
      <c r="AE1867">
        <v>28.983649261839169</v>
      </c>
      <c r="AF1867">
        <v>-9.3518232367677498</v>
      </c>
      <c r="AG1867">
        <v>11.598799472640783</v>
      </c>
      <c r="AH1867">
        <v>-1.4672562920943599</v>
      </c>
      <c r="AI1867">
        <v>-4.3142848086363088</v>
      </c>
      <c r="AJ1867">
        <v>0</v>
      </c>
      <c r="AK1867">
        <v>0.269156178949852</v>
      </c>
      <c r="AL1867">
        <v>-5.935336608628309</v>
      </c>
      <c r="AM1867">
        <v>2.6373584469263924E-3</v>
      </c>
      <c r="AN1867" s="2"/>
    </row>
    <row r="1868" spans="1:40" x14ac:dyDescent="0.45">
      <c r="A1868">
        <v>1700</v>
      </c>
      <c r="B1868" t="s">
        <v>579</v>
      </c>
      <c r="C1868">
        <v>2009</v>
      </c>
      <c r="D1868">
        <v>26</v>
      </c>
      <c r="E1868" t="s">
        <v>46</v>
      </c>
      <c r="F1868" t="s">
        <v>17</v>
      </c>
      <c r="G1868">
        <v>678</v>
      </c>
      <c r="H1868">
        <v>97</v>
      </c>
      <c r="I1868">
        <v>173</v>
      </c>
      <c r="J1868">
        <v>131</v>
      </c>
      <c r="K1868">
        <v>27</v>
      </c>
      <c r="L1868">
        <v>12</v>
      </c>
      <c r="M1868">
        <v>61</v>
      </c>
      <c r="N1868">
        <v>63</v>
      </c>
      <c r="O1868">
        <v>97</v>
      </c>
      <c r="P1868" s="28">
        <v>5</v>
      </c>
      <c r="Q1868">
        <v>3.8</v>
      </c>
      <c r="R1868">
        <v>1.5</v>
      </c>
      <c r="S1868">
        <v>0</v>
      </c>
      <c r="T1868">
        <v>4</v>
      </c>
      <c r="U1868">
        <v>11</v>
      </c>
      <c r="V1868">
        <v>-47.217614202620098</v>
      </c>
      <c r="W1868">
        <v>12.342520040792163</v>
      </c>
      <c r="X1868">
        <v>3.37637200719255</v>
      </c>
      <c r="Y1868">
        <v>16.694312464086931</v>
      </c>
      <c r="Z1868">
        <v>-7.8023920604786703</v>
      </c>
      <c r="AA1868">
        <v>-2.4762164110225742</v>
      </c>
      <c r="AB1868">
        <v>-1.6154090165228161</v>
      </c>
      <c r="AC1868">
        <v>2.4421987711572211</v>
      </c>
      <c r="AD1868">
        <v>-2.7303009344733717</v>
      </c>
      <c r="AE1868">
        <v>18.021884476912817</v>
      </c>
      <c r="AF1868">
        <v>-9.3518232367677498</v>
      </c>
      <c r="AG1868">
        <v>8.3161203766103728</v>
      </c>
      <c r="AH1868">
        <v>2.2008844381415398</v>
      </c>
      <c r="AI1868">
        <v>0</v>
      </c>
      <c r="AJ1868">
        <v>-0.874515348909228</v>
      </c>
      <c r="AK1868">
        <v>-1.480358984224186</v>
      </c>
      <c r="AL1868">
        <v>-10.154337620125093</v>
      </c>
      <c r="AM1868">
        <v>3.8905437861727312E-5</v>
      </c>
      <c r="AN1868" s="2"/>
    </row>
    <row r="1869" spans="1:40" x14ac:dyDescent="0.45">
      <c r="A1869">
        <v>1701</v>
      </c>
      <c r="B1869" t="s">
        <v>978</v>
      </c>
      <c r="C1869">
        <v>1969</v>
      </c>
      <c r="D1869">
        <v>27</v>
      </c>
      <c r="E1869" t="s">
        <v>604</v>
      </c>
      <c r="F1869" t="s">
        <v>13</v>
      </c>
      <c r="G1869">
        <v>639</v>
      </c>
      <c r="H1869">
        <v>71</v>
      </c>
      <c r="I1869">
        <v>153</v>
      </c>
      <c r="J1869">
        <v>128</v>
      </c>
      <c r="K1869">
        <v>18</v>
      </c>
      <c r="L1869">
        <v>5</v>
      </c>
      <c r="M1869">
        <v>2</v>
      </c>
      <c r="N1869">
        <v>50</v>
      </c>
      <c r="O1869">
        <v>89</v>
      </c>
      <c r="P1869" s="28">
        <v>5</v>
      </c>
      <c r="Q1869">
        <v>2.7</v>
      </c>
      <c r="R1869">
        <v>3.3</v>
      </c>
      <c r="S1869">
        <v>-6</v>
      </c>
      <c r="T1869">
        <v>-1</v>
      </c>
      <c r="U1869">
        <v>21</v>
      </c>
      <c r="V1869">
        <v>-47.217614202620098</v>
      </c>
      <c r="W1869">
        <v>11.632552073843941</v>
      </c>
      <c r="X1869">
        <v>2.4713650774295988</v>
      </c>
      <c r="Y1869">
        <v>14.764334144539308</v>
      </c>
      <c r="Z1869">
        <v>-7.6237113262692349</v>
      </c>
      <c r="AA1869">
        <v>-1.650810940681716</v>
      </c>
      <c r="AB1869">
        <v>-0.67308709021783997</v>
      </c>
      <c r="AC1869">
        <v>8.0072090857613798E-2</v>
      </c>
      <c r="AD1869">
        <v>-2.1669055035502951</v>
      </c>
      <c r="AE1869">
        <v>16.535543489126191</v>
      </c>
      <c r="AF1869">
        <v>-9.3518232367677498</v>
      </c>
      <c r="AG1869">
        <v>5.9088223728547389</v>
      </c>
      <c r="AH1869">
        <v>4.8419457639113874</v>
      </c>
      <c r="AI1869">
        <v>0.66373612440558594</v>
      </c>
      <c r="AJ1869">
        <v>0.218628837227307</v>
      </c>
      <c r="AK1869">
        <v>-2.826139878973446</v>
      </c>
      <c r="AL1869">
        <v>-14.393092204884715</v>
      </c>
      <c r="AM1869">
        <v>5.6125372208278866E-7</v>
      </c>
      <c r="AN1869" s="2"/>
    </row>
    <row r="1870" spans="1:40" x14ac:dyDescent="0.45">
      <c r="A1870">
        <v>1702</v>
      </c>
      <c r="B1870" t="s">
        <v>477</v>
      </c>
      <c r="C1870">
        <v>2015</v>
      </c>
      <c r="D1870">
        <v>29</v>
      </c>
      <c r="E1870" t="s">
        <v>25</v>
      </c>
      <c r="F1870" t="s">
        <v>17</v>
      </c>
      <c r="G1870">
        <v>665</v>
      </c>
      <c r="H1870">
        <v>101</v>
      </c>
      <c r="I1870">
        <v>156</v>
      </c>
      <c r="J1870">
        <v>81</v>
      </c>
      <c r="K1870">
        <v>44</v>
      </c>
      <c r="L1870">
        <v>3</v>
      </c>
      <c r="M1870">
        <v>4</v>
      </c>
      <c r="N1870">
        <v>81</v>
      </c>
      <c r="O1870">
        <v>135</v>
      </c>
      <c r="P1870" s="28">
        <v>5</v>
      </c>
      <c r="Q1870">
        <v>5.2</v>
      </c>
      <c r="R1870">
        <v>0.1</v>
      </c>
      <c r="S1870">
        <v>28</v>
      </c>
      <c r="T1870">
        <v>0</v>
      </c>
      <c r="U1870">
        <v>-2</v>
      </c>
      <c r="V1870">
        <v>-47.217614202620098</v>
      </c>
      <c r="W1870">
        <v>12.105864051809421</v>
      </c>
      <c r="X1870">
        <v>3.5156038425406964</v>
      </c>
      <c r="Y1870">
        <v>15.053830892471451</v>
      </c>
      <c r="Z1870">
        <v>-4.8243798236547502</v>
      </c>
      <c r="AA1870">
        <v>-4.0353156327775279</v>
      </c>
      <c r="AB1870">
        <v>-0.40385225413070402</v>
      </c>
      <c r="AC1870">
        <v>0.1601441817152276</v>
      </c>
      <c r="AD1870">
        <v>-3.5103869157514782</v>
      </c>
      <c r="AE1870">
        <v>25.082004168899282</v>
      </c>
      <c r="AF1870">
        <v>-9.3518232367677498</v>
      </c>
      <c r="AG1870">
        <v>11.379954199572088</v>
      </c>
      <c r="AH1870">
        <v>0.14672562920943599</v>
      </c>
      <c r="AI1870">
        <v>-3.097435247226068</v>
      </c>
      <c r="AJ1870">
        <v>0</v>
      </c>
      <c r="AK1870">
        <v>0.269156178949852</v>
      </c>
      <c r="AL1870">
        <v>-4.7275241677609285</v>
      </c>
      <c r="AM1870">
        <v>8.7707443512951202E-3</v>
      </c>
      <c r="AN1870" s="2"/>
    </row>
    <row r="1871" spans="1:40" x14ac:dyDescent="0.45">
      <c r="A1871">
        <v>1703</v>
      </c>
      <c r="B1871" t="s">
        <v>418</v>
      </c>
      <c r="C1871">
        <v>2013</v>
      </c>
      <c r="D1871">
        <v>31</v>
      </c>
      <c r="E1871" t="s">
        <v>70</v>
      </c>
      <c r="F1871" t="s">
        <v>13</v>
      </c>
      <c r="G1871">
        <v>614</v>
      </c>
      <c r="H1871">
        <v>85</v>
      </c>
      <c r="I1871">
        <v>151</v>
      </c>
      <c r="J1871">
        <v>105</v>
      </c>
      <c r="K1871">
        <v>31</v>
      </c>
      <c r="L1871">
        <v>2</v>
      </c>
      <c r="M1871">
        <v>15</v>
      </c>
      <c r="N1871">
        <v>51</v>
      </c>
      <c r="O1871">
        <v>106</v>
      </c>
      <c r="P1871" s="28">
        <v>5</v>
      </c>
      <c r="Q1871">
        <v>3.7</v>
      </c>
      <c r="R1871">
        <v>1.6</v>
      </c>
      <c r="S1871">
        <v>11</v>
      </c>
      <c r="T1871">
        <v>0</v>
      </c>
      <c r="U1871">
        <v>10</v>
      </c>
      <c r="V1871">
        <v>-47.217614202620098</v>
      </c>
      <c r="W1871">
        <v>11.177444402723285</v>
      </c>
      <c r="X1871">
        <v>2.9586765011481111</v>
      </c>
      <c r="Y1871">
        <v>14.571336312584545</v>
      </c>
      <c r="Z1871">
        <v>-6.2538256973302317</v>
      </c>
      <c r="AA1871">
        <v>-2.8430632867296222</v>
      </c>
      <c r="AB1871">
        <v>-0.269234836087136</v>
      </c>
      <c r="AC1871">
        <v>0.60054068143210348</v>
      </c>
      <c r="AD1871">
        <v>-2.2102436136213011</v>
      </c>
      <c r="AE1871">
        <v>19.694018088172768</v>
      </c>
      <c r="AF1871">
        <v>-9.3518232367677498</v>
      </c>
      <c r="AG1871">
        <v>8.0972751035416781</v>
      </c>
      <c r="AH1871">
        <v>2.3476100673509759</v>
      </c>
      <c r="AI1871">
        <v>-1.216849561410241</v>
      </c>
      <c r="AJ1871">
        <v>0</v>
      </c>
      <c r="AK1871">
        <v>-1.34578089474926</v>
      </c>
      <c r="AL1871">
        <v>-11.261534172362175</v>
      </c>
      <c r="AM1871">
        <v>1.2857965821348517E-5</v>
      </c>
      <c r="AN1871" s="2"/>
    </row>
    <row r="1872" spans="1:40" x14ac:dyDescent="0.45">
      <c r="A1872">
        <v>1704</v>
      </c>
      <c r="B1872" t="s">
        <v>728</v>
      </c>
      <c r="C1872">
        <v>2010</v>
      </c>
      <c r="D1872">
        <v>26</v>
      </c>
      <c r="E1872" t="s">
        <v>19</v>
      </c>
      <c r="F1872" t="s">
        <v>17</v>
      </c>
      <c r="G1872">
        <v>651</v>
      </c>
      <c r="H1872">
        <v>100</v>
      </c>
      <c r="I1872">
        <v>184</v>
      </c>
      <c r="J1872">
        <v>126</v>
      </c>
      <c r="K1872">
        <v>40</v>
      </c>
      <c r="L1872">
        <v>3</v>
      </c>
      <c r="M1872">
        <v>5</v>
      </c>
      <c r="N1872">
        <v>40</v>
      </c>
      <c r="O1872">
        <v>119</v>
      </c>
      <c r="P1872" s="28">
        <v>5</v>
      </c>
      <c r="Q1872">
        <v>3.9</v>
      </c>
      <c r="R1872">
        <v>1.4</v>
      </c>
      <c r="S1872">
        <v>16</v>
      </c>
      <c r="T1872">
        <v>-1</v>
      </c>
      <c r="U1872">
        <v>10</v>
      </c>
      <c r="V1872">
        <v>-47.217614202620098</v>
      </c>
      <c r="W1872">
        <v>11.851003755981855</v>
      </c>
      <c r="X1872">
        <v>3.4807958837036601</v>
      </c>
      <c r="Y1872">
        <v>17.755800539838123</v>
      </c>
      <c r="Z1872">
        <v>-7.5045908367962779</v>
      </c>
      <c r="AA1872">
        <v>-3.6684687570704799</v>
      </c>
      <c r="AB1872">
        <v>-0.40385225413070402</v>
      </c>
      <c r="AC1872">
        <v>0.20018022714403449</v>
      </c>
      <c r="AD1872">
        <v>-1.7335244028402361</v>
      </c>
      <c r="AE1872">
        <v>22.109322193326033</v>
      </c>
      <c r="AF1872">
        <v>-9.3518232367677498</v>
      </c>
      <c r="AG1872">
        <v>8.5349656496790658</v>
      </c>
      <c r="AH1872">
        <v>2.0541588089321037</v>
      </c>
      <c r="AI1872">
        <v>-1.7699629984148959</v>
      </c>
      <c r="AJ1872">
        <v>0.218628837227307</v>
      </c>
      <c r="AK1872">
        <v>-1.34578089474926</v>
      </c>
      <c r="AL1872">
        <v>-6.7907616875575192</v>
      </c>
      <c r="AM1872">
        <v>1.1228500162785799E-3</v>
      </c>
      <c r="AN1872" s="2"/>
    </row>
    <row r="1873" spans="1:40" x14ac:dyDescent="0.45">
      <c r="A1873">
        <v>1705</v>
      </c>
      <c r="B1873" t="s">
        <v>167</v>
      </c>
      <c r="C1873">
        <v>1978</v>
      </c>
      <c r="D1873">
        <v>32</v>
      </c>
      <c r="E1873" t="s">
        <v>76</v>
      </c>
      <c r="F1873" t="s">
        <v>13</v>
      </c>
      <c r="G1873">
        <v>651</v>
      </c>
      <c r="H1873">
        <v>85</v>
      </c>
      <c r="I1873">
        <v>188</v>
      </c>
      <c r="J1873">
        <v>147</v>
      </c>
      <c r="K1873">
        <v>26</v>
      </c>
      <c r="L1873">
        <v>10</v>
      </c>
      <c r="M1873">
        <v>27</v>
      </c>
      <c r="N1873">
        <v>78</v>
      </c>
      <c r="O1873">
        <v>139</v>
      </c>
      <c r="P1873" s="28">
        <v>5</v>
      </c>
      <c r="Q1873">
        <v>5.0999999999999996</v>
      </c>
      <c r="R1873">
        <v>-0.9</v>
      </c>
      <c r="S1873">
        <v>26</v>
      </c>
      <c r="T1873">
        <v>0</v>
      </c>
      <c r="U1873">
        <v>-1</v>
      </c>
      <c r="V1873">
        <v>-47.217614202620098</v>
      </c>
      <c r="W1873">
        <v>11.851003755981855</v>
      </c>
      <c r="X1873">
        <v>2.9586765011481111</v>
      </c>
      <c r="Y1873">
        <v>18.141796203747646</v>
      </c>
      <c r="Z1873">
        <v>-8.7553559762623241</v>
      </c>
      <c r="AA1873">
        <v>-2.384504692095812</v>
      </c>
      <c r="AB1873">
        <v>-1.3461741804356799</v>
      </c>
      <c r="AC1873">
        <v>1.0809732265777863</v>
      </c>
      <c r="AD1873">
        <v>-3.3803725855384603</v>
      </c>
      <c r="AE1873">
        <v>25.825174662792591</v>
      </c>
      <c r="AF1873">
        <v>-9.3518232367677498</v>
      </c>
      <c r="AG1873">
        <v>11.161108926503394</v>
      </c>
      <c r="AH1873">
        <v>-1.320530662884924</v>
      </c>
      <c r="AI1873">
        <v>-2.8761898724242059</v>
      </c>
      <c r="AJ1873">
        <v>0</v>
      </c>
      <c r="AK1873">
        <v>0.134578089474926</v>
      </c>
      <c r="AL1873">
        <v>-5.479254042802939</v>
      </c>
      <c r="AM1873">
        <v>4.1551040731112095E-3</v>
      </c>
      <c r="AN1873" s="2"/>
    </row>
    <row r="1874" spans="1:40" x14ac:dyDescent="0.45">
      <c r="A1874">
        <v>1706</v>
      </c>
      <c r="B1874" t="s">
        <v>941</v>
      </c>
      <c r="C1874">
        <v>1986</v>
      </c>
      <c r="D1874">
        <v>24</v>
      </c>
      <c r="E1874" t="s">
        <v>55</v>
      </c>
      <c r="F1874" t="s">
        <v>13</v>
      </c>
      <c r="G1874">
        <v>727</v>
      </c>
      <c r="H1874">
        <v>91</v>
      </c>
      <c r="I1874">
        <v>213</v>
      </c>
      <c r="J1874">
        <v>161</v>
      </c>
      <c r="K1874">
        <v>33</v>
      </c>
      <c r="L1874">
        <v>9</v>
      </c>
      <c r="M1874">
        <v>25</v>
      </c>
      <c r="N1874">
        <v>27</v>
      </c>
      <c r="O1874">
        <v>105</v>
      </c>
      <c r="P1874" s="28">
        <v>5</v>
      </c>
      <c r="Q1874">
        <v>4.5999999999999996</v>
      </c>
      <c r="R1874">
        <v>1.5</v>
      </c>
      <c r="S1874">
        <v>7</v>
      </c>
      <c r="T1874">
        <v>5</v>
      </c>
      <c r="U1874">
        <v>4</v>
      </c>
      <c r="V1874">
        <v>-47.217614202620098</v>
      </c>
      <c r="W1874">
        <v>13.234531076188647</v>
      </c>
      <c r="X1874">
        <v>3.1675242541703308</v>
      </c>
      <c r="Y1874">
        <v>20.554269103182175</v>
      </c>
      <c r="Z1874">
        <v>-9.5891994025730227</v>
      </c>
      <c r="AA1874">
        <v>-3.0264867245831457</v>
      </c>
      <c r="AB1874">
        <v>-1.211556762392112</v>
      </c>
      <c r="AC1874">
        <v>1.0009011357201725</v>
      </c>
      <c r="AD1874">
        <v>-1.1701289719171593</v>
      </c>
      <c r="AE1874">
        <v>19.508225464699439</v>
      </c>
      <c r="AF1874">
        <v>-9.3518232367677498</v>
      </c>
      <c r="AG1874">
        <v>10.066882561159924</v>
      </c>
      <c r="AH1874">
        <v>2.2008844381415398</v>
      </c>
      <c r="AI1874">
        <v>-0.774358811806517</v>
      </c>
      <c r="AJ1874">
        <v>-1.093144186136535</v>
      </c>
      <c r="AK1874">
        <v>-0.538312357899704</v>
      </c>
      <c r="AL1874">
        <v>-4.2394066234338181</v>
      </c>
      <c r="AM1874">
        <v>1.4211271774096602E-2</v>
      </c>
      <c r="AN1874" s="2"/>
    </row>
    <row r="1875" spans="1:40" x14ac:dyDescent="0.45">
      <c r="A1875">
        <v>1707</v>
      </c>
      <c r="B1875" t="s">
        <v>24</v>
      </c>
      <c r="C1875">
        <v>2016</v>
      </c>
      <c r="D1875">
        <v>28</v>
      </c>
      <c r="E1875" t="s">
        <v>317</v>
      </c>
      <c r="F1875" t="s">
        <v>17</v>
      </c>
      <c r="G1875">
        <v>705</v>
      </c>
      <c r="H1875">
        <v>106</v>
      </c>
      <c r="I1875">
        <v>172</v>
      </c>
      <c r="J1875">
        <v>112</v>
      </c>
      <c r="K1875">
        <v>33</v>
      </c>
      <c r="L1875">
        <v>3</v>
      </c>
      <c r="M1875">
        <v>32</v>
      </c>
      <c r="N1875">
        <v>110</v>
      </c>
      <c r="O1875">
        <v>133</v>
      </c>
      <c r="P1875" s="28">
        <v>5</v>
      </c>
      <c r="Q1875">
        <v>4.4000000000000004</v>
      </c>
      <c r="R1875">
        <v>-0.3</v>
      </c>
      <c r="S1875">
        <v>28</v>
      </c>
      <c r="T1875">
        <v>-1</v>
      </c>
      <c r="U1875">
        <v>6</v>
      </c>
      <c r="V1875">
        <v>-47.217614202620098</v>
      </c>
      <c r="W1875">
        <v>12.834036325602471</v>
      </c>
      <c r="X1875">
        <v>3.6896436367258794</v>
      </c>
      <c r="Y1875">
        <v>16.597813548109549</v>
      </c>
      <c r="Z1875">
        <v>-6.6707474104855802</v>
      </c>
      <c r="AA1875">
        <v>-3.0264867245831457</v>
      </c>
      <c r="AB1875">
        <v>-0.40385225413070402</v>
      </c>
      <c r="AC1875">
        <v>1.2811534537218208</v>
      </c>
      <c r="AD1875">
        <v>-4.7671921078106489</v>
      </c>
      <c r="AE1875">
        <v>24.710418921952623</v>
      </c>
      <c r="AF1875">
        <v>-9.3518232367677498</v>
      </c>
      <c r="AG1875">
        <v>9.6291920150225376</v>
      </c>
      <c r="AH1875">
        <v>-0.44017688762830798</v>
      </c>
      <c r="AI1875">
        <v>-3.097435247226068</v>
      </c>
      <c r="AJ1875">
        <v>0.218628837227307</v>
      </c>
      <c r="AK1875">
        <v>-0.807468536849556</v>
      </c>
      <c r="AL1875">
        <v>-6.8219098697396712</v>
      </c>
      <c r="AM1875">
        <v>1.0884518489894239E-3</v>
      </c>
      <c r="AN1875" s="2"/>
    </row>
    <row r="1876" spans="1:40" x14ac:dyDescent="0.45">
      <c r="A1876">
        <v>1708</v>
      </c>
      <c r="B1876" t="s">
        <v>526</v>
      </c>
      <c r="C1876">
        <v>1952</v>
      </c>
      <c r="D1876">
        <v>34</v>
      </c>
      <c r="E1876" t="s">
        <v>251</v>
      </c>
      <c r="F1876" t="s">
        <v>17</v>
      </c>
      <c r="G1876">
        <v>607</v>
      </c>
      <c r="H1876">
        <v>69</v>
      </c>
      <c r="I1876">
        <v>151</v>
      </c>
      <c r="J1876">
        <v>102</v>
      </c>
      <c r="K1876">
        <v>22</v>
      </c>
      <c r="L1876">
        <v>2</v>
      </c>
      <c r="M1876">
        <v>0</v>
      </c>
      <c r="N1876">
        <v>77</v>
      </c>
      <c r="O1876">
        <v>142</v>
      </c>
      <c r="P1876" s="28">
        <v>5</v>
      </c>
      <c r="Q1876">
        <v>4.8</v>
      </c>
      <c r="R1876">
        <v>-0.5</v>
      </c>
      <c r="S1876">
        <v>31</v>
      </c>
      <c r="T1876">
        <v>0</v>
      </c>
      <c r="U1876">
        <v>2</v>
      </c>
      <c r="V1876">
        <v>-47.217614202620098</v>
      </c>
      <c r="W1876">
        <v>11.050014254809502</v>
      </c>
      <c r="X1876">
        <v>2.4017491597555254</v>
      </c>
      <c r="Y1876">
        <v>14.571336312584545</v>
      </c>
      <c r="Z1876">
        <v>-6.0751449631207963</v>
      </c>
      <c r="AA1876">
        <v>-2.017657816388764</v>
      </c>
      <c r="AB1876">
        <v>-0.269234836087136</v>
      </c>
      <c r="AC1876">
        <v>0</v>
      </c>
      <c r="AD1876">
        <v>-3.3370344754674544</v>
      </c>
      <c r="AE1876">
        <v>26.382552533212579</v>
      </c>
      <c r="AF1876">
        <v>-9.3518232367677498</v>
      </c>
      <c r="AG1876">
        <v>10.504573107297313</v>
      </c>
      <c r="AH1876">
        <v>-0.73362814604717996</v>
      </c>
      <c r="AI1876">
        <v>-3.4293033094288607</v>
      </c>
      <c r="AJ1876">
        <v>0</v>
      </c>
      <c r="AK1876">
        <v>-0.269156178949852</v>
      </c>
      <c r="AL1876">
        <v>-7.7903717972184241</v>
      </c>
      <c r="AM1876">
        <v>4.1352796710387632E-4</v>
      </c>
      <c r="AN1876" s="2"/>
    </row>
    <row r="1877" spans="1:40" x14ac:dyDescent="0.45">
      <c r="A1877">
        <v>1709</v>
      </c>
      <c r="B1877" t="s">
        <v>334</v>
      </c>
      <c r="C1877">
        <v>1997</v>
      </c>
      <c r="D1877">
        <v>23</v>
      </c>
      <c r="E1877" t="s">
        <v>22</v>
      </c>
      <c r="F1877" t="s">
        <v>13</v>
      </c>
      <c r="G1877">
        <v>748</v>
      </c>
      <c r="H1877">
        <v>116</v>
      </c>
      <c r="I1877">
        <v>190</v>
      </c>
      <c r="J1877">
        <v>142</v>
      </c>
      <c r="K1877">
        <v>31</v>
      </c>
      <c r="L1877">
        <v>7</v>
      </c>
      <c r="M1877">
        <v>23</v>
      </c>
      <c r="N1877">
        <v>74</v>
      </c>
      <c r="O1877">
        <v>103</v>
      </c>
      <c r="P1877" s="28">
        <v>5</v>
      </c>
      <c r="Q1877">
        <v>5.2</v>
      </c>
      <c r="R1877">
        <v>0.8</v>
      </c>
      <c r="S1877">
        <v>14</v>
      </c>
      <c r="T1877">
        <v>1</v>
      </c>
      <c r="U1877">
        <v>-3</v>
      </c>
      <c r="V1877">
        <v>-47.217614202620098</v>
      </c>
      <c r="W1877">
        <v>13.616821519929996</v>
      </c>
      <c r="X1877">
        <v>4.0377232250962454</v>
      </c>
      <c r="Y1877">
        <v>18.334794035702409</v>
      </c>
      <c r="Z1877">
        <v>-8.4575547525799326</v>
      </c>
      <c r="AA1877">
        <v>-2.8430632867296222</v>
      </c>
      <c r="AB1877">
        <v>-0.94232192630497602</v>
      </c>
      <c r="AC1877">
        <v>0.92082904486255868</v>
      </c>
      <c r="AD1877">
        <v>-3.2070201452544369</v>
      </c>
      <c r="AE1877">
        <v>19.136640217752785</v>
      </c>
      <c r="AF1877">
        <v>-9.3518232367677498</v>
      </c>
      <c r="AG1877">
        <v>11.379954199572088</v>
      </c>
      <c r="AH1877">
        <v>1.1738050336754879</v>
      </c>
      <c r="AI1877">
        <v>-1.548717623613034</v>
      </c>
      <c r="AJ1877">
        <v>-0.218628837227307</v>
      </c>
      <c r="AK1877">
        <v>0.403734268424778</v>
      </c>
      <c r="AL1877">
        <v>-4.7824424660808091</v>
      </c>
      <c r="AM1877">
        <v>8.3059504188434333E-3</v>
      </c>
      <c r="AN1877" s="2"/>
    </row>
    <row r="1878" spans="1:40" x14ac:dyDescent="0.45">
      <c r="A1878">
        <v>1710</v>
      </c>
      <c r="B1878" t="s">
        <v>979</v>
      </c>
      <c r="C1878">
        <v>2004</v>
      </c>
      <c r="D1878">
        <v>28</v>
      </c>
      <c r="E1878" t="s">
        <v>31</v>
      </c>
      <c r="F1878" t="s">
        <v>13</v>
      </c>
      <c r="G1878">
        <v>658</v>
      </c>
      <c r="H1878">
        <v>103</v>
      </c>
      <c r="I1878">
        <v>180</v>
      </c>
      <c r="J1878">
        <v>112</v>
      </c>
      <c r="K1878">
        <v>37</v>
      </c>
      <c r="L1878">
        <v>0</v>
      </c>
      <c r="M1878">
        <v>11</v>
      </c>
      <c r="N1878">
        <v>54</v>
      </c>
      <c r="O1878">
        <v>127</v>
      </c>
      <c r="P1878" s="28">
        <v>5</v>
      </c>
      <c r="Q1878">
        <v>3.9</v>
      </c>
      <c r="R1878">
        <v>0.5</v>
      </c>
      <c r="S1878">
        <v>22</v>
      </c>
      <c r="T1878">
        <v>-1</v>
      </c>
      <c r="U1878">
        <v>10</v>
      </c>
      <c r="V1878">
        <v>-47.217614202620098</v>
      </c>
      <c r="W1878">
        <v>11.978433903895638</v>
      </c>
      <c r="X1878">
        <v>3.5852197602147697</v>
      </c>
      <c r="Y1878">
        <v>17.369804875928597</v>
      </c>
      <c r="Z1878">
        <v>-6.6707474104855802</v>
      </c>
      <c r="AA1878">
        <v>-3.3933336002901937</v>
      </c>
      <c r="AB1878">
        <v>0</v>
      </c>
      <c r="AC1878">
        <v>0.44039649971687589</v>
      </c>
      <c r="AD1878">
        <v>-2.3402579438343185</v>
      </c>
      <c r="AE1878">
        <v>23.595663181112656</v>
      </c>
      <c r="AF1878">
        <v>-9.3518232367677498</v>
      </c>
      <c r="AG1878">
        <v>8.5349656496790658</v>
      </c>
      <c r="AH1878">
        <v>0.73362814604717996</v>
      </c>
      <c r="AI1878">
        <v>-2.4336991228204821</v>
      </c>
      <c r="AJ1878">
        <v>0.218628837227307</v>
      </c>
      <c r="AK1878">
        <v>-1.34578089474926</v>
      </c>
      <c r="AL1878">
        <v>-6.2965155577455976</v>
      </c>
      <c r="AM1878">
        <v>1.8393250846581218E-3</v>
      </c>
      <c r="AN1878" s="2"/>
    </row>
    <row r="1879" spans="1:40" x14ac:dyDescent="0.45">
      <c r="A1879">
        <v>1711</v>
      </c>
      <c r="B1879" t="s">
        <v>361</v>
      </c>
      <c r="C1879">
        <v>1997</v>
      </c>
      <c r="D1879">
        <v>30</v>
      </c>
      <c r="E1879" t="s">
        <v>19</v>
      </c>
      <c r="F1879" t="s">
        <v>17</v>
      </c>
      <c r="G1879">
        <v>564</v>
      </c>
      <c r="H1879">
        <v>90</v>
      </c>
      <c r="I1879">
        <v>164</v>
      </c>
      <c r="J1879">
        <v>133</v>
      </c>
      <c r="K1879">
        <v>20</v>
      </c>
      <c r="L1879">
        <v>6</v>
      </c>
      <c r="M1879">
        <v>27</v>
      </c>
      <c r="N1879">
        <v>64</v>
      </c>
      <c r="O1879">
        <v>119</v>
      </c>
      <c r="P1879" s="28">
        <v>5</v>
      </c>
      <c r="Q1879">
        <v>3.2</v>
      </c>
      <c r="R1879">
        <v>2.1</v>
      </c>
      <c r="S1879">
        <v>18</v>
      </c>
      <c r="T1879">
        <v>0</v>
      </c>
      <c r="U1879">
        <v>18</v>
      </c>
      <c r="V1879">
        <v>-47.217614202620098</v>
      </c>
      <c r="W1879">
        <v>10.267229060481975</v>
      </c>
      <c r="X1879">
        <v>3.1327162953332941</v>
      </c>
      <c r="Y1879">
        <v>15.825822220290499</v>
      </c>
      <c r="Z1879">
        <v>-7.9215125499516272</v>
      </c>
      <c r="AA1879">
        <v>-1.83423437853524</v>
      </c>
      <c r="AB1879">
        <v>-0.80770450826140805</v>
      </c>
      <c r="AC1879">
        <v>1.0809732265777863</v>
      </c>
      <c r="AD1879">
        <v>-2.7736390445443777</v>
      </c>
      <c r="AE1879">
        <v>22.109322193326033</v>
      </c>
      <c r="AF1879">
        <v>-9.3518232367677498</v>
      </c>
      <c r="AG1879">
        <v>7.0030487381982089</v>
      </c>
      <c r="AH1879">
        <v>3.081238213398156</v>
      </c>
      <c r="AI1879">
        <v>-1.9912083732167578</v>
      </c>
      <c r="AJ1879">
        <v>0</v>
      </c>
      <c r="AK1879">
        <v>-2.422405610548668</v>
      </c>
      <c r="AL1879">
        <v>-11.819791956839978</v>
      </c>
      <c r="AM1879">
        <v>7.3574340957658776E-6</v>
      </c>
      <c r="AN1879" s="2"/>
    </row>
    <row r="1880" spans="1:40" x14ac:dyDescent="0.45">
      <c r="A1880">
        <v>1712</v>
      </c>
      <c r="B1880" t="s">
        <v>481</v>
      </c>
      <c r="C1880">
        <v>1997</v>
      </c>
      <c r="D1880">
        <v>28</v>
      </c>
      <c r="E1880" t="s">
        <v>89</v>
      </c>
      <c r="F1880" t="s">
        <v>13</v>
      </c>
      <c r="G1880">
        <v>695</v>
      </c>
      <c r="H1880">
        <v>95</v>
      </c>
      <c r="I1880">
        <v>172</v>
      </c>
      <c r="J1880">
        <v>110</v>
      </c>
      <c r="K1880">
        <v>28</v>
      </c>
      <c r="L1880">
        <v>1</v>
      </c>
      <c r="M1880">
        <v>9</v>
      </c>
      <c r="N1880">
        <v>95</v>
      </c>
      <c r="O1880">
        <v>134</v>
      </c>
      <c r="P1880" s="28">
        <v>5</v>
      </c>
      <c r="Q1880">
        <v>4.9000000000000004</v>
      </c>
      <c r="R1880">
        <v>-0.5</v>
      </c>
      <c r="S1880">
        <v>33</v>
      </c>
      <c r="T1880">
        <v>0</v>
      </c>
      <c r="U1880">
        <v>0</v>
      </c>
      <c r="V1880">
        <v>-47.217614202620098</v>
      </c>
      <c r="W1880">
        <v>12.651993257154208</v>
      </c>
      <c r="X1880">
        <v>3.3067560895184771</v>
      </c>
      <c r="Y1880">
        <v>16.597813548109549</v>
      </c>
      <c r="Z1880">
        <v>-6.5516269210126241</v>
      </c>
      <c r="AA1880">
        <v>-2.5679281299493359</v>
      </c>
      <c r="AB1880">
        <v>-0.134617418043568</v>
      </c>
      <c r="AC1880">
        <v>0.36032440885926209</v>
      </c>
      <c r="AD1880">
        <v>-4.1171204567455604</v>
      </c>
      <c r="AE1880">
        <v>24.896211545425952</v>
      </c>
      <c r="AF1880">
        <v>-9.3518232367677498</v>
      </c>
      <c r="AG1880">
        <v>10.723418380366008</v>
      </c>
      <c r="AH1880">
        <v>-0.73362814604717996</v>
      </c>
      <c r="AI1880">
        <v>-3.6505486842307229</v>
      </c>
      <c r="AJ1880">
        <v>0</v>
      </c>
      <c r="AK1880">
        <v>0</v>
      </c>
      <c r="AL1880">
        <v>-5.7883899659833808</v>
      </c>
      <c r="AM1880">
        <v>3.05355682882576E-3</v>
      </c>
      <c r="AN1880" s="2"/>
    </row>
    <row r="1881" spans="1:40" x14ac:dyDescent="0.45">
      <c r="A1881">
        <v>1713</v>
      </c>
      <c r="B1881" t="s">
        <v>587</v>
      </c>
      <c r="C1881">
        <v>1974</v>
      </c>
      <c r="D1881">
        <v>27</v>
      </c>
      <c r="E1881" t="s">
        <v>94</v>
      </c>
      <c r="F1881" t="s">
        <v>13</v>
      </c>
      <c r="G1881">
        <v>612</v>
      </c>
      <c r="H1881">
        <v>71</v>
      </c>
      <c r="I1881">
        <v>102</v>
      </c>
      <c r="J1881">
        <v>58</v>
      </c>
      <c r="K1881">
        <v>17</v>
      </c>
      <c r="L1881">
        <v>1</v>
      </c>
      <c r="M1881">
        <v>2</v>
      </c>
      <c r="N1881">
        <v>110</v>
      </c>
      <c r="O1881">
        <v>130</v>
      </c>
      <c r="P1881" s="28">
        <v>5</v>
      </c>
      <c r="Q1881">
        <v>4.5999999999999996</v>
      </c>
      <c r="R1881">
        <v>0.4</v>
      </c>
      <c r="S1881">
        <v>26</v>
      </c>
      <c r="T1881">
        <v>-1</v>
      </c>
      <c r="U1881">
        <v>4</v>
      </c>
      <c r="V1881">
        <v>-47.217614202620098</v>
      </c>
      <c r="W1881">
        <v>11.141035789033634</v>
      </c>
      <c r="X1881">
        <v>2.4713650774295988</v>
      </c>
      <c r="Y1881">
        <v>9.8428894296928711</v>
      </c>
      <c r="Z1881">
        <v>-3.454494194715747</v>
      </c>
      <c r="AA1881">
        <v>-1.559099221754954</v>
      </c>
      <c r="AB1881">
        <v>-0.134617418043568</v>
      </c>
      <c r="AC1881">
        <v>8.0072090857613798E-2</v>
      </c>
      <c r="AD1881">
        <v>-4.7671921078106489</v>
      </c>
      <c r="AE1881">
        <v>24.153041051532639</v>
      </c>
      <c r="AF1881">
        <v>-9.3518232367677498</v>
      </c>
      <c r="AG1881">
        <v>10.066882561159924</v>
      </c>
      <c r="AH1881">
        <v>0.58690251683774397</v>
      </c>
      <c r="AI1881">
        <v>-2.8761898724242059</v>
      </c>
      <c r="AJ1881">
        <v>0.218628837227307</v>
      </c>
      <c r="AK1881">
        <v>-0.538312357899704</v>
      </c>
      <c r="AL1881">
        <v>-11.338525258265348</v>
      </c>
      <c r="AM1881">
        <v>1.1905177558585584E-5</v>
      </c>
      <c r="AN1881" s="2"/>
    </row>
    <row r="1882" spans="1:40" x14ac:dyDescent="0.45">
      <c r="A1882">
        <v>1714</v>
      </c>
      <c r="B1882" t="s">
        <v>681</v>
      </c>
      <c r="C1882">
        <v>1992</v>
      </c>
      <c r="D1882">
        <v>31</v>
      </c>
      <c r="E1882" t="s">
        <v>59</v>
      </c>
      <c r="F1882" t="s">
        <v>13</v>
      </c>
      <c r="G1882">
        <v>654</v>
      </c>
      <c r="H1882">
        <v>82</v>
      </c>
      <c r="I1882">
        <v>125</v>
      </c>
      <c r="J1882">
        <v>68</v>
      </c>
      <c r="K1882">
        <v>25</v>
      </c>
      <c r="L1882">
        <v>0</v>
      </c>
      <c r="M1882">
        <v>0</v>
      </c>
      <c r="N1882">
        <v>122</v>
      </c>
      <c r="O1882">
        <v>137</v>
      </c>
      <c r="P1882" s="28">
        <v>5</v>
      </c>
      <c r="Q1882">
        <v>4.9000000000000004</v>
      </c>
      <c r="R1882">
        <v>0.5</v>
      </c>
      <c r="S1882">
        <v>23</v>
      </c>
      <c r="T1882">
        <v>1</v>
      </c>
      <c r="U1882">
        <v>1</v>
      </c>
      <c r="V1882">
        <v>-47.217614202620098</v>
      </c>
      <c r="W1882">
        <v>11.905616676516335</v>
      </c>
      <c r="X1882">
        <v>2.854252624637001</v>
      </c>
      <c r="Y1882">
        <v>12.062364497172638</v>
      </c>
      <c r="Z1882">
        <v>-4.0500966420805309</v>
      </c>
      <c r="AA1882">
        <v>-2.2927929731690497</v>
      </c>
      <c r="AB1882">
        <v>0</v>
      </c>
      <c r="AC1882">
        <v>0</v>
      </c>
      <c r="AD1882">
        <v>-5.2872494286627196</v>
      </c>
      <c r="AE1882">
        <v>25.453589415845936</v>
      </c>
      <c r="AF1882">
        <v>-9.3518232367677498</v>
      </c>
      <c r="AG1882">
        <v>10.723418380366008</v>
      </c>
      <c r="AH1882">
        <v>0.73362814604717996</v>
      </c>
      <c r="AI1882">
        <v>-2.5443218102214127</v>
      </c>
      <c r="AJ1882">
        <v>-0.218628837227307</v>
      </c>
      <c r="AK1882">
        <v>-0.134578089474926</v>
      </c>
      <c r="AL1882">
        <v>-7.3642354796387028</v>
      </c>
      <c r="AM1882">
        <v>6.3310847207782048E-4</v>
      </c>
      <c r="AN1882" s="2"/>
    </row>
    <row r="1883" spans="1:40" x14ac:dyDescent="0.45">
      <c r="A1883">
        <v>1715</v>
      </c>
      <c r="B1883" t="s">
        <v>671</v>
      </c>
      <c r="C1883">
        <v>2016</v>
      </c>
      <c r="D1883">
        <v>31</v>
      </c>
      <c r="E1883" t="s">
        <v>37</v>
      </c>
      <c r="F1883" t="s">
        <v>17</v>
      </c>
      <c r="G1883">
        <v>622</v>
      </c>
      <c r="H1883">
        <v>79</v>
      </c>
      <c r="I1883">
        <v>153</v>
      </c>
      <c r="J1883">
        <v>89</v>
      </c>
      <c r="K1883">
        <v>34</v>
      </c>
      <c r="L1883">
        <v>3</v>
      </c>
      <c r="M1883">
        <v>4</v>
      </c>
      <c r="N1883">
        <v>48</v>
      </c>
      <c r="O1883">
        <v>121</v>
      </c>
      <c r="P1883" s="28">
        <v>5</v>
      </c>
      <c r="Q1883">
        <v>4</v>
      </c>
      <c r="R1883">
        <v>1.2</v>
      </c>
      <c r="S1883">
        <v>19</v>
      </c>
      <c r="T1883">
        <v>-2</v>
      </c>
      <c r="U1883">
        <v>9</v>
      </c>
      <c r="V1883">
        <v>-47.217614202620098</v>
      </c>
      <c r="W1883">
        <v>11.323078857481896</v>
      </c>
      <c r="X1883">
        <v>2.7498287481258914</v>
      </c>
      <c r="Y1883">
        <v>14.764334144539308</v>
      </c>
      <c r="Z1883">
        <v>-5.3008617815465771</v>
      </c>
      <c r="AA1883">
        <v>-3.1181984435099079</v>
      </c>
      <c r="AB1883">
        <v>-0.40385225413070402</v>
      </c>
      <c r="AC1883">
        <v>0.1601441817152276</v>
      </c>
      <c r="AD1883">
        <v>-2.0802292834082832</v>
      </c>
      <c r="AE1883">
        <v>22.480907440272688</v>
      </c>
      <c r="AF1883">
        <v>-9.3518232367677498</v>
      </c>
      <c r="AG1883">
        <v>8.7538109227477605</v>
      </c>
      <c r="AH1883">
        <v>1.7607075505132319</v>
      </c>
      <c r="AI1883">
        <v>-2.1018310606176889</v>
      </c>
      <c r="AJ1883">
        <v>0.437257674454614</v>
      </c>
      <c r="AK1883">
        <v>-1.211202805274334</v>
      </c>
      <c r="AL1883">
        <v>-8.3555435480247233</v>
      </c>
      <c r="AM1883">
        <v>2.3503441445232263E-4</v>
      </c>
      <c r="AN1883" s="2"/>
    </row>
    <row r="1884" spans="1:40" x14ac:dyDescent="0.45">
      <c r="A1884">
        <v>1716</v>
      </c>
      <c r="B1884" t="s">
        <v>981</v>
      </c>
      <c r="C1884">
        <v>2006</v>
      </c>
      <c r="D1884">
        <v>26</v>
      </c>
      <c r="E1884" t="s">
        <v>114</v>
      </c>
      <c r="F1884" t="s">
        <v>17</v>
      </c>
      <c r="G1884">
        <v>695</v>
      </c>
      <c r="H1884">
        <v>117</v>
      </c>
      <c r="I1884">
        <v>198</v>
      </c>
      <c r="J1884">
        <v>120</v>
      </c>
      <c r="K1884">
        <v>48</v>
      </c>
      <c r="L1884">
        <v>1</v>
      </c>
      <c r="M1884">
        <v>4</v>
      </c>
      <c r="N1884">
        <v>79</v>
      </c>
      <c r="O1884">
        <v>136</v>
      </c>
      <c r="P1884" s="28">
        <v>5</v>
      </c>
      <c r="Q1884">
        <v>5.2</v>
      </c>
      <c r="R1884">
        <v>0.1</v>
      </c>
      <c r="S1884">
        <v>34</v>
      </c>
      <c r="T1884">
        <v>-4</v>
      </c>
      <c r="U1884">
        <v>-2</v>
      </c>
      <c r="V1884">
        <v>-47.217614202620098</v>
      </c>
      <c r="W1884">
        <v>12.651993257154208</v>
      </c>
      <c r="X1884">
        <v>4.0725311839332825</v>
      </c>
      <c r="Y1884">
        <v>19.106785363521457</v>
      </c>
      <c r="Z1884">
        <v>-7.147229368377408</v>
      </c>
      <c r="AA1884">
        <v>-4.4021625084845759</v>
      </c>
      <c r="AB1884">
        <v>-0.134617418043568</v>
      </c>
      <c r="AC1884">
        <v>0.1601441817152276</v>
      </c>
      <c r="AD1884">
        <v>-3.4237106956094663</v>
      </c>
      <c r="AE1884">
        <v>25.267796792372607</v>
      </c>
      <c r="AF1884">
        <v>-9.3518232367677498</v>
      </c>
      <c r="AG1884">
        <v>11.379954199572088</v>
      </c>
      <c r="AH1884">
        <v>0.14672562920943599</v>
      </c>
      <c r="AI1884">
        <v>-3.7611713716316539</v>
      </c>
      <c r="AJ1884">
        <v>0.874515348909228</v>
      </c>
      <c r="AK1884">
        <v>0.269156178949852</v>
      </c>
      <c r="AL1884">
        <v>-1.508726666197131</v>
      </c>
      <c r="AM1884">
        <v>0.18112757782563954</v>
      </c>
      <c r="AN1884" s="2"/>
    </row>
    <row r="1885" spans="1:40" x14ac:dyDescent="0.45">
      <c r="A1885">
        <v>1717</v>
      </c>
      <c r="B1885" t="s">
        <v>982</v>
      </c>
      <c r="C1885">
        <v>1996</v>
      </c>
      <c r="D1885">
        <v>27</v>
      </c>
      <c r="E1885" t="s">
        <v>313</v>
      </c>
      <c r="F1885" t="s">
        <v>17</v>
      </c>
      <c r="G1885">
        <v>624</v>
      </c>
      <c r="H1885">
        <v>85</v>
      </c>
      <c r="I1885">
        <v>140</v>
      </c>
      <c r="J1885">
        <v>66</v>
      </c>
      <c r="K1885">
        <v>32</v>
      </c>
      <c r="L1885">
        <v>1</v>
      </c>
      <c r="M1885">
        <v>1</v>
      </c>
      <c r="N1885">
        <v>79</v>
      </c>
      <c r="O1885">
        <v>140</v>
      </c>
      <c r="P1885" s="28">
        <v>5</v>
      </c>
      <c r="Q1885">
        <v>5.4</v>
      </c>
      <c r="R1885">
        <v>0.4</v>
      </c>
      <c r="S1885">
        <v>28</v>
      </c>
      <c r="T1885">
        <v>1</v>
      </c>
      <c r="U1885">
        <v>-3</v>
      </c>
      <c r="V1885">
        <v>-47.217614202620098</v>
      </c>
      <c r="W1885">
        <v>11.359487471171548</v>
      </c>
      <c r="X1885">
        <v>2.9586765011481111</v>
      </c>
      <c r="Y1885">
        <v>13.509848236833353</v>
      </c>
      <c r="Z1885">
        <v>-3.9309761526075744</v>
      </c>
      <c r="AA1885">
        <v>-2.9347750056563839</v>
      </c>
      <c r="AB1885">
        <v>-0.134617418043568</v>
      </c>
      <c r="AC1885">
        <v>4.0036045428806899E-2</v>
      </c>
      <c r="AD1885">
        <v>-3.4237106956094663</v>
      </c>
      <c r="AE1885">
        <v>26.01096728626592</v>
      </c>
      <c r="AF1885">
        <v>-9.3518232367677498</v>
      </c>
      <c r="AG1885">
        <v>11.817644745709478</v>
      </c>
      <c r="AH1885">
        <v>0.58690251683774397</v>
      </c>
      <c r="AI1885">
        <v>-3.097435247226068</v>
      </c>
      <c r="AJ1885">
        <v>-0.218628837227307</v>
      </c>
      <c r="AK1885">
        <v>0.403734268424778</v>
      </c>
      <c r="AL1885">
        <v>-3.6222837239384753</v>
      </c>
      <c r="AM1885">
        <v>2.60261228638584E-2</v>
      </c>
      <c r="AN1885" s="2"/>
    </row>
    <row r="1886" spans="1:40" x14ac:dyDescent="0.45">
      <c r="A1886">
        <v>1718</v>
      </c>
      <c r="B1886" t="s">
        <v>983</v>
      </c>
      <c r="C1886">
        <v>2006</v>
      </c>
      <c r="D1886">
        <v>29</v>
      </c>
      <c r="E1886" t="s">
        <v>59</v>
      </c>
      <c r="F1886" t="s">
        <v>13</v>
      </c>
      <c r="G1886">
        <v>601</v>
      </c>
      <c r="H1886">
        <v>83</v>
      </c>
      <c r="I1886">
        <v>137</v>
      </c>
      <c r="J1886">
        <v>79</v>
      </c>
      <c r="K1886">
        <v>29</v>
      </c>
      <c r="L1886">
        <v>2</v>
      </c>
      <c r="M1886">
        <v>7</v>
      </c>
      <c r="N1886">
        <v>43</v>
      </c>
      <c r="O1886">
        <v>98</v>
      </c>
      <c r="P1886" s="28">
        <v>5</v>
      </c>
      <c r="Q1886">
        <v>2.6</v>
      </c>
      <c r="R1886">
        <v>2.8</v>
      </c>
      <c r="S1886">
        <v>1</v>
      </c>
      <c r="T1886">
        <v>-1</v>
      </c>
      <c r="U1886">
        <v>24</v>
      </c>
      <c r="V1886">
        <v>-47.217614202620098</v>
      </c>
      <c r="W1886">
        <v>10.940788413740545</v>
      </c>
      <c r="X1886">
        <v>2.8890605834740377</v>
      </c>
      <c r="Y1886">
        <v>13.22035148890121</v>
      </c>
      <c r="Z1886">
        <v>-4.7052593341817932</v>
      </c>
      <c r="AA1886">
        <v>-2.6596398488760977</v>
      </c>
      <c r="AB1886">
        <v>-0.269234836087136</v>
      </c>
      <c r="AC1886">
        <v>0.28025231800164829</v>
      </c>
      <c r="AD1886">
        <v>-1.8635387330532538</v>
      </c>
      <c r="AE1886">
        <v>18.207677100386146</v>
      </c>
      <c r="AF1886">
        <v>-9.3518232367677498</v>
      </c>
      <c r="AG1886">
        <v>5.6899770997860442</v>
      </c>
      <c r="AH1886">
        <v>4.1083176178642073</v>
      </c>
      <c r="AI1886">
        <v>-0.11062268740093099</v>
      </c>
      <c r="AJ1886">
        <v>0.218628837227307</v>
      </c>
      <c r="AK1886">
        <v>-3.229874147398224</v>
      </c>
      <c r="AL1886">
        <v>-13.852553567004138</v>
      </c>
      <c r="AM1886">
        <v>9.6363376086409287E-7</v>
      </c>
      <c r="AN1886" s="2"/>
    </row>
    <row r="1887" spans="1:40" x14ac:dyDescent="0.45">
      <c r="A1887">
        <v>1719</v>
      </c>
      <c r="B1887" t="s">
        <v>282</v>
      </c>
      <c r="C1887">
        <v>1971</v>
      </c>
      <c r="D1887">
        <v>28</v>
      </c>
      <c r="E1887" t="s">
        <v>40</v>
      </c>
      <c r="F1887" t="s">
        <v>13</v>
      </c>
      <c r="G1887">
        <v>661</v>
      </c>
      <c r="H1887">
        <v>82</v>
      </c>
      <c r="I1887">
        <v>139</v>
      </c>
      <c r="J1887">
        <v>83</v>
      </c>
      <c r="K1887">
        <v>24</v>
      </c>
      <c r="L1887">
        <v>4</v>
      </c>
      <c r="M1887">
        <v>2</v>
      </c>
      <c r="N1887">
        <v>91</v>
      </c>
      <c r="O1887">
        <v>123</v>
      </c>
      <c r="P1887" s="28">
        <v>5</v>
      </c>
      <c r="Q1887">
        <v>4.7</v>
      </c>
      <c r="R1887">
        <v>0.7</v>
      </c>
      <c r="S1887">
        <v>19</v>
      </c>
      <c r="T1887">
        <v>-3</v>
      </c>
      <c r="U1887">
        <v>3</v>
      </c>
      <c r="V1887">
        <v>-47.217614202620098</v>
      </c>
      <c r="W1887">
        <v>12.033046824430118</v>
      </c>
      <c r="X1887">
        <v>2.854252624637001</v>
      </c>
      <c r="Y1887">
        <v>13.413349320855973</v>
      </c>
      <c r="Z1887">
        <v>-4.9435003131277071</v>
      </c>
      <c r="AA1887">
        <v>-2.201081254242288</v>
      </c>
      <c r="AB1887">
        <v>-0.538469672174272</v>
      </c>
      <c r="AC1887">
        <v>8.0072090857613798E-2</v>
      </c>
      <c r="AD1887">
        <v>-3.943768016461537</v>
      </c>
      <c r="AE1887">
        <v>22.852492687219346</v>
      </c>
      <c r="AF1887">
        <v>-9.3518232367677498</v>
      </c>
      <c r="AG1887">
        <v>10.285727834228618</v>
      </c>
      <c r="AH1887">
        <v>1.0270794044660518</v>
      </c>
      <c r="AI1887">
        <v>-2.1018310606176889</v>
      </c>
      <c r="AJ1887">
        <v>0.65588651168192103</v>
      </c>
      <c r="AK1887">
        <v>-0.403734268424778</v>
      </c>
      <c r="AL1887">
        <v>-7.4999147260594849</v>
      </c>
      <c r="AM1887">
        <v>5.5282575048606756E-4</v>
      </c>
      <c r="AN1887" s="2"/>
    </row>
    <row r="1888" spans="1:40" x14ac:dyDescent="0.45">
      <c r="A1888">
        <v>1720</v>
      </c>
      <c r="B1888" t="s">
        <v>283</v>
      </c>
      <c r="C1888">
        <v>1972</v>
      </c>
      <c r="D1888">
        <v>32</v>
      </c>
      <c r="E1888" t="s">
        <v>52</v>
      </c>
      <c r="F1888" t="s">
        <v>17</v>
      </c>
      <c r="G1888">
        <v>547</v>
      </c>
      <c r="H1888">
        <v>68</v>
      </c>
      <c r="I1888">
        <v>140</v>
      </c>
      <c r="J1888">
        <v>93</v>
      </c>
      <c r="K1888">
        <v>25</v>
      </c>
      <c r="L1888">
        <v>5</v>
      </c>
      <c r="M1888">
        <v>1</v>
      </c>
      <c r="N1888">
        <v>69</v>
      </c>
      <c r="O1888">
        <v>139</v>
      </c>
      <c r="P1888" s="28">
        <v>5</v>
      </c>
      <c r="Q1888">
        <v>4.7</v>
      </c>
      <c r="R1888">
        <v>0.6</v>
      </c>
      <c r="S1888">
        <v>25</v>
      </c>
      <c r="T1888">
        <v>-1</v>
      </c>
      <c r="U1888">
        <v>2</v>
      </c>
      <c r="V1888">
        <v>-47.217614202620098</v>
      </c>
      <c r="W1888">
        <v>9.9577558441199301</v>
      </c>
      <c r="X1888">
        <v>2.3669412009184887</v>
      </c>
      <c r="Y1888">
        <v>13.509848236833353</v>
      </c>
      <c r="Z1888">
        <v>-5.539102760492491</v>
      </c>
      <c r="AA1888">
        <v>-2.2927929731690497</v>
      </c>
      <c r="AB1888">
        <v>-0.67308709021783997</v>
      </c>
      <c r="AC1888">
        <v>4.0036045428806899E-2</v>
      </c>
      <c r="AD1888">
        <v>-2.9903295948994071</v>
      </c>
      <c r="AE1888">
        <v>25.825174662792591</v>
      </c>
      <c r="AF1888">
        <v>-9.3518232367677498</v>
      </c>
      <c r="AG1888">
        <v>10.285727834228618</v>
      </c>
      <c r="AH1888">
        <v>0.88035377525661596</v>
      </c>
      <c r="AI1888">
        <v>-2.7655671850232748</v>
      </c>
      <c r="AJ1888">
        <v>0.218628837227307</v>
      </c>
      <c r="AK1888">
        <v>-0.269156178949852</v>
      </c>
      <c r="AL1888">
        <v>-8.0150067853340481</v>
      </c>
      <c r="AM1888">
        <v>3.3035682600948371E-4</v>
      </c>
      <c r="AN1888" s="2"/>
    </row>
    <row r="1889" spans="1:40" x14ac:dyDescent="0.45">
      <c r="A1889">
        <v>1721</v>
      </c>
      <c r="B1889" t="s">
        <v>984</v>
      </c>
      <c r="C1889">
        <v>1982</v>
      </c>
      <c r="D1889">
        <v>31</v>
      </c>
      <c r="E1889" t="s">
        <v>43</v>
      </c>
      <c r="F1889" t="s">
        <v>13</v>
      </c>
      <c r="G1889">
        <v>666</v>
      </c>
      <c r="H1889">
        <v>96</v>
      </c>
      <c r="I1889">
        <v>139</v>
      </c>
      <c r="J1889">
        <v>70</v>
      </c>
      <c r="K1889">
        <v>29</v>
      </c>
      <c r="L1889">
        <v>1</v>
      </c>
      <c r="M1889">
        <v>3</v>
      </c>
      <c r="N1889">
        <v>84</v>
      </c>
      <c r="O1889">
        <v>137</v>
      </c>
      <c r="P1889" s="28">
        <v>5</v>
      </c>
      <c r="Q1889">
        <v>5.2</v>
      </c>
      <c r="R1889">
        <v>-0.1</v>
      </c>
      <c r="S1889">
        <v>30</v>
      </c>
      <c r="T1889">
        <v>-1</v>
      </c>
      <c r="U1889">
        <v>-2</v>
      </c>
      <c r="V1889">
        <v>-47.217614202620098</v>
      </c>
      <c r="W1889">
        <v>12.124068358654249</v>
      </c>
      <c r="X1889">
        <v>3.3415640483555133</v>
      </c>
      <c r="Y1889">
        <v>13.413349320855973</v>
      </c>
      <c r="Z1889">
        <v>-4.1692171315534878</v>
      </c>
      <c r="AA1889">
        <v>-2.6596398488760977</v>
      </c>
      <c r="AB1889">
        <v>-0.134617418043568</v>
      </c>
      <c r="AC1889">
        <v>0.1201081362864207</v>
      </c>
      <c r="AD1889">
        <v>-3.6404012459644957</v>
      </c>
      <c r="AE1889">
        <v>25.453589415845936</v>
      </c>
      <c r="AF1889">
        <v>-9.3518232367677498</v>
      </c>
      <c r="AG1889">
        <v>11.379954199572088</v>
      </c>
      <c r="AH1889">
        <v>-0.14672562920943599</v>
      </c>
      <c r="AI1889">
        <v>-3.3186806220279297</v>
      </c>
      <c r="AJ1889">
        <v>0.218628837227307</v>
      </c>
      <c r="AK1889">
        <v>0.269156178949852</v>
      </c>
      <c r="AL1889">
        <v>-4.3183008393155191</v>
      </c>
      <c r="AM1889">
        <v>1.31473458584073E-2</v>
      </c>
      <c r="AN1889" s="2"/>
    </row>
    <row r="1890" spans="1:40" x14ac:dyDescent="0.45">
      <c r="A1890">
        <v>1722</v>
      </c>
      <c r="B1890" t="s">
        <v>412</v>
      </c>
      <c r="C1890">
        <v>1973</v>
      </c>
      <c r="D1890">
        <v>29</v>
      </c>
      <c r="E1890" t="s">
        <v>127</v>
      </c>
      <c r="F1890" t="s">
        <v>13</v>
      </c>
      <c r="G1890">
        <v>554</v>
      </c>
      <c r="H1890">
        <v>73</v>
      </c>
      <c r="I1890">
        <v>140</v>
      </c>
      <c r="J1890">
        <v>102</v>
      </c>
      <c r="K1890">
        <v>25</v>
      </c>
      <c r="L1890">
        <v>3</v>
      </c>
      <c r="M1890">
        <v>18</v>
      </c>
      <c r="N1890">
        <v>43</v>
      </c>
      <c r="O1890">
        <v>108</v>
      </c>
      <c r="P1890" s="28">
        <v>4.9000000000000004</v>
      </c>
      <c r="Q1890">
        <v>2.9</v>
      </c>
      <c r="R1890">
        <v>2.2000000000000002</v>
      </c>
      <c r="S1890">
        <v>3</v>
      </c>
      <c r="T1890">
        <v>1</v>
      </c>
      <c r="U1890">
        <v>19</v>
      </c>
      <c r="V1890">
        <v>-47.217614202620098</v>
      </c>
      <c r="W1890">
        <v>10.085185992033715</v>
      </c>
      <c r="X1890">
        <v>2.5409809951036717</v>
      </c>
      <c r="Y1890">
        <v>13.509848236833353</v>
      </c>
      <c r="Z1890">
        <v>-6.0751449631207963</v>
      </c>
      <c r="AA1890">
        <v>-2.2927929731690497</v>
      </c>
      <c r="AB1890">
        <v>-0.40385225413070402</v>
      </c>
      <c r="AC1890">
        <v>0.72064881771852418</v>
      </c>
      <c r="AD1890">
        <v>-1.8635387330532538</v>
      </c>
      <c r="AE1890">
        <v>20.065603335119423</v>
      </c>
      <c r="AF1890">
        <v>-9.1647867720323966</v>
      </c>
      <c r="AG1890">
        <v>6.3465129189921266</v>
      </c>
      <c r="AH1890">
        <v>3.2279638426075921</v>
      </c>
      <c r="AI1890">
        <v>-0.33186806220279297</v>
      </c>
      <c r="AJ1890">
        <v>-0.218628837227307</v>
      </c>
      <c r="AK1890">
        <v>-2.556983700023594</v>
      </c>
      <c r="AL1890">
        <v>-13.628466359171586</v>
      </c>
      <c r="AM1890">
        <v>1.2056791198340965E-6</v>
      </c>
      <c r="AN1890" s="2"/>
    </row>
    <row r="1891" spans="1:40" x14ac:dyDescent="0.45">
      <c r="A1891">
        <v>1723</v>
      </c>
      <c r="B1891" t="s">
        <v>314</v>
      </c>
      <c r="C1891">
        <v>1970</v>
      </c>
      <c r="D1891">
        <v>30</v>
      </c>
      <c r="E1891" t="s">
        <v>37</v>
      </c>
      <c r="F1891" t="s">
        <v>17</v>
      </c>
      <c r="G1891">
        <v>637</v>
      </c>
      <c r="H1891">
        <v>92</v>
      </c>
      <c r="I1891">
        <v>181</v>
      </c>
      <c r="J1891">
        <v>134</v>
      </c>
      <c r="K1891">
        <v>23</v>
      </c>
      <c r="L1891">
        <v>16</v>
      </c>
      <c r="M1891">
        <v>38</v>
      </c>
      <c r="N1891">
        <v>29</v>
      </c>
      <c r="O1891">
        <v>111</v>
      </c>
      <c r="P1891" s="28">
        <v>4.9000000000000004</v>
      </c>
      <c r="Q1891">
        <v>3.6</v>
      </c>
      <c r="R1891">
        <v>1.3</v>
      </c>
      <c r="S1891">
        <v>6</v>
      </c>
      <c r="T1891">
        <v>4</v>
      </c>
      <c r="U1891">
        <v>12</v>
      </c>
      <c r="V1891">
        <v>-47.217614202620098</v>
      </c>
      <c r="W1891">
        <v>11.596143460154288</v>
      </c>
      <c r="X1891">
        <v>3.202332213007367</v>
      </c>
      <c r="Y1891">
        <v>17.466303791905979</v>
      </c>
      <c r="Z1891">
        <v>-7.9810727946881048</v>
      </c>
      <c r="AA1891">
        <v>-2.1093695353155262</v>
      </c>
      <c r="AB1891">
        <v>-2.153878688697088</v>
      </c>
      <c r="AC1891">
        <v>1.5213697262946622</v>
      </c>
      <c r="AD1891">
        <v>-1.2568051920591712</v>
      </c>
      <c r="AE1891">
        <v>20.622981205539407</v>
      </c>
      <c r="AF1891">
        <v>-9.1647867720323966</v>
      </c>
      <c r="AG1891">
        <v>7.8784298304729843</v>
      </c>
      <c r="AH1891">
        <v>1.907433179722668</v>
      </c>
      <c r="AI1891">
        <v>-0.66373612440558594</v>
      </c>
      <c r="AJ1891">
        <v>-0.874515348909228</v>
      </c>
      <c r="AK1891">
        <v>-1.614937073699112</v>
      </c>
      <c r="AL1891">
        <v>-8.8417223253289556</v>
      </c>
      <c r="AM1891">
        <v>1.445526309919702E-4</v>
      </c>
      <c r="AN1891" s="2"/>
    </row>
    <row r="1892" spans="1:40" x14ac:dyDescent="0.45">
      <c r="A1892">
        <v>1724</v>
      </c>
      <c r="B1892" t="s">
        <v>107</v>
      </c>
      <c r="C1892">
        <v>1998</v>
      </c>
      <c r="D1892">
        <v>28</v>
      </c>
      <c r="E1892" t="s">
        <v>70</v>
      </c>
      <c r="F1892" t="s">
        <v>13</v>
      </c>
      <c r="G1892">
        <v>669</v>
      </c>
      <c r="H1892">
        <v>110</v>
      </c>
      <c r="I1892">
        <v>193</v>
      </c>
      <c r="J1892">
        <v>96</v>
      </c>
      <c r="K1892">
        <v>50</v>
      </c>
      <c r="L1892">
        <v>2</v>
      </c>
      <c r="M1892">
        <v>2</v>
      </c>
      <c r="N1892">
        <v>46</v>
      </c>
      <c r="O1892">
        <v>149</v>
      </c>
      <c r="P1892" s="28">
        <v>4.9000000000000004</v>
      </c>
      <c r="Q1892">
        <v>5.2</v>
      </c>
      <c r="R1892">
        <v>-0.9</v>
      </c>
      <c r="S1892">
        <v>38</v>
      </c>
      <c r="T1892">
        <v>-3</v>
      </c>
      <c r="U1892">
        <v>-2</v>
      </c>
      <c r="V1892">
        <v>-47.217614202620098</v>
      </c>
      <c r="W1892">
        <v>12.178681279188726</v>
      </c>
      <c r="X1892">
        <v>3.8288754720740261</v>
      </c>
      <c r="Y1892">
        <v>18.624290783634553</v>
      </c>
      <c r="Z1892">
        <v>-5.7177834947019264</v>
      </c>
      <c r="AA1892">
        <v>-4.5855859463380995</v>
      </c>
      <c r="AB1892">
        <v>-0.269234836087136</v>
      </c>
      <c r="AC1892">
        <v>8.0072090857613798E-2</v>
      </c>
      <c r="AD1892">
        <v>-1.9935530632662715</v>
      </c>
      <c r="AE1892">
        <v>27.683100897525872</v>
      </c>
      <c r="AF1892">
        <v>-9.1647867720323966</v>
      </c>
      <c r="AG1892">
        <v>11.379954199572088</v>
      </c>
      <c r="AH1892">
        <v>-1.320530662884924</v>
      </c>
      <c r="AI1892">
        <v>-4.2036621212353777</v>
      </c>
      <c r="AJ1892">
        <v>0.65588651168192103</v>
      </c>
      <c r="AK1892">
        <v>0.269156178949852</v>
      </c>
      <c r="AL1892">
        <v>0.22726631431841504</v>
      </c>
      <c r="AM1892">
        <v>0.55657328718420329</v>
      </c>
      <c r="AN1892" s="2"/>
    </row>
    <row r="1893" spans="1:40" x14ac:dyDescent="0.45">
      <c r="A1893">
        <v>1725</v>
      </c>
      <c r="B1893" t="s">
        <v>111</v>
      </c>
      <c r="C1893">
        <v>1999</v>
      </c>
      <c r="D1893">
        <v>29</v>
      </c>
      <c r="E1893" t="s">
        <v>97</v>
      </c>
      <c r="F1893" t="s">
        <v>13</v>
      </c>
      <c r="G1893">
        <v>706</v>
      </c>
      <c r="H1893">
        <v>123</v>
      </c>
      <c r="I1893">
        <v>173</v>
      </c>
      <c r="J1893">
        <v>96</v>
      </c>
      <c r="K1893">
        <v>26</v>
      </c>
      <c r="L1893">
        <v>3</v>
      </c>
      <c r="M1893">
        <v>24</v>
      </c>
      <c r="N1893">
        <v>91</v>
      </c>
      <c r="O1893">
        <v>139</v>
      </c>
      <c r="P1893" s="28">
        <v>4.9000000000000004</v>
      </c>
      <c r="Q1893">
        <v>6.2</v>
      </c>
      <c r="R1893">
        <v>-0.9</v>
      </c>
      <c r="S1893">
        <v>30</v>
      </c>
      <c r="T1893">
        <v>2</v>
      </c>
      <c r="U1893">
        <v>-13</v>
      </c>
      <c r="V1893">
        <v>-47.217614202620098</v>
      </c>
      <c r="W1893">
        <v>12.852240632447296</v>
      </c>
      <c r="X1893">
        <v>4.2813789369555018</v>
      </c>
      <c r="Y1893">
        <v>16.694312464086931</v>
      </c>
      <c r="Z1893">
        <v>-5.7177834947019264</v>
      </c>
      <c r="AA1893">
        <v>-2.384504692095812</v>
      </c>
      <c r="AB1893">
        <v>-0.40385225413070402</v>
      </c>
      <c r="AC1893">
        <v>0.96086509029136558</v>
      </c>
      <c r="AD1893">
        <v>-3.943768016461537</v>
      </c>
      <c r="AE1893">
        <v>25.825174662792591</v>
      </c>
      <c r="AF1893">
        <v>-9.1647867720323966</v>
      </c>
      <c r="AG1893">
        <v>13.568406930259028</v>
      </c>
      <c r="AH1893">
        <v>-1.320530662884924</v>
      </c>
      <c r="AI1893">
        <v>-3.3186806220279297</v>
      </c>
      <c r="AJ1893">
        <v>-0.437257674454614</v>
      </c>
      <c r="AK1893">
        <v>1.749515163174038</v>
      </c>
      <c r="AL1893">
        <v>2.023115488596813</v>
      </c>
      <c r="AM1893">
        <v>0.88320277320978202</v>
      </c>
      <c r="AN1893" s="2"/>
    </row>
    <row r="1894" spans="1:40" x14ac:dyDescent="0.45">
      <c r="A1894">
        <v>1726</v>
      </c>
      <c r="B1894" t="s">
        <v>434</v>
      </c>
      <c r="C1894">
        <v>2023</v>
      </c>
      <c r="D1894">
        <v>29</v>
      </c>
      <c r="E1894" t="s">
        <v>317</v>
      </c>
      <c r="F1894" t="s">
        <v>17</v>
      </c>
      <c r="G1894">
        <v>650</v>
      </c>
      <c r="H1894">
        <v>94</v>
      </c>
      <c r="I1894">
        <v>157</v>
      </c>
      <c r="J1894">
        <v>97</v>
      </c>
      <c r="K1894">
        <v>26</v>
      </c>
      <c r="L1894">
        <v>9</v>
      </c>
      <c r="M1894">
        <v>8</v>
      </c>
      <c r="N1894">
        <v>71</v>
      </c>
      <c r="O1894">
        <v>128</v>
      </c>
      <c r="P1894" s="28">
        <v>4.9000000000000004</v>
      </c>
      <c r="Q1894">
        <v>4.8</v>
      </c>
      <c r="R1894">
        <v>0.6</v>
      </c>
      <c r="S1894">
        <v>23</v>
      </c>
      <c r="T1894">
        <v>0</v>
      </c>
      <c r="U1894">
        <v>2</v>
      </c>
      <c r="V1894">
        <v>-47.217614202620098</v>
      </c>
      <c r="W1894">
        <v>11.832799449137029</v>
      </c>
      <c r="X1894">
        <v>3.2719481306814404</v>
      </c>
      <c r="Y1894">
        <v>15.150329808448832</v>
      </c>
      <c r="Z1894">
        <v>-5.7773437394384048</v>
      </c>
      <c r="AA1894">
        <v>-2.384504692095812</v>
      </c>
      <c r="AB1894">
        <v>-1.211556762392112</v>
      </c>
      <c r="AC1894">
        <v>0.32028836343045519</v>
      </c>
      <c r="AD1894">
        <v>-3.077005815041419</v>
      </c>
      <c r="AE1894">
        <v>23.781455804585985</v>
      </c>
      <c r="AF1894">
        <v>-9.1647867720323966</v>
      </c>
      <c r="AG1894">
        <v>10.504573107297313</v>
      </c>
      <c r="AH1894">
        <v>0.88035377525661596</v>
      </c>
      <c r="AI1894">
        <v>-2.5443218102214127</v>
      </c>
      <c r="AJ1894">
        <v>0</v>
      </c>
      <c r="AK1894">
        <v>-0.269156178949852</v>
      </c>
      <c r="AL1894">
        <v>-5.9045415339538412</v>
      </c>
      <c r="AM1894">
        <v>2.7196152684682644E-3</v>
      </c>
      <c r="AN1894" s="2"/>
    </row>
    <row r="1895" spans="1:40" x14ac:dyDescent="0.45">
      <c r="A1895">
        <v>1727</v>
      </c>
      <c r="B1895" t="s">
        <v>325</v>
      </c>
      <c r="C1895">
        <v>1958</v>
      </c>
      <c r="D1895">
        <v>34</v>
      </c>
      <c r="E1895" t="s">
        <v>235</v>
      </c>
      <c r="F1895" t="s">
        <v>13</v>
      </c>
      <c r="G1895">
        <v>638</v>
      </c>
      <c r="H1895">
        <v>94</v>
      </c>
      <c r="I1895">
        <v>168</v>
      </c>
      <c r="J1895">
        <v>117</v>
      </c>
      <c r="K1895">
        <v>25</v>
      </c>
      <c r="L1895">
        <v>2</v>
      </c>
      <c r="M1895">
        <v>14</v>
      </c>
      <c r="N1895">
        <v>59</v>
      </c>
      <c r="O1895">
        <v>139</v>
      </c>
      <c r="P1895" s="28">
        <v>4.9000000000000004</v>
      </c>
      <c r="Q1895">
        <v>4.4000000000000004</v>
      </c>
      <c r="R1895">
        <v>-0.2</v>
      </c>
      <c r="S1895">
        <v>31</v>
      </c>
      <c r="T1895">
        <v>0</v>
      </c>
      <c r="U1895">
        <v>5</v>
      </c>
      <c r="V1895">
        <v>-47.217614202620098</v>
      </c>
      <c r="W1895">
        <v>11.614347766999115</v>
      </c>
      <c r="X1895">
        <v>3.2719481306814404</v>
      </c>
      <c r="Y1895">
        <v>16.211817884200023</v>
      </c>
      <c r="Z1895">
        <v>-6.9685486341679725</v>
      </c>
      <c r="AA1895">
        <v>-2.2927929731690497</v>
      </c>
      <c r="AB1895">
        <v>-0.269234836087136</v>
      </c>
      <c r="AC1895">
        <v>0.56050463600329659</v>
      </c>
      <c r="AD1895">
        <v>-2.5569484941893483</v>
      </c>
      <c r="AE1895">
        <v>25.825174662792591</v>
      </c>
      <c r="AF1895">
        <v>-9.1647867720323966</v>
      </c>
      <c r="AG1895">
        <v>9.6291920150225376</v>
      </c>
      <c r="AH1895">
        <v>-0.29345125841887199</v>
      </c>
      <c r="AI1895">
        <v>-3.4293033094288607</v>
      </c>
      <c r="AJ1895">
        <v>0</v>
      </c>
      <c r="AK1895">
        <v>-0.67289044737463</v>
      </c>
      <c r="AL1895">
        <v>-5.7525858317893608</v>
      </c>
      <c r="AM1895">
        <v>3.1645153445327839E-3</v>
      </c>
      <c r="AN1895" s="2"/>
    </row>
    <row r="1896" spans="1:40" x14ac:dyDescent="0.45">
      <c r="A1896">
        <v>1728</v>
      </c>
      <c r="B1896" t="s">
        <v>618</v>
      </c>
      <c r="C1896">
        <v>1991</v>
      </c>
      <c r="D1896">
        <v>28</v>
      </c>
      <c r="E1896" t="s">
        <v>73</v>
      </c>
      <c r="F1896" t="s">
        <v>17</v>
      </c>
      <c r="G1896">
        <v>607</v>
      </c>
      <c r="H1896">
        <v>71</v>
      </c>
      <c r="I1896">
        <v>136</v>
      </c>
      <c r="J1896">
        <v>72</v>
      </c>
      <c r="K1896">
        <v>36</v>
      </c>
      <c r="L1896">
        <v>0</v>
      </c>
      <c r="M1896">
        <v>12</v>
      </c>
      <c r="N1896">
        <v>73</v>
      </c>
      <c r="O1896">
        <v>127</v>
      </c>
      <c r="P1896" s="28">
        <v>4.9000000000000004</v>
      </c>
      <c r="Q1896">
        <v>2.6</v>
      </c>
      <c r="R1896">
        <v>1.6</v>
      </c>
      <c r="S1896">
        <v>15</v>
      </c>
      <c r="T1896">
        <v>0</v>
      </c>
      <c r="U1896">
        <v>20</v>
      </c>
      <c r="V1896">
        <v>-47.217614202620098</v>
      </c>
      <c r="W1896">
        <v>11.050014254809502</v>
      </c>
      <c r="X1896">
        <v>2.4713650774295988</v>
      </c>
      <c r="Y1896">
        <v>13.123852572923829</v>
      </c>
      <c r="Z1896">
        <v>-4.2883376210264448</v>
      </c>
      <c r="AA1896">
        <v>-3.3016218813634319</v>
      </c>
      <c r="AB1896">
        <v>0</v>
      </c>
      <c r="AC1896">
        <v>0.48043254514568279</v>
      </c>
      <c r="AD1896">
        <v>-3.1636820351834309</v>
      </c>
      <c r="AE1896">
        <v>23.595663181112656</v>
      </c>
      <c r="AF1896">
        <v>-9.1647867720323966</v>
      </c>
      <c r="AG1896">
        <v>5.6899770997860442</v>
      </c>
      <c r="AH1896">
        <v>2.3476100673509759</v>
      </c>
      <c r="AI1896">
        <v>-1.6593403110139648</v>
      </c>
      <c r="AJ1896">
        <v>0</v>
      </c>
      <c r="AK1896">
        <v>-2.69156178949852</v>
      </c>
      <c r="AL1896">
        <v>-12.728029814179996</v>
      </c>
      <c r="AM1896">
        <v>2.9667817427186699E-6</v>
      </c>
      <c r="AN1896" s="2"/>
    </row>
    <row r="1897" spans="1:40" x14ac:dyDescent="0.45">
      <c r="A1897">
        <v>1729</v>
      </c>
      <c r="B1897" t="s">
        <v>996</v>
      </c>
      <c r="C1897">
        <v>1975</v>
      </c>
      <c r="D1897">
        <v>26</v>
      </c>
      <c r="E1897" t="s">
        <v>62</v>
      </c>
      <c r="F1897" t="s">
        <v>17</v>
      </c>
      <c r="G1897">
        <v>664</v>
      </c>
      <c r="H1897">
        <v>89</v>
      </c>
      <c r="I1897">
        <v>176</v>
      </c>
      <c r="J1897">
        <v>137</v>
      </c>
      <c r="K1897">
        <v>25</v>
      </c>
      <c r="L1897">
        <v>7</v>
      </c>
      <c r="M1897">
        <v>5</v>
      </c>
      <c r="N1897">
        <v>33</v>
      </c>
      <c r="O1897">
        <v>98</v>
      </c>
      <c r="P1897" s="28">
        <v>4.9000000000000004</v>
      </c>
      <c r="Q1897">
        <v>2.5</v>
      </c>
      <c r="R1897">
        <v>2.9</v>
      </c>
      <c r="S1897">
        <v>-4</v>
      </c>
      <c r="T1897">
        <v>-1</v>
      </c>
      <c r="U1897">
        <v>21</v>
      </c>
      <c r="V1897">
        <v>-47.217614202620098</v>
      </c>
      <c r="W1897">
        <v>12.087659744964595</v>
      </c>
      <c r="X1897">
        <v>3.0979083364962574</v>
      </c>
      <c r="Y1897">
        <v>16.983809212019072</v>
      </c>
      <c r="Z1897">
        <v>-8.1597535288975411</v>
      </c>
      <c r="AA1897">
        <v>-2.2927929731690497</v>
      </c>
      <c r="AB1897">
        <v>-0.94232192630497602</v>
      </c>
      <c r="AC1897">
        <v>0.20018022714403449</v>
      </c>
      <c r="AD1897">
        <v>-1.4301576323431948</v>
      </c>
      <c r="AE1897">
        <v>18.207677100386146</v>
      </c>
      <c r="AF1897">
        <v>-9.1647867720323966</v>
      </c>
      <c r="AG1897">
        <v>5.4711318267173503</v>
      </c>
      <c r="AH1897">
        <v>4.2550432470736439</v>
      </c>
      <c r="AI1897">
        <v>0.44249074960372398</v>
      </c>
      <c r="AJ1897">
        <v>0.218628837227307</v>
      </c>
      <c r="AK1897">
        <v>-2.826139878973446</v>
      </c>
      <c r="AL1897">
        <v>-11.069037632708572</v>
      </c>
      <c r="AM1897">
        <v>1.5587313369091345E-5</v>
      </c>
      <c r="AN1897" s="2"/>
    </row>
    <row r="1898" spans="1:40" x14ac:dyDescent="0.45">
      <c r="A1898">
        <v>1730</v>
      </c>
      <c r="B1898" t="s">
        <v>448</v>
      </c>
      <c r="C1898">
        <v>1987</v>
      </c>
      <c r="D1898">
        <v>30</v>
      </c>
      <c r="E1898" t="s">
        <v>235</v>
      </c>
      <c r="F1898" t="s">
        <v>13</v>
      </c>
      <c r="G1898">
        <v>618</v>
      </c>
      <c r="H1898">
        <v>91</v>
      </c>
      <c r="I1898">
        <v>154</v>
      </c>
      <c r="J1898">
        <v>112</v>
      </c>
      <c r="K1898">
        <v>25</v>
      </c>
      <c r="L1898">
        <v>8</v>
      </c>
      <c r="M1898">
        <v>33</v>
      </c>
      <c r="N1898">
        <v>91</v>
      </c>
      <c r="O1898">
        <v>120</v>
      </c>
      <c r="P1898" s="28">
        <v>4.9000000000000004</v>
      </c>
      <c r="Q1898">
        <v>5</v>
      </c>
      <c r="R1898">
        <v>0.2</v>
      </c>
      <c r="S1898">
        <v>23</v>
      </c>
      <c r="T1898">
        <v>2</v>
      </c>
      <c r="U1898">
        <v>0</v>
      </c>
      <c r="V1898">
        <v>-47.217614202620098</v>
      </c>
      <c r="W1898">
        <v>11.250261630102591</v>
      </c>
      <c r="X1898">
        <v>3.1675242541703308</v>
      </c>
      <c r="Y1898">
        <v>14.86083306051669</v>
      </c>
      <c r="Z1898">
        <v>-6.6707474104855802</v>
      </c>
      <c r="AA1898">
        <v>-2.2927929731690497</v>
      </c>
      <c r="AB1898">
        <v>-1.076939344348544</v>
      </c>
      <c r="AC1898">
        <v>1.3211894991506277</v>
      </c>
      <c r="AD1898">
        <v>-3.943768016461537</v>
      </c>
      <c r="AE1898">
        <v>22.295114816799362</v>
      </c>
      <c r="AF1898">
        <v>-9.1647867720323966</v>
      </c>
      <c r="AG1898">
        <v>10.942263653434701</v>
      </c>
      <c r="AH1898">
        <v>0.29345125841887199</v>
      </c>
      <c r="AI1898">
        <v>-2.5443218102214127</v>
      </c>
      <c r="AJ1898">
        <v>-0.437257674454614</v>
      </c>
      <c r="AK1898">
        <v>0</v>
      </c>
      <c r="AL1898">
        <v>-9.2175900312000589</v>
      </c>
      <c r="AM1898">
        <v>9.9267800542125832E-5</v>
      </c>
      <c r="AN1898" s="2"/>
    </row>
    <row r="1899" spans="1:40" x14ac:dyDescent="0.45">
      <c r="A1899">
        <v>1731</v>
      </c>
      <c r="B1899" t="s">
        <v>58</v>
      </c>
      <c r="C1899">
        <v>2015</v>
      </c>
      <c r="D1899">
        <v>32</v>
      </c>
      <c r="E1899" t="s">
        <v>59</v>
      </c>
      <c r="F1899" t="s">
        <v>13</v>
      </c>
      <c r="G1899">
        <v>511</v>
      </c>
      <c r="H1899">
        <v>64</v>
      </c>
      <c r="I1899">
        <v>145</v>
      </c>
      <c r="J1899">
        <v>98</v>
      </c>
      <c r="K1899">
        <v>28</v>
      </c>
      <c r="L1899">
        <v>1</v>
      </c>
      <c r="M1899">
        <v>1</v>
      </c>
      <c r="N1899">
        <v>77</v>
      </c>
      <c r="O1899">
        <v>169</v>
      </c>
      <c r="P1899" s="28">
        <v>4.9000000000000004</v>
      </c>
      <c r="Q1899">
        <v>4.8</v>
      </c>
      <c r="R1899">
        <v>-0.5</v>
      </c>
      <c r="S1899">
        <v>40</v>
      </c>
      <c r="T1899">
        <v>-3</v>
      </c>
      <c r="U1899">
        <v>1</v>
      </c>
      <c r="V1899">
        <v>-47.217614202620098</v>
      </c>
      <c r="W1899">
        <v>9.3024007977061878</v>
      </c>
      <c r="X1899">
        <v>2.2277093655703424</v>
      </c>
      <c r="Y1899">
        <v>13.992342816720258</v>
      </c>
      <c r="Z1899">
        <v>-5.8369039841748833</v>
      </c>
      <c r="AA1899">
        <v>-2.5679281299493359</v>
      </c>
      <c r="AB1899">
        <v>-0.134617418043568</v>
      </c>
      <c r="AC1899">
        <v>4.0036045428806899E-2</v>
      </c>
      <c r="AD1899">
        <v>-3.3370344754674544</v>
      </c>
      <c r="AE1899">
        <v>31.398953366992433</v>
      </c>
      <c r="AF1899">
        <v>-9.1647867720323966</v>
      </c>
      <c r="AG1899">
        <v>10.504573107297313</v>
      </c>
      <c r="AH1899">
        <v>-0.73362814604717996</v>
      </c>
      <c r="AI1899">
        <v>-4.4249074960372399</v>
      </c>
      <c r="AJ1899">
        <v>0.65588651168192103</v>
      </c>
      <c r="AK1899">
        <v>-0.134578089474926</v>
      </c>
      <c r="AL1899">
        <v>-5.4300967024498235</v>
      </c>
      <c r="AM1899">
        <v>4.3635479677051631E-3</v>
      </c>
      <c r="AN1899" s="2"/>
    </row>
    <row r="1900" spans="1:40" x14ac:dyDescent="0.45">
      <c r="A1900">
        <v>1732</v>
      </c>
      <c r="B1900" t="s">
        <v>633</v>
      </c>
      <c r="C1900">
        <v>1999</v>
      </c>
      <c r="D1900">
        <v>34</v>
      </c>
      <c r="E1900" t="s">
        <v>317</v>
      </c>
      <c r="F1900" t="s">
        <v>17</v>
      </c>
      <c r="G1900">
        <v>663</v>
      </c>
      <c r="H1900">
        <v>100</v>
      </c>
      <c r="I1900">
        <v>156</v>
      </c>
      <c r="J1900">
        <v>80</v>
      </c>
      <c r="K1900">
        <v>32</v>
      </c>
      <c r="L1900">
        <v>10</v>
      </c>
      <c r="M1900">
        <v>8</v>
      </c>
      <c r="N1900">
        <v>63</v>
      </c>
      <c r="O1900">
        <v>113</v>
      </c>
      <c r="P1900" s="28">
        <v>4.9000000000000004</v>
      </c>
      <c r="Q1900">
        <v>3.4</v>
      </c>
      <c r="R1900">
        <v>1.9</v>
      </c>
      <c r="S1900">
        <v>8</v>
      </c>
      <c r="T1900">
        <v>3</v>
      </c>
      <c r="U1900">
        <v>17</v>
      </c>
      <c r="V1900">
        <v>-47.217614202620098</v>
      </c>
      <c r="W1900">
        <v>12.069455438119769</v>
      </c>
      <c r="X1900">
        <v>3.4807958837036601</v>
      </c>
      <c r="Y1900">
        <v>15.053830892471451</v>
      </c>
      <c r="Z1900">
        <v>-4.7648195789182717</v>
      </c>
      <c r="AA1900">
        <v>-2.9347750056563839</v>
      </c>
      <c r="AB1900">
        <v>-1.3461741804356799</v>
      </c>
      <c r="AC1900">
        <v>0.32028836343045519</v>
      </c>
      <c r="AD1900">
        <v>-2.7303009344733717</v>
      </c>
      <c r="AE1900">
        <v>20.994566452486065</v>
      </c>
      <c r="AF1900">
        <v>-9.1647867720323966</v>
      </c>
      <c r="AG1900">
        <v>7.4407392843355966</v>
      </c>
      <c r="AH1900">
        <v>2.7877869549792837</v>
      </c>
      <c r="AI1900">
        <v>-0.88498149920744795</v>
      </c>
      <c r="AJ1900">
        <v>-0.65588651168192103</v>
      </c>
      <c r="AK1900">
        <v>-2.287827521073742</v>
      </c>
      <c r="AL1900">
        <v>-9.8397029365730369</v>
      </c>
      <c r="AM1900">
        <v>5.3290300202726006E-5</v>
      </c>
      <c r="AN1900" s="2"/>
    </row>
    <row r="1901" spans="1:40" x14ac:dyDescent="0.45">
      <c r="A1901">
        <v>1733</v>
      </c>
      <c r="B1901" t="s">
        <v>496</v>
      </c>
      <c r="C1901">
        <v>2003</v>
      </c>
      <c r="D1901">
        <v>25</v>
      </c>
      <c r="E1901" t="s">
        <v>19</v>
      </c>
      <c r="F1901" t="s">
        <v>17</v>
      </c>
      <c r="G1901">
        <v>734</v>
      </c>
      <c r="H1901">
        <v>130</v>
      </c>
      <c r="I1901">
        <v>194</v>
      </c>
      <c r="J1901">
        <v>134</v>
      </c>
      <c r="K1901">
        <v>35</v>
      </c>
      <c r="L1901">
        <v>10</v>
      </c>
      <c r="M1901">
        <v>25</v>
      </c>
      <c r="N1901">
        <v>60</v>
      </c>
      <c r="O1901">
        <v>105</v>
      </c>
      <c r="P1901" s="28">
        <v>4.9000000000000004</v>
      </c>
      <c r="Q1901">
        <v>4.2</v>
      </c>
      <c r="R1901">
        <v>1.6</v>
      </c>
      <c r="S1901">
        <v>5</v>
      </c>
      <c r="T1901">
        <v>3</v>
      </c>
      <c r="U1901">
        <v>8</v>
      </c>
      <c r="V1901">
        <v>-47.217614202620098</v>
      </c>
      <c r="W1901">
        <v>13.36196122410243</v>
      </c>
      <c r="X1901">
        <v>4.5250346488147581</v>
      </c>
      <c r="Y1901">
        <v>18.720789699611935</v>
      </c>
      <c r="Z1901">
        <v>-7.9810727946881048</v>
      </c>
      <c r="AA1901">
        <v>-3.2099101624366702</v>
      </c>
      <c r="AB1901">
        <v>-1.3461741804356799</v>
      </c>
      <c r="AC1901">
        <v>1.0009011357201725</v>
      </c>
      <c r="AD1901">
        <v>-2.6002866042603543</v>
      </c>
      <c r="AE1901">
        <v>19.508225464699439</v>
      </c>
      <c r="AF1901">
        <v>-9.1647867720323966</v>
      </c>
      <c r="AG1901">
        <v>9.1915014688851482</v>
      </c>
      <c r="AH1901">
        <v>2.3476100673509759</v>
      </c>
      <c r="AI1901">
        <v>-0.55311343700465498</v>
      </c>
      <c r="AJ1901">
        <v>-0.65588651168192103</v>
      </c>
      <c r="AK1901">
        <v>-1.076624715799408</v>
      </c>
      <c r="AL1901">
        <v>-5.1494456717744237</v>
      </c>
      <c r="AM1901">
        <v>5.7691442377613145E-3</v>
      </c>
      <c r="AN1901" s="2"/>
    </row>
    <row r="1902" spans="1:40" x14ac:dyDescent="0.45">
      <c r="A1902">
        <v>1734</v>
      </c>
      <c r="B1902" t="s">
        <v>997</v>
      </c>
      <c r="C1902">
        <v>2018</v>
      </c>
      <c r="D1902">
        <v>28</v>
      </c>
      <c r="E1902" t="s">
        <v>22</v>
      </c>
      <c r="F1902" t="s">
        <v>13</v>
      </c>
      <c r="G1902">
        <v>569</v>
      </c>
      <c r="H1902">
        <v>89</v>
      </c>
      <c r="I1902">
        <v>135</v>
      </c>
      <c r="J1902">
        <v>80</v>
      </c>
      <c r="K1902">
        <v>23</v>
      </c>
      <c r="L1902">
        <v>5</v>
      </c>
      <c r="M1902">
        <v>10</v>
      </c>
      <c r="N1902">
        <v>48</v>
      </c>
      <c r="O1902">
        <v>124</v>
      </c>
      <c r="P1902" s="28">
        <v>4.9000000000000004</v>
      </c>
      <c r="Q1902">
        <v>4.5999999999999996</v>
      </c>
      <c r="R1902">
        <v>1.1000000000000001</v>
      </c>
      <c r="S1902">
        <v>17</v>
      </c>
      <c r="T1902">
        <v>2</v>
      </c>
      <c r="U1902">
        <v>2</v>
      </c>
      <c r="V1902">
        <v>-47.217614202620098</v>
      </c>
      <c r="W1902">
        <v>10.358250594706107</v>
      </c>
      <c r="X1902">
        <v>3.0979083364962574</v>
      </c>
      <c r="Y1902">
        <v>13.027353656946449</v>
      </c>
      <c r="Z1902">
        <v>-4.7648195789182717</v>
      </c>
      <c r="AA1902">
        <v>-2.1093695353155262</v>
      </c>
      <c r="AB1902">
        <v>-0.67308709021783997</v>
      </c>
      <c r="AC1902">
        <v>0.40036045428806899</v>
      </c>
      <c r="AD1902">
        <v>-2.0802292834082832</v>
      </c>
      <c r="AE1902">
        <v>23.038285310692672</v>
      </c>
      <c r="AF1902">
        <v>-9.1647867720323966</v>
      </c>
      <c r="AG1902">
        <v>10.066882561159924</v>
      </c>
      <c r="AH1902">
        <v>1.613981921303796</v>
      </c>
      <c r="AI1902">
        <v>-1.880585685815827</v>
      </c>
      <c r="AJ1902">
        <v>-0.437257674454614</v>
      </c>
      <c r="AK1902">
        <v>-0.269156178949852</v>
      </c>
      <c r="AL1902">
        <v>-6.9938831661394314</v>
      </c>
      <c r="AM1902">
        <v>9.1663589795263028E-4</v>
      </c>
      <c r="AN1902" s="2"/>
    </row>
    <row r="1903" spans="1:40" x14ac:dyDescent="0.45">
      <c r="A1903">
        <v>1735</v>
      </c>
      <c r="B1903" t="s">
        <v>404</v>
      </c>
      <c r="C1903">
        <v>1979</v>
      </c>
      <c r="D1903">
        <v>23</v>
      </c>
      <c r="E1903" t="s">
        <v>127</v>
      </c>
      <c r="F1903" t="s">
        <v>13</v>
      </c>
      <c r="G1903">
        <v>687</v>
      </c>
      <c r="H1903">
        <v>90</v>
      </c>
      <c r="I1903">
        <v>179</v>
      </c>
      <c r="J1903">
        <v>122</v>
      </c>
      <c r="K1903">
        <v>30</v>
      </c>
      <c r="L1903">
        <v>2</v>
      </c>
      <c r="M1903">
        <v>10</v>
      </c>
      <c r="N1903">
        <v>72</v>
      </c>
      <c r="O1903">
        <v>130</v>
      </c>
      <c r="P1903" s="28">
        <v>4.9000000000000004</v>
      </c>
      <c r="Q1903">
        <v>4.0999999999999996</v>
      </c>
      <c r="R1903">
        <v>0</v>
      </c>
      <c r="S1903">
        <v>27</v>
      </c>
      <c r="T1903">
        <v>-1</v>
      </c>
      <c r="U1903">
        <v>8</v>
      </c>
      <c r="V1903">
        <v>-47.217614202620098</v>
      </c>
      <c r="W1903">
        <v>12.506358802395598</v>
      </c>
      <c r="X1903">
        <v>3.1327162953332941</v>
      </c>
      <c r="Y1903">
        <v>17.273305959951216</v>
      </c>
      <c r="Z1903">
        <v>-7.2663498578503649</v>
      </c>
      <c r="AA1903">
        <v>-2.7513515678028599</v>
      </c>
      <c r="AB1903">
        <v>-0.269234836087136</v>
      </c>
      <c r="AC1903">
        <v>0.40036045428806899</v>
      </c>
      <c r="AD1903">
        <v>-3.120343925112425</v>
      </c>
      <c r="AE1903">
        <v>24.153041051532639</v>
      </c>
      <c r="AF1903">
        <v>-9.1647867720323966</v>
      </c>
      <c r="AG1903">
        <v>8.9726561958164535</v>
      </c>
      <c r="AH1903">
        <v>0</v>
      </c>
      <c r="AI1903">
        <v>-2.9868125598251369</v>
      </c>
      <c r="AJ1903">
        <v>0.218628837227307</v>
      </c>
      <c r="AK1903">
        <v>-1.076624715799408</v>
      </c>
      <c r="AL1903">
        <v>-7.1960508405852499</v>
      </c>
      <c r="AM1903">
        <v>7.4897863478192101E-4</v>
      </c>
      <c r="AN1903" s="2"/>
    </row>
    <row r="1904" spans="1:40" x14ac:dyDescent="0.45">
      <c r="A1904">
        <v>1736</v>
      </c>
      <c r="B1904" t="s">
        <v>335</v>
      </c>
      <c r="C1904">
        <v>1974</v>
      </c>
      <c r="D1904">
        <v>29</v>
      </c>
      <c r="E1904" t="s">
        <v>22</v>
      </c>
      <c r="F1904" t="s">
        <v>13</v>
      </c>
      <c r="G1904">
        <v>638</v>
      </c>
      <c r="H1904">
        <v>74</v>
      </c>
      <c r="I1904">
        <v>139</v>
      </c>
      <c r="J1904">
        <v>95</v>
      </c>
      <c r="K1904">
        <v>21</v>
      </c>
      <c r="L1904">
        <v>1</v>
      </c>
      <c r="M1904">
        <v>1</v>
      </c>
      <c r="N1904">
        <v>59</v>
      </c>
      <c r="O1904">
        <v>107</v>
      </c>
      <c r="P1904" s="28">
        <v>4.9000000000000004</v>
      </c>
      <c r="Q1904">
        <v>3.5</v>
      </c>
      <c r="R1904">
        <v>2</v>
      </c>
      <c r="S1904">
        <v>5</v>
      </c>
      <c r="T1904">
        <v>0</v>
      </c>
      <c r="U1904">
        <v>13</v>
      </c>
      <c r="V1904">
        <v>-47.217614202620098</v>
      </c>
      <c r="W1904">
        <v>11.614347766999115</v>
      </c>
      <c r="X1904">
        <v>2.5757889539407084</v>
      </c>
      <c r="Y1904">
        <v>13.413349320855973</v>
      </c>
      <c r="Z1904">
        <v>-5.6582232499654479</v>
      </c>
      <c r="AA1904">
        <v>-1.925946097462002</v>
      </c>
      <c r="AB1904">
        <v>-0.134617418043568</v>
      </c>
      <c r="AC1904">
        <v>4.0036045428806899E-2</v>
      </c>
      <c r="AD1904">
        <v>-2.5569484941893483</v>
      </c>
      <c r="AE1904">
        <v>19.879810711646098</v>
      </c>
      <c r="AF1904">
        <v>-9.1647867720323966</v>
      </c>
      <c r="AG1904">
        <v>7.6595845574042905</v>
      </c>
      <c r="AH1904">
        <v>2.9345125841887199</v>
      </c>
      <c r="AI1904">
        <v>-0.55311343700465498</v>
      </c>
      <c r="AJ1904">
        <v>0</v>
      </c>
      <c r="AK1904">
        <v>-1.749515163174038</v>
      </c>
      <c r="AL1904">
        <v>-10.843334894027844</v>
      </c>
      <c r="AM1904">
        <v>1.9533992044356413E-5</v>
      </c>
      <c r="AN1904" s="2"/>
    </row>
    <row r="1905" spans="1:40" x14ac:dyDescent="0.45">
      <c r="A1905">
        <v>1737</v>
      </c>
      <c r="B1905" t="s">
        <v>998</v>
      </c>
      <c r="C1905">
        <v>2021</v>
      </c>
      <c r="D1905">
        <v>27</v>
      </c>
      <c r="E1905" t="s">
        <v>76</v>
      </c>
      <c r="F1905" t="s">
        <v>13</v>
      </c>
      <c r="G1905">
        <v>644</v>
      </c>
      <c r="H1905">
        <v>97</v>
      </c>
      <c r="I1905">
        <v>158</v>
      </c>
      <c r="J1905">
        <v>88</v>
      </c>
      <c r="K1905">
        <v>35</v>
      </c>
      <c r="L1905">
        <v>2</v>
      </c>
      <c r="M1905">
        <v>11</v>
      </c>
      <c r="N1905">
        <v>45</v>
      </c>
      <c r="O1905">
        <v>125</v>
      </c>
      <c r="P1905" s="28">
        <v>4.9000000000000004</v>
      </c>
      <c r="Q1905">
        <v>4.7</v>
      </c>
      <c r="R1905">
        <v>0.8</v>
      </c>
      <c r="S1905">
        <v>19</v>
      </c>
      <c r="T1905">
        <v>3</v>
      </c>
      <c r="U1905">
        <v>2</v>
      </c>
      <c r="V1905">
        <v>-47.217614202620098</v>
      </c>
      <c r="W1905">
        <v>11.723573608068072</v>
      </c>
      <c r="X1905">
        <v>3.37637200719255</v>
      </c>
      <c r="Y1905">
        <v>15.246828724426214</v>
      </c>
      <c r="Z1905">
        <v>-5.2413015368100986</v>
      </c>
      <c r="AA1905">
        <v>-3.2099101624366702</v>
      </c>
      <c r="AB1905">
        <v>-0.269234836087136</v>
      </c>
      <c r="AC1905">
        <v>0.44039649971687589</v>
      </c>
      <c r="AD1905">
        <v>-1.9502149531952655</v>
      </c>
      <c r="AE1905">
        <v>23.224077934166001</v>
      </c>
      <c r="AF1905">
        <v>-9.1647867720323966</v>
      </c>
      <c r="AG1905">
        <v>10.285727834228618</v>
      </c>
      <c r="AH1905">
        <v>1.1738050336754879</v>
      </c>
      <c r="AI1905">
        <v>-2.1018310606176889</v>
      </c>
      <c r="AJ1905">
        <v>-0.65588651168192103</v>
      </c>
      <c r="AK1905">
        <v>-0.269156178949852</v>
      </c>
      <c r="AL1905">
        <v>-4.6091545729573049</v>
      </c>
      <c r="AM1905">
        <v>9.8620074855981354E-3</v>
      </c>
      <c r="AN1905" s="2"/>
    </row>
    <row r="1906" spans="1:40" x14ac:dyDescent="0.45">
      <c r="A1906">
        <v>1738</v>
      </c>
      <c r="B1906" t="s">
        <v>465</v>
      </c>
      <c r="C1906">
        <v>1972</v>
      </c>
      <c r="D1906">
        <v>28</v>
      </c>
      <c r="E1906" t="s">
        <v>43</v>
      </c>
      <c r="F1906" t="s">
        <v>13</v>
      </c>
      <c r="G1906">
        <v>629</v>
      </c>
      <c r="H1906">
        <v>71</v>
      </c>
      <c r="I1906">
        <v>154</v>
      </c>
      <c r="J1906">
        <v>106</v>
      </c>
      <c r="K1906">
        <v>24</v>
      </c>
      <c r="L1906">
        <v>4</v>
      </c>
      <c r="M1906">
        <v>16</v>
      </c>
      <c r="N1906">
        <v>43</v>
      </c>
      <c r="O1906">
        <v>124</v>
      </c>
      <c r="P1906" s="28">
        <v>4.9000000000000004</v>
      </c>
      <c r="Q1906">
        <v>3.8</v>
      </c>
      <c r="R1906">
        <v>0.2</v>
      </c>
      <c r="S1906">
        <v>14</v>
      </c>
      <c r="T1906">
        <v>-1</v>
      </c>
      <c r="U1906">
        <v>10</v>
      </c>
      <c r="V1906">
        <v>-47.217614202620098</v>
      </c>
      <c r="W1906">
        <v>11.450509005395679</v>
      </c>
      <c r="X1906">
        <v>2.4713650774295988</v>
      </c>
      <c r="Y1906">
        <v>14.86083306051669</v>
      </c>
      <c r="Z1906">
        <v>-6.3133859420667102</v>
      </c>
      <c r="AA1906">
        <v>-2.201081254242288</v>
      </c>
      <c r="AB1906">
        <v>-0.538469672174272</v>
      </c>
      <c r="AC1906">
        <v>0.64057672686091038</v>
      </c>
      <c r="AD1906">
        <v>-1.8635387330532538</v>
      </c>
      <c r="AE1906">
        <v>23.038285310692672</v>
      </c>
      <c r="AF1906">
        <v>-9.1647867720323966</v>
      </c>
      <c r="AG1906">
        <v>8.3161203766103728</v>
      </c>
      <c r="AH1906">
        <v>0.29345125841887199</v>
      </c>
      <c r="AI1906">
        <v>-1.548717623613034</v>
      </c>
      <c r="AJ1906">
        <v>0.218628837227307</v>
      </c>
      <c r="AK1906">
        <v>-1.34578089474926</v>
      </c>
      <c r="AL1906">
        <v>-8.9036054413992147</v>
      </c>
      <c r="AM1906">
        <v>1.3587960383379185E-4</v>
      </c>
      <c r="AN1906" s="2"/>
    </row>
    <row r="1907" spans="1:40" x14ac:dyDescent="0.45">
      <c r="A1907">
        <v>1739</v>
      </c>
      <c r="B1907" t="s">
        <v>30</v>
      </c>
      <c r="C1907">
        <v>2017</v>
      </c>
      <c r="D1907">
        <v>30</v>
      </c>
      <c r="E1907" t="s">
        <v>31</v>
      </c>
      <c r="F1907" t="s">
        <v>13</v>
      </c>
      <c r="G1907">
        <v>675</v>
      </c>
      <c r="H1907">
        <v>95</v>
      </c>
      <c r="I1907">
        <v>189</v>
      </c>
      <c r="J1907">
        <v>107</v>
      </c>
      <c r="K1907">
        <v>43</v>
      </c>
      <c r="L1907">
        <v>6</v>
      </c>
      <c r="M1907">
        <v>3</v>
      </c>
      <c r="N1907">
        <v>35</v>
      </c>
      <c r="O1907">
        <v>141</v>
      </c>
      <c r="P1907" s="28">
        <v>4.9000000000000004</v>
      </c>
      <c r="Q1907">
        <v>4.8</v>
      </c>
      <c r="R1907">
        <v>-0.8</v>
      </c>
      <c r="S1907">
        <v>35</v>
      </c>
      <c r="T1907">
        <v>-2</v>
      </c>
      <c r="U1907">
        <v>1</v>
      </c>
      <c r="V1907">
        <v>-47.217614202620098</v>
      </c>
      <c r="W1907">
        <v>12.287907120257684</v>
      </c>
      <c r="X1907">
        <v>3.3067560895184771</v>
      </c>
      <c r="Y1907">
        <v>18.238295119725027</v>
      </c>
      <c r="Z1907">
        <v>-6.3729461868031887</v>
      </c>
      <c r="AA1907">
        <v>-3.9436039138507661</v>
      </c>
      <c r="AB1907">
        <v>-0.80770450826140805</v>
      </c>
      <c r="AC1907">
        <v>0.1201081362864207</v>
      </c>
      <c r="AD1907">
        <v>-1.5168338524852065</v>
      </c>
      <c r="AE1907">
        <v>26.196759909739249</v>
      </c>
      <c r="AF1907">
        <v>-9.1647867720323966</v>
      </c>
      <c r="AG1907">
        <v>10.504573107297313</v>
      </c>
      <c r="AH1907">
        <v>-1.1738050336754879</v>
      </c>
      <c r="AI1907">
        <v>-3.871794059032585</v>
      </c>
      <c r="AJ1907">
        <v>0.437257674454614</v>
      </c>
      <c r="AK1907">
        <v>-0.134578089474926</v>
      </c>
      <c r="AL1907">
        <v>-3.1120094609572768</v>
      </c>
      <c r="AM1907">
        <v>4.2614585666905715E-2</v>
      </c>
      <c r="AN1907" s="2"/>
    </row>
    <row r="1908" spans="1:40" x14ac:dyDescent="0.45">
      <c r="A1908">
        <v>1740</v>
      </c>
      <c r="B1908" t="s">
        <v>229</v>
      </c>
      <c r="C1908">
        <v>1953</v>
      </c>
      <c r="D1908">
        <v>28</v>
      </c>
      <c r="E1908" t="s">
        <v>22</v>
      </c>
      <c r="F1908" t="s">
        <v>13</v>
      </c>
      <c r="G1908">
        <v>557</v>
      </c>
      <c r="H1908">
        <v>80</v>
      </c>
      <c r="I1908">
        <v>149</v>
      </c>
      <c r="J1908">
        <v>94</v>
      </c>
      <c r="K1908">
        <v>23</v>
      </c>
      <c r="L1908">
        <v>5</v>
      </c>
      <c r="M1908">
        <v>0</v>
      </c>
      <c r="N1908">
        <v>50</v>
      </c>
      <c r="O1908">
        <v>141</v>
      </c>
      <c r="P1908" s="28">
        <v>4.9000000000000004</v>
      </c>
      <c r="Q1908">
        <v>4.7</v>
      </c>
      <c r="R1908">
        <v>0.7</v>
      </c>
      <c r="S1908">
        <v>23</v>
      </c>
      <c r="T1908">
        <v>2</v>
      </c>
      <c r="U1908">
        <v>2</v>
      </c>
      <c r="V1908">
        <v>-47.217614202620098</v>
      </c>
      <c r="W1908">
        <v>10.139798912568192</v>
      </c>
      <c r="X1908">
        <v>2.7846367069629281</v>
      </c>
      <c r="Y1908">
        <v>14.378338480629784</v>
      </c>
      <c r="Z1908">
        <v>-5.5986630052289694</v>
      </c>
      <c r="AA1908">
        <v>-2.1093695353155262</v>
      </c>
      <c r="AB1908">
        <v>-0.67308709021783997</v>
      </c>
      <c r="AC1908">
        <v>0</v>
      </c>
      <c r="AD1908">
        <v>-2.1669055035502951</v>
      </c>
      <c r="AE1908">
        <v>26.196759909739249</v>
      </c>
      <c r="AF1908">
        <v>-9.1647867720323966</v>
      </c>
      <c r="AG1908">
        <v>10.285727834228618</v>
      </c>
      <c r="AH1908">
        <v>1.0270794044660518</v>
      </c>
      <c r="AI1908">
        <v>-2.5443218102214127</v>
      </c>
      <c r="AJ1908">
        <v>-0.437257674454614</v>
      </c>
      <c r="AK1908">
        <v>-0.269156178949852</v>
      </c>
      <c r="AL1908">
        <v>-5.3688205239961784</v>
      </c>
      <c r="AM1908">
        <v>4.6380125903754442E-3</v>
      </c>
      <c r="AN1908" s="2"/>
    </row>
    <row r="1909" spans="1:40" x14ac:dyDescent="0.45">
      <c r="A1909">
        <v>1741</v>
      </c>
      <c r="B1909" t="s">
        <v>636</v>
      </c>
      <c r="C1909">
        <v>2023</v>
      </c>
      <c r="D1909">
        <v>25</v>
      </c>
      <c r="E1909" t="s">
        <v>55</v>
      </c>
      <c r="F1909" t="s">
        <v>13</v>
      </c>
      <c r="G1909">
        <v>601</v>
      </c>
      <c r="H1909">
        <v>69</v>
      </c>
      <c r="I1909">
        <v>175</v>
      </c>
      <c r="J1909">
        <v>122</v>
      </c>
      <c r="K1909">
        <v>30</v>
      </c>
      <c r="L1909">
        <v>3</v>
      </c>
      <c r="M1909">
        <v>5</v>
      </c>
      <c r="N1909">
        <v>27</v>
      </c>
      <c r="O1909">
        <v>123</v>
      </c>
      <c r="P1909" s="28">
        <v>4.9000000000000004</v>
      </c>
      <c r="Q1909">
        <v>4.4000000000000004</v>
      </c>
      <c r="R1909">
        <v>1.3</v>
      </c>
      <c r="S1909">
        <v>19</v>
      </c>
      <c r="T1909">
        <v>0</v>
      </c>
      <c r="U1909">
        <v>5</v>
      </c>
      <c r="V1909">
        <v>-47.217614202620098</v>
      </c>
      <c r="W1909">
        <v>10.940788413740545</v>
      </c>
      <c r="X1909">
        <v>2.4017491597555254</v>
      </c>
      <c r="Y1909">
        <v>16.887310296041694</v>
      </c>
      <c r="Z1909">
        <v>-7.2663498578503649</v>
      </c>
      <c r="AA1909">
        <v>-2.7513515678028599</v>
      </c>
      <c r="AB1909">
        <v>-0.40385225413070402</v>
      </c>
      <c r="AC1909">
        <v>0.20018022714403449</v>
      </c>
      <c r="AD1909">
        <v>-1.1701289719171593</v>
      </c>
      <c r="AE1909">
        <v>22.852492687219346</v>
      </c>
      <c r="AF1909">
        <v>-9.1647867720323966</v>
      </c>
      <c r="AG1909">
        <v>9.6291920150225376</v>
      </c>
      <c r="AH1909">
        <v>1.907433179722668</v>
      </c>
      <c r="AI1909">
        <v>-2.1018310606176889</v>
      </c>
      <c r="AJ1909">
        <v>0</v>
      </c>
      <c r="AK1909">
        <v>-0.67289044737463</v>
      </c>
      <c r="AL1909">
        <v>-5.9296591556995484</v>
      </c>
      <c r="AM1909">
        <v>2.6523346839011342E-3</v>
      </c>
      <c r="AN1909" s="2"/>
    </row>
    <row r="1910" spans="1:40" x14ac:dyDescent="0.45">
      <c r="A1910">
        <v>1742</v>
      </c>
      <c r="B1910" t="s">
        <v>999</v>
      </c>
      <c r="C1910">
        <v>2003</v>
      </c>
      <c r="D1910">
        <v>27</v>
      </c>
      <c r="E1910" t="s">
        <v>1000</v>
      </c>
      <c r="F1910" t="s">
        <v>13</v>
      </c>
      <c r="G1910">
        <v>535</v>
      </c>
      <c r="H1910">
        <v>77</v>
      </c>
      <c r="I1910">
        <v>151</v>
      </c>
      <c r="J1910">
        <v>90</v>
      </c>
      <c r="K1910">
        <v>28</v>
      </c>
      <c r="L1910">
        <v>2</v>
      </c>
      <c r="M1910">
        <v>1</v>
      </c>
      <c r="N1910">
        <v>24</v>
      </c>
      <c r="O1910">
        <v>142</v>
      </c>
      <c r="P1910" s="28">
        <v>4.9000000000000004</v>
      </c>
      <c r="Q1910">
        <v>3.9</v>
      </c>
      <c r="R1910">
        <v>0.5</v>
      </c>
      <c r="S1910">
        <v>29</v>
      </c>
      <c r="T1910">
        <v>-2</v>
      </c>
      <c r="U1910">
        <v>10</v>
      </c>
      <c r="V1910">
        <v>-47.217614202620098</v>
      </c>
      <c r="W1910">
        <v>9.739304161982016</v>
      </c>
      <c r="X1910">
        <v>2.680212830451818</v>
      </c>
      <c r="Y1910">
        <v>14.571336312584545</v>
      </c>
      <c r="Z1910">
        <v>-5.3604220262830555</v>
      </c>
      <c r="AA1910">
        <v>-2.5679281299493359</v>
      </c>
      <c r="AB1910">
        <v>-0.269234836087136</v>
      </c>
      <c r="AC1910">
        <v>4.0036045428806899E-2</v>
      </c>
      <c r="AD1910">
        <v>-1.0401146417041416</v>
      </c>
      <c r="AE1910">
        <v>26.382552533212579</v>
      </c>
      <c r="AF1910">
        <v>-9.1647867720323966</v>
      </c>
      <c r="AG1910">
        <v>8.5349656496790658</v>
      </c>
      <c r="AH1910">
        <v>0.73362814604717996</v>
      </c>
      <c r="AI1910">
        <v>-3.2080579346269986</v>
      </c>
      <c r="AJ1910">
        <v>0.437257674454614</v>
      </c>
      <c r="AK1910">
        <v>-1.34578089474926</v>
      </c>
      <c r="AL1910">
        <v>-7.0546460842118028</v>
      </c>
      <c r="AM1910">
        <v>8.6264345352934186E-4</v>
      </c>
      <c r="AN1910" s="2"/>
    </row>
    <row r="1911" spans="1:40" x14ac:dyDescent="0.45">
      <c r="A1911">
        <v>1743</v>
      </c>
      <c r="B1911" t="s">
        <v>326</v>
      </c>
      <c r="C1911">
        <v>2001</v>
      </c>
      <c r="D1911">
        <v>24</v>
      </c>
      <c r="E1911" t="s">
        <v>19</v>
      </c>
      <c r="F1911" t="s">
        <v>17</v>
      </c>
      <c r="G1911">
        <v>693</v>
      </c>
      <c r="H1911">
        <v>104</v>
      </c>
      <c r="I1911">
        <v>157</v>
      </c>
      <c r="J1911">
        <v>96</v>
      </c>
      <c r="K1911">
        <v>25</v>
      </c>
      <c r="L1911">
        <v>2</v>
      </c>
      <c r="M1911">
        <v>11</v>
      </c>
      <c r="N1911">
        <v>56</v>
      </c>
      <c r="O1911">
        <v>94</v>
      </c>
      <c r="P1911" s="28">
        <v>4.9000000000000004</v>
      </c>
      <c r="Q1911">
        <v>2.2999999999999998</v>
      </c>
      <c r="R1911">
        <v>3</v>
      </c>
      <c r="S1911">
        <v>-5</v>
      </c>
      <c r="T1911">
        <v>1</v>
      </c>
      <c r="U1911">
        <v>27</v>
      </c>
      <c r="V1911">
        <v>-47.217614202620098</v>
      </c>
      <c r="W1911">
        <v>12.615584643464556</v>
      </c>
      <c r="X1911">
        <v>3.6200277190518064</v>
      </c>
      <c r="Y1911">
        <v>15.150329808448832</v>
      </c>
      <c r="Z1911">
        <v>-5.7177834947019264</v>
      </c>
      <c r="AA1911">
        <v>-2.2927929731690497</v>
      </c>
      <c r="AB1911">
        <v>-0.269234836087136</v>
      </c>
      <c r="AC1911">
        <v>0.44039649971687589</v>
      </c>
      <c r="AD1911">
        <v>-2.4269341639763304</v>
      </c>
      <c r="AE1911">
        <v>17.464506606492833</v>
      </c>
      <c r="AF1911">
        <v>-9.1647867720323966</v>
      </c>
      <c r="AG1911">
        <v>5.0334412805799618</v>
      </c>
      <c r="AH1911">
        <v>4.4017688762830796</v>
      </c>
      <c r="AI1911">
        <v>0.55311343700465498</v>
      </c>
      <c r="AJ1911">
        <v>-0.218628837227307</v>
      </c>
      <c r="AK1911">
        <v>-3.633608415823002</v>
      </c>
      <c r="AL1911">
        <v>-11.662214824594649</v>
      </c>
      <c r="AM1911">
        <v>8.6131242899423556E-6</v>
      </c>
      <c r="AN1911" s="2"/>
    </row>
    <row r="1912" spans="1:40" x14ac:dyDescent="0.45">
      <c r="A1912">
        <v>1744</v>
      </c>
      <c r="B1912" t="s">
        <v>811</v>
      </c>
      <c r="C1912">
        <v>1992</v>
      </c>
      <c r="D1912">
        <v>26</v>
      </c>
      <c r="E1912" t="s">
        <v>19</v>
      </c>
      <c r="F1912" t="s">
        <v>17</v>
      </c>
      <c r="G1912">
        <v>571</v>
      </c>
      <c r="H1912">
        <v>78</v>
      </c>
      <c r="I1912">
        <v>124</v>
      </c>
      <c r="J1912">
        <v>79</v>
      </c>
      <c r="K1912">
        <v>19</v>
      </c>
      <c r="L1912">
        <v>5</v>
      </c>
      <c r="M1912">
        <v>2</v>
      </c>
      <c r="N1912">
        <v>79</v>
      </c>
      <c r="O1912">
        <v>121</v>
      </c>
      <c r="P1912" s="28">
        <v>4.9000000000000004</v>
      </c>
      <c r="Q1912">
        <v>2.2999999999999998</v>
      </c>
      <c r="R1912">
        <v>2</v>
      </c>
      <c r="S1912">
        <v>11</v>
      </c>
      <c r="T1912">
        <v>3</v>
      </c>
      <c r="U1912">
        <v>22</v>
      </c>
      <c r="V1912">
        <v>-47.217614202620098</v>
      </c>
      <c r="W1912">
        <v>10.39465920839576</v>
      </c>
      <c r="X1912">
        <v>2.7150207892888547</v>
      </c>
      <c r="Y1912">
        <v>11.965865581195256</v>
      </c>
      <c r="Z1912">
        <v>-4.7052593341817932</v>
      </c>
      <c r="AA1912">
        <v>-1.742522659608478</v>
      </c>
      <c r="AB1912">
        <v>-0.67308709021783997</v>
      </c>
      <c r="AC1912">
        <v>8.0072090857613798E-2</v>
      </c>
      <c r="AD1912">
        <v>-3.4237106956094663</v>
      </c>
      <c r="AE1912">
        <v>22.480907440272688</v>
      </c>
      <c r="AF1912">
        <v>-9.1647867720323966</v>
      </c>
      <c r="AG1912">
        <v>5.0334412805799618</v>
      </c>
      <c r="AH1912">
        <v>2.9345125841887199</v>
      </c>
      <c r="AI1912">
        <v>-1.216849561410241</v>
      </c>
      <c r="AJ1912">
        <v>-0.65588651168192103</v>
      </c>
      <c r="AK1912">
        <v>-2.960717968448372</v>
      </c>
      <c r="AL1912">
        <v>-16.155955821031757</v>
      </c>
      <c r="AM1912">
        <v>9.6284747367560789E-8</v>
      </c>
      <c r="AN1912" s="2"/>
    </row>
    <row r="1913" spans="1:40" x14ac:dyDescent="0.45">
      <c r="A1913">
        <v>1745</v>
      </c>
      <c r="B1913" t="s">
        <v>397</v>
      </c>
      <c r="C1913">
        <v>1972</v>
      </c>
      <c r="D1913">
        <v>23</v>
      </c>
      <c r="E1913" t="s">
        <v>155</v>
      </c>
      <c r="F1913" t="s">
        <v>13</v>
      </c>
      <c r="G1913">
        <v>588</v>
      </c>
      <c r="H1913">
        <v>65</v>
      </c>
      <c r="I1913">
        <v>150</v>
      </c>
      <c r="J1913">
        <v>98</v>
      </c>
      <c r="K1913">
        <v>24</v>
      </c>
      <c r="L1913">
        <v>3</v>
      </c>
      <c r="M1913">
        <v>0</v>
      </c>
      <c r="N1913">
        <v>78</v>
      </c>
      <c r="O1913">
        <v>168</v>
      </c>
      <c r="P1913" s="28">
        <v>4.9000000000000004</v>
      </c>
      <c r="Q1913">
        <v>5.7</v>
      </c>
      <c r="R1913">
        <v>-1.8</v>
      </c>
      <c r="S1913">
        <v>38</v>
      </c>
      <c r="T1913">
        <v>-1</v>
      </c>
      <c r="U1913">
        <v>-5</v>
      </c>
      <c r="V1913">
        <v>-47.217614202620098</v>
      </c>
      <c r="W1913">
        <v>10.704132424757805</v>
      </c>
      <c r="X1913">
        <v>2.2625173244073791</v>
      </c>
      <c r="Y1913">
        <v>14.474837396607164</v>
      </c>
      <c r="Z1913">
        <v>-5.8369039841748833</v>
      </c>
      <c r="AA1913">
        <v>-2.201081254242288</v>
      </c>
      <c r="AB1913">
        <v>-0.40385225413070402</v>
      </c>
      <c r="AC1913">
        <v>0</v>
      </c>
      <c r="AD1913">
        <v>-3.3803725855384603</v>
      </c>
      <c r="AE1913">
        <v>31.213160743519104</v>
      </c>
      <c r="AF1913">
        <v>-9.1647867720323966</v>
      </c>
      <c r="AG1913">
        <v>12.474180564915558</v>
      </c>
      <c r="AH1913">
        <v>-2.6410613257698481</v>
      </c>
      <c r="AI1913">
        <v>-4.2036621212353777</v>
      </c>
      <c r="AJ1913">
        <v>0.218628837227307</v>
      </c>
      <c r="AK1913">
        <v>0.67289044737463</v>
      </c>
      <c r="AL1913">
        <v>-3.0289867609351142</v>
      </c>
      <c r="AM1913">
        <v>4.6133394228707846E-2</v>
      </c>
      <c r="AN1913" s="2"/>
    </row>
    <row r="1914" spans="1:40" x14ac:dyDescent="0.45">
      <c r="A1914">
        <v>1746</v>
      </c>
      <c r="B1914" t="s">
        <v>381</v>
      </c>
      <c r="C1914">
        <v>1974</v>
      </c>
      <c r="D1914">
        <v>27</v>
      </c>
      <c r="E1914" t="s">
        <v>155</v>
      </c>
      <c r="F1914" t="s">
        <v>13</v>
      </c>
      <c r="G1914">
        <v>632</v>
      </c>
      <c r="H1914">
        <v>87</v>
      </c>
      <c r="I1914">
        <v>157</v>
      </c>
      <c r="J1914">
        <v>105</v>
      </c>
      <c r="K1914">
        <v>31</v>
      </c>
      <c r="L1914">
        <v>9</v>
      </c>
      <c r="M1914">
        <v>18</v>
      </c>
      <c r="N1914">
        <v>58</v>
      </c>
      <c r="O1914">
        <v>121</v>
      </c>
      <c r="P1914" s="28">
        <v>4.9000000000000004</v>
      </c>
      <c r="Q1914">
        <v>4.4000000000000004</v>
      </c>
      <c r="R1914">
        <v>0.6</v>
      </c>
      <c r="S1914">
        <v>16</v>
      </c>
      <c r="T1914">
        <v>-1</v>
      </c>
      <c r="U1914">
        <v>5</v>
      </c>
      <c r="V1914">
        <v>-47.217614202620098</v>
      </c>
      <c r="W1914">
        <v>11.505121925930158</v>
      </c>
      <c r="X1914">
        <v>3.028292418822184</v>
      </c>
      <c r="Y1914">
        <v>15.150329808448832</v>
      </c>
      <c r="Z1914">
        <v>-6.2538256973302317</v>
      </c>
      <c r="AA1914">
        <v>-2.8430632867296222</v>
      </c>
      <c r="AB1914">
        <v>-1.211556762392112</v>
      </c>
      <c r="AC1914">
        <v>0.72064881771852418</v>
      </c>
      <c r="AD1914">
        <v>-2.5136103841183424</v>
      </c>
      <c r="AE1914">
        <v>22.480907440272688</v>
      </c>
      <c r="AF1914">
        <v>-9.1647867720323966</v>
      </c>
      <c r="AG1914">
        <v>9.6291920150225376</v>
      </c>
      <c r="AH1914">
        <v>0.88035377525661596</v>
      </c>
      <c r="AI1914">
        <v>-1.7699629984148959</v>
      </c>
      <c r="AJ1914">
        <v>0.218628837227307</v>
      </c>
      <c r="AK1914">
        <v>-0.67289044737463</v>
      </c>
      <c r="AL1914">
        <v>-8.0338355123134875</v>
      </c>
      <c r="AM1914">
        <v>3.2419681863045066E-4</v>
      </c>
      <c r="AN1914" s="2"/>
    </row>
    <row r="1915" spans="1:40" x14ac:dyDescent="0.45">
      <c r="A1915">
        <v>1747</v>
      </c>
      <c r="B1915" t="s">
        <v>564</v>
      </c>
      <c r="C1915">
        <v>2002</v>
      </c>
      <c r="D1915">
        <v>26</v>
      </c>
      <c r="E1915" t="s">
        <v>22</v>
      </c>
      <c r="F1915" t="s">
        <v>13</v>
      </c>
      <c r="G1915">
        <v>741</v>
      </c>
      <c r="H1915">
        <v>128</v>
      </c>
      <c r="I1915">
        <v>209</v>
      </c>
      <c r="J1915">
        <v>117</v>
      </c>
      <c r="K1915">
        <v>51</v>
      </c>
      <c r="L1915">
        <v>2</v>
      </c>
      <c r="M1915">
        <v>41</v>
      </c>
      <c r="N1915">
        <v>23</v>
      </c>
      <c r="O1915">
        <v>129</v>
      </c>
      <c r="P1915" s="28">
        <v>4.9000000000000004</v>
      </c>
      <c r="Q1915">
        <v>6.2</v>
      </c>
      <c r="R1915">
        <v>-0.8</v>
      </c>
      <c r="S1915">
        <v>28</v>
      </c>
      <c r="T1915">
        <v>1</v>
      </c>
      <c r="U1915">
        <v>-13</v>
      </c>
      <c r="V1915">
        <v>-47.217614202620098</v>
      </c>
      <c r="W1915">
        <v>13.489391372016213</v>
      </c>
      <c r="X1915">
        <v>4.4554187311406848</v>
      </c>
      <c r="Y1915">
        <v>20.168273439272649</v>
      </c>
      <c r="Z1915">
        <v>-6.9685486341679725</v>
      </c>
      <c r="AA1915">
        <v>-4.6772976652648621</v>
      </c>
      <c r="AB1915">
        <v>-0.269234836087136</v>
      </c>
      <c r="AC1915">
        <v>1.6414778625810829</v>
      </c>
      <c r="AD1915">
        <v>-0.99677653163313573</v>
      </c>
      <c r="AE1915">
        <v>23.967248428059314</v>
      </c>
      <c r="AF1915">
        <v>-9.1647867720323966</v>
      </c>
      <c r="AG1915">
        <v>13.568406930259028</v>
      </c>
      <c r="AH1915">
        <v>-1.1738050336754879</v>
      </c>
      <c r="AI1915">
        <v>-3.097435247226068</v>
      </c>
      <c r="AJ1915">
        <v>-0.218628837227307</v>
      </c>
      <c r="AK1915">
        <v>1.749515163174038</v>
      </c>
      <c r="AL1915">
        <v>5.2556041665685491</v>
      </c>
      <c r="AM1915">
        <v>0.99480889550164897</v>
      </c>
      <c r="AN1915" s="2"/>
    </row>
    <row r="1916" spans="1:40" x14ac:dyDescent="0.45">
      <c r="A1916">
        <v>1748</v>
      </c>
      <c r="B1916" t="s">
        <v>1001</v>
      </c>
      <c r="C1916">
        <v>2012</v>
      </c>
      <c r="D1916">
        <v>28</v>
      </c>
      <c r="E1916" t="s">
        <v>76</v>
      </c>
      <c r="F1916" t="s">
        <v>13</v>
      </c>
      <c r="G1916">
        <v>568</v>
      </c>
      <c r="H1916">
        <v>71</v>
      </c>
      <c r="I1916">
        <v>146</v>
      </c>
      <c r="J1916">
        <v>100</v>
      </c>
      <c r="K1916">
        <v>38</v>
      </c>
      <c r="L1916">
        <v>4</v>
      </c>
      <c r="M1916">
        <v>17</v>
      </c>
      <c r="N1916">
        <v>47</v>
      </c>
      <c r="O1916">
        <v>104</v>
      </c>
      <c r="P1916" s="28">
        <v>4.9000000000000004</v>
      </c>
      <c r="Q1916">
        <v>3</v>
      </c>
      <c r="R1916">
        <v>2.2999999999999998</v>
      </c>
      <c r="S1916">
        <v>6</v>
      </c>
      <c r="T1916">
        <v>-1</v>
      </c>
      <c r="U1916">
        <v>19</v>
      </c>
      <c r="V1916">
        <v>-47.217614202620098</v>
      </c>
      <c r="W1916">
        <v>10.340046287861281</v>
      </c>
      <c r="X1916">
        <v>2.4713650774295988</v>
      </c>
      <c r="Y1916">
        <v>14.08884173269764</v>
      </c>
      <c r="Z1916">
        <v>-5.9560244736478394</v>
      </c>
      <c r="AA1916">
        <v>-3.4850453192169559</v>
      </c>
      <c r="AB1916">
        <v>-0.538469672174272</v>
      </c>
      <c r="AC1916">
        <v>0.68061277228971728</v>
      </c>
      <c r="AD1916">
        <v>-2.0368911733372772</v>
      </c>
      <c r="AE1916">
        <v>19.322432841226114</v>
      </c>
      <c r="AF1916">
        <v>-9.1647867720323966</v>
      </c>
      <c r="AG1916">
        <v>6.5653581920608204</v>
      </c>
      <c r="AH1916">
        <v>3.3746894718170277</v>
      </c>
      <c r="AI1916">
        <v>-0.66373612440558594</v>
      </c>
      <c r="AJ1916">
        <v>0.218628837227307</v>
      </c>
      <c r="AK1916">
        <v>-2.556983700023594</v>
      </c>
      <c r="AL1916">
        <v>-14.557576224848516</v>
      </c>
      <c r="AM1916">
        <v>4.7612914762381784E-7</v>
      </c>
      <c r="AN1916" s="2"/>
    </row>
    <row r="1917" spans="1:40" x14ac:dyDescent="0.45">
      <c r="A1917">
        <v>1749</v>
      </c>
      <c r="B1917" t="s">
        <v>1002</v>
      </c>
      <c r="C1917">
        <v>2011</v>
      </c>
      <c r="D1917">
        <v>24</v>
      </c>
      <c r="E1917" t="s">
        <v>15</v>
      </c>
      <c r="F1917" t="s">
        <v>13</v>
      </c>
      <c r="G1917">
        <v>552</v>
      </c>
      <c r="H1917">
        <v>72</v>
      </c>
      <c r="I1917">
        <v>136</v>
      </c>
      <c r="J1917">
        <v>87</v>
      </c>
      <c r="K1917">
        <v>26</v>
      </c>
      <c r="L1917">
        <v>11</v>
      </c>
      <c r="M1917">
        <v>22</v>
      </c>
      <c r="N1917">
        <v>32</v>
      </c>
      <c r="O1917">
        <v>116</v>
      </c>
      <c r="P1917" s="28">
        <v>4.9000000000000004</v>
      </c>
      <c r="Q1917">
        <v>3.9</v>
      </c>
      <c r="R1917">
        <v>1.4</v>
      </c>
      <c r="S1917">
        <v>10</v>
      </c>
      <c r="T1917">
        <v>1</v>
      </c>
      <c r="U1917">
        <v>10</v>
      </c>
      <c r="V1917">
        <v>-47.217614202620098</v>
      </c>
      <c r="W1917">
        <v>10.048777378344061</v>
      </c>
      <c r="X1917">
        <v>2.506173036266635</v>
      </c>
      <c r="Y1917">
        <v>13.123852572923829</v>
      </c>
      <c r="Z1917">
        <v>-5.181741292073621</v>
      </c>
      <c r="AA1917">
        <v>-2.384504692095812</v>
      </c>
      <c r="AB1917">
        <v>-1.4807915984792479</v>
      </c>
      <c r="AC1917">
        <v>0.88079299943375178</v>
      </c>
      <c r="AD1917">
        <v>-1.3868195222721889</v>
      </c>
      <c r="AE1917">
        <v>21.551944322906049</v>
      </c>
      <c r="AF1917">
        <v>-9.1647867720323966</v>
      </c>
      <c r="AG1917">
        <v>8.5349656496790658</v>
      </c>
      <c r="AH1917">
        <v>2.0541588089321037</v>
      </c>
      <c r="AI1917">
        <v>-1.10622687400931</v>
      </c>
      <c r="AJ1917">
        <v>-0.218628837227307</v>
      </c>
      <c r="AK1917">
        <v>-1.34578089474926</v>
      </c>
      <c r="AL1917">
        <v>-10.786229917073737</v>
      </c>
      <c r="AM1917">
        <v>2.0681921449756619E-5</v>
      </c>
      <c r="AN1917" s="2"/>
    </row>
    <row r="1918" spans="1:40" x14ac:dyDescent="0.45">
      <c r="A1918">
        <v>1750</v>
      </c>
      <c r="B1918" t="s">
        <v>342</v>
      </c>
      <c r="C1918">
        <v>1969</v>
      </c>
      <c r="D1918">
        <v>27</v>
      </c>
      <c r="E1918" t="s">
        <v>158</v>
      </c>
      <c r="F1918" t="s">
        <v>13</v>
      </c>
      <c r="G1918">
        <v>685</v>
      </c>
      <c r="H1918">
        <v>78</v>
      </c>
      <c r="I1918">
        <v>151</v>
      </c>
      <c r="J1918">
        <v>111</v>
      </c>
      <c r="K1918">
        <v>22</v>
      </c>
      <c r="L1918">
        <v>6</v>
      </c>
      <c r="M1918">
        <v>9</v>
      </c>
      <c r="N1918">
        <v>93</v>
      </c>
      <c r="O1918">
        <v>114</v>
      </c>
      <c r="P1918" s="28">
        <v>4.9000000000000004</v>
      </c>
      <c r="Q1918">
        <v>5.2</v>
      </c>
      <c r="R1918">
        <v>0.9</v>
      </c>
      <c r="S1918">
        <v>12</v>
      </c>
      <c r="T1918">
        <v>1</v>
      </c>
      <c r="U1918">
        <v>-1</v>
      </c>
      <c r="V1918">
        <v>-47.217614202620098</v>
      </c>
      <c r="W1918">
        <v>12.469950188705946</v>
      </c>
      <c r="X1918">
        <v>2.7150207892888547</v>
      </c>
      <c r="Y1918">
        <v>14.571336312584545</v>
      </c>
      <c r="Z1918">
        <v>-6.6111871657491017</v>
      </c>
      <c r="AA1918">
        <v>-2.017657816388764</v>
      </c>
      <c r="AB1918">
        <v>-0.80770450826140805</v>
      </c>
      <c r="AC1918">
        <v>0.36032440885926209</v>
      </c>
      <c r="AD1918">
        <v>-4.0304442366035484</v>
      </c>
      <c r="AE1918">
        <v>21.180359075959391</v>
      </c>
      <c r="AF1918">
        <v>-9.1647867720323966</v>
      </c>
      <c r="AG1918">
        <v>11.379954199572088</v>
      </c>
      <c r="AH1918">
        <v>1.320530662884924</v>
      </c>
      <c r="AI1918">
        <v>-1.3274722488111719</v>
      </c>
      <c r="AJ1918">
        <v>-0.218628837227307</v>
      </c>
      <c r="AK1918">
        <v>0.134578089474926</v>
      </c>
      <c r="AL1918">
        <v>-7.2634420603638539</v>
      </c>
      <c r="AM1918">
        <v>7.0020143008591806E-4</v>
      </c>
      <c r="AN1918" s="2"/>
    </row>
    <row r="1919" spans="1:40" x14ac:dyDescent="0.45">
      <c r="A1919">
        <v>1751</v>
      </c>
      <c r="B1919" t="s">
        <v>574</v>
      </c>
      <c r="C1919">
        <v>2003</v>
      </c>
      <c r="D1919">
        <v>31</v>
      </c>
      <c r="E1919" t="s">
        <v>117</v>
      </c>
      <c r="F1919" t="s">
        <v>17</v>
      </c>
      <c r="G1919">
        <v>653</v>
      </c>
      <c r="H1919">
        <v>74</v>
      </c>
      <c r="I1919">
        <v>185</v>
      </c>
      <c r="J1919">
        <v>140</v>
      </c>
      <c r="K1919">
        <v>28</v>
      </c>
      <c r="L1919">
        <v>4</v>
      </c>
      <c r="M1919">
        <v>5</v>
      </c>
      <c r="N1919">
        <v>54</v>
      </c>
      <c r="O1919">
        <v>120</v>
      </c>
      <c r="P1919" s="28">
        <v>4.9000000000000004</v>
      </c>
      <c r="Q1919">
        <v>4.3</v>
      </c>
      <c r="R1919">
        <v>1</v>
      </c>
      <c r="S1919">
        <v>21</v>
      </c>
      <c r="T1919">
        <v>-1</v>
      </c>
      <c r="U1919">
        <v>6</v>
      </c>
      <c r="V1919">
        <v>-47.217614202620098</v>
      </c>
      <c r="W1919">
        <v>11.887412369671507</v>
      </c>
      <c r="X1919">
        <v>2.5757889539407084</v>
      </c>
      <c r="Y1919">
        <v>17.852299455815501</v>
      </c>
      <c r="Z1919">
        <v>-8.3384342631069757</v>
      </c>
      <c r="AA1919">
        <v>-2.5679281299493359</v>
      </c>
      <c r="AB1919">
        <v>-0.538469672174272</v>
      </c>
      <c r="AC1919">
        <v>0.20018022714403449</v>
      </c>
      <c r="AD1919">
        <v>-2.3402579438343185</v>
      </c>
      <c r="AE1919">
        <v>22.295114816799362</v>
      </c>
      <c r="AF1919">
        <v>-9.1647867720323966</v>
      </c>
      <c r="AG1919">
        <v>9.4103467419538429</v>
      </c>
      <c r="AH1919">
        <v>1.4672562920943599</v>
      </c>
      <c r="AI1919">
        <v>-2.323076435419551</v>
      </c>
      <c r="AJ1919">
        <v>0.218628837227307</v>
      </c>
      <c r="AK1919">
        <v>-0.807468536849556</v>
      </c>
      <c r="AL1919">
        <v>-7.391008261339878</v>
      </c>
      <c r="AM1919">
        <v>6.1639359535031019E-4</v>
      </c>
      <c r="AN1919" s="2"/>
    </row>
    <row r="1920" spans="1:40" x14ac:dyDescent="0.45">
      <c r="A1920">
        <v>1752</v>
      </c>
      <c r="B1920" t="s">
        <v>350</v>
      </c>
      <c r="C1920">
        <v>1989</v>
      </c>
      <c r="D1920">
        <v>29</v>
      </c>
      <c r="E1920" t="s">
        <v>76</v>
      </c>
      <c r="F1920" t="s">
        <v>13</v>
      </c>
      <c r="G1920">
        <v>684</v>
      </c>
      <c r="H1920">
        <v>75</v>
      </c>
      <c r="I1920">
        <v>215</v>
      </c>
      <c r="J1920">
        <v>157</v>
      </c>
      <c r="K1920">
        <v>45</v>
      </c>
      <c r="L1920">
        <v>4</v>
      </c>
      <c r="M1920">
        <v>11</v>
      </c>
      <c r="N1920">
        <v>41</v>
      </c>
      <c r="O1920">
        <v>131</v>
      </c>
      <c r="P1920" s="28">
        <v>4.9000000000000004</v>
      </c>
      <c r="Q1920">
        <v>5.3</v>
      </c>
      <c r="R1920">
        <v>-0.1</v>
      </c>
      <c r="S1920">
        <v>23</v>
      </c>
      <c r="T1920">
        <v>1</v>
      </c>
      <c r="U1920">
        <v>-4</v>
      </c>
      <c r="V1920">
        <v>-47.217614202620098</v>
      </c>
      <c r="W1920">
        <v>12.45174588186112</v>
      </c>
      <c r="X1920">
        <v>2.6105969127777451</v>
      </c>
      <c r="Y1920">
        <v>20.747266935136935</v>
      </c>
      <c r="Z1920">
        <v>-9.3509584236271088</v>
      </c>
      <c r="AA1920">
        <v>-4.1270273517042897</v>
      </c>
      <c r="AB1920">
        <v>-0.538469672174272</v>
      </c>
      <c r="AC1920">
        <v>0.44039649971687589</v>
      </c>
      <c r="AD1920">
        <v>-1.7768625129112419</v>
      </c>
      <c r="AE1920">
        <v>24.338833675005969</v>
      </c>
      <c r="AF1920">
        <v>-9.1647867720323966</v>
      </c>
      <c r="AG1920">
        <v>11.598799472640783</v>
      </c>
      <c r="AH1920">
        <v>-0.14672562920943599</v>
      </c>
      <c r="AI1920">
        <v>-2.5443218102214127</v>
      </c>
      <c r="AJ1920">
        <v>-0.218628837227307</v>
      </c>
      <c r="AK1920">
        <v>0.538312357899704</v>
      </c>
      <c r="AL1920">
        <v>-2.359443476688432</v>
      </c>
      <c r="AM1920">
        <v>8.6318075864106128E-2</v>
      </c>
      <c r="AN1920" s="2"/>
    </row>
    <row r="1921" spans="1:40" x14ac:dyDescent="0.45">
      <c r="A1921">
        <v>1753</v>
      </c>
      <c r="B1921" t="s">
        <v>695</v>
      </c>
      <c r="C1921">
        <v>1975</v>
      </c>
      <c r="D1921">
        <v>25</v>
      </c>
      <c r="E1921" t="s">
        <v>25</v>
      </c>
      <c r="F1921" t="s">
        <v>17</v>
      </c>
      <c r="G1921">
        <v>649</v>
      </c>
      <c r="H1921">
        <v>80</v>
      </c>
      <c r="I1921">
        <v>193</v>
      </c>
      <c r="J1921">
        <v>140</v>
      </c>
      <c r="K1921">
        <v>32</v>
      </c>
      <c r="L1921">
        <v>3</v>
      </c>
      <c r="M1921">
        <v>1</v>
      </c>
      <c r="N1921">
        <v>63</v>
      </c>
      <c r="O1921">
        <v>142</v>
      </c>
      <c r="P1921" s="28">
        <v>4.9000000000000004</v>
      </c>
      <c r="Q1921">
        <v>5.9</v>
      </c>
      <c r="R1921">
        <v>0</v>
      </c>
      <c r="S1921">
        <v>33</v>
      </c>
      <c r="T1921">
        <v>-2</v>
      </c>
      <c r="U1921">
        <v>-9</v>
      </c>
      <c r="V1921">
        <v>-47.217614202620098</v>
      </c>
      <c r="W1921">
        <v>11.814595142292204</v>
      </c>
      <c r="X1921">
        <v>2.7846367069629281</v>
      </c>
      <c r="Y1921">
        <v>18.624290783634553</v>
      </c>
      <c r="Z1921">
        <v>-8.3384342631069757</v>
      </c>
      <c r="AA1921">
        <v>-2.9347750056563839</v>
      </c>
      <c r="AB1921">
        <v>-0.40385225413070402</v>
      </c>
      <c r="AC1921">
        <v>4.0036045428806899E-2</v>
      </c>
      <c r="AD1921">
        <v>-2.7303009344733717</v>
      </c>
      <c r="AE1921">
        <v>26.382552533212579</v>
      </c>
      <c r="AF1921">
        <v>-9.1647867720323966</v>
      </c>
      <c r="AG1921">
        <v>12.911871111052948</v>
      </c>
      <c r="AH1921">
        <v>0</v>
      </c>
      <c r="AI1921">
        <v>-3.6505486842307229</v>
      </c>
      <c r="AJ1921">
        <v>0.437257674454614</v>
      </c>
      <c r="AK1921">
        <v>1.211202805274334</v>
      </c>
      <c r="AL1921">
        <v>-0.23386931393768751</v>
      </c>
      <c r="AM1921">
        <v>0.44179771049239791</v>
      </c>
      <c r="AN1921" s="2"/>
    </row>
    <row r="1922" spans="1:40" x14ac:dyDescent="0.45">
      <c r="A1922">
        <v>1754</v>
      </c>
      <c r="B1922" t="s">
        <v>367</v>
      </c>
      <c r="C1922">
        <v>2006</v>
      </c>
      <c r="D1922">
        <v>35</v>
      </c>
      <c r="E1922" t="s">
        <v>31</v>
      </c>
      <c r="F1922" t="s">
        <v>13</v>
      </c>
      <c r="G1922">
        <v>610</v>
      </c>
      <c r="H1922">
        <v>108</v>
      </c>
      <c r="I1922">
        <v>141</v>
      </c>
      <c r="J1922">
        <v>73</v>
      </c>
      <c r="K1922">
        <v>26</v>
      </c>
      <c r="L1922">
        <v>0</v>
      </c>
      <c r="M1922">
        <v>0</v>
      </c>
      <c r="N1922">
        <v>107</v>
      </c>
      <c r="O1922">
        <v>155</v>
      </c>
      <c r="P1922" s="28">
        <v>4.9000000000000004</v>
      </c>
      <c r="Q1922">
        <v>4.9000000000000004</v>
      </c>
      <c r="R1922">
        <v>-1.2</v>
      </c>
      <c r="S1922">
        <v>40</v>
      </c>
      <c r="T1922">
        <v>2</v>
      </c>
      <c r="U1922">
        <v>0</v>
      </c>
      <c r="V1922">
        <v>-47.217614202620098</v>
      </c>
      <c r="W1922">
        <v>11.104627175343982</v>
      </c>
      <c r="X1922">
        <v>3.7592595543999527</v>
      </c>
      <c r="Y1922">
        <v>13.606347152810734</v>
      </c>
      <c r="Z1922">
        <v>-4.3478978657629233</v>
      </c>
      <c r="AA1922">
        <v>-2.384504692095812</v>
      </c>
      <c r="AB1922">
        <v>0</v>
      </c>
      <c r="AC1922">
        <v>0</v>
      </c>
      <c r="AD1922">
        <v>-4.6371777775976311</v>
      </c>
      <c r="AE1922">
        <v>28.79785663836584</v>
      </c>
      <c r="AF1922">
        <v>-9.1647867720323966</v>
      </c>
      <c r="AG1922">
        <v>10.723418380366008</v>
      </c>
      <c r="AH1922">
        <v>-1.7607075505132319</v>
      </c>
      <c r="AI1922">
        <v>-4.4249074960372399</v>
      </c>
      <c r="AJ1922">
        <v>-0.437257674454614</v>
      </c>
      <c r="AK1922">
        <v>0</v>
      </c>
      <c r="AL1922">
        <v>-6.3833451298274362</v>
      </c>
      <c r="AM1922">
        <v>1.6866125559540626E-3</v>
      </c>
      <c r="AN1922" s="2"/>
    </row>
    <row r="1923" spans="1:40" x14ac:dyDescent="0.45">
      <c r="A1923">
        <v>1755</v>
      </c>
      <c r="B1923" t="s">
        <v>737</v>
      </c>
      <c r="C1923">
        <v>1972</v>
      </c>
      <c r="D1923">
        <v>26</v>
      </c>
      <c r="E1923" t="s">
        <v>73</v>
      </c>
      <c r="F1923" t="s">
        <v>17</v>
      </c>
      <c r="G1923">
        <v>667</v>
      </c>
      <c r="H1923">
        <v>88</v>
      </c>
      <c r="I1923">
        <v>171</v>
      </c>
      <c r="J1923">
        <v>130</v>
      </c>
      <c r="K1923">
        <v>28</v>
      </c>
      <c r="L1923">
        <v>5</v>
      </c>
      <c r="M1923">
        <v>42</v>
      </c>
      <c r="N1923">
        <v>44</v>
      </c>
      <c r="O1923">
        <v>110</v>
      </c>
      <c r="P1923" s="28">
        <v>4.9000000000000004</v>
      </c>
      <c r="Q1923">
        <v>3.5</v>
      </c>
      <c r="R1923">
        <v>1.3</v>
      </c>
      <c r="S1923">
        <v>9</v>
      </c>
      <c r="T1923">
        <v>3</v>
      </c>
      <c r="U1923">
        <v>11</v>
      </c>
      <c r="V1923">
        <v>-47.217614202620098</v>
      </c>
      <c r="W1923">
        <v>12.142272665499075</v>
      </c>
      <c r="X1923">
        <v>3.0631003776592207</v>
      </c>
      <c r="Y1923">
        <v>16.501314632132168</v>
      </c>
      <c r="Z1923">
        <v>-7.7428318157421918</v>
      </c>
      <c r="AA1923">
        <v>-2.5679281299493359</v>
      </c>
      <c r="AB1923">
        <v>-0.67308709021783997</v>
      </c>
      <c r="AC1923">
        <v>1.6815139080098898</v>
      </c>
      <c r="AD1923">
        <v>-1.9068768431242598</v>
      </c>
      <c r="AE1923">
        <v>20.437188582066081</v>
      </c>
      <c r="AF1923">
        <v>-9.1647867720323966</v>
      </c>
      <c r="AG1923">
        <v>7.6595845574042905</v>
      </c>
      <c r="AH1923">
        <v>1.907433179722668</v>
      </c>
      <c r="AI1923">
        <v>-0.9956041866083789</v>
      </c>
      <c r="AJ1923">
        <v>-0.65588651168192103</v>
      </c>
      <c r="AK1923">
        <v>-1.480358984224186</v>
      </c>
      <c r="AL1923">
        <v>-9.0125666337072143</v>
      </c>
      <c r="AM1923">
        <v>1.2185381188698062E-4</v>
      </c>
      <c r="AN1923" s="2"/>
    </row>
    <row r="1924" spans="1:40" x14ac:dyDescent="0.45">
      <c r="A1924">
        <v>1756</v>
      </c>
      <c r="B1924" t="s">
        <v>1003</v>
      </c>
      <c r="C1924">
        <v>1975</v>
      </c>
      <c r="D1924">
        <v>20</v>
      </c>
      <c r="E1924" t="s">
        <v>94</v>
      </c>
      <c r="F1924" t="s">
        <v>13</v>
      </c>
      <c r="G1924">
        <v>635</v>
      </c>
      <c r="H1924">
        <v>86</v>
      </c>
      <c r="I1924">
        <v>182</v>
      </c>
      <c r="J1924">
        <v>141</v>
      </c>
      <c r="K1924">
        <v>24</v>
      </c>
      <c r="L1924">
        <v>7</v>
      </c>
      <c r="M1924">
        <v>40</v>
      </c>
      <c r="N1924">
        <v>32</v>
      </c>
      <c r="O1924">
        <v>119</v>
      </c>
      <c r="P1924" s="28">
        <v>4.9000000000000004</v>
      </c>
      <c r="Q1924">
        <v>4.4000000000000004</v>
      </c>
      <c r="R1924">
        <v>0.1</v>
      </c>
      <c r="S1924">
        <v>18</v>
      </c>
      <c r="T1924">
        <v>3</v>
      </c>
      <c r="U1924">
        <v>5</v>
      </c>
      <c r="V1924">
        <v>-47.217614202620098</v>
      </c>
      <c r="W1924">
        <v>11.559734846464636</v>
      </c>
      <c r="X1924">
        <v>2.9934844599851478</v>
      </c>
      <c r="Y1924">
        <v>17.56280270788336</v>
      </c>
      <c r="Z1924">
        <v>-8.3979945078434532</v>
      </c>
      <c r="AA1924">
        <v>-2.201081254242288</v>
      </c>
      <c r="AB1924">
        <v>-0.94232192630497602</v>
      </c>
      <c r="AC1924">
        <v>1.601441817152276</v>
      </c>
      <c r="AD1924">
        <v>-1.3868195222721889</v>
      </c>
      <c r="AE1924">
        <v>22.109322193326033</v>
      </c>
      <c r="AF1924">
        <v>-9.1647867720323966</v>
      </c>
      <c r="AG1924">
        <v>9.6291920150225376</v>
      </c>
      <c r="AH1924">
        <v>0.14672562920943599</v>
      </c>
      <c r="AI1924">
        <v>-1.9912083732167578</v>
      </c>
      <c r="AJ1924">
        <v>-0.65588651168192103</v>
      </c>
      <c r="AK1924">
        <v>-0.67289044737463</v>
      </c>
      <c r="AL1924">
        <v>-7.0278998485452835</v>
      </c>
      <c r="AM1924">
        <v>8.8600652059197984E-4</v>
      </c>
      <c r="AN1924" s="2"/>
    </row>
    <row r="1925" spans="1:40" x14ac:dyDescent="0.45">
      <c r="A1925">
        <v>1757</v>
      </c>
      <c r="B1925" t="s">
        <v>133</v>
      </c>
      <c r="C1925">
        <v>1981</v>
      </c>
      <c r="D1925">
        <v>25</v>
      </c>
      <c r="E1925" t="s">
        <v>43</v>
      </c>
      <c r="F1925" t="s">
        <v>13</v>
      </c>
      <c r="G1925">
        <v>411</v>
      </c>
      <c r="H1925">
        <v>50</v>
      </c>
      <c r="I1925">
        <v>103</v>
      </c>
      <c r="J1925">
        <v>73</v>
      </c>
      <c r="K1925">
        <v>15</v>
      </c>
      <c r="L1925">
        <v>5</v>
      </c>
      <c r="M1925">
        <v>4</v>
      </c>
      <c r="N1925">
        <v>22</v>
      </c>
      <c r="O1925">
        <v>114</v>
      </c>
      <c r="P1925" s="28">
        <v>4.9000000000000004</v>
      </c>
      <c r="Q1925">
        <v>2.8</v>
      </c>
      <c r="R1925">
        <v>2.8</v>
      </c>
      <c r="S1925">
        <v>5</v>
      </c>
      <c r="T1925">
        <v>1</v>
      </c>
      <c r="U1925">
        <v>19</v>
      </c>
      <c r="V1925">
        <v>-47.217614202620098</v>
      </c>
      <c r="W1925">
        <v>7.4819701132235679</v>
      </c>
      <c r="X1925">
        <v>1.7403979418518301</v>
      </c>
      <c r="Y1925">
        <v>9.9393883456702525</v>
      </c>
      <c r="Z1925">
        <v>-4.3478978657629233</v>
      </c>
      <c r="AA1925">
        <v>-1.37567578390143</v>
      </c>
      <c r="AB1925">
        <v>-0.67308709021783997</v>
      </c>
      <c r="AC1925">
        <v>0.1601441817152276</v>
      </c>
      <c r="AD1925">
        <v>-0.95343842156212988</v>
      </c>
      <c r="AE1925">
        <v>21.180359075959391</v>
      </c>
      <c r="AF1925">
        <v>-9.1647867720323966</v>
      </c>
      <c r="AG1925">
        <v>6.1276676459234318</v>
      </c>
      <c r="AH1925">
        <v>4.1083176178642073</v>
      </c>
      <c r="AI1925">
        <v>-0.55311343700465498</v>
      </c>
      <c r="AJ1925">
        <v>-0.218628837227307</v>
      </c>
      <c r="AK1925">
        <v>-2.556983700023594</v>
      </c>
      <c r="AL1925">
        <v>-16.322981188144471</v>
      </c>
      <c r="AM1925">
        <v>8.147405021921819E-8</v>
      </c>
      <c r="AN1925" s="2"/>
    </row>
    <row r="1926" spans="1:40" x14ac:dyDescent="0.45">
      <c r="A1926">
        <v>1758</v>
      </c>
      <c r="B1926" t="s">
        <v>530</v>
      </c>
      <c r="C1926">
        <v>2018</v>
      </c>
      <c r="D1926">
        <v>25</v>
      </c>
      <c r="E1926" t="s">
        <v>40</v>
      </c>
      <c r="F1926" t="s">
        <v>13</v>
      </c>
      <c r="G1926">
        <v>580</v>
      </c>
      <c r="H1926">
        <v>72</v>
      </c>
      <c r="I1926">
        <v>148</v>
      </c>
      <c r="J1926">
        <v>77</v>
      </c>
      <c r="K1926">
        <v>45</v>
      </c>
      <c r="L1926">
        <v>3</v>
      </c>
      <c r="M1926">
        <v>8</v>
      </c>
      <c r="N1926">
        <v>55</v>
      </c>
      <c r="O1926">
        <v>135</v>
      </c>
      <c r="P1926" s="28">
        <v>4.9000000000000004</v>
      </c>
      <c r="Q1926">
        <v>5.6</v>
      </c>
      <c r="R1926">
        <v>0.1</v>
      </c>
      <c r="S1926">
        <v>27</v>
      </c>
      <c r="T1926">
        <v>-2</v>
      </c>
      <c r="U1926">
        <v>-8</v>
      </c>
      <c r="V1926">
        <v>-47.217614202620098</v>
      </c>
      <c r="W1926">
        <v>10.558497969999195</v>
      </c>
      <c r="X1926">
        <v>2.506173036266635</v>
      </c>
      <c r="Y1926">
        <v>14.281839564652403</v>
      </c>
      <c r="Z1926">
        <v>-4.5861388447088363</v>
      </c>
      <c r="AA1926">
        <v>-4.1270273517042897</v>
      </c>
      <c r="AB1926">
        <v>-0.40385225413070402</v>
      </c>
      <c r="AC1926">
        <v>0.32028836343045519</v>
      </c>
      <c r="AD1926">
        <v>-2.3835960539053245</v>
      </c>
      <c r="AE1926">
        <v>25.082004168899282</v>
      </c>
      <c r="AF1926">
        <v>-9.1647867720323966</v>
      </c>
      <c r="AG1926">
        <v>12.255335291846864</v>
      </c>
      <c r="AH1926">
        <v>0.14672562920943599</v>
      </c>
      <c r="AI1926">
        <v>-2.9868125598251369</v>
      </c>
      <c r="AJ1926">
        <v>0.437257674454614</v>
      </c>
      <c r="AK1926">
        <v>1.076624715799408</v>
      </c>
      <c r="AL1926">
        <v>-4.2050816243684945</v>
      </c>
      <c r="AM1926">
        <v>1.470024688282638E-2</v>
      </c>
      <c r="AN1926" s="2"/>
    </row>
    <row r="1927" spans="1:40" x14ac:dyDescent="0.45">
      <c r="A1927">
        <v>1759</v>
      </c>
      <c r="B1927" t="s">
        <v>1004</v>
      </c>
      <c r="C1927">
        <v>2017</v>
      </c>
      <c r="D1927">
        <v>23</v>
      </c>
      <c r="E1927" t="s">
        <v>76</v>
      </c>
      <c r="F1927" t="s">
        <v>13</v>
      </c>
      <c r="G1927">
        <v>511</v>
      </c>
      <c r="H1927">
        <v>69</v>
      </c>
      <c r="I1927">
        <v>117</v>
      </c>
      <c r="J1927">
        <v>81</v>
      </c>
      <c r="K1927">
        <v>14</v>
      </c>
      <c r="L1927">
        <v>6</v>
      </c>
      <c r="M1927">
        <v>29</v>
      </c>
      <c r="N1927">
        <v>38</v>
      </c>
      <c r="O1927">
        <v>93</v>
      </c>
      <c r="P1927" s="28">
        <v>4.9000000000000004</v>
      </c>
      <c r="Q1927">
        <v>2.7</v>
      </c>
      <c r="R1927">
        <v>2.6</v>
      </c>
      <c r="S1927">
        <v>-6</v>
      </c>
      <c r="T1927">
        <v>2</v>
      </c>
      <c r="U1927">
        <v>22</v>
      </c>
      <c r="V1927">
        <v>-47.217614202620098</v>
      </c>
      <c r="W1927">
        <v>9.3024007977061878</v>
      </c>
      <c r="X1927">
        <v>2.4017491597555254</v>
      </c>
      <c r="Y1927">
        <v>11.290373169353588</v>
      </c>
      <c r="Z1927">
        <v>-4.8243798236547502</v>
      </c>
      <c r="AA1927">
        <v>-1.283964064974668</v>
      </c>
      <c r="AB1927">
        <v>-0.80770450826140805</v>
      </c>
      <c r="AC1927">
        <v>1.1610453174354001</v>
      </c>
      <c r="AD1927">
        <v>-1.6468481826982242</v>
      </c>
      <c r="AE1927">
        <v>17.278713983019504</v>
      </c>
      <c r="AF1927">
        <v>-9.1647867720323966</v>
      </c>
      <c r="AG1927">
        <v>5.9088223728547389</v>
      </c>
      <c r="AH1927">
        <v>3.814866359445336</v>
      </c>
      <c r="AI1927">
        <v>0.66373612440558594</v>
      </c>
      <c r="AJ1927">
        <v>-0.437257674454614</v>
      </c>
      <c r="AK1927">
        <v>-2.960717968448372</v>
      </c>
      <c r="AL1927">
        <v>-16.521565913168676</v>
      </c>
      <c r="AM1927">
        <v>6.6799784666228365E-8</v>
      </c>
      <c r="AN1927" s="2"/>
    </row>
    <row r="1928" spans="1:40" x14ac:dyDescent="0.45">
      <c r="A1928">
        <v>1760</v>
      </c>
      <c r="B1928" t="s">
        <v>692</v>
      </c>
      <c r="C1928">
        <v>1979</v>
      </c>
      <c r="D1928">
        <v>31</v>
      </c>
      <c r="E1928" t="s">
        <v>73</v>
      </c>
      <c r="F1928" t="s">
        <v>17</v>
      </c>
      <c r="G1928">
        <v>666</v>
      </c>
      <c r="H1928">
        <v>91</v>
      </c>
      <c r="I1928">
        <v>166</v>
      </c>
      <c r="J1928">
        <v>122</v>
      </c>
      <c r="K1928">
        <v>25</v>
      </c>
      <c r="L1928">
        <v>3</v>
      </c>
      <c r="M1928">
        <v>19</v>
      </c>
      <c r="N1928">
        <v>64</v>
      </c>
      <c r="O1928">
        <v>107</v>
      </c>
      <c r="P1928" s="28">
        <v>4.9000000000000004</v>
      </c>
      <c r="Q1928">
        <v>4.3</v>
      </c>
      <c r="R1928">
        <v>1.6</v>
      </c>
      <c r="S1928">
        <v>10</v>
      </c>
      <c r="T1928">
        <v>-1</v>
      </c>
      <c r="U1928">
        <v>5</v>
      </c>
      <c r="V1928">
        <v>-47.217614202620098</v>
      </c>
      <c r="W1928">
        <v>12.124068358654249</v>
      </c>
      <c r="X1928">
        <v>3.1675242541703308</v>
      </c>
      <c r="Y1928">
        <v>16.01882005224526</v>
      </c>
      <c r="Z1928">
        <v>-7.2663498578503649</v>
      </c>
      <c r="AA1928">
        <v>-2.2927929731690497</v>
      </c>
      <c r="AB1928">
        <v>-0.40385225413070402</v>
      </c>
      <c r="AC1928">
        <v>0.76068486314733108</v>
      </c>
      <c r="AD1928">
        <v>-2.7736390445443777</v>
      </c>
      <c r="AE1928">
        <v>19.879810711646098</v>
      </c>
      <c r="AF1928">
        <v>-9.1647867720323966</v>
      </c>
      <c r="AG1928">
        <v>9.4103467419538429</v>
      </c>
      <c r="AH1928">
        <v>2.3476100673509759</v>
      </c>
      <c r="AI1928">
        <v>-1.10622687400931</v>
      </c>
      <c r="AJ1928">
        <v>0.218628837227307</v>
      </c>
      <c r="AK1928">
        <v>-0.67289044737463</v>
      </c>
      <c r="AL1928">
        <v>-6.9706585393355347</v>
      </c>
      <c r="AM1928">
        <v>9.3815335295513989E-4</v>
      </c>
      <c r="AN1928" s="2"/>
    </row>
    <row r="1929" spans="1:40" x14ac:dyDescent="0.45">
      <c r="A1929">
        <v>1761</v>
      </c>
      <c r="B1929" t="s">
        <v>422</v>
      </c>
      <c r="C1929">
        <v>2004</v>
      </c>
      <c r="D1929">
        <v>22</v>
      </c>
      <c r="E1929" t="s">
        <v>402</v>
      </c>
      <c r="F1929" t="s">
        <v>13</v>
      </c>
      <c r="G1929">
        <v>672</v>
      </c>
      <c r="H1929">
        <v>104</v>
      </c>
      <c r="I1929">
        <v>185</v>
      </c>
      <c r="J1929">
        <v>129</v>
      </c>
      <c r="K1929">
        <v>26</v>
      </c>
      <c r="L1929">
        <v>19</v>
      </c>
      <c r="M1929">
        <v>59</v>
      </c>
      <c r="N1929">
        <v>35</v>
      </c>
      <c r="O1929">
        <v>105</v>
      </c>
      <c r="P1929" s="28">
        <v>4.9000000000000004</v>
      </c>
      <c r="Q1929">
        <v>3.4</v>
      </c>
      <c r="R1929">
        <v>1.2</v>
      </c>
      <c r="S1929">
        <v>7</v>
      </c>
      <c r="T1929">
        <v>3</v>
      </c>
      <c r="U1929">
        <v>15</v>
      </c>
      <c r="V1929">
        <v>-47.217614202620098</v>
      </c>
      <c r="W1929">
        <v>12.233294199723206</v>
      </c>
      <c r="X1929">
        <v>3.6200277190518064</v>
      </c>
      <c r="Y1929">
        <v>17.852299455815501</v>
      </c>
      <c r="Z1929">
        <v>-7.6832715710057133</v>
      </c>
      <c r="AA1929">
        <v>-2.384504692095812</v>
      </c>
      <c r="AB1929">
        <v>-2.5577309428277921</v>
      </c>
      <c r="AC1929">
        <v>2.3621266802996068</v>
      </c>
      <c r="AD1929">
        <v>-1.5168338524852065</v>
      </c>
      <c r="AE1929">
        <v>19.508225464699439</v>
      </c>
      <c r="AF1929">
        <v>-9.1647867720323966</v>
      </c>
      <c r="AG1929">
        <v>7.4407392843355966</v>
      </c>
      <c r="AH1929">
        <v>1.7607075505132319</v>
      </c>
      <c r="AI1929">
        <v>-0.774358811806517</v>
      </c>
      <c r="AJ1929">
        <v>-0.65588651168192103</v>
      </c>
      <c r="AK1929">
        <v>-2.01867134212389</v>
      </c>
      <c r="AL1929">
        <v>-9.1962383442409621</v>
      </c>
      <c r="AM1929">
        <v>1.0140990802614572E-4</v>
      </c>
      <c r="AN1929" s="2"/>
    </row>
    <row r="1930" spans="1:40" x14ac:dyDescent="0.45">
      <c r="A1930">
        <v>1762</v>
      </c>
      <c r="B1930" t="s">
        <v>291</v>
      </c>
      <c r="C1930">
        <v>1987</v>
      </c>
      <c r="D1930">
        <v>40</v>
      </c>
      <c r="E1930" t="s">
        <v>59</v>
      </c>
      <c r="F1930" t="s">
        <v>13</v>
      </c>
      <c r="G1930">
        <v>609</v>
      </c>
      <c r="H1930">
        <v>90</v>
      </c>
      <c r="I1930">
        <v>128</v>
      </c>
      <c r="J1930">
        <v>74</v>
      </c>
      <c r="K1930">
        <v>20</v>
      </c>
      <c r="L1930">
        <v>0</v>
      </c>
      <c r="M1930">
        <v>6</v>
      </c>
      <c r="N1930">
        <v>100</v>
      </c>
      <c r="O1930">
        <v>135</v>
      </c>
      <c r="P1930" s="28">
        <v>4.9000000000000004</v>
      </c>
      <c r="Q1930">
        <v>3.7</v>
      </c>
      <c r="R1930">
        <v>0.3</v>
      </c>
      <c r="S1930">
        <v>26</v>
      </c>
      <c r="T1930">
        <v>3</v>
      </c>
      <c r="U1930">
        <v>12</v>
      </c>
      <c r="V1930">
        <v>-47.217614202620098</v>
      </c>
      <c r="W1930">
        <v>11.086422868499154</v>
      </c>
      <c r="X1930">
        <v>3.1327162953332941</v>
      </c>
      <c r="Y1930">
        <v>12.35186124510478</v>
      </c>
      <c r="Z1930">
        <v>-4.4074581104994017</v>
      </c>
      <c r="AA1930">
        <v>-1.83423437853524</v>
      </c>
      <c r="AB1930">
        <v>0</v>
      </c>
      <c r="AC1930">
        <v>0.24021627257284139</v>
      </c>
      <c r="AD1930">
        <v>-4.3338110071005902</v>
      </c>
      <c r="AE1930">
        <v>25.082004168899282</v>
      </c>
      <c r="AF1930">
        <v>-9.1647867720323966</v>
      </c>
      <c r="AG1930">
        <v>8.0972751035416781</v>
      </c>
      <c r="AH1930">
        <v>0.44017688762830798</v>
      </c>
      <c r="AI1930">
        <v>-2.8761898724242059</v>
      </c>
      <c r="AJ1930">
        <v>-0.65588651168192103</v>
      </c>
      <c r="AK1930">
        <v>-1.614937073699112</v>
      </c>
      <c r="AL1930">
        <v>-11.674245087013624</v>
      </c>
      <c r="AM1930">
        <v>8.5101278058531943E-6</v>
      </c>
      <c r="AN1930" s="2"/>
    </row>
    <row r="1931" spans="1:40" x14ac:dyDescent="0.45">
      <c r="A1931">
        <v>1763</v>
      </c>
      <c r="B1931" t="s">
        <v>88</v>
      </c>
      <c r="C1931">
        <v>2001</v>
      </c>
      <c r="D1931">
        <v>26</v>
      </c>
      <c r="E1931" t="s">
        <v>301</v>
      </c>
      <c r="F1931" t="s">
        <v>17</v>
      </c>
      <c r="G1931">
        <v>671</v>
      </c>
      <c r="H1931">
        <v>107</v>
      </c>
      <c r="I1931">
        <v>184</v>
      </c>
      <c r="J1931">
        <v>101</v>
      </c>
      <c r="K1931">
        <v>45</v>
      </c>
      <c r="L1931">
        <v>4</v>
      </c>
      <c r="M1931">
        <v>37</v>
      </c>
      <c r="N1931">
        <v>60</v>
      </c>
      <c r="O1931">
        <v>139</v>
      </c>
      <c r="P1931" s="28">
        <v>4.9000000000000004</v>
      </c>
      <c r="Q1931">
        <v>4.3</v>
      </c>
      <c r="R1931">
        <v>0</v>
      </c>
      <c r="S1931">
        <v>31</v>
      </c>
      <c r="T1931">
        <v>-2</v>
      </c>
      <c r="U1931">
        <v>7</v>
      </c>
      <c r="V1931">
        <v>-47.217614202620098</v>
      </c>
      <c r="W1931">
        <v>12.21508989287838</v>
      </c>
      <c r="X1931">
        <v>3.7244515955629161</v>
      </c>
      <c r="Y1931">
        <v>17.755800539838123</v>
      </c>
      <c r="Z1931">
        <v>-6.0155847183843179</v>
      </c>
      <c r="AA1931">
        <v>-4.1270273517042897</v>
      </c>
      <c r="AB1931">
        <v>-0.538469672174272</v>
      </c>
      <c r="AC1931">
        <v>1.4813336808658553</v>
      </c>
      <c r="AD1931">
        <v>-2.6002866042603543</v>
      </c>
      <c r="AE1931">
        <v>25.825174662792591</v>
      </c>
      <c r="AF1931">
        <v>-9.1647867720323966</v>
      </c>
      <c r="AG1931">
        <v>9.4103467419538429</v>
      </c>
      <c r="AH1931">
        <v>0</v>
      </c>
      <c r="AI1931">
        <v>-3.4293033094288607</v>
      </c>
      <c r="AJ1931">
        <v>0.437257674454614</v>
      </c>
      <c r="AK1931">
        <v>-0.94204662632448199</v>
      </c>
      <c r="AL1931">
        <v>-3.1856644685827473</v>
      </c>
      <c r="AM1931">
        <v>3.9708772454132554E-2</v>
      </c>
      <c r="AN1931" s="2"/>
    </row>
    <row r="1932" spans="1:40" x14ac:dyDescent="0.45">
      <c r="A1932">
        <v>1764</v>
      </c>
      <c r="B1932" t="s">
        <v>171</v>
      </c>
      <c r="C1932">
        <v>1977</v>
      </c>
      <c r="D1932">
        <v>30</v>
      </c>
      <c r="E1932" t="s">
        <v>22</v>
      </c>
      <c r="F1932" t="s">
        <v>13</v>
      </c>
      <c r="G1932">
        <v>638</v>
      </c>
      <c r="H1932">
        <v>85</v>
      </c>
      <c r="I1932">
        <v>183</v>
      </c>
      <c r="J1932">
        <v>132</v>
      </c>
      <c r="K1932">
        <v>28</v>
      </c>
      <c r="L1932">
        <v>5</v>
      </c>
      <c r="M1932">
        <v>5</v>
      </c>
      <c r="N1932">
        <v>39</v>
      </c>
      <c r="O1932">
        <v>121</v>
      </c>
      <c r="P1932" s="28">
        <v>4.9000000000000004</v>
      </c>
      <c r="Q1932">
        <v>5.0999999999999996</v>
      </c>
      <c r="R1932">
        <v>0.7</v>
      </c>
      <c r="S1932">
        <v>19</v>
      </c>
      <c r="T1932">
        <v>-1</v>
      </c>
      <c r="U1932">
        <v>-2</v>
      </c>
      <c r="V1932">
        <v>-47.217614202620098</v>
      </c>
      <c r="W1932">
        <v>11.614347766999115</v>
      </c>
      <c r="X1932">
        <v>2.9586765011481111</v>
      </c>
      <c r="Y1932">
        <v>17.659301623860742</v>
      </c>
      <c r="Z1932">
        <v>-7.8619523052151488</v>
      </c>
      <c r="AA1932">
        <v>-2.5679281299493359</v>
      </c>
      <c r="AB1932">
        <v>-0.67308709021783997</v>
      </c>
      <c r="AC1932">
        <v>0.20018022714403449</v>
      </c>
      <c r="AD1932">
        <v>-1.6901862927692302</v>
      </c>
      <c r="AE1932">
        <v>22.480907440272688</v>
      </c>
      <c r="AF1932">
        <v>-9.1647867720323966</v>
      </c>
      <c r="AG1932">
        <v>11.161108926503394</v>
      </c>
      <c r="AH1932">
        <v>1.0270794044660518</v>
      </c>
      <c r="AI1932">
        <v>-2.1018310606176889</v>
      </c>
      <c r="AJ1932">
        <v>0.218628837227307</v>
      </c>
      <c r="AK1932">
        <v>0.269156178949852</v>
      </c>
      <c r="AL1932">
        <v>-3.6879989468504411</v>
      </c>
      <c r="AM1932">
        <v>2.4411204666221955E-2</v>
      </c>
      <c r="AN1932" s="2"/>
    </row>
    <row r="1933" spans="1:40" x14ac:dyDescent="0.45">
      <c r="A1933">
        <v>1765</v>
      </c>
      <c r="B1933" t="s">
        <v>1005</v>
      </c>
      <c r="C1933">
        <v>2014</v>
      </c>
      <c r="D1933">
        <v>23</v>
      </c>
      <c r="E1933" t="s">
        <v>37</v>
      </c>
      <c r="F1933" t="s">
        <v>17</v>
      </c>
      <c r="G1933">
        <v>640</v>
      </c>
      <c r="H1933">
        <v>92</v>
      </c>
      <c r="I1933">
        <v>165</v>
      </c>
      <c r="J1933">
        <v>103</v>
      </c>
      <c r="K1933">
        <v>37</v>
      </c>
      <c r="L1933">
        <v>9</v>
      </c>
      <c r="M1933">
        <v>11</v>
      </c>
      <c r="N1933">
        <v>67</v>
      </c>
      <c r="O1933">
        <v>145</v>
      </c>
      <c r="P1933" s="28">
        <v>4.9000000000000004</v>
      </c>
      <c r="Q1933">
        <v>5.3</v>
      </c>
      <c r="R1933">
        <v>-0.7</v>
      </c>
      <c r="S1933">
        <v>33</v>
      </c>
      <c r="T1933">
        <v>2</v>
      </c>
      <c r="U1933">
        <v>-3</v>
      </c>
      <c r="V1933">
        <v>-47.217614202620098</v>
      </c>
      <c r="W1933">
        <v>11.650756380688767</v>
      </c>
      <c r="X1933">
        <v>3.202332213007367</v>
      </c>
      <c r="Y1933">
        <v>15.922321136267881</v>
      </c>
      <c r="Z1933">
        <v>-6.1347052078572748</v>
      </c>
      <c r="AA1933">
        <v>-3.3933336002901937</v>
      </c>
      <c r="AB1933">
        <v>-1.211556762392112</v>
      </c>
      <c r="AC1933">
        <v>0.44039649971687589</v>
      </c>
      <c r="AD1933">
        <v>-2.9036533747573956</v>
      </c>
      <c r="AE1933">
        <v>26.939930403632562</v>
      </c>
      <c r="AF1933">
        <v>-9.1647867720323966</v>
      </c>
      <c r="AG1933">
        <v>11.598799472640783</v>
      </c>
      <c r="AH1933">
        <v>-1.0270794044660518</v>
      </c>
      <c r="AI1933">
        <v>-3.6505486842307229</v>
      </c>
      <c r="AJ1933">
        <v>-0.437257674454614</v>
      </c>
      <c r="AK1933">
        <v>0.403734268424778</v>
      </c>
      <c r="AL1933">
        <v>-4.9822653087218409</v>
      </c>
      <c r="AM1933">
        <v>6.8117895923598248E-3</v>
      </c>
      <c r="AN1933" s="2"/>
    </row>
    <row r="1934" spans="1:40" x14ac:dyDescent="0.45">
      <c r="A1934">
        <v>1766</v>
      </c>
      <c r="B1934" t="s">
        <v>1006</v>
      </c>
      <c r="C1934">
        <v>1982</v>
      </c>
      <c r="D1934">
        <v>33</v>
      </c>
      <c r="E1934" t="s">
        <v>37</v>
      </c>
      <c r="F1934" t="s">
        <v>17</v>
      </c>
      <c r="G1934">
        <v>576</v>
      </c>
      <c r="H1934">
        <v>64</v>
      </c>
      <c r="I1934">
        <v>136</v>
      </c>
      <c r="J1934">
        <v>111</v>
      </c>
      <c r="K1934">
        <v>20</v>
      </c>
      <c r="L1934">
        <v>2</v>
      </c>
      <c r="M1934">
        <v>10</v>
      </c>
      <c r="N1934">
        <v>63</v>
      </c>
      <c r="O1934">
        <v>99</v>
      </c>
      <c r="P1934" s="28">
        <v>4.9000000000000004</v>
      </c>
      <c r="Q1934">
        <v>3.5</v>
      </c>
      <c r="R1934">
        <v>2.4</v>
      </c>
      <c r="S1934">
        <v>1</v>
      </c>
      <c r="T1934">
        <v>1</v>
      </c>
      <c r="U1934">
        <v>12</v>
      </c>
      <c r="V1934">
        <v>-47.217614202620098</v>
      </c>
      <c r="W1934">
        <v>10.485680742619891</v>
      </c>
      <c r="X1934">
        <v>2.2277093655703424</v>
      </c>
      <c r="Y1934">
        <v>13.123852572923829</v>
      </c>
      <c r="Z1934">
        <v>-6.6111871657491017</v>
      </c>
      <c r="AA1934">
        <v>-1.83423437853524</v>
      </c>
      <c r="AB1934">
        <v>-0.269234836087136</v>
      </c>
      <c r="AC1934">
        <v>0.40036045428806899</v>
      </c>
      <c r="AD1934">
        <v>-2.7303009344733717</v>
      </c>
      <c r="AE1934">
        <v>18.393469723859472</v>
      </c>
      <c r="AF1934">
        <v>-9.1647867720323966</v>
      </c>
      <c r="AG1934">
        <v>7.6595845574042905</v>
      </c>
      <c r="AH1934">
        <v>3.5214151010264638</v>
      </c>
      <c r="AI1934">
        <v>-0.11062268740093099</v>
      </c>
      <c r="AJ1934">
        <v>-0.218628837227307</v>
      </c>
      <c r="AK1934">
        <v>-1.614937073699112</v>
      </c>
      <c r="AL1934">
        <v>-13.959474370132336</v>
      </c>
      <c r="AM1934">
        <v>8.6591833341127235E-7</v>
      </c>
      <c r="AN1934" s="2"/>
    </row>
    <row r="1935" spans="1:40" x14ac:dyDescent="0.45">
      <c r="A1935">
        <v>1767</v>
      </c>
      <c r="B1935" t="s">
        <v>1007</v>
      </c>
      <c r="C1935">
        <v>2000</v>
      </c>
      <c r="D1935">
        <v>30</v>
      </c>
      <c r="E1935" t="s">
        <v>31</v>
      </c>
      <c r="F1935" t="s">
        <v>13</v>
      </c>
      <c r="G1935">
        <v>648</v>
      </c>
      <c r="H1935">
        <v>107</v>
      </c>
      <c r="I1935">
        <v>155</v>
      </c>
      <c r="J1935">
        <v>87</v>
      </c>
      <c r="K1935">
        <v>37</v>
      </c>
      <c r="L1935">
        <v>6</v>
      </c>
      <c r="M1935">
        <v>19</v>
      </c>
      <c r="N1935">
        <v>59</v>
      </c>
      <c r="O1935">
        <v>107</v>
      </c>
      <c r="P1935" s="28">
        <v>4.9000000000000004</v>
      </c>
      <c r="Q1935">
        <v>4</v>
      </c>
      <c r="R1935">
        <v>1.7</v>
      </c>
      <c r="S1935">
        <v>6</v>
      </c>
      <c r="T1935">
        <v>0</v>
      </c>
      <c r="U1935">
        <v>9</v>
      </c>
      <c r="V1935">
        <v>-47.217614202620098</v>
      </c>
      <c r="W1935">
        <v>11.796390835447376</v>
      </c>
      <c r="X1935">
        <v>3.7244515955629161</v>
      </c>
      <c r="Y1935">
        <v>14.95733197649407</v>
      </c>
      <c r="Z1935">
        <v>-5.181741292073621</v>
      </c>
      <c r="AA1935">
        <v>-3.3933336002901937</v>
      </c>
      <c r="AB1935">
        <v>-0.80770450826140805</v>
      </c>
      <c r="AC1935">
        <v>0.76068486314733108</v>
      </c>
      <c r="AD1935">
        <v>-2.5569484941893483</v>
      </c>
      <c r="AE1935">
        <v>19.879810711646098</v>
      </c>
      <c r="AF1935">
        <v>-9.1647867720323966</v>
      </c>
      <c r="AG1935">
        <v>8.7538109227477605</v>
      </c>
      <c r="AH1935">
        <v>2.494335696560412</v>
      </c>
      <c r="AI1935">
        <v>-0.66373612440558594</v>
      </c>
      <c r="AJ1935">
        <v>0</v>
      </c>
      <c r="AK1935">
        <v>-1.211202805274334</v>
      </c>
      <c r="AL1935">
        <v>-7.8302511975410241</v>
      </c>
      <c r="AM1935">
        <v>3.9736764647452835E-4</v>
      </c>
      <c r="AN1935" s="2"/>
    </row>
    <row r="1936" spans="1:40" x14ac:dyDescent="0.45">
      <c r="A1936">
        <v>1768</v>
      </c>
      <c r="B1936" t="s">
        <v>333</v>
      </c>
      <c r="C1936">
        <v>1977</v>
      </c>
      <c r="D1936">
        <v>26</v>
      </c>
      <c r="E1936" t="s">
        <v>46</v>
      </c>
      <c r="F1936" t="s">
        <v>17</v>
      </c>
      <c r="G1936">
        <v>598</v>
      </c>
      <c r="H1936">
        <v>92</v>
      </c>
      <c r="I1936">
        <v>148</v>
      </c>
      <c r="J1936">
        <v>90</v>
      </c>
      <c r="K1936">
        <v>36</v>
      </c>
      <c r="L1936">
        <v>8</v>
      </c>
      <c r="M1936">
        <v>61</v>
      </c>
      <c r="N1936">
        <v>47</v>
      </c>
      <c r="O1936">
        <v>123</v>
      </c>
      <c r="P1936" s="28">
        <v>4.9000000000000004</v>
      </c>
      <c r="Q1936">
        <v>4.4000000000000004</v>
      </c>
      <c r="R1936">
        <v>0.5</v>
      </c>
      <c r="S1936">
        <v>16</v>
      </c>
      <c r="T1936">
        <v>1</v>
      </c>
      <c r="U1936">
        <v>5</v>
      </c>
      <c r="V1936">
        <v>-47.217614202620098</v>
      </c>
      <c r="W1936">
        <v>10.886175493206066</v>
      </c>
      <c r="X1936">
        <v>3.202332213007367</v>
      </c>
      <c r="Y1936">
        <v>14.281839564652403</v>
      </c>
      <c r="Z1936">
        <v>-5.3604220262830555</v>
      </c>
      <c r="AA1936">
        <v>-3.3016218813634319</v>
      </c>
      <c r="AB1936">
        <v>-1.076939344348544</v>
      </c>
      <c r="AC1936">
        <v>2.4421987711572211</v>
      </c>
      <c r="AD1936">
        <v>-2.0368911733372772</v>
      </c>
      <c r="AE1936">
        <v>22.852492687219346</v>
      </c>
      <c r="AF1936">
        <v>-9.1647867720323966</v>
      </c>
      <c r="AG1936">
        <v>9.6291920150225376</v>
      </c>
      <c r="AH1936">
        <v>0.73362814604717996</v>
      </c>
      <c r="AI1936">
        <v>-1.7699629984148959</v>
      </c>
      <c r="AJ1936">
        <v>-0.218628837227307</v>
      </c>
      <c r="AK1936">
        <v>-0.67289044737463</v>
      </c>
      <c r="AL1936">
        <v>-6.7918987926895138</v>
      </c>
      <c r="AM1936">
        <v>1.1215753746265087E-3</v>
      </c>
      <c r="AN1936" s="2"/>
    </row>
    <row r="1937" spans="1:40" x14ac:dyDescent="0.45">
      <c r="A1937">
        <v>1769</v>
      </c>
      <c r="B1937" t="s">
        <v>413</v>
      </c>
      <c r="C1937">
        <v>2015</v>
      </c>
      <c r="D1937">
        <v>29</v>
      </c>
      <c r="E1937" t="s">
        <v>127</v>
      </c>
      <c r="F1937" t="s">
        <v>13</v>
      </c>
      <c r="G1937">
        <v>670</v>
      </c>
      <c r="H1937">
        <v>100</v>
      </c>
      <c r="I1937">
        <v>150</v>
      </c>
      <c r="J1937">
        <v>72</v>
      </c>
      <c r="K1937">
        <v>31</v>
      </c>
      <c r="L1937">
        <v>0</v>
      </c>
      <c r="M1937">
        <v>2</v>
      </c>
      <c r="N1937">
        <v>84</v>
      </c>
      <c r="O1937">
        <v>147</v>
      </c>
      <c r="P1937" s="28">
        <v>4.9000000000000004</v>
      </c>
      <c r="Q1937">
        <v>5.3</v>
      </c>
      <c r="R1937">
        <v>-1.3</v>
      </c>
      <c r="S1937">
        <v>38</v>
      </c>
      <c r="T1937">
        <v>1</v>
      </c>
      <c r="U1937">
        <v>-4</v>
      </c>
      <c r="V1937">
        <v>-47.217614202620098</v>
      </c>
      <c r="W1937">
        <v>12.196885586033552</v>
      </c>
      <c r="X1937">
        <v>3.4807958837036601</v>
      </c>
      <c r="Y1937">
        <v>14.474837396607164</v>
      </c>
      <c r="Z1937">
        <v>-4.2883376210264448</v>
      </c>
      <c r="AA1937">
        <v>-2.8430632867296222</v>
      </c>
      <c r="AB1937">
        <v>0</v>
      </c>
      <c r="AC1937">
        <v>8.0072090857613798E-2</v>
      </c>
      <c r="AD1937">
        <v>-3.6404012459644957</v>
      </c>
      <c r="AE1937">
        <v>27.311515650579217</v>
      </c>
      <c r="AF1937">
        <v>-9.1647867720323966</v>
      </c>
      <c r="AG1937">
        <v>11.598799472640783</v>
      </c>
      <c r="AH1937">
        <v>-1.907433179722668</v>
      </c>
      <c r="AI1937">
        <v>-4.2036621212353777</v>
      </c>
      <c r="AJ1937">
        <v>-0.218628837227307</v>
      </c>
      <c r="AK1937">
        <v>0.538312357899704</v>
      </c>
      <c r="AL1937">
        <v>-3.8027088282367218</v>
      </c>
      <c r="AM1937">
        <v>2.1823370316384278E-2</v>
      </c>
      <c r="AN1937" s="2"/>
    </row>
    <row r="1938" spans="1:40" x14ac:dyDescent="0.45">
      <c r="A1938">
        <v>1770</v>
      </c>
      <c r="B1938" t="s">
        <v>526</v>
      </c>
      <c r="C1938">
        <v>1951</v>
      </c>
      <c r="D1938">
        <v>33</v>
      </c>
      <c r="E1938" t="s">
        <v>251</v>
      </c>
      <c r="F1938" t="s">
        <v>17</v>
      </c>
      <c r="G1938">
        <v>641</v>
      </c>
      <c r="H1938">
        <v>96</v>
      </c>
      <c r="I1938">
        <v>158</v>
      </c>
      <c r="J1938">
        <v>100</v>
      </c>
      <c r="K1938">
        <v>28</v>
      </c>
      <c r="L1938">
        <v>1</v>
      </c>
      <c r="M1938">
        <v>2</v>
      </c>
      <c r="N1938">
        <v>80</v>
      </c>
      <c r="O1938">
        <v>143</v>
      </c>
      <c r="P1938" s="28">
        <v>4.9000000000000004</v>
      </c>
      <c r="Q1938">
        <v>5.2</v>
      </c>
      <c r="R1938">
        <v>-0.8</v>
      </c>
      <c r="S1938">
        <v>36</v>
      </c>
      <c r="T1938">
        <v>-4</v>
      </c>
      <c r="U1938">
        <v>-1</v>
      </c>
      <c r="V1938">
        <v>-47.217614202620098</v>
      </c>
      <c r="W1938">
        <v>11.668960687533593</v>
      </c>
      <c r="X1938">
        <v>3.3415640483555133</v>
      </c>
      <c r="Y1938">
        <v>15.246828724426214</v>
      </c>
      <c r="Z1938">
        <v>-5.9560244736478394</v>
      </c>
      <c r="AA1938">
        <v>-2.5679281299493359</v>
      </c>
      <c r="AB1938">
        <v>-0.134617418043568</v>
      </c>
      <c r="AC1938">
        <v>8.0072090857613798E-2</v>
      </c>
      <c r="AD1938">
        <v>-3.4670488056804722</v>
      </c>
      <c r="AE1938">
        <v>26.568345156685904</v>
      </c>
      <c r="AF1938">
        <v>-9.1647867720323966</v>
      </c>
      <c r="AG1938">
        <v>11.379954199572088</v>
      </c>
      <c r="AH1938">
        <v>-1.1738050336754879</v>
      </c>
      <c r="AI1938">
        <v>-3.9824167464335156</v>
      </c>
      <c r="AJ1938">
        <v>0.874515348909228</v>
      </c>
      <c r="AK1938">
        <v>0.134578089474926</v>
      </c>
      <c r="AL1938">
        <v>-4.369423236267636</v>
      </c>
      <c r="AM1938">
        <v>1.2500303859857589E-2</v>
      </c>
      <c r="AN1938" s="2"/>
    </row>
    <row r="1939" spans="1:40" x14ac:dyDescent="0.45">
      <c r="A1939">
        <v>1771</v>
      </c>
      <c r="B1939" t="s">
        <v>326</v>
      </c>
      <c r="C1939">
        <v>2003</v>
      </c>
      <c r="D1939">
        <v>26</v>
      </c>
      <c r="E1939" t="s">
        <v>19</v>
      </c>
      <c r="F1939" t="s">
        <v>17</v>
      </c>
      <c r="G1939">
        <v>659</v>
      </c>
      <c r="H1939">
        <v>101</v>
      </c>
      <c r="I1939">
        <v>165</v>
      </c>
      <c r="J1939">
        <v>99</v>
      </c>
      <c r="K1939">
        <v>28</v>
      </c>
      <c r="L1939">
        <v>2</v>
      </c>
      <c r="M1939">
        <v>4</v>
      </c>
      <c r="N1939">
        <v>53</v>
      </c>
      <c r="O1939">
        <v>117</v>
      </c>
      <c r="P1939" s="28">
        <v>4.9000000000000004</v>
      </c>
      <c r="Q1939">
        <v>3.5</v>
      </c>
      <c r="R1939">
        <v>1.7</v>
      </c>
      <c r="S1939">
        <v>12</v>
      </c>
      <c r="T1939">
        <v>-1</v>
      </c>
      <c r="U1939">
        <v>14</v>
      </c>
      <c r="V1939">
        <v>-47.217614202620098</v>
      </c>
      <c r="W1939">
        <v>11.996638210740464</v>
      </c>
      <c r="X1939">
        <v>3.5156038425406964</v>
      </c>
      <c r="Y1939">
        <v>15.922321136267881</v>
      </c>
      <c r="Z1939">
        <v>-5.8964642289113609</v>
      </c>
      <c r="AA1939">
        <v>-2.5679281299493359</v>
      </c>
      <c r="AB1939">
        <v>-0.269234836087136</v>
      </c>
      <c r="AC1939">
        <v>0.1601441817152276</v>
      </c>
      <c r="AD1939">
        <v>-2.296919833763313</v>
      </c>
      <c r="AE1939">
        <v>21.737736946379378</v>
      </c>
      <c r="AF1939">
        <v>-9.1647867720323966</v>
      </c>
      <c r="AG1939">
        <v>7.6595845574042905</v>
      </c>
      <c r="AH1939">
        <v>2.494335696560412</v>
      </c>
      <c r="AI1939">
        <v>-1.3274722488111719</v>
      </c>
      <c r="AJ1939">
        <v>0.218628837227307</v>
      </c>
      <c r="AK1939">
        <v>-1.884093252648964</v>
      </c>
      <c r="AL1939">
        <v>-6.91952009598812</v>
      </c>
      <c r="AM1939">
        <v>9.8732833719212426E-4</v>
      </c>
      <c r="AN1939" s="2"/>
    </row>
    <row r="1940" spans="1:40" x14ac:dyDescent="0.45">
      <c r="A1940">
        <v>1772</v>
      </c>
      <c r="B1940" t="s">
        <v>629</v>
      </c>
      <c r="C1940">
        <v>2022</v>
      </c>
      <c r="D1940">
        <v>26</v>
      </c>
      <c r="E1940" t="s">
        <v>117</v>
      </c>
      <c r="F1940" t="s">
        <v>17</v>
      </c>
      <c r="G1940">
        <v>582</v>
      </c>
      <c r="H1940">
        <v>58</v>
      </c>
      <c r="I1940">
        <v>130</v>
      </c>
      <c r="J1940">
        <v>87</v>
      </c>
      <c r="K1940">
        <v>29</v>
      </c>
      <c r="L1940">
        <v>3</v>
      </c>
      <c r="M1940">
        <v>12</v>
      </c>
      <c r="N1940">
        <v>51</v>
      </c>
      <c r="O1940">
        <v>105</v>
      </c>
      <c r="P1940" s="28">
        <v>4.9000000000000004</v>
      </c>
      <c r="Q1940">
        <v>3.6</v>
      </c>
      <c r="R1940">
        <v>2.2000000000000002</v>
      </c>
      <c r="S1940">
        <v>5</v>
      </c>
      <c r="T1940">
        <v>1</v>
      </c>
      <c r="U1940">
        <v>12</v>
      </c>
      <c r="V1940">
        <v>-47.217614202620098</v>
      </c>
      <c r="W1940">
        <v>10.594906583688848</v>
      </c>
      <c r="X1940">
        <v>2.0188616125481227</v>
      </c>
      <c r="Y1940">
        <v>12.544859077059543</v>
      </c>
      <c r="Z1940">
        <v>-5.181741292073621</v>
      </c>
      <c r="AA1940">
        <v>-2.6596398488760977</v>
      </c>
      <c r="AB1940">
        <v>-0.40385225413070402</v>
      </c>
      <c r="AC1940">
        <v>0.48043254514568279</v>
      </c>
      <c r="AD1940">
        <v>-2.2102436136213011</v>
      </c>
      <c r="AE1940">
        <v>19.508225464699439</v>
      </c>
      <c r="AF1940">
        <v>-9.1647867720323966</v>
      </c>
      <c r="AG1940">
        <v>7.8784298304729843</v>
      </c>
      <c r="AH1940">
        <v>3.2279638426075921</v>
      </c>
      <c r="AI1940">
        <v>-0.55311343700465498</v>
      </c>
      <c r="AJ1940">
        <v>-0.218628837227307</v>
      </c>
      <c r="AK1940">
        <v>-1.614937073699112</v>
      </c>
      <c r="AL1940">
        <v>-12.97087837506308</v>
      </c>
      <c r="AM1940">
        <v>2.3271162864976578E-6</v>
      </c>
      <c r="AN1940" s="2"/>
    </row>
    <row r="1941" spans="1:40" x14ac:dyDescent="0.45">
      <c r="A1941">
        <v>1773</v>
      </c>
      <c r="B1941" t="s">
        <v>765</v>
      </c>
      <c r="C1941">
        <v>1978</v>
      </c>
      <c r="D1941">
        <v>33</v>
      </c>
      <c r="E1941" t="s">
        <v>37</v>
      </c>
      <c r="F1941" t="s">
        <v>17</v>
      </c>
      <c r="G1941">
        <v>665</v>
      </c>
      <c r="H1941">
        <v>93</v>
      </c>
      <c r="I1941">
        <v>163</v>
      </c>
      <c r="J1941">
        <v>117</v>
      </c>
      <c r="K1941">
        <v>25</v>
      </c>
      <c r="L1941">
        <v>4</v>
      </c>
      <c r="M1941">
        <v>45</v>
      </c>
      <c r="N1941">
        <v>71</v>
      </c>
      <c r="O1941">
        <v>118</v>
      </c>
      <c r="P1941" s="28">
        <v>4.9000000000000004</v>
      </c>
      <c r="Q1941">
        <v>5</v>
      </c>
      <c r="R1941">
        <v>0.4</v>
      </c>
      <c r="S1941">
        <v>14</v>
      </c>
      <c r="T1941">
        <v>0</v>
      </c>
      <c r="U1941">
        <v>-2</v>
      </c>
      <c r="V1941">
        <v>-47.217614202620098</v>
      </c>
      <c r="W1941">
        <v>12.105864051809421</v>
      </c>
      <c r="X1941">
        <v>3.2371401718444037</v>
      </c>
      <c r="Y1941">
        <v>15.72932330431312</v>
      </c>
      <c r="Z1941">
        <v>-6.9685486341679725</v>
      </c>
      <c r="AA1941">
        <v>-2.2927929731690497</v>
      </c>
      <c r="AB1941">
        <v>-0.538469672174272</v>
      </c>
      <c r="AC1941">
        <v>1.8016220442963105</v>
      </c>
      <c r="AD1941">
        <v>-3.077005815041419</v>
      </c>
      <c r="AE1941">
        <v>21.923529569852704</v>
      </c>
      <c r="AF1941">
        <v>-9.1647867720323966</v>
      </c>
      <c r="AG1941">
        <v>10.942263653434701</v>
      </c>
      <c r="AH1941">
        <v>0.58690251683774397</v>
      </c>
      <c r="AI1941">
        <v>-1.548717623613034</v>
      </c>
      <c r="AJ1941">
        <v>0</v>
      </c>
      <c r="AK1941">
        <v>0.269156178949852</v>
      </c>
      <c r="AL1941">
        <v>-4.2121342014799916</v>
      </c>
      <c r="AM1941">
        <v>1.4598445150690397E-2</v>
      </c>
      <c r="AN1941" s="2"/>
    </row>
    <row r="1942" spans="1:40" x14ac:dyDescent="0.45">
      <c r="A1942">
        <v>1774</v>
      </c>
      <c r="B1942" t="s">
        <v>1008</v>
      </c>
      <c r="C1942">
        <v>1979</v>
      </c>
      <c r="D1942">
        <v>24</v>
      </c>
      <c r="E1942" t="s">
        <v>313</v>
      </c>
      <c r="F1942" t="s">
        <v>17</v>
      </c>
      <c r="G1942">
        <v>693</v>
      </c>
      <c r="H1942">
        <v>78</v>
      </c>
      <c r="I1942">
        <v>181</v>
      </c>
      <c r="J1942">
        <v>128</v>
      </c>
      <c r="K1942">
        <v>34</v>
      </c>
      <c r="L1942">
        <v>4</v>
      </c>
      <c r="M1942">
        <v>34</v>
      </c>
      <c r="N1942">
        <v>93</v>
      </c>
      <c r="O1942">
        <v>136</v>
      </c>
      <c r="P1942" s="28">
        <v>4.9000000000000004</v>
      </c>
      <c r="Q1942">
        <v>5.6</v>
      </c>
      <c r="R1942">
        <v>-0.9</v>
      </c>
      <c r="S1942">
        <v>29</v>
      </c>
      <c r="T1942">
        <v>2</v>
      </c>
      <c r="U1942">
        <v>-8</v>
      </c>
      <c r="V1942">
        <v>-47.217614202620098</v>
      </c>
      <c r="W1942">
        <v>12.615584643464556</v>
      </c>
      <c r="X1942">
        <v>2.7150207892888547</v>
      </c>
      <c r="Y1942">
        <v>17.466303791905979</v>
      </c>
      <c r="Z1942">
        <v>-7.6237113262692349</v>
      </c>
      <c r="AA1942">
        <v>-3.1181984435099079</v>
      </c>
      <c r="AB1942">
        <v>-0.538469672174272</v>
      </c>
      <c r="AC1942">
        <v>1.3612255445794346</v>
      </c>
      <c r="AD1942">
        <v>-4.0304442366035484</v>
      </c>
      <c r="AE1942">
        <v>25.267796792372607</v>
      </c>
      <c r="AF1942">
        <v>-9.1647867720323966</v>
      </c>
      <c r="AG1942">
        <v>12.255335291846864</v>
      </c>
      <c r="AH1942">
        <v>-1.320530662884924</v>
      </c>
      <c r="AI1942">
        <v>-3.2080579346269986</v>
      </c>
      <c r="AJ1942">
        <v>-0.437257674454614</v>
      </c>
      <c r="AK1942">
        <v>1.076624715799408</v>
      </c>
      <c r="AL1942">
        <v>-3.9011793559182886</v>
      </c>
      <c r="AM1942">
        <v>1.9817384173736911E-2</v>
      </c>
      <c r="AN1942" s="2"/>
    </row>
    <row r="1943" spans="1:40" x14ac:dyDescent="0.45">
      <c r="A1943">
        <v>1775</v>
      </c>
      <c r="B1943" t="s">
        <v>382</v>
      </c>
      <c r="C1943">
        <v>2019</v>
      </c>
      <c r="D1943">
        <v>25</v>
      </c>
      <c r="E1943" t="s">
        <v>94</v>
      </c>
      <c r="F1943" t="s">
        <v>13</v>
      </c>
      <c r="G1943">
        <v>547</v>
      </c>
      <c r="H1943">
        <v>73</v>
      </c>
      <c r="I1943">
        <v>129</v>
      </c>
      <c r="J1943">
        <v>67</v>
      </c>
      <c r="K1943">
        <v>26</v>
      </c>
      <c r="L1943">
        <v>0</v>
      </c>
      <c r="M1943">
        <v>0</v>
      </c>
      <c r="N1943">
        <v>51</v>
      </c>
      <c r="O1943">
        <v>139</v>
      </c>
      <c r="P1943" s="28">
        <v>4.9000000000000004</v>
      </c>
      <c r="Q1943">
        <v>3.6</v>
      </c>
      <c r="R1943">
        <v>0.7</v>
      </c>
      <c r="S1943">
        <v>26</v>
      </c>
      <c r="T1943">
        <v>-1</v>
      </c>
      <c r="U1943">
        <v>12</v>
      </c>
      <c r="V1943">
        <v>-47.217614202620098</v>
      </c>
      <c r="W1943">
        <v>9.9577558441199301</v>
      </c>
      <c r="X1943">
        <v>2.5409809951036717</v>
      </c>
      <c r="Y1943">
        <v>12.448360161082162</v>
      </c>
      <c r="Z1943">
        <v>-3.9905363973440524</v>
      </c>
      <c r="AA1943">
        <v>-2.384504692095812</v>
      </c>
      <c r="AB1943">
        <v>0</v>
      </c>
      <c r="AC1943">
        <v>0</v>
      </c>
      <c r="AD1943">
        <v>-2.2102436136213011</v>
      </c>
      <c r="AE1943">
        <v>25.825174662792591</v>
      </c>
      <c r="AF1943">
        <v>-9.1647867720323966</v>
      </c>
      <c r="AG1943">
        <v>7.8784298304729843</v>
      </c>
      <c r="AH1943">
        <v>1.0270794044660518</v>
      </c>
      <c r="AI1943">
        <v>-2.8761898724242059</v>
      </c>
      <c r="AJ1943">
        <v>0.218628837227307</v>
      </c>
      <c r="AK1943">
        <v>-1.614937073699112</v>
      </c>
      <c r="AL1943">
        <v>-9.5624028885722776</v>
      </c>
      <c r="AM1943">
        <v>7.0318670603965086E-5</v>
      </c>
      <c r="AN1943" s="2"/>
    </row>
    <row r="1944" spans="1:40" x14ac:dyDescent="0.45">
      <c r="A1944">
        <v>1776</v>
      </c>
      <c r="B1944" t="s">
        <v>1009</v>
      </c>
      <c r="C1944">
        <v>2011</v>
      </c>
      <c r="D1944">
        <v>30</v>
      </c>
      <c r="E1944" t="s">
        <v>73</v>
      </c>
      <c r="F1944" t="s">
        <v>17</v>
      </c>
      <c r="G1944">
        <v>675</v>
      </c>
      <c r="H1944">
        <v>94</v>
      </c>
      <c r="I1944">
        <v>183</v>
      </c>
      <c r="J1944">
        <v>125</v>
      </c>
      <c r="K1944">
        <v>38</v>
      </c>
      <c r="L1944">
        <v>2</v>
      </c>
      <c r="M1944">
        <v>14</v>
      </c>
      <c r="N1944">
        <v>44</v>
      </c>
      <c r="O1944">
        <v>118</v>
      </c>
      <c r="P1944" s="28">
        <v>4.9000000000000004</v>
      </c>
      <c r="Q1944">
        <v>4.0999999999999996</v>
      </c>
      <c r="R1944">
        <v>1.2</v>
      </c>
      <c r="S1944">
        <v>15</v>
      </c>
      <c r="T1944">
        <v>-1</v>
      </c>
      <c r="U1944">
        <v>7</v>
      </c>
      <c r="V1944">
        <v>-47.217614202620098</v>
      </c>
      <c r="W1944">
        <v>12.287907120257684</v>
      </c>
      <c r="X1944">
        <v>3.2719481306814404</v>
      </c>
      <c r="Y1944">
        <v>17.659301623860742</v>
      </c>
      <c r="Z1944">
        <v>-7.4450305920597994</v>
      </c>
      <c r="AA1944">
        <v>-3.4850453192169559</v>
      </c>
      <c r="AB1944">
        <v>-0.269234836087136</v>
      </c>
      <c r="AC1944">
        <v>0.56050463600329659</v>
      </c>
      <c r="AD1944">
        <v>-1.9068768431242598</v>
      </c>
      <c r="AE1944">
        <v>21.923529569852704</v>
      </c>
      <c r="AF1944">
        <v>-9.1647867720323966</v>
      </c>
      <c r="AG1944">
        <v>8.9726561958164535</v>
      </c>
      <c r="AH1944">
        <v>1.7607075505132319</v>
      </c>
      <c r="AI1944">
        <v>-1.6593403110139648</v>
      </c>
      <c r="AJ1944">
        <v>0.218628837227307</v>
      </c>
      <c r="AK1944">
        <v>-0.94204662632448199</v>
      </c>
      <c r="AL1944">
        <v>-5.4347918382662268</v>
      </c>
      <c r="AM1944">
        <v>4.3431973103294705E-3</v>
      </c>
      <c r="AN1944" s="2"/>
    </row>
    <row r="1945" spans="1:40" x14ac:dyDescent="0.45">
      <c r="A1945">
        <v>1777</v>
      </c>
      <c r="B1945" t="s">
        <v>384</v>
      </c>
      <c r="C1945">
        <v>2006</v>
      </c>
      <c r="D1945">
        <v>22</v>
      </c>
      <c r="E1945" t="s">
        <v>385</v>
      </c>
      <c r="F1945" t="s">
        <v>17</v>
      </c>
      <c r="G1945">
        <v>700</v>
      </c>
      <c r="H1945">
        <v>119</v>
      </c>
      <c r="I1945">
        <v>185</v>
      </c>
      <c r="J1945">
        <v>111</v>
      </c>
      <c r="K1945">
        <v>46</v>
      </c>
      <c r="L1945">
        <v>11</v>
      </c>
      <c r="M1945">
        <v>51</v>
      </c>
      <c r="N1945">
        <v>56</v>
      </c>
      <c r="O1945">
        <v>116</v>
      </c>
      <c r="P1945" s="28">
        <v>4.9000000000000004</v>
      </c>
      <c r="Q1945">
        <v>5.2</v>
      </c>
      <c r="R1945">
        <v>0.4</v>
      </c>
      <c r="S1945">
        <v>16</v>
      </c>
      <c r="T1945">
        <v>2</v>
      </c>
      <c r="U1945">
        <v>-3</v>
      </c>
      <c r="V1945">
        <v>-47.217614202620098</v>
      </c>
      <c r="W1945">
        <v>12.743014791378339</v>
      </c>
      <c r="X1945">
        <v>4.142147101607355</v>
      </c>
      <c r="Y1945">
        <v>17.852299455815501</v>
      </c>
      <c r="Z1945">
        <v>-6.6111871657491017</v>
      </c>
      <c r="AA1945">
        <v>-4.2187390706310524</v>
      </c>
      <c r="AB1945">
        <v>-1.4807915984792479</v>
      </c>
      <c r="AC1945">
        <v>2.0418383168691516</v>
      </c>
      <c r="AD1945">
        <v>-2.4269341639763304</v>
      </c>
      <c r="AE1945">
        <v>21.551944322906049</v>
      </c>
      <c r="AF1945">
        <v>-9.1647867720323966</v>
      </c>
      <c r="AG1945">
        <v>11.379954199572088</v>
      </c>
      <c r="AH1945">
        <v>0.58690251683774397</v>
      </c>
      <c r="AI1945">
        <v>-1.7699629984148959</v>
      </c>
      <c r="AJ1945">
        <v>-0.437257674454614</v>
      </c>
      <c r="AK1945">
        <v>0.403734268424778</v>
      </c>
      <c r="AL1945">
        <v>-2.6254386729467205</v>
      </c>
      <c r="AM1945">
        <v>6.7519066944151038E-2</v>
      </c>
      <c r="AN1945" s="2"/>
    </row>
    <row r="1946" spans="1:40" x14ac:dyDescent="0.45">
      <c r="A1946">
        <v>1778</v>
      </c>
      <c r="B1946" t="s">
        <v>355</v>
      </c>
      <c r="C1946">
        <v>1970</v>
      </c>
      <c r="D1946">
        <v>28</v>
      </c>
      <c r="E1946" t="s">
        <v>46</v>
      </c>
      <c r="F1946" t="s">
        <v>17</v>
      </c>
      <c r="G1946">
        <v>668</v>
      </c>
      <c r="H1946">
        <v>82</v>
      </c>
      <c r="I1946">
        <v>156</v>
      </c>
      <c r="J1946">
        <v>95</v>
      </c>
      <c r="K1946">
        <v>32</v>
      </c>
      <c r="L1946">
        <v>2</v>
      </c>
      <c r="M1946">
        <v>24</v>
      </c>
      <c r="N1946">
        <v>106</v>
      </c>
      <c r="O1946">
        <v>141</v>
      </c>
      <c r="P1946" s="28">
        <v>4.9000000000000004</v>
      </c>
      <c r="Q1946">
        <v>5.8</v>
      </c>
      <c r="R1946">
        <v>-1.4</v>
      </c>
      <c r="S1946">
        <v>34</v>
      </c>
      <c r="T1946">
        <v>0</v>
      </c>
      <c r="U1946">
        <v>-11</v>
      </c>
      <c r="V1946">
        <v>-47.217614202620098</v>
      </c>
      <c r="W1946">
        <v>12.160476972343901</v>
      </c>
      <c r="X1946">
        <v>2.854252624637001</v>
      </c>
      <c r="Y1946">
        <v>15.053830892471451</v>
      </c>
      <c r="Z1946">
        <v>-5.6582232499654479</v>
      </c>
      <c r="AA1946">
        <v>-2.9347750056563839</v>
      </c>
      <c r="AB1946">
        <v>-0.269234836087136</v>
      </c>
      <c r="AC1946">
        <v>0.96086509029136558</v>
      </c>
      <c r="AD1946">
        <v>-4.593839667526626</v>
      </c>
      <c r="AE1946">
        <v>26.196759909739249</v>
      </c>
      <c r="AF1946">
        <v>-9.1647867720323966</v>
      </c>
      <c r="AG1946">
        <v>12.693025837984253</v>
      </c>
      <c r="AH1946">
        <v>-2.0541588089321037</v>
      </c>
      <c r="AI1946">
        <v>-3.7611713716316539</v>
      </c>
      <c r="AJ1946">
        <v>0</v>
      </c>
      <c r="AK1946">
        <v>1.480358984224186</v>
      </c>
      <c r="AL1946">
        <v>-4.2542336027604399</v>
      </c>
      <c r="AM1946">
        <v>1.4005045184365033E-2</v>
      </c>
      <c r="AN1946" s="2"/>
    </row>
    <row r="1947" spans="1:40" x14ac:dyDescent="0.45">
      <c r="A1947">
        <v>1779</v>
      </c>
      <c r="B1947" t="s">
        <v>1010</v>
      </c>
      <c r="C1947">
        <v>2019</v>
      </c>
      <c r="D1947">
        <v>22</v>
      </c>
      <c r="E1947" t="s">
        <v>19</v>
      </c>
      <c r="F1947" t="s">
        <v>17</v>
      </c>
      <c r="G1947">
        <v>702</v>
      </c>
      <c r="H1947">
        <v>102</v>
      </c>
      <c r="I1947">
        <v>189</v>
      </c>
      <c r="J1947">
        <v>114</v>
      </c>
      <c r="K1947">
        <v>43</v>
      </c>
      <c r="L1947">
        <v>8</v>
      </c>
      <c r="M1947">
        <v>15</v>
      </c>
      <c r="N1947">
        <v>54</v>
      </c>
      <c r="O1947">
        <v>113</v>
      </c>
      <c r="P1947" s="28">
        <v>4.9000000000000004</v>
      </c>
      <c r="Q1947">
        <v>4.2</v>
      </c>
      <c r="R1947">
        <v>1.2</v>
      </c>
      <c r="S1947">
        <v>14</v>
      </c>
      <c r="T1947">
        <v>2</v>
      </c>
      <c r="U1947">
        <v>9</v>
      </c>
      <c r="V1947">
        <v>-47.217614202620098</v>
      </c>
      <c r="W1947">
        <v>12.779423405067991</v>
      </c>
      <c r="X1947">
        <v>3.550411801377733</v>
      </c>
      <c r="Y1947">
        <v>18.238295119725027</v>
      </c>
      <c r="Z1947">
        <v>-6.7898678999585371</v>
      </c>
      <c r="AA1947">
        <v>-3.9436039138507661</v>
      </c>
      <c r="AB1947">
        <v>-1.076939344348544</v>
      </c>
      <c r="AC1947">
        <v>0.60054068143210348</v>
      </c>
      <c r="AD1947">
        <v>-2.3402579438343185</v>
      </c>
      <c r="AE1947">
        <v>20.994566452486065</v>
      </c>
      <c r="AF1947">
        <v>-9.1647867720323966</v>
      </c>
      <c r="AG1947">
        <v>9.1915014688851482</v>
      </c>
      <c r="AH1947">
        <v>1.7607075505132319</v>
      </c>
      <c r="AI1947">
        <v>-1.548717623613034</v>
      </c>
      <c r="AJ1947">
        <v>-0.437257674454614</v>
      </c>
      <c r="AK1947">
        <v>-1.211202805274334</v>
      </c>
      <c r="AL1947">
        <v>-6.614801700499342</v>
      </c>
      <c r="AM1947">
        <v>1.3385863513559757E-3</v>
      </c>
      <c r="AN1947" s="2"/>
    </row>
    <row r="1948" spans="1:40" x14ac:dyDescent="0.45">
      <c r="A1948">
        <v>1780</v>
      </c>
      <c r="B1948" t="s">
        <v>1011</v>
      </c>
      <c r="C1948">
        <v>2023</v>
      </c>
      <c r="D1948">
        <v>26</v>
      </c>
      <c r="E1948" t="s">
        <v>49</v>
      </c>
      <c r="F1948" t="s">
        <v>17</v>
      </c>
      <c r="G1948">
        <v>617</v>
      </c>
      <c r="H1948">
        <v>71</v>
      </c>
      <c r="I1948">
        <v>203</v>
      </c>
      <c r="J1948">
        <v>160</v>
      </c>
      <c r="K1948">
        <v>30</v>
      </c>
      <c r="L1948">
        <v>3</v>
      </c>
      <c r="M1948">
        <v>3</v>
      </c>
      <c r="N1948">
        <v>35</v>
      </c>
      <c r="O1948">
        <v>131</v>
      </c>
      <c r="P1948" s="28">
        <v>4.9000000000000004</v>
      </c>
      <c r="Q1948">
        <v>4.7</v>
      </c>
      <c r="R1948">
        <v>0.6</v>
      </c>
      <c r="S1948">
        <v>25</v>
      </c>
      <c r="T1948">
        <v>-1</v>
      </c>
      <c r="U1948">
        <v>2</v>
      </c>
      <c r="V1948">
        <v>-47.217614202620098</v>
      </c>
      <c r="W1948">
        <v>11.232057323257765</v>
      </c>
      <c r="X1948">
        <v>2.4713650774295988</v>
      </c>
      <c r="Y1948">
        <v>19.589279943408364</v>
      </c>
      <c r="Z1948">
        <v>-9.5296391578365434</v>
      </c>
      <c r="AA1948">
        <v>-2.7513515678028599</v>
      </c>
      <c r="AB1948">
        <v>-0.40385225413070402</v>
      </c>
      <c r="AC1948">
        <v>0.1201081362864207</v>
      </c>
      <c r="AD1948">
        <v>-1.5168338524852065</v>
      </c>
      <c r="AE1948">
        <v>24.338833675005969</v>
      </c>
      <c r="AF1948">
        <v>-9.1647867720323966</v>
      </c>
      <c r="AG1948">
        <v>10.285727834228618</v>
      </c>
      <c r="AH1948">
        <v>0.88035377525661596</v>
      </c>
      <c r="AI1948">
        <v>-2.7655671850232748</v>
      </c>
      <c r="AJ1948">
        <v>0.218628837227307</v>
      </c>
      <c r="AK1948">
        <v>-0.269156178949852</v>
      </c>
      <c r="AL1948">
        <v>-4.4824465687802793</v>
      </c>
      <c r="AM1948">
        <v>1.117932872149068E-2</v>
      </c>
      <c r="AN1948" s="2"/>
    </row>
    <row r="1949" spans="1:40" x14ac:dyDescent="0.45">
      <c r="A1949">
        <v>1781</v>
      </c>
      <c r="B1949" t="s">
        <v>548</v>
      </c>
      <c r="C1949">
        <v>1999</v>
      </c>
      <c r="D1949">
        <v>33</v>
      </c>
      <c r="E1949" t="s">
        <v>317</v>
      </c>
      <c r="F1949" t="s">
        <v>17</v>
      </c>
      <c r="G1949">
        <v>688</v>
      </c>
      <c r="H1949">
        <v>132</v>
      </c>
      <c r="I1949">
        <v>170</v>
      </c>
      <c r="J1949">
        <v>94</v>
      </c>
      <c r="K1949">
        <v>32</v>
      </c>
      <c r="L1949">
        <v>6</v>
      </c>
      <c r="M1949">
        <v>7</v>
      </c>
      <c r="N1949">
        <v>82</v>
      </c>
      <c r="O1949">
        <v>131</v>
      </c>
      <c r="P1949" s="28">
        <v>4.9000000000000004</v>
      </c>
      <c r="Q1949">
        <v>4.9000000000000004</v>
      </c>
      <c r="R1949">
        <v>0.3</v>
      </c>
      <c r="S1949">
        <v>29</v>
      </c>
      <c r="T1949">
        <v>0</v>
      </c>
      <c r="U1949">
        <v>0</v>
      </c>
      <c r="V1949">
        <v>-47.217614202620098</v>
      </c>
      <c r="W1949">
        <v>12.524563109240425</v>
      </c>
      <c r="X1949">
        <v>4.5946505664888315</v>
      </c>
      <c r="Y1949">
        <v>16.404815716154786</v>
      </c>
      <c r="Z1949">
        <v>-5.5986630052289694</v>
      </c>
      <c r="AA1949">
        <v>-2.9347750056563839</v>
      </c>
      <c r="AB1949">
        <v>-0.80770450826140805</v>
      </c>
      <c r="AC1949">
        <v>0.28025231800164829</v>
      </c>
      <c r="AD1949">
        <v>-3.5537250258224837</v>
      </c>
      <c r="AE1949">
        <v>24.338833675005969</v>
      </c>
      <c r="AF1949">
        <v>-9.1647867720323966</v>
      </c>
      <c r="AG1949">
        <v>10.723418380366008</v>
      </c>
      <c r="AH1949">
        <v>0.44017688762830798</v>
      </c>
      <c r="AI1949">
        <v>-3.2080579346269986</v>
      </c>
      <c r="AJ1949">
        <v>0</v>
      </c>
      <c r="AK1949">
        <v>0</v>
      </c>
      <c r="AL1949">
        <v>-3.1786158013627674</v>
      </c>
      <c r="AM1949">
        <v>3.9978425890649719E-2</v>
      </c>
      <c r="AN1949" s="2"/>
    </row>
    <row r="1950" spans="1:40" x14ac:dyDescent="0.45">
      <c r="A1950">
        <v>1782</v>
      </c>
      <c r="B1950" t="s">
        <v>448</v>
      </c>
      <c r="C1950">
        <v>1992</v>
      </c>
      <c r="D1950">
        <v>35</v>
      </c>
      <c r="E1950" t="s">
        <v>37</v>
      </c>
      <c r="F1950" t="s">
        <v>17</v>
      </c>
      <c r="G1950">
        <v>676</v>
      </c>
      <c r="H1950">
        <v>86</v>
      </c>
      <c r="I1950">
        <v>171</v>
      </c>
      <c r="J1950">
        <v>143</v>
      </c>
      <c r="K1950">
        <v>14</v>
      </c>
      <c r="L1950">
        <v>11</v>
      </c>
      <c r="M1950">
        <v>41</v>
      </c>
      <c r="N1950">
        <v>95</v>
      </c>
      <c r="O1950">
        <v>130</v>
      </c>
      <c r="P1950" s="28">
        <v>4.9000000000000004</v>
      </c>
      <c r="Q1950">
        <v>6.1</v>
      </c>
      <c r="R1950">
        <v>-0.9</v>
      </c>
      <c r="S1950">
        <v>29</v>
      </c>
      <c r="T1950">
        <v>4</v>
      </c>
      <c r="U1950">
        <v>-11</v>
      </c>
      <c r="V1950">
        <v>-47.217614202620098</v>
      </c>
      <c r="W1950">
        <v>12.306111427102509</v>
      </c>
      <c r="X1950">
        <v>2.9934844599851478</v>
      </c>
      <c r="Y1950">
        <v>16.501314632132168</v>
      </c>
      <c r="Z1950">
        <v>-8.5171149973164102</v>
      </c>
      <c r="AA1950">
        <v>-1.283964064974668</v>
      </c>
      <c r="AB1950">
        <v>-1.4807915984792479</v>
      </c>
      <c r="AC1950">
        <v>1.6414778625810829</v>
      </c>
      <c r="AD1950">
        <v>-4.1171204567455604</v>
      </c>
      <c r="AE1950">
        <v>24.153041051532639</v>
      </c>
      <c r="AF1950">
        <v>-9.1647867720323966</v>
      </c>
      <c r="AG1950">
        <v>13.349561657190334</v>
      </c>
      <c r="AH1950">
        <v>-1.320530662884924</v>
      </c>
      <c r="AI1950">
        <v>-3.2080579346269986</v>
      </c>
      <c r="AJ1950">
        <v>-0.874515348909228</v>
      </c>
      <c r="AK1950">
        <v>1.480358984224186</v>
      </c>
      <c r="AL1950">
        <v>-4.7591459638414637</v>
      </c>
      <c r="AM1950">
        <v>8.5000574826907416E-3</v>
      </c>
      <c r="AN1950" s="2"/>
    </row>
    <row r="1951" spans="1:40" x14ac:dyDescent="0.45">
      <c r="A1951">
        <v>1783</v>
      </c>
      <c r="B1951" t="s">
        <v>392</v>
      </c>
      <c r="C1951">
        <v>2002</v>
      </c>
      <c r="D1951">
        <v>30</v>
      </c>
      <c r="E1951" t="s">
        <v>55</v>
      </c>
      <c r="F1951" t="s">
        <v>13</v>
      </c>
      <c r="G1951">
        <v>628</v>
      </c>
      <c r="H1951">
        <v>103</v>
      </c>
      <c r="I1951">
        <v>140</v>
      </c>
      <c r="J1951">
        <v>71</v>
      </c>
      <c r="K1951">
        <v>34</v>
      </c>
      <c r="L1951">
        <v>2</v>
      </c>
      <c r="M1951">
        <v>1</v>
      </c>
      <c r="N1951">
        <v>102</v>
      </c>
      <c r="O1951">
        <v>147</v>
      </c>
      <c r="P1951" s="28">
        <v>4.9000000000000004</v>
      </c>
      <c r="Q1951">
        <v>4.5</v>
      </c>
      <c r="R1951">
        <v>-0.3</v>
      </c>
      <c r="S1951">
        <v>33</v>
      </c>
      <c r="T1951">
        <v>0</v>
      </c>
      <c r="U1951">
        <v>4</v>
      </c>
      <c r="V1951">
        <v>-47.217614202620098</v>
      </c>
      <c r="W1951">
        <v>11.432304698550853</v>
      </c>
      <c r="X1951">
        <v>3.5852197602147697</v>
      </c>
      <c r="Y1951">
        <v>13.509848236833353</v>
      </c>
      <c r="Z1951">
        <v>-4.2287773762899663</v>
      </c>
      <c r="AA1951">
        <v>-3.1181984435099079</v>
      </c>
      <c r="AB1951">
        <v>-0.269234836087136</v>
      </c>
      <c r="AC1951">
        <v>4.0036045428806899E-2</v>
      </c>
      <c r="AD1951">
        <v>-4.4204872272426021</v>
      </c>
      <c r="AE1951">
        <v>27.311515650579217</v>
      </c>
      <c r="AF1951">
        <v>-9.1647867720323966</v>
      </c>
      <c r="AG1951">
        <v>9.8480372880912306</v>
      </c>
      <c r="AH1951">
        <v>-0.44017688762830798</v>
      </c>
      <c r="AI1951">
        <v>-3.6505486842307229</v>
      </c>
      <c r="AJ1951">
        <v>0</v>
      </c>
      <c r="AK1951">
        <v>-0.538312357899704</v>
      </c>
      <c r="AL1951">
        <v>-7.3211751078426133</v>
      </c>
      <c r="AM1951">
        <v>6.6094741579526015E-4</v>
      </c>
      <c r="AN1951" s="2"/>
    </row>
    <row r="1952" spans="1:40" x14ac:dyDescent="0.45">
      <c r="A1952">
        <v>1784</v>
      </c>
      <c r="B1952" t="s">
        <v>32</v>
      </c>
      <c r="C1952">
        <v>2021</v>
      </c>
      <c r="D1952">
        <v>31</v>
      </c>
      <c r="E1952" t="s">
        <v>19</v>
      </c>
      <c r="F1952" t="s">
        <v>17</v>
      </c>
      <c r="G1952">
        <v>695</v>
      </c>
      <c r="H1952">
        <v>120</v>
      </c>
      <c r="I1952">
        <v>180</v>
      </c>
      <c r="J1952">
        <v>122</v>
      </c>
      <c r="K1952">
        <v>25</v>
      </c>
      <c r="L1952">
        <v>2</v>
      </c>
      <c r="M1952">
        <v>8</v>
      </c>
      <c r="N1952">
        <v>85</v>
      </c>
      <c r="O1952">
        <v>136</v>
      </c>
      <c r="P1952" s="28">
        <v>4.9000000000000004</v>
      </c>
      <c r="Q1952">
        <v>4.8</v>
      </c>
      <c r="R1952">
        <v>-0.7</v>
      </c>
      <c r="S1952">
        <v>32</v>
      </c>
      <c r="T1952">
        <v>1</v>
      </c>
      <c r="U1952">
        <v>2</v>
      </c>
      <c r="V1952">
        <v>-47.217614202620098</v>
      </c>
      <c r="W1952">
        <v>12.651993257154208</v>
      </c>
      <c r="X1952">
        <v>4.1769550604443921</v>
      </c>
      <c r="Y1952">
        <v>17.369804875928597</v>
      </c>
      <c r="Z1952">
        <v>-7.2663498578503649</v>
      </c>
      <c r="AA1952">
        <v>-2.2927929731690497</v>
      </c>
      <c r="AB1952">
        <v>-0.269234836087136</v>
      </c>
      <c r="AC1952">
        <v>0.32028836343045519</v>
      </c>
      <c r="AD1952">
        <v>-3.6837393560355016</v>
      </c>
      <c r="AE1952">
        <v>25.267796792372607</v>
      </c>
      <c r="AF1952">
        <v>-9.1647867720323966</v>
      </c>
      <c r="AG1952">
        <v>10.504573107297313</v>
      </c>
      <c r="AH1952">
        <v>-1.0270794044660518</v>
      </c>
      <c r="AI1952">
        <v>-3.5399259968297918</v>
      </c>
      <c r="AJ1952">
        <v>-0.218628837227307</v>
      </c>
      <c r="AK1952">
        <v>-0.269156178949852</v>
      </c>
      <c r="AL1952">
        <v>-4.6578969586399772</v>
      </c>
      <c r="AM1952">
        <v>9.397245758131877E-3</v>
      </c>
      <c r="AN1952" s="2"/>
    </row>
    <row r="1953" spans="1:40" x14ac:dyDescent="0.45">
      <c r="A1953">
        <v>1785</v>
      </c>
      <c r="B1953" t="s">
        <v>782</v>
      </c>
      <c r="C1953">
        <v>1992</v>
      </c>
      <c r="D1953">
        <v>23</v>
      </c>
      <c r="E1953" t="s">
        <v>59</v>
      </c>
      <c r="F1953" t="s">
        <v>13</v>
      </c>
      <c r="G1953">
        <v>721</v>
      </c>
      <c r="H1953">
        <v>87</v>
      </c>
      <c r="I1953">
        <v>175</v>
      </c>
      <c r="J1953">
        <v>120</v>
      </c>
      <c r="K1953">
        <v>31</v>
      </c>
      <c r="L1953">
        <v>4</v>
      </c>
      <c r="M1953">
        <v>8</v>
      </c>
      <c r="N1953">
        <v>45</v>
      </c>
      <c r="O1953">
        <v>104</v>
      </c>
      <c r="P1953" s="28">
        <v>4.9000000000000004</v>
      </c>
      <c r="Q1953">
        <v>4.4000000000000004</v>
      </c>
      <c r="R1953">
        <v>1.6</v>
      </c>
      <c r="S1953">
        <v>7</v>
      </c>
      <c r="T1953">
        <v>0</v>
      </c>
      <c r="U1953">
        <v>5</v>
      </c>
      <c r="V1953">
        <v>-47.217614202620098</v>
      </c>
      <c r="W1953">
        <v>13.12530523511969</v>
      </c>
      <c r="X1953">
        <v>3.028292418822184</v>
      </c>
      <c r="Y1953">
        <v>16.887310296041694</v>
      </c>
      <c r="Z1953">
        <v>-7.147229368377408</v>
      </c>
      <c r="AA1953">
        <v>-2.8430632867296222</v>
      </c>
      <c r="AB1953">
        <v>-0.538469672174272</v>
      </c>
      <c r="AC1953">
        <v>0.32028836343045519</v>
      </c>
      <c r="AD1953">
        <v>-1.9502149531952655</v>
      </c>
      <c r="AE1953">
        <v>19.322432841226114</v>
      </c>
      <c r="AF1953">
        <v>-9.1647867720323966</v>
      </c>
      <c r="AG1953">
        <v>9.6291920150225376</v>
      </c>
      <c r="AH1953">
        <v>2.3476100673509759</v>
      </c>
      <c r="AI1953">
        <v>-0.774358811806517</v>
      </c>
      <c r="AJ1953">
        <v>0</v>
      </c>
      <c r="AK1953">
        <v>-0.67289044737463</v>
      </c>
      <c r="AL1953">
        <v>-5.6481962772965577</v>
      </c>
      <c r="AM1953">
        <v>3.511493090131915E-3</v>
      </c>
      <c r="AN1953" s="2"/>
    </row>
    <row r="1954" spans="1:40" x14ac:dyDescent="0.45">
      <c r="A1954">
        <v>1786</v>
      </c>
      <c r="B1954" t="s">
        <v>191</v>
      </c>
      <c r="C1954">
        <v>1970</v>
      </c>
      <c r="D1954">
        <v>34</v>
      </c>
      <c r="E1954" t="s">
        <v>76</v>
      </c>
      <c r="F1954" t="s">
        <v>13</v>
      </c>
      <c r="G1954">
        <v>665</v>
      </c>
      <c r="H1954">
        <v>96</v>
      </c>
      <c r="I1954">
        <v>143</v>
      </c>
      <c r="J1954">
        <v>81</v>
      </c>
      <c r="K1954">
        <v>20</v>
      </c>
      <c r="L1954">
        <v>1</v>
      </c>
      <c r="M1954">
        <v>0</v>
      </c>
      <c r="N1954">
        <v>128</v>
      </c>
      <c r="O1954">
        <v>159</v>
      </c>
      <c r="P1954" s="28">
        <v>4.9000000000000004</v>
      </c>
      <c r="Q1954">
        <v>6.1</v>
      </c>
      <c r="R1954">
        <v>-1.1000000000000001</v>
      </c>
      <c r="S1954">
        <v>42</v>
      </c>
      <c r="T1954">
        <v>-5</v>
      </c>
      <c r="U1954">
        <v>-10</v>
      </c>
      <c r="V1954">
        <v>-47.217614202620098</v>
      </c>
      <c r="W1954">
        <v>12.105864051809421</v>
      </c>
      <c r="X1954">
        <v>3.3415640483555133</v>
      </c>
      <c r="Y1954">
        <v>13.799344984765497</v>
      </c>
      <c r="Z1954">
        <v>-4.8243798236547502</v>
      </c>
      <c r="AA1954">
        <v>-1.83423437853524</v>
      </c>
      <c r="AB1954">
        <v>-0.134617418043568</v>
      </c>
      <c r="AC1954">
        <v>0</v>
      </c>
      <c r="AD1954">
        <v>-5.5472780890887554</v>
      </c>
      <c r="AE1954">
        <v>29.541027132259153</v>
      </c>
      <c r="AF1954">
        <v>-9.1647867720323966</v>
      </c>
      <c r="AG1954">
        <v>13.349561657190334</v>
      </c>
      <c r="AH1954">
        <v>-1.613981921303796</v>
      </c>
      <c r="AI1954">
        <v>-4.646152870839102</v>
      </c>
      <c r="AJ1954">
        <v>1.093144186136535</v>
      </c>
      <c r="AK1954">
        <v>1.34578089474926</v>
      </c>
      <c r="AL1954">
        <v>-0.4067585208519946</v>
      </c>
      <c r="AM1954">
        <v>0.3996896211295492</v>
      </c>
      <c r="AN1954" s="2"/>
    </row>
    <row r="1955" spans="1:40" x14ac:dyDescent="0.45">
      <c r="A1955">
        <v>1787</v>
      </c>
      <c r="B1955" t="s">
        <v>1012</v>
      </c>
      <c r="C1955">
        <v>1948</v>
      </c>
      <c r="D1955">
        <v>21</v>
      </c>
      <c r="E1955" t="s">
        <v>233</v>
      </c>
      <c r="F1955" t="s">
        <v>17</v>
      </c>
      <c r="G1955">
        <v>659</v>
      </c>
      <c r="H1955">
        <v>117</v>
      </c>
      <c r="I1955">
        <v>167</v>
      </c>
      <c r="J1955">
        <v>115</v>
      </c>
      <c r="K1955">
        <v>24</v>
      </c>
      <c r="L1955">
        <v>10</v>
      </c>
      <c r="M1955">
        <v>8</v>
      </c>
      <c r="N1955">
        <v>68</v>
      </c>
      <c r="O1955">
        <v>118</v>
      </c>
      <c r="P1955" s="28">
        <v>4.9000000000000004</v>
      </c>
      <c r="Q1955">
        <v>4.5</v>
      </c>
      <c r="R1955">
        <v>0.1</v>
      </c>
      <c r="S1955">
        <v>16</v>
      </c>
      <c r="T1955">
        <v>4</v>
      </c>
      <c r="U1955">
        <v>4</v>
      </c>
      <c r="V1955">
        <v>-47.217614202620098</v>
      </c>
      <c r="W1955">
        <v>11.996638210740464</v>
      </c>
      <c r="X1955">
        <v>4.0725311839332825</v>
      </c>
      <c r="Y1955">
        <v>16.115318968222642</v>
      </c>
      <c r="Z1955">
        <v>-6.8494281446950156</v>
      </c>
      <c r="AA1955">
        <v>-2.201081254242288</v>
      </c>
      <c r="AB1955">
        <v>-1.3461741804356799</v>
      </c>
      <c r="AC1955">
        <v>0.32028836343045519</v>
      </c>
      <c r="AD1955">
        <v>-2.9469914848284011</v>
      </c>
      <c r="AE1955">
        <v>21.923529569852704</v>
      </c>
      <c r="AF1955">
        <v>-9.1647867720323966</v>
      </c>
      <c r="AG1955">
        <v>9.8480372880912306</v>
      </c>
      <c r="AH1955">
        <v>0.14672562920943599</v>
      </c>
      <c r="AI1955">
        <v>-1.7699629984148959</v>
      </c>
      <c r="AJ1955">
        <v>-0.874515348909228</v>
      </c>
      <c r="AK1955">
        <v>-0.538312357899704</v>
      </c>
      <c r="AL1955">
        <v>-8.4857975305974911</v>
      </c>
      <c r="AM1955">
        <v>2.0633615721061217E-4</v>
      </c>
      <c r="AN1955" s="2"/>
    </row>
    <row r="1956" spans="1:40" x14ac:dyDescent="0.45">
      <c r="A1956">
        <v>1788</v>
      </c>
      <c r="B1956" t="s">
        <v>547</v>
      </c>
      <c r="C1956">
        <v>1975</v>
      </c>
      <c r="D1956">
        <v>24</v>
      </c>
      <c r="E1956" t="s">
        <v>52</v>
      </c>
      <c r="F1956" t="s">
        <v>17</v>
      </c>
      <c r="G1956">
        <v>565</v>
      </c>
      <c r="H1956">
        <v>77</v>
      </c>
      <c r="I1956">
        <v>182</v>
      </c>
      <c r="J1956">
        <v>139</v>
      </c>
      <c r="K1956">
        <v>29</v>
      </c>
      <c r="L1956">
        <v>7</v>
      </c>
      <c r="M1956">
        <v>9</v>
      </c>
      <c r="N1956">
        <v>42</v>
      </c>
      <c r="O1956">
        <v>141</v>
      </c>
      <c r="P1956" s="28">
        <v>4.9000000000000004</v>
      </c>
      <c r="Q1956">
        <v>5.7</v>
      </c>
      <c r="R1956">
        <v>-0.5</v>
      </c>
      <c r="S1956">
        <v>32</v>
      </c>
      <c r="T1956">
        <v>1</v>
      </c>
      <c r="U1956">
        <v>-8</v>
      </c>
      <c r="V1956">
        <v>-47.217614202620098</v>
      </c>
      <c r="W1956">
        <v>10.285433367326803</v>
      </c>
      <c r="X1956">
        <v>2.680212830451818</v>
      </c>
      <c r="Y1956">
        <v>17.56280270788336</v>
      </c>
      <c r="Z1956">
        <v>-8.2788740183704981</v>
      </c>
      <c r="AA1956">
        <v>-2.6596398488760977</v>
      </c>
      <c r="AB1956">
        <v>-0.94232192630497602</v>
      </c>
      <c r="AC1956">
        <v>0.36032440885926209</v>
      </c>
      <c r="AD1956">
        <v>-1.8202006229822478</v>
      </c>
      <c r="AE1956">
        <v>26.196759909739249</v>
      </c>
      <c r="AF1956">
        <v>-9.1647867720323966</v>
      </c>
      <c r="AG1956">
        <v>12.474180564915558</v>
      </c>
      <c r="AH1956">
        <v>-0.73362814604717996</v>
      </c>
      <c r="AI1956">
        <v>-3.5399259968297918</v>
      </c>
      <c r="AJ1956">
        <v>-0.218628837227307</v>
      </c>
      <c r="AK1956">
        <v>1.076624715799408</v>
      </c>
      <c r="AL1956">
        <v>-3.9392818663151363</v>
      </c>
      <c r="AM1956">
        <v>1.9090640578359307E-2</v>
      </c>
      <c r="AN1956" s="2"/>
    </row>
    <row r="1957" spans="1:40" x14ac:dyDescent="0.45">
      <c r="A1957">
        <v>1789</v>
      </c>
      <c r="B1957" t="s">
        <v>414</v>
      </c>
      <c r="C1957">
        <v>1999</v>
      </c>
      <c r="D1957">
        <v>36</v>
      </c>
      <c r="E1957" t="s">
        <v>97</v>
      </c>
      <c r="F1957" t="s">
        <v>13</v>
      </c>
      <c r="G1957">
        <v>608</v>
      </c>
      <c r="H1957">
        <v>86</v>
      </c>
      <c r="I1957">
        <v>169</v>
      </c>
      <c r="J1957">
        <v>109</v>
      </c>
      <c r="K1957">
        <v>35</v>
      </c>
      <c r="L1957">
        <v>1</v>
      </c>
      <c r="M1957">
        <v>7</v>
      </c>
      <c r="N1957">
        <v>97</v>
      </c>
      <c r="O1957">
        <v>152</v>
      </c>
      <c r="P1957" s="28">
        <v>4.9000000000000004</v>
      </c>
      <c r="Q1957">
        <v>4.9000000000000004</v>
      </c>
      <c r="R1957">
        <v>-1.1000000000000001</v>
      </c>
      <c r="S1957">
        <v>45</v>
      </c>
      <c r="T1957">
        <v>-2</v>
      </c>
      <c r="U1957">
        <v>1</v>
      </c>
      <c r="V1957">
        <v>-47.217614202620098</v>
      </c>
      <c r="W1957">
        <v>11.068218561654328</v>
      </c>
      <c r="X1957">
        <v>2.9934844599851478</v>
      </c>
      <c r="Y1957">
        <v>16.308316800177405</v>
      </c>
      <c r="Z1957">
        <v>-6.4920666762761456</v>
      </c>
      <c r="AA1957">
        <v>-3.2099101624366702</v>
      </c>
      <c r="AB1957">
        <v>-0.134617418043568</v>
      </c>
      <c r="AC1957">
        <v>0.28025231800164829</v>
      </c>
      <c r="AD1957">
        <v>-4.2037966768875723</v>
      </c>
      <c r="AE1957">
        <v>28.240478767945856</v>
      </c>
      <c r="AF1957">
        <v>-9.1647867720323966</v>
      </c>
      <c r="AG1957">
        <v>10.723418380366008</v>
      </c>
      <c r="AH1957">
        <v>-1.613981921303796</v>
      </c>
      <c r="AI1957">
        <v>-4.9780209330418943</v>
      </c>
      <c r="AJ1957">
        <v>0.437257674454614</v>
      </c>
      <c r="AK1957">
        <v>-0.134578089474926</v>
      </c>
      <c r="AL1957">
        <v>-7.0979458895320633</v>
      </c>
      <c r="AM1957">
        <v>8.261184858085397E-4</v>
      </c>
      <c r="AN1957" s="2"/>
    </row>
    <row r="1958" spans="1:40" x14ac:dyDescent="0.45">
      <c r="A1958">
        <v>1790</v>
      </c>
      <c r="B1958" t="s">
        <v>84</v>
      </c>
      <c r="C1958">
        <v>2005</v>
      </c>
      <c r="D1958">
        <v>26</v>
      </c>
      <c r="E1958" t="s">
        <v>28</v>
      </c>
      <c r="F1958" t="s">
        <v>17</v>
      </c>
      <c r="G1958">
        <v>732</v>
      </c>
      <c r="H1958">
        <v>115</v>
      </c>
      <c r="I1958">
        <v>196</v>
      </c>
      <c r="J1958">
        <v>135</v>
      </c>
      <c r="K1958">
        <v>38</v>
      </c>
      <c r="L1958">
        <v>11</v>
      </c>
      <c r="M1958">
        <v>41</v>
      </c>
      <c r="N1958">
        <v>47</v>
      </c>
      <c r="O1958">
        <v>97</v>
      </c>
      <c r="P1958" s="28">
        <v>4.9000000000000004</v>
      </c>
      <c r="Q1958">
        <v>3.1</v>
      </c>
      <c r="R1958">
        <v>2.7</v>
      </c>
      <c r="S1958">
        <v>-7</v>
      </c>
      <c r="T1958">
        <v>1</v>
      </c>
      <c r="U1958">
        <v>18</v>
      </c>
      <c r="V1958">
        <v>-47.217614202620098</v>
      </c>
      <c r="W1958">
        <v>13.325552610412778</v>
      </c>
      <c r="X1958">
        <v>4.0029152662592091</v>
      </c>
      <c r="Y1958">
        <v>18.913787531566694</v>
      </c>
      <c r="Z1958">
        <v>-8.0406330394245842</v>
      </c>
      <c r="AA1958">
        <v>-3.4850453192169559</v>
      </c>
      <c r="AB1958">
        <v>-1.4807915984792479</v>
      </c>
      <c r="AC1958">
        <v>1.6414778625810829</v>
      </c>
      <c r="AD1958">
        <v>-2.0368911733372772</v>
      </c>
      <c r="AE1958">
        <v>18.021884476912817</v>
      </c>
      <c r="AF1958">
        <v>-9.1647867720323966</v>
      </c>
      <c r="AG1958">
        <v>6.7842034651295142</v>
      </c>
      <c r="AH1958">
        <v>3.9615919886547721</v>
      </c>
      <c r="AI1958">
        <v>0.774358811806517</v>
      </c>
      <c r="AJ1958">
        <v>-0.218628837227307</v>
      </c>
      <c r="AK1958">
        <v>-2.422405610548668</v>
      </c>
      <c r="AL1958">
        <v>-6.6410245395631469</v>
      </c>
      <c r="AM1958">
        <v>1.3039862282111501E-3</v>
      </c>
      <c r="AN1958" s="2"/>
    </row>
    <row r="1959" spans="1:40" x14ac:dyDescent="0.45">
      <c r="A1959">
        <v>1791</v>
      </c>
      <c r="B1959" t="s">
        <v>93</v>
      </c>
      <c r="C1959">
        <v>2003</v>
      </c>
      <c r="D1959">
        <v>29</v>
      </c>
      <c r="E1959" t="s">
        <v>94</v>
      </c>
      <c r="F1959" t="s">
        <v>13</v>
      </c>
      <c r="G1959">
        <v>703</v>
      </c>
      <c r="H1959">
        <v>98</v>
      </c>
      <c r="I1959">
        <v>177</v>
      </c>
      <c r="J1959">
        <v>108</v>
      </c>
      <c r="K1959">
        <v>42</v>
      </c>
      <c r="L1959">
        <v>0</v>
      </c>
      <c r="M1959">
        <v>10</v>
      </c>
      <c r="N1959">
        <v>53</v>
      </c>
      <c r="O1959">
        <v>111</v>
      </c>
      <c r="P1959" s="28">
        <v>4.9000000000000004</v>
      </c>
      <c r="Q1959">
        <v>5.3</v>
      </c>
      <c r="R1959">
        <v>0.5</v>
      </c>
      <c r="S1959">
        <v>13</v>
      </c>
      <c r="T1959">
        <v>3</v>
      </c>
      <c r="U1959">
        <v>-4</v>
      </c>
      <c r="V1959">
        <v>-47.217614202620098</v>
      </c>
      <c r="W1959">
        <v>12.797627711912817</v>
      </c>
      <c r="X1959">
        <v>3.4111799660295867</v>
      </c>
      <c r="Y1959">
        <v>17.080308127996453</v>
      </c>
      <c r="Z1959">
        <v>-6.4325064315396672</v>
      </c>
      <c r="AA1959">
        <v>-3.8518921949240039</v>
      </c>
      <c r="AB1959">
        <v>0</v>
      </c>
      <c r="AC1959">
        <v>0.40036045428806899</v>
      </c>
      <c r="AD1959">
        <v>-2.296919833763313</v>
      </c>
      <c r="AE1959">
        <v>20.622981205539407</v>
      </c>
      <c r="AF1959">
        <v>-9.1647867720323966</v>
      </c>
      <c r="AG1959">
        <v>11.598799472640783</v>
      </c>
      <c r="AH1959">
        <v>0.73362814604717996</v>
      </c>
      <c r="AI1959">
        <v>-1.4380949362121029</v>
      </c>
      <c r="AJ1959">
        <v>-0.65588651168192103</v>
      </c>
      <c r="AK1959">
        <v>0.538312357899704</v>
      </c>
      <c r="AL1959">
        <v>-3.8745034404195042</v>
      </c>
      <c r="AM1959">
        <v>2.0342246643712508E-2</v>
      </c>
      <c r="AN1959" s="2"/>
    </row>
    <row r="1960" spans="1:40" x14ac:dyDescent="0.45">
      <c r="A1960">
        <v>1792</v>
      </c>
      <c r="B1960" t="s">
        <v>42</v>
      </c>
      <c r="C1960">
        <v>2016</v>
      </c>
      <c r="D1960">
        <v>24</v>
      </c>
      <c r="E1960" t="s">
        <v>49</v>
      </c>
      <c r="F1960" t="s">
        <v>17</v>
      </c>
      <c r="G1960">
        <v>659</v>
      </c>
      <c r="H1960">
        <v>78</v>
      </c>
      <c r="I1960">
        <v>172</v>
      </c>
      <c r="J1960">
        <v>110</v>
      </c>
      <c r="K1960">
        <v>38</v>
      </c>
      <c r="L1960">
        <v>3</v>
      </c>
      <c r="M1960">
        <v>9</v>
      </c>
      <c r="N1960">
        <v>72</v>
      </c>
      <c r="O1960">
        <v>135</v>
      </c>
      <c r="P1960" s="28">
        <v>4.9000000000000004</v>
      </c>
      <c r="Q1960">
        <v>4.8</v>
      </c>
      <c r="R1960">
        <v>-0.4</v>
      </c>
      <c r="S1960">
        <v>29</v>
      </c>
      <c r="T1960">
        <v>2</v>
      </c>
      <c r="U1960">
        <v>1</v>
      </c>
      <c r="V1960">
        <v>-47.217614202620098</v>
      </c>
      <c r="W1960">
        <v>11.996638210740464</v>
      </c>
      <c r="X1960">
        <v>2.7150207892888547</v>
      </c>
      <c r="Y1960">
        <v>16.597813548109549</v>
      </c>
      <c r="Z1960">
        <v>-6.5516269210126241</v>
      </c>
      <c r="AA1960">
        <v>-3.4850453192169559</v>
      </c>
      <c r="AB1960">
        <v>-0.40385225413070402</v>
      </c>
      <c r="AC1960">
        <v>0.36032440885926209</v>
      </c>
      <c r="AD1960">
        <v>-3.120343925112425</v>
      </c>
      <c r="AE1960">
        <v>25.082004168899282</v>
      </c>
      <c r="AF1960">
        <v>-9.1647867720323966</v>
      </c>
      <c r="AG1960">
        <v>10.504573107297313</v>
      </c>
      <c r="AH1960">
        <v>-0.58690251683774397</v>
      </c>
      <c r="AI1960">
        <v>-3.2080579346269986</v>
      </c>
      <c r="AJ1960">
        <v>-0.437257674454614</v>
      </c>
      <c r="AK1960">
        <v>-0.134578089474926</v>
      </c>
      <c r="AL1960">
        <v>-7.0536913763247568</v>
      </c>
      <c r="AM1960">
        <v>8.6346670783184914E-4</v>
      </c>
      <c r="AN1960" s="2"/>
    </row>
    <row r="1961" spans="1:40" x14ac:dyDescent="0.45">
      <c r="A1961">
        <v>1793</v>
      </c>
      <c r="B1961" t="s">
        <v>406</v>
      </c>
      <c r="C1961">
        <v>1952</v>
      </c>
      <c r="D1961">
        <v>28</v>
      </c>
      <c r="E1961" t="s">
        <v>235</v>
      </c>
      <c r="F1961" t="s">
        <v>13</v>
      </c>
      <c r="G1961">
        <v>684</v>
      </c>
      <c r="H1961">
        <v>102</v>
      </c>
      <c r="I1961">
        <v>179</v>
      </c>
      <c r="J1961">
        <v>135</v>
      </c>
      <c r="K1961">
        <v>26</v>
      </c>
      <c r="L1961">
        <v>11</v>
      </c>
      <c r="M1961">
        <v>12</v>
      </c>
      <c r="N1961">
        <v>67</v>
      </c>
      <c r="O1961">
        <v>126</v>
      </c>
      <c r="P1961" s="28">
        <v>4.9000000000000004</v>
      </c>
      <c r="Q1961">
        <v>5.3</v>
      </c>
      <c r="R1961">
        <v>0.3</v>
      </c>
      <c r="S1961">
        <v>22</v>
      </c>
      <c r="T1961">
        <v>0</v>
      </c>
      <c r="U1961">
        <v>-4</v>
      </c>
      <c r="V1961">
        <v>-47.217614202620098</v>
      </c>
      <c r="W1961">
        <v>12.45174588186112</v>
      </c>
      <c r="X1961">
        <v>3.550411801377733</v>
      </c>
      <c r="Y1961">
        <v>17.273305959951216</v>
      </c>
      <c r="Z1961">
        <v>-8.0406330394245842</v>
      </c>
      <c r="AA1961">
        <v>-2.384504692095812</v>
      </c>
      <c r="AB1961">
        <v>-1.4807915984792479</v>
      </c>
      <c r="AC1961">
        <v>0.48043254514568279</v>
      </c>
      <c r="AD1961">
        <v>-2.9036533747573956</v>
      </c>
      <c r="AE1961">
        <v>23.40987055763933</v>
      </c>
      <c r="AF1961">
        <v>-9.1647867720323966</v>
      </c>
      <c r="AG1961">
        <v>11.598799472640783</v>
      </c>
      <c r="AH1961">
        <v>0.44017688762830798</v>
      </c>
      <c r="AI1961">
        <v>-2.4336991228204821</v>
      </c>
      <c r="AJ1961">
        <v>0</v>
      </c>
      <c r="AK1961">
        <v>0.538312357899704</v>
      </c>
      <c r="AL1961">
        <v>-3.882627338086138</v>
      </c>
      <c r="AM1961">
        <v>2.0180979335107648E-2</v>
      </c>
      <c r="AN1961" s="2"/>
    </row>
    <row r="1962" spans="1:40" x14ac:dyDescent="0.45">
      <c r="A1962">
        <v>1794</v>
      </c>
      <c r="B1962" t="s">
        <v>940</v>
      </c>
      <c r="C1962">
        <v>1989</v>
      </c>
      <c r="D1962">
        <v>26</v>
      </c>
      <c r="E1962" t="s">
        <v>62</v>
      </c>
      <c r="F1962" t="s">
        <v>17</v>
      </c>
      <c r="G1962">
        <v>698</v>
      </c>
      <c r="H1962">
        <v>96</v>
      </c>
      <c r="I1962">
        <v>173</v>
      </c>
      <c r="J1962">
        <v>102</v>
      </c>
      <c r="K1962">
        <v>37</v>
      </c>
      <c r="L1962">
        <v>10</v>
      </c>
      <c r="M1962">
        <v>8</v>
      </c>
      <c r="N1962">
        <v>76</v>
      </c>
      <c r="O1962">
        <v>145</v>
      </c>
      <c r="P1962" s="28">
        <v>4.9000000000000004</v>
      </c>
      <c r="Q1962">
        <v>6.3</v>
      </c>
      <c r="R1962">
        <v>-1.2</v>
      </c>
      <c r="S1962">
        <v>33</v>
      </c>
      <c r="T1962">
        <v>1</v>
      </c>
      <c r="U1962">
        <v>-12</v>
      </c>
      <c r="V1962">
        <v>-47.217614202620098</v>
      </c>
      <c r="W1962">
        <v>12.706606177688686</v>
      </c>
      <c r="X1962">
        <v>3.3415640483555133</v>
      </c>
      <c r="Y1962">
        <v>16.694312464086931</v>
      </c>
      <c r="Z1962">
        <v>-6.0751449631207963</v>
      </c>
      <c r="AA1962">
        <v>-3.3933336002901937</v>
      </c>
      <c r="AB1962">
        <v>-1.3461741804356799</v>
      </c>
      <c r="AC1962">
        <v>0.32028836343045519</v>
      </c>
      <c r="AD1962">
        <v>-3.2936963653964484</v>
      </c>
      <c r="AE1962">
        <v>26.939930403632562</v>
      </c>
      <c r="AF1962">
        <v>-9.1647867720323966</v>
      </c>
      <c r="AG1962">
        <v>13.787252203327723</v>
      </c>
      <c r="AH1962">
        <v>-1.7607075505132319</v>
      </c>
      <c r="AI1962">
        <v>-3.6505486842307229</v>
      </c>
      <c r="AJ1962">
        <v>-0.218628837227307</v>
      </c>
      <c r="AK1962">
        <v>1.614937073699112</v>
      </c>
      <c r="AL1962">
        <v>-0.71574442164588969</v>
      </c>
      <c r="AM1962">
        <v>0.32833077773392466</v>
      </c>
      <c r="AN1962" s="2"/>
    </row>
    <row r="1963" spans="1:40" x14ac:dyDescent="0.45">
      <c r="A1963">
        <v>1795</v>
      </c>
      <c r="B1963" t="s">
        <v>293</v>
      </c>
      <c r="C1963">
        <v>2023</v>
      </c>
      <c r="D1963">
        <v>29</v>
      </c>
      <c r="E1963" t="s">
        <v>46</v>
      </c>
      <c r="F1963" t="s">
        <v>13</v>
      </c>
      <c r="G1963">
        <v>724</v>
      </c>
      <c r="H1963">
        <v>103</v>
      </c>
      <c r="I1963">
        <v>163</v>
      </c>
      <c r="J1963">
        <v>106</v>
      </c>
      <c r="K1963">
        <v>28</v>
      </c>
      <c r="L1963">
        <v>4</v>
      </c>
      <c r="M1963">
        <v>3</v>
      </c>
      <c r="N1963">
        <v>92</v>
      </c>
      <c r="O1963">
        <v>123</v>
      </c>
      <c r="P1963" s="28">
        <v>4.9000000000000004</v>
      </c>
      <c r="Q1963">
        <v>4.3</v>
      </c>
      <c r="R1963">
        <v>1</v>
      </c>
      <c r="S1963">
        <v>21</v>
      </c>
      <c r="T1963">
        <v>-4</v>
      </c>
      <c r="U1963">
        <v>5</v>
      </c>
      <c r="V1963">
        <v>-47.217614202620098</v>
      </c>
      <c r="W1963">
        <v>13.179918155654168</v>
      </c>
      <c r="X1963">
        <v>3.5852197602147697</v>
      </c>
      <c r="Y1963">
        <v>15.72932330431312</v>
      </c>
      <c r="Z1963">
        <v>-6.3133859420667102</v>
      </c>
      <c r="AA1963">
        <v>-2.5679281299493359</v>
      </c>
      <c r="AB1963">
        <v>-0.538469672174272</v>
      </c>
      <c r="AC1963">
        <v>0.1201081362864207</v>
      </c>
      <c r="AD1963">
        <v>-3.9871061265325429</v>
      </c>
      <c r="AE1963">
        <v>22.852492687219346</v>
      </c>
      <c r="AF1963">
        <v>-9.1647867720323966</v>
      </c>
      <c r="AG1963">
        <v>9.4103467419538429</v>
      </c>
      <c r="AH1963">
        <v>1.4672562920943599</v>
      </c>
      <c r="AI1963">
        <v>-2.323076435419551</v>
      </c>
      <c r="AJ1963">
        <v>0.874515348909228</v>
      </c>
      <c r="AK1963">
        <v>-0.67289044737463</v>
      </c>
      <c r="AL1963">
        <v>-5.5660773015242828</v>
      </c>
      <c r="AM1963">
        <v>3.8108788001845017E-3</v>
      </c>
      <c r="AN1963" s="2"/>
    </row>
    <row r="1964" spans="1:40" x14ac:dyDescent="0.45">
      <c r="A1964">
        <v>1796</v>
      </c>
      <c r="B1964" t="s">
        <v>116</v>
      </c>
      <c r="C1964">
        <v>1989</v>
      </c>
      <c r="D1964">
        <v>26</v>
      </c>
      <c r="E1964" t="s">
        <v>46</v>
      </c>
      <c r="F1964" t="s">
        <v>17</v>
      </c>
      <c r="G1964">
        <v>646</v>
      </c>
      <c r="H1964">
        <v>71</v>
      </c>
      <c r="I1964">
        <v>149</v>
      </c>
      <c r="J1964">
        <v>105</v>
      </c>
      <c r="K1964">
        <v>31</v>
      </c>
      <c r="L1964">
        <v>3</v>
      </c>
      <c r="M1964">
        <v>4</v>
      </c>
      <c r="N1964">
        <v>51</v>
      </c>
      <c r="O1964">
        <v>98</v>
      </c>
      <c r="P1964" s="28">
        <v>4.9000000000000004</v>
      </c>
      <c r="Q1964">
        <v>2.2000000000000002</v>
      </c>
      <c r="R1964">
        <v>2.9</v>
      </c>
      <c r="S1964">
        <v>-1</v>
      </c>
      <c r="T1964">
        <v>1</v>
      </c>
      <c r="U1964">
        <v>23</v>
      </c>
      <c r="V1964">
        <v>-47.217614202620098</v>
      </c>
      <c r="W1964">
        <v>11.759982221757724</v>
      </c>
      <c r="X1964">
        <v>2.4713650774295988</v>
      </c>
      <c r="Y1964">
        <v>14.378338480629784</v>
      </c>
      <c r="Z1964">
        <v>-6.2538256973302317</v>
      </c>
      <c r="AA1964">
        <v>-2.8430632867296222</v>
      </c>
      <c r="AB1964">
        <v>-0.40385225413070402</v>
      </c>
      <c r="AC1964">
        <v>0.1601441817152276</v>
      </c>
      <c r="AD1964">
        <v>-2.2102436136213011</v>
      </c>
      <c r="AE1964">
        <v>18.207677100386146</v>
      </c>
      <c r="AF1964">
        <v>-9.1647867720323966</v>
      </c>
      <c r="AG1964">
        <v>4.8145960075112688</v>
      </c>
      <c r="AH1964">
        <v>4.2550432470736439</v>
      </c>
      <c r="AI1964">
        <v>0.11062268740093099</v>
      </c>
      <c r="AJ1964">
        <v>-0.218628837227307</v>
      </c>
      <c r="AK1964">
        <v>-3.095296057923298</v>
      </c>
      <c r="AL1964">
        <v>-15.249541717710633</v>
      </c>
      <c r="AM1964">
        <v>2.3834611474523449E-7</v>
      </c>
      <c r="AN1964" s="2"/>
    </row>
    <row r="1965" spans="1:40" x14ac:dyDescent="0.45">
      <c r="A1965">
        <v>1797</v>
      </c>
      <c r="B1965" t="s">
        <v>420</v>
      </c>
      <c r="C1965">
        <v>1956</v>
      </c>
      <c r="D1965">
        <v>32</v>
      </c>
      <c r="E1965" t="s">
        <v>31</v>
      </c>
      <c r="F1965" t="s">
        <v>13</v>
      </c>
      <c r="G1965">
        <v>619</v>
      </c>
      <c r="H1965">
        <v>89</v>
      </c>
      <c r="I1965">
        <v>135</v>
      </c>
      <c r="J1965">
        <v>86</v>
      </c>
      <c r="K1965">
        <v>22</v>
      </c>
      <c r="L1965">
        <v>3</v>
      </c>
      <c r="M1965">
        <v>0</v>
      </c>
      <c r="N1965">
        <v>102</v>
      </c>
      <c r="O1965">
        <v>126</v>
      </c>
      <c r="P1965" s="28">
        <v>4.9000000000000004</v>
      </c>
      <c r="Q1965">
        <v>4.3</v>
      </c>
      <c r="R1965">
        <v>0.5</v>
      </c>
      <c r="S1965">
        <v>22</v>
      </c>
      <c r="T1965">
        <v>3</v>
      </c>
      <c r="U1965">
        <v>5</v>
      </c>
      <c r="V1965">
        <v>-47.217614202620098</v>
      </c>
      <c r="W1965">
        <v>11.268465936947416</v>
      </c>
      <c r="X1965">
        <v>3.0979083364962574</v>
      </c>
      <c r="Y1965">
        <v>13.027353656946449</v>
      </c>
      <c r="Z1965">
        <v>-5.1221810473371425</v>
      </c>
      <c r="AA1965">
        <v>-2.017657816388764</v>
      </c>
      <c r="AB1965">
        <v>-0.40385225413070402</v>
      </c>
      <c r="AC1965">
        <v>0</v>
      </c>
      <c r="AD1965">
        <v>-4.4204872272426021</v>
      </c>
      <c r="AE1965">
        <v>23.40987055763933</v>
      </c>
      <c r="AF1965">
        <v>-9.1647867720323966</v>
      </c>
      <c r="AG1965">
        <v>9.4103467419538429</v>
      </c>
      <c r="AH1965">
        <v>0.73362814604717996</v>
      </c>
      <c r="AI1965">
        <v>-2.4336991228204821</v>
      </c>
      <c r="AJ1965">
        <v>-0.65588651168192103</v>
      </c>
      <c r="AK1965">
        <v>-0.67289044737463</v>
      </c>
      <c r="AL1965">
        <v>-11.161482025598264</v>
      </c>
      <c r="AM1965">
        <v>1.4210971701430917E-5</v>
      </c>
      <c r="AN1965" s="2"/>
    </row>
    <row r="1966" spans="1:40" x14ac:dyDescent="0.45">
      <c r="A1966">
        <v>1798</v>
      </c>
      <c r="B1966" t="s">
        <v>964</v>
      </c>
      <c r="C1966">
        <v>2015</v>
      </c>
      <c r="D1966">
        <v>32</v>
      </c>
      <c r="E1966" t="s">
        <v>55</v>
      </c>
      <c r="F1966" t="s">
        <v>13</v>
      </c>
      <c r="G1966">
        <v>624</v>
      </c>
      <c r="H1966">
        <v>94</v>
      </c>
      <c r="I1966">
        <v>146</v>
      </c>
      <c r="J1966">
        <v>76</v>
      </c>
      <c r="K1966">
        <v>31</v>
      </c>
      <c r="L1966">
        <v>0</v>
      </c>
      <c r="M1966">
        <v>3</v>
      </c>
      <c r="N1966">
        <v>77</v>
      </c>
      <c r="O1966">
        <v>148</v>
      </c>
      <c r="P1966" s="28">
        <v>4.9000000000000004</v>
      </c>
      <c r="Q1966">
        <v>4.5</v>
      </c>
      <c r="R1966">
        <v>-0.7</v>
      </c>
      <c r="S1966">
        <v>34</v>
      </c>
      <c r="T1966">
        <v>-1</v>
      </c>
      <c r="U1966">
        <v>3</v>
      </c>
      <c r="V1966">
        <v>-47.217614202620098</v>
      </c>
      <c r="W1966">
        <v>11.359487471171548</v>
      </c>
      <c r="X1966">
        <v>3.2719481306814404</v>
      </c>
      <c r="Y1966">
        <v>14.08884173269764</v>
      </c>
      <c r="Z1966">
        <v>-4.5265785999723578</v>
      </c>
      <c r="AA1966">
        <v>-2.8430632867296222</v>
      </c>
      <c r="AB1966">
        <v>0</v>
      </c>
      <c r="AC1966">
        <v>0.1201081362864207</v>
      </c>
      <c r="AD1966">
        <v>-3.3370344754674544</v>
      </c>
      <c r="AE1966">
        <v>27.497308274052546</v>
      </c>
      <c r="AF1966">
        <v>-9.1647867720323966</v>
      </c>
      <c r="AG1966">
        <v>9.8480372880912306</v>
      </c>
      <c r="AH1966">
        <v>-1.0270794044660518</v>
      </c>
      <c r="AI1966">
        <v>-3.7611713716316539</v>
      </c>
      <c r="AJ1966">
        <v>0.218628837227307</v>
      </c>
      <c r="AK1966">
        <v>-0.403734268424778</v>
      </c>
      <c r="AL1966">
        <v>-5.8767025111362816</v>
      </c>
      <c r="AM1966">
        <v>2.7961757372957944E-3</v>
      </c>
      <c r="AN1966" s="2"/>
    </row>
    <row r="1967" spans="1:40" x14ac:dyDescent="0.45">
      <c r="A1967">
        <v>1799</v>
      </c>
      <c r="B1967" t="s">
        <v>390</v>
      </c>
      <c r="C1967">
        <v>1990</v>
      </c>
      <c r="D1967">
        <v>42</v>
      </c>
      <c r="E1967" t="s">
        <v>31</v>
      </c>
      <c r="F1967" t="s">
        <v>13</v>
      </c>
      <c r="G1967">
        <v>521</v>
      </c>
      <c r="H1967">
        <v>65</v>
      </c>
      <c r="I1967">
        <v>129</v>
      </c>
      <c r="J1967">
        <v>90</v>
      </c>
      <c r="K1967">
        <v>21</v>
      </c>
      <c r="L1967">
        <v>0</v>
      </c>
      <c r="M1967">
        <v>7</v>
      </c>
      <c r="N1967">
        <v>61</v>
      </c>
      <c r="O1967">
        <v>134</v>
      </c>
      <c r="P1967" s="28">
        <v>4.9000000000000004</v>
      </c>
      <c r="Q1967">
        <v>4.4000000000000004</v>
      </c>
      <c r="R1967">
        <v>1.3</v>
      </c>
      <c r="S1967">
        <v>19</v>
      </c>
      <c r="T1967">
        <v>-1</v>
      </c>
      <c r="U1967">
        <v>6</v>
      </c>
      <c r="V1967">
        <v>-47.217614202620098</v>
      </c>
      <c r="W1967">
        <v>9.4844438661544501</v>
      </c>
      <c r="X1967">
        <v>2.2625173244073791</v>
      </c>
      <c r="Y1967">
        <v>12.448360161082162</v>
      </c>
      <c r="Z1967">
        <v>-5.3604220262830555</v>
      </c>
      <c r="AA1967">
        <v>-1.925946097462002</v>
      </c>
      <c r="AB1967">
        <v>0</v>
      </c>
      <c r="AC1967">
        <v>0.28025231800164829</v>
      </c>
      <c r="AD1967">
        <v>-2.6436247143313598</v>
      </c>
      <c r="AE1967">
        <v>24.896211545425952</v>
      </c>
      <c r="AF1967">
        <v>-9.1647867720323966</v>
      </c>
      <c r="AG1967">
        <v>9.6291920150225376</v>
      </c>
      <c r="AH1967">
        <v>1.907433179722668</v>
      </c>
      <c r="AI1967">
        <v>-2.1018310606176889</v>
      </c>
      <c r="AJ1967">
        <v>0.218628837227307</v>
      </c>
      <c r="AK1967">
        <v>-0.807468536849556</v>
      </c>
      <c r="AL1967">
        <v>-8.0946541631520574</v>
      </c>
      <c r="AM1967">
        <v>3.0507305582247761E-4</v>
      </c>
      <c r="AN1967" s="2"/>
    </row>
    <row r="1968" spans="1:40" x14ac:dyDescent="0.45">
      <c r="A1968">
        <v>1800</v>
      </c>
      <c r="B1968" t="s">
        <v>1013</v>
      </c>
      <c r="C1968">
        <v>1986</v>
      </c>
      <c r="D1968">
        <v>26</v>
      </c>
      <c r="E1968" t="s">
        <v>37</v>
      </c>
      <c r="F1968" t="s">
        <v>17</v>
      </c>
      <c r="G1968">
        <v>704</v>
      </c>
      <c r="H1968">
        <v>91</v>
      </c>
      <c r="I1968">
        <v>210</v>
      </c>
      <c r="J1968">
        <v>157</v>
      </c>
      <c r="K1968">
        <v>43</v>
      </c>
      <c r="L1968">
        <v>4</v>
      </c>
      <c r="M1968">
        <v>40</v>
      </c>
      <c r="N1968">
        <v>59</v>
      </c>
      <c r="O1968">
        <v>137</v>
      </c>
      <c r="P1968" s="28">
        <v>4.9000000000000004</v>
      </c>
      <c r="Q1968">
        <v>6.4</v>
      </c>
      <c r="R1968">
        <v>-1</v>
      </c>
      <c r="S1968">
        <v>32</v>
      </c>
      <c r="T1968">
        <v>-1</v>
      </c>
      <c r="U1968">
        <v>-15</v>
      </c>
      <c r="V1968">
        <v>-47.217614202620098</v>
      </c>
      <c r="W1968">
        <v>12.815832018757643</v>
      </c>
      <c r="X1968">
        <v>3.1675242541703308</v>
      </c>
      <c r="Y1968">
        <v>20.264772355250031</v>
      </c>
      <c r="Z1968">
        <v>-9.3509584236271088</v>
      </c>
      <c r="AA1968">
        <v>-3.9436039138507661</v>
      </c>
      <c r="AB1968">
        <v>-0.538469672174272</v>
      </c>
      <c r="AC1968">
        <v>1.601441817152276</v>
      </c>
      <c r="AD1968">
        <v>-2.5569484941893483</v>
      </c>
      <c r="AE1968">
        <v>25.453589415845936</v>
      </c>
      <c r="AF1968">
        <v>-9.1647867720323966</v>
      </c>
      <c r="AG1968">
        <v>14.006097476396418</v>
      </c>
      <c r="AH1968">
        <v>-1.4672562920943599</v>
      </c>
      <c r="AI1968">
        <v>-3.5399259968297918</v>
      </c>
      <c r="AJ1968">
        <v>0.218628837227307</v>
      </c>
      <c r="AK1968">
        <v>2.01867134212389</v>
      </c>
      <c r="AL1968">
        <v>1.7669937495056915</v>
      </c>
      <c r="AM1968">
        <v>0.85408341595469695</v>
      </c>
      <c r="AN1968" s="2"/>
    </row>
    <row r="1969" spans="1:40" x14ac:dyDescent="0.45">
      <c r="A1969">
        <v>1801</v>
      </c>
      <c r="B1969" t="s">
        <v>406</v>
      </c>
      <c r="C1969">
        <v>1951</v>
      </c>
      <c r="D1969">
        <v>27</v>
      </c>
      <c r="E1969" t="s">
        <v>235</v>
      </c>
      <c r="F1969" t="s">
        <v>13</v>
      </c>
      <c r="G1969">
        <v>615</v>
      </c>
      <c r="H1969">
        <v>76</v>
      </c>
      <c r="I1969">
        <v>165</v>
      </c>
      <c r="J1969">
        <v>131</v>
      </c>
      <c r="K1969">
        <v>21</v>
      </c>
      <c r="L1969">
        <v>3</v>
      </c>
      <c r="M1969">
        <v>14</v>
      </c>
      <c r="N1969">
        <v>60</v>
      </c>
      <c r="O1969">
        <v>117</v>
      </c>
      <c r="P1969" s="28">
        <v>4.9000000000000004</v>
      </c>
      <c r="Q1969">
        <v>4.0999999999999996</v>
      </c>
      <c r="R1969">
        <v>1.3</v>
      </c>
      <c r="S1969">
        <v>16</v>
      </c>
      <c r="T1969">
        <v>-1</v>
      </c>
      <c r="U1969">
        <v>6</v>
      </c>
      <c r="V1969">
        <v>-47.217614202620098</v>
      </c>
      <c r="W1969">
        <v>11.195648709568113</v>
      </c>
      <c r="X1969">
        <v>2.6454048716147818</v>
      </c>
      <c r="Y1969">
        <v>15.922321136267881</v>
      </c>
      <c r="Z1969">
        <v>-7.8023920604786703</v>
      </c>
      <c r="AA1969">
        <v>-1.925946097462002</v>
      </c>
      <c r="AB1969">
        <v>-0.40385225413070402</v>
      </c>
      <c r="AC1969">
        <v>0.56050463600329659</v>
      </c>
      <c r="AD1969">
        <v>-2.6002866042603543</v>
      </c>
      <c r="AE1969">
        <v>21.737736946379378</v>
      </c>
      <c r="AF1969">
        <v>-9.1647867720323966</v>
      </c>
      <c r="AG1969">
        <v>8.9726561958164535</v>
      </c>
      <c r="AH1969">
        <v>1.907433179722668</v>
      </c>
      <c r="AI1969">
        <v>-1.7699629984148959</v>
      </c>
      <c r="AJ1969">
        <v>0.218628837227307</v>
      </c>
      <c r="AK1969">
        <v>-0.807468536849556</v>
      </c>
      <c r="AL1969">
        <v>-8.5319750136488004</v>
      </c>
      <c r="AM1969">
        <v>1.9702655140303981E-4</v>
      </c>
      <c r="AN1969" s="2"/>
    </row>
    <row r="1970" spans="1:40" x14ac:dyDescent="0.45">
      <c r="A1970">
        <v>1802</v>
      </c>
      <c r="B1970" t="s">
        <v>1015</v>
      </c>
      <c r="C1970">
        <v>1962</v>
      </c>
      <c r="D1970">
        <v>30</v>
      </c>
      <c r="E1970" t="s">
        <v>40</v>
      </c>
      <c r="F1970" t="s">
        <v>13</v>
      </c>
      <c r="G1970">
        <v>657</v>
      </c>
      <c r="H1970">
        <v>79</v>
      </c>
      <c r="I1970">
        <v>166</v>
      </c>
      <c r="J1970">
        <v>103</v>
      </c>
      <c r="K1970">
        <v>40</v>
      </c>
      <c r="L1970">
        <v>9</v>
      </c>
      <c r="M1970">
        <v>2</v>
      </c>
      <c r="N1970">
        <v>46</v>
      </c>
      <c r="O1970">
        <v>104</v>
      </c>
      <c r="P1970" s="28">
        <v>4.9000000000000004</v>
      </c>
      <c r="Q1970">
        <v>3.4</v>
      </c>
      <c r="R1970">
        <v>2.5</v>
      </c>
      <c r="S1970">
        <v>4</v>
      </c>
      <c r="T1970">
        <v>1</v>
      </c>
      <c r="U1970">
        <v>16</v>
      </c>
      <c r="V1970">
        <v>-47.217614202620098</v>
      </c>
      <c r="W1970">
        <v>11.960229597050812</v>
      </c>
      <c r="X1970">
        <v>2.7498287481258914</v>
      </c>
      <c r="Y1970">
        <v>16.01882005224526</v>
      </c>
      <c r="Z1970">
        <v>-6.1347052078572748</v>
      </c>
      <c r="AA1970">
        <v>-3.6684687570704799</v>
      </c>
      <c r="AB1970">
        <v>-1.211556762392112</v>
      </c>
      <c r="AC1970">
        <v>8.0072090857613798E-2</v>
      </c>
      <c r="AD1970">
        <v>-1.9935530632662715</v>
      </c>
      <c r="AE1970">
        <v>19.322432841226114</v>
      </c>
      <c r="AF1970">
        <v>-9.1647867720323966</v>
      </c>
      <c r="AG1970">
        <v>7.4407392843355966</v>
      </c>
      <c r="AH1970">
        <v>3.6681407302358999</v>
      </c>
      <c r="AI1970">
        <v>-0.44249074960372398</v>
      </c>
      <c r="AJ1970">
        <v>-0.218628837227307</v>
      </c>
      <c r="AK1970">
        <v>-2.153249431598816</v>
      </c>
      <c r="AL1970">
        <v>-10.964790439591292</v>
      </c>
      <c r="AM1970">
        <v>1.729993628046883E-5</v>
      </c>
      <c r="AN1970" s="2"/>
    </row>
    <row r="1971" spans="1:40" x14ac:dyDescent="0.45">
      <c r="A1971">
        <v>1803</v>
      </c>
      <c r="B1971" t="s">
        <v>142</v>
      </c>
      <c r="C1971">
        <v>1988</v>
      </c>
      <c r="D1971">
        <v>33</v>
      </c>
      <c r="E1971" t="s">
        <v>52</v>
      </c>
      <c r="F1971" t="s">
        <v>17</v>
      </c>
      <c r="G1971">
        <v>640</v>
      </c>
      <c r="H1971">
        <v>78</v>
      </c>
      <c r="I1971">
        <v>179</v>
      </c>
      <c r="J1971">
        <v>116</v>
      </c>
      <c r="K1971">
        <v>31</v>
      </c>
      <c r="L1971">
        <v>8</v>
      </c>
      <c r="M1971">
        <v>12</v>
      </c>
      <c r="N1971">
        <v>37</v>
      </c>
      <c r="O1971">
        <v>137</v>
      </c>
      <c r="P1971" s="28">
        <v>4.9000000000000004</v>
      </c>
      <c r="Q1971">
        <v>4.5999999999999996</v>
      </c>
      <c r="R1971">
        <v>-0.4</v>
      </c>
      <c r="S1971">
        <v>28</v>
      </c>
      <c r="T1971">
        <v>-1</v>
      </c>
      <c r="U1971">
        <v>2</v>
      </c>
      <c r="V1971">
        <v>-47.217614202620098</v>
      </c>
      <c r="W1971">
        <v>11.650756380688767</v>
      </c>
      <c r="X1971">
        <v>2.7150207892888547</v>
      </c>
      <c r="Y1971">
        <v>17.273305959951216</v>
      </c>
      <c r="Z1971">
        <v>-6.9089883894314941</v>
      </c>
      <c r="AA1971">
        <v>-2.8430632867296222</v>
      </c>
      <c r="AB1971">
        <v>-1.076939344348544</v>
      </c>
      <c r="AC1971">
        <v>0.48043254514568279</v>
      </c>
      <c r="AD1971">
        <v>-1.6035100726272185</v>
      </c>
      <c r="AE1971">
        <v>25.453589415845936</v>
      </c>
      <c r="AF1971">
        <v>-9.1647867720323966</v>
      </c>
      <c r="AG1971">
        <v>10.066882561159924</v>
      </c>
      <c r="AH1971">
        <v>-0.58690251683774397</v>
      </c>
      <c r="AI1971">
        <v>-3.097435247226068</v>
      </c>
      <c r="AJ1971">
        <v>0.218628837227307</v>
      </c>
      <c r="AK1971">
        <v>-0.269156178949852</v>
      </c>
      <c r="AL1971">
        <v>-4.9097795214953495</v>
      </c>
      <c r="AM1971">
        <v>7.3201344797304705E-3</v>
      </c>
      <c r="AN1971" s="2"/>
    </row>
    <row r="1972" spans="1:40" x14ac:dyDescent="0.45">
      <c r="A1972">
        <v>1804</v>
      </c>
      <c r="B1972" t="s">
        <v>169</v>
      </c>
      <c r="C1972">
        <v>1978</v>
      </c>
      <c r="D1972">
        <v>29</v>
      </c>
      <c r="E1972" t="s">
        <v>73</v>
      </c>
      <c r="F1972" t="s">
        <v>17</v>
      </c>
      <c r="G1972">
        <v>687</v>
      </c>
      <c r="H1972">
        <v>97</v>
      </c>
      <c r="I1972">
        <v>170</v>
      </c>
      <c r="J1972">
        <v>97</v>
      </c>
      <c r="K1972">
        <v>26</v>
      </c>
      <c r="L1972">
        <v>7</v>
      </c>
      <c r="M1972">
        <v>4</v>
      </c>
      <c r="N1972">
        <v>70</v>
      </c>
      <c r="O1972">
        <v>151</v>
      </c>
      <c r="P1972" s="28">
        <v>4.9000000000000004</v>
      </c>
      <c r="Q1972">
        <v>4.8</v>
      </c>
      <c r="R1972">
        <v>-0.8</v>
      </c>
      <c r="S1972">
        <v>37</v>
      </c>
      <c r="T1972">
        <v>-3</v>
      </c>
      <c r="U1972">
        <v>0</v>
      </c>
      <c r="V1972">
        <v>-47.217614202620098</v>
      </c>
      <c r="W1972">
        <v>12.506358802395598</v>
      </c>
      <c r="X1972">
        <v>3.37637200719255</v>
      </c>
      <c r="Y1972">
        <v>16.404815716154786</v>
      </c>
      <c r="Z1972">
        <v>-5.7773437394384048</v>
      </c>
      <c r="AA1972">
        <v>-2.384504692095812</v>
      </c>
      <c r="AB1972">
        <v>-0.94232192630497602</v>
      </c>
      <c r="AC1972">
        <v>0.1601441817152276</v>
      </c>
      <c r="AD1972">
        <v>-3.033667704970413</v>
      </c>
      <c r="AE1972">
        <v>28.05468614447253</v>
      </c>
      <c r="AF1972">
        <v>-9.1647867720323966</v>
      </c>
      <c r="AG1972">
        <v>10.504573107297313</v>
      </c>
      <c r="AH1972">
        <v>-1.1738050336754879</v>
      </c>
      <c r="AI1972">
        <v>-4.0930394338344467</v>
      </c>
      <c r="AJ1972">
        <v>0.65588651168192103</v>
      </c>
      <c r="AK1972">
        <v>0</v>
      </c>
      <c r="AL1972">
        <v>-2.1242470340621105</v>
      </c>
      <c r="AM1972">
        <v>0.10676237866128506</v>
      </c>
      <c r="AN1972" s="2"/>
    </row>
    <row r="1973" spans="1:40" x14ac:dyDescent="0.45">
      <c r="A1973">
        <v>1805</v>
      </c>
      <c r="B1973" t="s">
        <v>468</v>
      </c>
      <c r="C1973">
        <v>2005</v>
      </c>
      <c r="D1973">
        <v>34</v>
      </c>
      <c r="E1973" t="s">
        <v>117</v>
      </c>
      <c r="F1973" t="s">
        <v>17</v>
      </c>
      <c r="G1973">
        <v>674</v>
      </c>
      <c r="H1973">
        <v>92</v>
      </c>
      <c r="I1973">
        <v>164</v>
      </c>
      <c r="J1973">
        <v>103</v>
      </c>
      <c r="K1973">
        <v>38</v>
      </c>
      <c r="L1973">
        <v>8</v>
      </c>
      <c r="M1973">
        <v>13</v>
      </c>
      <c r="N1973">
        <v>119</v>
      </c>
      <c r="O1973">
        <v>147</v>
      </c>
      <c r="P1973" s="28">
        <v>4.9000000000000004</v>
      </c>
      <c r="Q1973">
        <v>5.6</v>
      </c>
      <c r="R1973">
        <v>-1.3</v>
      </c>
      <c r="S1973">
        <v>40</v>
      </c>
      <c r="T1973">
        <v>0</v>
      </c>
      <c r="U1973">
        <v>-7</v>
      </c>
      <c r="V1973">
        <v>-47.217614202620098</v>
      </c>
      <c r="W1973">
        <v>12.269702813412858</v>
      </c>
      <c r="X1973">
        <v>3.202332213007367</v>
      </c>
      <c r="Y1973">
        <v>15.825822220290499</v>
      </c>
      <c r="Z1973">
        <v>-6.1347052078572748</v>
      </c>
      <c r="AA1973">
        <v>-3.4850453192169559</v>
      </c>
      <c r="AB1973">
        <v>-1.076939344348544</v>
      </c>
      <c r="AC1973">
        <v>0.52046859057448969</v>
      </c>
      <c r="AD1973">
        <v>-5.1572350984497026</v>
      </c>
      <c r="AE1973">
        <v>27.311515650579217</v>
      </c>
      <c r="AF1973">
        <v>-9.1647867720323966</v>
      </c>
      <c r="AG1973">
        <v>12.255335291846864</v>
      </c>
      <c r="AH1973">
        <v>-1.907433179722668</v>
      </c>
      <c r="AI1973">
        <v>-4.4249074960372399</v>
      </c>
      <c r="AJ1973">
        <v>0</v>
      </c>
      <c r="AK1973">
        <v>0.94204662632448199</v>
      </c>
      <c r="AL1973">
        <v>-6.2414432142491076</v>
      </c>
      <c r="AM1973">
        <v>1.9432598817311398E-3</v>
      </c>
      <c r="AN1973" s="2"/>
    </row>
    <row r="1974" spans="1:40" x14ac:dyDescent="0.45">
      <c r="A1974">
        <v>1806</v>
      </c>
      <c r="B1974" t="s">
        <v>224</v>
      </c>
      <c r="C1974">
        <v>1958</v>
      </c>
      <c r="D1974">
        <v>31</v>
      </c>
      <c r="E1974" t="s">
        <v>40</v>
      </c>
      <c r="F1974" t="s">
        <v>13</v>
      </c>
      <c r="G1974">
        <v>655</v>
      </c>
      <c r="H1974">
        <v>83</v>
      </c>
      <c r="I1974">
        <v>157</v>
      </c>
      <c r="J1974">
        <v>91</v>
      </c>
      <c r="K1974">
        <v>31</v>
      </c>
      <c r="L1974">
        <v>0</v>
      </c>
      <c r="M1974">
        <v>9</v>
      </c>
      <c r="N1974">
        <v>99</v>
      </c>
      <c r="O1974">
        <v>148</v>
      </c>
      <c r="P1974" s="28">
        <v>4.9000000000000004</v>
      </c>
      <c r="Q1974">
        <v>4.9000000000000004</v>
      </c>
      <c r="R1974">
        <v>-0.8</v>
      </c>
      <c r="S1974">
        <v>35</v>
      </c>
      <c r="T1974">
        <v>-1</v>
      </c>
      <c r="U1974">
        <v>1</v>
      </c>
      <c r="V1974">
        <v>-47.217614202620098</v>
      </c>
      <c r="W1974">
        <v>11.923820983361161</v>
      </c>
      <c r="X1974">
        <v>2.8890605834740377</v>
      </c>
      <c r="Y1974">
        <v>15.150329808448832</v>
      </c>
      <c r="Z1974">
        <v>-5.419982271019534</v>
      </c>
      <c r="AA1974">
        <v>-2.8430632867296222</v>
      </c>
      <c r="AB1974">
        <v>0</v>
      </c>
      <c r="AC1974">
        <v>0.36032440885926209</v>
      </c>
      <c r="AD1974">
        <v>-4.2904728970295842</v>
      </c>
      <c r="AE1974">
        <v>27.497308274052546</v>
      </c>
      <c r="AF1974">
        <v>-9.1647867720323966</v>
      </c>
      <c r="AG1974">
        <v>10.723418380366008</v>
      </c>
      <c r="AH1974">
        <v>-1.1738050336754879</v>
      </c>
      <c r="AI1974">
        <v>-3.871794059032585</v>
      </c>
      <c r="AJ1974">
        <v>0.218628837227307</v>
      </c>
      <c r="AK1974">
        <v>-0.134578089474926</v>
      </c>
      <c r="AL1974">
        <v>-5.3532053358250806</v>
      </c>
      <c r="AM1974">
        <v>4.7106605974566694E-3</v>
      </c>
      <c r="AN1974" s="2"/>
    </row>
    <row r="1975" spans="1:40" x14ac:dyDescent="0.45">
      <c r="A1975">
        <v>1807</v>
      </c>
      <c r="B1975" t="s">
        <v>1016</v>
      </c>
      <c r="C1975">
        <v>1950</v>
      </c>
      <c r="D1975">
        <v>27</v>
      </c>
      <c r="E1975" t="s">
        <v>59</v>
      </c>
      <c r="F1975" t="s">
        <v>13</v>
      </c>
      <c r="G1975">
        <v>724</v>
      </c>
      <c r="H1975">
        <v>114</v>
      </c>
      <c r="I1975">
        <v>218</v>
      </c>
      <c r="J1975">
        <v>148</v>
      </c>
      <c r="K1975">
        <v>56</v>
      </c>
      <c r="L1975">
        <v>6</v>
      </c>
      <c r="M1975">
        <v>3</v>
      </c>
      <c r="N1975">
        <v>66</v>
      </c>
      <c r="O1975">
        <v>123</v>
      </c>
      <c r="P1975" s="28">
        <v>4.9000000000000004</v>
      </c>
      <c r="Q1975">
        <v>4.5999999999999996</v>
      </c>
      <c r="R1975">
        <v>0.3</v>
      </c>
      <c r="S1975">
        <v>25</v>
      </c>
      <c r="T1975">
        <v>-1</v>
      </c>
      <c r="U1975">
        <v>2</v>
      </c>
      <c r="V1975">
        <v>-47.217614202620098</v>
      </c>
      <c r="W1975">
        <v>13.179918155654168</v>
      </c>
      <c r="X1975">
        <v>3.9681073074221724</v>
      </c>
      <c r="Y1975">
        <v>21.036763683069079</v>
      </c>
      <c r="Z1975">
        <v>-8.8149162209988035</v>
      </c>
      <c r="AA1975">
        <v>-5.1358562598986719</v>
      </c>
      <c r="AB1975">
        <v>-0.80770450826140805</v>
      </c>
      <c r="AC1975">
        <v>0.1201081362864207</v>
      </c>
      <c r="AD1975">
        <v>-2.8603152646863896</v>
      </c>
      <c r="AE1975">
        <v>22.852492687219346</v>
      </c>
      <c r="AF1975">
        <v>-9.1647867720323966</v>
      </c>
      <c r="AG1975">
        <v>10.066882561159924</v>
      </c>
      <c r="AH1975">
        <v>0.44017688762830798</v>
      </c>
      <c r="AI1975">
        <v>-2.7655671850232748</v>
      </c>
      <c r="AJ1975">
        <v>0.218628837227307</v>
      </c>
      <c r="AK1975">
        <v>-0.269156178949852</v>
      </c>
      <c r="AL1975">
        <v>-5.1528383368041695</v>
      </c>
      <c r="AM1975">
        <v>5.7497169754956124E-3</v>
      </c>
      <c r="AN1975" s="2"/>
    </row>
    <row r="1976" spans="1:40" x14ac:dyDescent="0.45">
      <c r="A1976">
        <v>1808</v>
      </c>
      <c r="B1976" t="s">
        <v>336</v>
      </c>
      <c r="C1976">
        <v>2009</v>
      </c>
      <c r="D1976">
        <v>24</v>
      </c>
      <c r="E1976" t="s">
        <v>37</v>
      </c>
      <c r="F1976" t="s">
        <v>17</v>
      </c>
      <c r="G1976">
        <v>667</v>
      </c>
      <c r="H1976">
        <v>97</v>
      </c>
      <c r="I1976">
        <v>180</v>
      </c>
      <c r="J1976">
        <v>122</v>
      </c>
      <c r="K1976">
        <v>25</v>
      </c>
      <c r="L1976">
        <v>7</v>
      </c>
      <c r="M1976">
        <v>34</v>
      </c>
      <c r="N1976">
        <v>52</v>
      </c>
      <c r="O1976">
        <v>125</v>
      </c>
      <c r="P1976" s="28">
        <v>4.9000000000000004</v>
      </c>
      <c r="Q1976">
        <v>5.2</v>
      </c>
      <c r="R1976">
        <v>0</v>
      </c>
      <c r="S1976">
        <v>25</v>
      </c>
      <c r="T1976">
        <v>1</v>
      </c>
      <c r="U1976">
        <v>-3</v>
      </c>
      <c r="V1976">
        <v>-47.217614202620098</v>
      </c>
      <c r="W1976">
        <v>12.142272665499075</v>
      </c>
      <c r="X1976">
        <v>3.37637200719255</v>
      </c>
      <c r="Y1976">
        <v>17.369804875928597</v>
      </c>
      <c r="Z1976">
        <v>-7.2663498578503649</v>
      </c>
      <c r="AA1976">
        <v>-2.2927929731690497</v>
      </c>
      <c r="AB1976">
        <v>-0.94232192630497602</v>
      </c>
      <c r="AC1976">
        <v>1.3612255445794346</v>
      </c>
      <c r="AD1976">
        <v>-2.253581723692307</v>
      </c>
      <c r="AE1976">
        <v>23.224077934166001</v>
      </c>
      <c r="AF1976">
        <v>-9.1647867720323966</v>
      </c>
      <c r="AG1976">
        <v>11.379954199572088</v>
      </c>
      <c r="AH1976">
        <v>0</v>
      </c>
      <c r="AI1976">
        <v>-2.7655671850232748</v>
      </c>
      <c r="AJ1976">
        <v>-0.218628837227307</v>
      </c>
      <c r="AK1976">
        <v>0.403734268424778</v>
      </c>
      <c r="AL1976">
        <v>-2.864201982557248</v>
      </c>
      <c r="AM1976">
        <v>5.3951824560790826E-2</v>
      </c>
      <c r="AN1976" s="2"/>
    </row>
    <row r="1977" spans="1:40" x14ac:dyDescent="0.45">
      <c r="A1977">
        <v>1809</v>
      </c>
      <c r="B1977" t="s">
        <v>14</v>
      </c>
      <c r="C1977">
        <v>2021</v>
      </c>
      <c r="D1977">
        <v>26</v>
      </c>
      <c r="E1977" t="s">
        <v>15</v>
      </c>
      <c r="F1977" t="s">
        <v>13</v>
      </c>
      <c r="G1977">
        <v>639</v>
      </c>
      <c r="H1977">
        <v>103</v>
      </c>
      <c r="I1977">
        <v>138</v>
      </c>
      <c r="J1977">
        <v>58</v>
      </c>
      <c r="K1977">
        <v>26</v>
      </c>
      <c r="L1977">
        <v>8</v>
      </c>
      <c r="M1977">
        <v>26</v>
      </c>
      <c r="N1977">
        <v>96</v>
      </c>
      <c r="O1977">
        <v>157</v>
      </c>
      <c r="P1977" s="28">
        <v>4.9000000000000004</v>
      </c>
      <c r="Q1977">
        <v>4.8</v>
      </c>
      <c r="R1977">
        <v>-1.1000000000000001</v>
      </c>
      <c r="S1977">
        <v>39</v>
      </c>
      <c r="T1977">
        <v>1</v>
      </c>
      <c r="U1977">
        <v>0</v>
      </c>
      <c r="V1977">
        <v>-47.217614202620098</v>
      </c>
      <c r="W1977">
        <v>11.632552073843941</v>
      </c>
      <c r="X1977">
        <v>3.5852197602147697</v>
      </c>
      <c r="Y1977">
        <v>13.316850404878592</v>
      </c>
      <c r="Z1977">
        <v>-3.454494194715747</v>
      </c>
      <c r="AA1977">
        <v>-2.384504692095812</v>
      </c>
      <c r="AB1977">
        <v>-1.076939344348544</v>
      </c>
      <c r="AC1977">
        <v>1.0409371811489794</v>
      </c>
      <c r="AD1977">
        <v>-4.1604585668165663</v>
      </c>
      <c r="AE1977">
        <v>29.169441885312498</v>
      </c>
      <c r="AF1977">
        <v>-9.1647867720323966</v>
      </c>
      <c r="AG1977">
        <v>10.504573107297313</v>
      </c>
      <c r="AH1977">
        <v>-1.613981921303796</v>
      </c>
      <c r="AI1977">
        <v>-4.3142848086363088</v>
      </c>
      <c r="AJ1977">
        <v>-0.218628837227307</v>
      </c>
      <c r="AK1977">
        <v>0</v>
      </c>
      <c r="AL1977">
        <v>-4.356118927100483</v>
      </c>
      <c r="AM1977">
        <v>1.2665602531344664E-2</v>
      </c>
      <c r="AN1977" s="2"/>
    </row>
    <row r="1978" spans="1:40" x14ac:dyDescent="0.45">
      <c r="A1978">
        <v>1810</v>
      </c>
      <c r="B1978" t="s">
        <v>64</v>
      </c>
      <c r="C1978">
        <v>2016</v>
      </c>
      <c r="D1978">
        <v>29</v>
      </c>
      <c r="E1978" t="s">
        <v>65</v>
      </c>
      <c r="F1978" t="s">
        <v>17</v>
      </c>
      <c r="G1978">
        <v>614</v>
      </c>
      <c r="H1978">
        <v>82</v>
      </c>
      <c r="I1978">
        <v>155</v>
      </c>
      <c r="J1978">
        <v>106</v>
      </c>
      <c r="K1978">
        <v>33</v>
      </c>
      <c r="L1978">
        <v>2</v>
      </c>
      <c r="M1978">
        <v>6</v>
      </c>
      <c r="N1978">
        <v>64</v>
      </c>
      <c r="O1978">
        <v>115</v>
      </c>
      <c r="P1978" s="28">
        <v>4.9000000000000004</v>
      </c>
      <c r="Q1978">
        <v>3.6</v>
      </c>
      <c r="R1978">
        <v>1.9</v>
      </c>
      <c r="S1978">
        <v>11</v>
      </c>
      <c r="T1978">
        <v>-1</v>
      </c>
      <c r="U1978">
        <v>12</v>
      </c>
      <c r="V1978">
        <v>-47.217614202620098</v>
      </c>
      <c r="W1978">
        <v>11.177444402723285</v>
      </c>
      <c r="X1978">
        <v>2.854252624637001</v>
      </c>
      <c r="Y1978">
        <v>14.95733197649407</v>
      </c>
      <c r="Z1978">
        <v>-6.3133859420667102</v>
      </c>
      <c r="AA1978">
        <v>-3.0264867245831457</v>
      </c>
      <c r="AB1978">
        <v>-0.269234836087136</v>
      </c>
      <c r="AC1978">
        <v>0.24021627257284139</v>
      </c>
      <c r="AD1978">
        <v>-2.7736390445443777</v>
      </c>
      <c r="AE1978">
        <v>21.36615169943272</v>
      </c>
      <c r="AF1978">
        <v>-9.1647867720323966</v>
      </c>
      <c r="AG1978">
        <v>7.8784298304729843</v>
      </c>
      <c r="AH1978">
        <v>2.7877869549792837</v>
      </c>
      <c r="AI1978">
        <v>-1.216849561410241</v>
      </c>
      <c r="AJ1978">
        <v>0.218628837227307</v>
      </c>
      <c r="AK1978">
        <v>-1.614937073699112</v>
      </c>
      <c r="AL1978">
        <v>-10.11669155850373</v>
      </c>
      <c r="AM1978">
        <v>4.0397932209026206E-5</v>
      </c>
      <c r="AN1978" s="2"/>
    </row>
    <row r="1979" spans="1:40" x14ac:dyDescent="0.45">
      <c r="A1979">
        <v>1811</v>
      </c>
      <c r="B1979" t="s">
        <v>124</v>
      </c>
      <c r="C1979">
        <v>1995</v>
      </c>
      <c r="D1979">
        <v>27</v>
      </c>
      <c r="E1979" t="s">
        <v>46</v>
      </c>
      <c r="F1979" t="s">
        <v>17</v>
      </c>
      <c r="G1979">
        <v>539</v>
      </c>
      <c r="H1979">
        <v>88</v>
      </c>
      <c r="I1979">
        <v>130</v>
      </c>
      <c r="J1979">
        <v>80</v>
      </c>
      <c r="K1979">
        <v>29</v>
      </c>
      <c r="L1979">
        <v>0</v>
      </c>
      <c r="M1979">
        <v>12</v>
      </c>
      <c r="N1979">
        <v>79</v>
      </c>
      <c r="O1979">
        <v>143</v>
      </c>
      <c r="P1979" s="28">
        <v>4.9000000000000004</v>
      </c>
      <c r="Q1979">
        <v>4</v>
      </c>
      <c r="R1979">
        <v>0.2</v>
      </c>
      <c r="S1979">
        <v>30</v>
      </c>
      <c r="T1979">
        <v>0</v>
      </c>
      <c r="U1979">
        <v>8</v>
      </c>
      <c r="V1979">
        <v>-47.217614202620098</v>
      </c>
      <c r="W1979">
        <v>9.8121213893613213</v>
      </c>
      <c r="X1979">
        <v>3.0631003776592207</v>
      </c>
      <c r="Y1979">
        <v>12.544859077059543</v>
      </c>
      <c r="Z1979">
        <v>-4.7648195789182717</v>
      </c>
      <c r="AA1979">
        <v>-2.6596398488760977</v>
      </c>
      <c r="AB1979">
        <v>0</v>
      </c>
      <c r="AC1979">
        <v>0.48043254514568279</v>
      </c>
      <c r="AD1979">
        <v>-3.4237106956094663</v>
      </c>
      <c r="AE1979">
        <v>26.568345156685904</v>
      </c>
      <c r="AF1979">
        <v>-9.1647867720323966</v>
      </c>
      <c r="AG1979">
        <v>8.7538109227477605</v>
      </c>
      <c r="AH1979">
        <v>0.29345125841887199</v>
      </c>
      <c r="AI1979">
        <v>-3.3186806220279297</v>
      </c>
      <c r="AJ1979">
        <v>0</v>
      </c>
      <c r="AK1979">
        <v>-1.076624715799408</v>
      </c>
      <c r="AL1979">
        <v>-10.109755708805363</v>
      </c>
      <c r="AM1979">
        <v>4.0679088699387395E-5</v>
      </c>
      <c r="AN1979" s="2"/>
    </row>
    <row r="1980" spans="1:40" x14ac:dyDescent="0.45">
      <c r="A1980">
        <v>1812</v>
      </c>
      <c r="B1980" t="s">
        <v>319</v>
      </c>
      <c r="C1980">
        <v>1974</v>
      </c>
      <c r="D1980">
        <v>30</v>
      </c>
      <c r="E1980" t="s">
        <v>94</v>
      </c>
      <c r="F1980" t="s">
        <v>13</v>
      </c>
      <c r="G1980">
        <v>603</v>
      </c>
      <c r="H1980">
        <v>84</v>
      </c>
      <c r="I1980">
        <v>121</v>
      </c>
      <c r="J1980">
        <v>76</v>
      </c>
      <c r="K1980">
        <v>21</v>
      </c>
      <c r="L1980">
        <v>2</v>
      </c>
      <c r="M1980">
        <v>2</v>
      </c>
      <c r="N1980">
        <v>86</v>
      </c>
      <c r="O1980">
        <v>130</v>
      </c>
      <c r="P1980" s="28">
        <v>4.9000000000000004</v>
      </c>
      <c r="Q1980">
        <v>5.4</v>
      </c>
      <c r="R1980">
        <v>0</v>
      </c>
      <c r="S1980">
        <v>23</v>
      </c>
      <c r="T1980">
        <v>0</v>
      </c>
      <c r="U1980">
        <v>-4</v>
      </c>
      <c r="V1980">
        <v>-47.217614202620098</v>
      </c>
      <c r="W1980">
        <v>10.977197027430197</v>
      </c>
      <c r="X1980">
        <v>2.9238685423110744</v>
      </c>
      <c r="Y1980">
        <v>11.676368833263112</v>
      </c>
      <c r="Z1980">
        <v>-4.5265785999723578</v>
      </c>
      <c r="AA1980">
        <v>-1.925946097462002</v>
      </c>
      <c r="AB1980">
        <v>-0.269234836087136</v>
      </c>
      <c r="AC1980">
        <v>8.0072090857613798E-2</v>
      </c>
      <c r="AD1980">
        <v>-3.7270774661065076</v>
      </c>
      <c r="AE1980">
        <v>24.153041051532639</v>
      </c>
      <c r="AF1980">
        <v>-9.1647867720323966</v>
      </c>
      <c r="AG1980">
        <v>11.817644745709478</v>
      </c>
      <c r="AH1980">
        <v>0</v>
      </c>
      <c r="AI1980">
        <v>-2.5443218102214127</v>
      </c>
      <c r="AJ1980">
        <v>0</v>
      </c>
      <c r="AK1980">
        <v>0.538312357899704</v>
      </c>
      <c r="AL1980">
        <v>-7.2090551354980983</v>
      </c>
      <c r="AM1980">
        <v>7.3930890682414696E-4</v>
      </c>
      <c r="AN1980" s="2"/>
    </row>
    <row r="1981" spans="1:40" x14ac:dyDescent="0.45">
      <c r="A1981">
        <v>1813</v>
      </c>
      <c r="B1981" t="s">
        <v>1017</v>
      </c>
      <c r="C1981">
        <v>1997</v>
      </c>
      <c r="D1981">
        <v>28</v>
      </c>
      <c r="E1981" t="s">
        <v>43</v>
      </c>
      <c r="F1981" t="s">
        <v>13</v>
      </c>
      <c r="G1981">
        <v>577</v>
      </c>
      <c r="H1981">
        <v>85</v>
      </c>
      <c r="I1981">
        <v>139</v>
      </c>
      <c r="J1981">
        <v>67</v>
      </c>
      <c r="K1981">
        <v>37</v>
      </c>
      <c r="L1981">
        <v>8</v>
      </c>
      <c r="M1981">
        <v>20</v>
      </c>
      <c r="N1981">
        <v>75</v>
      </c>
      <c r="O1981">
        <v>140</v>
      </c>
      <c r="P1981" s="28">
        <v>4.9000000000000004</v>
      </c>
      <c r="Q1981">
        <v>4.0999999999999996</v>
      </c>
      <c r="R1981">
        <v>0.4</v>
      </c>
      <c r="S1981">
        <v>29</v>
      </c>
      <c r="T1981">
        <v>0</v>
      </c>
      <c r="U1981">
        <v>8</v>
      </c>
      <c r="V1981">
        <v>-47.217614202620098</v>
      </c>
      <c r="W1981">
        <v>10.503885049464717</v>
      </c>
      <c r="X1981">
        <v>2.9586765011481111</v>
      </c>
      <c r="Y1981">
        <v>13.413349320855973</v>
      </c>
      <c r="Z1981">
        <v>-3.9905363973440524</v>
      </c>
      <c r="AA1981">
        <v>-3.3933336002901937</v>
      </c>
      <c r="AB1981">
        <v>-1.076939344348544</v>
      </c>
      <c r="AC1981">
        <v>0.80072090857613798</v>
      </c>
      <c r="AD1981">
        <v>-3.2503582553254424</v>
      </c>
      <c r="AE1981">
        <v>26.01096728626592</v>
      </c>
      <c r="AF1981">
        <v>-9.1647867720323966</v>
      </c>
      <c r="AG1981">
        <v>8.9726561958164535</v>
      </c>
      <c r="AH1981">
        <v>0.58690251683774397</v>
      </c>
      <c r="AI1981">
        <v>-3.2080579346269986</v>
      </c>
      <c r="AJ1981">
        <v>0</v>
      </c>
      <c r="AK1981">
        <v>-1.076624715799408</v>
      </c>
      <c r="AL1981">
        <v>-9.1310934434220794</v>
      </c>
      <c r="AM1981">
        <v>1.082354420424331E-4</v>
      </c>
      <c r="AN1981" s="2"/>
    </row>
    <row r="1982" spans="1:40" x14ac:dyDescent="0.45">
      <c r="A1982">
        <v>1814</v>
      </c>
      <c r="B1982" t="s">
        <v>1018</v>
      </c>
      <c r="C1982">
        <v>1962</v>
      </c>
      <c r="D1982">
        <v>28</v>
      </c>
      <c r="E1982" t="s">
        <v>65</v>
      </c>
      <c r="F1982" t="s">
        <v>17</v>
      </c>
      <c r="G1982">
        <v>543</v>
      </c>
      <c r="H1982">
        <v>83</v>
      </c>
      <c r="I1982">
        <v>144</v>
      </c>
      <c r="J1982">
        <v>100</v>
      </c>
      <c r="K1982">
        <v>25</v>
      </c>
      <c r="L1982">
        <v>5</v>
      </c>
      <c r="M1982">
        <v>2</v>
      </c>
      <c r="N1982">
        <v>45</v>
      </c>
      <c r="O1982">
        <v>118</v>
      </c>
      <c r="P1982" s="28">
        <v>4.9000000000000004</v>
      </c>
      <c r="Q1982">
        <v>4</v>
      </c>
      <c r="R1982">
        <v>1.1000000000000001</v>
      </c>
      <c r="S1982">
        <v>17</v>
      </c>
      <c r="T1982">
        <v>-1</v>
      </c>
      <c r="U1982">
        <v>7</v>
      </c>
      <c r="V1982">
        <v>-47.217614202620098</v>
      </c>
      <c r="W1982">
        <v>9.8849386167406266</v>
      </c>
      <c r="X1982">
        <v>2.8890605834740377</v>
      </c>
      <c r="Y1982">
        <v>13.895843900742879</v>
      </c>
      <c r="Z1982">
        <v>-5.9560244736478394</v>
      </c>
      <c r="AA1982">
        <v>-2.2927929731690497</v>
      </c>
      <c r="AB1982">
        <v>-0.67308709021783997</v>
      </c>
      <c r="AC1982">
        <v>8.0072090857613798E-2</v>
      </c>
      <c r="AD1982">
        <v>-1.9502149531952655</v>
      </c>
      <c r="AE1982">
        <v>21.923529569852704</v>
      </c>
      <c r="AF1982">
        <v>-9.1647867720323966</v>
      </c>
      <c r="AG1982">
        <v>8.7538109227477605</v>
      </c>
      <c r="AH1982">
        <v>1.613981921303796</v>
      </c>
      <c r="AI1982">
        <v>-1.880585685815827</v>
      </c>
      <c r="AJ1982">
        <v>0.218628837227307</v>
      </c>
      <c r="AK1982">
        <v>-0.94204662632448199</v>
      </c>
      <c r="AL1982">
        <v>-10.817286334076078</v>
      </c>
      <c r="AM1982">
        <v>2.0049499165986266E-5</v>
      </c>
      <c r="AN1982" s="2"/>
    </row>
    <row r="1983" spans="1:40" x14ac:dyDescent="0.45">
      <c r="A1983">
        <v>1815</v>
      </c>
      <c r="B1983" t="s">
        <v>1019</v>
      </c>
      <c r="C1983">
        <v>1991</v>
      </c>
      <c r="D1983">
        <v>28</v>
      </c>
      <c r="E1983" t="s">
        <v>127</v>
      </c>
      <c r="F1983" t="s">
        <v>13</v>
      </c>
      <c r="G1983">
        <v>668</v>
      </c>
      <c r="H1983">
        <v>82</v>
      </c>
      <c r="I1983">
        <v>158</v>
      </c>
      <c r="J1983">
        <v>102</v>
      </c>
      <c r="K1983">
        <v>27</v>
      </c>
      <c r="L1983">
        <v>10</v>
      </c>
      <c r="M1983">
        <v>16</v>
      </c>
      <c r="N1983">
        <v>47</v>
      </c>
      <c r="O1983">
        <v>108</v>
      </c>
      <c r="P1983" s="28">
        <v>4.9000000000000004</v>
      </c>
      <c r="Q1983">
        <v>3.2</v>
      </c>
      <c r="R1983">
        <v>2</v>
      </c>
      <c r="S1983">
        <v>7</v>
      </c>
      <c r="T1983">
        <v>-1</v>
      </c>
      <c r="U1983">
        <v>16</v>
      </c>
      <c r="V1983">
        <v>-47.217614202620098</v>
      </c>
      <c r="W1983">
        <v>12.160476972343901</v>
      </c>
      <c r="X1983">
        <v>2.854252624637001</v>
      </c>
      <c r="Y1983">
        <v>15.246828724426214</v>
      </c>
      <c r="Z1983">
        <v>-6.0751449631207963</v>
      </c>
      <c r="AA1983">
        <v>-2.4762164110225742</v>
      </c>
      <c r="AB1983">
        <v>-1.3461741804356799</v>
      </c>
      <c r="AC1983">
        <v>0.64057672686091038</v>
      </c>
      <c r="AD1983">
        <v>-2.0368911733372772</v>
      </c>
      <c r="AE1983">
        <v>20.065603335119423</v>
      </c>
      <c r="AF1983">
        <v>-9.1647867720323966</v>
      </c>
      <c r="AG1983">
        <v>7.0030487381982089</v>
      </c>
      <c r="AH1983">
        <v>2.9345125841887199</v>
      </c>
      <c r="AI1983">
        <v>-0.774358811806517</v>
      </c>
      <c r="AJ1983">
        <v>0.218628837227307</v>
      </c>
      <c r="AK1983">
        <v>-2.153249431598816</v>
      </c>
      <c r="AL1983">
        <v>-10.120507402972466</v>
      </c>
      <c r="AM1983">
        <v>4.0244079911474481E-5</v>
      </c>
      <c r="AN1983" s="2"/>
    </row>
    <row r="1984" spans="1:40" x14ac:dyDescent="0.45">
      <c r="A1984">
        <v>1816</v>
      </c>
      <c r="B1984" t="s">
        <v>951</v>
      </c>
      <c r="C1984">
        <v>1949</v>
      </c>
      <c r="D1984">
        <v>27</v>
      </c>
      <c r="E1984" t="s">
        <v>228</v>
      </c>
      <c r="F1984" t="s">
        <v>17</v>
      </c>
      <c r="G1984">
        <v>596</v>
      </c>
      <c r="H1984">
        <v>95</v>
      </c>
      <c r="I1984">
        <v>177</v>
      </c>
      <c r="J1984">
        <v>122</v>
      </c>
      <c r="K1984">
        <v>27</v>
      </c>
      <c r="L1984">
        <v>10</v>
      </c>
      <c r="M1984">
        <v>4</v>
      </c>
      <c r="N1984">
        <v>37</v>
      </c>
      <c r="O1984">
        <v>128</v>
      </c>
      <c r="P1984" s="28">
        <v>4.9000000000000004</v>
      </c>
      <c r="Q1984">
        <v>4.4000000000000004</v>
      </c>
      <c r="R1984">
        <v>-0.2</v>
      </c>
      <c r="S1984">
        <v>22</v>
      </c>
      <c r="T1984">
        <v>1</v>
      </c>
      <c r="U1984">
        <v>5</v>
      </c>
      <c r="V1984">
        <v>-47.217614202620098</v>
      </c>
      <c r="W1984">
        <v>10.849766879516414</v>
      </c>
      <c r="X1984">
        <v>3.3067560895184771</v>
      </c>
      <c r="Y1984">
        <v>17.080308127996453</v>
      </c>
      <c r="Z1984">
        <v>-7.2663498578503649</v>
      </c>
      <c r="AA1984">
        <v>-2.4762164110225742</v>
      </c>
      <c r="AB1984">
        <v>-1.3461741804356799</v>
      </c>
      <c r="AC1984">
        <v>0.1601441817152276</v>
      </c>
      <c r="AD1984">
        <v>-1.6035100726272185</v>
      </c>
      <c r="AE1984">
        <v>23.781455804585985</v>
      </c>
      <c r="AF1984">
        <v>-9.1647867720323966</v>
      </c>
      <c r="AG1984">
        <v>9.6291920150225376</v>
      </c>
      <c r="AH1984">
        <v>-0.29345125841887199</v>
      </c>
      <c r="AI1984">
        <v>-2.4336991228204821</v>
      </c>
      <c r="AJ1984">
        <v>-0.218628837227307</v>
      </c>
      <c r="AK1984">
        <v>-0.67289044737463</v>
      </c>
      <c r="AL1984">
        <v>-7.8856980640745231</v>
      </c>
      <c r="AM1984">
        <v>3.759426031732089E-4</v>
      </c>
      <c r="AN1984" s="2"/>
    </row>
    <row r="1985" spans="1:40" x14ac:dyDescent="0.45">
      <c r="A1985">
        <v>1817</v>
      </c>
      <c r="B1985" t="s">
        <v>1020</v>
      </c>
      <c r="C1985">
        <v>1963</v>
      </c>
      <c r="D1985">
        <v>28</v>
      </c>
      <c r="E1985" t="s">
        <v>15</v>
      </c>
      <c r="F1985" t="s">
        <v>13</v>
      </c>
      <c r="G1985">
        <v>684</v>
      </c>
      <c r="H1985">
        <v>92</v>
      </c>
      <c r="I1985">
        <v>176</v>
      </c>
      <c r="J1985">
        <v>139</v>
      </c>
      <c r="K1985">
        <v>26</v>
      </c>
      <c r="L1985">
        <v>5</v>
      </c>
      <c r="M1985">
        <v>17</v>
      </c>
      <c r="N1985">
        <v>92</v>
      </c>
      <c r="O1985">
        <v>132</v>
      </c>
      <c r="P1985" s="28">
        <v>4.9000000000000004</v>
      </c>
      <c r="Q1985">
        <v>5.5</v>
      </c>
      <c r="R1985">
        <v>-0.7</v>
      </c>
      <c r="S1985">
        <v>31</v>
      </c>
      <c r="T1985">
        <v>2</v>
      </c>
      <c r="U1985">
        <v>-4</v>
      </c>
      <c r="V1985">
        <v>-47.217614202620098</v>
      </c>
      <c r="W1985">
        <v>12.45174588186112</v>
      </c>
      <c r="X1985">
        <v>3.202332213007367</v>
      </c>
      <c r="Y1985">
        <v>16.983809212019072</v>
      </c>
      <c r="Z1985">
        <v>-8.2788740183704981</v>
      </c>
      <c r="AA1985">
        <v>-2.384504692095812</v>
      </c>
      <c r="AB1985">
        <v>-0.67308709021783997</v>
      </c>
      <c r="AC1985">
        <v>0.68061277228971728</v>
      </c>
      <c r="AD1985">
        <v>-3.9871061265325429</v>
      </c>
      <c r="AE1985">
        <v>24.524626298479298</v>
      </c>
      <c r="AF1985">
        <v>-9.1647867720323966</v>
      </c>
      <c r="AG1985">
        <v>12.036490018778171</v>
      </c>
      <c r="AH1985">
        <v>-1.0270794044660518</v>
      </c>
      <c r="AI1985">
        <v>-3.4293033094288607</v>
      </c>
      <c r="AJ1985">
        <v>-0.437257674454614</v>
      </c>
      <c r="AK1985">
        <v>0.538312357899704</v>
      </c>
      <c r="AL1985">
        <v>-6.1816845358842656</v>
      </c>
      <c r="AM1985">
        <v>2.0626796391533171E-3</v>
      </c>
      <c r="AN1985" s="2"/>
    </row>
    <row r="1986" spans="1:40" x14ac:dyDescent="0.45">
      <c r="A1986">
        <v>1818</v>
      </c>
      <c r="B1986" t="s">
        <v>459</v>
      </c>
      <c r="C1986">
        <v>1969</v>
      </c>
      <c r="D1986">
        <v>24</v>
      </c>
      <c r="E1986" t="s">
        <v>40</v>
      </c>
      <c r="F1986" t="s">
        <v>13</v>
      </c>
      <c r="G1986">
        <v>607</v>
      </c>
      <c r="H1986">
        <v>87</v>
      </c>
      <c r="I1986">
        <v>168</v>
      </c>
      <c r="J1986">
        <v>107</v>
      </c>
      <c r="K1986">
        <v>29</v>
      </c>
      <c r="L1986">
        <v>7</v>
      </c>
      <c r="M1986">
        <v>7</v>
      </c>
      <c r="N1986">
        <v>54</v>
      </c>
      <c r="O1986">
        <v>142</v>
      </c>
      <c r="P1986" s="28">
        <v>4.9000000000000004</v>
      </c>
      <c r="Q1986">
        <v>4.5999999999999996</v>
      </c>
      <c r="R1986">
        <v>0.3</v>
      </c>
      <c r="S1986">
        <v>26</v>
      </c>
      <c r="T1986">
        <v>0</v>
      </c>
      <c r="U1986">
        <v>4</v>
      </c>
      <c r="V1986">
        <v>-47.217614202620098</v>
      </c>
      <c r="W1986">
        <v>11.050014254809502</v>
      </c>
      <c r="X1986">
        <v>3.028292418822184</v>
      </c>
      <c r="Y1986">
        <v>16.211817884200023</v>
      </c>
      <c r="Z1986">
        <v>-6.3729461868031887</v>
      </c>
      <c r="AA1986">
        <v>-2.6596398488760977</v>
      </c>
      <c r="AB1986">
        <v>-0.94232192630497602</v>
      </c>
      <c r="AC1986">
        <v>0.28025231800164829</v>
      </c>
      <c r="AD1986">
        <v>-2.3402579438343185</v>
      </c>
      <c r="AE1986">
        <v>26.382552533212579</v>
      </c>
      <c r="AF1986">
        <v>-9.1647867720323966</v>
      </c>
      <c r="AG1986">
        <v>10.066882561159924</v>
      </c>
      <c r="AH1986">
        <v>0.44017688762830798</v>
      </c>
      <c r="AI1986">
        <v>-2.8761898724242059</v>
      </c>
      <c r="AJ1986">
        <v>0</v>
      </c>
      <c r="AK1986">
        <v>-0.538312357899704</v>
      </c>
      <c r="AL1986">
        <v>-4.6520802529608218</v>
      </c>
      <c r="AM1986">
        <v>9.4515479164514679E-3</v>
      </c>
      <c r="AN1986" s="2"/>
    </row>
    <row r="1987" spans="1:40" x14ac:dyDescent="0.45">
      <c r="A1987">
        <v>1819</v>
      </c>
      <c r="B1987" t="s">
        <v>1021</v>
      </c>
      <c r="C1987">
        <v>2018</v>
      </c>
      <c r="D1987">
        <v>28</v>
      </c>
      <c r="E1987" t="s">
        <v>304</v>
      </c>
      <c r="F1987" t="s">
        <v>13</v>
      </c>
      <c r="G1987">
        <v>545</v>
      </c>
      <c r="H1987">
        <v>62</v>
      </c>
      <c r="I1987">
        <v>146</v>
      </c>
      <c r="J1987">
        <v>100</v>
      </c>
      <c r="K1987">
        <v>33</v>
      </c>
      <c r="L1987">
        <v>6</v>
      </c>
      <c r="M1987">
        <v>16</v>
      </c>
      <c r="N1987">
        <v>37</v>
      </c>
      <c r="O1987">
        <v>118</v>
      </c>
      <c r="P1987" s="28">
        <v>4.9000000000000004</v>
      </c>
      <c r="Q1987">
        <v>3.7</v>
      </c>
      <c r="R1987">
        <v>1.5</v>
      </c>
      <c r="S1987">
        <v>11</v>
      </c>
      <c r="T1987">
        <v>1</v>
      </c>
      <c r="U1987">
        <v>10</v>
      </c>
      <c r="V1987">
        <v>-47.217614202620098</v>
      </c>
      <c r="W1987">
        <v>9.9213472304302783</v>
      </c>
      <c r="X1987">
        <v>2.158093447896269</v>
      </c>
      <c r="Y1987">
        <v>14.08884173269764</v>
      </c>
      <c r="Z1987">
        <v>-5.9560244736478394</v>
      </c>
      <c r="AA1987">
        <v>-3.0264867245831457</v>
      </c>
      <c r="AB1987">
        <v>-0.80770450826140805</v>
      </c>
      <c r="AC1987">
        <v>0.64057672686091038</v>
      </c>
      <c r="AD1987">
        <v>-1.6035100726272185</v>
      </c>
      <c r="AE1987">
        <v>21.923529569852704</v>
      </c>
      <c r="AF1987">
        <v>-9.1647867720323966</v>
      </c>
      <c r="AG1987">
        <v>8.0972751035416781</v>
      </c>
      <c r="AH1987">
        <v>2.2008844381415398</v>
      </c>
      <c r="AI1987">
        <v>-1.216849561410241</v>
      </c>
      <c r="AJ1987">
        <v>-0.218628837227307</v>
      </c>
      <c r="AK1987">
        <v>-1.34578089474926</v>
      </c>
      <c r="AL1987">
        <v>-11.526837797737901</v>
      </c>
      <c r="AM1987">
        <v>9.8617427100199274E-6</v>
      </c>
      <c r="AN1987" s="2"/>
    </row>
    <row r="1989" spans="1:40" x14ac:dyDescent="0.45">
      <c r="A1989" t="s">
        <v>1014</v>
      </c>
    </row>
    <row r="1993" spans="1:40" x14ac:dyDescent="0.45">
      <c r="A1993">
        <v>1850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DC279-EBEA-4986-A27E-EBE1A333E01D}">
  <sheetPr codeName="Sheet10"/>
  <dimension ref="A1:X213"/>
  <sheetViews>
    <sheetView topLeftCell="J1" workbookViewId="0">
      <selection activeCell="Z2" sqref="Z2"/>
    </sheetView>
  </sheetViews>
  <sheetFormatPr defaultRowHeight="14.25" x14ac:dyDescent="0.45"/>
  <cols>
    <col min="24" max="24" width="6.86328125" customWidth="1"/>
    <col min="25" max="25" width="11.73046875" bestFit="1" customWidth="1"/>
  </cols>
  <sheetData>
    <row r="1" spans="1:24" x14ac:dyDescent="0.45">
      <c r="A1" t="s">
        <v>255</v>
      </c>
      <c r="B1" t="s">
        <v>256</v>
      </c>
      <c r="C1" t="s">
        <v>257</v>
      </c>
      <c r="D1" t="s">
        <v>258</v>
      </c>
      <c r="E1" t="s">
        <v>259</v>
      </c>
      <c r="F1" t="s">
        <v>3</v>
      </c>
      <c r="G1" t="s">
        <v>1149</v>
      </c>
      <c r="H1" t="s">
        <v>817</v>
      </c>
      <c r="I1" t="s">
        <v>820</v>
      </c>
      <c r="J1" t="s">
        <v>12</v>
      </c>
      <c r="K1" t="s">
        <v>1033</v>
      </c>
      <c r="L1" t="s">
        <v>1034</v>
      </c>
      <c r="M1" t="s">
        <v>1035</v>
      </c>
      <c r="N1" t="s">
        <v>1037</v>
      </c>
      <c r="O1" t="s">
        <v>1149</v>
      </c>
      <c r="P1" t="s">
        <v>817</v>
      </c>
      <c r="Q1" t="s">
        <v>820</v>
      </c>
      <c r="R1" t="s">
        <v>12</v>
      </c>
      <c r="S1" t="s">
        <v>1033</v>
      </c>
      <c r="T1" t="s">
        <v>1034</v>
      </c>
      <c r="U1" t="s">
        <v>1035</v>
      </c>
      <c r="V1" t="s">
        <v>1037</v>
      </c>
      <c r="W1" t="s">
        <v>1150</v>
      </c>
      <c r="X1" t="s">
        <v>1153</v>
      </c>
    </row>
    <row r="2" spans="1:24" x14ac:dyDescent="0.45">
      <c r="A2">
        <v>1</v>
      </c>
      <c r="B2" t="s">
        <v>1055</v>
      </c>
      <c r="C2">
        <v>1985</v>
      </c>
      <c r="D2">
        <v>20</v>
      </c>
      <c r="E2" t="s">
        <v>313</v>
      </c>
      <c r="F2" t="s">
        <v>17</v>
      </c>
      <c r="G2">
        <v>1306.60550039742</v>
      </c>
      <c r="H2">
        <v>24</v>
      </c>
      <c r="I2">
        <v>1.53</v>
      </c>
      <c r="J2">
        <v>268</v>
      </c>
      <c r="K2">
        <v>2.13</v>
      </c>
      <c r="L2">
        <v>0.96499999999999997</v>
      </c>
      <c r="M2">
        <v>6.4</v>
      </c>
      <c r="N2">
        <v>2.2000000000000002</v>
      </c>
      <c r="O2">
        <v>1306.60550039742</v>
      </c>
      <c r="P2">
        <v>1002.252059015196</v>
      </c>
      <c r="Q2">
        <v>418.63568198485223</v>
      </c>
      <c r="R2">
        <v>-756.05034578438199</v>
      </c>
      <c r="S2">
        <v>-698.29596841263424</v>
      </c>
      <c r="T2">
        <v>9262.0259608038723</v>
      </c>
      <c r="U2">
        <v>-8250.3868920106233</v>
      </c>
      <c r="V2">
        <v>-2303.6479030191226</v>
      </c>
      <c r="W2">
        <v>-18.86190702542126</v>
      </c>
      <c r="X2" s="2">
        <v>6.4324713933457901E-9</v>
      </c>
    </row>
    <row r="3" spans="1:24" x14ac:dyDescent="0.45">
      <c r="A3">
        <v>2</v>
      </c>
      <c r="B3" t="s">
        <v>1056</v>
      </c>
      <c r="C3">
        <v>1972</v>
      </c>
      <c r="D3">
        <v>27</v>
      </c>
      <c r="E3" t="s">
        <v>28</v>
      </c>
      <c r="F3" t="s">
        <v>17</v>
      </c>
      <c r="G3">
        <v>1306.60550039742</v>
      </c>
      <c r="H3">
        <v>27</v>
      </c>
      <c r="I3">
        <v>1.97</v>
      </c>
      <c r="J3">
        <v>310</v>
      </c>
      <c r="K3">
        <v>2.0099999999999998</v>
      </c>
      <c r="L3">
        <v>0.99299999999999999</v>
      </c>
      <c r="M3">
        <v>6.7</v>
      </c>
      <c r="N3">
        <v>2.2999999999999998</v>
      </c>
      <c r="O3">
        <v>1306.60550039742</v>
      </c>
      <c r="P3">
        <v>1127.5335663920955</v>
      </c>
      <c r="Q3">
        <v>539.02764281709733</v>
      </c>
      <c r="R3">
        <v>-874.5358477356657</v>
      </c>
      <c r="S3">
        <v>-658.95535047389421</v>
      </c>
      <c r="T3">
        <v>9530.768682982638</v>
      </c>
      <c r="U3">
        <v>-8637.1237775736226</v>
      </c>
      <c r="V3">
        <v>-2408.3591713381729</v>
      </c>
      <c r="W3">
        <v>-75.038754532103667</v>
      </c>
      <c r="X3" s="2">
        <v>2.5768134449142183E-33</v>
      </c>
    </row>
    <row r="4" spans="1:24" x14ac:dyDescent="0.45">
      <c r="A4">
        <v>3</v>
      </c>
      <c r="B4" t="s">
        <v>831</v>
      </c>
      <c r="C4">
        <v>1997</v>
      </c>
      <c r="D4">
        <v>34</v>
      </c>
      <c r="E4" t="s">
        <v>55</v>
      </c>
      <c r="F4" t="s">
        <v>13</v>
      </c>
      <c r="G4">
        <v>1306.60550039742</v>
      </c>
      <c r="H4">
        <v>21</v>
      </c>
      <c r="I4">
        <v>2.0499999999999998</v>
      </c>
      <c r="J4">
        <v>292</v>
      </c>
      <c r="K4">
        <v>2.25</v>
      </c>
      <c r="L4">
        <v>1.03</v>
      </c>
      <c r="M4">
        <v>7</v>
      </c>
      <c r="N4">
        <v>2.2999999999999998</v>
      </c>
      <c r="O4">
        <v>1306.60550039742</v>
      </c>
      <c r="P4">
        <v>876.97055163829646</v>
      </c>
      <c r="Q4">
        <v>560.91709024114186</v>
      </c>
      <c r="R4">
        <v>-823.75634689940125</v>
      </c>
      <c r="S4">
        <v>-737.63658635137426</v>
      </c>
      <c r="T4">
        <v>9885.8929944331503</v>
      </c>
      <c r="U4">
        <v>-9023.8606631366201</v>
      </c>
      <c r="V4">
        <v>-2408.3591713381729</v>
      </c>
      <c r="W4">
        <v>-363.22663101556009</v>
      </c>
      <c r="X4" s="2">
        <v>1.7892806677619063E-158</v>
      </c>
    </row>
    <row r="5" spans="1:24" x14ac:dyDescent="0.45">
      <c r="A5">
        <v>4</v>
      </c>
      <c r="B5" t="s">
        <v>1057</v>
      </c>
      <c r="C5">
        <v>1971</v>
      </c>
      <c r="D5">
        <v>29</v>
      </c>
      <c r="E5" t="s">
        <v>31</v>
      </c>
      <c r="F5" t="s">
        <v>13</v>
      </c>
      <c r="G5">
        <v>1306.60550039742</v>
      </c>
      <c r="H5">
        <v>22</v>
      </c>
      <c r="I5">
        <v>1.91</v>
      </c>
      <c r="J5">
        <v>210</v>
      </c>
      <c r="K5">
        <v>2.63</v>
      </c>
      <c r="L5">
        <v>1</v>
      </c>
      <c r="M5">
        <v>7.3</v>
      </c>
      <c r="N5">
        <v>1.7</v>
      </c>
      <c r="O5">
        <v>1306.60550039742</v>
      </c>
      <c r="P5">
        <v>918.73105409726304</v>
      </c>
      <c r="Q5">
        <v>522.61055724906385</v>
      </c>
      <c r="R5">
        <v>-592.42750975641877</v>
      </c>
      <c r="S5">
        <v>-862.2152098240507</v>
      </c>
      <c r="T5">
        <v>9597.9543635273294</v>
      </c>
      <c r="U5">
        <v>-9410.5975486996176</v>
      </c>
      <c r="V5">
        <v>-1780.091561423867</v>
      </c>
      <c r="W5">
        <v>-299.43035443287727</v>
      </c>
      <c r="X5" s="2">
        <v>9.1001668574909502E-131</v>
      </c>
    </row>
    <row r="6" spans="1:24" x14ac:dyDescent="0.45">
      <c r="A6">
        <v>5</v>
      </c>
      <c r="B6" t="s">
        <v>1040</v>
      </c>
      <c r="C6">
        <v>2000</v>
      </c>
      <c r="D6">
        <v>28</v>
      </c>
      <c r="E6" t="s">
        <v>40</v>
      </c>
      <c r="F6" t="s">
        <v>13</v>
      </c>
      <c r="G6">
        <v>1306.60550039742</v>
      </c>
      <c r="H6">
        <v>18</v>
      </c>
      <c r="I6">
        <v>1.74</v>
      </c>
      <c r="J6">
        <v>284</v>
      </c>
      <c r="K6">
        <v>2.17</v>
      </c>
      <c r="L6">
        <v>0.73699999999999999</v>
      </c>
      <c r="M6">
        <v>5.3</v>
      </c>
      <c r="N6">
        <v>1.3</v>
      </c>
      <c r="O6">
        <v>1306.60550039742</v>
      </c>
      <c r="P6">
        <v>751.68904426139693</v>
      </c>
      <c r="Q6">
        <v>476.0954814729692</v>
      </c>
      <c r="R6">
        <v>-801.1876798610615</v>
      </c>
      <c r="S6">
        <v>-711.40950772554754</v>
      </c>
      <c r="T6">
        <v>7073.6923659196418</v>
      </c>
      <c r="U6">
        <v>-6832.3516449462977</v>
      </c>
      <c r="V6">
        <v>-1361.2464881476633</v>
      </c>
      <c r="W6">
        <v>-98.112928629142289</v>
      </c>
      <c r="X6" s="2">
        <v>2.4552543716892845E-43</v>
      </c>
    </row>
    <row r="7" spans="1:24" x14ac:dyDescent="0.45">
      <c r="A7">
        <v>6</v>
      </c>
      <c r="B7" t="s">
        <v>843</v>
      </c>
      <c r="C7">
        <v>1968</v>
      </c>
      <c r="D7">
        <v>32</v>
      </c>
      <c r="E7" t="s">
        <v>25</v>
      </c>
      <c r="F7" t="s">
        <v>17</v>
      </c>
      <c r="G7">
        <v>1306.60550039742</v>
      </c>
      <c r="H7">
        <v>22</v>
      </c>
      <c r="I7">
        <v>1.1200000000000001</v>
      </c>
      <c r="J7">
        <v>268</v>
      </c>
      <c r="K7">
        <v>1.77</v>
      </c>
      <c r="L7">
        <v>0.85299999999999998</v>
      </c>
      <c r="M7">
        <v>5.8</v>
      </c>
      <c r="N7">
        <v>1.8</v>
      </c>
      <c r="O7">
        <v>1306.60550039742</v>
      </c>
      <c r="P7">
        <v>918.73105409726304</v>
      </c>
      <c r="Q7">
        <v>306.45226393662386</v>
      </c>
      <c r="R7">
        <v>-756.05034578438199</v>
      </c>
      <c r="S7">
        <v>-580.27411459641439</v>
      </c>
      <c r="T7">
        <v>8187.0550720888114</v>
      </c>
      <c r="U7">
        <v>-7476.9131208846275</v>
      </c>
      <c r="V7">
        <v>-1884.8028297429182</v>
      </c>
      <c r="W7">
        <v>20.803479511776459</v>
      </c>
      <c r="X7" s="2">
        <v>0</v>
      </c>
    </row>
    <row r="8" spans="1:24" x14ac:dyDescent="0.45">
      <c r="A8">
        <v>7</v>
      </c>
      <c r="B8" t="s">
        <v>1058</v>
      </c>
      <c r="C8">
        <v>1972</v>
      </c>
      <c r="D8">
        <v>33</v>
      </c>
      <c r="E8" t="s">
        <v>235</v>
      </c>
      <c r="F8" t="s">
        <v>13</v>
      </c>
      <c r="G8">
        <v>1306.60550039742</v>
      </c>
      <c r="H8">
        <v>24</v>
      </c>
      <c r="I8">
        <v>1.92</v>
      </c>
      <c r="J8">
        <v>234</v>
      </c>
      <c r="K8">
        <v>2.5</v>
      </c>
      <c r="L8">
        <v>0.97799999999999998</v>
      </c>
      <c r="M8">
        <v>6.6</v>
      </c>
      <c r="N8">
        <v>2.2000000000000002</v>
      </c>
      <c r="O8">
        <v>1306.60550039742</v>
      </c>
      <c r="P8">
        <v>1002.252059015196</v>
      </c>
      <c r="Q8">
        <v>525.34673817706948</v>
      </c>
      <c r="R8">
        <v>-660.13351087143803</v>
      </c>
      <c r="S8">
        <v>-819.59620705708244</v>
      </c>
      <c r="T8">
        <v>9386.7993675297275</v>
      </c>
      <c r="U8">
        <v>-8508.2114823859556</v>
      </c>
      <c r="V8">
        <v>-2303.6479030191226</v>
      </c>
      <c r="W8">
        <v>-70.585438214184705</v>
      </c>
      <c r="X8" s="2">
        <v>2.2137760305674025E-31</v>
      </c>
    </row>
    <row r="9" spans="1:24" x14ac:dyDescent="0.45">
      <c r="A9">
        <v>8</v>
      </c>
      <c r="B9" t="s">
        <v>1059</v>
      </c>
      <c r="C9">
        <v>2002</v>
      </c>
      <c r="D9">
        <v>38</v>
      </c>
      <c r="E9" t="s">
        <v>317</v>
      </c>
      <c r="F9" t="s">
        <v>17</v>
      </c>
      <c r="G9">
        <v>1306.60550039742</v>
      </c>
      <c r="H9">
        <v>24</v>
      </c>
      <c r="I9">
        <v>2.3199999999999998</v>
      </c>
      <c r="J9">
        <v>334</v>
      </c>
      <c r="K9">
        <v>2.66</v>
      </c>
      <c r="L9">
        <v>1.0309999999999999</v>
      </c>
      <c r="M9">
        <v>6.8</v>
      </c>
      <c r="N9">
        <v>2.5</v>
      </c>
      <c r="O9">
        <v>1306.60550039742</v>
      </c>
      <c r="P9">
        <v>1002.252059015196</v>
      </c>
      <c r="Q9">
        <v>634.79397529729226</v>
      </c>
      <c r="R9">
        <v>-942.24184885068507</v>
      </c>
      <c r="S9">
        <v>-872.05036430873577</v>
      </c>
      <c r="T9">
        <v>9895.4909487966761</v>
      </c>
      <c r="U9">
        <v>-8766.0360727612879</v>
      </c>
      <c r="V9">
        <v>-2617.7817079762754</v>
      </c>
      <c r="W9">
        <v>-358.96751039039918</v>
      </c>
      <c r="X9" s="2">
        <v>1.2658756759794947E-156</v>
      </c>
    </row>
    <row r="10" spans="1:24" x14ac:dyDescent="0.45">
      <c r="A10">
        <v>9</v>
      </c>
      <c r="B10" t="s">
        <v>1057</v>
      </c>
      <c r="C10">
        <v>1972</v>
      </c>
      <c r="D10">
        <v>30</v>
      </c>
      <c r="E10" t="s">
        <v>31</v>
      </c>
      <c r="F10" t="s">
        <v>13</v>
      </c>
      <c r="G10">
        <v>1306.60550039742</v>
      </c>
      <c r="H10">
        <v>22</v>
      </c>
      <c r="I10">
        <v>1.91</v>
      </c>
      <c r="J10">
        <v>210</v>
      </c>
      <c r="K10">
        <v>2.63</v>
      </c>
      <c r="L10">
        <v>1</v>
      </c>
      <c r="M10">
        <v>7.3</v>
      </c>
      <c r="N10">
        <v>1.7</v>
      </c>
      <c r="O10">
        <v>1306.60550039742</v>
      </c>
      <c r="P10">
        <v>918.73105409726304</v>
      </c>
      <c r="Q10">
        <v>522.61055724906385</v>
      </c>
      <c r="R10">
        <v>-592.42750975641877</v>
      </c>
      <c r="S10">
        <v>-862.2152098240507</v>
      </c>
      <c r="T10">
        <v>9597.9543635273294</v>
      </c>
      <c r="U10">
        <v>-9410.5975486996176</v>
      </c>
      <c r="V10">
        <v>-1780.091561423867</v>
      </c>
      <c r="W10">
        <v>-299.43035443287727</v>
      </c>
      <c r="X10" s="2">
        <v>9.1001668574909502E-131</v>
      </c>
    </row>
    <row r="11" spans="1:24" x14ac:dyDescent="0.45">
      <c r="A11">
        <v>10</v>
      </c>
      <c r="B11" t="s">
        <v>845</v>
      </c>
      <c r="C11">
        <v>1963</v>
      </c>
      <c r="D11">
        <v>27</v>
      </c>
      <c r="E11" t="s">
        <v>37</v>
      </c>
      <c r="F11" t="s">
        <v>17</v>
      </c>
      <c r="G11">
        <v>1306.60550039742</v>
      </c>
      <c r="H11">
        <v>25</v>
      </c>
      <c r="I11">
        <v>1.88</v>
      </c>
      <c r="J11">
        <v>306</v>
      </c>
      <c r="K11">
        <v>1.85</v>
      </c>
      <c r="L11">
        <v>0.875</v>
      </c>
      <c r="M11">
        <v>6.2</v>
      </c>
      <c r="N11">
        <v>1.7</v>
      </c>
      <c r="O11">
        <v>1306.60550039742</v>
      </c>
      <c r="P11">
        <v>1044.0125614741626</v>
      </c>
      <c r="Q11">
        <v>514.40201446504716</v>
      </c>
      <c r="R11">
        <v>-863.25151421649582</v>
      </c>
      <c r="S11">
        <v>-606.501193222241</v>
      </c>
      <c r="T11">
        <v>8398.2100680864132</v>
      </c>
      <c r="U11">
        <v>-7992.562301635292</v>
      </c>
      <c r="V11">
        <v>-1780.091561423867</v>
      </c>
      <c r="W11">
        <v>20.823573925148139</v>
      </c>
      <c r="X11" s="2">
        <v>0</v>
      </c>
    </row>
    <row r="12" spans="1:24" x14ac:dyDescent="0.45">
      <c r="A12">
        <v>11</v>
      </c>
      <c r="B12" t="s">
        <v>1060</v>
      </c>
      <c r="C12">
        <v>1973</v>
      </c>
      <c r="D12">
        <v>28</v>
      </c>
      <c r="E12" t="s">
        <v>313</v>
      </c>
      <c r="F12" t="s">
        <v>17</v>
      </c>
      <c r="G12">
        <v>1306.60550039742</v>
      </c>
      <c r="H12">
        <v>19</v>
      </c>
      <c r="I12">
        <v>2.08</v>
      </c>
      <c r="J12">
        <v>251</v>
      </c>
      <c r="K12">
        <v>2.57</v>
      </c>
      <c r="L12">
        <v>0.97599999999999998</v>
      </c>
      <c r="M12">
        <v>6.8</v>
      </c>
      <c r="N12">
        <v>2</v>
      </c>
      <c r="O12">
        <v>1306.60550039742</v>
      </c>
      <c r="P12">
        <v>793.44954672036351</v>
      </c>
      <c r="Q12">
        <v>569.12563302515855</v>
      </c>
      <c r="R12">
        <v>-708.09192832790995</v>
      </c>
      <c r="S12">
        <v>-842.54490085468069</v>
      </c>
      <c r="T12">
        <v>9367.6034588026741</v>
      </c>
      <c r="U12">
        <v>-8766.0360727612879</v>
      </c>
      <c r="V12">
        <v>-2094.2253663810202</v>
      </c>
      <c r="W12">
        <v>-374.11412937928208</v>
      </c>
      <c r="X12" s="2">
        <v>3.3442444002380229E-163</v>
      </c>
    </row>
    <row r="13" spans="1:24" x14ac:dyDescent="0.45">
      <c r="A13">
        <v>12</v>
      </c>
      <c r="B13" t="s">
        <v>831</v>
      </c>
      <c r="C13">
        <v>1990</v>
      </c>
      <c r="D13">
        <v>27</v>
      </c>
      <c r="E13" t="s">
        <v>40</v>
      </c>
      <c r="F13" t="s">
        <v>13</v>
      </c>
      <c r="G13">
        <v>1306.60550039742</v>
      </c>
      <c r="H13">
        <v>21</v>
      </c>
      <c r="I13">
        <v>2.0499999999999998</v>
      </c>
      <c r="J13">
        <v>292</v>
      </c>
      <c r="K13">
        <v>2.25</v>
      </c>
      <c r="L13">
        <v>1.03</v>
      </c>
      <c r="M13">
        <v>7</v>
      </c>
      <c r="N13">
        <v>2.2999999999999998</v>
      </c>
      <c r="O13">
        <v>1306.60550039742</v>
      </c>
      <c r="P13">
        <v>876.97055163829646</v>
      </c>
      <c r="Q13">
        <v>560.91709024114186</v>
      </c>
      <c r="R13">
        <v>-823.75634689940125</v>
      </c>
      <c r="S13">
        <v>-737.63658635137426</v>
      </c>
      <c r="T13">
        <v>9885.8929944331503</v>
      </c>
      <c r="U13">
        <v>-9023.8606631366201</v>
      </c>
      <c r="V13">
        <v>-2408.3591713381729</v>
      </c>
      <c r="W13">
        <v>-363.22663101556009</v>
      </c>
      <c r="X13" s="2">
        <v>1.7892806677619063E-158</v>
      </c>
    </row>
    <row r="14" spans="1:24" x14ac:dyDescent="0.45">
      <c r="A14">
        <v>13</v>
      </c>
      <c r="B14" t="s">
        <v>843</v>
      </c>
      <c r="C14">
        <v>1969</v>
      </c>
      <c r="D14">
        <v>33</v>
      </c>
      <c r="E14" t="s">
        <v>25</v>
      </c>
      <c r="F14" t="s">
        <v>17</v>
      </c>
      <c r="G14">
        <v>1306.60550039742</v>
      </c>
      <c r="H14">
        <v>22</v>
      </c>
      <c r="I14">
        <v>1.1200000000000001</v>
      </c>
      <c r="J14">
        <v>268</v>
      </c>
      <c r="K14">
        <v>1.77</v>
      </c>
      <c r="L14">
        <v>0.85299999999999998</v>
      </c>
      <c r="M14">
        <v>5.8</v>
      </c>
      <c r="N14">
        <v>1.8</v>
      </c>
      <c r="O14">
        <v>1306.60550039742</v>
      </c>
      <c r="P14">
        <v>918.73105409726304</v>
      </c>
      <c r="Q14">
        <v>306.45226393662386</v>
      </c>
      <c r="R14">
        <v>-756.05034578438199</v>
      </c>
      <c r="S14">
        <v>-580.27411459641439</v>
      </c>
      <c r="T14">
        <v>8187.0550720888114</v>
      </c>
      <c r="U14">
        <v>-7476.9131208846275</v>
      </c>
      <c r="V14">
        <v>-1884.8028297429182</v>
      </c>
      <c r="W14">
        <v>20.803479511776459</v>
      </c>
      <c r="X14" s="2">
        <v>0</v>
      </c>
    </row>
    <row r="15" spans="1:24" x14ac:dyDescent="0.45">
      <c r="A15">
        <v>14</v>
      </c>
      <c r="B15" t="s">
        <v>1061</v>
      </c>
      <c r="C15">
        <v>2009</v>
      </c>
      <c r="D15">
        <v>25</v>
      </c>
      <c r="E15" t="s">
        <v>155</v>
      </c>
      <c r="F15" t="s">
        <v>13</v>
      </c>
      <c r="G15">
        <v>1306.60550039742</v>
      </c>
      <c r="H15">
        <v>16</v>
      </c>
      <c r="I15">
        <v>2.16</v>
      </c>
      <c r="J15">
        <v>242</v>
      </c>
      <c r="K15">
        <v>2.33</v>
      </c>
      <c r="L15">
        <v>1.073</v>
      </c>
      <c r="M15">
        <v>7.7</v>
      </c>
      <c r="N15">
        <v>2</v>
      </c>
      <c r="O15">
        <v>1306.60550039742</v>
      </c>
      <c r="P15">
        <v>668.16803934346399</v>
      </c>
      <c r="Q15">
        <v>591.0150804492032</v>
      </c>
      <c r="R15">
        <v>-682.70217790977779</v>
      </c>
      <c r="S15">
        <v>-763.86366497720087</v>
      </c>
      <c r="T15">
        <v>10298.605032064825</v>
      </c>
      <c r="U15">
        <v>-9926.2467294502821</v>
      </c>
      <c r="V15">
        <v>-2094.2253663810202</v>
      </c>
      <c r="W15">
        <v>-602.64428646336955</v>
      </c>
      <c r="X15" s="2">
        <v>1.8832667484697393E-262</v>
      </c>
    </row>
    <row r="16" spans="1:24" x14ac:dyDescent="0.45">
      <c r="A16">
        <v>15</v>
      </c>
      <c r="B16" t="s">
        <v>1041</v>
      </c>
      <c r="C16">
        <v>1965</v>
      </c>
      <c r="D16">
        <v>27</v>
      </c>
      <c r="E16" t="s">
        <v>65</v>
      </c>
      <c r="F16" t="s">
        <v>17</v>
      </c>
      <c r="G16">
        <v>1306.60550039742</v>
      </c>
      <c r="H16">
        <v>22</v>
      </c>
      <c r="I16">
        <v>2.13</v>
      </c>
      <c r="J16">
        <v>240</v>
      </c>
      <c r="K16">
        <v>2.59</v>
      </c>
      <c r="L16">
        <v>0.91400000000000003</v>
      </c>
      <c r="M16">
        <v>6.8</v>
      </c>
      <c r="N16">
        <v>1.4</v>
      </c>
      <c r="O16">
        <v>1306.60550039742</v>
      </c>
      <c r="P16">
        <v>918.73105409726304</v>
      </c>
      <c r="Q16">
        <v>582.8065376651864</v>
      </c>
      <c r="R16">
        <v>-677.06001115019285</v>
      </c>
      <c r="S16">
        <v>-849.1016705111374</v>
      </c>
      <c r="T16">
        <v>8772.5302882639789</v>
      </c>
      <c r="U16">
        <v>-8766.0360727612879</v>
      </c>
      <c r="V16">
        <v>-1465.957756466714</v>
      </c>
      <c r="W16">
        <v>-177.48213046548312</v>
      </c>
      <c r="X16" s="2">
        <v>8.3270294842834514E-78</v>
      </c>
    </row>
    <row r="17" spans="1:24" x14ac:dyDescent="0.45">
      <c r="A17">
        <v>16</v>
      </c>
      <c r="B17" t="s">
        <v>845</v>
      </c>
      <c r="C17">
        <v>1966</v>
      </c>
      <c r="D17">
        <v>30</v>
      </c>
      <c r="E17" t="s">
        <v>37</v>
      </c>
      <c r="F17" t="s">
        <v>17</v>
      </c>
      <c r="G17">
        <v>1306.60550039742</v>
      </c>
      <c r="H17">
        <v>25</v>
      </c>
      <c r="I17">
        <v>1.88</v>
      </c>
      <c r="J17">
        <v>306</v>
      </c>
      <c r="K17">
        <v>1.85</v>
      </c>
      <c r="L17">
        <v>0.875</v>
      </c>
      <c r="M17">
        <v>6.2</v>
      </c>
      <c r="N17">
        <v>1.7</v>
      </c>
      <c r="O17">
        <v>1306.60550039742</v>
      </c>
      <c r="P17">
        <v>1044.0125614741626</v>
      </c>
      <c r="Q17">
        <v>514.40201446504716</v>
      </c>
      <c r="R17">
        <v>-863.25151421649582</v>
      </c>
      <c r="S17">
        <v>-606.501193222241</v>
      </c>
      <c r="T17">
        <v>8398.2100680864132</v>
      </c>
      <c r="U17">
        <v>-7992.562301635292</v>
      </c>
      <c r="V17">
        <v>-1780.091561423867</v>
      </c>
      <c r="W17">
        <v>20.823573925148139</v>
      </c>
      <c r="X17" s="2">
        <v>0</v>
      </c>
    </row>
    <row r="18" spans="1:24" x14ac:dyDescent="0.45">
      <c r="A18">
        <v>17</v>
      </c>
      <c r="B18" t="s">
        <v>1062</v>
      </c>
      <c r="C18">
        <v>1963</v>
      </c>
      <c r="D18">
        <v>23</v>
      </c>
      <c r="E18" t="s">
        <v>52</v>
      </c>
      <c r="F18" t="s">
        <v>17</v>
      </c>
      <c r="G18">
        <v>1306.60550039742</v>
      </c>
      <c r="H18">
        <v>22</v>
      </c>
      <c r="I18">
        <v>2.11</v>
      </c>
      <c r="J18">
        <v>185</v>
      </c>
      <c r="K18">
        <v>2.63</v>
      </c>
      <c r="L18">
        <v>1.0249999999999999</v>
      </c>
      <c r="M18">
        <v>6.9</v>
      </c>
      <c r="N18">
        <v>2.2999999999999998</v>
      </c>
      <c r="O18">
        <v>1306.60550039742</v>
      </c>
      <c r="P18">
        <v>918.73105409726304</v>
      </c>
      <c r="Q18">
        <v>577.33417580917524</v>
      </c>
      <c r="R18">
        <v>-521.90042526160698</v>
      </c>
      <c r="S18">
        <v>-862.2152098240507</v>
      </c>
      <c r="T18">
        <v>9837.9032226155123</v>
      </c>
      <c r="U18">
        <v>-8894.9483679489549</v>
      </c>
      <c r="V18">
        <v>-2408.3591713381729</v>
      </c>
      <c r="W18">
        <v>-46.849221453415339</v>
      </c>
      <c r="X18" s="2">
        <v>4.5044486595793393E-21</v>
      </c>
    </row>
    <row r="19" spans="1:24" x14ac:dyDescent="0.45">
      <c r="A19">
        <v>18</v>
      </c>
      <c r="B19" t="s">
        <v>1056</v>
      </c>
      <c r="C19">
        <v>1980</v>
      </c>
      <c r="D19">
        <v>35</v>
      </c>
      <c r="E19" t="s">
        <v>28</v>
      </c>
      <c r="F19" t="s">
        <v>17</v>
      </c>
      <c r="G19">
        <v>1306.60550039742</v>
      </c>
      <c r="H19">
        <v>27</v>
      </c>
      <c r="I19">
        <v>1.97</v>
      </c>
      <c r="J19">
        <v>310</v>
      </c>
      <c r="K19">
        <v>2.0099999999999998</v>
      </c>
      <c r="L19">
        <v>0.99299999999999999</v>
      </c>
      <c r="M19">
        <v>6.7</v>
      </c>
      <c r="N19">
        <v>2.2999999999999998</v>
      </c>
      <c r="O19">
        <v>1306.60550039742</v>
      </c>
      <c r="P19">
        <v>1127.5335663920955</v>
      </c>
      <c r="Q19">
        <v>539.02764281709733</v>
      </c>
      <c r="R19">
        <v>-874.5358477356657</v>
      </c>
      <c r="S19">
        <v>-658.95535047389421</v>
      </c>
      <c r="T19">
        <v>9530.768682982638</v>
      </c>
      <c r="U19">
        <v>-8637.1237775736226</v>
      </c>
      <c r="V19">
        <v>-2408.3591713381729</v>
      </c>
      <c r="W19">
        <v>-75.038754532103667</v>
      </c>
      <c r="X19" s="2">
        <v>2.5768134449142183E-33</v>
      </c>
    </row>
    <row r="20" spans="1:24" x14ac:dyDescent="0.45">
      <c r="A20">
        <v>19</v>
      </c>
      <c r="B20" t="s">
        <v>1060</v>
      </c>
      <c r="C20">
        <v>1971</v>
      </c>
      <c r="D20">
        <v>26</v>
      </c>
      <c r="E20" t="s">
        <v>313</v>
      </c>
      <c r="F20" t="s">
        <v>17</v>
      </c>
      <c r="G20">
        <v>1306.60550039742</v>
      </c>
      <c r="H20">
        <v>19</v>
      </c>
      <c r="I20">
        <v>2.08</v>
      </c>
      <c r="J20">
        <v>251</v>
      </c>
      <c r="K20">
        <v>2.57</v>
      </c>
      <c r="L20">
        <v>0.97599999999999998</v>
      </c>
      <c r="M20">
        <v>6.8</v>
      </c>
      <c r="N20">
        <v>2</v>
      </c>
      <c r="O20">
        <v>1306.60550039742</v>
      </c>
      <c r="P20">
        <v>793.44954672036351</v>
      </c>
      <c r="Q20">
        <v>569.12563302515855</v>
      </c>
      <c r="R20">
        <v>-708.09192832790995</v>
      </c>
      <c r="S20">
        <v>-842.54490085468069</v>
      </c>
      <c r="T20">
        <v>9367.6034588026741</v>
      </c>
      <c r="U20">
        <v>-8766.0360727612879</v>
      </c>
      <c r="V20">
        <v>-2094.2253663810202</v>
      </c>
      <c r="W20">
        <v>-374.11412937928208</v>
      </c>
      <c r="X20" s="2">
        <v>3.3442444002380229E-163</v>
      </c>
    </row>
    <row r="21" spans="1:24" x14ac:dyDescent="0.45">
      <c r="A21">
        <v>20</v>
      </c>
      <c r="B21" t="s">
        <v>1059</v>
      </c>
      <c r="C21">
        <v>2001</v>
      </c>
      <c r="D21">
        <v>37</v>
      </c>
      <c r="E21" t="s">
        <v>317</v>
      </c>
      <c r="F21" t="s">
        <v>17</v>
      </c>
      <c r="G21">
        <v>1306.60550039742</v>
      </c>
      <c r="H21">
        <v>24</v>
      </c>
      <c r="I21">
        <v>2.3199999999999998</v>
      </c>
      <c r="J21">
        <v>334</v>
      </c>
      <c r="K21">
        <v>2.66</v>
      </c>
      <c r="L21">
        <v>1.0309999999999999</v>
      </c>
      <c r="M21">
        <v>6.8</v>
      </c>
      <c r="N21">
        <v>2.5</v>
      </c>
      <c r="O21">
        <v>1306.60550039742</v>
      </c>
      <c r="P21">
        <v>1002.252059015196</v>
      </c>
      <c r="Q21">
        <v>634.79397529729226</v>
      </c>
      <c r="R21">
        <v>-942.24184885068507</v>
      </c>
      <c r="S21">
        <v>-872.05036430873577</v>
      </c>
      <c r="T21">
        <v>9895.4909487966761</v>
      </c>
      <c r="U21">
        <v>-8766.0360727612879</v>
      </c>
      <c r="V21">
        <v>-2617.7817079762754</v>
      </c>
      <c r="W21">
        <v>-358.96751039039918</v>
      </c>
      <c r="X21" s="2">
        <v>1.2658756759794947E-156</v>
      </c>
    </row>
    <row r="22" spans="1:24" x14ac:dyDescent="0.45">
      <c r="A22">
        <v>21</v>
      </c>
      <c r="B22" t="s">
        <v>1042</v>
      </c>
      <c r="C22">
        <v>1971</v>
      </c>
      <c r="D22">
        <v>28</v>
      </c>
      <c r="E22" t="s">
        <v>52</v>
      </c>
      <c r="F22" t="s">
        <v>17</v>
      </c>
      <c r="G22">
        <v>1306.60550039742</v>
      </c>
      <c r="H22">
        <v>24</v>
      </c>
      <c r="I22">
        <v>2.77</v>
      </c>
      <c r="J22">
        <v>263</v>
      </c>
      <c r="K22">
        <v>2.38</v>
      </c>
      <c r="L22">
        <v>1.0489999999999999</v>
      </c>
      <c r="M22">
        <v>8.4</v>
      </c>
      <c r="N22">
        <v>1</v>
      </c>
      <c r="O22">
        <v>1306.60550039742</v>
      </c>
      <c r="P22">
        <v>1002.252059015196</v>
      </c>
      <c r="Q22">
        <v>757.92211705754289</v>
      </c>
      <c r="R22">
        <v>-741.9449288854197</v>
      </c>
      <c r="S22">
        <v>-780.25558911834253</v>
      </c>
      <c r="T22">
        <v>10068.254127340168</v>
      </c>
      <c r="U22">
        <v>-10828.632795763944</v>
      </c>
      <c r="V22">
        <v>-1047.1126831905101</v>
      </c>
      <c r="W22">
        <v>-262.91219314789009</v>
      </c>
      <c r="X22" s="2">
        <v>6.5869640137799243E-115</v>
      </c>
    </row>
    <row r="23" spans="1:24" x14ac:dyDescent="0.45">
      <c r="A23">
        <v>22</v>
      </c>
      <c r="B23" t="s">
        <v>1063</v>
      </c>
      <c r="C23">
        <v>1978</v>
      </c>
      <c r="D23">
        <v>39</v>
      </c>
      <c r="E23" t="s">
        <v>19</v>
      </c>
      <c r="F23" t="s">
        <v>17</v>
      </c>
      <c r="G23">
        <v>1306.60550039742</v>
      </c>
      <c r="H23">
        <v>19</v>
      </c>
      <c r="I23">
        <v>2.88</v>
      </c>
      <c r="J23">
        <v>248</v>
      </c>
      <c r="K23">
        <v>2.76</v>
      </c>
      <c r="L23">
        <v>1.1870000000000001</v>
      </c>
      <c r="M23">
        <v>7.9</v>
      </c>
      <c r="N23">
        <v>2.7</v>
      </c>
      <c r="O23">
        <v>1306.60550039742</v>
      </c>
      <c r="P23">
        <v>793.44954672036351</v>
      </c>
      <c r="Q23">
        <v>788.02010726560411</v>
      </c>
      <c r="R23">
        <v>-699.6286781885326</v>
      </c>
      <c r="S23">
        <v>-904.83421259101897</v>
      </c>
      <c r="T23">
        <v>11392.771829506941</v>
      </c>
      <c r="U23">
        <v>-10184.071319825614</v>
      </c>
      <c r="V23">
        <v>-2827.2042446143773</v>
      </c>
      <c r="W23">
        <v>-334.89147132921471</v>
      </c>
      <c r="X23" s="2">
        <v>3.6181116566141607E-146</v>
      </c>
    </row>
    <row r="24" spans="1:24" x14ac:dyDescent="0.45">
      <c r="A24">
        <v>23</v>
      </c>
      <c r="B24" t="s">
        <v>1064</v>
      </c>
      <c r="C24">
        <v>1953</v>
      </c>
      <c r="D24">
        <v>26</v>
      </c>
      <c r="E24" t="s">
        <v>28</v>
      </c>
      <c r="F24" t="s">
        <v>17</v>
      </c>
      <c r="G24">
        <v>1306.60550039742</v>
      </c>
      <c r="H24">
        <v>23</v>
      </c>
      <c r="I24">
        <v>2.75</v>
      </c>
      <c r="J24">
        <v>198</v>
      </c>
      <c r="K24">
        <v>3.12</v>
      </c>
      <c r="L24">
        <v>1.111</v>
      </c>
      <c r="M24">
        <v>8.4</v>
      </c>
      <c r="N24">
        <v>1.6</v>
      </c>
      <c r="O24">
        <v>1306.60550039742</v>
      </c>
      <c r="P24">
        <v>960.49155655622951</v>
      </c>
      <c r="Q24">
        <v>752.44975520153173</v>
      </c>
      <c r="R24">
        <v>-558.57450919890914</v>
      </c>
      <c r="S24">
        <v>-1022.8560664072389</v>
      </c>
      <c r="T24">
        <v>10663.327297878863</v>
      </c>
      <c r="U24">
        <v>-10828.632795763944</v>
      </c>
      <c r="V24">
        <v>-1675.3802931048162</v>
      </c>
      <c r="W24">
        <v>-402.56955444086498</v>
      </c>
      <c r="X24" s="2">
        <v>1.466438736273639E-175</v>
      </c>
    </row>
    <row r="25" spans="1:24" x14ac:dyDescent="0.45">
      <c r="A25">
        <v>24</v>
      </c>
      <c r="B25" t="s">
        <v>1040</v>
      </c>
      <c r="C25">
        <v>1999</v>
      </c>
      <c r="D25">
        <v>27</v>
      </c>
      <c r="E25" t="s">
        <v>40</v>
      </c>
      <c r="F25" t="s">
        <v>13</v>
      </c>
      <c r="G25">
        <v>1306.60550039742</v>
      </c>
      <c r="H25">
        <v>18</v>
      </c>
      <c r="I25">
        <v>1.74</v>
      </c>
      <c r="J25">
        <v>284</v>
      </c>
      <c r="K25">
        <v>2.17</v>
      </c>
      <c r="L25">
        <v>0.73699999999999999</v>
      </c>
      <c r="M25">
        <v>5.3</v>
      </c>
      <c r="N25">
        <v>1.3</v>
      </c>
      <c r="O25">
        <v>1306.60550039742</v>
      </c>
      <c r="P25">
        <v>751.68904426139693</v>
      </c>
      <c r="Q25">
        <v>476.0954814729692</v>
      </c>
      <c r="R25">
        <v>-801.1876798610615</v>
      </c>
      <c r="S25">
        <v>-711.40950772554754</v>
      </c>
      <c r="T25">
        <v>7073.6923659196418</v>
      </c>
      <c r="U25">
        <v>-6832.3516449462977</v>
      </c>
      <c r="V25">
        <v>-1361.2464881476633</v>
      </c>
      <c r="W25">
        <v>-98.112928629142289</v>
      </c>
      <c r="X25" s="2">
        <v>2.4552543716892845E-43</v>
      </c>
    </row>
    <row r="26" spans="1:24" x14ac:dyDescent="0.45">
      <c r="A26">
        <v>25</v>
      </c>
      <c r="B26" t="s">
        <v>1043</v>
      </c>
      <c r="C26">
        <v>1973</v>
      </c>
      <c r="D26">
        <v>22</v>
      </c>
      <c r="E26" t="s">
        <v>76</v>
      </c>
      <c r="F26" t="s">
        <v>13</v>
      </c>
      <c r="G26">
        <v>1306.60550039742</v>
      </c>
      <c r="H26">
        <v>20</v>
      </c>
      <c r="I26">
        <v>2.52</v>
      </c>
      <c r="J26">
        <v>258</v>
      </c>
      <c r="K26">
        <v>2.3199999999999998</v>
      </c>
      <c r="L26">
        <v>1.117</v>
      </c>
      <c r="M26">
        <v>8.1999999999999993</v>
      </c>
      <c r="N26">
        <v>1.9</v>
      </c>
      <c r="O26">
        <v>1306.60550039742</v>
      </c>
      <c r="P26">
        <v>835.21004917932999</v>
      </c>
      <c r="Q26">
        <v>689.51759385740365</v>
      </c>
      <c r="R26">
        <v>-727.8395119864573</v>
      </c>
      <c r="S26">
        <v>-760.58528014897252</v>
      </c>
      <c r="T26">
        <v>10720.915024060027</v>
      </c>
      <c r="U26">
        <v>-10570.80820538861</v>
      </c>
      <c r="V26">
        <v>-1989.514098061969</v>
      </c>
      <c r="W26">
        <v>-496.49892809182893</v>
      </c>
      <c r="X26" s="2">
        <v>2.3618660243330506E-216</v>
      </c>
    </row>
    <row r="27" spans="1:24" x14ac:dyDescent="0.45">
      <c r="A27">
        <v>26</v>
      </c>
      <c r="B27" t="s">
        <v>1065</v>
      </c>
      <c r="C27">
        <v>1995</v>
      </c>
      <c r="D27">
        <v>29</v>
      </c>
      <c r="E27" t="s">
        <v>19</v>
      </c>
      <c r="F27" t="s">
        <v>17</v>
      </c>
      <c r="G27">
        <v>1306.60550039742</v>
      </c>
      <c r="H27">
        <v>19</v>
      </c>
      <c r="I27">
        <v>1.63</v>
      </c>
      <c r="J27">
        <v>181</v>
      </c>
      <c r="K27">
        <v>2.2599999999999998</v>
      </c>
      <c r="L27">
        <v>0.81100000000000005</v>
      </c>
      <c r="M27">
        <v>6.3</v>
      </c>
      <c r="N27">
        <v>1</v>
      </c>
      <c r="O27">
        <v>1306.60550039742</v>
      </c>
      <c r="P27">
        <v>793.44954672036351</v>
      </c>
      <c r="Q27">
        <v>445.99749126490792</v>
      </c>
      <c r="R27">
        <v>-510.61609174243711</v>
      </c>
      <c r="S27">
        <v>-740.9149711796025</v>
      </c>
      <c r="T27">
        <v>7783.9409888206646</v>
      </c>
      <c r="U27">
        <v>-8121.4745968229572</v>
      </c>
      <c r="V27">
        <v>-1047.1126831905101</v>
      </c>
      <c r="W27">
        <v>-90.124815732151319</v>
      </c>
      <c r="X27" s="2">
        <v>7.2325233591493061E-40</v>
      </c>
    </row>
    <row r="28" spans="1:24" x14ac:dyDescent="0.45">
      <c r="A28">
        <v>27</v>
      </c>
      <c r="B28" t="s">
        <v>1066</v>
      </c>
      <c r="C28">
        <v>2018</v>
      </c>
      <c r="D28">
        <v>25</v>
      </c>
      <c r="E28" t="s">
        <v>28</v>
      </c>
      <c r="F28" t="s">
        <v>17</v>
      </c>
      <c r="G28">
        <v>1306.60550039742</v>
      </c>
      <c r="H28">
        <v>17</v>
      </c>
      <c r="I28">
        <v>2.37</v>
      </c>
      <c r="J28">
        <v>224</v>
      </c>
      <c r="K28">
        <v>3.01</v>
      </c>
      <c r="L28">
        <v>0.97499999999999998</v>
      </c>
      <c r="M28">
        <v>6.3</v>
      </c>
      <c r="N28">
        <v>2.5</v>
      </c>
      <c r="O28">
        <v>1306.60550039742</v>
      </c>
      <c r="P28">
        <v>709.92854180243046</v>
      </c>
      <c r="Q28">
        <v>648.47487993732011</v>
      </c>
      <c r="R28">
        <v>-631.92267707351334</v>
      </c>
      <c r="S28">
        <v>-986.79383329672726</v>
      </c>
      <c r="T28">
        <v>9358.0055044391465</v>
      </c>
      <c r="U28">
        <v>-8121.4745968229572</v>
      </c>
      <c r="V28">
        <v>-2617.7817079762754</v>
      </c>
      <c r="W28">
        <v>-334.95838859315609</v>
      </c>
      <c r="X28" s="2">
        <v>3.3839206198394146E-146</v>
      </c>
    </row>
    <row r="29" spans="1:24" x14ac:dyDescent="0.45">
      <c r="A29">
        <v>28</v>
      </c>
      <c r="B29" t="s">
        <v>1067</v>
      </c>
      <c r="C29">
        <v>1989</v>
      </c>
      <c r="D29">
        <v>25</v>
      </c>
      <c r="E29" t="s">
        <v>155</v>
      </c>
      <c r="F29" t="s">
        <v>13</v>
      </c>
      <c r="G29">
        <v>1306.60550039742</v>
      </c>
      <c r="H29">
        <v>23</v>
      </c>
      <c r="I29">
        <v>2.16</v>
      </c>
      <c r="J29">
        <v>193</v>
      </c>
      <c r="K29">
        <v>2.4500000000000002</v>
      </c>
      <c r="L29">
        <v>0.96099999999999997</v>
      </c>
      <c r="M29">
        <v>7.2</v>
      </c>
      <c r="N29">
        <v>1.5</v>
      </c>
      <c r="O29">
        <v>1306.60550039742</v>
      </c>
      <c r="P29">
        <v>960.49155655622951</v>
      </c>
      <c r="Q29">
        <v>591.0150804492032</v>
      </c>
      <c r="R29">
        <v>-544.46909229994674</v>
      </c>
      <c r="S29">
        <v>-803.20428291594089</v>
      </c>
      <c r="T29">
        <v>9223.6341433497637</v>
      </c>
      <c r="U29">
        <v>-9281.6852535119524</v>
      </c>
      <c r="V29">
        <v>-1570.669024785765</v>
      </c>
      <c r="W29">
        <v>-118.28137276098914</v>
      </c>
      <c r="X29" s="2">
        <v>4.2761457351417676E-52</v>
      </c>
    </row>
    <row r="30" spans="1:24" x14ac:dyDescent="0.45">
      <c r="A30">
        <v>29</v>
      </c>
      <c r="B30" t="s">
        <v>1068</v>
      </c>
      <c r="C30">
        <v>1978</v>
      </c>
      <c r="D30">
        <v>27</v>
      </c>
      <c r="E30" t="s">
        <v>22</v>
      </c>
      <c r="F30" t="s">
        <v>13</v>
      </c>
      <c r="G30">
        <v>1306.60550039742</v>
      </c>
      <c r="H30">
        <v>25</v>
      </c>
      <c r="I30">
        <v>1.74</v>
      </c>
      <c r="J30">
        <v>248</v>
      </c>
      <c r="K30">
        <v>2.19</v>
      </c>
      <c r="L30">
        <v>0.94599999999999995</v>
      </c>
      <c r="M30">
        <v>6.1</v>
      </c>
      <c r="N30">
        <v>2.4</v>
      </c>
      <c r="O30">
        <v>1306.60550039742</v>
      </c>
      <c r="P30">
        <v>1044.0125614741626</v>
      </c>
      <c r="Q30">
        <v>476.0954814729692</v>
      </c>
      <c r="R30">
        <v>-699.6286781885326</v>
      </c>
      <c r="S30">
        <v>-717.96627738200425</v>
      </c>
      <c r="T30">
        <v>9079.6648278968532</v>
      </c>
      <c r="U30">
        <v>-7863.6500064476249</v>
      </c>
      <c r="V30">
        <v>-2513.0704396572241</v>
      </c>
      <c r="W30">
        <v>112.06296956601955</v>
      </c>
      <c r="X30" s="2">
        <v>0</v>
      </c>
    </row>
    <row r="31" spans="1:24" x14ac:dyDescent="0.45">
      <c r="A31">
        <v>30</v>
      </c>
      <c r="B31" t="s">
        <v>1069</v>
      </c>
      <c r="C31">
        <v>1976</v>
      </c>
      <c r="D31">
        <v>21</v>
      </c>
      <c r="E31" t="s">
        <v>59</v>
      </c>
      <c r="F31" t="s">
        <v>13</v>
      </c>
      <c r="G31">
        <v>1306.60550039742</v>
      </c>
      <c r="H31">
        <v>19</v>
      </c>
      <c r="I31">
        <v>2.34</v>
      </c>
      <c r="J31">
        <v>97</v>
      </c>
      <c r="K31">
        <v>3.15</v>
      </c>
      <c r="L31">
        <v>1.079</v>
      </c>
      <c r="M31">
        <v>7.8</v>
      </c>
      <c r="N31">
        <v>1.9</v>
      </c>
      <c r="O31">
        <v>1306.60550039742</v>
      </c>
      <c r="P31">
        <v>793.44954672036351</v>
      </c>
      <c r="Q31">
        <v>640.26633715330331</v>
      </c>
      <c r="R31">
        <v>-273.64508783986963</v>
      </c>
      <c r="S31">
        <v>-1032.6912208919239</v>
      </c>
      <c r="T31">
        <v>10356.192758245988</v>
      </c>
      <c r="U31">
        <v>-10055.159024637947</v>
      </c>
      <c r="V31">
        <v>-1989.514098061969</v>
      </c>
      <c r="W31">
        <v>-254.49528891463524</v>
      </c>
      <c r="X31" s="2">
        <v>2.9792047655417276E-111</v>
      </c>
    </row>
    <row r="32" spans="1:24" x14ac:dyDescent="0.45">
      <c r="A32">
        <v>31</v>
      </c>
      <c r="B32" t="s">
        <v>1070</v>
      </c>
      <c r="C32">
        <v>1947</v>
      </c>
      <c r="D32">
        <v>26</v>
      </c>
      <c r="E32" t="s">
        <v>251</v>
      </c>
      <c r="F32" t="s">
        <v>17</v>
      </c>
      <c r="G32">
        <v>1306.60550039742</v>
      </c>
      <c r="H32">
        <v>21</v>
      </c>
      <c r="I32">
        <v>2.33</v>
      </c>
      <c r="J32">
        <v>123</v>
      </c>
      <c r="K32">
        <v>3.38</v>
      </c>
      <c r="L32">
        <v>1.1359999999999999</v>
      </c>
      <c r="M32">
        <v>7.6</v>
      </c>
      <c r="N32">
        <v>2.6</v>
      </c>
      <c r="O32">
        <v>1306.60550039742</v>
      </c>
      <c r="P32">
        <v>876.97055163829646</v>
      </c>
      <c r="Q32">
        <v>637.5301562252979</v>
      </c>
      <c r="R32">
        <v>-346.99325571447383</v>
      </c>
      <c r="S32">
        <v>-1108.0940719411756</v>
      </c>
      <c r="T32">
        <v>10903.276156967046</v>
      </c>
      <c r="U32">
        <v>-9797.3344342626151</v>
      </c>
      <c r="V32">
        <v>-2722.4929762953266</v>
      </c>
      <c r="W32">
        <v>-250.53237298553131</v>
      </c>
      <c r="X32" s="2">
        <v>1.5673748515556517E-109</v>
      </c>
    </row>
    <row r="33" spans="1:24" x14ac:dyDescent="0.45">
      <c r="A33">
        <v>32</v>
      </c>
      <c r="B33" t="s">
        <v>1071</v>
      </c>
      <c r="C33">
        <v>2018</v>
      </c>
      <c r="D33">
        <v>30</v>
      </c>
      <c r="E33" t="s">
        <v>313</v>
      </c>
      <c r="F33" t="s">
        <v>17</v>
      </c>
      <c r="G33">
        <v>1306.60550039742</v>
      </c>
      <c r="H33">
        <v>10</v>
      </c>
      <c r="I33">
        <v>1.7</v>
      </c>
      <c r="J33">
        <v>269</v>
      </c>
      <c r="K33">
        <v>1.98</v>
      </c>
      <c r="L33">
        <v>0.91200000000000003</v>
      </c>
      <c r="M33">
        <v>6.3</v>
      </c>
      <c r="N33">
        <v>1.9</v>
      </c>
      <c r="O33">
        <v>1306.60550039742</v>
      </c>
      <c r="P33">
        <v>417.60502458966499</v>
      </c>
      <c r="Q33">
        <v>465.15075776094687</v>
      </c>
      <c r="R33">
        <v>-758.87142916417451</v>
      </c>
      <c r="S33">
        <v>-649.12019598920926</v>
      </c>
      <c r="T33">
        <v>8753.3343795369256</v>
      </c>
      <c r="U33">
        <v>-8121.4745968229572</v>
      </c>
      <c r="V33">
        <v>-1989.514098061969</v>
      </c>
      <c r="W33">
        <v>-576.28465775335189</v>
      </c>
      <c r="X33" s="2">
        <v>5.2814495084279246E-251</v>
      </c>
    </row>
    <row r="34" spans="1:24" x14ac:dyDescent="0.45">
      <c r="A34">
        <v>33</v>
      </c>
      <c r="B34" t="s">
        <v>1072</v>
      </c>
      <c r="C34">
        <v>1977</v>
      </c>
      <c r="D34">
        <v>28</v>
      </c>
      <c r="E34" t="s">
        <v>52</v>
      </c>
      <c r="F34" t="s">
        <v>17</v>
      </c>
      <c r="G34">
        <v>1306.60550039742</v>
      </c>
      <c r="H34">
        <v>20</v>
      </c>
      <c r="I34">
        <v>2.79</v>
      </c>
      <c r="J34">
        <v>166</v>
      </c>
      <c r="K34">
        <v>3.03</v>
      </c>
      <c r="L34">
        <v>1.218</v>
      </c>
      <c r="M34">
        <v>8.3000000000000007</v>
      </c>
      <c r="N34">
        <v>2.6</v>
      </c>
      <c r="O34">
        <v>1306.60550039742</v>
      </c>
      <c r="P34">
        <v>835.21004917932999</v>
      </c>
      <c r="Q34">
        <v>763.39447891355405</v>
      </c>
      <c r="R34">
        <v>-468.29984104555007</v>
      </c>
      <c r="S34">
        <v>-993.35060295318385</v>
      </c>
      <c r="T34">
        <v>11690.308414776287</v>
      </c>
      <c r="U34">
        <v>-10699.720500576279</v>
      </c>
      <c r="V34">
        <v>-2722.4929762953266</v>
      </c>
      <c r="W34">
        <v>-288.34547760374835</v>
      </c>
      <c r="X34" s="2">
        <v>5.931304153302931E-126</v>
      </c>
    </row>
    <row r="35" spans="1:24" x14ac:dyDescent="0.45">
      <c r="A35">
        <v>34</v>
      </c>
      <c r="B35" t="s">
        <v>831</v>
      </c>
      <c r="C35">
        <v>1987</v>
      </c>
      <c r="D35">
        <v>24</v>
      </c>
      <c r="E35" t="s">
        <v>40</v>
      </c>
      <c r="F35" t="s">
        <v>13</v>
      </c>
      <c r="G35">
        <v>1306.60550039742</v>
      </c>
      <c r="H35">
        <v>21</v>
      </c>
      <c r="I35">
        <v>2.0499999999999998</v>
      </c>
      <c r="J35">
        <v>292</v>
      </c>
      <c r="K35">
        <v>2.25</v>
      </c>
      <c r="L35">
        <v>1.03</v>
      </c>
      <c r="M35">
        <v>7</v>
      </c>
      <c r="N35">
        <v>2.2999999999999998</v>
      </c>
      <c r="O35">
        <v>1306.60550039742</v>
      </c>
      <c r="P35">
        <v>876.97055163829646</v>
      </c>
      <c r="Q35">
        <v>560.91709024114186</v>
      </c>
      <c r="R35">
        <v>-823.75634689940125</v>
      </c>
      <c r="S35">
        <v>-737.63658635137426</v>
      </c>
      <c r="T35">
        <v>9885.8929944331503</v>
      </c>
      <c r="U35">
        <v>-9023.8606631366201</v>
      </c>
      <c r="V35">
        <v>-2408.3591713381729</v>
      </c>
      <c r="W35">
        <v>-363.22663101556009</v>
      </c>
      <c r="X35" s="2">
        <v>1.7892806677619063E-158</v>
      </c>
    </row>
    <row r="36" spans="1:24" x14ac:dyDescent="0.45">
      <c r="A36">
        <v>35</v>
      </c>
      <c r="B36" t="s">
        <v>1073</v>
      </c>
      <c r="C36">
        <v>1947</v>
      </c>
      <c r="D36">
        <v>24</v>
      </c>
      <c r="E36" t="s">
        <v>73</v>
      </c>
      <c r="F36" t="s">
        <v>17</v>
      </c>
      <c r="G36">
        <v>1306.60550039742</v>
      </c>
      <c r="H36">
        <v>22</v>
      </c>
      <c r="I36">
        <v>2.4700000000000002</v>
      </c>
      <c r="J36">
        <v>193</v>
      </c>
      <c r="K36">
        <v>2.83</v>
      </c>
      <c r="L36">
        <v>1.179</v>
      </c>
      <c r="M36">
        <v>7.5</v>
      </c>
      <c r="N36">
        <v>3.1</v>
      </c>
      <c r="O36">
        <v>1306.60550039742</v>
      </c>
      <c r="P36">
        <v>918.73105409726304</v>
      </c>
      <c r="Q36">
        <v>675.83668921737592</v>
      </c>
      <c r="R36">
        <v>-544.46909229994674</v>
      </c>
      <c r="S36">
        <v>-927.78290638861733</v>
      </c>
      <c r="T36">
        <v>11315.988194598722</v>
      </c>
      <c r="U36">
        <v>-9668.4221390749499</v>
      </c>
      <c r="V36">
        <v>-3246.0493178905813</v>
      </c>
      <c r="W36">
        <v>-169.56201734331398</v>
      </c>
      <c r="X36" s="2">
        <v>2.2916670868687054E-74</v>
      </c>
    </row>
    <row r="37" spans="1:24" x14ac:dyDescent="0.45">
      <c r="A37">
        <v>36</v>
      </c>
      <c r="B37" t="s">
        <v>1044</v>
      </c>
      <c r="C37">
        <v>1986</v>
      </c>
      <c r="D37">
        <v>28</v>
      </c>
      <c r="E37" t="s">
        <v>43</v>
      </c>
      <c r="F37" t="s">
        <v>13</v>
      </c>
      <c r="G37">
        <v>1306.60550039742</v>
      </c>
      <c r="H37">
        <v>20</v>
      </c>
      <c r="I37">
        <v>2.79</v>
      </c>
      <c r="J37">
        <v>207</v>
      </c>
      <c r="K37">
        <v>3.4</v>
      </c>
      <c r="L37">
        <v>1.208</v>
      </c>
      <c r="M37">
        <v>8.1999999999999993</v>
      </c>
      <c r="N37">
        <v>2.7</v>
      </c>
      <c r="O37">
        <v>1306.60550039742</v>
      </c>
      <c r="P37">
        <v>835.21004917932999</v>
      </c>
      <c r="Q37">
        <v>763.39447891355405</v>
      </c>
      <c r="R37">
        <v>-583.96425961704131</v>
      </c>
      <c r="S37">
        <v>-1114.6508415976321</v>
      </c>
      <c r="T37">
        <v>11594.328871141013</v>
      </c>
      <c r="U37">
        <v>-10570.80820538861</v>
      </c>
      <c r="V37">
        <v>-2827.2042446143773</v>
      </c>
      <c r="W37">
        <v>-597.08865158634262</v>
      </c>
      <c r="X37" s="2">
        <v>4.8718443990953189E-260</v>
      </c>
    </row>
    <row r="38" spans="1:24" x14ac:dyDescent="0.45">
      <c r="A38">
        <v>37</v>
      </c>
      <c r="B38" t="s">
        <v>1074</v>
      </c>
      <c r="C38">
        <v>1964</v>
      </c>
      <c r="D38">
        <v>23</v>
      </c>
      <c r="E38" t="s">
        <v>15</v>
      </c>
      <c r="F38" t="s">
        <v>13</v>
      </c>
      <c r="G38">
        <v>1306.60550039742</v>
      </c>
      <c r="H38">
        <v>20</v>
      </c>
      <c r="I38">
        <v>1.65</v>
      </c>
      <c r="J38">
        <v>207</v>
      </c>
      <c r="K38">
        <v>2.39</v>
      </c>
      <c r="L38">
        <v>1.006</v>
      </c>
      <c r="M38">
        <v>6.3</v>
      </c>
      <c r="N38">
        <v>2.8</v>
      </c>
      <c r="O38">
        <v>1306.60550039742</v>
      </c>
      <c r="P38">
        <v>835.21004917932999</v>
      </c>
      <c r="Q38">
        <v>451.46985312091903</v>
      </c>
      <c r="R38">
        <v>-583.96425961704131</v>
      </c>
      <c r="S38">
        <v>-783.53397394657088</v>
      </c>
      <c r="T38">
        <v>9655.5420897084932</v>
      </c>
      <c r="U38">
        <v>-8121.4745968229572</v>
      </c>
      <c r="V38">
        <v>-2931.9155129334281</v>
      </c>
      <c r="W38">
        <v>-172.06085091383511</v>
      </c>
      <c r="X38" s="2">
        <v>1.8833103647696021E-75</v>
      </c>
    </row>
    <row r="39" spans="1:24" x14ac:dyDescent="0.45">
      <c r="A39">
        <v>38</v>
      </c>
      <c r="B39" t="s">
        <v>1075</v>
      </c>
      <c r="C39">
        <v>1993</v>
      </c>
      <c r="D39">
        <v>25</v>
      </c>
      <c r="E39" t="s">
        <v>155</v>
      </c>
      <c r="F39" t="s">
        <v>13</v>
      </c>
      <c r="G39">
        <v>1306.60550039742</v>
      </c>
      <c r="H39">
        <v>18</v>
      </c>
      <c r="I39">
        <v>2.56</v>
      </c>
      <c r="J39">
        <v>186</v>
      </c>
      <c r="K39">
        <v>2.9</v>
      </c>
      <c r="L39">
        <v>1.1060000000000001</v>
      </c>
      <c r="M39">
        <v>6.9</v>
      </c>
      <c r="N39">
        <v>3.1</v>
      </c>
      <c r="O39">
        <v>1306.60550039742</v>
      </c>
      <c r="P39">
        <v>751.68904426139693</v>
      </c>
      <c r="Q39">
        <v>700.46231756942598</v>
      </c>
      <c r="R39">
        <v>-524.7215086413994</v>
      </c>
      <c r="S39">
        <v>-950.73160018621559</v>
      </c>
      <c r="T39">
        <v>10615.337526061227</v>
      </c>
      <c r="U39">
        <v>-8894.9483679489549</v>
      </c>
      <c r="V39">
        <v>-3246.0493178905813</v>
      </c>
      <c r="W39">
        <v>-242.35640637768074</v>
      </c>
      <c r="X39" s="2">
        <v>5.5712167643029088E-106</v>
      </c>
    </row>
    <row r="40" spans="1:24" x14ac:dyDescent="0.45">
      <c r="A40">
        <v>39</v>
      </c>
      <c r="B40" t="s">
        <v>1045</v>
      </c>
      <c r="C40">
        <v>1993</v>
      </c>
      <c r="D40">
        <v>28</v>
      </c>
      <c r="E40" t="s">
        <v>73</v>
      </c>
      <c r="F40" t="s">
        <v>17</v>
      </c>
      <c r="G40">
        <v>1306.60550039742</v>
      </c>
      <c r="H40">
        <v>14</v>
      </c>
      <c r="I40">
        <v>2.48</v>
      </c>
      <c r="J40">
        <v>227</v>
      </c>
      <c r="K40">
        <v>2.93</v>
      </c>
      <c r="L40">
        <v>1.0880000000000001</v>
      </c>
      <c r="M40">
        <v>7.6</v>
      </c>
      <c r="N40">
        <v>2.2000000000000002</v>
      </c>
      <c r="O40">
        <v>1306.60550039742</v>
      </c>
      <c r="P40">
        <v>584.64703442553105</v>
      </c>
      <c r="Q40">
        <v>678.57287014538133</v>
      </c>
      <c r="R40">
        <v>-640.38592721289069</v>
      </c>
      <c r="S40">
        <v>-960.56675467090065</v>
      </c>
      <c r="T40">
        <v>10442.574347517735</v>
      </c>
      <c r="U40">
        <v>-9797.3344342626151</v>
      </c>
      <c r="V40">
        <v>-2303.6479030191226</v>
      </c>
      <c r="W40">
        <v>-689.53526667946107</v>
      </c>
      <c r="X40" s="2">
        <v>3.4565162537090842E-300</v>
      </c>
    </row>
    <row r="41" spans="1:24" x14ac:dyDescent="0.45">
      <c r="A41">
        <v>40</v>
      </c>
      <c r="B41" t="s">
        <v>1065</v>
      </c>
      <c r="C41">
        <v>1992</v>
      </c>
      <c r="D41">
        <v>26</v>
      </c>
      <c r="E41" t="s">
        <v>52</v>
      </c>
      <c r="F41" t="s">
        <v>17</v>
      </c>
      <c r="G41">
        <v>1306.60550039742</v>
      </c>
      <c r="H41">
        <v>19</v>
      </c>
      <c r="I41">
        <v>1.63</v>
      </c>
      <c r="J41">
        <v>181</v>
      </c>
      <c r="K41">
        <v>2.2599999999999998</v>
      </c>
      <c r="L41">
        <v>0.81100000000000005</v>
      </c>
      <c r="M41">
        <v>6.3</v>
      </c>
      <c r="N41">
        <v>1</v>
      </c>
      <c r="O41">
        <v>1306.60550039742</v>
      </c>
      <c r="P41">
        <v>793.44954672036351</v>
      </c>
      <c r="Q41">
        <v>445.99749126490792</v>
      </c>
      <c r="R41">
        <v>-510.61609174243711</v>
      </c>
      <c r="S41">
        <v>-740.9149711796025</v>
      </c>
      <c r="T41">
        <v>7783.9409888206646</v>
      </c>
      <c r="U41">
        <v>-8121.4745968229572</v>
      </c>
      <c r="V41">
        <v>-1047.1126831905101</v>
      </c>
      <c r="W41">
        <v>-90.124815732151319</v>
      </c>
      <c r="X41" s="2">
        <v>7.2325233591493061E-40</v>
      </c>
    </row>
    <row r="42" spans="1:24" x14ac:dyDescent="0.45">
      <c r="A42">
        <v>41</v>
      </c>
      <c r="B42" t="s">
        <v>1059</v>
      </c>
      <c r="C42">
        <v>1999</v>
      </c>
      <c r="D42">
        <v>35</v>
      </c>
      <c r="E42" t="s">
        <v>317</v>
      </c>
      <c r="F42" t="s">
        <v>17</v>
      </c>
      <c r="G42">
        <v>1306.60550039742</v>
      </c>
      <c r="H42">
        <v>24</v>
      </c>
      <c r="I42">
        <v>2.3199999999999998</v>
      </c>
      <c r="J42">
        <v>334</v>
      </c>
      <c r="K42">
        <v>2.66</v>
      </c>
      <c r="L42">
        <v>1.0309999999999999</v>
      </c>
      <c r="M42">
        <v>6.8</v>
      </c>
      <c r="N42">
        <v>2.5</v>
      </c>
      <c r="O42">
        <v>1306.60550039742</v>
      </c>
      <c r="P42">
        <v>1002.252059015196</v>
      </c>
      <c r="Q42">
        <v>634.79397529729226</v>
      </c>
      <c r="R42">
        <v>-942.24184885068507</v>
      </c>
      <c r="S42">
        <v>-872.05036430873577</v>
      </c>
      <c r="T42">
        <v>9895.4909487966761</v>
      </c>
      <c r="U42">
        <v>-8766.0360727612879</v>
      </c>
      <c r="V42">
        <v>-2617.7817079762754</v>
      </c>
      <c r="W42">
        <v>-358.96751039039918</v>
      </c>
      <c r="X42" s="2">
        <v>1.2658756759794947E-156</v>
      </c>
    </row>
    <row r="43" spans="1:24" x14ac:dyDescent="0.45">
      <c r="A43">
        <v>42</v>
      </c>
      <c r="B43" t="s">
        <v>1041</v>
      </c>
      <c r="C43">
        <v>1966</v>
      </c>
      <c r="D43">
        <v>28</v>
      </c>
      <c r="E43" t="s">
        <v>65</v>
      </c>
      <c r="F43" t="s">
        <v>17</v>
      </c>
      <c r="G43">
        <v>1306.60550039742</v>
      </c>
      <c r="H43">
        <v>22</v>
      </c>
      <c r="I43">
        <v>2.13</v>
      </c>
      <c r="J43">
        <v>240</v>
      </c>
      <c r="K43">
        <v>2.59</v>
      </c>
      <c r="L43">
        <v>0.91400000000000003</v>
      </c>
      <c r="M43">
        <v>6.8</v>
      </c>
      <c r="N43">
        <v>1.4</v>
      </c>
      <c r="O43">
        <v>1306.60550039742</v>
      </c>
      <c r="P43">
        <v>918.73105409726304</v>
      </c>
      <c r="Q43">
        <v>582.8065376651864</v>
      </c>
      <c r="R43">
        <v>-677.06001115019285</v>
      </c>
      <c r="S43">
        <v>-849.1016705111374</v>
      </c>
      <c r="T43">
        <v>8772.5302882639789</v>
      </c>
      <c r="U43">
        <v>-8766.0360727612879</v>
      </c>
      <c r="V43">
        <v>-1465.957756466714</v>
      </c>
      <c r="W43">
        <v>-177.48213046548312</v>
      </c>
      <c r="X43" s="2">
        <v>8.3270294842834514E-78</v>
      </c>
    </row>
    <row r="44" spans="1:24" x14ac:dyDescent="0.45">
      <c r="A44">
        <v>43</v>
      </c>
      <c r="B44" t="s">
        <v>1076</v>
      </c>
      <c r="C44">
        <v>1974</v>
      </c>
      <c r="D44">
        <v>24</v>
      </c>
      <c r="E44" t="s">
        <v>313</v>
      </c>
      <c r="F44" t="s">
        <v>17</v>
      </c>
      <c r="G44">
        <v>1306.60550039742</v>
      </c>
      <c r="H44">
        <v>13</v>
      </c>
      <c r="I44">
        <v>2.41</v>
      </c>
      <c r="J44">
        <v>195</v>
      </c>
      <c r="K44">
        <v>2.42</v>
      </c>
      <c r="L44">
        <v>1.119</v>
      </c>
      <c r="M44">
        <v>7.5</v>
      </c>
      <c r="N44">
        <v>2.6</v>
      </c>
      <c r="O44">
        <v>1306.60550039742</v>
      </c>
      <c r="P44">
        <v>542.88653196656446</v>
      </c>
      <c r="Q44">
        <v>659.41960364934243</v>
      </c>
      <c r="R44">
        <v>-550.11125905953168</v>
      </c>
      <c r="S44">
        <v>-793.36912843125583</v>
      </c>
      <c r="T44">
        <v>10740.110932787082</v>
      </c>
      <c r="U44">
        <v>-9668.4221390749499</v>
      </c>
      <c r="V44">
        <v>-2722.4929762953266</v>
      </c>
      <c r="W44">
        <v>-485.37293406065464</v>
      </c>
      <c r="X44" s="2">
        <v>1.6040321631605176E-211</v>
      </c>
    </row>
    <row r="45" spans="1:24" x14ac:dyDescent="0.45">
      <c r="A45">
        <v>44</v>
      </c>
      <c r="B45" t="s">
        <v>1064</v>
      </c>
      <c r="C45">
        <v>1954</v>
      </c>
      <c r="D45">
        <v>27</v>
      </c>
      <c r="E45" t="s">
        <v>28</v>
      </c>
      <c r="F45" t="s">
        <v>17</v>
      </c>
      <c r="G45">
        <v>1306.60550039742</v>
      </c>
      <c r="H45">
        <v>23</v>
      </c>
      <c r="I45">
        <v>2.75</v>
      </c>
      <c r="J45">
        <v>198</v>
      </c>
      <c r="K45">
        <v>3.12</v>
      </c>
      <c r="L45">
        <v>1.111</v>
      </c>
      <c r="M45">
        <v>8.4</v>
      </c>
      <c r="N45">
        <v>1.6</v>
      </c>
      <c r="O45">
        <v>1306.60550039742</v>
      </c>
      <c r="P45">
        <v>960.49155655622951</v>
      </c>
      <c r="Q45">
        <v>752.44975520153173</v>
      </c>
      <c r="R45">
        <v>-558.57450919890914</v>
      </c>
      <c r="S45">
        <v>-1022.8560664072389</v>
      </c>
      <c r="T45">
        <v>10663.327297878863</v>
      </c>
      <c r="U45">
        <v>-10828.632795763944</v>
      </c>
      <c r="V45">
        <v>-1675.3802931048162</v>
      </c>
      <c r="W45">
        <v>-402.56955444086498</v>
      </c>
      <c r="X45" s="2">
        <v>1.466438736273639E-175</v>
      </c>
    </row>
    <row r="46" spans="1:24" x14ac:dyDescent="0.45">
      <c r="A46">
        <v>45</v>
      </c>
      <c r="B46" t="s">
        <v>1040</v>
      </c>
      <c r="C46">
        <v>1997</v>
      </c>
      <c r="D46">
        <v>25</v>
      </c>
      <c r="E46" t="s">
        <v>301</v>
      </c>
      <c r="F46" t="s">
        <v>17</v>
      </c>
      <c r="G46">
        <v>1306.60550039742</v>
      </c>
      <c r="H46">
        <v>18</v>
      </c>
      <c r="I46">
        <v>1.74</v>
      </c>
      <c r="J46">
        <v>284</v>
      </c>
      <c r="K46">
        <v>2.17</v>
      </c>
      <c r="L46">
        <v>0.73699999999999999</v>
      </c>
      <c r="M46">
        <v>5.3</v>
      </c>
      <c r="N46">
        <v>1.3</v>
      </c>
      <c r="O46">
        <v>1306.60550039742</v>
      </c>
      <c r="P46">
        <v>751.68904426139693</v>
      </c>
      <c r="Q46">
        <v>476.0954814729692</v>
      </c>
      <c r="R46">
        <v>-801.1876798610615</v>
      </c>
      <c r="S46">
        <v>-711.40950772554754</v>
      </c>
      <c r="T46">
        <v>7073.6923659196418</v>
      </c>
      <c r="U46">
        <v>-6832.3516449462977</v>
      </c>
      <c r="V46">
        <v>-1361.2464881476633</v>
      </c>
      <c r="W46">
        <v>-98.112928629142289</v>
      </c>
      <c r="X46" s="2">
        <v>2.4552543716892845E-43</v>
      </c>
    </row>
    <row r="47" spans="1:24" x14ac:dyDescent="0.45">
      <c r="A47">
        <v>46</v>
      </c>
      <c r="B47" t="s">
        <v>1077</v>
      </c>
      <c r="C47">
        <v>1966</v>
      </c>
      <c r="D47">
        <v>34</v>
      </c>
      <c r="E47" t="s">
        <v>28</v>
      </c>
      <c r="F47" t="s">
        <v>17</v>
      </c>
      <c r="G47">
        <v>1306.60550039742</v>
      </c>
      <c r="H47">
        <v>19</v>
      </c>
      <c r="I47">
        <v>2.41</v>
      </c>
      <c r="J47">
        <v>252</v>
      </c>
      <c r="K47">
        <v>2.73</v>
      </c>
      <c r="L47">
        <v>1.0029999999999999</v>
      </c>
      <c r="M47">
        <v>7.5</v>
      </c>
      <c r="N47">
        <v>1.6</v>
      </c>
      <c r="O47">
        <v>1306.60550039742</v>
      </c>
      <c r="P47">
        <v>793.44954672036351</v>
      </c>
      <c r="Q47">
        <v>659.41960364934243</v>
      </c>
      <c r="R47">
        <v>-710.91301170770248</v>
      </c>
      <c r="S47">
        <v>-894.99905810633402</v>
      </c>
      <c r="T47">
        <v>9626.7482266179104</v>
      </c>
      <c r="U47">
        <v>-9668.4221390749499</v>
      </c>
      <c r="V47">
        <v>-1675.3802931048162</v>
      </c>
      <c r="W47">
        <v>-563.49162460876551</v>
      </c>
      <c r="X47" s="2">
        <v>1.8997516645767443E-245</v>
      </c>
    </row>
    <row r="48" spans="1:24" x14ac:dyDescent="0.45">
      <c r="A48">
        <v>47</v>
      </c>
      <c r="B48" t="s">
        <v>839</v>
      </c>
      <c r="C48">
        <v>1971</v>
      </c>
      <c r="D48">
        <v>21</v>
      </c>
      <c r="E48" t="s">
        <v>94</v>
      </c>
      <c r="F48" t="s">
        <v>13</v>
      </c>
      <c r="G48">
        <v>1306.60550039742</v>
      </c>
      <c r="H48">
        <v>24</v>
      </c>
      <c r="I48">
        <v>1.82</v>
      </c>
      <c r="J48">
        <v>301</v>
      </c>
      <c r="K48">
        <v>2.2000000000000002</v>
      </c>
      <c r="L48">
        <v>0.95199999999999996</v>
      </c>
      <c r="M48">
        <v>6</v>
      </c>
      <c r="N48">
        <v>2.5</v>
      </c>
      <c r="O48">
        <v>1306.60550039742</v>
      </c>
      <c r="P48">
        <v>1002.252059015196</v>
      </c>
      <c r="Q48">
        <v>497.98492889701379</v>
      </c>
      <c r="R48">
        <v>-849.14609731753353</v>
      </c>
      <c r="S48">
        <v>-721.2446622102326</v>
      </c>
      <c r="T48">
        <v>9137.2525540780171</v>
      </c>
      <c r="U48">
        <v>-7734.7377112599597</v>
      </c>
      <c r="V48">
        <v>-2617.7817079762754</v>
      </c>
      <c r="W48">
        <v>21.184863623645469</v>
      </c>
      <c r="X48" s="2">
        <v>0</v>
      </c>
    </row>
    <row r="49" spans="1:24" x14ac:dyDescent="0.45">
      <c r="A49">
        <v>48</v>
      </c>
      <c r="B49" t="s">
        <v>1063</v>
      </c>
      <c r="C49">
        <v>1977</v>
      </c>
      <c r="D49">
        <v>38</v>
      </c>
      <c r="E49" t="s">
        <v>19</v>
      </c>
      <c r="F49" t="s">
        <v>17</v>
      </c>
      <c r="G49">
        <v>1306.60550039742</v>
      </c>
      <c r="H49">
        <v>19</v>
      </c>
      <c r="I49">
        <v>2.88</v>
      </c>
      <c r="J49">
        <v>248</v>
      </c>
      <c r="K49">
        <v>2.76</v>
      </c>
      <c r="L49">
        <v>1.1870000000000001</v>
      </c>
      <c r="M49">
        <v>7.9</v>
      </c>
      <c r="N49">
        <v>2.7</v>
      </c>
      <c r="O49">
        <v>1306.60550039742</v>
      </c>
      <c r="P49">
        <v>793.44954672036351</v>
      </c>
      <c r="Q49">
        <v>788.02010726560411</v>
      </c>
      <c r="R49">
        <v>-699.6286781885326</v>
      </c>
      <c r="S49">
        <v>-904.83421259101897</v>
      </c>
      <c r="T49">
        <v>11392.771829506941</v>
      </c>
      <c r="U49">
        <v>-10184.071319825614</v>
      </c>
      <c r="V49">
        <v>-2827.2042446143773</v>
      </c>
      <c r="W49">
        <v>-334.89147132921471</v>
      </c>
      <c r="X49" s="2">
        <v>3.6181116566141607E-146</v>
      </c>
    </row>
    <row r="50" spans="1:24" x14ac:dyDescent="0.45">
      <c r="A50">
        <v>49</v>
      </c>
      <c r="B50" t="s">
        <v>843</v>
      </c>
      <c r="C50">
        <v>1970</v>
      </c>
      <c r="D50">
        <v>34</v>
      </c>
      <c r="E50" t="s">
        <v>25</v>
      </c>
      <c r="F50" t="s">
        <v>17</v>
      </c>
      <c r="G50">
        <v>1306.60550039742</v>
      </c>
      <c r="H50">
        <v>22</v>
      </c>
      <c r="I50">
        <v>1.1200000000000001</v>
      </c>
      <c r="J50">
        <v>268</v>
      </c>
      <c r="K50">
        <v>1.77</v>
      </c>
      <c r="L50">
        <v>0.85299999999999998</v>
      </c>
      <c r="M50">
        <v>5.8</v>
      </c>
      <c r="N50">
        <v>1.8</v>
      </c>
      <c r="O50">
        <v>1306.60550039742</v>
      </c>
      <c r="P50">
        <v>918.73105409726304</v>
      </c>
      <c r="Q50">
        <v>306.45226393662386</v>
      </c>
      <c r="R50">
        <v>-756.05034578438199</v>
      </c>
      <c r="S50">
        <v>-580.27411459641439</v>
      </c>
      <c r="T50">
        <v>8187.0550720888114</v>
      </c>
      <c r="U50">
        <v>-7476.9131208846275</v>
      </c>
      <c r="V50">
        <v>-1884.8028297429182</v>
      </c>
      <c r="W50">
        <v>20.803479511776459</v>
      </c>
      <c r="X50" s="2">
        <v>0</v>
      </c>
    </row>
    <row r="51" spans="1:24" x14ac:dyDescent="0.45">
      <c r="A51">
        <v>50</v>
      </c>
      <c r="B51" t="s">
        <v>1061</v>
      </c>
      <c r="C51">
        <v>2015</v>
      </c>
      <c r="D51">
        <v>31</v>
      </c>
      <c r="E51" t="s">
        <v>37</v>
      </c>
      <c r="F51" t="s">
        <v>17</v>
      </c>
      <c r="G51">
        <v>1306.60550039742</v>
      </c>
      <c r="H51">
        <v>16</v>
      </c>
      <c r="I51">
        <v>2.16</v>
      </c>
      <c r="J51">
        <v>242</v>
      </c>
      <c r="K51">
        <v>2.33</v>
      </c>
      <c r="L51">
        <v>1.073</v>
      </c>
      <c r="M51">
        <v>7.7</v>
      </c>
      <c r="N51">
        <v>2</v>
      </c>
      <c r="O51">
        <v>1306.60550039742</v>
      </c>
      <c r="P51">
        <v>668.16803934346399</v>
      </c>
      <c r="Q51">
        <v>591.0150804492032</v>
      </c>
      <c r="R51">
        <v>-682.70217790977779</v>
      </c>
      <c r="S51">
        <v>-763.86366497720087</v>
      </c>
      <c r="T51">
        <v>10298.605032064825</v>
      </c>
      <c r="U51">
        <v>-9926.2467294502821</v>
      </c>
      <c r="V51">
        <v>-2094.2253663810202</v>
      </c>
      <c r="W51">
        <v>-602.64428646336955</v>
      </c>
      <c r="X51" s="2">
        <v>1.8832667484697393E-262</v>
      </c>
    </row>
    <row r="52" spans="1:24" x14ac:dyDescent="0.45">
      <c r="A52">
        <v>51</v>
      </c>
      <c r="B52" t="s">
        <v>831</v>
      </c>
      <c r="C52">
        <v>1986</v>
      </c>
      <c r="D52">
        <v>23</v>
      </c>
      <c r="E52" t="s">
        <v>40</v>
      </c>
      <c r="F52" t="s">
        <v>13</v>
      </c>
      <c r="G52">
        <v>1306.60550039742</v>
      </c>
      <c r="H52">
        <v>21</v>
      </c>
      <c r="I52">
        <v>2.0499999999999998</v>
      </c>
      <c r="J52">
        <v>292</v>
      </c>
      <c r="K52">
        <v>2.25</v>
      </c>
      <c r="L52">
        <v>1.03</v>
      </c>
      <c r="M52">
        <v>7</v>
      </c>
      <c r="N52">
        <v>2.2999999999999998</v>
      </c>
      <c r="O52">
        <v>1306.60550039742</v>
      </c>
      <c r="P52">
        <v>876.97055163829646</v>
      </c>
      <c r="Q52">
        <v>560.91709024114186</v>
      </c>
      <c r="R52">
        <v>-823.75634689940125</v>
      </c>
      <c r="S52">
        <v>-737.63658635137426</v>
      </c>
      <c r="T52">
        <v>9885.8929944331503</v>
      </c>
      <c r="U52">
        <v>-9023.8606631366201</v>
      </c>
      <c r="V52">
        <v>-2408.3591713381729</v>
      </c>
      <c r="W52">
        <v>-363.22663101556009</v>
      </c>
      <c r="X52" s="2">
        <v>1.7892806677619063E-158</v>
      </c>
    </row>
    <row r="53" spans="1:24" x14ac:dyDescent="0.45">
      <c r="A53">
        <v>52</v>
      </c>
      <c r="B53" t="s">
        <v>1070</v>
      </c>
      <c r="C53">
        <v>1953</v>
      </c>
      <c r="D53">
        <v>32</v>
      </c>
      <c r="E53" t="s">
        <v>226</v>
      </c>
      <c r="F53" t="s">
        <v>17</v>
      </c>
      <c r="G53">
        <v>1306.60550039742</v>
      </c>
      <c r="H53">
        <v>21</v>
      </c>
      <c r="I53">
        <v>2.33</v>
      </c>
      <c r="J53">
        <v>123</v>
      </c>
      <c r="K53">
        <v>3.38</v>
      </c>
      <c r="L53">
        <v>1.1359999999999999</v>
      </c>
      <c r="M53">
        <v>7.6</v>
      </c>
      <c r="N53">
        <v>2.6</v>
      </c>
      <c r="O53">
        <v>1306.60550039742</v>
      </c>
      <c r="P53">
        <v>876.97055163829646</v>
      </c>
      <c r="Q53">
        <v>637.5301562252979</v>
      </c>
      <c r="R53">
        <v>-346.99325571447383</v>
      </c>
      <c r="S53">
        <v>-1108.0940719411756</v>
      </c>
      <c r="T53">
        <v>10903.276156967046</v>
      </c>
      <c r="U53">
        <v>-9797.3344342626151</v>
      </c>
      <c r="V53">
        <v>-2722.4929762953266</v>
      </c>
      <c r="W53">
        <v>-250.53237298553131</v>
      </c>
      <c r="X53" s="2">
        <v>1.5673748515556517E-109</v>
      </c>
    </row>
    <row r="54" spans="1:24" x14ac:dyDescent="0.45">
      <c r="A54">
        <v>53</v>
      </c>
      <c r="B54" t="s">
        <v>850</v>
      </c>
      <c r="C54">
        <v>1952</v>
      </c>
      <c r="D54">
        <v>26</v>
      </c>
      <c r="E54" t="s">
        <v>237</v>
      </c>
      <c r="F54" t="s">
        <v>13</v>
      </c>
      <c r="G54">
        <v>1306.60550039742</v>
      </c>
      <c r="H54">
        <v>24</v>
      </c>
      <c r="I54">
        <v>2.48</v>
      </c>
      <c r="J54">
        <v>152</v>
      </c>
      <c r="K54">
        <v>3</v>
      </c>
      <c r="L54">
        <v>1.048</v>
      </c>
      <c r="M54">
        <v>7.4</v>
      </c>
      <c r="N54">
        <v>2</v>
      </c>
      <c r="O54">
        <v>1306.60550039742</v>
      </c>
      <c r="P54">
        <v>1002.252059015196</v>
      </c>
      <c r="Q54">
        <v>678.57287014538133</v>
      </c>
      <c r="R54">
        <v>-428.80467372845544</v>
      </c>
      <c r="S54">
        <v>-983.51544846849902</v>
      </c>
      <c r="T54">
        <v>10058.656172976642</v>
      </c>
      <c r="U54">
        <v>-9539.5098438872847</v>
      </c>
      <c r="V54">
        <v>-2094.2253663810202</v>
      </c>
      <c r="W54">
        <v>3.1270069379843335E-2</v>
      </c>
      <c r="X54" s="2">
        <v>0</v>
      </c>
    </row>
    <row r="55" spans="1:24" x14ac:dyDescent="0.45">
      <c r="A55">
        <v>54</v>
      </c>
      <c r="B55" t="s">
        <v>1078</v>
      </c>
      <c r="C55">
        <v>2001</v>
      </c>
      <c r="D55">
        <v>34</v>
      </c>
      <c r="E55" t="s">
        <v>317</v>
      </c>
      <c r="F55" t="s">
        <v>17</v>
      </c>
      <c r="G55">
        <v>1306.60550039742</v>
      </c>
      <c r="H55">
        <v>22</v>
      </c>
      <c r="I55">
        <v>2.98</v>
      </c>
      <c r="J55">
        <v>293</v>
      </c>
      <c r="K55">
        <v>3.11</v>
      </c>
      <c r="L55">
        <v>1.075</v>
      </c>
      <c r="M55">
        <v>8.3000000000000007</v>
      </c>
      <c r="N55">
        <v>1.4</v>
      </c>
      <c r="O55">
        <v>1306.60550039742</v>
      </c>
      <c r="P55">
        <v>918.73105409726304</v>
      </c>
      <c r="Q55">
        <v>815.38191654565992</v>
      </c>
      <c r="R55">
        <v>-826.57743027919378</v>
      </c>
      <c r="S55">
        <v>-1019.5776815790106</v>
      </c>
      <c r="T55">
        <v>10317.800940791878</v>
      </c>
      <c r="U55">
        <v>-10699.720500576279</v>
      </c>
      <c r="V55">
        <v>-1465.957756466714</v>
      </c>
      <c r="W55">
        <v>-653.31395706897615</v>
      </c>
      <c r="X55" s="2">
        <v>1.8593172330557261E-284</v>
      </c>
    </row>
    <row r="56" spans="1:24" x14ac:dyDescent="0.45">
      <c r="A56">
        <v>55</v>
      </c>
      <c r="B56" t="s">
        <v>831</v>
      </c>
      <c r="C56">
        <v>1992</v>
      </c>
      <c r="D56">
        <v>29</v>
      </c>
      <c r="E56" t="s">
        <v>40</v>
      </c>
      <c r="F56" t="s">
        <v>13</v>
      </c>
      <c r="G56">
        <v>1306.60550039742</v>
      </c>
      <c r="H56">
        <v>21</v>
      </c>
      <c r="I56">
        <v>2.0499999999999998</v>
      </c>
      <c r="J56">
        <v>292</v>
      </c>
      <c r="K56">
        <v>2.25</v>
      </c>
      <c r="L56">
        <v>1.03</v>
      </c>
      <c r="M56">
        <v>7</v>
      </c>
      <c r="N56">
        <v>2.2999999999999998</v>
      </c>
      <c r="O56">
        <v>1306.60550039742</v>
      </c>
      <c r="P56">
        <v>876.97055163829646</v>
      </c>
      <c r="Q56">
        <v>560.91709024114186</v>
      </c>
      <c r="R56">
        <v>-823.75634689940125</v>
      </c>
      <c r="S56">
        <v>-737.63658635137426</v>
      </c>
      <c r="T56">
        <v>9885.8929944331503</v>
      </c>
      <c r="U56">
        <v>-9023.8606631366201</v>
      </c>
      <c r="V56">
        <v>-2408.3591713381729</v>
      </c>
      <c r="W56">
        <v>-363.22663101556009</v>
      </c>
      <c r="X56" s="2">
        <v>1.7892806677619063E-158</v>
      </c>
    </row>
    <row r="57" spans="1:24" x14ac:dyDescent="0.45">
      <c r="A57">
        <v>56</v>
      </c>
      <c r="B57" t="s">
        <v>1079</v>
      </c>
      <c r="C57">
        <v>2011</v>
      </c>
      <c r="D57">
        <v>34</v>
      </c>
      <c r="E57" t="s">
        <v>28</v>
      </c>
      <c r="F57" t="s">
        <v>17</v>
      </c>
      <c r="G57">
        <v>1306.60550039742</v>
      </c>
      <c r="H57">
        <v>19</v>
      </c>
      <c r="I57">
        <v>2.35</v>
      </c>
      <c r="J57">
        <v>220</v>
      </c>
      <c r="K57">
        <v>2.2000000000000002</v>
      </c>
      <c r="L57">
        <v>1.04</v>
      </c>
      <c r="M57">
        <v>8</v>
      </c>
      <c r="N57">
        <v>1.3</v>
      </c>
      <c r="O57">
        <v>1306.60550039742</v>
      </c>
      <c r="P57">
        <v>793.44954672036351</v>
      </c>
      <c r="Q57">
        <v>643.00251808130895</v>
      </c>
      <c r="R57">
        <v>-620.63834355434346</v>
      </c>
      <c r="S57">
        <v>-721.2446622102326</v>
      </c>
      <c r="T57">
        <v>9981.8725380684227</v>
      </c>
      <c r="U57">
        <v>-10312.98361501328</v>
      </c>
      <c r="V57">
        <v>-1361.2464881476633</v>
      </c>
      <c r="W57">
        <v>-291.1830056580045</v>
      </c>
      <c r="X57" s="2">
        <v>3.4739808389292593E-127</v>
      </c>
    </row>
    <row r="58" spans="1:24" x14ac:dyDescent="0.45">
      <c r="A58">
        <v>57</v>
      </c>
      <c r="B58" t="s">
        <v>1080</v>
      </c>
      <c r="C58">
        <v>1948</v>
      </c>
      <c r="D58">
        <v>33</v>
      </c>
      <c r="E58" t="s">
        <v>25</v>
      </c>
      <c r="F58" t="s">
        <v>17</v>
      </c>
      <c r="G58">
        <v>1306.60550039742</v>
      </c>
      <c r="H58">
        <v>20</v>
      </c>
      <c r="I58">
        <v>2.2400000000000002</v>
      </c>
      <c r="J58">
        <v>149</v>
      </c>
      <c r="K58">
        <v>2.4700000000000002</v>
      </c>
      <c r="L58">
        <v>1.0369999999999999</v>
      </c>
      <c r="M58">
        <v>7.4</v>
      </c>
      <c r="N58">
        <v>1.9</v>
      </c>
      <c r="O58">
        <v>1306.60550039742</v>
      </c>
      <c r="P58">
        <v>835.21004917932999</v>
      </c>
      <c r="Q58">
        <v>612.90452787324773</v>
      </c>
      <c r="R58">
        <v>-420.34142358907803</v>
      </c>
      <c r="S58">
        <v>-809.76105257239749</v>
      </c>
      <c r="T58">
        <v>9953.0786749778399</v>
      </c>
      <c r="U58">
        <v>-9539.5098438872847</v>
      </c>
      <c r="V58">
        <v>-1989.514098061969</v>
      </c>
      <c r="W58">
        <v>-51.327665682891165</v>
      </c>
      <c r="X58" s="2">
        <v>5.1130262802434183E-23</v>
      </c>
    </row>
    <row r="59" spans="1:24" x14ac:dyDescent="0.45">
      <c r="A59">
        <v>58</v>
      </c>
      <c r="B59" t="s">
        <v>1046</v>
      </c>
      <c r="C59">
        <v>2004</v>
      </c>
      <c r="D59">
        <v>25</v>
      </c>
      <c r="E59" t="s">
        <v>76</v>
      </c>
      <c r="F59" t="s">
        <v>13</v>
      </c>
      <c r="G59">
        <v>1306.60550039742</v>
      </c>
      <c r="H59">
        <v>20</v>
      </c>
      <c r="I59">
        <v>2.61</v>
      </c>
      <c r="J59">
        <v>265</v>
      </c>
      <c r="K59">
        <v>2.92</v>
      </c>
      <c r="L59">
        <v>0.92100000000000004</v>
      </c>
      <c r="M59">
        <v>6.2</v>
      </c>
      <c r="N59">
        <v>2.1</v>
      </c>
      <c r="O59">
        <v>1306.60550039742</v>
      </c>
      <c r="P59">
        <v>835.21004917932999</v>
      </c>
      <c r="Q59">
        <v>714.14322220945371</v>
      </c>
      <c r="R59">
        <v>-747.58709564500464</v>
      </c>
      <c r="S59">
        <v>-957.2883698426723</v>
      </c>
      <c r="T59">
        <v>8839.7159688086704</v>
      </c>
      <c r="U59">
        <v>-7992.562301635292</v>
      </c>
      <c r="V59">
        <v>-2198.9366347000714</v>
      </c>
      <c r="W59">
        <v>-200.6996612281655</v>
      </c>
      <c r="X59" s="2">
        <v>6.8745552827196324E-88</v>
      </c>
    </row>
    <row r="60" spans="1:24" x14ac:dyDescent="0.45">
      <c r="A60">
        <v>59</v>
      </c>
      <c r="B60" t="s">
        <v>1081</v>
      </c>
      <c r="C60">
        <v>1969</v>
      </c>
      <c r="D60">
        <v>22</v>
      </c>
      <c r="E60" t="s">
        <v>46</v>
      </c>
      <c r="F60" t="s">
        <v>17</v>
      </c>
      <c r="G60">
        <v>1306.60550039742</v>
      </c>
      <c r="H60">
        <v>20</v>
      </c>
      <c r="I60">
        <v>2.33</v>
      </c>
      <c r="J60">
        <v>232</v>
      </c>
      <c r="K60">
        <v>2.4700000000000002</v>
      </c>
      <c r="L60">
        <v>1.022</v>
      </c>
      <c r="M60">
        <v>7.1</v>
      </c>
      <c r="N60">
        <v>2.1</v>
      </c>
      <c r="O60">
        <v>1306.60550039742</v>
      </c>
      <c r="P60">
        <v>835.21004917932999</v>
      </c>
      <c r="Q60">
        <v>637.5301562252979</v>
      </c>
      <c r="R60">
        <v>-654.4913441118531</v>
      </c>
      <c r="S60">
        <v>-809.76105257239749</v>
      </c>
      <c r="T60">
        <v>9809.1093595249313</v>
      </c>
      <c r="U60">
        <v>-9152.7729583242854</v>
      </c>
      <c r="V60">
        <v>-2198.9366347000714</v>
      </c>
      <c r="W60">
        <v>-227.50692438162787</v>
      </c>
      <c r="X60" s="2">
        <v>1.5667443826786349E-99</v>
      </c>
    </row>
    <row r="61" spans="1:24" x14ac:dyDescent="0.45">
      <c r="A61">
        <v>60</v>
      </c>
      <c r="B61" t="s">
        <v>825</v>
      </c>
      <c r="C61">
        <v>2011</v>
      </c>
      <c r="D61">
        <v>28</v>
      </c>
      <c r="E61" t="s">
        <v>59</v>
      </c>
      <c r="F61" t="s">
        <v>13</v>
      </c>
      <c r="G61">
        <v>1306.60550039742</v>
      </c>
      <c r="H61">
        <v>24</v>
      </c>
      <c r="I61">
        <v>2.4</v>
      </c>
      <c r="J61">
        <v>250</v>
      </c>
      <c r="K61">
        <v>2.99</v>
      </c>
      <c r="L61">
        <v>0.92</v>
      </c>
      <c r="M61">
        <v>6.2</v>
      </c>
      <c r="N61">
        <v>2</v>
      </c>
      <c r="O61">
        <v>1306.60550039742</v>
      </c>
      <c r="P61">
        <v>1002.252059015196</v>
      </c>
      <c r="Q61">
        <v>656.6834227213368</v>
      </c>
      <c r="R61">
        <v>-705.27084494811754</v>
      </c>
      <c r="S61">
        <v>-980.23706364027066</v>
      </c>
      <c r="T61">
        <v>8830.1180144451428</v>
      </c>
      <c r="U61">
        <v>-7992.562301635292</v>
      </c>
      <c r="V61">
        <v>-2094.2253663810202</v>
      </c>
      <c r="W61">
        <v>23.363419974395129</v>
      </c>
      <c r="X61" s="2">
        <v>0</v>
      </c>
    </row>
    <row r="62" spans="1:24" x14ac:dyDescent="0.45">
      <c r="A62">
        <v>61</v>
      </c>
      <c r="B62" t="s">
        <v>1059</v>
      </c>
      <c r="C62">
        <v>1995</v>
      </c>
      <c r="D62">
        <v>31</v>
      </c>
      <c r="E62" t="s">
        <v>97</v>
      </c>
      <c r="F62" t="s">
        <v>13</v>
      </c>
      <c r="G62">
        <v>1306.60550039742</v>
      </c>
      <c r="H62">
        <v>24</v>
      </c>
      <c r="I62">
        <v>2.3199999999999998</v>
      </c>
      <c r="J62">
        <v>334</v>
      </c>
      <c r="K62">
        <v>2.66</v>
      </c>
      <c r="L62">
        <v>1.0309999999999999</v>
      </c>
      <c r="M62">
        <v>6.8</v>
      </c>
      <c r="N62">
        <v>2.5</v>
      </c>
      <c r="O62">
        <v>1306.60550039742</v>
      </c>
      <c r="P62">
        <v>1002.252059015196</v>
      </c>
      <c r="Q62">
        <v>634.79397529729226</v>
      </c>
      <c r="R62">
        <v>-942.24184885068507</v>
      </c>
      <c r="S62">
        <v>-872.05036430873577</v>
      </c>
      <c r="T62">
        <v>9895.4909487966761</v>
      </c>
      <c r="U62">
        <v>-8766.0360727612879</v>
      </c>
      <c r="V62">
        <v>-2617.7817079762754</v>
      </c>
      <c r="W62">
        <v>-358.96751039039918</v>
      </c>
      <c r="X62" s="2">
        <v>1.2658756759794947E-156</v>
      </c>
    </row>
    <row r="63" spans="1:24" x14ac:dyDescent="0.45">
      <c r="A63">
        <v>62</v>
      </c>
      <c r="B63" t="s">
        <v>1078</v>
      </c>
      <c r="C63">
        <v>2002</v>
      </c>
      <c r="D63">
        <v>35</v>
      </c>
      <c r="E63" t="s">
        <v>317</v>
      </c>
      <c r="F63" t="s">
        <v>17</v>
      </c>
      <c r="G63">
        <v>1306.60550039742</v>
      </c>
      <c r="H63">
        <v>22</v>
      </c>
      <c r="I63">
        <v>2.98</v>
      </c>
      <c r="J63">
        <v>293</v>
      </c>
      <c r="K63">
        <v>3.11</v>
      </c>
      <c r="L63">
        <v>1.075</v>
      </c>
      <c r="M63">
        <v>8.3000000000000007</v>
      </c>
      <c r="N63">
        <v>1.4</v>
      </c>
      <c r="O63">
        <v>1306.60550039742</v>
      </c>
      <c r="P63">
        <v>918.73105409726304</v>
      </c>
      <c r="Q63">
        <v>815.38191654565992</v>
      </c>
      <c r="R63">
        <v>-826.57743027919378</v>
      </c>
      <c r="S63">
        <v>-1019.5776815790106</v>
      </c>
      <c r="T63">
        <v>10317.800940791878</v>
      </c>
      <c r="U63">
        <v>-10699.720500576279</v>
      </c>
      <c r="V63">
        <v>-1465.957756466714</v>
      </c>
      <c r="W63">
        <v>-653.31395706897615</v>
      </c>
      <c r="X63" s="2">
        <v>1.8593172330557261E-284</v>
      </c>
    </row>
    <row r="64" spans="1:24" x14ac:dyDescent="0.45">
      <c r="A64">
        <v>63</v>
      </c>
      <c r="B64" t="s">
        <v>1082</v>
      </c>
      <c r="C64">
        <v>1998</v>
      </c>
      <c r="D64">
        <v>33</v>
      </c>
      <c r="E64" t="s">
        <v>117</v>
      </c>
      <c r="F64" t="s">
        <v>17</v>
      </c>
      <c r="G64">
        <v>1306.60550039742</v>
      </c>
      <c r="H64">
        <v>18</v>
      </c>
      <c r="I64">
        <v>2.38</v>
      </c>
      <c r="J64">
        <v>257</v>
      </c>
      <c r="K64">
        <v>2.23</v>
      </c>
      <c r="L64">
        <v>1.0660000000000001</v>
      </c>
      <c r="M64">
        <v>7.9</v>
      </c>
      <c r="N64">
        <v>1.7</v>
      </c>
      <c r="O64">
        <v>1306.60550039742</v>
      </c>
      <c r="P64">
        <v>751.68904426139693</v>
      </c>
      <c r="Q64">
        <v>651.21106086532563</v>
      </c>
      <c r="R64">
        <v>-725.01842860666488</v>
      </c>
      <c r="S64">
        <v>-731.07981669491755</v>
      </c>
      <c r="T64">
        <v>10231.419351520133</v>
      </c>
      <c r="U64">
        <v>-10184.071319825614</v>
      </c>
      <c r="V64">
        <v>-1780.091561423867</v>
      </c>
      <c r="W64">
        <v>-479.33616950678834</v>
      </c>
      <c r="X64" s="2">
        <v>6.71346310563639E-209</v>
      </c>
    </row>
    <row r="65" spans="1:24" x14ac:dyDescent="0.45">
      <c r="A65">
        <v>64</v>
      </c>
      <c r="B65" t="s">
        <v>1083</v>
      </c>
      <c r="C65">
        <v>1996</v>
      </c>
      <c r="D65">
        <v>27</v>
      </c>
      <c r="E65" t="s">
        <v>55</v>
      </c>
      <c r="F65" t="s">
        <v>13</v>
      </c>
      <c r="G65">
        <v>1306.60550039742</v>
      </c>
      <c r="H65">
        <v>20</v>
      </c>
      <c r="I65">
        <v>3.22</v>
      </c>
      <c r="J65">
        <v>177</v>
      </c>
      <c r="K65">
        <v>3.94</v>
      </c>
      <c r="L65">
        <v>1.25</v>
      </c>
      <c r="M65">
        <v>8.1</v>
      </c>
      <c r="N65">
        <v>3.2</v>
      </c>
      <c r="O65">
        <v>1306.60550039742</v>
      </c>
      <c r="P65">
        <v>835.21004917932999</v>
      </c>
      <c r="Q65">
        <v>881.05025881779363</v>
      </c>
      <c r="R65">
        <v>-499.33175822326723</v>
      </c>
      <c r="S65">
        <v>-1291.683622321962</v>
      </c>
      <c r="T65">
        <v>11997.442954409162</v>
      </c>
      <c r="U65">
        <v>-10441.895910200945</v>
      </c>
      <c r="V65">
        <v>-3350.7605862096325</v>
      </c>
      <c r="W65">
        <v>-563.36311415210093</v>
      </c>
      <c r="X65" s="2">
        <v>2.160270902033962E-245</v>
      </c>
    </row>
    <row r="66" spans="1:24" x14ac:dyDescent="0.45">
      <c r="A66">
        <v>65</v>
      </c>
      <c r="B66" t="s">
        <v>1079</v>
      </c>
      <c r="C66">
        <v>2010</v>
      </c>
      <c r="D66">
        <v>33</v>
      </c>
      <c r="E66" t="s">
        <v>28</v>
      </c>
      <c r="F66" t="s">
        <v>17</v>
      </c>
      <c r="G66">
        <v>1306.60550039742</v>
      </c>
      <c r="H66">
        <v>19</v>
      </c>
      <c r="I66">
        <v>2.35</v>
      </c>
      <c r="J66">
        <v>220</v>
      </c>
      <c r="K66">
        <v>2.2000000000000002</v>
      </c>
      <c r="L66">
        <v>1.04</v>
      </c>
      <c r="M66">
        <v>8</v>
      </c>
      <c r="N66">
        <v>1.3</v>
      </c>
      <c r="O66">
        <v>1306.60550039742</v>
      </c>
      <c r="P66">
        <v>793.44954672036351</v>
      </c>
      <c r="Q66">
        <v>643.00251808130895</v>
      </c>
      <c r="R66">
        <v>-620.63834355434346</v>
      </c>
      <c r="S66">
        <v>-721.2446622102326</v>
      </c>
      <c r="T66">
        <v>9981.8725380684227</v>
      </c>
      <c r="U66">
        <v>-10312.98361501328</v>
      </c>
      <c r="V66">
        <v>-1361.2464881476633</v>
      </c>
      <c r="W66">
        <v>-291.1830056580045</v>
      </c>
      <c r="X66" s="2">
        <v>3.4739808389292593E-127</v>
      </c>
    </row>
    <row r="67" spans="1:24" x14ac:dyDescent="0.45">
      <c r="A67">
        <v>66</v>
      </c>
      <c r="B67" t="s">
        <v>1058</v>
      </c>
      <c r="C67">
        <v>1974</v>
      </c>
      <c r="D67">
        <v>35</v>
      </c>
      <c r="E67" t="s">
        <v>235</v>
      </c>
      <c r="F67" t="s">
        <v>13</v>
      </c>
      <c r="G67">
        <v>1306.60550039742</v>
      </c>
      <c r="H67">
        <v>24</v>
      </c>
      <c r="I67">
        <v>1.92</v>
      </c>
      <c r="J67">
        <v>234</v>
      </c>
      <c r="K67">
        <v>2.5</v>
      </c>
      <c r="L67">
        <v>0.97799999999999998</v>
      </c>
      <c r="M67">
        <v>6.6</v>
      </c>
      <c r="N67">
        <v>2.2000000000000002</v>
      </c>
      <c r="O67">
        <v>1306.60550039742</v>
      </c>
      <c r="P67">
        <v>1002.252059015196</v>
      </c>
      <c r="Q67">
        <v>525.34673817706948</v>
      </c>
      <c r="R67">
        <v>-660.13351087143803</v>
      </c>
      <c r="S67">
        <v>-819.59620705708244</v>
      </c>
      <c r="T67">
        <v>9386.7993675297275</v>
      </c>
      <c r="U67">
        <v>-8508.2114823859556</v>
      </c>
      <c r="V67">
        <v>-2303.6479030191226</v>
      </c>
      <c r="W67">
        <v>-70.585438214184705</v>
      </c>
      <c r="X67" s="2">
        <v>2.2137760305674025E-31</v>
      </c>
    </row>
    <row r="68" spans="1:24" x14ac:dyDescent="0.45">
      <c r="A68">
        <v>67</v>
      </c>
      <c r="B68" t="s">
        <v>1084</v>
      </c>
      <c r="C68">
        <v>1991</v>
      </c>
      <c r="D68">
        <v>25</v>
      </c>
      <c r="E68" t="s">
        <v>19</v>
      </c>
      <c r="F68" t="s">
        <v>17</v>
      </c>
      <c r="G68">
        <v>1306.60550039742</v>
      </c>
      <c r="H68">
        <v>20</v>
      </c>
      <c r="I68">
        <v>2.5499999999999998</v>
      </c>
      <c r="J68">
        <v>192</v>
      </c>
      <c r="K68">
        <v>3.06</v>
      </c>
      <c r="L68">
        <v>1.095</v>
      </c>
      <c r="M68">
        <v>7.3</v>
      </c>
      <c r="N68">
        <v>2.5</v>
      </c>
      <c r="O68">
        <v>1306.60550039742</v>
      </c>
      <c r="P68">
        <v>835.21004917932999</v>
      </c>
      <c r="Q68">
        <v>697.72613664142034</v>
      </c>
      <c r="R68">
        <v>-541.64800892015433</v>
      </c>
      <c r="S68">
        <v>-1003.1857574378689</v>
      </c>
      <c r="T68">
        <v>10509.760028062425</v>
      </c>
      <c r="U68">
        <v>-9410.5975486996176</v>
      </c>
      <c r="V68">
        <v>-2617.7817079762754</v>
      </c>
      <c r="W68">
        <v>-223.91130875332055</v>
      </c>
      <c r="X68" s="2">
        <v>5.7089228326182196E-98</v>
      </c>
    </row>
    <row r="69" spans="1:24" x14ac:dyDescent="0.45">
      <c r="A69">
        <v>68</v>
      </c>
      <c r="B69" t="s">
        <v>1085</v>
      </c>
      <c r="C69">
        <v>1993</v>
      </c>
      <c r="D69">
        <v>32</v>
      </c>
      <c r="E69" t="s">
        <v>158</v>
      </c>
      <c r="F69" t="s">
        <v>13</v>
      </c>
      <c r="G69">
        <v>1306.60550039742</v>
      </c>
      <c r="H69">
        <v>16</v>
      </c>
      <c r="I69">
        <v>3.2</v>
      </c>
      <c r="J69">
        <v>196</v>
      </c>
      <c r="K69">
        <v>3.58</v>
      </c>
      <c r="L69">
        <v>1.19</v>
      </c>
      <c r="M69">
        <v>7.7</v>
      </c>
      <c r="N69">
        <v>3</v>
      </c>
      <c r="O69">
        <v>1306.60550039742</v>
      </c>
      <c r="P69">
        <v>668.16803934346399</v>
      </c>
      <c r="Q69">
        <v>875.57789696178247</v>
      </c>
      <c r="R69">
        <v>-552.9323424393242</v>
      </c>
      <c r="S69">
        <v>-1173.6617685057422</v>
      </c>
      <c r="T69">
        <v>11421.565692597522</v>
      </c>
      <c r="U69">
        <v>-9926.2467294502821</v>
      </c>
      <c r="V69">
        <v>-3141.3380495715301</v>
      </c>
      <c r="W69">
        <v>-522.26176066668995</v>
      </c>
      <c r="X69" s="2">
        <v>1.5296752270323773E-227</v>
      </c>
    </row>
    <row r="70" spans="1:24" x14ac:dyDescent="0.45">
      <c r="A70">
        <v>69</v>
      </c>
      <c r="B70" t="s">
        <v>1086</v>
      </c>
      <c r="C70">
        <v>1971</v>
      </c>
      <c r="D70">
        <v>30</v>
      </c>
      <c r="E70" t="s">
        <v>59</v>
      </c>
      <c r="F70" t="s">
        <v>13</v>
      </c>
      <c r="G70">
        <v>1306.60550039742</v>
      </c>
      <c r="H70">
        <v>25</v>
      </c>
      <c r="I70">
        <v>2.92</v>
      </c>
      <c r="J70">
        <v>308</v>
      </c>
      <c r="K70">
        <v>2.85</v>
      </c>
      <c r="L70">
        <v>1.1379999999999999</v>
      </c>
      <c r="M70">
        <v>8</v>
      </c>
      <c r="N70">
        <v>2.2000000000000002</v>
      </c>
      <c r="O70">
        <v>1306.60550039742</v>
      </c>
      <c r="P70">
        <v>1044.0125614741626</v>
      </c>
      <c r="Q70">
        <v>798.96483097762643</v>
      </c>
      <c r="R70">
        <v>-868.89368097608076</v>
      </c>
      <c r="S70">
        <v>-934.33967604507404</v>
      </c>
      <c r="T70">
        <v>10922.472065694099</v>
      </c>
      <c r="U70">
        <v>-10312.98361501328</v>
      </c>
      <c r="V70">
        <v>-2303.6479030191226</v>
      </c>
      <c r="W70">
        <v>-347.80991651024897</v>
      </c>
      <c r="X70" s="2">
        <v>8.8730414103235273E-152</v>
      </c>
    </row>
    <row r="71" spans="1:24" x14ac:dyDescent="0.45">
      <c r="A71">
        <v>70</v>
      </c>
      <c r="B71" t="s">
        <v>1087</v>
      </c>
      <c r="C71">
        <v>2011</v>
      </c>
      <c r="D71">
        <v>32</v>
      </c>
      <c r="E71" t="s">
        <v>28</v>
      </c>
      <c r="F71" t="s">
        <v>17</v>
      </c>
      <c r="G71">
        <v>1306.60550039742</v>
      </c>
      <c r="H71">
        <v>17</v>
      </c>
      <c r="I71">
        <v>2.4</v>
      </c>
      <c r="J71">
        <v>238</v>
      </c>
      <c r="K71">
        <v>2.6</v>
      </c>
      <c r="L71">
        <v>1.0269999999999999</v>
      </c>
      <c r="M71">
        <v>7.6</v>
      </c>
      <c r="N71">
        <v>1.6</v>
      </c>
      <c r="O71">
        <v>1306.60550039742</v>
      </c>
      <c r="P71">
        <v>709.92854180243046</v>
      </c>
      <c r="Q71">
        <v>656.6834227213368</v>
      </c>
      <c r="R71">
        <v>-671.41784439060791</v>
      </c>
      <c r="S71">
        <v>-852.38005533936575</v>
      </c>
      <c r="T71">
        <v>9857.0991313425657</v>
      </c>
      <c r="U71">
        <v>-9797.3344342626151</v>
      </c>
      <c r="V71">
        <v>-1675.3802931048162</v>
      </c>
      <c r="W71">
        <v>-466.19603083365337</v>
      </c>
      <c r="X71" s="2">
        <v>3.4169319033017891E-203</v>
      </c>
    </row>
    <row r="72" spans="1:24" x14ac:dyDescent="0.45">
      <c r="A72">
        <v>71</v>
      </c>
      <c r="B72" t="s">
        <v>1065</v>
      </c>
      <c r="C72">
        <v>1994</v>
      </c>
      <c r="D72">
        <v>28</v>
      </c>
      <c r="E72" t="s">
        <v>19</v>
      </c>
      <c r="F72" t="s">
        <v>17</v>
      </c>
      <c r="G72">
        <v>1306.60550039742</v>
      </c>
      <c r="H72">
        <v>19</v>
      </c>
      <c r="I72">
        <v>1.63</v>
      </c>
      <c r="J72">
        <v>181</v>
      </c>
      <c r="K72">
        <v>2.2599999999999998</v>
      </c>
      <c r="L72">
        <v>0.81100000000000005</v>
      </c>
      <c r="M72">
        <v>6.3</v>
      </c>
      <c r="N72">
        <v>1</v>
      </c>
      <c r="O72">
        <v>1306.60550039742</v>
      </c>
      <c r="P72">
        <v>793.44954672036351</v>
      </c>
      <c r="Q72">
        <v>445.99749126490792</v>
      </c>
      <c r="R72">
        <v>-510.61609174243711</v>
      </c>
      <c r="S72">
        <v>-740.9149711796025</v>
      </c>
      <c r="T72">
        <v>7783.9409888206646</v>
      </c>
      <c r="U72">
        <v>-8121.4745968229572</v>
      </c>
      <c r="V72">
        <v>-1047.1126831905101</v>
      </c>
      <c r="W72">
        <v>-90.124815732151319</v>
      </c>
      <c r="X72" s="2">
        <v>7.2325233591493061E-40</v>
      </c>
    </row>
    <row r="73" spans="1:24" x14ac:dyDescent="0.45">
      <c r="A73">
        <v>72</v>
      </c>
      <c r="B73" t="s">
        <v>1047</v>
      </c>
      <c r="C73">
        <v>1968</v>
      </c>
      <c r="D73">
        <v>27</v>
      </c>
      <c r="E73" t="s">
        <v>235</v>
      </c>
      <c r="F73" t="s">
        <v>13</v>
      </c>
      <c r="G73">
        <v>1306.60550039742</v>
      </c>
      <c r="H73">
        <v>21</v>
      </c>
      <c r="I73">
        <v>1.6</v>
      </c>
      <c r="J73">
        <v>264</v>
      </c>
      <c r="K73">
        <v>2.04</v>
      </c>
      <c r="L73">
        <v>0.871</v>
      </c>
      <c r="M73">
        <v>5.3</v>
      </c>
      <c r="N73">
        <v>2.5</v>
      </c>
      <c r="O73">
        <v>1306.60550039742</v>
      </c>
      <c r="P73">
        <v>876.97055163829646</v>
      </c>
      <c r="Q73">
        <v>437.78894848089124</v>
      </c>
      <c r="R73">
        <v>-744.76601226521211</v>
      </c>
      <c r="S73">
        <v>-668.79050495857928</v>
      </c>
      <c r="T73">
        <v>8359.8182506323046</v>
      </c>
      <c r="U73">
        <v>-6832.3516449462977</v>
      </c>
      <c r="V73">
        <v>-2617.7817079762754</v>
      </c>
      <c r="W73">
        <v>117.49338100254772</v>
      </c>
      <c r="X73" s="2">
        <v>0</v>
      </c>
    </row>
    <row r="74" spans="1:24" x14ac:dyDescent="0.45">
      <c r="A74">
        <v>73</v>
      </c>
      <c r="B74" t="s">
        <v>1088</v>
      </c>
      <c r="C74">
        <v>1948</v>
      </c>
      <c r="D74">
        <v>30</v>
      </c>
      <c r="E74" t="s">
        <v>251</v>
      </c>
      <c r="F74" t="s">
        <v>17</v>
      </c>
      <c r="G74">
        <v>1306.60550039742</v>
      </c>
      <c r="H74">
        <v>24</v>
      </c>
      <c r="I74">
        <v>2.6</v>
      </c>
      <c r="J74">
        <v>137</v>
      </c>
      <c r="K74">
        <v>3.51</v>
      </c>
      <c r="L74">
        <v>1.208</v>
      </c>
      <c r="M74">
        <v>8.5</v>
      </c>
      <c r="N74">
        <v>2.4</v>
      </c>
      <c r="O74">
        <v>1306.60550039742</v>
      </c>
      <c r="P74">
        <v>1002.252059015196</v>
      </c>
      <c r="Q74">
        <v>711.4070412814483</v>
      </c>
      <c r="R74">
        <v>-386.4884230315684</v>
      </c>
      <c r="S74">
        <v>-1150.7130747081437</v>
      </c>
      <c r="T74">
        <v>11594.328871141013</v>
      </c>
      <c r="U74">
        <v>-10957.545090951609</v>
      </c>
      <c r="V74">
        <v>-2513.0704396572241</v>
      </c>
      <c r="W74">
        <v>-393.22355651346925</v>
      </c>
      <c r="X74" s="2">
        <v>1.67949707505648E-171</v>
      </c>
    </row>
    <row r="75" spans="1:24" x14ac:dyDescent="0.45">
      <c r="A75">
        <v>74</v>
      </c>
      <c r="B75" t="s">
        <v>1089</v>
      </c>
      <c r="C75">
        <v>1975</v>
      </c>
      <c r="D75">
        <v>29</v>
      </c>
      <c r="E75" t="s">
        <v>127</v>
      </c>
      <c r="F75" t="s">
        <v>13</v>
      </c>
      <c r="G75">
        <v>1306.60550039742</v>
      </c>
      <c r="H75">
        <v>23</v>
      </c>
      <c r="I75">
        <v>2.09</v>
      </c>
      <c r="J75">
        <v>193</v>
      </c>
      <c r="K75">
        <v>2.96</v>
      </c>
      <c r="L75">
        <v>1.0309999999999999</v>
      </c>
      <c r="M75">
        <v>7</v>
      </c>
      <c r="N75">
        <v>2.2000000000000002</v>
      </c>
      <c r="O75">
        <v>1306.60550039742</v>
      </c>
      <c r="P75">
        <v>960.49155655622951</v>
      </c>
      <c r="Q75">
        <v>571.86181395316407</v>
      </c>
      <c r="R75">
        <v>-544.46909229994674</v>
      </c>
      <c r="S75">
        <v>-970.4019091555856</v>
      </c>
      <c r="T75">
        <v>9895.4909487966761</v>
      </c>
      <c r="U75">
        <v>-9023.8606631366201</v>
      </c>
      <c r="V75">
        <v>-2303.6479030191226</v>
      </c>
      <c r="W75">
        <v>-107.92974790778544</v>
      </c>
      <c r="X75" s="2">
        <v>1.3387702422603851E-47</v>
      </c>
    </row>
    <row r="76" spans="1:24" x14ac:dyDescent="0.45">
      <c r="A76">
        <v>75</v>
      </c>
      <c r="B76" t="s">
        <v>1059</v>
      </c>
      <c r="C76">
        <v>2004</v>
      </c>
      <c r="D76">
        <v>40</v>
      </c>
      <c r="E76" t="s">
        <v>317</v>
      </c>
      <c r="F76" t="s">
        <v>17</v>
      </c>
      <c r="G76">
        <v>1306.60550039742</v>
      </c>
      <c r="H76">
        <v>24</v>
      </c>
      <c r="I76">
        <v>2.3199999999999998</v>
      </c>
      <c r="J76">
        <v>334</v>
      </c>
      <c r="K76">
        <v>2.66</v>
      </c>
      <c r="L76">
        <v>1.0309999999999999</v>
      </c>
      <c r="M76">
        <v>6.8</v>
      </c>
      <c r="N76">
        <v>2.5</v>
      </c>
      <c r="O76">
        <v>1306.60550039742</v>
      </c>
      <c r="P76">
        <v>1002.252059015196</v>
      </c>
      <c r="Q76">
        <v>634.79397529729226</v>
      </c>
      <c r="R76">
        <v>-942.24184885068507</v>
      </c>
      <c r="S76">
        <v>-872.05036430873577</v>
      </c>
      <c r="T76">
        <v>9895.4909487966761</v>
      </c>
      <c r="U76">
        <v>-8766.0360727612879</v>
      </c>
      <c r="V76">
        <v>-2617.7817079762754</v>
      </c>
      <c r="W76">
        <v>-358.96751039039918</v>
      </c>
      <c r="X76" s="2">
        <v>1.2658756759794947E-156</v>
      </c>
    </row>
    <row r="77" spans="1:24" x14ac:dyDescent="0.45">
      <c r="A77">
        <v>76</v>
      </c>
      <c r="B77" t="s">
        <v>1090</v>
      </c>
      <c r="C77">
        <v>1969</v>
      </c>
      <c r="D77">
        <v>29</v>
      </c>
      <c r="E77" t="s">
        <v>52</v>
      </c>
      <c r="F77" t="s">
        <v>17</v>
      </c>
      <c r="G77">
        <v>1306.60550039742</v>
      </c>
      <c r="H77">
        <v>20</v>
      </c>
      <c r="I77">
        <v>2.4900000000000002</v>
      </c>
      <c r="J77">
        <v>181</v>
      </c>
      <c r="K77">
        <v>3</v>
      </c>
      <c r="L77">
        <v>1.137</v>
      </c>
      <c r="M77">
        <v>8</v>
      </c>
      <c r="N77">
        <v>2.2000000000000002</v>
      </c>
      <c r="O77">
        <v>1306.60550039742</v>
      </c>
      <c r="P77">
        <v>835.21004917932999</v>
      </c>
      <c r="Q77">
        <v>681.30905107338697</v>
      </c>
      <c r="R77">
        <v>-510.61609174243711</v>
      </c>
      <c r="S77">
        <v>-983.51544846849902</v>
      </c>
      <c r="T77">
        <v>10912.874111330573</v>
      </c>
      <c r="U77">
        <v>-10312.98361501328</v>
      </c>
      <c r="V77">
        <v>-2303.6479030191226</v>
      </c>
      <c r="W77">
        <v>-374.7643462626279</v>
      </c>
      <c r="X77" s="2">
        <v>1.7454700611590294E-163</v>
      </c>
    </row>
    <row r="78" spans="1:24" x14ac:dyDescent="0.45">
      <c r="A78">
        <v>77</v>
      </c>
      <c r="B78" t="s">
        <v>1091</v>
      </c>
      <c r="C78">
        <v>1986</v>
      </c>
      <c r="D78">
        <v>31</v>
      </c>
      <c r="E78" t="s">
        <v>46</v>
      </c>
      <c r="F78" t="s">
        <v>17</v>
      </c>
      <c r="G78">
        <v>1306.60550039742</v>
      </c>
      <c r="H78">
        <v>18</v>
      </c>
      <c r="I78">
        <v>2.2200000000000002</v>
      </c>
      <c r="J78">
        <v>306</v>
      </c>
      <c r="K78">
        <v>2.16</v>
      </c>
      <c r="L78">
        <v>0.92300000000000004</v>
      </c>
      <c r="M78">
        <v>5.9</v>
      </c>
      <c r="N78">
        <v>2.4</v>
      </c>
      <c r="O78">
        <v>1306.60550039742</v>
      </c>
      <c r="P78">
        <v>751.68904426139693</v>
      </c>
      <c r="Q78">
        <v>607.43216601723657</v>
      </c>
      <c r="R78">
        <v>-863.25151421649582</v>
      </c>
      <c r="S78">
        <v>-708.1311228973193</v>
      </c>
      <c r="T78">
        <v>8858.9118775357256</v>
      </c>
      <c r="U78">
        <v>-7605.8254160722945</v>
      </c>
      <c r="V78">
        <v>-2513.0704396572241</v>
      </c>
      <c r="W78">
        <v>-165.63990463155415</v>
      </c>
      <c r="X78" s="2">
        <v>1.1574531882191272E-72</v>
      </c>
    </row>
    <row r="79" spans="1:24" x14ac:dyDescent="0.45">
      <c r="A79">
        <v>78</v>
      </c>
      <c r="B79" t="s">
        <v>1092</v>
      </c>
      <c r="C79">
        <v>1997</v>
      </c>
      <c r="D79">
        <v>25</v>
      </c>
      <c r="E79" t="s">
        <v>22</v>
      </c>
      <c r="F79" t="s">
        <v>13</v>
      </c>
      <c r="G79">
        <v>1306.60550039742</v>
      </c>
      <c r="H79">
        <v>18</v>
      </c>
      <c r="I79">
        <v>2.88</v>
      </c>
      <c r="J79">
        <v>166</v>
      </c>
      <c r="K79">
        <v>2.96</v>
      </c>
      <c r="L79">
        <v>1.24</v>
      </c>
      <c r="M79">
        <v>8.6999999999999993</v>
      </c>
      <c r="N79">
        <v>2.4</v>
      </c>
      <c r="O79">
        <v>1306.60550039742</v>
      </c>
      <c r="P79">
        <v>751.68904426139693</v>
      </c>
      <c r="Q79">
        <v>788.02010726560411</v>
      </c>
      <c r="R79">
        <v>-468.29984104555007</v>
      </c>
      <c r="S79">
        <v>-970.4019091555856</v>
      </c>
      <c r="T79">
        <v>11901.463410773888</v>
      </c>
      <c r="U79">
        <v>-11215.36968132694</v>
      </c>
      <c r="V79">
        <v>-2513.0704396572241</v>
      </c>
      <c r="W79">
        <v>-419.36380848699127</v>
      </c>
      <c r="X79" s="2">
        <v>7.4578228683571219E-183</v>
      </c>
    </row>
    <row r="80" spans="1:24" x14ac:dyDescent="0.45">
      <c r="A80">
        <v>79</v>
      </c>
      <c r="B80" t="s">
        <v>1064</v>
      </c>
      <c r="C80">
        <v>1952</v>
      </c>
      <c r="D80">
        <v>25</v>
      </c>
      <c r="E80" t="s">
        <v>28</v>
      </c>
      <c r="F80" t="s">
        <v>17</v>
      </c>
      <c r="G80">
        <v>1306.60550039742</v>
      </c>
      <c r="H80">
        <v>23</v>
      </c>
      <c r="I80">
        <v>2.75</v>
      </c>
      <c r="J80">
        <v>198</v>
      </c>
      <c r="K80">
        <v>3.12</v>
      </c>
      <c r="L80">
        <v>1.111</v>
      </c>
      <c r="M80">
        <v>8.4</v>
      </c>
      <c r="N80">
        <v>1.6</v>
      </c>
      <c r="O80">
        <v>1306.60550039742</v>
      </c>
      <c r="P80">
        <v>960.49155655622951</v>
      </c>
      <c r="Q80">
        <v>752.44975520153173</v>
      </c>
      <c r="R80">
        <v>-558.57450919890914</v>
      </c>
      <c r="S80">
        <v>-1022.8560664072389</v>
      </c>
      <c r="T80">
        <v>10663.327297878863</v>
      </c>
      <c r="U80">
        <v>-10828.632795763944</v>
      </c>
      <c r="V80">
        <v>-1675.3802931048162</v>
      </c>
      <c r="W80">
        <v>-402.56955444086498</v>
      </c>
      <c r="X80" s="2">
        <v>1.466438736273639E-175</v>
      </c>
    </row>
    <row r="81" spans="1:24" x14ac:dyDescent="0.45">
      <c r="A81">
        <v>80</v>
      </c>
      <c r="B81" t="s">
        <v>1093</v>
      </c>
      <c r="C81">
        <v>2015</v>
      </c>
      <c r="D81">
        <v>29</v>
      </c>
      <c r="E81" t="s">
        <v>52</v>
      </c>
      <c r="F81" t="s">
        <v>17</v>
      </c>
      <c r="G81">
        <v>1306.60550039742</v>
      </c>
      <c r="H81">
        <v>22</v>
      </c>
      <c r="I81">
        <v>1.77</v>
      </c>
      <c r="J81">
        <v>236</v>
      </c>
      <c r="K81">
        <v>2.35</v>
      </c>
      <c r="L81">
        <v>0.86499999999999999</v>
      </c>
      <c r="M81">
        <v>5.9</v>
      </c>
      <c r="N81">
        <v>1.9</v>
      </c>
      <c r="O81">
        <v>1306.60550039742</v>
      </c>
      <c r="P81">
        <v>918.73105409726304</v>
      </c>
      <c r="Q81">
        <v>484.30402425698588</v>
      </c>
      <c r="R81">
        <v>-665.77567763102297</v>
      </c>
      <c r="S81">
        <v>-770.42043463365758</v>
      </c>
      <c r="T81">
        <v>8302.230524451139</v>
      </c>
      <c r="U81">
        <v>-7605.8254160722945</v>
      </c>
      <c r="V81">
        <v>-1989.514098061969</v>
      </c>
      <c r="W81">
        <v>-19.664523196136543</v>
      </c>
      <c r="X81" s="2">
        <v>2.8827440731399069E-9</v>
      </c>
    </row>
    <row r="82" spans="1:24" x14ac:dyDescent="0.45">
      <c r="A82">
        <v>81</v>
      </c>
      <c r="B82" t="s">
        <v>1094</v>
      </c>
      <c r="C82">
        <v>1970</v>
      </c>
      <c r="D82">
        <v>27</v>
      </c>
      <c r="E82" t="s">
        <v>235</v>
      </c>
      <c r="F82" t="s">
        <v>13</v>
      </c>
      <c r="G82">
        <v>1306.60550039742</v>
      </c>
      <c r="H82">
        <v>20</v>
      </c>
      <c r="I82">
        <v>2.92</v>
      </c>
      <c r="J82">
        <v>304</v>
      </c>
      <c r="K82">
        <v>3.07</v>
      </c>
      <c r="L82">
        <v>1.2030000000000001</v>
      </c>
      <c r="M82">
        <v>7</v>
      </c>
      <c r="N82">
        <v>3.9</v>
      </c>
      <c r="O82">
        <v>1306.60550039742</v>
      </c>
      <c r="P82">
        <v>835.21004917932999</v>
      </c>
      <c r="Q82">
        <v>798.96483097762643</v>
      </c>
      <c r="R82">
        <v>-857.60934745691088</v>
      </c>
      <c r="S82">
        <v>-1006.4641422660973</v>
      </c>
      <c r="T82">
        <v>11546.339099323379</v>
      </c>
      <c r="U82">
        <v>-9023.8606631366201</v>
      </c>
      <c r="V82">
        <v>-4083.7394644429892</v>
      </c>
      <c r="W82">
        <v>-484.55413742486189</v>
      </c>
      <c r="X82" s="2">
        <v>3.6375748037164387E-211</v>
      </c>
    </row>
    <row r="83" spans="1:24" x14ac:dyDescent="0.45">
      <c r="A83">
        <v>82</v>
      </c>
      <c r="B83" t="s">
        <v>1095</v>
      </c>
      <c r="C83">
        <v>1977</v>
      </c>
      <c r="D83">
        <v>23</v>
      </c>
      <c r="E83" t="s">
        <v>158</v>
      </c>
      <c r="F83" t="s">
        <v>13</v>
      </c>
      <c r="G83">
        <v>1306.60550039742</v>
      </c>
      <c r="H83">
        <v>15</v>
      </c>
      <c r="I83">
        <v>2.54</v>
      </c>
      <c r="J83">
        <v>205</v>
      </c>
      <c r="K83">
        <v>2.97</v>
      </c>
      <c r="L83">
        <v>1.0860000000000001</v>
      </c>
      <c r="M83">
        <v>7.5</v>
      </c>
      <c r="N83">
        <v>2.2999999999999998</v>
      </c>
      <c r="O83">
        <v>1306.60550039742</v>
      </c>
      <c r="P83">
        <v>626.40753688449752</v>
      </c>
      <c r="Q83">
        <v>694.98995571341482</v>
      </c>
      <c r="R83">
        <v>-578.32209285745637</v>
      </c>
      <c r="S83">
        <v>-973.68029398381407</v>
      </c>
      <c r="T83">
        <v>10423.37843879068</v>
      </c>
      <c r="U83">
        <v>-9668.4221390749499</v>
      </c>
      <c r="V83">
        <v>-2408.3591713381729</v>
      </c>
      <c r="W83">
        <v>-577.40226546838039</v>
      </c>
      <c r="X83" s="2">
        <v>1.7273576537589526E-251</v>
      </c>
    </row>
    <row r="84" spans="1:24" x14ac:dyDescent="0.45">
      <c r="A84">
        <v>83</v>
      </c>
      <c r="B84" t="s">
        <v>1096</v>
      </c>
      <c r="C84">
        <v>1992</v>
      </c>
      <c r="D84">
        <v>23</v>
      </c>
      <c r="E84" t="s">
        <v>127</v>
      </c>
      <c r="F84" t="s">
        <v>13</v>
      </c>
      <c r="G84">
        <v>1306.60550039742</v>
      </c>
      <c r="H84">
        <v>18</v>
      </c>
      <c r="I84">
        <v>2.54</v>
      </c>
      <c r="J84">
        <v>130</v>
      </c>
      <c r="K84">
        <v>3.19</v>
      </c>
      <c r="L84">
        <v>1.079</v>
      </c>
      <c r="M84">
        <v>7.9</v>
      </c>
      <c r="N84">
        <v>1.8</v>
      </c>
      <c r="O84">
        <v>1306.60550039742</v>
      </c>
      <c r="P84">
        <v>751.68904426139693</v>
      </c>
      <c r="Q84">
        <v>694.98995571341482</v>
      </c>
      <c r="R84">
        <v>-366.74083937302112</v>
      </c>
      <c r="S84">
        <v>-1045.8047602048373</v>
      </c>
      <c r="T84">
        <v>10356.192758245988</v>
      </c>
      <c r="U84">
        <v>-10184.071319825614</v>
      </c>
      <c r="V84">
        <v>-1884.8028297429182</v>
      </c>
      <c r="W84">
        <v>-371.94249052817122</v>
      </c>
      <c r="X84" s="2">
        <v>2.9337883404936615E-162</v>
      </c>
    </row>
    <row r="85" spans="1:24" x14ac:dyDescent="0.45">
      <c r="A85">
        <v>84</v>
      </c>
      <c r="B85" t="s">
        <v>1097</v>
      </c>
      <c r="C85">
        <v>1978</v>
      </c>
      <c r="D85">
        <v>29</v>
      </c>
      <c r="E85" t="s">
        <v>43</v>
      </c>
      <c r="F85" t="s">
        <v>13</v>
      </c>
      <c r="G85">
        <v>1306.60550039742</v>
      </c>
      <c r="H85">
        <v>22</v>
      </c>
      <c r="I85">
        <v>2.36</v>
      </c>
      <c r="J85">
        <v>131</v>
      </c>
      <c r="K85">
        <v>2.94</v>
      </c>
      <c r="L85">
        <v>1.0640000000000001</v>
      </c>
      <c r="M85">
        <v>7.9</v>
      </c>
      <c r="N85">
        <v>1.7</v>
      </c>
      <c r="O85">
        <v>1306.60550039742</v>
      </c>
      <c r="P85">
        <v>918.73105409726304</v>
      </c>
      <c r="Q85">
        <v>645.73869900931447</v>
      </c>
      <c r="R85">
        <v>-369.56192275281359</v>
      </c>
      <c r="S85">
        <v>-963.845139499129</v>
      </c>
      <c r="T85">
        <v>10212.22344279308</v>
      </c>
      <c r="U85">
        <v>-10184.071319825614</v>
      </c>
      <c r="V85">
        <v>-1780.091561423867</v>
      </c>
      <c r="W85">
        <v>-214.27124720434722</v>
      </c>
      <c r="X85" s="2">
        <v>8.7736379426489093E-94</v>
      </c>
    </row>
    <row r="86" spans="1:24" x14ac:dyDescent="0.45">
      <c r="A86">
        <v>85</v>
      </c>
      <c r="B86" t="s">
        <v>1094</v>
      </c>
      <c r="C86">
        <v>1965</v>
      </c>
      <c r="D86">
        <v>22</v>
      </c>
      <c r="E86" t="s">
        <v>235</v>
      </c>
      <c r="F86" t="s">
        <v>13</v>
      </c>
      <c r="G86">
        <v>1306.60550039742</v>
      </c>
      <c r="H86">
        <v>20</v>
      </c>
      <c r="I86">
        <v>2.92</v>
      </c>
      <c r="J86">
        <v>304</v>
      </c>
      <c r="K86">
        <v>3.07</v>
      </c>
      <c r="L86">
        <v>1.2030000000000001</v>
      </c>
      <c r="M86">
        <v>7</v>
      </c>
      <c r="N86">
        <v>3.9</v>
      </c>
      <c r="O86">
        <v>1306.60550039742</v>
      </c>
      <c r="P86">
        <v>835.21004917932999</v>
      </c>
      <c r="Q86">
        <v>798.96483097762643</v>
      </c>
      <c r="R86">
        <v>-857.60934745691088</v>
      </c>
      <c r="S86">
        <v>-1006.4641422660973</v>
      </c>
      <c r="T86">
        <v>11546.339099323379</v>
      </c>
      <c r="U86">
        <v>-9023.8606631366201</v>
      </c>
      <c r="V86">
        <v>-4083.7394644429892</v>
      </c>
      <c r="W86">
        <v>-484.55413742486189</v>
      </c>
      <c r="X86" s="2">
        <v>3.6375748037164387E-211</v>
      </c>
    </row>
    <row r="87" spans="1:24" x14ac:dyDescent="0.45">
      <c r="A87">
        <v>86</v>
      </c>
      <c r="B87" t="s">
        <v>1098</v>
      </c>
      <c r="C87">
        <v>1965</v>
      </c>
      <c r="D87">
        <v>25</v>
      </c>
      <c r="E87" t="s">
        <v>73</v>
      </c>
      <c r="F87" t="s">
        <v>17</v>
      </c>
      <c r="G87">
        <v>1306.60550039742</v>
      </c>
      <c r="H87">
        <v>20</v>
      </c>
      <c r="I87">
        <v>2.54</v>
      </c>
      <c r="J87">
        <v>244</v>
      </c>
      <c r="K87">
        <v>2.62</v>
      </c>
      <c r="L87">
        <v>1.171</v>
      </c>
      <c r="M87">
        <v>6.7</v>
      </c>
      <c r="N87">
        <v>3.9</v>
      </c>
      <c r="O87">
        <v>1306.60550039742</v>
      </c>
      <c r="P87">
        <v>835.21004917932999</v>
      </c>
      <c r="Q87">
        <v>694.98995571341482</v>
      </c>
      <c r="R87">
        <v>-688.34434466936273</v>
      </c>
      <c r="S87">
        <v>-858.93682499582246</v>
      </c>
      <c r="T87">
        <v>11239.204559690503</v>
      </c>
      <c r="U87">
        <v>-8637.1237775736226</v>
      </c>
      <c r="V87">
        <v>-4083.7394644429892</v>
      </c>
      <c r="W87">
        <v>-192.13434670112974</v>
      </c>
      <c r="X87" s="2">
        <v>3.6067284335978885E-84</v>
      </c>
    </row>
    <row r="88" spans="1:24" x14ac:dyDescent="0.45">
      <c r="A88">
        <v>87</v>
      </c>
      <c r="B88" t="s">
        <v>831</v>
      </c>
      <c r="C88">
        <v>1998</v>
      </c>
      <c r="D88">
        <v>35</v>
      </c>
      <c r="E88" t="s">
        <v>55</v>
      </c>
      <c r="F88" t="s">
        <v>13</v>
      </c>
      <c r="G88">
        <v>1306.60550039742</v>
      </c>
      <c r="H88">
        <v>21</v>
      </c>
      <c r="I88">
        <v>2.0499999999999998</v>
      </c>
      <c r="J88">
        <v>292</v>
      </c>
      <c r="K88">
        <v>2.25</v>
      </c>
      <c r="L88">
        <v>1.03</v>
      </c>
      <c r="M88">
        <v>7</v>
      </c>
      <c r="N88">
        <v>2.2999999999999998</v>
      </c>
      <c r="O88">
        <v>1306.60550039742</v>
      </c>
      <c r="P88">
        <v>876.97055163829646</v>
      </c>
      <c r="Q88">
        <v>560.91709024114186</v>
      </c>
      <c r="R88">
        <v>-823.75634689940125</v>
      </c>
      <c r="S88">
        <v>-737.63658635137426</v>
      </c>
      <c r="T88">
        <v>9885.8929944331503</v>
      </c>
      <c r="U88">
        <v>-9023.8606631366201</v>
      </c>
      <c r="V88">
        <v>-2408.3591713381729</v>
      </c>
      <c r="W88">
        <v>-363.22663101556009</v>
      </c>
      <c r="X88" s="2">
        <v>1.7892806677619063E-158</v>
      </c>
    </row>
    <row r="89" spans="1:24" x14ac:dyDescent="0.45">
      <c r="A89">
        <v>88</v>
      </c>
      <c r="B89" t="s">
        <v>1059</v>
      </c>
      <c r="C89">
        <v>2000</v>
      </c>
      <c r="D89">
        <v>36</v>
      </c>
      <c r="E89" t="s">
        <v>317</v>
      </c>
      <c r="F89" t="s">
        <v>17</v>
      </c>
      <c r="G89">
        <v>1306.60550039742</v>
      </c>
      <c r="H89">
        <v>24</v>
      </c>
      <c r="I89">
        <v>2.3199999999999998</v>
      </c>
      <c r="J89">
        <v>334</v>
      </c>
      <c r="K89">
        <v>2.66</v>
      </c>
      <c r="L89">
        <v>1.0309999999999999</v>
      </c>
      <c r="M89">
        <v>6.8</v>
      </c>
      <c r="N89">
        <v>2.5</v>
      </c>
      <c r="O89">
        <v>1306.60550039742</v>
      </c>
      <c r="P89">
        <v>1002.252059015196</v>
      </c>
      <c r="Q89">
        <v>634.79397529729226</v>
      </c>
      <c r="R89">
        <v>-942.24184885068507</v>
      </c>
      <c r="S89">
        <v>-872.05036430873577</v>
      </c>
      <c r="T89">
        <v>9895.4909487966761</v>
      </c>
      <c r="U89">
        <v>-8766.0360727612879</v>
      </c>
      <c r="V89">
        <v>-2617.7817079762754</v>
      </c>
      <c r="W89">
        <v>-358.96751039039918</v>
      </c>
      <c r="X89" s="2">
        <v>1.2658756759794947E-156</v>
      </c>
    </row>
    <row r="90" spans="1:24" x14ac:dyDescent="0.45">
      <c r="A90">
        <v>89</v>
      </c>
      <c r="B90" t="s">
        <v>1099</v>
      </c>
      <c r="C90">
        <v>2014</v>
      </c>
      <c r="D90">
        <v>28</v>
      </c>
      <c r="E90" t="s">
        <v>235</v>
      </c>
      <c r="F90" t="s">
        <v>13</v>
      </c>
      <c r="G90">
        <v>1306.60550039742</v>
      </c>
      <c r="H90">
        <v>18</v>
      </c>
      <c r="I90">
        <v>2.44</v>
      </c>
      <c r="J90">
        <v>269</v>
      </c>
      <c r="K90">
        <v>2.35</v>
      </c>
      <c r="L90">
        <v>1.095</v>
      </c>
      <c r="M90">
        <v>7.9</v>
      </c>
      <c r="N90">
        <v>1.9</v>
      </c>
      <c r="O90">
        <v>1306.60550039742</v>
      </c>
      <c r="P90">
        <v>751.68904426139693</v>
      </c>
      <c r="Q90">
        <v>667.62814643335912</v>
      </c>
      <c r="R90">
        <v>-758.87142916417451</v>
      </c>
      <c r="S90">
        <v>-770.42043463365758</v>
      </c>
      <c r="T90">
        <v>10509.760028062425</v>
      </c>
      <c r="U90">
        <v>-10184.071319825614</v>
      </c>
      <c r="V90">
        <v>-1989.514098061969</v>
      </c>
      <c r="W90">
        <v>-467.19456253081444</v>
      </c>
      <c r="X90" s="2">
        <v>1.2588660393478895E-203</v>
      </c>
    </row>
    <row r="91" spans="1:24" x14ac:dyDescent="0.45">
      <c r="A91">
        <v>90</v>
      </c>
      <c r="B91" t="s">
        <v>823</v>
      </c>
      <c r="C91">
        <v>2013</v>
      </c>
      <c r="D91">
        <v>25</v>
      </c>
      <c r="E91" t="s">
        <v>37</v>
      </c>
      <c r="F91" t="s">
        <v>17</v>
      </c>
      <c r="G91">
        <v>1306.60550039742</v>
      </c>
      <c r="H91">
        <v>16</v>
      </c>
      <c r="I91">
        <v>1.83</v>
      </c>
      <c r="J91">
        <v>232</v>
      </c>
      <c r="K91">
        <v>2.39</v>
      </c>
      <c r="L91">
        <v>0.91500000000000004</v>
      </c>
      <c r="M91">
        <v>6.3</v>
      </c>
      <c r="N91">
        <v>2</v>
      </c>
      <c r="O91">
        <v>1306.60550039742</v>
      </c>
      <c r="P91">
        <v>668.16803934346399</v>
      </c>
      <c r="Q91">
        <v>500.72110982501937</v>
      </c>
      <c r="R91">
        <v>-654.4913441118531</v>
      </c>
      <c r="S91">
        <v>-783.53397394657088</v>
      </c>
      <c r="T91">
        <v>8782.1282426275066</v>
      </c>
      <c r="U91">
        <v>-8121.4745968229572</v>
      </c>
      <c r="V91">
        <v>-2094.2253663810202</v>
      </c>
      <c r="W91">
        <v>-396.10238906899076</v>
      </c>
      <c r="X91" s="2">
        <v>9.4388298790034528E-173</v>
      </c>
    </row>
    <row r="92" spans="1:24" x14ac:dyDescent="0.45">
      <c r="A92">
        <v>91</v>
      </c>
      <c r="B92" t="s">
        <v>1100</v>
      </c>
      <c r="C92">
        <v>1985</v>
      </c>
      <c r="D92">
        <v>31</v>
      </c>
      <c r="E92" t="s">
        <v>25</v>
      </c>
      <c r="F92" t="s">
        <v>17</v>
      </c>
      <c r="G92">
        <v>1306.60550039742</v>
      </c>
      <c r="H92">
        <v>21</v>
      </c>
      <c r="I92">
        <v>1.93</v>
      </c>
      <c r="J92">
        <v>169</v>
      </c>
      <c r="K92">
        <v>2.71</v>
      </c>
      <c r="L92">
        <v>0.93799999999999994</v>
      </c>
      <c r="M92">
        <v>6.8</v>
      </c>
      <c r="N92">
        <v>1.6</v>
      </c>
      <c r="O92">
        <v>1306.60550039742</v>
      </c>
      <c r="P92">
        <v>876.97055163829646</v>
      </c>
      <c r="Q92">
        <v>528.08291910507501</v>
      </c>
      <c r="R92">
        <v>-476.76309118492748</v>
      </c>
      <c r="S92">
        <v>-888.44228844987742</v>
      </c>
      <c r="T92">
        <v>9002.8811929886342</v>
      </c>
      <c r="U92">
        <v>-8766.0360727612879</v>
      </c>
      <c r="V92">
        <v>-1675.3802931048162</v>
      </c>
      <c r="W92">
        <v>-92.081581371483935</v>
      </c>
      <c r="X92" s="2">
        <v>1.0220621972318335E-40</v>
      </c>
    </row>
    <row r="93" spans="1:24" x14ac:dyDescent="0.45">
      <c r="A93">
        <v>92</v>
      </c>
      <c r="B93" t="s">
        <v>1079</v>
      </c>
      <c r="C93">
        <v>2003</v>
      </c>
      <c r="D93">
        <v>26</v>
      </c>
      <c r="E93" t="s">
        <v>55</v>
      </c>
      <c r="F93" t="s">
        <v>13</v>
      </c>
      <c r="G93">
        <v>1306.60550039742</v>
      </c>
      <c r="H93">
        <v>19</v>
      </c>
      <c r="I93">
        <v>2.35</v>
      </c>
      <c r="J93">
        <v>220</v>
      </c>
      <c r="K93">
        <v>2.2000000000000002</v>
      </c>
      <c r="L93">
        <v>1.04</v>
      </c>
      <c r="M93">
        <v>8</v>
      </c>
      <c r="N93">
        <v>1.3</v>
      </c>
      <c r="O93">
        <v>1306.60550039742</v>
      </c>
      <c r="P93">
        <v>793.44954672036351</v>
      </c>
      <c r="Q93">
        <v>643.00251808130895</v>
      </c>
      <c r="R93">
        <v>-620.63834355434346</v>
      </c>
      <c r="S93">
        <v>-721.2446622102326</v>
      </c>
      <c r="T93">
        <v>9981.8725380684227</v>
      </c>
      <c r="U93">
        <v>-10312.98361501328</v>
      </c>
      <c r="V93">
        <v>-1361.2464881476633</v>
      </c>
      <c r="W93">
        <v>-291.1830056580045</v>
      </c>
      <c r="X93" s="2">
        <v>3.4739808389292593E-127</v>
      </c>
    </row>
    <row r="94" spans="1:24" x14ac:dyDescent="0.45">
      <c r="A94">
        <v>93</v>
      </c>
      <c r="B94" t="s">
        <v>825</v>
      </c>
      <c r="C94">
        <v>2012</v>
      </c>
      <c r="D94">
        <v>29</v>
      </c>
      <c r="E94" t="s">
        <v>59</v>
      </c>
      <c r="F94" t="s">
        <v>13</v>
      </c>
      <c r="G94">
        <v>1306.60550039742</v>
      </c>
      <c r="H94">
        <v>24</v>
      </c>
      <c r="I94">
        <v>2.4</v>
      </c>
      <c r="J94">
        <v>250</v>
      </c>
      <c r="K94">
        <v>2.99</v>
      </c>
      <c r="L94">
        <v>0.92</v>
      </c>
      <c r="M94">
        <v>6.2</v>
      </c>
      <c r="N94">
        <v>2</v>
      </c>
      <c r="O94">
        <v>1306.60550039742</v>
      </c>
      <c r="P94">
        <v>1002.252059015196</v>
      </c>
      <c r="Q94">
        <v>656.6834227213368</v>
      </c>
      <c r="R94">
        <v>-705.27084494811754</v>
      </c>
      <c r="S94">
        <v>-980.23706364027066</v>
      </c>
      <c r="T94">
        <v>8830.1180144451428</v>
      </c>
      <c r="U94">
        <v>-7992.562301635292</v>
      </c>
      <c r="V94">
        <v>-2094.2253663810202</v>
      </c>
      <c r="W94">
        <v>23.363419974395129</v>
      </c>
      <c r="X94" s="2">
        <v>0</v>
      </c>
    </row>
    <row r="95" spans="1:24" x14ac:dyDescent="0.45">
      <c r="A95">
        <v>94</v>
      </c>
      <c r="B95" t="s">
        <v>1101</v>
      </c>
      <c r="C95">
        <v>1987</v>
      </c>
      <c r="D95">
        <v>27</v>
      </c>
      <c r="E95" t="s">
        <v>76</v>
      </c>
      <c r="F95" t="s">
        <v>13</v>
      </c>
      <c r="G95">
        <v>1306.60550039742</v>
      </c>
      <c r="H95">
        <v>17</v>
      </c>
      <c r="I95">
        <v>2.9</v>
      </c>
      <c r="J95">
        <v>197</v>
      </c>
      <c r="K95">
        <v>3.66</v>
      </c>
      <c r="L95">
        <v>1.1759999999999999</v>
      </c>
      <c r="M95">
        <v>8.1999999999999993</v>
      </c>
      <c r="N95">
        <v>2.4</v>
      </c>
      <c r="O95">
        <v>1306.60550039742</v>
      </c>
      <c r="P95">
        <v>709.92854180243046</v>
      </c>
      <c r="Q95">
        <v>793.49246912161527</v>
      </c>
      <c r="R95">
        <v>-555.75342581911661</v>
      </c>
      <c r="S95">
        <v>-1199.8888471315688</v>
      </c>
      <c r="T95">
        <v>11287.194331508139</v>
      </c>
      <c r="U95">
        <v>-10570.80820538861</v>
      </c>
      <c r="V95">
        <v>-2513.0704396572241</v>
      </c>
      <c r="W95">
        <v>-742.30007516691558</v>
      </c>
      <c r="X95" s="2">
        <v>0</v>
      </c>
    </row>
    <row r="96" spans="1:24" x14ac:dyDescent="0.45">
      <c r="A96">
        <v>95</v>
      </c>
      <c r="B96" t="s">
        <v>841</v>
      </c>
      <c r="C96">
        <v>1969</v>
      </c>
      <c r="D96">
        <v>25</v>
      </c>
      <c r="E96" t="s">
        <v>59</v>
      </c>
      <c r="F96" t="s">
        <v>13</v>
      </c>
      <c r="G96">
        <v>1306.60550039742</v>
      </c>
      <c r="H96">
        <v>24</v>
      </c>
      <c r="I96">
        <v>2.8</v>
      </c>
      <c r="J96">
        <v>181</v>
      </c>
      <c r="K96">
        <v>3.05</v>
      </c>
      <c r="L96">
        <v>1.0920000000000001</v>
      </c>
      <c r="M96">
        <v>8</v>
      </c>
      <c r="N96">
        <v>1.9</v>
      </c>
      <c r="O96">
        <v>1306.60550039742</v>
      </c>
      <c r="P96">
        <v>1002.252059015196</v>
      </c>
      <c r="Q96">
        <v>766.13065984155958</v>
      </c>
      <c r="R96">
        <v>-510.61609174243711</v>
      </c>
      <c r="S96">
        <v>-999.90737260964056</v>
      </c>
      <c r="T96">
        <v>10480.966164971844</v>
      </c>
      <c r="U96">
        <v>-10312.98361501328</v>
      </c>
      <c r="V96">
        <v>-1989.514098061969</v>
      </c>
      <c r="W96">
        <v>-257.06679320130752</v>
      </c>
      <c r="X96" s="2">
        <v>2.2767231949778343E-112</v>
      </c>
    </row>
    <row r="97" spans="1:24" x14ac:dyDescent="0.45">
      <c r="A97">
        <v>96</v>
      </c>
      <c r="B97" t="s">
        <v>1102</v>
      </c>
      <c r="C97">
        <v>1975</v>
      </c>
      <c r="D97">
        <v>29</v>
      </c>
      <c r="E97" t="s">
        <v>22</v>
      </c>
      <c r="F97" t="s">
        <v>13</v>
      </c>
      <c r="G97">
        <v>1306.60550039742</v>
      </c>
      <c r="H97">
        <v>23</v>
      </c>
      <c r="I97">
        <v>2.58</v>
      </c>
      <c r="J97">
        <v>177</v>
      </c>
      <c r="K97">
        <v>3.3</v>
      </c>
      <c r="L97">
        <v>1.0089999999999999</v>
      </c>
      <c r="M97">
        <v>6.8</v>
      </c>
      <c r="N97">
        <v>2.2999999999999998</v>
      </c>
      <c r="O97">
        <v>1306.60550039742</v>
      </c>
      <c r="P97">
        <v>960.49155655622951</v>
      </c>
      <c r="Q97">
        <v>705.93467942543714</v>
      </c>
      <c r="R97">
        <v>-499.33175822326723</v>
      </c>
      <c r="S97">
        <v>-1081.8669933153487</v>
      </c>
      <c r="T97">
        <v>9684.3359527990742</v>
      </c>
      <c r="U97">
        <v>-8766.0360727612879</v>
      </c>
      <c r="V97">
        <v>-2408.3591713381729</v>
      </c>
      <c r="W97">
        <v>-98.226306459916486</v>
      </c>
      <c r="X97" s="2">
        <v>2.1920836696706407E-43</v>
      </c>
    </row>
    <row r="98" spans="1:24" x14ac:dyDescent="0.45">
      <c r="A98">
        <v>97</v>
      </c>
      <c r="B98" t="s">
        <v>845</v>
      </c>
      <c r="C98">
        <v>1965</v>
      </c>
      <c r="D98">
        <v>29</v>
      </c>
      <c r="E98" t="s">
        <v>37</v>
      </c>
      <c r="F98" t="s">
        <v>17</v>
      </c>
      <c r="G98">
        <v>1306.60550039742</v>
      </c>
      <c r="H98">
        <v>25</v>
      </c>
      <c r="I98">
        <v>1.88</v>
      </c>
      <c r="J98">
        <v>306</v>
      </c>
      <c r="K98">
        <v>1.85</v>
      </c>
      <c r="L98">
        <v>0.875</v>
      </c>
      <c r="M98">
        <v>6.2</v>
      </c>
      <c r="N98">
        <v>1.7</v>
      </c>
      <c r="O98">
        <v>1306.60550039742</v>
      </c>
      <c r="P98">
        <v>1044.0125614741626</v>
      </c>
      <c r="Q98">
        <v>514.40201446504716</v>
      </c>
      <c r="R98">
        <v>-863.25151421649582</v>
      </c>
      <c r="S98">
        <v>-606.501193222241</v>
      </c>
      <c r="T98">
        <v>8398.2100680864132</v>
      </c>
      <c r="U98">
        <v>-7992.562301635292</v>
      </c>
      <c r="V98">
        <v>-1780.091561423867</v>
      </c>
      <c r="W98">
        <v>20.823573925148139</v>
      </c>
      <c r="X98" s="2">
        <v>0</v>
      </c>
    </row>
    <row r="99" spans="1:24" x14ac:dyDescent="0.45">
      <c r="A99">
        <v>98</v>
      </c>
      <c r="B99" t="s">
        <v>1040</v>
      </c>
      <c r="C99">
        <v>2003</v>
      </c>
      <c r="D99">
        <v>31</v>
      </c>
      <c r="E99" t="s">
        <v>40</v>
      </c>
      <c r="F99" t="s">
        <v>13</v>
      </c>
      <c r="G99">
        <v>1306.60550039742</v>
      </c>
      <c r="H99">
        <v>18</v>
      </c>
      <c r="I99">
        <v>1.74</v>
      </c>
      <c r="J99">
        <v>284</v>
      </c>
      <c r="K99">
        <v>2.17</v>
      </c>
      <c r="L99">
        <v>0.73699999999999999</v>
      </c>
      <c r="M99">
        <v>5.3</v>
      </c>
      <c r="N99">
        <v>1.3</v>
      </c>
      <c r="O99">
        <v>1306.60550039742</v>
      </c>
      <c r="P99">
        <v>751.68904426139693</v>
      </c>
      <c r="Q99">
        <v>476.0954814729692</v>
      </c>
      <c r="R99">
        <v>-801.1876798610615</v>
      </c>
      <c r="S99">
        <v>-711.40950772554754</v>
      </c>
      <c r="T99">
        <v>7073.6923659196418</v>
      </c>
      <c r="U99">
        <v>-6832.3516449462977</v>
      </c>
      <c r="V99">
        <v>-1361.2464881476633</v>
      </c>
      <c r="W99">
        <v>-98.112928629142289</v>
      </c>
      <c r="X99" s="2">
        <v>2.4552543716892845E-43</v>
      </c>
    </row>
    <row r="100" spans="1:24" x14ac:dyDescent="0.45">
      <c r="A100">
        <v>99</v>
      </c>
      <c r="B100" t="s">
        <v>1103</v>
      </c>
      <c r="C100">
        <v>2019</v>
      </c>
      <c r="D100">
        <v>31</v>
      </c>
      <c r="E100" t="s">
        <v>70</v>
      </c>
      <c r="F100" t="s">
        <v>13</v>
      </c>
      <c r="G100">
        <v>1306.60550039742</v>
      </c>
      <c r="H100">
        <v>14</v>
      </c>
      <c r="I100">
        <v>3.59</v>
      </c>
      <c r="J100">
        <v>200</v>
      </c>
      <c r="K100">
        <v>4.25</v>
      </c>
      <c r="L100">
        <v>1.238</v>
      </c>
      <c r="M100">
        <v>8.1999999999999993</v>
      </c>
      <c r="N100">
        <v>2.9</v>
      </c>
      <c r="O100">
        <v>1306.60550039742</v>
      </c>
      <c r="P100">
        <v>584.64703442553105</v>
      </c>
      <c r="Q100">
        <v>982.28895315399961</v>
      </c>
      <c r="R100">
        <v>-564.21667595849408</v>
      </c>
      <c r="S100">
        <v>-1393.3135519970401</v>
      </c>
      <c r="T100">
        <v>11882.267502046834</v>
      </c>
      <c r="U100">
        <v>-10570.80820538861</v>
      </c>
      <c r="V100">
        <v>-3036.6267812524793</v>
      </c>
      <c r="W100">
        <v>-809.15622457283916</v>
      </c>
      <c r="X100" s="2">
        <v>0</v>
      </c>
    </row>
    <row r="101" spans="1:24" x14ac:dyDescent="0.45">
      <c r="A101">
        <v>100</v>
      </c>
      <c r="B101" t="s">
        <v>1064</v>
      </c>
      <c r="C101">
        <v>1951</v>
      </c>
      <c r="D101">
        <v>24</v>
      </c>
      <c r="E101" t="s">
        <v>28</v>
      </c>
      <c r="F101" t="s">
        <v>17</v>
      </c>
      <c r="G101">
        <v>1306.60550039742</v>
      </c>
      <c r="H101">
        <v>23</v>
      </c>
      <c r="I101">
        <v>2.75</v>
      </c>
      <c r="J101">
        <v>198</v>
      </c>
      <c r="K101">
        <v>3.12</v>
      </c>
      <c r="L101">
        <v>1.111</v>
      </c>
      <c r="M101">
        <v>8.4</v>
      </c>
      <c r="N101">
        <v>1.6</v>
      </c>
      <c r="O101">
        <v>1306.60550039742</v>
      </c>
      <c r="P101">
        <v>960.49155655622951</v>
      </c>
      <c r="Q101">
        <v>752.44975520153173</v>
      </c>
      <c r="R101">
        <v>-558.57450919890914</v>
      </c>
      <c r="S101">
        <v>-1022.8560664072389</v>
      </c>
      <c r="T101">
        <v>10663.327297878863</v>
      </c>
      <c r="U101">
        <v>-10828.632795763944</v>
      </c>
      <c r="V101">
        <v>-1675.3802931048162</v>
      </c>
      <c r="W101">
        <v>-402.56955444086498</v>
      </c>
      <c r="X101" s="2">
        <v>1.466438736273639E-175</v>
      </c>
    </row>
    <row r="102" spans="1:24" x14ac:dyDescent="0.45">
      <c r="A102">
        <v>101</v>
      </c>
      <c r="B102" t="s">
        <v>1048</v>
      </c>
      <c r="C102">
        <v>2022</v>
      </c>
      <c r="D102">
        <v>26</v>
      </c>
      <c r="E102" t="s">
        <v>49</v>
      </c>
      <c r="F102" t="s">
        <v>17</v>
      </c>
      <c r="G102">
        <v>1306.60550039742</v>
      </c>
      <c r="H102">
        <v>14</v>
      </c>
      <c r="I102">
        <v>2.2799999999999998</v>
      </c>
      <c r="J102">
        <v>207</v>
      </c>
      <c r="K102">
        <v>2.99</v>
      </c>
      <c r="L102">
        <v>0.98</v>
      </c>
      <c r="M102">
        <v>6.8</v>
      </c>
      <c r="N102">
        <v>2</v>
      </c>
      <c r="O102">
        <v>1306.60550039742</v>
      </c>
      <c r="P102">
        <v>584.64703442553105</v>
      </c>
      <c r="Q102">
        <v>623.84925158526994</v>
      </c>
      <c r="R102">
        <v>-583.96425961704131</v>
      </c>
      <c r="S102">
        <v>-980.23706364027066</v>
      </c>
      <c r="T102">
        <v>9405.9952762567827</v>
      </c>
      <c r="U102">
        <v>-8766.0360727612879</v>
      </c>
      <c r="V102">
        <v>-2094.2253663810202</v>
      </c>
      <c r="W102">
        <v>-503.36569973461656</v>
      </c>
      <c r="X102" s="2">
        <v>2.4606748241340722E-219</v>
      </c>
    </row>
    <row r="103" spans="1:24" x14ac:dyDescent="0.45">
      <c r="A103">
        <v>102</v>
      </c>
      <c r="B103" t="s">
        <v>1075</v>
      </c>
      <c r="C103">
        <v>1992</v>
      </c>
      <c r="D103">
        <v>24</v>
      </c>
      <c r="E103" t="s">
        <v>155</v>
      </c>
      <c r="F103" t="s">
        <v>13</v>
      </c>
      <c r="G103">
        <v>1306.60550039742</v>
      </c>
      <c r="H103">
        <v>18</v>
      </c>
      <c r="I103">
        <v>2.56</v>
      </c>
      <c r="J103">
        <v>186</v>
      </c>
      <c r="K103">
        <v>2.9</v>
      </c>
      <c r="L103">
        <v>1.1060000000000001</v>
      </c>
      <c r="M103">
        <v>6.9</v>
      </c>
      <c r="N103">
        <v>3.1</v>
      </c>
      <c r="O103">
        <v>1306.60550039742</v>
      </c>
      <c r="P103">
        <v>751.68904426139693</v>
      </c>
      <c r="Q103">
        <v>700.46231756942598</v>
      </c>
      <c r="R103">
        <v>-524.7215086413994</v>
      </c>
      <c r="S103">
        <v>-950.73160018621559</v>
      </c>
      <c r="T103">
        <v>10615.337526061227</v>
      </c>
      <c r="U103">
        <v>-8894.9483679489549</v>
      </c>
      <c r="V103">
        <v>-3246.0493178905813</v>
      </c>
      <c r="W103">
        <v>-242.35640637768074</v>
      </c>
      <c r="X103" s="2">
        <v>5.5712167643029088E-106</v>
      </c>
    </row>
    <row r="104" spans="1:24" x14ac:dyDescent="0.45">
      <c r="A104">
        <v>103</v>
      </c>
      <c r="B104" t="s">
        <v>1059</v>
      </c>
      <c r="C104">
        <v>1997</v>
      </c>
      <c r="D104">
        <v>33</v>
      </c>
      <c r="E104" t="s">
        <v>97</v>
      </c>
      <c r="F104" t="s">
        <v>13</v>
      </c>
      <c r="G104">
        <v>1306.60550039742</v>
      </c>
      <c r="H104">
        <v>24</v>
      </c>
      <c r="I104">
        <v>2.3199999999999998</v>
      </c>
      <c r="J104">
        <v>334</v>
      </c>
      <c r="K104">
        <v>2.66</v>
      </c>
      <c r="L104">
        <v>1.0309999999999999</v>
      </c>
      <c r="M104">
        <v>6.8</v>
      </c>
      <c r="N104">
        <v>2.5</v>
      </c>
      <c r="O104">
        <v>1306.60550039742</v>
      </c>
      <c r="P104">
        <v>1002.252059015196</v>
      </c>
      <c r="Q104">
        <v>634.79397529729226</v>
      </c>
      <c r="R104">
        <v>-942.24184885068507</v>
      </c>
      <c r="S104">
        <v>-872.05036430873577</v>
      </c>
      <c r="T104">
        <v>9895.4909487966761</v>
      </c>
      <c r="U104">
        <v>-8766.0360727612879</v>
      </c>
      <c r="V104">
        <v>-2617.7817079762754</v>
      </c>
      <c r="W104">
        <v>-358.96751039039918</v>
      </c>
      <c r="X104" s="2">
        <v>1.2658756759794947E-156</v>
      </c>
    </row>
    <row r="105" spans="1:24" x14ac:dyDescent="0.45">
      <c r="A105">
        <v>104</v>
      </c>
      <c r="B105" t="s">
        <v>1077</v>
      </c>
      <c r="C105">
        <v>1965</v>
      </c>
      <c r="D105">
        <v>33</v>
      </c>
      <c r="E105" t="s">
        <v>28</v>
      </c>
      <c r="F105" t="s">
        <v>17</v>
      </c>
      <c r="G105">
        <v>1306.60550039742</v>
      </c>
      <c r="H105">
        <v>19</v>
      </c>
      <c r="I105">
        <v>2.41</v>
      </c>
      <c r="J105">
        <v>252</v>
      </c>
      <c r="K105">
        <v>2.73</v>
      </c>
      <c r="L105">
        <v>1.0029999999999999</v>
      </c>
      <c r="M105">
        <v>7.5</v>
      </c>
      <c r="N105">
        <v>1.6</v>
      </c>
      <c r="O105">
        <v>1306.60550039742</v>
      </c>
      <c r="P105">
        <v>793.44954672036351</v>
      </c>
      <c r="Q105">
        <v>659.41960364934243</v>
      </c>
      <c r="R105">
        <v>-710.91301170770248</v>
      </c>
      <c r="S105">
        <v>-894.99905810633402</v>
      </c>
      <c r="T105">
        <v>9626.7482266179104</v>
      </c>
      <c r="U105">
        <v>-9668.4221390749499</v>
      </c>
      <c r="V105">
        <v>-1675.3802931048162</v>
      </c>
      <c r="W105">
        <v>-563.49162460876551</v>
      </c>
      <c r="X105" s="2">
        <v>1.8997516645767443E-245</v>
      </c>
    </row>
    <row r="106" spans="1:24" x14ac:dyDescent="0.45">
      <c r="A106">
        <v>105</v>
      </c>
      <c r="B106" t="s">
        <v>1067</v>
      </c>
      <c r="C106">
        <v>1987</v>
      </c>
      <c r="D106">
        <v>23</v>
      </c>
      <c r="E106" t="s">
        <v>155</v>
      </c>
      <c r="F106" t="s">
        <v>13</v>
      </c>
      <c r="G106">
        <v>1306.60550039742</v>
      </c>
      <c r="H106">
        <v>23</v>
      </c>
      <c r="I106">
        <v>2.16</v>
      </c>
      <c r="J106">
        <v>193</v>
      </c>
      <c r="K106">
        <v>2.4500000000000002</v>
      </c>
      <c r="L106">
        <v>0.96099999999999997</v>
      </c>
      <c r="M106">
        <v>7.2</v>
      </c>
      <c r="N106">
        <v>1.5</v>
      </c>
      <c r="O106">
        <v>1306.60550039742</v>
      </c>
      <c r="P106">
        <v>960.49155655622951</v>
      </c>
      <c r="Q106">
        <v>591.0150804492032</v>
      </c>
      <c r="R106">
        <v>-544.46909229994674</v>
      </c>
      <c r="S106">
        <v>-803.20428291594089</v>
      </c>
      <c r="T106">
        <v>9223.6341433497637</v>
      </c>
      <c r="U106">
        <v>-9281.6852535119524</v>
      </c>
      <c r="V106">
        <v>-1570.669024785765</v>
      </c>
      <c r="W106">
        <v>-118.28137276098914</v>
      </c>
      <c r="X106" s="2">
        <v>4.2761457351417676E-52</v>
      </c>
    </row>
    <row r="107" spans="1:24" x14ac:dyDescent="0.45">
      <c r="A107">
        <v>106</v>
      </c>
      <c r="B107" t="s">
        <v>1104</v>
      </c>
      <c r="C107">
        <v>1949</v>
      </c>
      <c r="D107">
        <v>27</v>
      </c>
      <c r="E107" t="s">
        <v>40</v>
      </c>
      <c r="F107" t="s">
        <v>13</v>
      </c>
      <c r="G107">
        <v>1306.60550039742</v>
      </c>
      <c r="H107">
        <v>25</v>
      </c>
      <c r="I107">
        <v>2.77</v>
      </c>
      <c r="J107">
        <v>122</v>
      </c>
      <c r="K107">
        <v>3.45</v>
      </c>
      <c r="L107">
        <v>1.327</v>
      </c>
      <c r="M107">
        <v>7.9</v>
      </c>
      <c r="N107">
        <v>4.0999999999999996</v>
      </c>
      <c r="O107">
        <v>1306.60550039742</v>
      </c>
      <c r="P107">
        <v>1044.0125614741626</v>
      </c>
      <c r="Q107">
        <v>757.92211705754289</v>
      </c>
      <c r="R107">
        <v>-344.17217233468136</v>
      </c>
      <c r="S107">
        <v>-1131.0427657387738</v>
      </c>
      <c r="T107">
        <v>12736.485440400766</v>
      </c>
      <c r="U107">
        <v>-10184.071319825614</v>
      </c>
      <c r="V107">
        <v>-4293.1620010810911</v>
      </c>
      <c r="W107">
        <v>-107.42263965026905</v>
      </c>
      <c r="X107" s="2">
        <v>2.2230046360025096E-47</v>
      </c>
    </row>
    <row r="108" spans="1:24" x14ac:dyDescent="0.45">
      <c r="A108">
        <v>107</v>
      </c>
      <c r="B108" t="s">
        <v>1105</v>
      </c>
      <c r="C108">
        <v>2018</v>
      </c>
      <c r="D108">
        <v>33</v>
      </c>
      <c r="E108" t="s">
        <v>57</v>
      </c>
      <c r="F108" t="s">
        <v>17</v>
      </c>
      <c r="G108">
        <v>1306.60550039742</v>
      </c>
      <c r="H108">
        <v>18</v>
      </c>
      <c r="I108">
        <v>2.5299999999999998</v>
      </c>
      <c r="J108">
        <v>300</v>
      </c>
      <c r="K108">
        <v>2.65</v>
      </c>
      <c r="L108">
        <v>0.91100000000000003</v>
      </c>
      <c r="M108">
        <v>6.1</v>
      </c>
      <c r="N108">
        <v>2.1</v>
      </c>
      <c r="O108">
        <v>1306.60550039742</v>
      </c>
      <c r="P108">
        <v>751.68904426139693</v>
      </c>
      <c r="Q108">
        <v>692.25377478540918</v>
      </c>
      <c r="R108">
        <v>-846.32501393774101</v>
      </c>
      <c r="S108">
        <v>-868.77197948050741</v>
      </c>
      <c r="T108">
        <v>8743.7364251733979</v>
      </c>
      <c r="U108">
        <v>-7863.6500064476249</v>
      </c>
      <c r="V108">
        <v>-2198.9366347000714</v>
      </c>
      <c r="W108">
        <v>-283.39888994832108</v>
      </c>
      <c r="X108" s="2">
        <v>8.3449918705284557E-124</v>
      </c>
    </row>
    <row r="109" spans="1:24" x14ac:dyDescent="0.45">
      <c r="A109">
        <v>108</v>
      </c>
      <c r="B109" t="s">
        <v>1106</v>
      </c>
      <c r="C109">
        <v>1984</v>
      </c>
      <c r="D109">
        <v>26</v>
      </c>
      <c r="E109" t="s">
        <v>55</v>
      </c>
      <c r="F109" t="s">
        <v>13</v>
      </c>
      <c r="G109">
        <v>1306.60550039742</v>
      </c>
      <c r="H109">
        <v>16</v>
      </c>
      <c r="I109">
        <v>2.83</v>
      </c>
      <c r="J109">
        <v>198</v>
      </c>
      <c r="K109">
        <v>3.32</v>
      </c>
      <c r="L109">
        <v>1.135</v>
      </c>
      <c r="M109">
        <v>7.2</v>
      </c>
      <c r="N109">
        <v>3</v>
      </c>
      <c r="O109">
        <v>1306.60550039742</v>
      </c>
      <c r="P109">
        <v>668.16803934346399</v>
      </c>
      <c r="Q109">
        <v>774.33920262557638</v>
      </c>
      <c r="R109">
        <v>-558.57450919890914</v>
      </c>
      <c r="S109">
        <v>-1088.4237629718054</v>
      </c>
      <c r="T109">
        <v>10893.67820260352</v>
      </c>
      <c r="U109">
        <v>-9281.6852535119524</v>
      </c>
      <c r="V109">
        <v>-3141.3380495715301</v>
      </c>
      <c r="W109">
        <v>-427.23063028421711</v>
      </c>
      <c r="X109" s="2">
        <v>2.8582141670173157E-186</v>
      </c>
    </row>
    <row r="110" spans="1:24" x14ac:dyDescent="0.45">
      <c r="A110">
        <v>109</v>
      </c>
      <c r="B110" t="s">
        <v>1082</v>
      </c>
      <c r="C110">
        <v>1996</v>
      </c>
      <c r="D110">
        <v>31</v>
      </c>
      <c r="E110" t="s">
        <v>385</v>
      </c>
      <c r="F110" t="s">
        <v>17</v>
      </c>
      <c r="G110">
        <v>1306.60550039742</v>
      </c>
      <c r="H110">
        <v>18</v>
      </c>
      <c r="I110">
        <v>2.38</v>
      </c>
      <c r="J110">
        <v>257</v>
      </c>
      <c r="K110">
        <v>2.23</v>
      </c>
      <c r="L110">
        <v>1.0660000000000001</v>
      </c>
      <c r="M110">
        <v>7.9</v>
      </c>
      <c r="N110">
        <v>1.7</v>
      </c>
      <c r="O110">
        <v>1306.60550039742</v>
      </c>
      <c r="P110">
        <v>751.68904426139693</v>
      </c>
      <c r="Q110">
        <v>651.21106086532563</v>
      </c>
      <c r="R110">
        <v>-725.01842860666488</v>
      </c>
      <c r="S110">
        <v>-731.07981669491755</v>
      </c>
      <c r="T110">
        <v>10231.419351520133</v>
      </c>
      <c r="U110">
        <v>-10184.071319825614</v>
      </c>
      <c r="V110">
        <v>-1780.091561423867</v>
      </c>
      <c r="W110">
        <v>-479.33616950678834</v>
      </c>
      <c r="X110" s="2">
        <v>6.71346310563639E-209</v>
      </c>
    </row>
    <row r="111" spans="1:24" x14ac:dyDescent="0.45">
      <c r="A111">
        <v>110</v>
      </c>
      <c r="B111" t="s">
        <v>831</v>
      </c>
      <c r="C111">
        <v>1991</v>
      </c>
      <c r="D111">
        <v>28</v>
      </c>
      <c r="E111" t="s">
        <v>40</v>
      </c>
      <c r="F111" t="s">
        <v>13</v>
      </c>
      <c r="G111">
        <v>1306.60550039742</v>
      </c>
      <c r="H111">
        <v>21</v>
      </c>
      <c r="I111">
        <v>2.0499999999999998</v>
      </c>
      <c r="J111">
        <v>292</v>
      </c>
      <c r="K111">
        <v>2.25</v>
      </c>
      <c r="L111">
        <v>1.03</v>
      </c>
      <c r="M111">
        <v>7</v>
      </c>
      <c r="N111">
        <v>2.2999999999999998</v>
      </c>
      <c r="O111">
        <v>1306.60550039742</v>
      </c>
      <c r="P111">
        <v>876.97055163829646</v>
      </c>
      <c r="Q111">
        <v>560.91709024114186</v>
      </c>
      <c r="R111">
        <v>-823.75634689940125</v>
      </c>
      <c r="S111">
        <v>-737.63658635137426</v>
      </c>
      <c r="T111">
        <v>9885.8929944331503</v>
      </c>
      <c r="U111">
        <v>-9023.8606631366201</v>
      </c>
      <c r="V111">
        <v>-2408.3591713381729</v>
      </c>
      <c r="W111">
        <v>-363.22663101556009</v>
      </c>
      <c r="X111" s="2">
        <v>1.7892806677619063E-158</v>
      </c>
    </row>
    <row r="112" spans="1:24" x14ac:dyDescent="0.45">
      <c r="A112">
        <v>111</v>
      </c>
      <c r="B112" t="s">
        <v>1060</v>
      </c>
      <c r="C112">
        <v>1977</v>
      </c>
      <c r="D112">
        <v>32</v>
      </c>
      <c r="E112" t="s">
        <v>1107</v>
      </c>
      <c r="F112" t="s">
        <v>17</v>
      </c>
      <c r="G112">
        <v>1306.60550039742</v>
      </c>
      <c r="H112">
        <v>19</v>
      </c>
      <c r="I112">
        <v>2.08</v>
      </c>
      <c r="J112">
        <v>251</v>
      </c>
      <c r="K112">
        <v>2.57</v>
      </c>
      <c r="L112">
        <v>0.97599999999999998</v>
      </c>
      <c r="M112">
        <v>6.8</v>
      </c>
      <c r="N112">
        <v>2</v>
      </c>
      <c r="O112">
        <v>1306.60550039742</v>
      </c>
      <c r="P112">
        <v>793.44954672036351</v>
      </c>
      <c r="Q112">
        <v>569.12563302515855</v>
      </c>
      <c r="R112">
        <v>-708.09192832790995</v>
      </c>
      <c r="S112">
        <v>-842.54490085468069</v>
      </c>
      <c r="T112">
        <v>9367.6034588026741</v>
      </c>
      <c r="U112">
        <v>-8766.0360727612879</v>
      </c>
      <c r="V112">
        <v>-2094.2253663810202</v>
      </c>
      <c r="W112">
        <v>-374.11412937928208</v>
      </c>
      <c r="X112" s="2">
        <v>3.3442444002380229E-163</v>
      </c>
    </row>
    <row r="113" spans="1:24" x14ac:dyDescent="0.45">
      <c r="A113">
        <v>112</v>
      </c>
      <c r="B113" t="s">
        <v>1099</v>
      </c>
      <c r="C113">
        <v>2017</v>
      </c>
      <c r="D113">
        <v>31</v>
      </c>
      <c r="E113" t="s">
        <v>235</v>
      </c>
      <c r="F113" t="s">
        <v>13</v>
      </c>
      <c r="G113">
        <v>1306.60550039742</v>
      </c>
      <c r="H113">
        <v>18</v>
      </c>
      <c r="I113">
        <v>2.44</v>
      </c>
      <c r="J113">
        <v>269</v>
      </c>
      <c r="K113">
        <v>2.35</v>
      </c>
      <c r="L113">
        <v>1.095</v>
      </c>
      <c r="M113">
        <v>7.9</v>
      </c>
      <c r="N113">
        <v>1.9</v>
      </c>
      <c r="O113">
        <v>1306.60550039742</v>
      </c>
      <c r="P113">
        <v>751.68904426139693</v>
      </c>
      <c r="Q113">
        <v>667.62814643335912</v>
      </c>
      <c r="R113">
        <v>-758.87142916417451</v>
      </c>
      <c r="S113">
        <v>-770.42043463365758</v>
      </c>
      <c r="T113">
        <v>10509.760028062425</v>
      </c>
      <c r="U113">
        <v>-10184.071319825614</v>
      </c>
      <c r="V113">
        <v>-1989.514098061969</v>
      </c>
      <c r="W113">
        <v>-467.19456253081444</v>
      </c>
      <c r="X113" s="2">
        <v>1.2588660393478895E-203</v>
      </c>
    </row>
    <row r="114" spans="1:24" x14ac:dyDescent="0.45">
      <c r="A114">
        <v>113</v>
      </c>
      <c r="B114" t="s">
        <v>1063</v>
      </c>
      <c r="C114">
        <v>1974</v>
      </c>
      <c r="D114">
        <v>35</v>
      </c>
      <c r="E114" t="s">
        <v>19</v>
      </c>
      <c r="F114" t="s">
        <v>17</v>
      </c>
      <c r="G114">
        <v>1306.60550039742</v>
      </c>
      <c r="H114">
        <v>19</v>
      </c>
      <c r="I114">
        <v>2.88</v>
      </c>
      <c r="J114">
        <v>248</v>
      </c>
      <c r="K114">
        <v>2.76</v>
      </c>
      <c r="L114">
        <v>1.1870000000000001</v>
      </c>
      <c r="M114">
        <v>7.9</v>
      </c>
      <c r="N114">
        <v>2.7</v>
      </c>
      <c r="O114">
        <v>1306.60550039742</v>
      </c>
      <c r="P114">
        <v>793.44954672036351</v>
      </c>
      <c r="Q114">
        <v>788.02010726560411</v>
      </c>
      <c r="R114">
        <v>-699.6286781885326</v>
      </c>
      <c r="S114">
        <v>-904.83421259101897</v>
      </c>
      <c r="T114">
        <v>11392.771829506941</v>
      </c>
      <c r="U114">
        <v>-10184.071319825614</v>
      </c>
      <c r="V114">
        <v>-2827.2042446143773</v>
      </c>
      <c r="W114">
        <v>-334.89147132921471</v>
      </c>
      <c r="X114" s="2">
        <v>3.6181116566141607E-146</v>
      </c>
    </row>
    <row r="115" spans="1:24" x14ac:dyDescent="0.45">
      <c r="A115">
        <v>114</v>
      </c>
      <c r="B115" t="s">
        <v>1108</v>
      </c>
      <c r="C115">
        <v>1964</v>
      </c>
      <c r="D115">
        <v>27</v>
      </c>
      <c r="E115" t="s">
        <v>37</v>
      </c>
      <c r="F115" t="s">
        <v>17</v>
      </c>
      <c r="G115">
        <v>1306.60550039742</v>
      </c>
      <c r="H115">
        <v>18</v>
      </c>
      <c r="I115">
        <v>2.1800000000000002</v>
      </c>
      <c r="J115">
        <v>237</v>
      </c>
      <c r="K115">
        <v>2.46</v>
      </c>
      <c r="L115">
        <v>0.96499999999999997</v>
      </c>
      <c r="M115">
        <v>6.8</v>
      </c>
      <c r="N115">
        <v>1.9</v>
      </c>
      <c r="O115">
        <v>1306.60550039742</v>
      </c>
      <c r="P115">
        <v>751.68904426139693</v>
      </c>
      <c r="Q115">
        <v>596.48744230521436</v>
      </c>
      <c r="R115">
        <v>-668.59676101081538</v>
      </c>
      <c r="S115">
        <v>-806.48266774416913</v>
      </c>
      <c r="T115">
        <v>9262.0259608038723</v>
      </c>
      <c r="U115">
        <v>-8766.0360727612879</v>
      </c>
      <c r="V115">
        <v>-1989.514098061969</v>
      </c>
      <c r="W115">
        <v>-313.82165181033815</v>
      </c>
      <c r="X115" s="2">
        <v>5.1166807092804326E-137</v>
      </c>
    </row>
    <row r="116" spans="1:24" x14ac:dyDescent="0.45">
      <c r="A116">
        <v>115</v>
      </c>
      <c r="B116" t="s">
        <v>1109</v>
      </c>
      <c r="C116">
        <v>1977</v>
      </c>
      <c r="D116">
        <v>30</v>
      </c>
      <c r="E116" t="s">
        <v>158</v>
      </c>
      <c r="F116" t="s">
        <v>13</v>
      </c>
      <c r="G116">
        <v>1306.60550039742</v>
      </c>
      <c r="H116">
        <v>19</v>
      </c>
      <c r="I116">
        <v>2.77</v>
      </c>
      <c r="J116">
        <v>341</v>
      </c>
      <c r="K116">
        <v>3.12</v>
      </c>
      <c r="L116">
        <v>1.3440000000000001</v>
      </c>
      <c r="M116">
        <v>6</v>
      </c>
      <c r="N116">
        <v>6.1</v>
      </c>
      <c r="O116">
        <v>1306.60550039742</v>
      </c>
      <c r="P116">
        <v>793.44954672036351</v>
      </c>
      <c r="Q116">
        <v>757.92211705754289</v>
      </c>
      <c r="R116">
        <v>-961.9894325092323</v>
      </c>
      <c r="S116">
        <v>-1022.8560664072389</v>
      </c>
      <c r="T116">
        <v>12899.650664580731</v>
      </c>
      <c r="U116">
        <v>-7734.7377112599597</v>
      </c>
      <c r="V116">
        <v>-6387.3873674621109</v>
      </c>
      <c r="W116">
        <v>-349.34274888248365</v>
      </c>
      <c r="X116" s="2">
        <v>1.9158957208258189E-152</v>
      </c>
    </row>
    <row r="117" spans="1:24" x14ac:dyDescent="0.45">
      <c r="A117">
        <v>116</v>
      </c>
      <c r="B117" t="s">
        <v>1110</v>
      </c>
      <c r="C117">
        <v>1956</v>
      </c>
      <c r="D117">
        <v>36</v>
      </c>
      <c r="E117" t="s">
        <v>235</v>
      </c>
      <c r="F117" t="s">
        <v>13</v>
      </c>
      <c r="G117">
        <v>1306.60550039742</v>
      </c>
      <c r="H117">
        <v>20</v>
      </c>
      <c r="I117">
        <v>2.72</v>
      </c>
      <c r="J117">
        <v>158</v>
      </c>
      <c r="K117">
        <v>3.16</v>
      </c>
      <c r="L117">
        <v>1.167</v>
      </c>
      <c r="M117">
        <v>7.6</v>
      </c>
      <c r="N117">
        <v>2.9</v>
      </c>
      <c r="O117">
        <v>1306.60550039742</v>
      </c>
      <c r="P117">
        <v>835.21004917932999</v>
      </c>
      <c r="Q117">
        <v>744.24121241751516</v>
      </c>
      <c r="R117">
        <v>-445.73117400721026</v>
      </c>
      <c r="S117">
        <v>-1035.9696057201522</v>
      </c>
      <c r="T117">
        <v>11200.812742236394</v>
      </c>
      <c r="U117">
        <v>-9797.3344342626151</v>
      </c>
      <c r="V117">
        <v>-3036.6267812524793</v>
      </c>
      <c r="W117">
        <v>-228.79249101179721</v>
      </c>
      <c r="X117" s="2">
        <v>4.331952168350103E-100</v>
      </c>
    </row>
    <row r="118" spans="1:24" x14ac:dyDescent="0.45">
      <c r="A118">
        <v>117</v>
      </c>
      <c r="B118" t="s">
        <v>1043</v>
      </c>
      <c r="C118">
        <v>1974</v>
      </c>
      <c r="D118">
        <v>23</v>
      </c>
      <c r="E118" t="s">
        <v>76</v>
      </c>
      <c r="F118" t="s">
        <v>13</v>
      </c>
      <c r="G118">
        <v>1306.60550039742</v>
      </c>
      <c r="H118">
        <v>20</v>
      </c>
      <c r="I118">
        <v>2.52</v>
      </c>
      <c r="J118">
        <v>258</v>
      </c>
      <c r="K118">
        <v>2.3199999999999998</v>
      </c>
      <c r="L118">
        <v>1.117</v>
      </c>
      <c r="M118">
        <v>8.1999999999999993</v>
      </c>
      <c r="N118">
        <v>1.9</v>
      </c>
      <c r="O118">
        <v>1306.60550039742</v>
      </c>
      <c r="P118">
        <v>835.21004917932999</v>
      </c>
      <c r="Q118">
        <v>689.51759385740365</v>
      </c>
      <c r="R118">
        <v>-727.8395119864573</v>
      </c>
      <c r="S118">
        <v>-760.58528014897252</v>
      </c>
      <c r="T118">
        <v>10720.915024060027</v>
      </c>
      <c r="U118">
        <v>-10570.80820538861</v>
      </c>
      <c r="V118">
        <v>-1989.514098061969</v>
      </c>
      <c r="W118">
        <v>-496.49892809182893</v>
      </c>
      <c r="X118" s="2">
        <v>2.3618660243330506E-216</v>
      </c>
    </row>
    <row r="119" spans="1:24" x14ac:dyDescent="0.45">
      <c r="A119">
        <v>118</v>
      </c>
      <c r="B119" t="s">
        <v>1077</v>
      </c>
      <c r="C119">
        <v>1967</v>
      </c>
      <c r="D119">
        <v>35</v>
      </c>
      <c r="E119" t="s">
        <v>28</v>
      </c>
      <c r="F119" t="s">
        <v>17</v>
      </c>
      <c r="G119">
        <v>1306.60550039742</v>
      </c>
      <c r="H119">
        <v>19</v>
      </c>
      <c r="I119">
        <v>2.41</v>
      </c>
      <c r="J119">
        <v>252</v>
      </c>
      <c r="K119">
        <v>2.73</v>
      </c>
      <c r="L119">
        <v>1.0029999999999999</v>
      </c>
      <c r="M119">
        <v>7.5</v>
      </c>
      <c r="N119">
        <v>1.6</v>
      </c>
      <c r="O119">
        <v>1306.60550039742</v>
      </c>
      <c r="P119">
        <v>793.44954672036351</v>
      </c>
      <c r="Q119">
        <v>659.41960364934243</v>
      </c>
      <c r="R119">
        <v>-710.91301170770248</v>
      </c>
      <c r="S119">
        <v>-894.99905810633402</v>
      </c>
      <c r="T119">
        <v>9626.7482266179104</v>
      </c>
      <c r="U119">
        <v>-9668.4221390749499</v>
      </c>
      <c r="V119">
        <v>-1675.3802931048162</v>
      </c>
      <c r="W119">
        <v>-563.49162460876551</v>
      </c>
      <c r="X119" s="2">
        <v>1.8997516645767443E-245</v>
      </c>
    </row>
    <row r="120" spans="1:24" x14ac:dyDescent="0.45">
      <c r="A120">
        <v>119</v>
      </c>
      <c r="B120" t="s">
        <v>1111</v>
      </c>
      <c r="C120">
        <v>2008</v>
      </c>
      <c r="D120">
        <v>24</v>
      </c>
      <c r="E120" t="s">
        <v>65</v>
      </c>
      <c r="F120" t="s">
        <v>17</v>
      </c>
      <c r="G120">
        <v>1306.60550039742</v>
      </c>
      <c r="H120">
        <v>18</v>
      </c>
      <c r="I120">
        <v>2.62</v>
      </c>
      <c r="J120">
        <v>265</v>
      </c>
      <c r="K120">
        <v>2.62</v>
      </c>
      <c r="L120">
        <v>1.1719999999999999</v>
      </c>
      <c r="M120">
        <v>7.2</v>
      </c>
      <c r="N120">
        <v>3.3</v>
      </c>
      <c r="O120">
        <v>1306.60550039742</v>
      </c>
      <c r="P120">
        <v>751.68904426139693</v>
      </c>
      <c r="Q120">
        <v>716.87940313745935</v>
      </c>
      <c r="R120">
        <v>-747.58709564500464</v>
      </c>
      <c r="S120">
        <v>-858.93682499582246</v>
      </c>
      <c r="T120">
        <v>11248.802514054029</v>
      </c>
      <c r="U120">
        <v>-9281.6852535119524</v>
      </c>
      <c r="V120">
        <v>-3455.4718545286833</v>
      </c>
      <c r="W120">
        <v>-319.70456683115844</v>
      </c>
      <c r="X120" s="2">
        <v>1.4258399733089121E-139</v>
      </c>
    </row>
    <row r="121" spans="1:24" x14ac:dyDescent="0.45">
      <c r="A121">
        <v>120</v>
      </c>
      <c r="B121" t="s">
        <v>1049</v>
      </c>
      <c r="C121">
        <v>1959</v>
      </c>
      <c r="D121">
        <v>25</v>
      </c>
      <c r="E121" t="s">
        <v>717</v>
      </c>
      <c r="F121" t="s">
        <v>13</v>
      </c>
      <c r="G121">
        <v>1306.60550039742</v>
      </c>
      <c r="H121">
        <v>17</v>
      </c>
      <c r="I121">
        <v>2.64</v>
      </c>
      <c r="J121">
        <v>185</v>
      </c>
      <c r="K121">
        <v>2.44</v>
      </c>
      <c r="L121">
        <v>1.135</v>
      </c>
      <c r="M121">
        <v>7.6</v>
      </c>
      <c r="N121">
        <v>2.6</v>
      </c>
      <c r="O121">
        <v>1306.60550039742</v>
      </c>
      <c r="P121">
        <v>709.92854180243046</v>
      </c>
      <c r="Q121">
        <v>722.35176499347051</v>
      </c>
      <c r="R121">
        <v>-521.90042526160698</v>
      </c>
      <c r="S121">
        <v>-799.92589808771243</v>
      </c>
      <c r="T121">
        <v>10893.67820260352</v>
      </c>
      <c r="U121">
        <v>-9797.3344342626151</v>
      </c>
      <c r="V121">
        <v>-2722.4929762953266</v>
      </c>
      <c r="W121">
        <v>-209.08972411042078</v>
      </c>
      <c r="X121" s="2">
        <v>1.5613008500844347E-91</v>
      </c>
    </row>
    <row r="122" spans="1:24" x14ac:dyDescent="0.45">
      <c r="A122">
        <v>121</v>
      </c>
      <c r="B122" t="s">
        <v>1060</v>
      </c>
      <c r="C122">
        <v>1975</v>
      </c>
      <c r="D122">
        <v>30</v>
      </c>
      <c r="E122" t="s">
        <v>313</v>
      </c>
      <c r="F122" t="s">
        <v>17</v>
      </c>
      <c r="G122">
        <v>1306.60550039742</v>
      </c>
      <c r="H122">
        <v>19</v>
      </c>
      <c r="I122">
        <v>2.08</v>
      </c>
      <c r="J122">
        <v>251</v>
      </c>
      <c r="K122">
        <v>2.57</v>
      </c>
      <c r="L122">
        <v>0.97599999999999998</v>
      </c>
      <c r="M122">
        <v>6.8</v>
      </c>
      <c r="N122">
        <v>2</v>
      </c>
      <c r="O122">
        <v>1306.60550039742</v>
      </c>
      <c r="P122">
        <v>793.44954672036351</v>
      </c>
      <c r="Q122">
        <v>569.12563302515855</v>
      </c>
      <c r="R122">
        <v>-708.09192832790995</v>
      </c>
      <c r="S122">
        <v>-842.54490085468069</v>
      </c>
      <c r="T122">
        <v>9367.6034588026741</v>
      </c>
      <c r="U122">
        <v>-8766.0360727612879</v>
      </c>
      <c r="V122">
        <v>-2094.2253663810202</v>
      </c>
      <c r="W122">
        <v>-374.11412937928208</v>
      </c>
      <c r="X122" s="2">
        <v>3.3442444002380229E-163</v>
      </c>
    </row>
    <row r="123" spans="1:24" x14ac:dyDescent="0.45">
      <c r="A123">
        <v>122</v>
      </c>
      <c r="B123" t="s">
        <v>831</v>
      </c>
      <c r="C123">
        <v>2005</v>
      </c>
      <c r="D123">
        <v>42</v>
      </c>
      <c r="E123" t="s">
        <v>46</v>
      </c>
      <c r="F123" t="s">
        <v>17</v>
      </c>
      <c r="G123">
        <v>1306.60550039742</v>
      </c>
      <c r="H123">
        <v>21</v>
      </c>
      <c r="I123">
        <v>2.0499999999999998</v>
      </c>
      <c r="J123">
        <v>292</v>
      </c>
      <c r="K123">
        <v>2.25</v>
      </c>
      <c r="L123">
        <v>1.03</v>
      </c>
      <c r="M123">
        <v>7</v>
      </c>
      <c r="N123">
        <v>2.2999999999999998</v>
      </c>
      <c r="O123">
        <v>1306.60550039742</v>
      </c>
      <c r="P123">
        <v>876.97055163829646</v>
      </c>
      <c r="Q123">
        <v>560.91709024114186</v>
      </c>
      <c r="R123">
        <v>-823.75634689940125</v>
      </c>
      <c r="S123">
        <v>-737.63658635137426</v>
      </c>
      <c r="T123">
        <v>9885.8929944331503</v>
      </c>
      <c r="U123">
        <v>-9023.8606631366201</v>
      </c>
      <c r="V123">
        <v>-2408.3591713381729</v>
      </c>
      <c r="W123">
        <v>-363.22663101556009</v>
      </c>
      <c r="X123" s="2">
        <v>1.7892806677619063E-158</v>
      </c>
    </row>
    <row r="124" spans="1:24" x14ac:dyDescent="0.45">
      <c r="A124">
        <v>123</v>
      </c>
      <c r="B124" t="s">
        <v>1065</v>
      </c>
      <c r="C124">
        <v>1997</v>
      </c>
      <c r="D124">
        <v>31</v>
      </c>
      <c r="E124" t="s">
        <v>19</v>
      </c>
      <c r="F124" t="s">
        <v>17</v>
      </c>
      <c r="G124">
        <v>1306.60550039742</v>
      </c>
      <c r="H124">
        <v>19</v>
      </c>
      <c r="I124">
        <v>1.63</v>
      </c>
      <c r="J124">
        <v>181</v>
      </c>
      <c r="K124">
        <v>2.2599999999999998</v>
      </c>
      <c r="L124">
        <v>0.81100000000000005</v>
      </c>
      <c r="M124">
        <v>6.3</v>
      </c>
      <c r="N124">
        <v>1</v>
      </c>
      <c r="O124">
        <v>1306.60550039742</v>
      </c>
      <c r="P124">
        <v>793.44954672036351</v>
      </c>
      <c r="Q124">
        <v>445.99749126490792</v>
      </c>
      <c r="R124">
        <v>-510.61609174243711</v>
      </c>
      <c r="S124">
        <v>-740.9149711796025</v>
      </c>
      <c r="T124">
        <v>7783.9409888206646</v>
      </c>
      <c r="U124">
        <v>-8121.4745968229572</v>
      </c>
      <c r="V124">
        <v>-1047.1126831905101</v>
      </c>
      <c r="W124">
        <v>-90.124815732151319</v>
      </c>
      <c r="X124" s="2">
        <v>7.2325233591493061E-40</v>
      </c>
    </row>
    <row r="125" spans="1:24" x14ac:dyDescent="0.45">
      <c r="A125">
        <v>124</v>
      </c>
      <c r="B125" t="s">
        <v>1041</v>
      </c>
      <c r="C125">
        <v>1963</v>
      </c>
      <c r="D125">
        <v>25</v>
      </c>
      <c r="E125" t="s">
        <v>65</v>
      </c>
      <c r="F125" t="s">
        <v>17</v>
      </c>
      <c r="G125">
        <v>1306.60550039742</v>
      </c>
      <c r="H125">
        <v>22</v>
      </c>
      <c r="I125">
        <v>2.13</v>
      </c>
      <c r="J125">
        <v>240</v>
      </c>
      <c r="K125">
        <v>2.59</v>
      </c>
      <c r="L125">
        <v>0.91400000000000003</v>
      </c>
      <c r="M125">
        <v>6.8</v>
      </c>
      <c r="N125">
        <v>1.4</v>
      </c>
      <c r="O125">
        <v>1306.60550039742</v>
      </c>
      <c r="P125">
        <v>918.73105409726304</v>
      </c>
      <c r="Q125">
        <v>582.8065376651864</v>
      </c>
      <c r="R125">
        <v>-677.06001115019285</v>
      </c>
      <c r="S125">
        <v>-849.1016705111374</v>
      </c>
      <c r="T125">
        <v>8772.5302882639789</v>
      </c>
      <c r="U125">
        <v>-8766.0360727612879</v>
      </c>
      <c r="V125">
        <v>-1465.957756466714</v>
      </c>
      <c r="W125">
        <v>-177.48213046548312</v>
      </c>
      <c r="X125" s="2">
        <v>8.3270294842834514E-78</v>
      </c>
    </row>
    <row r="126" spans="1:24" x14ac:dyDescent="0.45">
      <c r="A126">
        <v>125</v>
      </c>
      <c r="B126" t="s">
        <v>1041</v>
      </c>
      <c r="C126">
        <v>1969</v>
      </c>
      <c r="D126">
        <v>31</v>
      </c>
      <c r="E126" t="s">
        <v>65</v>
      </c>
      <c r="F126" t="s">
        <v>17</v>
      </c>
      <c r="G126">
        <v>1306.60550039742</v>
      </c>
      <c r="H126">
        <v>22</v>
      </c>
      <c r="I126">
        <v>2.13</v>
      </c>
      <c r="J126">
        <v>240</v>
      </c>
      <c r="K126">
        <v>2.59</v>
      </c>
      <c r="L126">
        <v>0.91400000000000003</v>
      </c>
      <c r="M126">
        <v>6.8</v>
      </c>
      <c r="N126">
        <v>1.4</v>
      </c>
      <c r="O126">
        <v>1306.60550039742</v>
      </c>
      <c r="P126">
        <v>918.73105409726304</v>
      </c>
      <c r="Q126">
        <v>582.8065376651864</v>
      </c>
      <c r="R126">
        <v>-677.06001115019285</v>
      </c>
      <c r="S126">
        <v>-849.1016705111374</v>
      </c>
      <c r="T126">
        <v>8772.5302882639789</v>
      </c>
      <c r="U126">
        <v>-8766.0360727612879</v>
      </c>
      <c r="V126">
        <v>-1465.957756466714</v>
      </c>
      <c r="W126">
        <v>-177.48213046548312</v>
      </c>
      <c r="X126" s="2">
        <v>8.3270294842834514E-78</v>
      </c>
    </row>
    <row r="127" spans="1:24" x14ac:dyDescent="0.45">
      <c r="A127">
        <v>126</v>
      </c>
      <c r="B127" t="s">
        <v>1078</v>
      </c>
      <c r="C127">
        <v>2004</v>
      </c>
      <c r="D127">
        <v>37</v>
      </c>
      <c r="E127" t="s">
        <v>40</v>
      </c>
      <c r="F127" t="s">
        <v>13</v>
      </c>
      <c r="G127">
        <v>1306.60550039742</v>
      </c>
      <c r="H127">
        <v>22</v>
      </c>
      <c r="I127">
        <v>2.98</v>
      </c>
      <c r="J127">
        <v>293</v>
      </c>
      <c r="K127">
        <v>3.11</v>
      </c>
      <c r="L127">
        <v>1.075</v>
      </c>
      <c r="M127">
        <v>8.3000000000000007</v>
      </c>
      <c r="N127">
        <v>1.4</v>
      </c>
      <c r="O127">
        <v>1306.60550039742</v>
      </c>
      <c r="P127">
        <v>918.73105409726304</v>
      </c>
      <c r="Q127">
        <v>815.38191654565992</v>
      </c>
      <c r="R127">
        <v>-826.57743027919378</v>
      </c>
      <c r="S127">
        <v>-1019.5776815790106</v>
      </c>
      <c r="T127">
        <v>10317.800940791878</v>
      </c>
      <c r="U127">
        <v>-10699.720500576279</v>
      </c>
      <c r="V127">
        <v>-1465.957756466714</v>
      </c>
      <c r="W127">
        <v>-653.31395706897615</v>
      </c>
      <c r="X127" s="2">
        <v>1.8593172330557261E-284</v>
      </c>
    </row>
    <row r="128" spans="1:24" x14ac:dyDescent="0.45">
      <c r="A128">
        <v>127</v>
      </c>
      <c r="B128" t="s">
        <v>1058</v>
      </c>
      <c r="C128">
        <v>1973</v>
      </c>
      <c r="D128">
        <v>34</v>
      </c>
      <c r="E128" t="s">
        <v>235</v>
      </c>
      <c r="F128" t="s">
        <v>13</v>
      </c>
      <c r="G128">
        <v>1306.60550039742</v>
      </c>
      <c r="H128">
        <v>24</v>
      </c>
      <c r="I128">
        <v>1.92</v>
      </c>
      <c r="J128">
        <v>234</v>
      </c>
      <c r="K128">
        <v>2.5</v>
      </c>
      <c r="L128">
        <v>0.97799999999999998</v>
      </c>
      <c r="M128">
        <v>6.6</v>
      </c>
      <c r="N128">
        <v>2.2000000000000002</v>
      </c>
      <c r="O128">
        <v>1306.60550039742</v>
      </c>
      <c r="P128">
        <v>1002.252059015196</v>
      </c>
      <c r="Q128">
        <v>525.34673817706948</v>
      </c>
      <c r="R128">
        <v>-660.13351087143803</v>
      </c>
      <c r="S128">
        <v>-819.59620705708244</v>
      </c>
      <c r="T128">
        <v>9386.7993675297275</v>
      </c>
      <c r="U128">
        <v>-8508.2114823859556</v>
      </c>
      <c r="V128">
        <v>-2303.6479030191226</v>
      </c>
      <c r="W128">
        <v>-70.585438214184705</v>
      </c>
      <c r="X128" s="2">
        <v>2.2137760305674025E-31</v>
      </c>
    </row>
    <row r="129" spans="1:24" x14ac:dyDescent="0.45">
      <c r="A129">
        <v>128</v>
      </c>
      <c r="B129" t="s">
        <v>1112</v>
      </c>
      <c r="C129">
        <v>2018</v>
      </c>
      <c r="D129">
        <v>25</v>
      </c>
      <c r="E129" t="s">
        <v>114</v>
      </c>
      <c r="F129" t="s">
        <v>17</v>
      </c>
      <c r="G129">
        <v>1306.60550039742</v>
      </c>
      <c r="H129">
        <v>17</v>
      </c>
      <c r="I129">
        <v>2.85</v>
      </c>
      <c r="J129">
        <v>173</v>
      </c>
      <c r="K129">
        <v>3.67</v>
      </c>
      <c r="L129">
        <v>1.2450000000000001</v>
      </c>
      <c r="M129">
        <v>8.1</v>
      </c>
      <c r="N129">
        <v>3.1</v>
      </c>
      <c r="O129">
        <v>1306.60550039742</v>
      </c>
      <c r="P129">
        <v>709.92854180243046</v>
      </c>
      <c r="Q129">
        <v>779.81156448158754</v>
      </c>
      <c r="R129">
        <v>-488.04742470409735</v>
      </c>
      <c r="S129">
        <v>-1203.1672319597969</v>
      </c>
      <c r="T129">
        <v>11949.453182591526</v>
      </c>
      <c r="U129">
        <v>-10441.895910200945</v>
      </c>
      <c r="V129">
        <v>-3246.0493178905813</v>
      </c>
      <c r="W129">
        <v>-633.36109548245759</v>
      </c>
      <c r="X129" s="2">
        <v>8.605402329601886E-276</v>
      </c>
    </row>
    <row r="130" spans="1:24" x14ac:dyDescent="0.45">
      <c r="A130">
        <v>129</v>
      </c>
      <c r="B130" t="s">
        <v>1113</v>
      </c>
      <c r="C130">
        <v>1988</v>
      </c>
      <c r="D130">
        <v>25</v>
      </c>
      <c r="E130" t="s">
        <v>155</v>
      </c>
      <c r="F130" t="s">
        <v>13</v>
      </c>
      <c r="G130">
        <v>1306.60550039742</v>
      </c>
      <c r="H130">
        <v>20</v>
      </c>
      <c r="I130">
        <v>2.7</v>
      </c>
      <c r="J130">
        <v>183</v>
      </c>
      <c r="K130">
        <v>2.93</v>
      </c>
      <c r="L130">
        <v>1.1870000000000001</v>
      </c>
      <c r="M130">
        <v>7.9</v>
      </c>
      <c r="N130">
        <v>2.8</v>
      </c>
      <c r="O130">
        <v>1306.60550039742</v>
      </c>
      <c r="P130">
        <v>835.21004917932999</v>
      </c>
      <c r="Q130">
        <v>738.768850561504</v>
      </c>
      <c r="R130">
        <v>-516.25825850202204</v>
      </c>
      <c r="S130">
        <v>-960.56675467090065</v>
      </c>
      <c r="T130">
        <v>11392.771829506941</v>
      </c>
      <c r="U130">
        <v>-10184.071319825614</v>
      </c>
      <c r="V130">
        <v>-2931.9155129334281</v>
      </c>
      <c r="W130">
        <v>-319.45561628676978</v>
      </c>
      <c r="X130" s="2">
        <v>1.8288944148664765E-139</v>
      </c>
    </row>
    <row r="131" spans="1:24" x14ac:dyDescent="0.45">
      <c r="A131">
        <v>130</v>
      </c>
      <c r="B131" t="s">
        <v>1042</v>
      </c>
      <c r="C131">
        <v>1974</v>
      </c>
      <c r="D131">
        <v>31</v>
      </c>
      <c r="E131" t="s">
        <v>70</v>
      </c>
      <c r="F131" t="s">
        <v>13</v>
      </c>
      <c r="G131">
        <v>1306.60550039742</v>
      </c>
      <c r="H131">
        <v>24</v>
      </c>
      <c r="I131">
        <v>2.77</v>
      </c>
      <c r="J131">
        <v>263</v>
      </c>
      <c r="K131">
        <v>2.38</v>
      </c>
      <c r="L131">
        <v>1.0489999999999999</v>
      </c>
      <c r="M131">
        <v>8.4</v>
      </c>
      <c r="N131">
        <v>1</v>
      </c>
      <c r="O131">
        <v>1306.60550039742</v>
      </c>
      <c r="P131">
        <v>1002.252059015196</v>
      </c>
      <c r="Q131">
        <v>757.92211705754289</v>
      </c>
      <c r="R131">
        <v>-741.9449288854197</v>
      </c>
      <c r="S131">
        <v>-780.25558911834253</v>
      </c>
      <c r="T131">
        <v>10068.254127340168</v>
      </c>
      <c r="U131">
        <v>-10828.632795763944</v>
      </c>
      <c r="V131">
        <v>-1047.1126831905101</v>
      </c>
      <c r="W131">
        <v>-262.91219314789009</v>
      </c>
      <c r="X131" s="2">
        <v>6.5869640137799243E-115</v>
      </c>
    </row>
    <row r="132" spans="1:24" x14ac:dyDescent="0.45">
      <c r="A132">
        <v>131</v>
      </c>
      <c r="B132" t="s">
        <v>823</v>
      </c>
      <c r="C132">
        <v>2014</v>
      </c>
      <c r="D132">
        <v>26</v>
      </c>
      <c r="E132" t="s">
        <v>37</v>
      </c>
      <c r="F132" t="s">
        <v>17</v>
      </c>
      <c r="G132">
        <v>1306.60550039742</v>
      </c>
      <c r="H132">
        <v>16</v>
      </c>
      <c r="I132">
        <v>1.83</v>
      </c>
      <c r="J132">
        <v>232</v>
      </c>
      <c r="K132">
        <v>2.39</v>
      </c>
      <c r="L132">
        <v>0.91500000000000004</v>
      </c>
      <c r="M132">
        <v>6.3</v>
      </c>
      <c r="N132">
        <v>2</v>
      </c>
      <c r="O132">
        <v>1306.60550039742</v>
      </c>
      <c r="P132">
        <v>668.16803934346399</v>
      </c>
      <c r="Q132">
        <v>500.72110982501937</v>
      </c>
      <c r="R132">
        <v>-654.4913441118531</v>
      </c>
      <c r="S132">
        <v>-783.53397394657088</v>
      </c>
      <c r="T132">
        <v>8782.1282426275066</v>
      </c>
      <c r="U132">
        <v>-8121.4745968229572</v>
      </c>
      <c r="V132">
        <v>-2094.2253663810202</v>
      </c>
      <c r="W132">
        <v>-396.10238906899076</v>
      </c>
      <c r="X132" s="2">
        <v>9.4388298790034528E-173</v>
      </c>
    </row>
    <row r="133" spans="1:24" x14ac:dyDescent="0.45">
      <c r="A133">
        <v>132</v>
      </c>
      <c r="B133" t="s">
        <v>1114</v>
      </c>
      <c r="C133">
        <v>2019</v>
      </c>
      <c r="D133">
        <v>32</v>
      </c>
      <c r="E133" t="s">
        <v>70</v>
      </c>
      <c r="F133" t="s">
        <v>13</v>
      </c>
      <c r="G133">
        <v>1306.60550039742</v>
      </c>
      <c r="H133">
        <v>16</v>
      </c>
      <c r="I133">
        <v>3.67</v>
      </c>
      <c r="J133">
        <v>246</v>
      </c>
      <c r="K133">
        <v>3.13</v>
      </c>
      <c r="L133">
        <v>1.2190000000000001</v>
      </c>
      <c r="M133">
        <v>8.4</v>
      </c>
      <c r="N133">
        <v>2.5</v>
      </c>
      <c r="O133">
        <v>1306.60550039742</v>
      </c>
      <c r="P133">
        <v>668.16803934346399</v>
      </c>
      <c r="Q133">
        <v>1004.1784005780441</v>
      </c>
      <c r="R133">
        <v>-693.98651142894767</v>
      </c>
      <c r="S133">
        <v>-1026.1344512354672</v>
      </c>
      <c r="T133">
        <v>11699.906369139815</v>
      </c>
      <c r="U133">
        <v>-10828.632795763944</v>
      </c>
      <c r="V133">
        <v>-2617.7817079762754</v>
      </c>
      <c r="W133">
        <v>-487.6771569458906</v>
      </c>
      <c r="X133" s="2">
        <v>1.6014072418525408E-212</v>
      </c>
    </row>
    <row r="134" spans="1:24" x14ac:dyDescent="0.45">
      <c r="A134">
        <v>133</v>
      </c>
      <c r="B134" t="s">
        <v>1109</v>
      </c>
      <c r="C134">
        <v>1973</v>
      </c>
      <c r="D134">
        <v>26</v>
      </c>
      <c r="E134" t="s">
        <v>158</v>
      </c>
      <c r="F134" t="s">
        <v>13</v>
      </c>
      <c r="G134">
        <v>1306.60550039742</v>
      </c>
      <c r="H134">
        <v>19</v>
      </c>
      <c r="I134">
        <v>2.77</v>
      </c>
      <c r="J134">
        <v>341</v>
      </c>
      <c r="K134">
        <v>3.12</v>
      </c>
      <c r="L134">
        <v>1.3440000000000001</v>
      </c>
      <c r="M134">
        <v>6</v>
      </c>
      <c r="N134">
        <v>6.1</v>
      </c>
      <c r="O134">
        <v>1306.60550039742</v>
      </c>
      <c r="P134">
        <v>793.44954672036351</v>
      </c>
      <c r="Q134">
        <v>757.92211705754289</v>
      </c>
      <c r="R134">
        <v>-961.9894325092323</v>
      </c>
      <c r="S134">
        <v>-1022.8560664072389</v>
      </c>
      <c r="T134">
        <v>12899.650664580731</v>
      </c>
      <c r="U134">
        <v>-7734.7377112599597</v>
      </c>
      <c r="V134">
        <v>-6387.3873674621109</v>
      </c>
      <c r="W134">
        <v>-349.34274888248365</v>
      </c>
      <c r="X134" s="2">
        <v>1.9158957208258189E-152</v>
      </c>
    </row>
    <row r="135" spans="1:24" x14ac:dyDescent="0.45">
      <c r="A135">
        <v>134</v>
      </c>
      <c r="B135" t="s">
        <v>1115</v>
      </c>
      <c r="C135">
        <v>1997</v>
      </c>
      <c r="D135">
        <v>24</v>
      </c>
      <c r="E135" t="s">
        <v>59</v>
      </c>
      <c r="F135" t="s">
        <v>13</v>
      </c>
      <c r="G135">
        <v>1306.60550039742</v>
      </c>
      <c r="H135">
        <v>15</v>
      </c>
      <c r="I135">
        <v>3.02</v>
      </c>
      <c r="J135">
        <v>151</v>
      </c>
      <c r="K135">
        <v>3.83</v>
      </c>
      <c r="L135">
        <v>1.137</v>
      </c>
      <c r="M135">
        <v>7.6</v>
      </c>
      <c r="N135">
        <v>2.7</v>
      </c>
      <c r="O135">
        <v>1306.60550039742</v>
      </c>
      <c r="P135">
        <v>626.40753688449752</v>
      </c>
      <c r="Q135">
        <v>826.32664025768213</v>
      </c>
      <c r="R135">
        <v>-425.98359034866297</v>
      </c>
      <c r="S135">
        <v>-1255.6213892114504</v>
      </c>
      <c r="T135">
        <v>10912.874111330573</v>
      </c>
      <c r="U135">
        <v>-9797.3344342626151</v>
      </c>
      <c r="V135">
        <v>-2827.2042446143773</v>
      </c>
      <c r="W135">
        <v>-633.92986956693358</v>
      </c>
      <c r="X135" s="2">
        <v>4.8725435945668012E-276</v>
      </c>
    </row>
    <row r="136" spans="1:24" x14ac:dyDescent="0.45">
      <c r="A136">
        <v>135</v>
      </c>
      <c r="B136" t="s">
        <v>1047</v>
      </c>
      <c r="C136">
        <v>1974</v>
      </c>
      <c r="D136">
        <v>33</v>
      </c>
      <c r="E136" t="s">
        <v>40</v>
      </c>
      <c r="F136" t="s">
        <v>13</v>
      </c>
      <c r="G136">
        <v>1306.60550039742</v>
      </c>
      <c r="H136">
        <v>21</v>
      </c>
      <c r="I136">
        <v>1.6</v>
      </c>
      <c r="J136">
        <v>264</v>
      </c>
      <c r="K136">
        <v>2.04</v>
      </c>
      <c r="L136">
        <v>0.871</v>
      </c>
      <c r="M136">
        <v>5.3</v>
      </c>
      <c r="N136">
        <v>2.5</v>
      </c>
      <c r="O136">
        <v>1306.60550039742</v>
      </c>
      <c r="P136">
        <v>876.97055163829646</v>
      </c>
      <c r="Q136">
        <v>437.78894848089124</v>
      </c>
      <c r="R136">
        <v>-744.76601226521211</v>
      </c>
      <c r="S136">
        <v>-668.79050495857928</v>
      </c>
      <c r="T136">
        <v>8359.8182506323046</v>
      </c>
      <c r="U136">
        <v>-6832.3516449462977</v>
      </c>
      <c r="V136">
        <v>-2617.7817079762754</v>
      </c>
      <c r="W136">
        <v>117.49338100254772</v>
      </c>
      <c r="X136" s="2">
        <v>0</v>
      </c>
    </row>
    <row r="137" spans="1:24" x14ac:dyDescent="0.45">
      <c r="A137">
        <v>136</v>
      </c>
      <c r="B137" t="s">
        <v>831</v>
      </c>
      <c r="C137">
        <v>1996</v>
      </c>
      <c r="D137">
        <v>33</v>
      </c>
      <c r="E137" t="s">
        <v>40</v>
      </c>
      <c r="F137" t="s">
        <v>13</v>
      </c>
      <c r="G137">
        <v>1306.60550039742</v>
      </c>
      <c r="H137">
        <v>21</v>
      </c>
      <c r="I137">
        <v>2.0499999999999998</v>
      </c>
      <c r="J137">
        <v>292</v>
      </c>
      <c r="K137">
        <v>2.25</v>
      </c>
      <c r="L137">
        <v>1.03</v>
      </c>
      <c r="M137">
        <v>7</v>
      </c>
      <c r="N137">
        <v>2.2999999999999998</v>
      </c>
      <c r="O137">
        <v>1306.60550039742</v>
      </c>
      <c r="P137">
        <v>876.97055163829646</v>
      </c>
      <c r="Q137">
        <v>560.91709024114186</v>
      </c>
      <c r="R137">
        <v>-823.75634689940125</v>
      </c>
      <c r="S137">
        <v>-737.63658635137426</v>
      </c>
      <c r="T137">
        <v>9885.8929944331503</v>
      </c>
      <c r="U137">
        <v>-9023.8606631366201</v>
      </c>
      <c r="V137">
        <v>-2408.3591713381729</v>
      </c>
      <c r="W137">
        <v>-363.22663101556009</v>
      </c>
      <c r="X137" s="2">
        <v>1.7892806677619063E-158</v>
      </c>
    </row>
    <row r="138" spans="1:24" x14ac:dyDescent="0.45">
      <c r="A138">
        <v>137</v>
      </c>
      <c r="B138" t="s">
        <v>1116</v>
      </c>
      <c r="C138">
        <v>1975</v>
      </c>
      <c r="D138">
        <v>36</v>
      </c>
      <c r="E138" t="s">
        <v>31</v>
      </c>
      <c r="F138" t="s">
        <v>13</v>
      </c>
      <c r="G138">
        <v>1306.60550039742</v>
      </c>
      <c r="H138">
        <v>20</v>
      </c>
      <c r="I138">
        <v>3.11</v>
      </c>
      <c r="J138">
        <v>142</v>
      </c>
      <c r="K138">
        <v>3.36</v>
      </c>
      <c r="L138">
        <v>1.3109999999999999</v>
      </c>
      <c r="M138">
        <v>9.5</v>
      </c>
      <c r="N138">
        <v>2.2999999999999998</v>
      </c>
      <c r="O138">
        <v>1306.60550039742</v>
      </c>
      <c r="P138">
        <v>835.21004917932999</v>
      </c>
      <c r="Q138">
        <v>850.9522686097323</v>
      </c>
      <c r="R138">
        <v>-400.59383993053075</v>
      </c>
      <c r="S138">
        <v>-1101.5373022847189</v>
      </c>
      <c r="T138">
        <v>12582.918170584328</v>
      </c>
      <c r="U138">
        <v>-12246.668042828269</v>
      </c>
      <c r="V138">
        <v>-2408.3591713381729</v>
      </c>
      <c r="W138">
        <v>-581.47236761088152</v>
      </c>
      <c r="X138" s="2">
        <v>2.9495744821599216E-253</v>
      </c>
    </row>
    <row r="139" spans="1:24" x14ac:dyDescent="0.45">
      <c r="A139">
        <v>138</v>
      </c>
      <c r="B139" t="s">
        <v>1101</v>
      </c>
      <c r="C139">
        <v>1988</v>
      </c>
      <c r="D139">
        <v>28</v>
      </c>
      <c r="E139" t="s">
        <v>76</v>
      </c>
      <c r="F139" t="s">
        <v>13</v>
      </c>
      <c r="G139">
        <v>1306.60550039742</v>
      </c>
      <c r="H139">
        <v>17</v>
      </c>
      <c r="I139">
        <v>2.9</v>
      </c>
      <c r="J139">
        <v>197</v>
      </c>
      <c r="K139">
        <v>3.66</v>
      </c>
      <c r="L139">
        <v>1.1759999999999999</v>
      </c>
      <c r="M139">
        <v>8.1999999999999993</v>
      </c>
      <c r="N139">
        <v>2.4</v>
      </c>
      <c r="O139">
        <v>1306.60550039742</v>
      </c>
      <c r="P139">
        <v>709.92854180243046</v>
      </c>
      <c r="Q139">
        <v>793.49246912161527</v>
      </c>
      <c r="R139">
        <v>-555.75342581911661</v>
      </c>
      <c r="S139">
        <v>-1199.8888471315688</v>
      </c>
      <c r="T139">
        <v>11287.194331508139</v>
      </c>
      <c r="U139">
        <v>-10570.80820538861</v>
      </c>
      <c r="V139">
        <v>-2513.0704396572241</v>
      </c>
      <c r="W139">
        <v>-742.30007516691558</v>
      </c>
      <c r="X139" s="2">
        <v>0</v>
      </c>
    </row>
    <row r="140" spans="1:24" x14ac:dyDescent="0.45">
      <c r="A140">
        <v>139</v>
      </c>
      <c r="B140" t="s">
        <v>1117</v>
      </c>
      <c r="C140">
        <v>1990</v>
      </c>
      <c r="D140">
        <v>27</v>
      </c>
      <c r="E140" t="s">
        <v>158</v>
      </c>
      <c r="F140" t="s">
        <v>13</v>
      </c>
      <c r="G140">
        <v>1306.60550039742</v>
      </c>
      <c r="H140">
        <v>18</v>
      </c>
      <c r="I140">
        <v>2.4</v>
      </c>
      <c r="J140">
        <v>177</v>
      </c>
      <c r="K140">
        <v>3.3</v>
      </c>
      <c r="L140">
        <v>1.2330000000000001</v>
      </c>
      <c r="M140">
        <v>8</v>
      </c>
      <c r="N140">
        <v>3.1</v>
      </c>
      <c r="O140">
        <v>1306.60550039742</v>
      </c>
      <c r="P140">
        <v>751.68904426139693</v>
      </c>
      <c r="Q140">
        <v>656.6834227213368</v>
      </c>
      <c r="R140">
        <v>-499.33175822326723</v>
      </c>
      <c r="S140">
        <v>-1081.8669933153487</v>
      </c>
      <c r="T140">
        <v>11834.277730229198</v>
      </c>
      <c r="U140">
        <v>-10312.98361501328</v>
      </c>
      <c r="V140">
        <v>-3246.0493178905813</v>
      </c>
      <c r="W140">
        <v>-590.97598683312526</v>
      </c>
      <c r="X140" s="2">
        <v>2.1998343593924109E-257</v>
      </c>
    </row>
    <row r="141" spans="1:24" x14ac:dyDescent="0.45">
      <c r="A141">
        <v>140</v>
      </c>
      <c r="B141" t="s">
        <v>1118</v>
      </c>
      <c r="C141">
        <v>1982</v>
      </c>
      <c r="D141">
        <v>32</v>
      </c>
      <c r="E141" t="s">
        <v>301</v>
      </c>
      <c r="F141" t="s">
        <v>17</v>
      </c>
      <c r="G141">
        <v>1306.60550039742</v>
      </c>
      <c r="H141">
        <v>19</v>
      </c>
      <c r="I141">
        <v>2.4</v>
      </c>
      <c r="J141">
        <v>179</v>
      </c>
      <c r="K141">
        <v>2.76</v>
      </c>
      <c r="L141">
        <v>1.119</v>
      </c>
      <c r="M141">
        <v>8</v>
      </c>
      <c r="N141">
        <v>2.1</v>
      </c>
      <c r="O141">
        <v>1306.60550039742</v>
      </c>
      <c r="P141">
        <v>793.44954672036351</v>
      </c>
      <c r="Q141">
        <v>656.6834227213368</v>
      </c>
      <c r="R141">
        <v>-504.97392498285217</v>
      </c>
      <c r="S141">
        <v>-904.83421259101897</v>
      </c>
      <c r="T141">
        <v>10740.110932787082</v>
      </c>
      <c r="U141">
        <v>-10312.98361501328</v>
      </c>
      <c r="V141">
        <v>-2198.9366347000714</v>
      </c>
      <c r="W141">
        <v>-424.8789846610207</v>
      </c>
      <c r="X141" s="2">
        <v>3.0019363872927814E-185</v>
      </c>
    </row>
    <row r="142" spans="1:24" x14ac:dyDescent="0.45">
      <c r="A142">
        <v>141</v>
      </c>
      <c r="B142" t="s">
        <v>1070</v>
      </c>
      <c r="C142">
        <v>1951</v>
      </c>
      <c r="D142">
        <v>30</v>
      </c>
      <c r="E142" t="s">
        <v>251</v>
      </c>
      <c r="F142" t="s">
        <v>17</v>
      </c>
      <c r="G142">
        <v>1306.60550039742</v>
      </c>
      <c r="H142">
        <v>21</v>
      </c>
      <c r="I142">
        <v>2.33</v>
      </c>
      <c r="J142">
        <v>123</v>
      </c>
      <c r="K142">
        <v>3.38</v>
      </c>
      <c r="L142">
        <v>1.1359999999999999</v>
      </c>
      <c r="M142">
        <v>7.6</v>
      </c>
      <c r="N142">
        <v>2.6</v>
      </c>
      <c r="O142">
        <v>1306.60550039742</v>
      </c>
      <c r="P142">
        <v>876.97055163829646</v>
      </c>
      <c r="Q142">
        <v>637.5301562252979</v>
      </c>
      <c r="R142">
        <v>-346.99325571447383</v>
      </c>
      <c r="S142">
        <v>-1108.0940719411756</v>
      </c>
      <c r="T142">
        <v>10903.276156967046</v>
      </c>
      <c r="U142">
        <v>-9797.3344342626151</v>
      </c>
      <c r="V142">
        <v>-2722.4929762953266</v>
      </c>
      <c r="W142">
        <v>-250.53237298553131</v>
      </c>
      <c r="X142" s="2">
        <v>1.5673748515556517E-109</v>
      </c>
    </row>
    <row r="143" spans="1:24" x14ac:dyDescent="0.45">
      <c r="A143">
        <v>142</v>
      </c>
      <c r="B143" t="s">
        <v>1106</v>
      </c>
      <c r="C143">
        <v>1982</v>
      </c>
      <c r="D143">
        <v>24</v>
      </c>
      <c r="E143" t="s">
        <v>55</v>
      </c>
      <c r="F143" t="s">
        <v>13</v>
      </c>
      <c r="G143">
        <v>1306.60550039742</v>
      </c>
      <c r="H143">
        <v>16</v>
      </c>
      <c r="I143">
        <v>2.83</v>
      </c>
      <c r="J143">
        <v>198</v>
      </c>
      <c r="K143">
        <v>3.32</v>
      </c>
      <c r="L143">
        <v>1.135</v>
      </c>
      <c r="M143">
        <v>7.2</v>
      </c>
      <c r="N143">
        <v>3</v>
      </c>
      <c r="O143">
        <v>1306.60550039742</v>
      </c>
      <c r="P143">
        <v>668.16803934346399</v>
      </c>
      <c r="Q143">
        <v>774.33920262557638</v>
      </c>
      <c r="R143">
        <v>-558.57450919890914</v>
      </c>
      <c r="S143">
        <v>-1088.4237629718054</v>
      </c>
      <c r="T143">
        <v>10893.67820260352</v>
      </c>
      <c r="U143">
        <v>-9281.6852535119524</v>
      </c>
      <c r="V143">
        <v>-3141.3380495715301</v>
      </c>
      <c r="W143">
        <v>-427.23063028421711</v>
      </c>
      <c r="X143" s="2">
        <v>2.8582141670173157E-186</v>
      </c>
    </row>
    <row r="144" spans="1:24" x14ac:dyDescent="0.45">
      <c r="A144">
        <v>143</v>
      </c>
      <c r="B144" t="s">
        <v>839</v>
      </c>
      <c r="C144">
        <v>1976</v>
      </c>
      <c r="D144">
        <v>26</v>
      </c>
      <c r="E144" t="s">
        <v>94</v>
      </c>
      <c r="F144" t="s">
        <v>13</v>
      </c>
      <c r="G144">
        <v>1306.60550039742</v>
      </c>
      <c r="H144">
        <v>24</v>
      </c>
      <c r="I144">
        <v>1.82</v>
      </c>
      <c r="J144">
        <v>301</v>
      </c>
      <c r="K144">
        <v>2.2000000000000002</v>
      </c>
      <c r="L144">
        <v>0.95199999999999996</v>
      </c>
      <c r="M144">
        <v>6</v>
      </c>
      <c r="N144">
        <v>2.5</v>
      </c>
      <c r="O144">
        <v>1306.60550039742</v>
      </c>
      <c r="P144">
        <v>1002.252059015196</v>
      </c>
      <c r="Q144">
        <v>497.98492889701379</v>
      </c>
      <c r="R144">
        <v>-849.14609731753353</v>
      </c>
      <c r="S144">
        <v>-721.2446622102326</v>
      </c>
      <c r="T144">
        <v>9137.2525540780171</v>
      </c>
      <c r="U144">
        <v>-7734.7377112599597</v>
      </c>
      <c r="V144">
        <v>-2617.7817079762754</v>
      </c>
      <c r="W144">
        <v>21.184863623645469</v>
      </c>
      <c r="X144" s="2">
        <v>0</v>
      </c>
    </row>
    <row r="145" spans="1:24" x14ac:dyDescent="0.45">
      <c r="A145">
        <v>144</v>
      </c>
      <c r="B145" t="s">
        <v>1058</v>
      </c>
      <c r="C145">
        <v>1970</v>
      </c>
      <c r="D145">
        <v>31</v>
      </c>
      <c r="E145" t="s">
        <v>65</v>
      </c>
      <c r="F145" t="s">
        <v>17</v>
      </c>
      <c r="G145">
        <v>1306.60550039742</v>
      </c>
      <c r="H145">
        <v>24</v>
      </c>
      <c r="I145">
        <v>1.92</v>
      </c>
      <c r="J145">
        <v>234</v>
      </c>
      <c r="K145">
        <v>2.5</v>
      </c>
      <c r="L145">
        <v>0.97799999999999998</v>
      </c>
      <c r="M145">
        <v>6.6</v>
      </c>
      <c r="N145">
        <v>2.2000000000000002</v>
      </c>
      <c r="O145">
        <v>1306.60550039742</v>
      </c>
      <c r="P145">
        <v>1002.252059015196</v>
      </c>
      <c r="Q145">
        <v>525.34673817706948</v>
      </c>
      <c r="R145">
        <v>-660.13351087143803</v>
      </c>
      <c r="S145">
        <v>-819.59620705708244</v>
      </c>
      <c r="T145">
        <v>9386.7993675297275</v>
      </c>
      <c r="U145">
        <v>-8508.2114823859556</v>
      </c>
      <c r="V145">
        <v>-2303.6479030191226</v>
      </c>
      <c r="W145">
        <v>-70.585438214184705</v>
      </c>
      <c r="X145" s="2">
        <v>2.2137760305674025E-31</v>
      </c>
    </row>
    <row r="146" spans="1:24" x14ac:dyDescent="0.45">
      <c r="A146">
        <v>145</v>
      </c>
      <c r="B146" t="s">
        <v>1046</v>
      </c>
      <c r="C146">
        <v>2006</v>
      </c>
      <c r="D146">
        <v>27</v>
      </c>
      <c r="E146" t="s">
        <v>76</v>
      </c>
      <c r="F146" t="s">
        <v>13</v>
      </c>
      <c r="G146">
        <v>1306.60550039742</v>
      </c>
      <c r="H146">
        <v>20</v>
      </c>
      <c r="I146">
        <v>2.61</v>
      </c>
      <c r="J146">
        <v>265</v>
      </c>
      <c r="K146">
        <v>2.92</v>
      </c>
      <c r="L146">
        <v>0.92100000000000004</v>
      </c>
      <c r="M146">
        <v>6.2</v>
      </c>
      <c r="N146">
        <v>2.1</v>
      </c>
      <c r="O146">
        <v>1306.60550039742</v>
      </c>
      <c r="P146">
        <v>835.21004917932999</v>
      </c>
      <c r="Q146">
        <v>714.14322220945371</v>
      </c>
      <c r="R146">
        <v>-747.58709564500464</v>
      </c>
      <c r="S146">
        <v>-957.2883698426723</v>
      </c>
      <c r="T146">
        <v>8839.7159688086704</v>
      </c>
      <c r="U146">
        <v>-7992.562301635292</v>
      </c>
      <c r="V146">
        <v>-2198.9366347000714</v>
      </c>
      <c r="W146">
        <v>-200.6996612281655</v>
      </c>
      <c r="X146" s="2">
        <v>6.8745552827196324E-88</v>
      </c>
    </row>
    <row r="147" spans="1:24" x14ac:dyDescent="0.45">
      <c r="A147">
        <v>146</v>
      </c>
      <c r="B147" t="s">
        <v>1119</v>
      </c>
      <c r="C147">
        <v>1959</v>
      </c>
      <c r="D147">
        <v>36</v>
      </c>
      <c r="E147" t="s">
        <v>127</v>
      </c>
      <c r="F147" t="s">
        <v>13</v>
      </c>
      <c r="G147">
        <v>1306.60550039742</v>
      </c>
      <c r="H147">
        <v>15</v>
      </c>
      <c r="I147">
        <v>2.19</v>
      </c>
      <c r="J147">
        <v>139</v>
      </c>
      <c r="K147">
        <v>3.22</v>
      </c>
      <c r="L147">
        <v>1.1279999999999999</v>
      </c>
      <c r="M147">
        <v>7.1</v>
      </c>
      <c r="N147">
        <v>3.1</v>
      </c>
      <c r="O147">
        <v>1306.60550039742</v>
      </c>
      <c r="P147">
        <v>626.40753688449752</v>
      </c>
      <c r="Q147">
        <v>599.22362323321988</v>
      </c>
      <c r="R147">
        <v>-392.13058979115334</v>
      </c>
      <c r="S147">
        <v>-1055.6399146895224</v>
      </c>
      <c r="T147">
        <v>10826.492522058827</v>
      </c>
      <c r="U147">
        <v>-9152.7729583242854</v>
      </c>
      <c r="V147">
        <v>-3246.0493178905813</v>
      </c>
      <c r="W147">
        <v>-487.86359812157889</v>
      </c>
      <c r="X147" s="2">
        <v>1.3290196871912142E-212</v>
      </c>
    </row>
    <row r="148" spans="1:24" x14ac:dyDescent="0.45">
      <c r="A148">
        <v>147</v>
      </c>
      <c r="B148" t="s">
        <v>1120</v>
      </c>
      <c r="C148">
        <v>1991</v>
      </c>
      <c r="D148">
        <v>23</v>
      </c>
      <c r="E148" t="s">
        <v>158</v>
      </c>
      <c r="F148" t="s">
        <v>13</v>
      </c>
      <c r="G148">
        <v>1306.60550039742</v>
      </c>
      <c r="H148">
        <v>18</v>
      </c>
      <c r="I148">
        <v>2.89</v>
      </c>
      <c r="J148">
        <v>158</v>
      </c>
      <c r="K148">
        <v>3.27</v>
      </c>
      <c r="L148">
        <v>1.214</v>
      </c>
      <c r="M148">
        <v>8.1999999999999993</v>
      </c>
      <c r="N148">
        <v>2.7</v>
      </c>
      <c r="O148">
        <v>1306.60550039742</v>
      </c>
      <c r="P148">
        <v>751.68904426139693</v>
      </c>
      <c r="Q148">
        <v>790.75628819360975</v>
      </c>
      <c r="R148">
        <v>-445.73117400721026</v>
      </c>
      <c r="S148">
        <v>-1072.0318388306639</v>
      </c>
      <c r="T148">
        <v>11651.916597322177</v>
      </c>
      <c r="U148">
        <v>-10570.80820538861</v>
      </c>
      <c r="V148">
        <v>-2827.2042446143773</v>
      </c>
      <c r="W148">
        <v>-414.80803266625708</v>
      </c>
      <c r="X148" s="2">
        <v>7.0983982901816308E-181</v>
      </c>
    </row>
    <row r="149" spans="1:24" x14ac:dyDescent="0.45">
      <c r="A149">
        <v>148</v>
      </c>
      <c r="B149" t="s">
        <v>1057</v>
      </c>
      <c r="C149">
        <v>1973</v>
      </c>
      <c r="D149">
        <v>31</v>
      </c>
      <c r="E149" t="s">
        <v>31</v>
      </c>
      <c r="F149" t="s">
        <v>13</v>
      </c>
      <c r="G149">
        <v>1306.60550039742</v>
      </c>
      <c r="H149">
        <v>22</v>
      </c>
      <c r="I149">
        <v>1.91</v>
      </c>
      <c r="J149">
        <v>210</v>
      </c>
      <c r="K149">
        <v>2.63</v>
      </c>
      <c r="L149">
        <v>1</v>
      </c>
      <c r="M149">
        <v>7.3</v>
      </c>
      <c r="N149">
        <v>1.7</v>
      </c>
      <c r="O149">
        <v>1306.60550039742</v>
      </c>
      <c r="P149">
        <v>918.73105409726304</v>
      </c>
      <c r="Q149">
        <v>522.61055724906385</v>
      </c>
      <c r="R149">
        <v>-592.42750975641877</v>
      </c>
      <c r="S149">
        <v>-862.2152098240507</v>
      </c>
      <c r="T149">
        <v>9597.9543635273294</v>
      </c>
      <c r="U149">
        <v>-9410.5975486996176</v>
      </c>
      <c r="V149">
        <v>-1780.091561423867</v>
      </c>
      <c r="W149">
        <v>-299.43035443287727</v>
      </c>
      <c r="X149" s="2">
        <v>9.1001668574909502E-131</v>
      </c>
    </row>
    <row r="150" spans="1:24" x14ac:dyDescent="0.45">
      <c r="A150">
        <v>149</v>
      </c>
      <c r="B150" t="s">
        <v>1121</v>
      </c>
      <c r="C150">
        <v>1954</v>
      </c>
      <c r="D150">
        <v>24</v>
      </c>
      <c r="E150" t="s">
        <v>233</v>
      </c>
      <c r="F150" t="s">
        <v>17</v>
      </c>
      <c r="G150">
        <v>1306.60550039742</v>
      </c>
      <c r="H150">
        <v>21</v>
      </c>
      <c r="I150">
        <v>2.2999999999999998</v>
      </c>
      <c r="J150">
        <v>152</v>
      </c>
      <c r="K150">
        <v>3.48</v>
      </c>
      <c r="L150">
        <v>1.171</v>
      </c>
      <c r="M150">
        <v>7.3</v>
      </c>
      <c r="N150">
        <v>3.3</v>
      </c>
      <c r="O150">
        <v>1306.60550039742</v>
      </c>
      <c r="P150">
        <v>876.97055163829646</v>
      </c>
      <c r="Q150">
        <v>629.3216134412811</v>
      </c>
      <c r="R150">
        <v>-428.80467372845544</v>
      </c>
      <c r="S150">
        <v>-1140.8779202234589</v>
      </c>
      <c r="T150">
        <v>11239.204559690503</v>
      </c>
      <c r="U150">
        <v>-9410.5975486996176</v>
      </c>
      <c r="V150">
        <v>-3455.4718545286833</v>
      </c>
      <c r="W150">
        <v>-383.6497720127154</v>
      </c>
      <c r="X150" s="2">
        <v>2.4155778100104854E-167</v>
      </c>
    </row>
    <row r="151" spans="1:24" x14ac:dyDescent="0.45">
      <c r="A151">
        <v>150</v>
      </c>
      <c r="B151" t="s">
        <v>1050</v>
      </c>
      <c r="C151">
        <v>2010</v>
      </c>
      <c r="D151">
        <v>26</v>
      </c>
      <c r="E151" t="s">
        <v>114</v>
      </c>
      <c r="F151" t="s">
        <v>17</v>
      </c>
      <c r="G151">
        <v>1306.60550039742</v>
      </c>
      <c r="H151">
        <v>19</v>
      </c>
      <c r="I151">
        <v>2.88</v>
      </c>
      <c r="J151">
        <v>214</v>
      </c>
      <c r="K151">
        <v>3.1</v>
      </c>
      <c r="L151">
        <v>1.155</v>
      </c>
      <c r="M151">
        <v>6.7</v>
      </c>
      <c r="N151">
        <v>3.7</v>
      </c>
      <c r="O151">
        <v>1306.60550039742</v>
      </c>
      <c r="P151">
        <v>793.44954672036351</v>
      </c>
      <c r="Q151">
        <v>788.02010726560411</v>
      </c>
      <c r="R151">
        <v>-603.71184327558865</v>
      </c>
      <c r="S151">
        <v>-1016.2992967507823</v>
      </c>
      <c r="T151">
        <v>11085.637289874066</v>
      </c>
      <c r="U151">
        <v>-8637.1237775736226</v>
      </c>
      <c r="V151">
        <v>-3874.3169278048877</v>
      </c>
      <c r="W151">
        <v>-157.73940114742754</v>
      </c>
      <c r="X151" s="2">
        <v>3.1235502925346992E-69</v>
      </c>
    </row>
    <row r="152" spans="1:24" x14ac:dyDescent="0.45">
      <c r="A152">
        <v>151</v>
      </c>
      <c r="B152" t="s">
        <v>1122</v>
      </c>
      <c r="C152">
        <v>1975</v>
      </c>
      <c r="D152">
        <v>25</v>
      </c>
      <c r="E152" t="s">
        <v>117</v>
      </c>
      <c r="F152" t="s">
        <v>17</v>
      </c>
      <c r="G152">
        <v>1306.60550039742</v>
      </c>
      <c r="H152">
        <v>20</v>
      </c>
      <c r="I152">
        <v>2.2400000000000002</v>
      </c>
      <c r="J152">
        <v>103</v>
      </c>
      <c r="K152">
        <v>3.23</v>
      </c>
      <c r="L152">
        <v>1.046</v>
      </c>
      <c r="M152">
        <v>7.6</v>
      </c>
      <c r="N152">
        <v>1.8</v>
      </c>
      <c r="O152">
        <v>1306.60550039742</v>
      </c>
      <c r="P152">
        <v>835.21004917932999</v>
      </c>
      <c r="Q152">
        <v>612.90452787324773</v>
      </c>
      <c r="R152">
        <v>-290.57158811862445</v>
      </c>
      <c r="S152">
        <v>-1058.9182995177505</v>
      </c>
      <c r="T152">
        <v>10039.460264249587</v>
      </c>
      <c r="U152">
        <v>-9797.3344342626151</v>
      </c>
      <c r="V152">
        <v>-1884.8028297429182</v>
      </c>
      <c r="W152">
        <v>-237.44680994232385</v>
      </c>
      <c r="X152" s="2">
        <v>7.5537167663171375E-104</v>
      </c>
    </row>
    <row r="153" spans="1:24" x14ac:dyDescent="0.45">
      <c r="A153">
        <v>152</v>
      </c>
      <c r="B153" t="s">
        <v>1123</v>
      </c>
      <c r="C153">
        <v>1971</v>
      </c>
      <c r="D153">
        <v>26</v>
      </c>
      <c r="E153" t="s">
        <v>117</v>
      </c>
      <c r="F153" t="s">
        <v>17</v>
      </c>
      <c r="G153">
        <v>1306.60550039742</v>
      </c>
      <c r="H153">
        <v>14</v>
      </c>
      <c r="I153">
        <v>2.1</v>
      </c>
      <c r="J153">
        <v>135</v>
      </c>
      <c r="K153">
        <v>2.62</v>
      </c>
      <c r="L153">
        <v>1.109</v>
      </c>
      <c r="M153">
        <v>7.9</v>
      </c>
      <c r="N153">
        <v>2</v>
      </c>
      <c r="O153">
        <v>1306.60550039742</v>
      </c>
      <c r="P153">
        <v>584.64703442553105</v>
      </c>
      <c r="Q153">
        <v>574.59799488116971</v>
      </c>
      <c r="R153">
        <v>-380.84625627198346</v>
      </c>
      <c r="S153">
        <v>-858.93682499582246</v>
      </c>
      <c r="T153">
        <v>10644.131389151808</v>
      </c>
      <c r="U153">
        <v>-10184.071319825614</v>
      </c>
      <c r="V153">
        <v>-2094.2253663810202</v>
      </c>
      <c r="W153">
        <v>-408.09784861851176</v>
      </c>
      <c r="X153" s="2">
        <v>5.8258093524611094E-178</v>
      </c>
    </row>
    <row r="154" spans="1:24" x14ac:dyDescent="0.45">
      <c r="A154">
        <v>153</v>
      </c>
      <c r="B154" t="s">
        <v>1124</v>
      </c>
      <c r="C154">
        <v>2021</v>
      </c>
      <c r="D154">
        <v>31</v>
      </c>
      <c r="E154" t="s">
        <v>28</v>
      </c>
      <c r="F154" t="s">
        <v>17</v>
      </c>
      <c r="G154">
        <v>1306.60550039742</v>
      </c>
      <c r="H154">
        <v>14</v>
      </c>
      <c r="I154">
        <v>2.78</v>
      </c>
      <c r="J154">
        <v>247</v>
      </c>
      <c r="K154">
        <v>2.59</v>
      </c>
      <c r="L154">
        <v>1.008</v>
      </c>
      <c r="M154">
        <v>7.1</v>
      </c>
      <c r="N154">
        <v>1.9</v>
      </c>
      <c r="O154">
        <v>1306.60550039742</v>
      </c>
      <c r="P154">
        <v>584.64703442553105</v>
      </c>
      <c r="Q154">
        <v>760.65829798554842</v>
      </c>
      <c r="R154">
        <v>-696.80759480874008</v>
      </c>
      <c r="S154">
        <v>-849.1016705111374</v>
      </c>
      <c r="T154">
        <v>9674.7379984355484</v>
      </c>
      <c r="U154">
        <v>-9152.7729583242854</v>
      </c>
      <c r="V154">
        <v>-1989.514098061969</v>
      </c>
      <c r="W154">
        <v>-361.54749046208417</v>
      </c>
      <c r="X154" s="2">
        <v>9.5922380116453274E-158</v>
      </c>
    </row>
    <row r="155" spans="1:24" x14ac:dyDescent="0.45">
      <c r="A155">
        <v>154</v>
      </c>
      <c r="B155" t="s">
        <v>1125</v>
      </c>
      <c r="C155">
        <v>1998</v>
      </c>
      <c r="D155">
        <v>33</v>
      </c>
      <c r="E155" t="s">
        <v>94</v>
      </c>
      <c r="F155" t="s">
        <v>13</v>
      </c>
      <c r="G155">
        <v>1306.60550039742</v>
      </c>
      <c r="H155">
        <v>16</v>
      </c>
      <c r="I155">
        <v>3.17</v>
      </c>
      <c r="J155">
        <v>138</v>
      </c>
      <c r="K155">
        <v>3.95</v>
      </c>
      <c r="L155">
        <v>1.1819999999999999</v>
      </c>
      <c r="M155">
        <v>8.1</v>
      </c>
      <c r="N155">
        <v>2.5</v>
      </c>
      <c r="O155">
        <v>1306.60550039742</v>
      </c>
      <c r="P155">
        <v>668.16803934346399</v>
      </c>
      <c r="Q155">
        <v>867.36935417776567</v>
      </c>
      <c r="R155">
        <v>-389.30950641136087</v>
      </c>
      <c r="S155">
        <v>-1294.9620071501904</v>
      </c>
      <c r="T155">
        <v>11344.782057689303</v>
      </c>
      <c r="U155">
        <v>-10441.895910200945</v>
      </c>
      <c r="V155">
        <v>-2617.7817079762754</v>
      </c>
      <c r="W155">
        <v>-557.02418013081842</v>
      </c>
      <c r="X155" s="2">
        <v>1.223129054143122E-242</v>
      </c>
    </row>
    <row r="156" spans="1:24" x14ac:dyDescent="0.45">
      <c r="A156">
        <v>155</v>
      </c>
      <c r="B156" t="s">
        <v>1051</v>
      </c>
      <c r="C156">
        <v>1982</v>
      </c>
      <c r="D156">
        <v>25</v>
      </c>
      <c r="E156" t="s">
        <v>73</v>
      </c>
      <c r="F156" t="s">
        <v>17</v>
      </c>
      <c r="G156">
        <v>1306.60550039742</v>
      </c>
      <c r="H156">
        <v>14</v>
      </c>
      <c r="I156">
        <v>2.79</v>
      </c>
      <c r="J156">
        <v>274</v>
      </c>
      <c r="K156">
        <v>2.42</v>
      </c>
      <c r="L156">
        <v>1.06</v>
      </c>
      <c r="M156">
        <v>7.1</v>
      </c>
      <c r="N156">
        <v>2.5</v>
      </c>
      <c r="O156">
        <v>1306.60550039742</v>
      </c>
      <c r="P156">
        <v>584.64703442553105</v>
      </c>
      <c r="Q156">
        <v>763.39447891355405</v>
      </c>
      <c r="R156">
        <v>-772.9768460631368</v>
      </c>
      <c r="S156">
        <v>-793.36912843125583</v>
      </c>
      <c r="T156">
        <v>10173.831625338969</v>
      </c>
      <c r="U156">
        <v>-9152.7729583242854</v>
      </c>
      <c r="V156">
        <v>-2617.7817079762754</v>
      </c>
      <c r="W156">
        <v>-508.42200171947843</v>
      </c>
      <c r="X156" s="2">
        <v>1.5672207570079281E-221</v>
      </c>
    </row>
    <row r="157" spans="1:24" x14ac:dyDescent="0.45">
      <c r="A157">
        <v>156</v>
      </c>
      <c r="B157" t="s">
        <v>1095</v>
      </c>
      <c r="C157">
        <v>1976</v>
      </c>
      <c r="D157">
        <v>22</v>
      </c>
      <c r="E157" t="s">
        <v>158</v>
      </c>
      <c r="F157" t="s">
        <v>13</v>
      </c>
      <c r="G157">
        <v>1306.60550039742</v>
      </c>
      <c r="H157">
        <v>15</v>
      </c>
      <c r="I157">
        <v>2.54</v>
      </c>
      <c r="J157">
        <v>205</v>
      </c>
      <c r="K157">
        <v>2.97</v>
      </c>
      <c r="L157">
        <v>1.0860000000000001</v>
      </c>
      <c r="M157">
        <v>7.5</v>
      </c>
      <c r="N157">
        <v>2.2999999999999998</v>
      </c>
      <c r="O157">
        <v>1306.60550039742</v>
      </c>
      <c r="P157">
        <v>626.40753688449752</v>
      </c>
      <c r="Q157">
        <v>694.98995571341482</v>
      </c>
      <c r="R157">
        <v>-578.32209285745637</v>
      </c>
      <c r="S157">
        <v>-973.68029398381407</v>
      </c>
      <c r="T157">
        <v>10423.37843879068</v>
      </c>
      <c r="U157">
        <v>-9668.4221390749499</v>
      </c>
      <c r="V157">
        <v>-2408.3591713381729</v>
      </c>
      <c r="W157">
        <v>-577.40226546838039</v>
      </c>
      <c r="X157" s="2">
        <v>1.7273576537589526E-251</v>
      </c>
    </row>
    <row r="158" spans="1:24" x14ac:dyDescent="0.45">
      <c r="A158">
        <v>157</v>
      </c>
      <c r="B158" t="s">
        <v>1073</v>
      </c>
      <c r="C158">
        <v>1950</v>
      </c>
      <c r="D158">
        <v>27</v>
      </c>
      <c r="E158" t="s">
        <v>73</v>
      </c>
      <c r="F158" t="s">
        <v>17</v>
      </c>
      <c r="G158">
        <v>1306.60550039742</v>
      </c>
      <c r="H158">
        <v>22</v>
      </c>
      <c r="I158">
        <v>2.4700000000000002</v>
      </c>
      <c r="J158">
        <v>193</v>
      </c>
      <c r="K158">
        <v>2.83</v>
      </c>
      <c r="L158">
        <v>1.179</v>
      </c>
      <c r="M158">
        <v>7.5</v>
      </c>
      <c r="N158">
        <v>3.1</v>
      </c>
      <c r="O158">
        <v>1306.60550039742</v>
      </c>
      <c r="P158">
        <v>918.73105409726304</v>
      </c>
      <c r="Q158">
        <v>675.83668921737592</v>
      </c>
      <c r="R158">
        <v>-544.46909229994674</v>
      </c>
      <c r="S158">
        <v>-927.78290638861733</v>
      </c>
      <c r="T158">
        <v>11315.988194598722</v>
      </c>
      <c r="U158">
        <v>-9668.4221390749499</v>
      </c>
      <c r="V158">
        <v>-3246.0493178905813</v>
      </c>
      <c r="W158">
        <v>-169.56201734331398</v>
      </c>
      <c r="X158" s="2">
        <v>2.2916670868687054E-74</v>
      </c>
    </row>
    <row r="159" spans="1:24" x14ac:dyDescent="0.45">
      <c r="A159">
        <v>158</v>
      </c>
      <c r="B159" t="s">
        <v>1126</v>
      </c>
      <c r="C159">
        <v>2023</v>
      </c>
      <c r="D159">
        <v>32</v>
      </c>
      <c r="E159" t="s">
        <v>22</v>
      </c>
      <c r="F159" t="s">
        <v>13</v>
      </c>
      <c r="G159">
        <v>1306.60550039742</v>
      </c>
      <c r="H159">
        <v>15</v>
      </c>
      <c r="I159">
        <v>2.63</v>
      </c>
      <c r="J159">
        <v>222</v>
      </c>
      <c r="K159">
        <v>3.16</v>
      </c>
      <c r="L159">
        <v>0.98099999999999998</v>
      </c>
      <c r="M159">
        <v>6.8</v>
      </c>
      <c r="N159">
        <v>2.1</v>
      </c>
      <c r="O159">
        <v>1306.60550039742</v>
      </c>
      <c r="P159">
        <v>626.40753688449752</v>
      </c>
      <c r="Q159">
        <v>719.61558406546487</v>
      </c>
      <c r="R159">
        <v>-626.2805103139284</v>
      </c>
      <c r="S159">
        <v>-1035.9696057201522</v>
      </c>
      <c r="T159">
        <v>9415.5932306203104</v>
      </c>
      <c r="U159">
        <v>-8766.0360727612879</v>
      </c>
      <c r="V159">
        <v>-2198.9366347000714</v>
      </c>
      <c r="W159">
        <v>-559.00097152774742</v>
      </c>
      <c r="X159" s="2">
        <v>1.6941922351440276E-243</v>
      </c>
    </row>
    <row r="160" spans="1:24" x14ac:dyDescent="0.45">
      <c r="A160">
        <v>159</v>
      </c>
      <c r="B160" t="s">
        <v>1127</v>
      </c>
      <c r="C160">
        <v>2003</v>
      </c>
      <c r="D160">
        <v>27</v>
      </c>
      <c r="E160" t="s">
        <v>94</v>
      </c>
      <c r="F160" t="s">
        <v>13</v>
      </c>
      <c r="G160">
        <v>1306.60550039742</v>
      </c>
      <c r="H160">
        <v>16</v>
      </c>
      <c r="I160">
        <v>2.7</v>
      </c>
      <c r="J160">
        <v>162</v>
      </c>
      <c r="K160">
        <v>3.38</v>
      </c>
      <c r="L160">
        <v>1.075</v>
      </c>
      <c r="M160">
        <v>7.4</v>
      </c>
      <c r="N160">
        <v>2.2999999999999998</v>
      </c>
      <c r="O160">
        <v>1306.60550039742</v>
      </c>
      <c r="P160">
        <v>668.16803934346399</v>
      </c>
      <c r="Q160">
        <v>738.768850561504</v>
      </c>
      <c r="R160">
        <v>-457.01550752638019</v>
      </c>
      <c r="S160">
        <v>-1108.0940719411756</v>
      </c>
      <c r="T160">
        <v>10317.800940791878</v>
      </c>
      <c r="U160">
        <v>-9539.5098438872847</v>
      </c>
      <c r="V160">
        <v>-2408.3591713381729</v>
      </c>
      <c r="W160">
        <v>-481.63526359874686</v>
      </c>
      <c r="X160" s="2">
        <v>6.7369407687194874E-210</v>
      </c>
    </row>
    <row r="161" spans="1:24" x14ac:dyDescent="0.45">
      <c r="A161">
        <v>160</v>
      </c>
      <c r="B161" t="s">
        <v>1128</v>
      </c>
      <c r="C161">
        <v>1983</v>
      </c>
      <c r="D161">
        <v>30</v>
      </c>
      <c r="E161" t="s">
        <v>28</v>
      </c>
      <c r="F161" t="s">
        <v>17</v>
      </c>
      <c r="G161">
        <v>1306.60550039742</v>
      </c>
      <c r="H161">
        <v>19</v>
      </c>
      <c r="I161">
        <v>2.37</v>
      </c>
      <c r="J161">
        <v>139</v>
      </c>
      <c r="K161">
        <v>2.8</v>
      </c>
      <c r="L161">
        <v>1.1619999999999999</v>
      </c>
      <c r="M161">
        <v>8.5</v>
      </c>
      <c r="N161">
        <v>2</v>
      </c>
      <c r="O161">
        <v>1306.60550039742</v>
      </c>
      <c r="P161">
        <v>793.44954672036351</v>
      </c>
      <c r="Q161">
        <v>648.47487993732011</v>
      </c>
      <c r="R161">
        <v>-392.13058979115334</v>
      </c>
      <c r="S161">
        <v>-917.94775190393227</v>
      </c>
      <c r="T161">
        <v>11152.822970418756</v>
      </c>
      <c r="U161">
        <v>-10957.545090951609</v>
      </c>
      <c r="V161">
        <v>-2094.2253663810202</v>
      </c>
      <c r="W161">
        <v>-460.49590155385476</v>
      </c>
      <c r="X161" s="2">
        <v>1.0213415875213659E-200</v>
      </c>
    </row>
    <row r="162" spans="1:24" x14ac:dyDescent="0.45">
      <c r="A162">
        <v>161</v>
      </c>
      <c r="B162" t="s">
        <v>841</v>
      </c>
      <c r="C162">
        <v>1968</v>
      </c>
      <c r="D162">
        <v>24</v>
      </c>
      <c r="E162" t="s">
        <v>59</v>
      </c>
      <c r="F162" t="s">
        <v>13</v>
      </c>
      <c r="G162">
        <v>1306.60550039742</v>
      </c>
      <c r="H162">
        <v>24</v>
      </c>
      <c r="I162">
        <v>2.8</v>
      </c>
      <c r="J162">
        <v>181</v>
      </c>
      <c r="K162">
        <v>3.05</v>
      </c>
      <c r="L162">
        <v>1.0920000000000001</v>
      </c>
      <c r="M162">
        <v>8</v>
      </c>
      <c r="N162">
        <v>1.9</v>
      </c>
      <c r="O162">
        <v>1306.60550039742</v>
      </c>
      <c r="P162">
        <v>1002.252059015196</v>
      </c>
      <c r="Q162">
        <v>766.13065984155958</v>
      </c>
      <c r="R162">
        <v>-510.61609174243711</v>
      </c>
      <c r="S162">
        <v>-999.90737260964056</v>
      </c>
      <c r="T162">
        <v>10480.966164971844</v>
      </c>
      <c r="U162">
        <v>-10312.98361501328</v>
      </c>
      <c r="V162">
        <v>-1989.514098061969</v>
      </c>
      <c r="W162">
        <v>-257.06679320130752</v>
      </c>
      <c r="X162" s="2">
        <v>2.2767231949778343E-112</v>
      </c>
    </row>
    <row r="163" spans="1:24" x14ac:dyDescent="0.45">
      <c r="A163">
        <v>162</v>
      </c>
      <c r="B163" t="s">
        <v>1129</v>
      </c>
      <c r="C163">
        <v>2003</v>
      </c>
      <c r="D163">
        <v>22</v>
      </c>
      <c r="E163" t="s">
        <v>52</v>
      </c>
      <c r="F163" t="s">
        <v>17</v>
      </c>
      <c r="G163">
        <v>1306.60550039742</v>
      </c>
      <c r="H163">
        <v>18</v>
      </c>
      <c r="I163">
        <v>2.4300000000000002</v>
      </c>
      <c r="J163">
        <v>245</v>
      </c>
      <c r="K163">
        <v>2.4700000000000002</v>
      </c>
      <c r="L163">
        <v>1.103</v>
      </c>
      <c r="M163">
        <v>7.8</v>
      </c>
      <c r="N163">
        <v>2.1</v>
      </c>
      <c r="O163">
        <v>1306.60550039742</v>
      </c>
      <c r="P163">
        <v>751.68904426139693</v>
      </c>
      <c r="Q163">
        <v>664.8919655053536</v>
      </c>
      <c r="R163">
        <v>-691.16542804915514</v>
      </c>
      <c r="S163">
        <v>-809.76105257239749</v>
      </c>
      <c r="T163">
        <v>10586.543662970644</v>
      </c>
      <c r="U163">
        <v>-10055.159024637947</v>
      </c>
      <c r="V163">
        <v>-2198.9366347000714</v>
      </c>
      <c r="W163">
        <v>-445.29196682475686</v>
      </c>
      <c r="X163" s="2">
        <v>4.0940766766254668E-194</v>
      </c>
    </row>
    <row r="164" spans="1:24" x14ac:dyDescent="0.45">
      <c r="A164">
        <v>163</v>
      </c>
      <c r="B164" t="s">
        <v>1044</v>
      </c>
      <c r="C164">
        <v>1988</v>
      </c>
      <c r="D164">
        <v>30</v>
      </c>
      <c r="E164" t="s">
        <v>43</v>
      </c>
      <c r="F164" t="s">
        <v>13</v>
      </c>
      <c r="G164">
        <v>1306.60550039742</v>
      </c>
      <c r="H164">
        <v>20</v>
      </c>
      <c r="I164">
        <v>2.79</v>
      </c>
      <c r="J164">
        <v>207</v>
      </c>
      <c r="K164">
        <v>3.4</v>
      </c>
      <c r="L164">
        <v>1.208</v>
      </c>
      <c r="M164">
        <v>8.1999999999999993</v>
      </c>
      <c r="N164">
        <v>2.7</v>
      </c>
      <c r="O164">
        <v>1306.60550039742</v>
      </c>
      <c r="P164">
        <v>835.21004917932999</v>
      </c>
      <c r="Q164">
        <v>763.39447891355405</v>
      </c>
      <c r="R164">
        <v>-583.96425961704131</v>
      </c>
      <c r="S164">
        <v>-1114.6508415976321</v>
      </c>
      <c r="T164">
        <v>11594.328871141013</v>
      </c>
      <c r="U164">
        <v>-10570.80820538861</v>
      </c>
      <c r="V164">
        <v>-2827.2042446143773</v>
      </c>
      <c r="W164">
        <v>-597.08865158634262</v>
      </c>
      <c r="X164" s="2">
        <v>4.8718443990953189E-260</v>
      </c>
    </row>
    <row r="165" spans="1:24" x14ac:dyDescent="0.45">
      <c r="A165">
        <v>164</v>
      </c>
      <c r="B165" t="s">
        <v>1086</v>
      </c>
      <c r="C165">
        <v>1972</v>
      </c>
      <c r="D165">
        <v>31</v>
      </c>
      <c r="E165" t="s">
        <v>59</v>
      </c>
      <c r="F165" t="s">
        <v>13</v>
      </c>
      <c r="G165">
        <v>1306.60550039742</v>
      </c>
      <c r="H165">
        <v>25</v>
      </c>
      <c r="I165">
        <v>2.92</v>
      </c>
      <c r="J165">
        <v>308</v>
      </c>
      <c r="K165">
        <v>2.85</v>
      </c>
      <c r="L165">
        <v>1.1379999999999999</v>
      </c>
      <c r="M165">
        <v>8</v>
      </c>
      <c r="N165">
        <v>2.2000000000000002</v>
      </c>
      <c r="O165">
        <v>1306.60550039742</v>
      </c>
      <c r="P165">
        <v>1044.0125614741626</v>
      </c>
      <c r="Q165">
        <v>798.96483097762643</v>
      </c>
      <c r="R165">
        <v>-868.89368097608076</v>
      </c>
      <c r="S165">
        <v>-934.33967604507404</v>
      </c>
      <c r="T165">
        <v>10922.472065694099</v>
      </c>
      <c r="U165">
        <v>-10312.98361501328</v>
      </c>
      <c r="V165">
        <v>-2303.6479030191226</v>
      </c>
      <c r="W165">
        <v>-347.80991651024897</v>
      </c>
      <c r="X165" s="2">
        <v>8.8730414103235273E-152</v>
      </c>
    </row>
    <row r="166" spans="1:24" x14ac:dyDescent="0.45">
      <c r="A166">
        <v>165</v>
      </c>
      <c r="B166" t="s">
        <v>1130</v>
      </c>
      <c r="C166">
        <v>1962</v>
      </c>
      <c r="D166">
        <v>31</v>
      </c>
      <c r="E166" t="s">
        <v>59</v>
      </c>
      <c r="F166" t="s">
        <v>13</v>
      </c>
      <c r="G166">
        <v>1306.60550039742</v>
      </c>
      <c r="H166">
        <v>16</v>
      </c>
      <c r="I166">
        <v>2.21</v>
      </c>
      <c r="J166">
        <v>156</v>
      </c>
      <c r="K166">
        <v>2.99</v>
      </c>
      <c r="L166">
        <v>1.0509999999999999</v>
      </c>
      <c r="M166">
        <v>6.8</v>
      </c>
      <c r="N166">
        <v>2.7</v>
      </c>
      <c r="O166">
        <v>1306.60550039742</v>
      </c>
      <c r="P166">
        <v>668.16803934346399</v>
      </c>
      <c r="Q166">
        <v>604.69598508923093</v>
      </c>
      <c r="R166">
        <v>-440.08900724762532</v>
      </c>
      <c r="S166">
        <v>-980.23706364027066</v>
      </c>
      <c r="T166">
        <v>10087.450036067223</v>
      </c>
      <c r="U166">
        <v>-8766.0360727612879</v>
      </c>
      <c r="V166">
        <v>-2827.2042446143773</v>
      </c>
      <c r="W166">
        <v>-346.64682736622353</v>
      </c>
      <c r="X166" s="2">
        <v>2.8391981645350629E-151</v>
      </c>
    </row>
    <row r="167" spans="1:24" x14ac:dyDescent="0.45">
      <c r="A167">
        <v>166</v>
      </c>
      <c r="B167" t="s">
        <v>1131</v>
      </c>
      <c r="C167">
        <v>1987</v>
      </c>
      <c r="D167">
        <v>26</v>
      </c>
      <c r="E167" t="s">
        <v>55</v>
      </c>
      <c r="F167" t="s">
        <v>13</v>
      </c>
      <c r="G167">
        <v>1306.60550039742</v>
      </c>
      <c r="H167">
        <v>17</v>
      </c>
      <c r="I167">
        <v>2.76</v>
      </c>
      <c r="J167">
        <v>161</v>
      </c>
      <c r="K167">
        <v>3.61</v>
      </c>
      <c r="L167">
        <v>1.0569999999999999</v>
      </c>
      <c r="M167">
        <v>7.2</v>
      </c>
      <c r="N167">
        <v>2.2999999999999998</v>
      </c>
      <c r="O167">
        <v>1306.60550039742</v>
      </c>
      <c r="P167">
        <v>709.92854180243046</v>
      </c>
      <c r="Q167">
        <v>755.18593612953725</v>
      </c>
      <c r="R167">
        <v>-454.19442414658772</v>
      </c>
      <c r="S167">
        <v>-1183.496922990427</v>
      </c>
      <c r="T167">
        <v>10145.037762248387</v>
      </c>
      <c r="U167">
        <v>-9281.6852535119524</v>
      </c>
      <c r="V167">
        <v>-2408.3591713381729</v>
      </c>
      <c r="W167">
        <v>-410.97803140936503</v>
      </c>
      <c r="X167" s="2">
        <v>3.2697065360972972E-179</v>
      </c>
    </row>
    <row r="168" spans="1:24" x14ac:dyDescent="0.45">
      <c r="A168">
        <v>167</v>
      </c>
      <c r="B168" t="s">
        <v>825</v>
      </c>
      <c r="C168">
        <v>2019</v>
      </c>
      <c r="D168">
        <v>36</v>
      </c>
      <c r="E168" t="s">
        <v>46</v>
      </c>
      <c r="F168" t="s">
        <v>13</v>
      </c>
      <c r="G168">
        <v>1306.60550039742</v>
      </c>
      <c r="H168">
        <v>24</v>
      </c>
      <c r="I168">
        <v>2.4</v>
      </c>
      <c r="J168">
        <v>250</v>
      </c>
      <c r="K168">
        <v>2.99</v>
      </c>
      <c r="L168">
        <v>0.92</v>
      </c>
      <c r="M168">
        <v>6.2</v>
      </c>
      <c r="N168">
        <v>2</v>
      </c>
      <c r="O168">
        <v>1306.60550039742</v>
      </c>
      <c r="P168">
        <v>1002.252059015196</v>
      </c>
      <c r="Q168">
        <v>656.6834227213368</v>
      </c>
      <c r="R168">
        <v>-705.27084494811754</v>
      </c>
      <c r="S168">
        <v>-980.23706364027066</v>
      </c>
      <c r="T168">
        <v>8830.1180144451428</v>
      </c>
      <c r="U168">
        <v>-7992.562301635292</v>
      </c>
      <c r="V168">
        <v>-2094.2253663810202</v>
      </c>
      <c r="W168">
        <v>23.363419974395129</v>
      </c>
      <c r="X168" s="2">
        <v>0</v>
      </c>
    </row>
    <row r="169" spans="1:24" x14ac:dyDescent="0.45">
      <c r="A169">
        <v>168</v>
      </c>
      <c r="B169" t="s">
        <v>1111</v>
      </c>
      <c r="C169">
        <v>2009</v>
      </c>
      <c r="D169">
        <v>25</v>
      </c>
      <c r="E169" t="s">
        <v>65</v>
      </c>
      <c r="F169" t="s">
        <v>17</v>
      </c>
      <c r="G169">
        <v>1306.60550039742</v>
      </c>
      <c r="H169">
        <v>18</v>
      </c>
      <c r="I169">
        <v>2.62</v>
      </c>
      <c r="J169">
        <v>265</v>
      </c>
      <c r="K169">
        <v>2.62</v>
      </c>
      <c r="L169">
        <v>1.1719999999999999</v>
      </c>
      <c r="M169">
        <v>7.2</v>
      </c>
      <c r="N169">
        <v>3.3</v>
      </c>
      <c r="O169">
        <v>1306.60550039742</v>
      </c>
      <c r="P169">
        <v>751.68904426139693</v>
      </c>
      <c r="Q169">
        <v>716.87940313745935</v>
      </c>
      <c r="R169">
        <v>-747.58709564500464</v>
      </c>
      <c r="S169">
        <v>-858.93682499582246</v>
      </c>
      <c r="T169">
        <v>11248.802514054029</v>
      </c>
      <c r="U169">
        <v>-9281.6852535119524</v>
      </c>
      <c r="V169">
        <v>-3455.4718545286833</v>
      </c>
      <c r="W169">
        <v>-319.70456683115844</v>
      </c>
      <c r="X169" s="2">
        <v>1.4258399733089121E-139</v>
      </c>
    </row>
    <row r="170" spans="1:24" x14ac:dyDescent="0.45">
      <c r="A170">
        <v>169</v>
      </c>
      <c r="B170" t="s">
        <v>1063</v>
      </c>
      <c r="C170">
        <v>1979</v>
      </c>
      <c r="D170">
        <v>40</v>
      </c>
      <c r="E170" t="s">
        <v>19</v>
      </c>
      <c r="F170" t="s">
        <v>17</v>
      </c>
      <c r="G170">
        <v>1306.60550039742</v>
      </c>
      <c r="H170">
        <v>19</v>
      </c>
      <c r="I170">
        <v>2.88</v>
      </c>
      <c r="J170">
        <v>248</v>
      </c>
      <c r="K170">
        <v>2.76</v>
      </c>
      <c r="L170">
        <v>1.1870000000000001</v>
      </c>
      <c r="M170">
        <v>7.9</v>
      </c>
      <c r="N170">
        <v>2.7</v>
      </c>
      <c r="O170">
        <v>1306.60550039742</v>
      </c>
      <c r="P170">
        <v>793.44954672036351</v>
      </c>
      <c r="Q170">
        <v>788.02010726560411</v>
      </c>
      <c r="R170">
        <v>-699.6286781885326</v>
      </c>
      <c r="S170">
        <v>-904.83421259101897</v>
      </c>
      <c r="T170">
        <v>11392.771829506941</v>
      </c>
      <c r="U170">
        <v>-10184.071319825614</v>
      </c>
      <c r="V170">
        <v>-2827.2042446143773</v>
      </c>
      <c r="W170">
        <v>-334.89147132921471</v>
      </c>
      <c r="X170" s="2">
        <v>3.6181116566141607E-146</v>
      </c>
    </row>
    <row r="171" spans="1:24" x14ac:dyDescent="0.45">
      <c r="A171">
        <v>170</v>
      </c>
      <c r="B171" t="s">
        <v>1064</v>
      </c>
      <c r="C171">
        <v>1950</v>
      </c>
      <c r="D171">
        <v>23</v>
      </c>
      <c r="E171" t="s">
        <v>28</v>
      </c>
      <c r="F171" t="s">
        <v>17</v>
      </c>
      <c r="G171">
        <v>1306.60550039742</v>
      </c>
      <c r="H171">
        <v>23</v>
      </c>
      <c r="I171">
        <v>2.75</v>
      </c>
      <c r="J171">
        <v>198</v>
      </c>
      <c r="K171">
        <v>3.12</v>
      </c>
      <c r="L171">
        <v>1.111</v>
      </c>
      <c r="M171">
        <v>8.4</v>
      </c>
      <c r="N171">
        <v>1.6</v>
      </c>
      <c r="O171">
        <v>1306.60550039742</v>
      </c>
      <c r="P171">
        <v>960.49155655622951</v>
      </c>
      <c r="Q171">
        <v>752.44975520153173</v>
      </c>
      <c r="R171">
        <v>-558.57450919890914</v>
      </c>
      <c r="S171">
        <v>-1022.8560664072389</v>
      </c>
      <c r="T171">
        <v>10663.327297878863</v>
      </c>
      <c r="U171">
        <v>-10828.632795763944</v>
      </c>
      <c r="V171">
        <v>-1675.3802931048162</v>
      </c>
      <c r="W171">
        <v>-402.56955444086498</v>
      </c>
      <c r="X171" s="2">
        <v>1.466438736273639E-175</v>
      </c>
    </row>
    <row r="172" spans="1:24" x14ac:dyDescent="0.45">
      <c r="A172">
        <v>171</v>
      </c>
      <c r="B172" t="s">
        <v>825</v>
      </c>
      <c r="C172">
        <v>2016</v>
      </c>
      <c r="D172">
        <v>33</v>
      </c>
      <c r="E172" t="s">
        <v>59</v>
      </c>
      <c r="F172" t="s">
        <v>13</v>
      </c>
      <c r="G172">
        <v>1306.60550039742</v>
      </c>
      <c r="H172">
        <v>24</v>
      </c>
      <c r="I172">
        <v>2.4</v>
      </c>
      <c r="J172">
        <v>250</v>
      </c>
      <c r="K172">
        <v>2.99</v>
      </c>
      <c r="L172">
        <v>0.92</v>
      </c>
      <c r="M172">
        <v>6.2</v>
      </c>
      <c r="N172">
        <v>2</v>
      </c>
      <c r="O172">
        <v>1306.60550039742</v>
      </c>
      <c r="P172">
        <v>1002.252059015196</v>
      </c>
      <c r="Q172">
        <v>656.6834227213368</v>
      </c>
      <c r="R172">
        <v>-705.27084494811754</v>
      </c>
      <c r="S172">
        <v>-980.23706364027066</v>
      </c>
      <c r="T172">
        <v>8830.1180144451428</v>
      </c>
      <c r="U172">
        <v>-7992.562301635292</v>
      </c>
      <c r="V172">
        <v>-2094.2253663810202</v>
      </c>
      <c r="W172">
        <v>23.363419974395129</v>
      </c>
      <c r="X172" s="2">
        <v>0</v>
      </c>
    </row>
    <row r="173" spans="1:24" x14ac:dyDescent="0.45">
      <c r="A173">
        <v>172</v>
      </c>
      <c r="B173" t="s">
        <v>1132</v>
      </c>
      <c r="C173">
        <v>1977</v>
      </c>
      <c r="D173">
        <v>23</v>
      </c>
      <c r="E173" t="s">
        <v>62</v>
      </c>
      <c r="F173" t="s">
        <v>17</v>
      </c>
      <c r="G173">
        <v>1306.60550039742</v>
      </c>
      <c r="H173">
        <v>20</v>
      </c>
      <c r="I173">
        <v>2.34</v>
      </c>
      <c r="J173">
        <v>133</v>
      </c>
      <c r="K173">
        <v>3.9</v>
      </c>
      <c r="L173">
        <v>1.071</v>
      </c>
      <c r="M173">
        <v>7.7</v>
      </c>
      <c r="N173">
        <v>2</v>
      </c>
      <c r="O173">
        <v>1306.60550039742</v>
      </c>
      <c r="P173">
        <v>835.21004917932999</v>
      </c>
      <c r="Q173">
        <v>640.26633715330331</v>
      </c>
      <c r="R173">
        <v>-375.20408951239853</v>
      </c>
      <c r="S173">
        <v>-1278.5700830090486</v>
      </c>
      <c r="T173">
        <v>10279.409123337769</v>
      </c>
      <c r="U173">
        <v>-9926.2467294502821</v>
      </c>
      <c r="V173">
        <v>-2094.2253663810202</v>
      </c>
      <c r="W173">
        <v>-612.75525828492709</v>
      </c>
      <c r="X173" s="2">
        <v>7.6519578598258324E-267</v>
      </c>
    </row>
    <row r="174" spans="1:24" x14ac:dyDescent="0.45">
      <c r="A174">
        <v>173</v>
      </c>
      <c r="B174" t="s">
        <v>1133</v>
      </c>
      <c r="C174">
        <v>1996</v>
      </c>
      <c r="D174">
        <v>29</v>
      </c>
      <c r="E174" t="s">
        <v>19</v>
      </c>
      <c r="F174" t="s">
        <v>17</v>
      </c>
      <c r="G174">
        <v>1306.60550039742</v>
      </c>
      <c r="H174">
        <v>24</v>
      </c>
      <c r="I174">
        <v>2.94</v>
      </c>
      <c r="J174">
        <v>276</v>
      </c>
      <c r="K174">
        <v>2.64</v>
      </c>
      <c r="L174">
        <v>1.0009999999999999</v>
      </c>
      <c r="M174">
        <v>7.1</v>
      </c>
      <c r="N174">
        <v>2</v>
      </c>
      <c r="O174">
        <v>1306.60550039742</v>
      </c>
      <c r="P174">
        <v>1002.252059015196</v>
      </c>
      <c r="Q174">
        <v>804.4371928336376</v>
      </c>
      <c r="R174">
        <v>-778.61901282272174</v>
      </c>
      <c r="S174">
        <v>-865.49359465227917</v>
      </c>
      <c r="T174">
        <v>9607.5523178908552</v>
      </c>
      <c r="U174">
        <v>-9152.7729583242854</v>
      </c>
      <c r="V174">
        <v>-2094.2253663810202</v>
      </c>
      <c r="W174">
        <v>-170.2638620431967</v>
      </c>
      <c r="X174" s="2">
        <v>1.135910848018848E-74</v>
      </c>
    </row>
    <row r="175" spans="1:24" x14ac:dyDescent="0.45">
      <c r="A175">
        <v>174</v>
      </c>
      <c r="B175" t="s">
        <v>1095</v>
      </c>
      <c r="C175">
        <v>1975</v>
      </c>
      <c r="D175">
        <v>21</v>
      </c>
      <c r="E175" t="s">
        <v>158</v>
      </c>
      <c r="F175" t="s">
        <v>13</v>
      </c>
      <c r="G175">
        <v>1306.60550039742</v>
      </c>
      <c r="H175">
        <v>15</v>
      </c>
      <c r="I175">
        <v>2.54</v>
      </c>
      <c r="J175">
        <v>205</v>
      </c>
      <c r="K175">
        <v>2.97</v>
      </c>
      <c r="L175">
        <v>1.0860000000000001</v>
      </c>
      <c r="M175">
        <v>7.5</v>
      </c>
      <c r="N175">
        <v>2.2999999999999998</v>
      </c>
      <c r="O175">
        <v>1306.60550039742</v>
      </c>
      <c r="P175">
        <v>626.40753688449752</v>
      </c>
      <c r="Q175">
        <v>694.98995571341482</v>
      </c>
      <c r="R175">
        <v>-578.32209285745637</v>
      </c>
      <c r="S175">
        <v>-973.68029398381407</v>
      </c>
      <c r="T175">
        <v>10423.37843879068</v>
      </c>
      <c r="U175">
        <v>-9668.4221390749499</v>
      </c>
      <c r="V175">
        <v>-2408.3591713381729</v>
      </c>
      <c r="W175">
        <v>-577.40226546838039</v>
      </c>
      <c r="X175" s="2">
        <v>1.7273576537589526E-251</v>
      </c>
    </row>
    <row r="176" spans="1:24" x14ac:dyDescent="0.45">
      <c r="A176">
        <v>175</v>
      </c>
      <c r="B176" t="s">
        <v>1089</v>
      </c>
      <c r="C176">
        <v>1977</v>
      </c>
      <c r="D176">
        <v>31</v>
      </c>
      <c r="E176" t="s">
        <v>127</v>
      </c>
      <c r="F176" t="s">
        <v>13</v>
      </c>
      <c r="G176">
        <v>1306.60550039742</v>
      </c>
      <c r="H176">
        <v>23</v>
      </c>
      <c r="I176">
        <v>2.09</v>
      </c>
      <c r="J176">
        <v>193</v>
      </c>
      <c r="K176">
        <v>2.96</v>
      </c>
      <c r="L176">
        <v>1.0309999999999999</v>
      </c>
      <c r="M176">
        <v>7</v>
      </c>
      <c r="N176">
        <v>2.2000000000000002</v>
      </c>
      <c r="O176">
        <v>1306.60550039742</v>
      </c>
      <c r="P176">
        <v>960.49155655622951</v>
      </c>
      <c r="Q176">
        <v>571.86181395316407</v>
      </c>
      <c r="R176">
        <v>-544.46909229994674</v>
      </c>
      <c r="S176">
        <v>-970.4019091555856</v>
      </c>
      <c r="T176">
        <v>9895.4909487966761</v>
      </c>
      <c r="U176">
        <v>-9023.8606631366201</v>
      </c>
      <c r="V176">
        <v>-2303.6479030191226</v>
      </c>
      <c r="W176">
        <v>-107.92974790778544</v>
      </c>
      <c r="X176" s="2">
        <v>1.3387702422603851E-47</v>
      </c>
    </row>
    <row r="177" spans="1:24" x14ac:dyDescent="0.45">
      <c r="A177">
        <v>176</v>
      </c>
      <c r="B177" t="s">
        <v>1042</v>
      </c>
      <c r="C177">
        <v>1970</v>
      </c>
      <c r="D177">
        <v>27</v>
      </c>
      <c r="E177" t="s">
        <v>52</v>
      </c>
      <c r="F177" t="s">
        <v>17</v>
      </c>
      <c r="G177">
        <v>1306.60550039742</v>
      </c>
      <c r="H177">
        <v>24</v>
      </c>
      <c r="I177">
        <v>2.77</v>
      </c>
      <c r="J177">
        <v>263</v>
      </c>
      <c r="K177">
        <v>2.38</v>
      </c>
      <c r="L177">
        <v>1.0489999999999999</v>
      </c>
      <c r="M177">
        <v>8.4</v>
      </c>
      <c r="N177">
        <v>1</v>
      </c>
      <c r="O177">
        <v>1306.60550039742</v>
      </c>
      <c r="P177">
        <v>1002.252059015196</v>
      </c>
      <c r="Q177">
        <v>757.92211705754289</v>
      </c>
      <c r="R177">
        <v>-741.9449288854197</v>
      </c>
      <c r="S177">
        <v>-780.25558911834253</v>
      </c>
      <c r="T177">
        <v>10068.254127340168</v>
      </c>
      <c r="U177">
        <v>-10828.632795763944</v>
      </c>
      <c r="V177">
        <v>-1047.1126831905101</v>
      </c>
      <c r="W177">
        <v>-262.91219314789009</v>
      </c>
      <c r="X177" s="2">
        <v>6.5869640137799243E-115</v>
      </c>
    </row>
    <row r="178" spans="1:24" x14ac:dyDescent="0.45">
      <c r="A178">
        <v>177</v>
      </c>
      <c r="B178" t="s">
        <v>828</v>
      </c>
      <c r="C178">
        <v>1978</v>
      </c>
      <c r="D178">
        <v>23</v>
      </c>
      <c r="E178" t="s">
        <v>40</v>
      </c>
      <c r="F178" t="s">
        <v>13</v>
      </c>
      <c r="G178">
        <v>1306.60550039742</v>
      </c>
      <c r="H178">
        <v>20</v>
      </c>
      <c r="I178">
        <v>2.99</v>
      </c>
      <c r="J178">
        <v>162</v>
      </c>
      <c r="K178">
        <v>3.7</v>
      </c>
      <c r="L178">
        <v>1.226</v>
      </c>
      <c r="M178">
        <v>8.6999999999999993</v>
      </c>
      <c r="N178">
        <v>2.4</v>
      </c>
      <c r="O178">
        <v>1306.60550039742</v>
      </c>
      <c r="P178">
        <v>835.21004917932999</v>
      </c>
      <c r="Q178">
        <v>818.11809747366556</v>
      </c>
      <c r="R178">
        <v>-457.01550752638019</v>
      </c>
      <c r="S178">
        <v>-1213.002386444482</v>
      </c>
      <c r="T178">
        <v>11767.092049684506</v>
      </c>
      <c r="U178">
        <v>-11215.36968132694</v>
      </c>
      <c r="V178">
        <v>-2513.0704396572241</v>
      </c>
      <c r="W178">
        <v>-671.43231822010466</v>
      </c>
      <c r="X178" s="2">
        <v>2.5156442509741865E-292</v>
      </c>
    </row>
    <row r="179" spans="1:24" x14ac:dyDescent="0.45">
      <c r="A179">
        <v>178</v>
      </c>
      <c r="B179" t="s">
        <v>1134</v>
      </c>
      <c r="C179">
        <v>1959</v>
      </c>
      <c r="D179">
        <v>28</v>
      </c>
      <c r="E179" t="s">
        <v>25</v>
      </c>
      <c r="F179" t="s">
        <v>17</v>
      </c>
      <c r="G179">
        <v>1306.60550039742</v>
      </c>
      <c r="H179">
        <v>14</v>
      </c>
      <c r="I179">
        <v>3.3</v>
      </c>
      <c r="J179">
        <v>145</v>
      </c>
      <c r="K179">
        <v>2.87</v>
      </c>
      <c r="L179">
        <v>1.3089999999999999</v>
      </c>
      <c r="M179">
        <v>9.5</v>
      </c>
      <c r="N179">
        <v>2.2999999999999998</v>
      </c>
      <c r="O179">
        <v>1306.60550039742</v>
      </c>
      <c r="P179">
        <v>584.64703442553105</v>
      </c>
      <c r="Q179">
        <v>902.93970624183805</v>
      </c>
      <c r="R179">
        <v>-409.05709006990816</v>
      </c>
      <c r="S179">
        <v>-940.89644570153075</v>
      </c>
      <c r="T179">
        <v>12563.722261857274</v>
      </c>
      <c r="U179">
        <v>-12246.668042828269</v>
      </c>
      <c r="V179">
        <v>-2408.3591713381729</v>
      </c>
      <c r="W179">
        <v>-647.06624701581768</v>
      </c>
      <c r="X179" s="2">
        <v>9.6094713253993372E-282</v>
      </c>
    </row>
    <row r="180" spans="1:24" x14ac:dyDescent="0.45">
      <c r="A180">
        <v>179</v>
      </c>
      <c r="B180" t="s">
        <v>1135</v>
      </c>
      <c r="C180">
        <v>1952</v>
      </c>
      <c r="D180">
        <v>25</v>
      </c>
      <c r="E180" t="s">
        <v>31</v>
      </c>
      <c r="F180" t="s">
        <v>13</v>
      </c>
      <c r="G180">
        <v>1306.60550039742</v>
      </c>
      <c r="H180">
        <v>15</v>
      </c>
      <c r="I180">
        <v>2.57</v>
      </c>
      <c r="J180">
        <v>144</v>
      </c>
      <c r="K180">
        <v>2.84</v>
      </c>
      <c r="L180">
        <v>1.1479999999999999</v>
      </c>
      <c r="M180">
        <v>7.5</v>
      </c>
      <c r="N180">
        <v>2.8</v>
      </c>
      <c r="O180">
        <v>1306.60550039742</v>
      </c>
      <c r="P180">
        <v>626.40753688449752</v>
      </c>
      <c r="Q180">
        <v>703.1984984974315</v>
      </c>
      <c r="R180">
        <v>-406.23600669011569</v>
      </c>
      <c r="S180">
        <v>-931.06129121684569</v>
      </c>
      <c r="T180">
        <v>11018.451609329373</v>
      </c>
      <c r="U180">
        <v>-9668.4221390749499</v>
      </c>
      <c r="V180">
        <v>-2931.9155129334281</v>
      </c>
      <c r="W180">
        <v>-282.97180480661655</v>
      </c>
      <c r="X180" s="2">
        <v>1.2791063008977577E-123</v>
      </c>
    </row>
    <row r="181" spans="1:24" x14ac:dyDescent="0.45">
      <c r="A181">
        <v>180</v>
      </c>
      <c r="B181" t="s">
        <v>1136</v>
      </c>
      <c r="C181">
        <v>1950</v>
      </c>
      <c r="D181">
        <v>24</v>
      </c>
      <c r="E181" t="s">
        <v>921</v>
      </c>
      <c r="F181" t="s">
        <v>13</v>
      </c>
      <c r="G181">
        <v>1306.60550039742</v>
      </c>
      <c r="H181">
        <v>13</v>
      </c>
      <c r="I181">
        <v>3.39</v>
      </c>
      <c r="J181">
        <v>85</v>
      </c>
      <c r="K181">
        <v>4.12</v>
      </c>
      <c r="L181">
        <v>1.431</v>
      </c>
      <c r="M181">
        <v>9.1</v>
      </c>
      <c r="N181">
        <v>3.7</v>
      </c>
      <c r="O181">
        <v>1306.60550039742</v>
      </c>
      <c r="P181">
        <v>542.88653196656446</v>
      </c>
      <c r="Q181">
        <v>927.56533459388834</v>
      </c>
      <c r="R181">
        <v>-239.79208728235997</v>
      </c>
      <c r="S181">
        <v>-1350.694549230072</v>
      </c>
      <c r="T181">
        <v>13734.672694207609</v>
      </c>
      <c r="U181">
        <v>-11731.018862077604</v>
      </c>
      <c r="V181">
        <v>-3874.3169278048877</v>
      </c>
      <c r="W181">
        <v>-684.09236522944184</v>
      </c>
      <c r="X181" s="2">
        <v>7.9884159238627948E-298</v>
      </c>
    </row>
    <row r="182" spans="1:24" x14ac:dyDescent="0.45">
      <c r="A182">
        <v>181</v>
      </c>
      <c r="B182" t="s">
        <v>845</v>
      </c>
      <c r="C182">
        <v>1964</v>
      </c>
      <c r="D182">
        <v>28</v>
      </c>
      <c r="E182" t="s">
        <v>37</v>
      </c>
      <c r="F182" t="s">
        <v>17</v>
      </c>
      <c r="G182">
        <v>1306.60550039742</v>
      </c>
      <c r="H182">
        <v>25</v>
      </c>
      <c r="I182">
        <v>1.88</v>
      </c>
      <c r="J182">
        <v>306</v>
      </c>
      <c r="K182">
        <v>1.85</v>
      </c>
      <c r="L182">
        <v>0.875</v>
      </c>
      <c r="M182">
        <v>6.2</v>
      </c>
      <c r="N182">
        <v>1.7</v>
      </c>
      <c r="O182">
        <v>1306.60550039742</v>
      </c>
      <c r="P182">
        <v>1044.0125614741626</v>
      </c>
      <c r="Q182">
        <v>514.40201446504716</v>
      </c>
      <c r="R182">
        <v>-863.25151421649582</v>
      </c>
      <c r="S182">
        <v>-606.501193222241</v>
      </c>
      <c r="T182">
        <v>8398.2100680864132</v>
      </c>
      <c r="U182">
        <v>-7992.562301635292</v>
      </c>
      <c r="V182">
        <v>-1780.091561423867</v>
      </c>
      <c r="W182">
        <v>20.823573925148139</v>
      </c>
      <c r="X182" s="2">
        <v>0</v>
      </c>
    </row>
    <row r="183" spans="1:24" x14ac:dyDescent="0.45">
      <c r="A183">
        <v>182</v>
      </c>
      <c r="B183" t="s">
        <v>1137</v>
      </c>
      <c r="C183">
        <v>2005</v>
      </c>
      <c r="D183">
        <v>23</v>
      </c>
      <c r="E183" t="s">
        <v>385</v>
      </c>
      <c r="F183" t="s">
        <v>17</v>
      </c>
      <c r="G183">
        <v>1306.60550039742</v>
      </c>
      <c r="H183">
        <v>22</v>
      </c>
      <c r="I183">
        <v>2.63</v>
      </c>
      <c r="J183">
        <v>170</v>
      </c>
      <c r="K183">
        <v>2.99</v>
      </c>
      <c r="L183">
        <v>1.1339999999999999</v>
      </c>
      <c r="M183">
        <v>8.1</v>
      </c>
      <c r="N183">
        <v>2.1</v>
      </c>
      <c r="O183">
        <v>1306.60550039742</v>
      </c>
      <c r="P183">
        <v>918.73105409726304</v>
      </c>
      <c r="Q183">
        <v>719.61558406546487</v>
      </c>
      <c r="R183">
        <v>-479.58417456471994</v>
      </c>
      <c r="S183">
        <v>-980.23706364027066</v>
      </c>
      <c r="T183">
        <v>10884.08024823999</v>
      </c>
      <c r="U183">
        <v>-10441.895910200945</v>
      </c>
      <c r="V183">
        <v>-2198.9366347000714</v>
      </c>
      <c r="W183">
        <v>-271.62139630586989</v>
      </c>
      <c r="X183" s="2">
        <v>1.0872424924906132E-118</v>
      </c>
    </row>
    <row r="184" spans="1:24" x14ac:dyDescent="0.45">
      <c r="A184">
        <v>183</v>
      </c>
      <c r="B184" t="s">
        <v>1079</v>
      </c>
      <c r="C184">
        <v>2002</v>
      </c>
      <c r="D184">
        <v>25</v>
      </c>
      <c r="E184" t="s">
        <v>55</v>
      </c>
      <c r="F184" t="s">
        <v>13</v>
      </c>
      <c r="G184">
        <v>1306.60550039742</v>
      </c>
      <c r="H184">
        <v>19</v>
      </c>
      <c r="I184">
        <v>2.35</v>
      </c>
      <c r="J184">
        <v>220</v>
      </c>
      <c r="K184">
        <v>2.2000000000000002</v>
      </c>
      <c r="L184">
        <v>1.04</v>
      </c>
      <c r="M184">
        <v>8</v>
      </c>
      <c r="N184">
        <v>1.3</v>
      </c>
      <c r="O184">
        <v>1306.60550039742</v>
      </c>
      <c r="P184">
        <v>793.44954672036351</v>
      </c>
      <c r="Q184">
        <v>643.00251808130895</v>
      </c>
      <c r="R184">
        <v>-620.63834355434346</v>
      </c>
      <c r="S184">
        <v>-721.2446622102326</v>
      </c>
      <c r="T184">
        <v>9981.8725380684227</v>
      </c>
      <c r="U184">
        <v>-10312.98361501328</v>
      </c>
      <c r="V184">
        <v>-1361.2464881476633</v>
      </c>
      <c r="W184">
        <v>-291.1830056580045</v>
      </c>
      <c r="X184" s="2">
        <v>3.4739808389292593E-127</v>
      </c>
    </row>
    <row r="185" spans="1:24" x14ac:dyDescent="0.45">
      <c r="A185">
        <v>184</v>
      </c>
      <c r="B185" t="s">
        <v>1138</v>
      </c>
      <c r="C185">
        <v>1956</v>
      </c>
      <c r="D185">
        <v>23</v>
      </c>
      <c r="E185" t="s">
        <v>235</v>
      </c>
      <c r="F185" t="s">
        <v>13</v>
      </c>
      <c r="G185">
        <v>1306.60550039742</v>
      </c>
      <c r="H185">
        <v>20</v>
      </c>
      <c r="I185">
        <v>2.5299999999999998</v>
      </c>
      <c r="J185">
        <v>263</v>
      </c>
      <c r="K185">
        <v>2.78</v>
      </c>
      <c r="L185">
        <v>1.167</v>
      </c>
      <c r="M185">
        <v>5.8</v>
      </c>
      <c r="N185">
        <v>4.7</v>
      </c>
      <c r="O185">
        <v>1306.60550039742</v>
      </c>
      <c r="P185">
        <v>835.21004917932999</v>
      </c>
      <c r="Q185">
        <v>692.25377478540918</v>
      </c>
      <c r="R185">
        <v>-741.9449288854197</v>
      </c>
      <c r="S185">
        <v>-911.39098224747568</v>
      </c>
      <c r="T185">
        <v>11200.812742236394</v>
      </c>
      <c r="U185">
        <v>-7476.9131208846275</v>
      </c>
      <c r="V185">
        <v>-4921.4296109953975</v>
      </c>
      <c r="W185">
        <v>-16.796576414367337</v>
      </c>
      <c r="X185" s="2">
        <v>5.0738727413460609E-8</v>
      </c>
    </row>
    <row r="186" spans="1:24" x14ac:dyDescent="0.45">
      <c r="A186">
        <v>185</v>
      </c>
      <c r="B186" t="s">
        <v>823</v>
      </c>
      <c r="C186">
        <v>2015</v>
      </c>
      <c r="D186">
        <v>27</v>
      </c>
      <c r="E186" t="s">
        <v>37</v>
      </c>
      <c r="F186" t="s">
        <v>17</v>
      </c>
      <c r="G186">
        <v>1306.60550039742</v>
      </c>
      <c r="H186">
        <v>16</v>
      </c>
      <c r="I186">
        <v>1.83</v>
      </c>
      <c r="J186">
        <v>232</v>
      </c>
      <c r="K186">
        <v>2.39</v>
      </c>
      <c r="L186">
        <v>0.91500000000000004</v>
      </c>
      <c r="M186">
        <v>6.3</v>
      </c>
      <c r="N186">
        <v>2</v>
      </c>
      <c r="O186">
        <v>1306.60550039742</v>
      </c>
      <c r="P186">
        <v>668.16803934346399</v>
      </c>
      <c r="Q186">
        <v>500.72110982501937</v>
      </c>
      <c r="R186">
        <v>-654.4913441118531</v>
      </c>
      <c r="S186">
        <v>-783.53397394657088</v>
      </c>
      <c r="T186">
        <v>8782.1282426275066</v>
      </c>
      <c r="U186">
        <v>-8121.4745968229572</v>
      </c>
      <c r="V186">
        <v>-2094.2253663810202</v>
      </c>
      <c r="W186">
        <v>-396.10238906899076</v>
      </c>
      <c r="X186" s="2">
        <v>9.4388298790034528E-173</v>
      </c>
    </row>
    <row r="187" spans="1:24" x14ac:dyDescent="0.45">
      <c r="A187">
        <v>186</v>
      </c>
      <c r="B187" t="s">
        <v>1040</v>
      </c>
      <c r="C187">
        <v>1998</v>
      </c>
      <c r="D187">
        <v>26</v>
      </c>
      <c r="E187" t="s">
        <v>40</v>
      </c>
      <c r="F187" t="s">
        <v>13</v>
      </c>
      <c r="G187">
        <v>1306.60550039742</v>
      </c>
      <c r="H187">
        <v>18</v>
      </c>
      <c r="I187">
        <v>1.74</v>
      </c>
      <c r="J187">
        <v>284</v>
      </c>
      <c r="K187">
        <v>2.17</v>
      </c>
      <c r="L187">
        <v>0.73699999999999999</v>
      </c>
      <c r="M187">
        <v>5.3</v>
      </c>
      <c r="N187">
        <v>1.3</v>
      </c>
      <c r="O187">
        <v>1306.60550039742</v>
      </c>
      <c r="P187">
        <v>751.68904426139693</v>
      </c>
      <c r="Q187">
        <v>476.0954814729692</v>
      </c>
      <c r="R187">
        <v>-801.1876798610615</v>
      </c>
      <c r="S187">
        <v>-711.40950772554754</v>
      </c>
      <c r="T187">
        <v>7073.6923659196418</v>
      </c>
      <c r="U187">
        <v>-6832.3516449462977</v>
      </c>
      <c r="V187">
        <v>-1361.2464881476633</v>
      </c>
      <c r="W187">
        <v>-98.112928629142289</v>
      </c>
      <c r="X187" s="2">
        <v>2.4552543716892845E-43</v>
      </c>
    </row>
    <row r="188" spans="1:24" x14ac:dyDescent="0.45">
      <c r="A188">
        <v>187</v>
      </c>
      <c r="B188" t="s">
        <v>1085</v>
      </c>
      <c r="C188">
        <v>1991</v>
      </c>
      <c r="D188">
        <v>30</v>
      </c>
      <c r="E188" t="s">
        <v>158</v>
      </c>
      <c r="F188" t="s">
        <v>13</v>
      </c>
      <c r="G188">
        <v>1306.60550039742</v>
      </c>
      <c r="H188">
        <v>16</v>
      </c>
      <c r="I188">
        <v>3.2</v>
      </c>
      <c r="J188">
        <v>196</v>
      </c>
      <c r="K188">
        <v>3.58</v>
      </c>
      <c r="L188">
        <v>1.19</v>
      </c>
      <c r="M188">
        <v>7.7</v>
      </c>
      <c r="N188">
        <v>3</v>
      </c>
      <c r="O188">
        <v>1306.60550039742</v>
      </c>
      <c r="P188">
        <v>668.16803934346399</v>
      </c>
      <c r="Q188">
        <v>875.57789696178247</v>
      </c>
      <c r="R188">
        <v>-552.9323424393242</v>
      </c>
      <c r="S188">
        <v>-1173.6617685057422</v>
      </c>
      <c r="T188">
        <v>11421.565692597522</v>
      </c>
      <c r="U188">
        <v>-9926.2467294502821</v>
      </c>
      <c r="V188">
        <v>-3141.3380495715301</v>
      </c>
      <c r="W188">
        <v>-522.26176066668995</v>
      </c>
      <c r="X188" s="2">
        <v>1.5296752270323773E-227</v>
      </c>
    </row>
    <row r="189" spans="1:24" x14ac:dyDescent="0.45">
      <c r="A189">
        <v>188</v>
      </c>
      <c r="B189" t="s">
        <v>1139</v>
      </c>
      <c r="C189">
        <v>1962</v>
      </c>
      <c r="D189">
        <v>32</v>
      </c>
      <c r="E189" t="s">
        <v>73</v>
      </c>
      <c r="F189" t="s">
        <v>17</v>
      </c>
      <c r="G189">
        <v>1306.60550039742</v>
      </c>
      <c r="H189">
        <v>23</v>
      </c>
      <c r="I189">
        <v>2.81</v>
      </c>
      <c r="J189">
        <v>141</v>
      </c>
      <c r="K189">
        <v>3.71</v>
      </c>
      <c r="L189">
        <v>1.1240000000000001</v>
      </c>
      <c r="M189">
        <v>8.1</v>
      </c>
      <c r="N189">
        <v>2</v>
      </c>
      <c r="O189">
        <v>1306.60550039742</v>
      </c>
      <c r="P189">
        <v>960.49155655622951</v>
      </c>
      <c r="Q189">
        <v>768.86684076956521</v>
      </c>
      <c r="R189">
        <v>-397.77275655073828</v>
      </c>
      <c r="S189">
        <v>-1216.2807712727104</v>
      </c>
      <c r="T189">
        <v>10788.10070460472</v>
      </c>
      <c r="U189">
        <v>-10441.895910200945</v>
      </c>
      <c r="V189">
        <v>-2094.2253663810202</v>
      </c>
      <c r="W189">
        <v>-326.11020207747924</v>
      </c>
      <c r="X189" s="2">
        <v>2.3558017789422779E-142</v>
      </c>
    </row>
    <row r="190" spans="1:24" x14ac:dyDescent="0.45">
      <c r="A190">
        <v>189</v>
      </c>
      <c r="B190" t="s">
        <v>1043</v>
      </c>
      <c r="C190">
        <v>1984</v>
      </c>
      <c r="D190">
        <v>33</v>
      </c>
      <c r="E190" t="s">
        <v>235</v>
      </c>
      <c r="F190" t="s">
        <v>13</v>
      </c>
      <c r="G190">
        <v>1306.60550039742</v>
      </c>
      <c r="H190">
        <v>20</v>
      </c>
      <c r="I190">
        <v>2.52</v>
      </c>
      <c r="J190">
        <v>258</v>
      </c>
      <c r="K190">
        <v>2.3199999999999998</v>
      </c>
      <c r="L190">
        <v>1.117</v>
      </c>
      <c r="M190">
        <v>8.1999999999999993</v>
      </c>
      <c r="N190">
        <v>1.9</v>
      </c>
      <c r="O190">
        <v>1306.60550039742</v>
      </c>
      <c r="P190">
        <v>835.21004917932999</v>
      </c>
      <c r="Q190">
        <v>689.51759385740365</v>
      </c>
      <c r="R190">
        <v>-727.8395119864573</v>
      </c>
      <c r="S190">
        <v>-760.58528014897252</v>
      </c>
      <c r="T190">
        <v>10720.915024060027</v>
      </c>
      <c r="U190">
        <v>-10570.80820538861</v>
      </c>
      <c r="V190">
        <v>-1989.514098061969</v>
      </c>
      <c r="W190">
        <v>-496.49892809182893</v>
      </c>
      <c r="X190" s="2">
        <v>2.3618660243330506E-216</v>
      </c>
    </row>
    <row r="191" spans="1:24" x14ac:dyDescent="0.45">
      <c r="A191">
        <v>190</v>
      </c>
      <c r="B191" t="s">
        <v>1140</v>
      </c>
      <c r="C191">
        <v>1988</v>
      </c>
      <c r="D191">
        <v>29</v>
      </c>
      <c r="E191" t="s">
        <v>37</v>
      </c>
      <c r="F191" t="s">
        <v>17</v>
      </c>
      <c r="G191">
        <v>1306.60550039742</v>
      </c>
      <c r="H191">
        <v>23</v>
      </c>
      <c r="I191">
        <v>2.2599999999999998</v>
      </c>
      <c r="J191">
        <v>178</v>
      </c>
      <c r="K191">
        <v>3.18</v>
      </c>
      <c r="L191">
        <v>1.052</v>
      </c>
      <c r="M191">
        <v>7</v>
      </c>
      <c r="N191">
        <v>2.5</v>
      </c>
      <c r="O191">
        <v>1306.60550039742</v>
      </c>
      <c r="P191">
        <v>960.49155655622951</v>
      </c>
      <c r="Q191">
        <v>618.37688972925878</v>
      </c>
      <c r="R191">
        <v>-502.1528416030597</v>
      </c>
      <c r="S191">
        <v>-1042.5263753766089</v>
      </c>
      <c r="T191">
        <v>10097.04799043075</v>
      </c>
      <c r="U191">
        <v>-9023.8606631366201</v>
      </c>
      <c r="V191">
        <v>-2617.7817079762754</v>
      </c>
      <c r="W191">
        <v>-203.79965097890454</v>
      </c>
      <c r="X191" s="2">
        <v>3.0969640643995987E-89</v>
      </c>
    </row>
    <row r="192" spans="1:24" x14ac:dyDescent="0.45">
      <c r="A192">
        <v>191</v>
      </c>
      <c r="B192" t="s">
        <v>1141</v>
      </c>
      <c r="C192">
        <v>2002</v>
      </c>
      <c r="D192">
        <v>29</v>
      </c>
      <c r="E192" t="s">
        <v>40</v>
      </c>
      <c r="F192" t="s">
        <v>13</v>
      </c>
      <c r="G192">
        <v>1306.60550039742</v>
      </c>
      <c r="H192">
        <v>21</v>
      </c>
      <c r="I192">
        <v>2.58</v>
      </c>
      <c r="J192">
        <v>127</v>
      </c>
      <c r="K192">
        <v>3.34</v>
      </c>
      <c r="L192">
        <v>0.97399999999999998</v>
      </c>
      <c r="M192">
        <v>6.8</v>
      </c>
      <c r="N192">
        <v>2</v>
      </c>
      <c r="O192">
        <v>1306.60550039742</v>
      </c>
      <c r="P192">
        <v>876.97055163829646</v>
      </c>
      <c r="Q192">
        <v>705.93467942543714</v>
      </c>
      <c r="R192">
        <v>-358.27758923364371</v>
      </c>
      <c r="S192">
        <v>-1094.9805326282622</v>
      </c>
      <c r="T192">
        <v>9348.4075500756189</v>
      </c>
      <c r="U192">
        <v>-8766.0360727612879</v>
      </c>
      <c r="V192">
        <v>-2094.2253663810202</v>
      </c>
      <c r="W192">
        <v>-75.601279467442055</v>
      </c>
      <c r="X192" s="2">
        <v>1.4681874332409372E-33</v>
      </c>
    </row>
    <row r="193" spans="1:24" x14ac:dyDescent="0.45">
      <c r="A193">
        <v>192</v>
      </c>
      <c r="B193" t="s">
        <v>1142</v>
      </c>
      <c r="C193">
        <v>1993</v>
      </c>
      <c r="D193">
        <v>30</v>
      </c>
      <c r="E193" t="s">
        <v>155</v>
      </c>
      <c r="F193" t="s">
        <v>13</v>
      </c>
      <c r="G193">
        <v>1306.60550039742</v>
      </c>
      <c r="H193">
        <v>11</v>
      </c>
      <c r="I193">
        <v>3.33</v>
      </c>
      <c r="J193">
        <v>191</v>
      </c>
      <c r="K193">
        <v>3.97</v>
      </c>
      <c r="L193">
        <v>1.256</v>
      </c>
      <c r="M193">
        <v>7.3</v>
      </c>
      <c r="N193">
        <v>4</v>
      </c>
      <c r="O193">
        <v>1306.60550039742</v>
      </c>
      <c r="P193">
        <v>459.36552704863152</v>
      </c>
      <c r="Q193">
        <v>911.14824902585485</v>
      </c>
      <c r="R193">
        <v>-538.8269255403618</v>
      </c>
      <c r="S193">
        <v>-1301.5187768066471</v>
      </c>
      <c r="T193">
        <v>12055.030680590326</v>
      </c>
      <c r="U193">
        <v>-9410.5975486996176</v>
      </c>
      <c r="V193">
        <v>-4188.4507327620404</v>
      </c>
      <c r="W193">
        <v>-707.24402674643625</v>
      </c>
      <c r="X193" s="2">
        <v>7.0440401868098951E-308</v>
      </c>
    </row>
    <row r="194" spans="1:24" x14ac:dyDescent="0.45">
      <c r="A194">
        <v>193</v>
      </c>
      <c r="B194" t="s">
        <v>1046</v>
      </c>
      <c r="C194">
        <v>2005</v>
      </c>
      <c r="D194">
        <v>26</v>
      </c>
      <c r="E194" t="s">
        <v>76</v>
      </c>
      <c r="F194" t="s">
        <v>13</v>
      </c>
      <c r="G194">
        <v>1306.60550039742</v>
      </c>
      <c r="H194">
        <v>20</v>
      </c>
      <c r="I194">
        <v>2.61</v>
      </c>
      <c r="J194">
        <v>265</v>
      </c>
      <c r="K194">
        <v>2.92</v>
      </c>
      <c r="L194">
        <v>0.92100000000000004</v>
      </c>
      <c r="M194">
        <v>6.2</v>
      </c>
      <c r="N194">
        <v>2.1</v>
      </c>
      <c r="O194">
        <v>1306.60550039742</v>
      </c>
      <c r="P194">
        <v>835.21004917932999</v>
      </c>
      <c r="Q194">
        <v>714.14322220945371</v>
      </c>
      <c r="R194">
        <v>-747.58709564500464</v>
      </c>
      <c r="S194">
        <v>-957.2883698426723</v>
      </c>
      <c r="T194">
        <v>8839.7159688086704</v>
      </c>
      <c r="U194">
        <v>-7992.562301635292</v>
      </c>
      <c r="V194">
        <v>-2198.9366347000714</v>
      </c>
      <c r="W194">
        <v>-200.6996612281655</v>
      </c>
      <c r="X194" s="2">
        <v>6.8745552827196324E-88</v>
      </c>
    </row>
    <row r="195" spans="1:24" x14ac:dyDescent="0.45">
      <c r="A195">
        <v>194</v>
      </c>
      <c r="B195" t="s">
        <v>1071</v>
      </c>
      <c r="C195">
        <v>2019</v>
      </c>
      <c r="D195">
        <v>31</v>
      </c>
      <c r="E195" t="s">
        <v>313</v>
      </c>
      <c r="F195" t="s">
        <v>17</v>
      </c>
      <c r="G195">
        <v>1306.60550039742</v>
      </c>
      <c r="H195">
        <v>10</v>
      </c>
      <c r="I195">
        <v>1.7</v>
      </c>
      <c r="J195">
        <v>269</v>
      </c>
      <c r="K195">
        <v>1.98</v>
      </c>
      <c r="L195">
        <v>0.91200000000000003</v>
      </c>
      <c r="M195">
        <v>6.3</v>
      </c>
      <c r="N195">
        <v>1.9</v>
      </c>
      <c r="O195">
        <v>1306.60550039742</v>
      </c>
      <c r="P195">
        <v>417.60502458966499</v>
      </c>
      <c r="Q195">
        <v>465.15075776094687</v>
      </c>
      <c r="R195">
        <v>-758.87142916417451</v>
      </c>
      <c r="S195">
        <v>-649.12019598920926</v>
      </c>
      <c r="T195">
        <v>8753.3343795369256</v>
      </c>
      <c r="U195">
        <v>-8121.4745968229572</v>
      </c>
      <c r="V195">
        <v>-1989.514098061969</v>
      </c>
      <c r="W195">
        <v>-576.28465775335189</v>
      </c>
      <c r="X195" s="2">
        <v>5.2814495084279246E-251</v>
      </c>
    </row>
    <row r="196" spans="1:24" x14ac:dyDescent="0.45">
      <c r="A196">
        <v>195</v>
      </c>
      <c r="B196" t="s">
        <v>1143</v>
      </c>
      <c r="C196">
        <v>1979</v>
      </c>
      <c r="D196">
        <v>36</v>
      </c>
      <c r="E196" t="s">
        <v>76</v>
      </c>
      <c r="F196" t="s">
        <v>13</v>
      </c>
      <c r="G196">
        <v>1306.60550039742</v>
      </c>
      <c r="H196">
        <v>20</v>
      </c>
      <c r="I196">
        <v>3.38</v>
      </c>
      <c r="J196">
        <v>157</v>
      </c>
      <c r="K196">
        <v>3.46</v>
      </c>
      <c r="L196">
        <v>1.331</v>
      </c>
      <c r="M196">
        <v>9.1</v>
      </c>
      <c r="N196">
        <v>2.8</v>
      </c>
      <c r="O196">
        <v>1306.60550039742</v>
      </c>
      <c r="P196">
        <v>835.21004917932999</v>
      </c>
      <c r="Q196">
        <v>924.8291536658827</v>
      </c>
      <c r="R196">
        <v>-442.91009062741779</v>
      </c>
      <c r="S196">
        <v>-1134.3211505670022</v>
      </c>
      <c r="T196">
        <v>12774.877257854874</v>
      </c>
      <c r="U196">
        <v>-11731.018862077604</v>
      </c>
      <c r="V196">
        <v>-2931.9155129334281</v>
      </c>
      <c r="W196">
        <v>-398.64365510794551</v>
      </c>
      <c r="X196" s="2">
        <v>7.4346467946354373E-174</v>
      </c>
    </row>
    <row r="197" spans="1:24" x14ac:dyDescent="0.45">
      <c r="A197">
        <v>196</v>
      </c>
      <c r="B197" t="s">
        <v>1117</v>
      </c>
      <c r="C197">
        <v>1998</v>
      </c>
      <c r="D197">
        <v>35</v>
      </c>
      <c r="E197" t="s">
        <v>89</v>
      </c>
      <c r="F197" t="s">
        <v>13</v>
      </c>
      <c r="G197">
        <v>1306.60550039742</v>
      </c>
      <c r="H197">
        <v>18</v>
      </c>
      <c r="I197">
        <v>2.4</v>
      </c>
      <c r="J197">
        <v>177</v>
      </c>
      <c r="K197">
        <v>3.3</v>
      </c>
      <c r="L197">
        <v>1.2330000000000001</v>
      </c>
      <c r="M197">
        <v>8</v>
      </c>
      <c r="N197">
        <v>3.1</v>
      </c>
      <c r="O197">
        <v>1306.60550039742</v>
      </c>
      <c r="P197">
        <v>751.68904426139693</v>
      </c>
      <c r="Q197">
        <v>656.6834227213368</v>
      </c>
      <c r="R197">
        <v>-499.33175822326723</v>
      </c>
      <c r="S197">
        <v>-1081.8669933153487</v>
      </c>
      <c r="T197">
        <v>11834.277730229198</v>
      </c>
      <c r="U197">
        <v>-10312.98361501328</v>
      </c>
      <c r="V197">
        <v>-3246.0493178905813</v>
      </c>
      <c r="W197">
        <v>-590.97598683312526</v>
      </c>
      <c r="X197" s="2">
        <v>2.1998343593924109E-257</v>
      </c>
    </row>
    <row r="198" spans="1:24" x14ac:dyDescent="0.45">
      <c r="A198">
        <v>197</v>
      </c>
      <c r="B198" t="s">
        <v>1065</v>
      </c>
      <c r="C198">
        <v>1996</v>
      </c>
      <c r="D198">
        <v>30</v>
      </c>
      <c r="E198" t="s">
        <v>19</v>
      </c>
      <c r="F198" t="s">
        <v>17</v>
      </c>
      <c r="G198">
        <v>1306.60550039742</v>
      </c>
      <c r="H198">
        <v>19</v>
      </c>
      <c r="I198">
        <v>1.63</v>
      </c>
      <c r="J198">
        <v>181</v>
      </c>
      <c r="K198">
        <v>2.2599999999999998</v>
      </c>
      <c r="L198">
        <v>0.81100000000000005</v>
      </c>
      <c r="M198">
        <v>6.3</v>
      </c>
      <c r="N198">
        <v>1</v>
      </c>
      <c r="O198">
        <v>1306.60550039742</v>
      </c>
      <c r="P198">
        <v>793.44954672036351</v>
      </c>
      <c r="Q198">
        <v>445.99749126490792</v>
      </c>
      <c r="R198">
        <v>-510.61609174243711</v>
      </c>
      <c r="S198">
        <v>-740.9149711796025</v>
      </c>
      <c r="T198">
        <v>7783.9409888206646</v>
      </c>
      <c r="U198">
        <v>-8121.4745968229572</v>
      </c>
      <c r="V198">
        <v>-1047.1126831905101</v>
      </c>
      <c r="W198">
        <v>-90.124815732151319</v>
      </c>
      <c r="X198" s="2">
        <v>7.2325233591493061E-40</v>
      </c>
    </row>
    <row r="199" spans="1:24" x14ac:dyDescent="0.45">
      <c r="A199">
        <v>198</v>
      </c>
      <c r="B199" t="s">
        <v>1144</v>
      </c>
      <c r="C199">
        <v>2004</v>
      </c>
      <c r="D199">
        <v>25</v>
      </c>
      <c r="E199" t="s">
        <v>43</v>
      </c>
      <c r="F199" t="s">
        <v>17</v>
      </c>
      <c r="G199">
        <v>1306.60550039742</v>
      </c>
      <c r="H199">
        <v>12</v>
      </c>
      <c r="I199">
        <v>2.7</v>
      </c>
      <c r="J199">
        <v>264</v>
      </c>
      <c r="K199">
        <v>2.65</v>
      </c>
      <c r="L199">
        <v>0.98299999999999998</v>
      </c>
      <c r="M199">
        <v>7.6</v>
      </c>
      <c r="N199">
        <v>1.2</v>
      </c>
      <c r="O199">
        <v>1306.60550039742</v>
      </c>
      <c r="P199">
        <v>501.12602950759799</v>
      </c>
      <c r="Q199">
        <v>738.768850561504</v>
      </c>
      <c r="R199">
        <v>-744.76601226521211</v>
      </c>
      <c r="S199">
        <v>-868.77197948050741</v>
      </c>
      <c r="T199">
        <v>9434.7891393473656</v>
      </c>
      <c r="U199">
        <v>-9797.3344342626151</v>
      </c>
      <c r="V199">
        <v>-1256.5352198286121</v>
      </c>
      <c r="W199">
        <v>-686.11812602305986</v>
      </c>
      <c r="X199" s="2">
        <v>1.0536198265350947E-298</v>
      </c>
    </row>
    <row r="200" spans="1:24" x14ac:dyDescent="0.45">
      <c r="A200">
        <v>199</v>
      </c>
      <c r="B200" t="s">
        <v>1145</v>
      </c>
      <c r="C200">
        <v>2002</v>
      </c>
      <c r="D200">
        <v>24</v>
      </c>
      <c r="E200" t="s">
        <v>94</v>
      </c>
      <c r="F200" t="s">
        <v>13</v>
      </c>
      <c r="G200">
        <v>1306.60550039742</v>
      </c>
      <c r="H200">
        <v>23</v>
      </c>
      <c r="I200">
        <v>2.75</v>
      </c>
      <c r="J200">
        <v>182</v>
      </c>
      <c r="K200">
        <v>3.87</v>
      </c>
      <c r="L200">
        <v>1.1339999999999999</v>
      </c>
      <c r="M200">
        <v>7.1</v>
      </c>
      <c r="N200">
        <v>3.1</v>
      </c>
      <c r="O200">
        <v>1306.60550039742</v>
      </c>
      <c r="P200">
        <v>960.49155655622951</v>
      </c>
      <c r="Q200">
        <v>752.44975520153173</v>
      </c>
      <c r="R200">
        <v>-513.43717512222952</v>
      </c>
      <c r="S200">
        <v>-1268.7349285243638</v>
      </c>
      <c r="T200">
        <v>10884.08024823999</v>
      </c>
      <c r="U200">
        <v>-9152.7729583242854</v>
      </c>
      <c r="V200">
        <v>-3246.0493178905813</v>
      </c>
      <c r="W200">
        <v>-277.36731946628925</v>
      </c>
      <c r="X200" s="2">
        <v>3.4745910407993003E-121</v>
      </c>
    </row>
    <row r="201" spans="1:24" x14ac:dyDescent="0.45">
      <c r="A201">
        <v>200</v>
      </c>
      <c r="B201" t="s">
        <v>1052</v>
      </c>
      <c r="C201">
        <v>2003</v>
      </c>
      <c r="D201">
        <v>31</v>
      </c>
      <c r="E201" t="s">
        <v>31</v>
      </c>
      <c r="F201" t="s">
        <v>13</v>
      </c>
      <c r="G201">
        <v>1306.60550039742</v>
      </c>
      <c r="H201">
        <v>21</v>
      </c>
      <c r="I201">
        <v>2.9</v>
      </c>
      <c r="J201">
        <v>207</v>
      </c>
      <c r="K201">
        <v>3.05</v>
      </c>
      <c r="L201">
        <v>1.113</v>
      </c>
      <c r="M201">
        <v>7.8</v>
      </c>
      <c r="N201">
        <v>2.2000000000000002</v>
      </c>
      <c r="O201">
        <v>1306.60550039742</v>
      </c>
      <c r="P201">
        <v>876.97055163829646</v>
      </c>
      <c r="Q201">
        <v>793.49246912161527</v>
      </c>
      <c r="R201">
        <v>-583.96425961704131</v>
      </c>
      <c r="S201">
        <v>-999.90737260964056</v>
      </c>
      <c r="T201">
        <v>10682.523206605918</v>
      </c>
      <c r="U201">
        <v>-10055.159024637947</v>
      </c>
      <c r="V201">
        <v>-2303.6479030191226</v>
      </c>
      <c r="W201">
        <v>-283.08683212050209</v>
      </c>
      <c r="X201" s="2">
        <v>1.1401209095208351E-123</v>
      </c>
    </row>
    <row r="202" spans="1:24" x14ac:dyDescent="0.45">
      <c r="A202">
        <v>201</v>
      </c>
      <c r="B202" t="s">
        <v>1105</v>
      </c>
      <c r="C202">
        <v>2017</v>
      </c>
      <c r="D202">
        <v>32</v>
      </c>
      <c r="E202" t="s">
        <v>57</v>
      </c>
      <c r="F202" t="s">
        <v>17</v>
      </c>
      <c r="G202">
        <v>1306.60550039742</v>
      </c>
      <c r="H202">
        <v>18</v>
      </c>
      <c r="I202">
        <v>2.5299999999999998</v>
      </c>
      <c r="J202">
        <v>300</v>
      </c>
      <c r="K202">
        <v>2.65</v>
      </c>
      <c r="L202">
        <v>0.91100000000000003</v>
      </c>
      <c r="M202">
        <v>6.1</v>
      </c>
      <c r="N202">
        <v>2.1</v>
      </c>
      <c r="O202">
        <v>1306.60550039742</v>
      </c>
      <c r="P202">
        <v>751.68904426139693</v>
      </c>
      <c r="Q202">
        <v>692.25377478540918</v>
      </c>
      <c r="R202">
        <v>-846.32501393774101</v>
      </c>
      <c r="S202">
        <v>-868.77197948050741</v>
      </c>
      <c r="T202">
        <v>8743.7364251733979</v>
      </c>
      <c r="U202">
        <v>-7863.6500064476249</v>
      </c>
      <c r="V202">
        <v>-2198.9366347000714</v>
      </c>
      <c r="W202">
        <v>-283.39888994832108</v>
      </c>
      <c r="X202" s="2">
        <v>8.3449918705284557E-124</v>
      </c>
    </row>
    <row r="203" spans="1:24" x14ac:dyDescent="0.45">
      <c r="A203">
        <v>202</v>
      </c>
      <c r="B203" t="s">
        <v>1060</v>
      </c>
      <c r="C203">
        <v>1969</v>
      </c>
      <c r="D203">
        <v>24</v>
      </c>
      <c r="E203" t="s">
        <v>313</v>
      </c>
      <c r="F203" t="s">
        <v>17</v>
      </c>
      <c r="G203">
        <v>1306.60550039742</v>
      </c>
      <c r="H203">
        <v>19</v>
      </c>
      <c r="I203">
        <v>2.08</v>
      </c>
      <c r="J203">
        <v>251</v>
      </c>
      <c r="K203">
        <v>2.57</v>
      </c>
      <c r="L203">
        <v>0.97599999999999998</v>
      </c>
      <c r="M203">
        <v>6.8</v>
      </c>
      <c r="N203">
        <v>2</v>
      </c>
      <c r="O203">
        <v>1306.60550039742</v>
      </c>
      <c r="P203">
        <v>793.44954672036351</v>
      </c>
      <c r="Q203">
        <v>569.12563302515855</v>
      </c>
      <c r="R203">
        <v>-708.09192832790995</v>
      </c>
      <c r="S203">
        <v>-842.54490085468069</v>
      </c>
      <c r="T203">
        <v>9367.6034588026741</v>
      </c>
      <c r="U203">
        <v>-8766.0360727612879</v>
      </c>
      <c r="V203">
        <v>-2094.2253663810202</v>
      </c>
      <c r="W203">
        <v>-374.11412937928208</v>
      </c>
      <c r="X203" s="2">
        <v>3.3442444002380229E-163</v>
      </c>
    </row>
    <row r="204" spans="1:24" x14ac:dyDescent="0.45">
      <c r="A204">
        <v>203</v>
      </c>
      <c r="B204" t="s">
        <v>828</v>
      </c>
      <c r="C204">
        <v>1979</v>
      </c>
      <c r="D204">
        <v>24</v>
      </c>
      <c r="E204" t="s">
        <v>40</v>
      </c>
      <c r="F204" t="s">
        <v>13</v>
      </c>
      <c r="G204">
        <v>1306.60550039742</v>
      </c>
      <c r="H204">
        <v>20</v>
      </c>
      <c r="I204">
        <v>2.99</v>
      </c>
      <c r="J204">
        <v>162</v>
      </c>
      <c r="K204">
        <v>3.7</v>
      </c>
      <c r="L204">
        <v>1.226</v>
      </c>
      <c r="M204">
        <v>8.6999999999999993</v>
      </c>
      <c r="N204">
        <v>2.4</v>
      </c>
      <c r="O204">
        <v>1306.60550039742</v>
      </c>
      <c r="P204">
        <v>835.21004917932999</v>
      </c>
      <c r="Q204">
        <v>818.11809747366556</v>
      </c>
      <c r="R204">
        <v>-457.01550752638019</v>
      </c>
      <c r="S204">
        <v>-1213.002386444482</v>
      </c>
      <c r="T204">
        <v>11767.092049684506</v>
      </c>
      <c r="U204">
        <v>-11215.36968132694</v>
      </c>
      <c r="V204">
        <v>-2513.0704396572241</v>
      </c>
      <c r="W204">
        <v>-671.43231822010466</v>
      </c>
      <c r="X204" s="2">
        <v>2.5156442509741865E-292</v>
      </c>
    </row>
    <row r="205" spans="1:24" x14ac:dyDescent="0.45">
      <c r="A205">
        <v>204</v>
      </c>
      <c r="B205" t="s">
        <v>1042</v>
      </c>
      <c r="C205">
        <v>1969</v>
      </c>
      <c r="D205">
        <v>26</v>
      </c>
      <c r="E205" t="s">
        <v>52</v>
      </c>
      <c r="F205" t="s">
        <v>17</v>
      </c>
      <c r="G205">
        <v>1306.60550039742</v>
      </c>
      <c r="H205">
        <v>24</v>
      </c>
      <c r="I205">
        <v>2.77</v>
      </c>
      <c r="J205">
        <v>263</v>
      </c>
      <c r="K205">
        <v>2.38</v>
      </c>
      <c r="L205">
        <v>1.0489999999999999</v>
      </c>
      <c r="M205">
        <v>8.4</v>
      </c>
      <c r="N205">
        <v>1</v>
      </c>
      <c r="O205">
        <v>1306.60550039742</v>
      </c>
      <c r="P205">
        <v>1002.252059015196</v>
      </c>
      <c r="Q205">
        <v>757.92211705754289</v>
      </c>
      <c r="R205">
        <v>-741.9449288854197</v>
      </c>
      <c r="S205">
        <v>-780.25558911834253</v>
      </c>
      <c r="T205">
        <v>10068.254127340168</v>
      </c>
      <c r="U205">
        <v>-10828.632795763944</v>
      </c>
      <c r="V205">
        <v>-1047.1126831905101</v>
      </c>
      <c r="W205">
        <v>-262.91219314789009</v>
      </c>
      <c r="X205" s="2">
        <v>6.5869640137799243E-115</v>
      </c>
    </row>
    <row r="206" spans="1:24" x14ac:dyDescent="0.45">
      <c r="A206">
        <v>205</v>
      </c>
      <c r="B206" t="s">
        <v>1053</v>
      </c>
      <c r="C206">
        <v>2010</v>
      </c>
      <c r="D206">
        <v>24</v>
      </c>
      <c r="E206" t="s">
        <v>97</v>
      </c>
      <c r="F206" t="s">
        <v>13</v>
      </c>
      <c r="G206">
        <v>1306.60550039742</v>
      </c>
      <c r="H206">
        <v>13</v>
      </c>
      <c r="I206">
        <v>2.27</v>
      </c>
      <c r="J206">
        <v>232</v>
      </c>
      <c r="K206">
        <v>3.04</v>
      </c>
      <c r="L206">
        <v>1.0569999999999999</v>
      </c>
      <c r="M206">
        <v>7</v>
      </c>
      <c r="N206">
        <v>2.5</v>
      </c>
      <c r="O206">
        <v>1306.60550039742</v>
      </c>
      <c r="P206">
        <v>542.88653196656446</v>
      </c>
      <c r="Q206">
        <v>621.11307065726442</v>
      </c>
      <c r="R206">
        <v>-654.4913441118531</v>
      </c>
      <c r="S206">
        <v>-996.62898778141232</v>
      </c>
      <c r="T206">
        <v>10145.037762248387</v>
      </c>
      <c r="U206">
        <v>-9023.8606631366201</v>
      </c>
      <c r="V206">
        <v>-2617.7817079762754</v>
      </c>
      <c r="W206">
        <v>-677.11983773652537</v>
      </c>
      <c r="X206" s="2">
        <v>8.5229685090898204E-295</v>
      </c>
    </row>
    <row r="207" spans="1:24" x14ac:dyDescent="0.45">
      <c r="A207">
        <v>206</v>
      </c>
      <c r="B207" t="s">
        <v>1146</v>
      </c>
      <c r="C207">
        <v>2021</v>
      </c>
      <c r="D207">
        <v>26</v>
      </c>
      <c r="E207" t="s">
        <v>37</v>
      </c>
      <c r="F207" t="s">
        <v>17</v>
      </c>
      <c r="G207">
        <v>1306.60550039742</v>
      </c>
      <c r="H207">
        <v>16</v>
      </c>
      <c r="I207">
        <v>2.4700000000000002</v>
      </c>
      <c r="J207">
        <v>212</v>
      </c>
      <c r="K207">
        <v>3.16</v>
      </c>
      <c r="L207">
        <v>0.96799999999999997</v>
      </c>
      <c r="M207">
        <v>6.5</v>
      </c>
      <c r="N207">
        <v>2.2999999999999998</v>
      </c>
      <c r="O207">
        <v>1306.60550039742</v>
      </c>
      <c r="P207">
        <v>668.16803934346399</v>
      </c>
      <c r="Q207">
        <v>675.83668921737592</v>
      </c>
      <c r="R207">
        <v>-598.06967651600371</v>
      </c>
      <c r="S207">
        <v>-1035.9696057201522</v>
      </c>
      <c r="T207">
        <v>9290.8198238944551</v>
      </c>
      <c r="U207">
        <v>-8379.2991871982904</v>
      </c>
      <c r="V207">
        <v>-2408.3591713381729</v>
      </c>
      <c r="W207">
        <v>-480.26758791990414</v>
      </c>
      <c r="X207" s="2">
        <v>2.6450673175379472E-209</v>
      </c>
    </row>
    <row r="208" spans="1:24" x14ac:dyDescent="0.45">
      <c r="A208">
        <v>207</v>
      </c>
      <c r="B208" t="s">
        <v>1067</v>
      </c>
      <c r="C208">
        <v>1985</v>
      </c>
      <c r="D208">
        <v>21</v>
      </c>
      <c r="E208" t="s">
        <v>155</v>
      </c>
      <c r="F208" t="s">
        <v>13</v>
      </c>
      <c r="G208">
        <v>1306.60550039742</v>
      </c>
      <c r="H208">
        <v>23</v>
      </c>
      <c r="I208">
        <v>2.16</v>
      </c>
      <c r="J208">
        <v>193</v>
      </c>
      <c r="K208">
        <v>2.4500000000000002</v>
      </c>
      <c r="L208">
        <v>0.96099999999999997</v>
      </c>
      <c r="M208">
        <v>7.2</v>
      </c>
      <c r="N208">
        <v>1.5</v>
      </c>
      <c r="O208">
        <v>1306.60550039742</v>
      </c>
      <c r="P208">
        <v>960.49155655622951</v>
      </c>
      <c r="Q208">
        <v>591.0150804492032</v>
      </c>
      <c r="R208">
        <v>-544.46909229994674</v>
      </c>
      <c r="S208">
        <v>-803.20428291594089</v>
      </c>
      <c r="T208">
        <v>9223.6341433497637</v>
      </c>
      <c r="U208">
        <v>-9281.6852535119524</v>
      </c>
      <c r="V208">
        <v>-1570.669024785765</v>
      </c>
      <c r="W208">
        <v>-118.28137276098914</v>
      </c>
      <c r="X208" s="2">
        <v>4.2761457351417676E-52</v>
      </c>
    </row>
    <row r="209" spans="1:24" x14ac:dyDescent="0.45">
      <c r="A209">
        <v>208</v>
      </c>
      <c r="B209" t="s">
        <v>1046</v>
      </c>
      <c r="C209">
        <v>2008</v>
      </c>
      <c r="D209">
        <v>29</v>
      </c>
      <c r="E209" t="s">
        <v>313</v>
      </c>
      <c r="F209" t="s">
        <v>17</v>
      </c>
      <c r="G209">
        <v>1306.60550039742</v>
      </c>
      <c r="H209">
        <v>20</v>
      </c>
      <c r="I209">
        <v>2.61</v>
      </c>
      <c r="J209">
        <v>265</v>
      </c>
      <c r="K209">
        <v>2.92</v>
      </c>
      <c r="L209">
        <v>0.92100000000000004</v>
      </c>
      <c r="M209">
        <v>6.2</v>
      </c>
      <c r="N209">
        <v>2.1</v>
      </c>
      <c r="O209">
        <v>1306.60550039742</v>
      </c>
      <c r="P209">
        <v>835.21004917932999</v>
      </c>
      <c r="Q209">
        <v>714.14322220945371</v>
      </c>
      <c r="R209">
        <v>-747.58709564500464</v>
      </c>
      <c r="S209">
        <v>-957.2883698426723</v>
      </c>
      <c r="T209">
        <v>8839.7159688086704</v>
      </c>
      <c r="U209">
        <v>-7992.562301635292</v>
      </c>
      <c r="V209">
        <v>-2198.9366347000714</v>
      </c>
      <c r="W209">
        <v>-200.6996612281655</v>
      </c>
      <c r="X209" s="2">
        <v>6.8745552827196324E-88</v>
      </c>
    </row>
    <row r="210" spans="1:24" x14ac:dyDescent="0.45">
      <c r="A210">
        <v>209</v>
      </c>
      <c r="B210" t="s">
        <v>1096</v>
      </c>
      <c r="C210">
        <v>2001</v>
      </c>
      <c r="D210">
        <v>32</v>
      </c>
      <c r="E210" t="s">
        <v>22</v>
      </c>
      <c r="F210" t="s">
        <v>13</v>
      </c>
      <c r="G210">
        <v>1306.60550039742</v>
      </c>
      <c r="H210">
        <v>18</v>
      </c>
      <c r="I210">
        <v>2.54</v>
      </c>
      <c r="J210">
        <v>130</v>
      </c>
      <c r="K210">
        <v>3.19</v>
      </c>
      <c r="L210">
        <v>1.079</v>
      </c>
      <c r="M210">
        <v>7.9</v>
      </c>
      <c r="N210">
        <v>1.8</v>
      </c>
      <c r="O210">
        <v>1306.60550039742</v>
      </c>
      <c r="P210">
        <v>751.68904426139693</v>
      </c>
      <c r="Q210">
        <v>694.98995571341482</v>
      </c>
      <c r="R210">
        <v>-366.74083937302112</v>
      </c>
      <c r="S210">
        <v>-1045.8047602048373</v>
      </c>
      <c r="T210">
        <v>10356.192758245988</v>
      </c>
      <c r="U210">
        <v>-10184.071319825614</v>
      </c>
      <c r="V210">
        <v>-1884.8028297429182</v>
      </c>
      <c r="W210">
        <v>-371.94249052817122</v>
      </c>
      <c r="X210" s="2">
        <v>2.9337883404936615E-162</v>
      </c>
    </row>
    <row r="211" spans="1:24" x14ac:dyDescent="0.45">
      <c r="A211">
        <v>210</v>
      </c>
      <c r="B211" t="s">
        <v>831</v>
      </c>
      <c r="C211">
        <v>1988</v>
      </c>
      <c r="D211">
        <v>25</v>
      </c>
      <c r="E211" t="s">
        <v>40</v>
      </c>
      <c r="F211" t="s">
        <v>13</v>
      </c>
      <c r="G211">
        <v>1306.60550039742</v>
      </c>
      <c r="H211">
        <v>21</v>
      </c>
      <c r="I211">
        <v>2.0499999999999998</v>
      </c>
      <c r="J211">
        <v>292</v>
      </c>
      <c r="K211">
        <v>2.25</v>
      </c>
      <c r="L211">
        <v>1.03</v>
      </c>
      <c r="M211">
        <v>7</v>
      </c>
      <c r="N211">
        <v>2.2999999999999998</v>
      </c>
      <c r="O211">
        <v>1306.60550039742</v>
      </c>
      <c r="P211">
        <v>876.97055163829646</v>
      </c>
      <c r="Q211">
        <v>560.91709024114186</v>
      </c>
      <c r="R211">
        <v>-823.75634689940125</v>
      </c>
      <c r="S211">
        <v>-737.63658635137426</v>
      </c>
      <c r="T211">
        <v>9885.8929944331503</v>
      </c>
      <c r="U211">
        <v>-9023.8606631366201</v>
      </c>
      <c r="V211">
        <v>-2408.3591713381729</v>
      </c>
      <c r="W211">
        <v>-363.22663101556009</v>
      </c>
      <c r="X211" s="2">
        <v>1.7892806677619063E-158</v>
      </c>
    </row>
    <row r="212" spans="1:24" x14ac:dyDescent="0.45">
      <c r="A212">
        <v>211</v>
      </c>
      <c r="B212" t="s">
        <v>1147</v>
      </c>
      <c r="C212">
        <v>1960</v>
      </c>
      <c r="D212">
        <v>24</v>
      </c>
      <c r="E212" t="s">
        <v>25</v>
      </c>
      <c r="F212" t="s">
        <v>17</v>
      </c>
      <c r="G212">
        <v>1306.60550039742</v>
      </c>
      <c r="H212">
        <v>21</v>
      </c>
      <c r="I212">
        <v>2.74</v>
      </c>
      <c r="J212">
        <v>188</v>
      </c>
      <c r="K212">
        <v>3.25</v>
      </c>
      <c r="L212">
        <v>1.202</v>
      </c>
      <c r="M212">
        <v>6.8</v>
      </c>
      <c r="N212">
        <v>4</v>
      </c>
      <c r="O212">
        <v>1306.60550039742</v>
      </c>
      <c r="P212">
        <v>876.97055163829646</v>
      </c>
      <c r="Q212">
        <v>749.71357427352621</v>
      </c>
      <c r="R212">
        <v>-530.36367540098433</v>
      </c>
      <c r="S212">
        <v>-1065.4750691742072</v>
      </c>
      <c r="T212">
        <v>11536.741144959849</v>
      </c>
      <c r="U212">
        <v>-8766.0360727612879</v>
      </c>
      <c r="V212">
        <v>-4188.4507327620404</v>
      </c>
      <c r="W212">
        <v>-80.294778829428651</v>
      </c>
      <c r="X212" s="2">
        <v>1.3440661039297046E-35</v>
      </c>
    </row>
    <row r="213" spans="1:24" x14ac:dyDescent="0.45">
      <c r="A213">
        <v>212</v>
      </c>
      <c r="B213" t="s">
        <v>1148</v>
      </c>
      <c r="C213">
        <v>1987</v>
      </c>
      <c r="D213">
        <v>30</v>
      </c>
      <c r="E213" t="s">
        <v>37</v>
      </c>
      <c r="F213" t="s">
        <v>17</v>
      </c>
      <c r="G213">
        <v>1306.60550039742</v>
      </c>
      <c r="H213">
        <v>15</v>
      </c>
      <c r="I213">
        <v>3.22</v>
      </c>
      <c r="J213">
        <v>196</v>
      </c>
      <c r="K213">
        <v>3.47</v>
      </c>
      <c r="L213">
        <v>1.1519999999999999</v>
      </c>
      <c r="M213">
        <v>7.3</v>
      </c>
      <c r="N213">
        <v>3.1</v>
      </c>
      <c r="O213">
        <v>1306.60550039742</v>
      </c>
      <c r="P213">
        <v>626.40753688449752</v>
      </c>
      <c r="Q213">
        <v>881.05025881779363</v>
      </c>
      <c r="R213">
        <v>-552.9323424393242</v>
      </c>
      <c r="S213">
        <v>-1137.5995353952305</v>
      </c>
      <c r="T213">
        <v>11056.843426783482</v>
      </c>
      <c r="U213">
        <v>-9410.5975486996176</v>
      </c>
      <c r="V213">
        <v>-3246.0493178905813</v>
      </c>
      <c r="W213">
        <v>-476.27202154156066</v>
      </c>
      <c r="X213" s="2">
        <v>1.4377691460620394E-207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E1A2-7DCA-44E8-A9E3-FC1A05D79B34}">
  <sheetPr codeName="Sheet11"/>
  <dimension ref="A1:P2230"/>
  <sheetViews>
    <sheetView workbookViewId="0">
      <selection activeCell="L1158" sqref="L1158:P1165"/>
    </sheetView>
  </sheetViews>
  <sheetFormatPr defaultRowHeight="14.25" x14ac:dyDescent="0.45"/>
  <cols>
    <col min="1" max="1" width="18.19921875" customWidth="1"/>
    <col min="3" max="3" width="0" hidden="1" customWidth="1"/>
    <col min="6" max="6" width="0" hidden="1" customWidth="1"/>
    <col min="9" max="9" width="11" customWidth="1"/>
    <col min="12" max="12" width="14.265625" bestFit="1" customWidth="1"/>
    <col min="13" max="13" width="16.265625" bestFit="1" customWidth="1"/>
    <col min="14" max="14" width="5.73046875" bestFit="1" customWidth="1"/>
    <col min="15" max="15" width="4.73046875" bestFit="1" customWidth="1"/>
    <col min="16" max="16" width="5.73046875" bestFit="1" customWidth="1"/>
    <col min="17" max="19" width="4.73046875" bestFit="1" customWidth="1"/>
    <col min="20" max="20" width="9.86328125" bestFit="1" customWidth="1"/>
  </cols>
  <sheetData>
    <row r="1" spans="1:13" x14ac:dyDescent="0.45">
      <c r="A1" s="32" t="s">
        <v>256</v>
      </c>
      <c r="B1" s="32" t="s">
        <v>2</v>
      </c>
      <c r="C1" s="32" t="s">
        <v>258</v>
      </c>
      <c r="D1" s="32" t="s">
        <v>259</v>
      </c>
      <c r="E1" s="32" t="s">
        <v>1155</v>
      </c>
      <c r="F1" s="32" t="s">
        <v>1153</v>
      </c>
      <c r="G1" s="32" t="s">
        <v>1156</v>
      </c>
      <c r="H1" s="32" t="s">
        <v>5</v>
      </c>
      <c r="I1" s="32" t="s">
        <v>1498</v>
      </c>
      <c r="L1" s="3" t="s">
        <v>2</v>
      </c>
      <c r="M1" s="4">
        <v>2022</v>
      </c>
    </row>
    <row r="2" spans="1:13" hidden="1" x14ac:dyDescent="0.45">
      <c r="A2" s="26" t="s">
        <v>124</v>
      </c>
      <c r="B2" s="26">
        <v>1994</v>
      </c>
      <c r="C2" s="26">
        <v>26</v>
      </c>
      <c r="D2" s="26" t="s">
        <v>46</v>
      </c>
      <c r="E2" s="26" t="s">
        <v>17</v>
      </c>
      <c r="F2" s="26">
        <v>0.98903125393994795</v>
      </c>
      <c r="G2" s="29">
        <v>0.71862474824643385</v>
      </c>
      <c r="H2" s="30">
        <v>8.1999999999999993</v>
      </c>
      <c r="I2" s="34" t="s">
        <v>1499</v>
      </c>
      <c r="J2" s="2"/>
      <c r="L2" s="3" t="s">
        <v>1155</v>
      </c>
      <c r="M2" t="s">
        <v>13</v>
      </c>
    </row>
    <row r="3" spans="1:13" hidden="1" x14ac:dyDescent="0.45">
      <c r="A3" s="26" t="s">
        <v>281</v>
      </c>
      <c r="B3" s="26">
        <v>2005</v>
      </c>
      <c r="C3" s="26">
        <v>29</v>
      </c>
      <c r="D3" s="26" t="s">
        <v>22</v>
      </c>
      <c r="E3" s="26" t="s">
        <v>13</v>
      </c>
      <c r="F3" s="26">
        <v>0.99133281036092269</v>
      </c>
      <c r="G3" s="29">
        <v>0.71777146669752034</v>
      </c>
      <c r="H3" s="30">
        <v>9.4</v>
      </c>
      <c r="I3" s="34" t="s">
        <v>1499</v>
      </c>
      <c r="J3" s="2"/>
    </row>
    <row r="4" spans="1:13" hidden="1" x14ac:dyDescent="0.45">
      <c r="A4" s="26" t="s">
        <v>75</v>
      </c>
      <c r="B4" s="26">
        <v>2009</v>
      </c>
      <c r="C4" s="26">
        <v>26</v>
      </c>
      <c r="D4" s="26" t="s">
        <v>76</v>
      </c>
      <c r="E4" s="26" t="s">
        <v>13</v>
      </c>
      <c r="F4" s="26">
        <v>0.78217232972389139</v>
      </c>
      <c r="G4" s="29">
        <v>0.69319531252235589</v>
      </c>
      <c r="H4" s="30">
        <v>7.8</v>
      </c>
      <c r="I4" s="34" t="s">
        <v>1499</v>
      </c>
      <c r="J4" s="2"/>
      <c r="L4" s="3" t="s">
        <v>256</v>
      </c>
      <c r="M4" t="s">
        <v>1505</v>
      </c>
    </row>
    <row r="5" spans="1:13" hidden="1" x14ac:dyDescent="0.45">
      <c r="A5" s="26" t="s">
        <v>410</v>
      </c>
      <c r="B5" s="26">
        <v>1995</v>
      </c>
      <c r="C5" s="26">
        <v>28</v>
      </c>
      <c r="D5" s="26" t="s">
        <v>235</v>
      </c>
      <c r="E5" s="26" t="s">
        <v>13</v>
      </c>
      <c r="F5" s="26">
        <v>0.78419731268118642</v>
      </c>
      <c r="G5" s="29">
        <v>0.59707826575899403</v>
      </c>
      <c r="H5" s="31">
        <v>7</v>
      </c>
      <c r="I5" s="34" t="s">
        <v>1500</v>
      </c>
      <c r="J5" s="2"/>
      <c r="L5" s="4" t="s">
        <v>21</v>
      </c>
      <c r="M5" s="5">
        <v>0.33688990586601203</v>
      </c>
    </row>
    <row r="6" spans="1:13" hidden="1" x14ac:dyDescent="0.45">
      <c r="A6" s="26" t="s">
        <v>297</v>
      </c>
      <c r="B6" s="26">
        <v>1995</v>
      </c>
      <c r="C6" s="26">
        <v>26</v>
      </c>
      <c r="D6" s="26" t="s">
        <v>37</v>
      </c>
      <c r="E6" s="26" t="s">
        <v>17</v>
      </c>
      <c r="F6" s="26">
        <v>0.45291775776971938</v>
      </c>
      <c r="G6" s="29">
        <v>0.58368972426114085</v>
      </c>
      <c r="H6" s="30">
        <v>6.6</v>
      </c>
      <c r="I6" s="34" t="s">
        <v>1503</v>
      </c>
      <c r="J6" s="2"/>
      <c r="L6" s="4" t="s">
        <v>730</v>
      </c>
      <c r="M6" s="5">
        <v>4.6361626834846638E-6</v>
      </c>
    </row>
    <row r="7" spans="1:13" hidden="1" x14ac:dyDescent="0.45">
      <c r="A7" s="26" t="s">
        <v>61</v>
      </c>
      <c r="B7" s="26">
        <v>2014</v>
      </c>
      <c r="C7" s="26">
        <v>27</v>
      </c>
      <c r="D7" s="26" t="s">
        <v>62</v>
      </c>
      <c r="E7" s="26" t="s">
        <v>17</v>
      </c>
      <c r="F7" s="26">
        <v>0.51821208772818195</v>
      </c>
      <c r="G7" s="29">
        <v>0.53646795344265696</v>
      </c>
      <c r="H7" s="30">
        <v>7.7</v>
      </c>
      <c r="I7" s="34" t="s">
        <v>1502</v>
      </c>
      <c r="J7" s="2"/>
      <c r="L7" s="4" t="s">
        <v>380</v>
      </c>
      <c r="M7" s="5">
        <v>7.59759140444976E-3</v>
      </c>
    </row>
    <row r="8" spans="1:13" hidden="1" x14ac:dyDescent="0.45">
      <c r="A8" s="26" t="s">
        <v>27</v>
      </c>
      <c r="B8" s="26">
        <v>2015</v>
      </c>
      <c r="C8" s="26">
        <v>22</v>
      </c>
      <c r="D8" s="26" t="s">
        <v>57</v>
      </c>
      <c r="E8" s="26" t="s">
        <v>17</v>
      </c>
      <c r="F8" s="26">
        <v>0.98613540961869273</v>
      </c>
      <c r="G8" s="29">
        <v>0.52260156722347839</v>
      </c>
      <c r="H8" s="30">
        <v>9.6999999999999993</v>
      </c>
      <c r="I8" s="34" t="s">
        <v>1499</v>
      </c>
      <c r="J8" s="2"/>
      <c r="L8" s="4" t="s">
        <v>395</v>
      </c>
      <c r="M8" s="5">
        <v>1.8058929613023332E-3</v>
      </c>
    </row>
    <row r="9" spans="1:13" hidden="1" x14ac:dyDescent="0.45">
      <c r="A9" s="26" t="s">
        <v>91</v>
      </c>
      <c r="B9" s="26">
        <v>1993</v>
      </c>
      <c r="C9" s="26">
        <v>28</v>
      </c>
      <c r="D9" s="26" t="s">
        <v>65</v>
      </c>
      <c r="E9" s="26" t="s">
        <v>17</v>
      </c>
      <c r="F9" s="26">
        <v>0.99905654206683003</v>
      </c>
      <c r="G9" s="27">
        <v>0.52233753226967861</v>
      </c>
      <c r="H9" s="27"/>
      <c r="I9" s="27"/>
      <c r="J9" s="2"/>
      <c r="L9" s="4" t="s">
        <v>977</v>
      </c>
      <c r="M9" s="5">
        <v>4.3202567951010629E-6</v>
      </c>
    </row>
    <row r="10" spans="1:13" hidden="1" x14ac:dyDescent="0.45">
      <c r="A10" s="26" t="s">
        <v>48</v>
      </c>
      <c r="B10" s="26">
        <v>2017</v>
      </c>
      <c r="C10" s="26">
        <v>27</v>
      </c>
      <c r="D10" s="26" t="s">
        <v>49</v>
      </c>
      <c r="E10" s="26" t="s">
        <v>17</v>
      </c>
      <c r="F10" s="26">
        <v>0.89756502859317999</v>
      </c>
      <c r="G10" s="29">
        <v>0.52214444362860157</v>
      </c>
      <c r="H10" s="30">
        <v>7.9</v>
      </c>
      <c r="I10" s="34" t="s">
        <v>1499</v>
      </c>
      <c r="J10" s="2"/>
      <c r="L10" s="4" t="s">
        <v>45</v>
      </c>
      <c r="M10" s="5">
        <v>0.1647639451021555</v>
      </c>
    </row>
    <row r="11" spans="1:13" hidden="1" x14ac:dyDescent="0.45">
      <c r="A11" s="26" t="s">
        <v>111</v>
      </c>
      <c r="B11" s="26">
        <v>1997</v>
      </c>
      <c r="C11" s="26">
        <v>27</v>
      </c>
      <c r="D11" s="26" t="s">
        <v>97</v>
      </c>
      <c r="E11" s="26" t="s">
        <v>13</v>
      </c>
      <c r="F11" s="26">
        <v>0.98743079474240858</v>
      </c>
      <c r="G11" s="29">
        <v>0.50710215173173312</v>
      </c>
      <c r="H11" s="30">
        <v>9.1</v>
      </c>
      <c r="I11" s="34" t="s">
        <v>1499</v>
      </c>
      <c r="J11" s="2"/>
      <c r="L11" s="4" t="s">
        <v>372</v>
      </c>
      <c r="M11" s="5">
        <v>6.2880092780531444E-2</v>
      </c>
    </row>
    <row r="12" spans="1:13" hidden="1" x14ac:dyDescent="0.45">
      <c r="A12" s="24" t="s">
        <v>240</v>
      </c>
      <c r="B12" s="24">
        <v>1947</v>
      </c>
      <c r="C12" s="24">
        <v>28</v>
      </c>
      <c r="D12" s="24" t="s">
        <v>40</v>
      </c>
      <c r="E12" s="24" t="s">
        <v>13</v>
      </c>
      <c r="F12" s="24">
        <v>0.95277282765072902</v>
      </c>
      <c r="G12" s="25">
        <v>0.97183556463850118</v>
      </c>
      <c r="H12" s="25"/>
      <c r="I12" s="25"/>
      <c r="J12" s="2"/>
      <c r="L12" s="4" t="s">
        <v>540</v>
      </c>
      <c r="M12" s="5">
        <v>4.2042893280847295E-2</v>
      </c>
    </row>
    <row r="13" spans="1:13" hidden="1" x14ac:dyDescent="0.45">
      <c r="A13" s="26" t="s">
        <v>144</v>
      </c>
      <c r="B13" s="26">
        <v>1981</v>
      </c>
      <c r="C13" s="26">
        <v>31</v>
      </c>
      <c r="D13" s="26" t="s">
        <v>28</v>
      </c>
      <c r="E13" s="26" t="s">
        <v>17</v>
      </c>
      <c r="F13" s="26">
        <v>0.85951704200406787</v>
      </c>
      <c r="G13" s="27">
        <v>0.96629808326133204</v>
      </c>
      <c r="H13" s="27"/>
      <c r="I13" s="27"/>
      <c r="J13" s="2"/>
      <c r="L13" s="4" t="s">
        <v>645</v>
      </c>
      <c r="M13" s="5">
        <v>3.0857213447993236E-4</v>
      </c>
    </row>
    <row r="14" spans="1:13" hidden="1" x14ac:dyDescent="0.45">
      <c r="A14" s="24" t="s">
        <v>234</v>
      </c>
      <c r="B14" s="24">
        <v>1953</v>
      </c>
      <c r="C14" s="24">
        <v>29</v>
      </c>
      <c r="D14" s="24" t="s">
        <v>235</v>
      </c>
      <c r="E14" s="24" t="s">
        <v>13</v>
      </c>
      <c r="F14" s="24">
        <v>0.98976602050128037</v>
      </c>
      <c r="G14" s="25">
        <v>0.95238778916093147</v>
      </c>
      <c r="H14" s="25"/>
      <c r="I14" s="25"/>
      <c r="J14" s="2"/>
      <c r="L14" s="4" t="s">
        <v>307</v>
      </c>
      <c r="M14" s="5">
        <v>1.5886906113076146E-3</v>
      </c>
    </row>
    <row r="15" spans="1:13" hidden="1" x14ac:dyDescent="0.45">
      <c r="A15" s="26" t="s">
        <v>212</v>
      </c>
      <c r="B15" s="26">
        <v>1956</v>
      </c>
      <c r="C15" s="26">
        <v>24</v>
      </c>
      <c r="D15" s="26" t="s">
        <v>22</v>
      </c>
      <c r="E15" s="26" t="s">
        <v>13</v>
      </c>
      <c r="F15" s="26">
        <v>0.99973322996519476</v>
      </c>
      <c r="G15" s="27">
        <v>0.93832762986116403</v>
      </c>
      <c r="H15" s="27"/>
      <c r="I15" s="27"/>
      <c r="J15" s="2"/>
      <c r="L15" s="4" t="s">
        <v>34</v>
      </c>
      <c r="M15" s="5">
        <v>0.14221908656728394</v>
      </c>
    </row>
    <row r="16" spans="1:13" hidden="1" x14ac:dyDescent="0.45">
      <c r="A16" s="24" t="s">
        <v>246</v>
      </c>
      <c r="B16" s="24">
        <v>1948</v>
      </c>
      <c r="C16" s="24">
        <v>27</v>
      </c>
      <c r="D16" s="24" t="s">
        <v>25</v>
      </c>
      <c r="E16" s="24" t="s">
        <v>17</v>
      </c>
      <c r="F16" s="24">
        <v>0.99841376020249384</v>
      </c>
      <c r="G16" s="25">
        <v>0.92026333578297626</v>
      </c>
      <c r="H16" s="25"/>
      <c r="I16" s="25"/>
      <c r="J16" s="2"/>
      <c r="L16" s="4" t="s">
        <v>683</v>
      </c>
      <c r="M16" s="5">
        <v>1.5414874889707947E-4</v>
      </c>
    </row>
    <row r="17" spans="1:13" hidden="1" x14ac:dyDescent="0.45">
      <c r="A17" s="26" t="s">
        <v>328</v>
      </c>
      <c r="B17" s="26">
        <v>1971</v>
      </c>
      <c r="C17" s="26">
        <v>25</v>
      </c>
      <c r="D17" s="26" t="s">
        <v>22</v>
      </c>
      <c r="E17" s="26" t="s">
        <v>13</v>
      </c>
      <c r="F17" s="26">
        <v>0.9119721061504541</v>
      </c>
      <c r="G17" s="27">
        <v>0.91613939902245622</v>
      </c>
      <c r="H17" s="27"/>
      <c r="I17" s="27"/>
      <c r="J17" s="2"/>
      <c r="L17" s="4" t="s">
        <v>530</v>
      </c>
      <c r="M17" s="5">
        <v>4.4820166222379054E-3</v>
      </c>
    </row>
    <row r="18" spans="1:13" hidden="1" x14ac:dyDescent="0.45">
      <c r="A18" s="24" t="s">
        <v>212</v>
      </c>
      <c r="B18" s="24">
        <v>1962</v>
      </c>
      <c r="C18" s="24">
        <v>30</v>
      </c>
      <c r="D18" s="24" t="s">
        <v>22</v>
      </c>
      <c r="E18" s="24" t="s">
        <v>13</v>
      </c>
      <c r="F18" s="24">
        <v>0.23195473710462886</v>
      </c>
      <c r="G18" s="25">
        <v>0.90606345191899862</v>
      </c>
      <c r="H18" s="25"/>
      <c r="I18" s="25"/>
      <c r="J18" s="2"/>
      <c r="L18" s="4" t="s">
        <v>447</v>
      </c>
      <c r="M18" s="5">
        <v>0.23525820750101673</v>
      </c>
    </row>
    <row r="19" spans="1:13" hidden="1" x14ac:dyDescent="0.45">
      <c r="A19" s="26" t="s">
        <v>144</v>
      </c>
      <c r="B19" s="26">
        <v>1980</v>
      </c>
      <c r="C19" s="26">
        <v>30</v>
      </c>
      <c r="D19" s="26" t="s">
        <v>28</v>
      </c>
      <c r="E19" s="26" t="s">
        <v>17</v>
      </c>
      <c r="F19" s="26">
        <v>0.93304945151206109</v>
      </c>
      <c r="G19" s="27">
        <v>0.88695959528507629</v>
      </c>
      <c r="H19" s="27"/>
      <c r="I19" s="27"/>
      <c r="J19" s="2"/>
      <c r="L19" s="4" t="s">
        <v>1152</v>
      </c>
      <c r="M19" s="5">
        <v>1</v>
      </c>
    </row>
    <row r="20" spans="1:13" hidden="1" x14ac:dyDescent="0.45">
      <c r="A20" s="24" t="s">
        <v>163</v>
      </c>
      <c r="B20" s="24">
        <v>1978</v>
      </c>
      <c r="C20" s="24">
        <v>25</v>
      </c>
      <c r="D20" s="24" t="s">
        <v>40</v>
      </c>
      <c r="E20" s="24" t="s">
        <v>13</v>
      </c>
      <c r="F20" s="24">
        <v>0.92292426024020713</v>
      </c>
      <c r="G20" s="25">
        <v>0.87687531268331831</v>
      </c>
      <c r="H20" s="25"/>
      <c r="I20" s="25"/>
      <c r="J20" s="2"/>
    </row>
    <row r="21" spans="1:13" hidden="1" x14ac:dyDescent="0.45">
      <c r="A21" s="26" t="s">
        <v>240</v>
      </c>
      <c r="B21" s="26">
        <v>1949</v>
      </c>
      <c r="C21" s="26">
        <v>30</v>
      </c>
      <c r="D21" s="26" t="s">
        <v>40</v>
      </c>
      <c r="E21" s="26" t="s">
        <v>13</v>
      </c>
      <c r="F21" s="26">
        <v>0.92292847140707335</v>
      </c>
      <c r="G21" s="27">
        <v>0.84619379573221876</v>
      </c>
      <c r="H21" s="27"/>
      <c r="I21" s="27"/>
      <c r="J21" s="2"/>
    </row>
    <row r="22" spans="1:13" hidden="1" x14ac:dyDescent="0.45">
      <c r="A22" s="24" t="s">
        <v>246</v>
      </c>
      <c r="B22" s="24">
        <v>1952</v>
      </c>
      <c r="C22" s="24">
        <v>31</v>
      </c>
      <c r="D22" s="24" t="s">
        <v>25</v>
      </c>
      <c r="E22" s="24" t="s">
        <v>17</v>
      </c>
      <c r="F22" s="24">
        <v>0.41679791634372099</v>
      </c>
      <c r="G22" s="25">
        <v>0.80106660543808372</v>
      </c>
      <c r="H22" s="25"/>
      <c r="I22" s="25"/>
      <c r="J22" s="2"/>
    </row>
    <row r="23" spans="1:13" hidden="1" x14ac:dyDescent="0.45">
      <c r="A23" s="26" t="s">
        <v>212</v>
      </c>
      <c r="B23" s="26">
        <v>1960</v>
      </c>
      <c r="C23" s="26">
        <v>28</v>
      </c>
      <c r="D23" s="26" t="s">
        <v>22</v>
      </c>
      <c r="E23" s="26" t="s">
        <v>13</v>
      </c>
      <c r="F23" s="26">
        <v>0.26037371233567286</v>
      </c>
      <c r="G23" s="27">
        <v>0.78482269631655532</v>
      </c>
      <c r="H23" s="27"/>
      <c r="I23" s="27"/>
      <c r="J23" s="2"/>
    </row>
    <row r="24" spans="1:13" hidden="1" x14ac:dyDescent="0.45">
      <c r="A24" s="24" t="s">
        <v>199</v>
      </c>
      <c r="B24" s="24">
        <v>1966</v>
      </c>
      <c r="C24" s="24">
        <v>30</v>
      </c>
      <c r="D24" s="24" t="s">
        <v>127</v>
      </c>
      <c r="E24" s="24" t="s">
        <v>13</v>
      </c>
      <c r="F24" s="24">
        <v>0.99903104095914719</v>
      </c>
      <c r="G24" s="25">
        <v>0.77428168159487942</v>
      </c>
      <c r="H24" s="25"/>
      <c r="I24" s="25"/>
      <c r="J24" s="2"/>
    </row>
    <row r="25" spans="1:13" hidden="1" x14ac:dyDescent="0.45">
      <c r="A25" s="26" t="s">
        <v>165</v>
      </c>
      <c r="B25" s="26">
        <v>1978</v>
      </c>
      <c r="C25" s="26">
        <v>27</v>
      </c>
      <c r="D25" s="26" t="s">
        <v>62</v>
      </c>
      <c r="E25" s="26" t="s">
        <v>17</v>
      </c>
      <c r="F25" s="26">
        <v>0.78702251254179179</v>
      </c>
      <c r="G25" s="27">
        <v>0.76925029209805151</v>
      </c>
      <c r="H25" s="27"/>
      <c r="I25" s="27"/>
      <c r="J25" s="2"/>
    </row>
    <row r="26" spans="1:13" hidden="1" x14ac:dyDescent="0.45">
      <c r="A26" s="24" t="s">
        <v>212</v>
      </c>
      <c r="B26" s="24">
        <v>1958</v>
      </c>
      <c r="C26" s="24">
        <v>26</v>
      </c>
      <c r="D26" s="24" t="s">
        <v>22</v>
      </c>
      <c r="E26" s="24" t="s">
        <v>13</v>
      </c>
      <c r="F26" s="24">
        <v>0.97785227232497141</v>
      </c>
      <c r="G26" s="25">
        <v>0.73792315721015989</v>
      </c>
      <c r="H26" s="25"/>
      <c r="I26" s="25"/>
      <c r="J26" s="2"/>
    </row>
    <row r="27" spans="1:13" hidden="1" x14ac:dyDescent="0.45">
      <c r="A27" s="26" t="s">
        <v>169</v>
      </c>
      <c r="B27" s="26">
        <v>1977</v>
      </c>
      <c r="C27" s="26">
        <v>28</v>
      </c>
      <c r="D27" s="26" t="s">
        <v>73</v>
      </c>
      <c r="E27" s="26" t="s">
        <v>17</v>
      </c>
      <c r="F27" s="26">
        <v>0.97490833752675188</v>
      </c>
      <c r="G27" s="27">
        <v>0.72505053711677059</v>
      </c>
      <c r="H27" s="27"/>
      <c r="I27" s="27"/>
      <c r="J27" s="2"/>
    </row>
    <row r="28" spans="1:13" hidden="1" x14ac:dyDescent="0.45">
      <c r="A28" s="24" t="s">
        <v>203</v>
      </c>
      <c r="B28" s="24">
        <v>1965</v>
      </c>
      <c r="C28" s="24">
        <v>25</v>
      </c>
      <c r="D28" s="24" t="s">
        <v>76</v>
      </c>
      <c r="E28" s="24" t="s">
        <v>13</v>
      </c>
      <c r="F28" s="24">
        <v>0.13843469997527066</v>
      </c>
      <c r="G28" s="25">
        <v>0.70988197448948298</v>
      </c>
      <c r="H28" s="25"/>
      <c r="I28" s="25"/>
      <c r="J28" s="2"/>
    </row>
    <row r="29" spans="1:13" hidden="1" x14ac:dyDescent="0.45">
      <c r="A29" s="26" t="s">
        <v>1013</v>
      </c>
      <c r="B29" s="26">
        <v>1986</v>
      </c>
      <c r="C29" s="26">
        <v>26</v>
      </c>
      <c r="D29" s="26" t="s">
        <v>37</v>
      </c>
      <c r="E29" s="26" t="s">
        <v>17</v>
      </c>
      <c r="F29" s="26">
        <v>0.85408341595469695</v>
      </c>
      <c r="G29" s="27">
        <v>0.69672675486625524</v>
      </c>
      <c r="H29" s="27"/>
      <c r="I29" s="27"/>
      <c r="J29" s="2"/>
    </row>
    <row r="30" spans="1:13" hidden="1" x14ac:dyDescent="0.45">
      <c r="A30" s="26" t="s">
        <v>167</v>
      </c>
      <c r="B30" s="26">
        <v>1974</v>
      </c>
      <c r="C30" s="26">
        <v>28</v>
      </c>
      <c r="D30" s="26" t="s">
        <v>76</v>
      </c>
      <c r="E30" s="26" t="s">
        <v>13</v>
      </c>
      <c r="F30" s="26">
        <v>0.65045743841018522</v>
      </c>
      <c r="G30" s="27">
        <v>0.69006926401830848</v>
      </c>
      <c r="H30" s="27"/>
      <c r="I30" s="27"/>
      <c r="J30" s="2"/>
    </row>
    <row r="31" spans="1:13" hidden="1" x14ac:dyDescent="0.45">
      <c r="A31" s="24" t="s">
        <v>316</v>
      </c>
      <c r="B31" s="24">
        <v>1979</v>
      </c>
      <c r="C31" s="24">
        <v>27</v>
      </c>
      <c r="D31" s="24" t="s">
        <v>117</v>
      </c>
      <c r="E31" s="24" t="s">
        <v>17</v>
      </c>
      <c r="F31" s="24">
        <v>0.63929994025787862</v>
      </c>
      <c r="G31" s="25">
        <v>0.67098214750471563</v>
      </c>
      <c r="H31" s="25"/>
      <c r="I31" s="25"/>
      <c r="J31" s="2"/>
    </row>
    <row r="32" spans="1:13" hidden="1" x14ac:dyDescent="0.45">
      <c r="A32" s="26" t="s">
        <v>167</v>
      </c>
      <c r="B32" s="26">
        <v>1977</v>
      </c>
      <c r="C32" s="26">
        <v>31</v>
      </c>
      <c r="D32" s="26" t="s">
        <v>76</v>
      </c>
      <c r="E32" s="26" t="s">
        <v>13</v>
      </c>
      <c r="F32" s="26">
        <v>0.98358559919964872</v>
      </c>
      <c r="G32" s="27">
        <v>0.65349389533033586</v>
      </c>
      <c r="H32" s="27"/>
      <c r="I32" s="27"/>
      <c r="J32" s="2"/>
    </row>
    <row r="33" spans="1:10" hidden="1" x14ac:dyDescent="0.45">
      <c r="A33" s="24" t="s">
        <v>131</v>
      </c>
      <c r="B33" s="24">
        <v>1990</v>
      </c>
      <c r="C33" s="24">
        <v>31</v>
      </c>
      <c r="D33" s="24" t="s">
        <v>94</v>
      </c>
      <c r="E33" s="24" t="s">
        <v>13</v>
      </c>
      <c r="F33" s="24">
        <v>0.99090630713727634</v>
      </c>
      <c r="G33" s="25">
        <v>0.63655572680936334</v>
      </c>
      <c r="H33" s="25"/>
      <c r="I33" s="25"/>
      <c r="J33" s="2"/>
    </row>
    <row r="34" spans="1:10" hidden="1" x14ac:dyDescent="0.45">
      <c r="A34" s="26" t="s">
        <v>416</v>
      </c>
      <c r="B34" s="26">
        <v>1964</v>
      </c>
      <c r="C34" s="26">
        <v>25</v>
      </c>
      <c r="D34" s="26" t="s">
        <v>76</v>
      </c>
      <c r="E34" s="26" t="s">
        <v>13</v>
      </c>
      <c r="F34" s="26">
        <v>0.84383859558799446</v>
      </c>
      <c r="G34" s="27">
        <v>0.6168165448988614</v>
      </c>
      <c r="H34" s="27"/>
      <c r="I34" s="27"/>
      <c r="J34" s="2"/>
    </row>
    <row r="35" spans="1:10" hidden="1" x14ac:dyDescent="0.45">
      <c r="A35" s="24" t="s">
        <v>173</v>
      </c>
      <c r="B35" s="24">
        <v>1975</v>
      </c>
      <c r="C35" s="24">
        <v>31</v>
      </c>
      <c r="D35" s="24" t="s">
        <v>73</v>
      </c>
      <c r="E35" s="24" t="s">
        <v>17</v>
      </c>
      <c r="F35" s="24">
        <v>0.78052461345546786</v>
      </c>
      <c r="G35" s="25">
        <v>0.56963037288597562</v>
      </c>
      <c r="H35" s="25"/>
      <c r="I35" s="25"/>
      <c r="J35" s="2"/>
    </row>
    <row r="36" spans="1:10" hidden="1" x14ac:dyDescent="0.45">
      <c r="A36" s="26" t="s">
        <v>167</v>
      </c>
      <c r="B36" s="26">
        <v>1975</v>
      </c>
      <c r="C36" s="26">
        <v>29</v>
      </c>
      <c r="D36" s="26" t="s">
        <v>76</v>
      </c>
      <c r="E36" s="26" t="s">
        <v>13</v>
      </c>
      <c r="F36" s="26">
        <v>0.73996407729687164</v>
      </c>
      <c r="G36" s="27">
        <v>0.5682651993080845</v>
      </c>
      <c r="H36" s="27"/>
      <c r="I36" s="27"/>
      <c r="J36" s="2"/>
    </row>
    <row r="37" spans="1:10" hidden="1" x14ac:dyDescent="0.45">
      <c r="A37" s="24" t="s">
        <v>154</v>
      </c>
      <c r="B37" s="24">
        <v>1976</v>
      </c>
      <c r="C37" s="24">
        <v>23</v>
      </c>
      <c r="D37" s="24" t="s">
        <v>155</v>
      </c>
      <c r="E37" s="24" t="s">
        <v>13</v>
      </c>
      <c r="F37" s="24">
        <v>0.61525905078638776</v>
      </c>
      <c r="G37" s="25">
        <v>0.56259764645997812</v>
      </c>
      <c r="H37" s="25"/>
      <c r="I37" s="25"/>
      <c r="J37" s="2"/>
    </row>
    <row r="38" spans="1:10" hidden="1" x14ac:dyDescent="0.45">
      <c r="A38" s="26" t="s">
        <v>195</v>
      </c>
      <c r="B38" s="26">
        <v>1968</v>
      </c>
      <c r="C38" s="26">
        <v>28</v>
      </c>
      <c r="D38" s="26" t="s">
        <v>40</v>
      </c>
      <c r="E38" s="26" t="s">
        <v>13</v>
      </c>
      <c r="F38" s="26">
        <v>0.43389945302814353</v>
      </c>
      <c r="G38" s="27">
        <v>0.56240872929943775</v>
      </c>
      <c r="H38" s="27"/>
      <c r="I38" s="27"/>
      <c r="J38" s="2"/>
    </row>
    <row r="39" spans="1:10" hidden="1" x14ac:dyDescent="0.45">
      <c r="A39" s="24" t="s">
        <v>133</v>
      </c>
      <c r="B39" s="24">
        <v>1989</v>
      </c>
      <c r="C39" s="24">
        <v>33</v>
      </c>
      <c r="D39" s="24" t="s">
        <v>43</v>
      </c>
      <c r="E39" s="24" t="s">
        <v>13</v>
      </c>
      <c r="F39" s="24">
        <v>0.48364723536078219</v>
      </c>
      <c r="G39" s="25">
        <v>0.55801820164126215</v>
      </c>
      <c r="H39" s="25"/>
      <c r="I39" s="25"/>
      <c r="J39" s="2"/>
    </row>
    <row r="40" spans="1:10" hidden="1" x14ac:dyDescent="0.45">
      <c r="A40" s="26" t="s">
        <v>126</v>
      </c>
      <c r="B40" s="26">
        <v>1983</v>
      </c>
      <c r="C40" s="26">
        <v>22</v>
      </c>
      <c r="D40" s="26" t="s">
        <v>127</v>
      </c>
      <c r="E40" s="26" t="s">
        <v>13</v>
      </c>
      <c r="F40" s="26">
        <v>0.89665118176579772</v>
      </c>
      <c r="G40" s="27">
        <v>0.5524267230115909</v>
      </c>
      <c r="H40" s="27"/>
      <c r="I40" s="27"/>
      <c r="J40" s="2"/>
    </row>
    <row r="41" spans="1:10" hidden="1" x14ac:dyDescent="0.45">
      <c r="A41" s="26" t="s">
        <v>229</v>
      </c>
      <c r="B41" s="26">
        <v>1950</v>
      </c>
      <c r="C41" s="26">
        <v>25</v>
      </c>
      <c r="D41" s="26" t="s">
        <v>22</v>
      </c>
      <c r="E41" s="26" t="s">
        <v>13</v>
      </c>
      <c r="F41" s="26">
        <v>6.3399646902719251E-2</v>
      </c>
      <c r="G41" s="27">
        <v>0.53047462797189726</v>
      </c>
      <c r="H41" s="27"/>
      <c r="I41" s="27"/>
      <c r="J41" s="2"/>
    </row>
    <row r="42" spans="1:10" hidden="1" x14ac:dyDescent="0.45">
      <c r="A42" s="26" t="s">
        <v>42</v>
      </c>
      <c r="B42" s="26">
        <v>2018</v>
      </c>
      <c r="C42" s="26">
        <v>26</v>
      </c>
      <c r="D42" s="26" t="s">
        <v>43</v>
      </c>
      <c r="E42" s="26" t="s">
        <v>17</v>
      </c>
      <c r="F42" s="26">
        <v>0.73115071193323566</v>
      </c>
      <c r="G42" s="29">
        <v>0.48004703125251202</v>
      </c>
      <c r="H42" s="30">
        <v>7.3</v>
      </c>
      <c r="I42" s="34" t="s">
        <v>1499</v>
      </c>
      <c r="J42" s="2"/>
    </row>
    <row r="43" spans="1:10" hidden="1" x14ac:dyDescent="0.45">
      <c r="A43" s="24" t="s">
        <v>234</v>
      </c>
      <c r="B43" s="24">
        <v>1952</v>
      </c>
      <c r="C43" s="24">
        <v>28</v>
      </c>
      <c r="D43" s="24" t="s">
        <v>235</v>
      </c>
      <c r="E43" s="24" t="s">
        <v>13</v>
      </c>
      <c r="F43" s="24">
        <v>0.30280880250809133</v>
      </c>
      <c r="G43" s="25">
        <v>0.50696907381110157</v>
      </c>
      <c r="H43" s="25"/>
      <c r="I43" s="25"/>
      <c r="J43" s="2"/>
    </row>
    <row r="44" spans="1:10" hidden="1" x14ac:dyDescent="0.45">
      <c r="A44" s="26" t="s">
        <v>368</v>
      </c>
      <c r="B44" s="26">
        <v>1947</v>
      </c>
      <c r="C44" s="26">
        <v>34</v>
      </c>
      <c r="D44" s="26" t="s">
        <v>233</v>
      </c>
      <c r="E44" s="26" t="s">
        <v>17</v>
      </c>
      <c r="F44" s="26">
        <v>0.70709666478565336</v>
      </c>
      <c r="G44" s="27">
        <v>0.4984724420438546</v>
      </c>
      <c r="H44" s="27"/>
      <c r="I44" s="27"/>
      <c r="J44" s="2"/>
    </row>
    <row r="45" spans="1:10" hidden="1" x14ac:dyDescent="0.45">
      <c r="A45" s="24" t="s">
        <v>212</v>
      </c>
      <c r="B45" s="24">
        <v>1959</v>
      </c>
      <c r="C45" s="24">
        <v>27</v>
      </c>
      <c r="D45" s="24" t="s">
        <v>22</v>
      </c>
      <c r="E45" s="24" t="s">
        <v>13</v>
      </c>
      <c r="F45" s="24">
        <v>6.1905728080890239E-2</v>
      </c>
      <c r="G45" s="25">
        <v>0.49656212738415612</v>
      </c>
      <c r="H45" s="25"/>
      <c r="I45" s="25"/>
      <c r="J45" s="2"/>
    </row>
    <row r="46" spans="1:10" hidden="1" x14ac:dyDescent="0.45">
      <c r="A46" s="26" t="s">
        <v>212</v>
      </c>
      <c r="B46" s="26">
        <v>1957</v>
      </c>
      <c r="C46" s="26">
        <v>25</v>
      </c>
      <c r="D46" s="26" t="s">
        <v>22</v>
      </c>
      <c r="E46" s="26" t="s">
        <v>13</v>
      </c>
      <c r="F46" s="26">
        <v>0.99936396138081995</v>
      </c>
      <c r="G46" s="27">
        <v>0.49429856647900489</v>
      </c>
      <c r="H46" s="27"/>
      <c r="I46" s="27"/>
      <c r="J46" s="2"/>
    </row>
    <row r="47" spans="1:10" hidden="1" x14ac:dyDescent="0.45">
      <c r="A47" s="24" t="s">
        <v>240</v>
      </c>
      <c r="B47" s="24">
        <v>1957</v>
      </c>
      <c r="C47" s="24">
        <v>38</v>
      </c>
      <c r="D47" s="24" t="s">
        <v>40</v>
      </c>
      <c r="E47" s="24" t="s">
        <v>13</v>
      </c>
      <c r="F47" s="24">
        <v>0.99908381663274881</v>
      </c>
      <c r="G47" s="25">
        <v>0.49416000320003006</v>
      </c>
      <c r="H47" s="25"/>
      <c r="I47" s="25"/>
      <c r="J47" s="2"/>
    </row>
    <row r="48" spans="1:10" hidden="1" x14ac:dyDescent="0.45">
      <c r="A48" s="24" t="s">
        <v>330</v>
      </c>
      <c r="B48" s="24">
        <v>1947</v>
      </c>
      <c r="C48" s="24">
        <v>24</v>
      </c>
      <c r="D48" s="24" t="s">
        <v>62</v>
      </c>
      <c r="E48" s="24" t="s">
        <v>17</v>
      </c>
      <c r="F48" s="24">
        <v>0.6806800354790401</v>
      </c>
      <c r="G48" s="25">
        <v>0.47984986556058629</v>
      </c>
      <c r="H48" s="25"/>
      <c r="I48" s="25"/>
      <c r="J48" s="2"/>
    </row>
    <row r="49" spans="1:10" hidden="1" x14ac:dyDescent="0.45">
      <c r="A49" s="26" t="s">
        <v>336</v>
      </c>
      <c r="B49" s="26">
        <v>2011</v>
      </c>
      <c r="C49" s="26">
        <v>26</v>
      </c>
      <c r="D49" s="26" t="s">
        <v>37</v>
      </c>
      <c r="E49" s="26" t="s">
        <v>17</v>
      </c>
      <c r="F49" s="26">
        <v>0.99704203084556853</v>
      </c>
      <c r="G49" s="29">
        <v>0.47429339313923774</v>
      </c>
      <c r="H49" s="35">
        <v>8</v>
      </c>
      <c r="I49" s="34" t="s">
        <v>1500</v>
      </c>
      <c r="J49" s="2"/>
    </row>
    <row r="50" spans="1:10" hidden="1" x14ac:dyDescent="0.45">
      <c r="A50" s="24" t="s">
        <v>305</v>
      </c>
      <c r="B50" s="24">
        <v>1987</v>
      </c>
      <c r="C50" s="24">
        <v>27</v>
      </c>
      <c r="D50" s="24" t="s">
        <v>117</v>
      </c>
      <c r="E50" s="24" t="s">
        <v>17</v>
      </c>
      <c r="F50" s="24">
        <v>0.62040044358426527</v>
      </c>
      <c r="G50" s="25">
        <v>0.47290201142936583</v>
      </c>
      <c r="H50" s="25"/>
      <c r="I50" s="25"/>
      <c r="J50" s="2"/>
    </row>
    <row r="51" spans="1:10" hidden="1" x14ac:dyDescent="0.45">
      <c r="A51" s="26" t="s">
        <v>173</v>
      </c>
      <c r="B51" s="26">
        <v>1976</v>
      </c>
      <c r="C51" s="26">
        <v>32</v>
      </c>
      <c r="D51" s="26" t="s">
        <v>73</v>
      </c>
      <c r="E51" s="26" t="s">
        <v>17</v>
      </c>
      <c r="F51" s="26">
        <v>0.99258440203366038</v>
      </c>
      <c r="G51" s="27">
        <v>0.46768935951821405</v>
      </c>
      <c r="H51" s="27"/>
      <c r="I51" s="27"/>
      <c r="J51" s="2"/>
    </row>
    <row r="52" spans="1:10" hidden="1" x14ac:dyDescent="0.45">
      <c r="A52" s="26" t="s">
        <v>51</v>
      </c>
      <c r="B52" s="26">
        <v>2016</v>
      </c>
      <c r="C52" s="26">
        <v>24</v>
      </c>
      <c r="D52" s="26" t="s">
        <v>52</v>
      </c>
      <c r="E52" s="26" t="s">
        <v>17</v>
      </c>
      <c r="F52" s="26">
        <v>0.25247625762331122</v>
      </c>
      <c r="G52" s="29">
        <v>0.46737832472469554</v>
      </c>
      <c r="H52" s="35">
        <v>7.3</v>
      </c>
      <c r="I52" s="34" t="s">
        <v>1499</v>
      </c>
      <c r="J52" s="2"/>
    </row>
    <row r="53" spans="1:10" hidden="1" x14ac:dyDescent="0.45">
      <c r="A53" s="26" t="s">
        <v>105</v>
      </c>
      <c r="B53" s="26">
        <v>1999</v>
      </c>
      <c r="C53" s="26">
        <v>27</v>
      </c>
      <c r="D53" s="26" t="s">
        <v>19</v>
      </c>
      <c r="E53" s="26" t="s">
        <v>17</v>
      </c>
      <c r="F53" s="26">
        <v>0.67939394889109594</v>
      </c>
      <c r="G53" s="29">
        <v>0.46706799459605103</v>
      </c>
      <c r="H53" s="35">
        <v>6.9</v>
      </c>
      <c r="I53" s="34" t="s">
        <v>1499</v>
      </c>
      <c r="J53" s="2"/>
    </row>
    <row r="54" spans="1:10" hidden="1" x14ac:dyDescent="0.45">
      <c r="A54" s="26" t="s">
        <v>45</v>
      </c>
      <c r="B54" s="26">
        <v>2017</v>
      </c>
      <c r="C54" s="26">
        <v>27</v>
      </c>
      <c r="D54" s="26" t="s">
        <v>46</v>
      </c>
      <c r="E54" s="26" t="s">
        <v>13</v>
      </c>
      <c r="F54" s="26">
        <v>0.9118896867218016</v>
      </c>
      <c r="G54" s="29">
        <v>0.46387635376108122</v>
      </c>
      <c r="H54" s="35">
        <v>7.7</v>
      </c>
      <c r="I54" s="34" t="s">
        <v>1499</v>
      </c>
      <c r="J54" s="2"/>
    </row>
    <row r="55" spans="1:10" hidden="1" x14ac:dyDescent="0.45">
      <c r="A55" s="26" t="s">
        <v>78</v>
      </c>
      <c r="B55" s="26">
        <v>2010</v>
      </c>
      <c r="C55" s="26">
        <v>30</v>
      </c>
      <c r="D55" s="26" t="s">
        <v>25</v>
      </c>
      <c r="E55" s="26" t="s">
        <v>17</v>
      </c>
      <c r="F55" s="26">
        <v>0.83332261654343909</v>
      </c>
      <c r="G55" s="29">
        <v>0.46347976802360075</v>
      </c>
      <c r="H55" s="35">
        <v>7.5</v>
      </c>
      <c r="I55" s="34" t="s">
        <v>1500</v>
      </c>
      <c r="J55" s="2"/>
    </row>
    <row r="56" spans="1:10" hidden="1" x14ac:dyDescent="0.45">
      <c r="A56" s="26" t="s">
        <v>61</v>
      </c>
      <c r="B56" s="26">
        <v>2013</v>
      </c>
      <c r="C56" s="26">
        <v>26</v>
      </c>
      <c r="D56" s="26" t="s">
        <v>62</v>
      </c>
      <c r="E56" s="26" t="s">
        <v>17</v>
      </c>
      <c r="F56" s="26">
        <v>0.65900219927558201</v>
      </c>
      <c r="G56" s="29">
        <v>0.46262473512248392</v>
      </c>
      <c r="H56" s="35">
        <v>7.8</v>
      </c>
      <c r="I56" s="34" t="s">
        <v>1499</v>
      </c>
      <c r="J56" s="2"/>
    </row>
    <row r="57" spans="1:10" hidden="1" x14ac:dyDescent="0.45">
      <c r="A57" s="26" t="s">
        <v>122</v>
      </c>
      <c r="B57" s="26">
        <v>1994</v>
      </c>
      <c r="C57" s="26">
        <v>26</v>
      </c>
      <c r="D57" s="26" t="s">
        <v>31</v>
      </c>
      <c r="E57" s="26" t="s">
        <v>13</v>
      </c>
      <c r="F57" s="26">
        <v>0.67692640571802354</v>
      </c>
      <c r="G57" s="29">
        <v>0.45974537764629575</v>
      </c>
      <c r="H57" s="35">
        <v>6.4</v>
      </c>
      <c r="I57" s="34" t="s">
        <v>1499</v>
      </c>
      <c r="J57" s="2"/>
    </row>
    <row r="58" spans="1:10" hidden="1" x14ac:dyDescent="0.45">
      <c r="A58" s="26" t="s">
        <v>281</v>
      </c>
      <c r="B58" s="26">
        <v>2007</v>
      </c>
      <c r="C58" s="26">
        <v>31</v>
      </c>
      <c r="D58" s="26" t="s">
        <v>22</v>
      </c>
      <c r="E58" s="26" t="s">
        <v>13</v>
      </c>
      <c r="F58" s="26">
        <v>0.99657350318590121</v>
      </c>
      <c r="G58" s="29">
        <v>0.4560311318922064</v>
      </c>
      <c r="H58" s="35">
        <v>9.4</v>
      </c>
      <c r="I58" s="34" t="s">
        <v>1499</v>
      </c>
      <c r="J58" s="2"/>
    </row>
    <row r="59" spans="1:10" hidden="1" x14ac:dyDescent="0.45">
      <c r="A59" s="26" t="s">
        <v>131</v>
      </c>
      <c r="B59" s="26">
        <v>1981</v>
      </c>
      <c r="C59" s="26">
        <v>22</v>
      </c>
      <c r="D59" s="26" t="s">
        <v>94</v>
      </c>
      <c r="E59" s="26" t="s">
        <v>13</v>
      </c>
      <c r="F59" s="26">
        <v>1.0628004914429079E-2</v>
      </c>
      <c r="G59" s="27">
        <v>0.45107836238261884</v>
      </c>
      <c r="H59" s="27"/>
      <c r="I59" s="27"/>
      <c r="J59" s="2"/>
    </row>
    <row r="60" spans="1:10" hidden="1" x14ac:dyDescent="0.45">
      <c r="A60" s="26" t="s">
        <v>511</v>
      </c>
      <c r="B60" s="26">
        <v>2021</v>
      </c>
      <c r="C60" s="26">
        <v>28</v>
      </c>
      <c r="D60" s="26" t="s">
        <v>512</v>
      </c>
      <c r="E60" s="26" t="s">
        <v>17</v>
      </c>
      <c r="F60" s="26">
        <v>0.76741483259677457</v>
      </c>
      <c r="G60" s="29">
        <v>0.45021306816134665</v>
      </c>
      <c r="H60" s="35">
        <v>6.4</v>
      </c>
      <c r="I60" s="34" t="s">
        <v>1501</v>
      </c>
      <c r="J60" s="2"/>
    </row>
    <row r="61" spans="1:10" hidden="1" x14ac:dyDescent="0.45">
      <c r="A61" s="26" t="s">
        <v>195</v>
      </c>
      <c r="B61" s="26">
        <v>1970</v>
      </c>
      <c r="C61" s="26">
        <v>30</v>
      </c>
      <c r="D61" s="26" t="s">
        <v>40</v>
      </c>
      <c r="E61" s="26" t="s">
        <v>13</v>
      </c>
      <c r="F61" s="26">
        <v>0.90994343439729153</v>
      </c>
      <c r="G61" s="27">
        <v>0.44659211813948357</v>
      </c>
      <c r="H61" s="27"/>
      <c r="I61" s="27"/>
      <c r="J61" s="2"/>
    </row>
    <row r="62" spans="1:10" hidden="1" x14ac:dyDescent="0.45">
      <c r="A62" s="24" t="s">
        <v>126</v>
      </c>
      <c r="B62" s="24">
        <v>1984</v>
      </c>
      <c r="C62" s="24">
        <v>23</v>
      </c>
      <c r="D62" s="24" t="s">
        <v>127</v>
      </c>
      <c r="E62" s="24" t="s">
        <v>13</v>
      </c>
      <c r="F62" s="24">
        <v>0.71686740608000354</v>
      </c>
      <c r="G62" s="25">
        <v>0.44487323836373921</v>
      </c>
      <c r="H62" s="25"/>
      <c r="I62" s="25"/>
      <c r="J62" s="2"/>
    </row>
    <row r="63" spans="1:10" hidden="1" x14ac:dyDescent="0.45">
      <c r="A63" s="26" t="s">
        <v>133</v>
      </c>
      <c r="B63" s="26">
        <v>1982</v>
      </c>
      <c r="C63" s="26">
        <v>26</v>
      </c>
      <c r="D63" s="26" t="s">
        <v>43</v>
      </c>
      <c r="E63" s="26" t="s">
        <v>13</v>
      </c>
      <c r="F63" s="26">
        <v>0.99496665624259817</v>
      </c>
      <c r="G63" s="27">
        <v>0.44281670960222536</v>
      </c>
      <c r="H63" s="27"/>
      <c r="I63" s="27"/>
      <c r="J63" s="2"/>
    </row>
    <row r="64" spans="1:10" hidden="1" x14ac:dyDescent="0.45">
      <c r="A64" s="26" t="s">
        <v>78</v>
      </c>
      <c r="B64" s="26">
        <v>2008</v>
      </c>
      <c r="C64" s="26">
        <v>28</v>
      </c>
      <c r="D64" s="26" t="s">
        <v>25</v>
      </c>
      <c r="E64" s="26" t="s">
        <v>17</v>
      </c>
      <c r="F64" s="26">
        <v>0.92589555508457178</v>
      </c>
      <c r="G64" s="29">
        <v>0.43120325131283738</v>
      </c>
      <c r="H64" s="35">
        <v>9.1999999999999993</v>
      </c>
      <c r="I64" s="34" t="s">
        <v>1499</v>
      </c>
      <c r="J64" s="2"/>
    </row>
    <row r="65" spans="1:10" hidden="1" x14ac:dyDescent="0.45">
      <c r="A65" s="26" t="s">
        <v>464</v>
      </c>
      <c r="B65" s="26">
        <v>2021</v>
      </c>
      <c r="C65" s="26">
        <v>22</v>
      </c>
      <c r="D65" s="26" t="s">
        <v>55</v>
      </c>
      <c r="E65" s="26" t="s">
        <v>13</v>
      </c>
      <c r="F65" s="26">
        <v>0.73536556395131725</v>
      </c>
      <c r="G65" s="29">
        <v>0.43104912122625644</v>
      </c>
      <c r="H65" s="35"/>
      <c r="I65" s="34"/>
      <c r="J65" s="2"/>
    </row>
    <row r="66" spans="1:10" hidden="1" x14ac:dyDescent="0.45">
      <c r="A66" s="26" t="s">
        <v>353</v>
      </c>
      <c r="B66" s="26">
        <v>2005</v>
      </c>
      <c r="C66" s="26">
        <v>29</v>
      </c>
      <c r="D66" s="26" t="s">
        <v>52</v>
      </c>
      <c r="E66" s="26" t="s">
        <v>17</v>
      </c>
      <c r="F66" s="26">
        <v>0.91000215009803342</v>
      </c>
      <c r="G66" s="29">
        <v>0.43004283248257491</v>
      </c>
      <c r="H66" s="35">
        <v>7.7</v>
      </c>
      <c r="I66" s="34" t="s">
        <v>1502</v>
      </c>
      <c r="J66" s="2"/>
    </row>
    <row r="67" spans="1:10" hidden="1" x14ac:dyDescent="0.45">
      <c r="A67" s="26" t="s">
        <v>222</v>
      </c>
      <c r="B67" s="26">
        <v>1958</v>
      </c>
      <c r="C67" s="26">
        <v>27</v>
      </c>
      <c r="D67" s="26" t="s">
        <v>52</v>
      </c>
      <c r="E67" s="26" t="s">
        <v>17</v>
      </c>
      <c r="F67" s="26">
        <v>0.97145995755398162</v>
      </c>
      <c r="G67" s="27">
        <v>0.42893225338224195</v>
      </c>
      <c r="H67" s="27"/>
      <c r="I67" s="27"/>
      <c r="J67" s="2"/>
    </row>
    <row r="68" spans="1:10" hidden="1" x14ac:dyDescent="0.45">
      <c r="A68" s="24" t="s">
        <v>183</v>
      </c>
      <c r="B68" s="24">
        <v>1972</v>
      </c>
      <c r="C68" s="24">
        <v>30</v>
      </c>
      <c r="D68" s="24" t="s">
        <v>31</v>
      </c>
      <c r="E68" s="24" t="s">
        <v>13</v>
      </c>
      <c r="F68" s="24">
        <v>0.98827083914561709</v>
      </c>
      <c r="G68" s="25">
        <v>0.42745818007627528</v>
      </c>
      <c r="H68" s="25"/>
      <c r="I68" s="25"/>
      <c r="J68" s="2"/>
    </row>
    <row r="69" spans="1:10" hidden="1" x14ac:dyDescent="0.45">
      <c r="A69" s="26" t="s">
        <v>309</v>
      </c>
      <c r="B69" s="26">
        <v>1959</v>
      </c>
      <c r="C69" s="26">
        <v>24</v>
      </c>
      <c r="D69" s="26" t="s">
        <v>59</v>
      </c>
      <c r="E69" s="26" t="s">
        <v>13</v>
      </c>
      <c r="F69" s="26">
        <v>5.3210233892181803E-2</v>
      </c>
      <c r="G69" s="27">
        <v>0.42681328140725994</v>
      </c>
      <c r="H69" s="27"/>
      <c r="I69" s="27"/>
      <c r="J69" s="2"/>
    </row>
    <row r="70" spans="1:10" hidden="1" x14ac:dyDescent="0.45">
      <c r="A70" s="24" t="s">
        <v>205</v>
      </c>
      <c r="B70" s="24">
        <v>1958</v>
      </c>
      <c r="C70" s="24">
        <v>27</v>
      </c>
      <c r="D70" s="24" t="s">
        <v>65</v>
      </c>
      <c r="E70" s="24" t="s">
        <v>17</v>
      </c>
      <c r="F70" s="24">
        <v>0.96643211239669569</v>
      </c>
      <c r="G70" s="25">
        <v>0.42671229059715537</v>
      </c>
      <c r="H70" s="25"/>
      <c r="I70" s="25"/>
      <c r="J70" s="2"/>
    </row>
    <row r="71" spans="1:10" hidden="1" x14ac:dyDescent="0.45">
      <c r="A71" s="26" t="s">
        <v>288</v>
      </c>
      <c r="B71" s="26">
        <v>1953</v>
      </c>
      <c r="C71" s="26">
        <v>26</v>
      </c>
      <c r="D71" s="26" t="s">
        <v>228</v>
      </c>
      <c r="E71" s="26" t="s">
        <v>17</v>
      </c>
      <c r="F71" s="26">
        <v>0.89203286878856813</v>
      </c>
      <c r="G71" s="27">
        <v>0.42622932387686596</v>
      </c>
      <c r="H71" s="27"/>
      <c r="I71" s="27"/>
      <c r="J71" s="2"/>
    </row>
    <row r="72" spans="1:10" hidden="1" x14ac:dyDescent="0.45">
      <c r="A72" s="24" t="s">
        <v>246</v>
      </c>
      <c r="B72" s="24">
        <v>1950</v>
      </c>
      <c r="C72" s="24">
        <v>29</v>
      </c>
      <c r="D72" s="24" t="s">
        <v>25</v>
      </c>
      <c r="E72" s="24" t="s">
        <v>17</v>
      </c>
      <c r="F72" s="24">
        <v>0.12727248591453974</v>
      </c>
      <c r="G72" s="25">
        <v>0.42613597307913353</v>
      </c>
      <c r="H72" s="25"/>
      <c r="I72" s="25"/>
      <c r="J72" s="2"/>
    </row>
    <row r="73" spans="1:10" hidden="1" x14ac:dyDescent="0.45">
      <c r="A73" s="26" t="s">
        <v>212</v>
      </c>
      <c r="B73" s="26">
        <v>1955</v>
      </c>
      <c r="C73" s="26">
        <v>23</v>
      </c>
      <c r="D73" s="26" t="s">
        <v>22</v>
      </c>
      <c r="E73" s="26" t="s">
        <v>13</v>
      </c>
      <c r="F73" s="26">
        <v>0.81214026771154246</v>
      </c>
      <c r="G73" s="27">
        <v>0.42559857006553731</v>
      </c>
      <c r="H73" s="27"/>
      <c r="I73" s="27"/>
      <c r="J73" s="2"/>
    </row>
    <row r="74" spans="1:10" hidden="1" x14ac:dyDescent="0.45">
      <c r="A74" s="24" t="s">
        <v>152</v>
      </c>
      <c r="B74" s="24">
        <v>1983</v>
      </c>
      <c r="C74" s="24">
        <v>27</v>
      </c>
      <c r="D74" s="24" t="s">
        <v>19</v>
      </c>
      <c r="E74" s="24" t="s">
        <v>17</v>
      </c>
      <c r="F74" s="24">
        <v>0.71770987557872579</v>
      </c>
      <c r="G74" s="25">
        <v>0.42091525310722455</v>
      </c>
      <c r="H74" s="25"/>
      <c r="I74" s="25"/>
      <c r="J74" s="2"/>
    </row>
    <row r="75" spans="1:10" hidden="1" x14ac:dyDescent="0.45">
      <c r="A75" s="26" t="s">
        <v>175</v>
      </c>
      <c r="B75" s="26">
        <v>1979</v>
      </c>
      <c r="C75" s="26">
        <v>27</v>
      </c>
      <c r="D75" s="26" t="s">
        <v>40</v>
      </c>
      <c r="E75" s="26" t="s">
        <v>13</v>
      </c>
      <c r="F75" s="26">
        <v>0.87627826934151731</v>
      </c>
      <c r="G75" s="27">
        <v>0.41914530248917325</v>
      </c>
      <c r="H75" s="27"/>
      <c r="I75" s="27"/>
      <c r="J75" s="2"/>
    </row>
    <row r="76" spans="1:10" hidden="1" x14ac:dyDescent="0.45">
      <c r="A76" s="26" t="s">
        <v>67</v>
      </c>
      <c r="B76" s="26">
        <v>2011</v>
      </c>
      <c r="C76" s="26">
        <v>27</v>
      </c>
      <c r="D76" s="26" t="s">
        <v>43</v>
      </c>
      <c r="E76" s="26" t="s">
        <v>17</v>
      </c>
      <c r="F76" s="26">
        <v>0.87617623694926594</v>
      </c>
      <c r="G76" s="29">
        <v>0.41679747448380416</v>
      </c>
      <c r="H76" s="35">
        <v>7.7</v>
      </c>
      <c r="I76" s="34" t="s">
        <v>1499</v>
      </c>
      <c r="J76" s="2"/>
    </row>
    <row r="77" spans="1:10" hidden="1" x14ac:dyDescent="0.45">
      <c r="A77" s="26" t="s">
        <v>195</v>
      </c>
      <c r="B77" s="26">
        <v>1967</v>
      </c>
      <c r="C77" s="26">
        <v>27</v>
      </c>
      <c r="D77" s="26" t="s">
        <v>40</v>
      </c>
      <c r="E77" s="26" t="s">
        <v>13</v>
      </c>
      <c r="F77" s="26">
        <v>0.9992552136666577</v>
      </c>
      <c r="G77" s="27">
        <v>0.41620246940943117</v>
      </c>
      <c r="H77" s="27"/>
      <c r="I77" s="27"/>
      <c r="J77" s="2"/>
    </row>
    <row r="78" spans="1:10" hidden="1" x14ac:dyDescent="0.45">
      <c r="A78" s="24" t="s">
        <v>510</v>
      </c>
      <c r="B78" s="24">
        <v>1988</v>
      </c>
      <c r="C78" s="24">
        <v>26</v>
      </c>
      <c r="D78" s="24" t="s">
        <v>313</v>
      </c>
      <c r="E78" s="24" t="s">
        <v>17</v>
      </c>
      <c r="F78" s="24">
        <v>0.49491965364495488</v>
      </c>
      <c r="G78" s="25">
        <v>0.41480117358292107</v>
      </c>
      <c r="H78" s="25"/>
      <c r="I78" s="25"/>
      <c r="J78" s="2"/>
    </row>
    <row r="79" spans="1:10" hidden="1" x14ac:dyDescent="0.45">
      <c r="A79" s="26" t="s">
        <v>328</v>
      </c>
      <c r="B79" s="26">
        <v>1972</v>
      </c>
      <c r="C79" s="26">
        <v>26</v>
      </c>
      <c r="D79" s="26" t="s">
        <v>22</v>
      </c>
      <c r="E79" s="26" t="s">
        <v>13</v>
      </c>
      <c r="F79" s="26">
        <v>0.95799366297151811</v>
      </c>
      <c r="G79" s="27">
        <v>0.41436235035775604</v>
      </c>
      <c r="H79" s="27"/>
      <c r="I79" s="27"/>
      <c r="J79" s="2"/>
    </row>
    <row r="80" spans="1:10" hidden="1" x14ac:dyDescent="0.45">
      <c r="A80" s="24" t="s">
        <v>246</v>
      </c>
      <c r="B80" s="24">
        <v>1951</v>
      </c>
      <c r="C80" s="24">
        <v>30</v>
      </c>
      <c r="D80" s="24" t="s">
        <v>25</v>
      </c>
      <c r="E80" s="24" t="s">
        <v>17</v>
      </c>
      <c r="F80" s="24">
        <v>0.94043346441626907</v>
      </c>
      <c r="G80" s="25">
        <v>0.40867050292469342</v>
      </c>
      <c r="H80" s="25"/>
      <c r="I80" s="25"/>
      <c r="J80" s="2"/>
    </row>
    <row r="81" spans="1:10" hidden="1" x14ac:dyDescent="0.45">
      <c r="A81" s="26" t="s">
        <v>78</v>
      </c>
      <c r="B81" s="26">
        <v>2005</v>
      </c>
      <c r="C81" s="26">
        <v>25</v>
      </c>
      <c r="D81" s="26" t="s">
        <v>25</v>
      </c>
      <c r="E81" s="26" t="s">
        <v>17</v>
      </c>
      <c r="F81" s="26">
        <v>0.8611972834596141</v>
      </c>
      <c r="G81" s="29">
        <v>0.4069789495171785</v>
      </c>
      <c r="H81" s="35">
        <v>8.4</v>
      </c>
      <c r="I81" s="34" t="s">
        <v>1499</v>
      </c>
      <c r="J81" s="2"/>
    </row>
    <row r="82" spans="1:10" hidden="1" x14ac:dyDescent="0.45">
      <c r="A82" s="26" t="s">
        <v>78</v>
      </c>
      <c r="B82" s="26">
        <v>2009</v>
      </c>
      <c r="C82" s="26">
        <v>29</v>
      </c>
      <c r="D82" s="26" t="s">
        <v>25</v>
      </c>
      <c r="E82" s="26" t="s">
        <v>17</v>
      </c>
      <c r="F82" s="26">
        <v>0.9814935891781229</v>
      </c>
      <c r="G82" s="29">
        <v>0.40397451525953837</v>
      </c>
      <c r="H82" s="35">
        <v>9.6999999999999993</v>
      </c>
      <c r="I82" s="34" t="s">
        <v>1499</v>
      </c>
      <c r="J82" s="2"/>
    </row>
    <row r="83" spans="1:10" hidden="1" x14ac:dyDescent="0.45">
      <c r="A83" s="26" t="s">
        <v>91</v>
      </c>
      <c r="B83" s="26">
        <v>1990</v>
      </c>
      <c r="C83" s="26">
        <v>25</v>
      </c>
      <c r="D83" s="26" t="s">
        <v>62</v>
      </c>
      <c r="E83" s="26" t="s">
        <v>17</v>
      </c>
      <c r="F83" s="26">
        <v>0.82414821813333561</v>
      </c>
      <c r="G83" s="27">
        <v>0.39598196038370542</v>
      </c>
      <c r="H83" s="27"/>
      <c r="I83" s="27"/>
      <c r="J83" s="2"/>
    </row>
    <row r="84" spans="1:10" hidden="1" x14ac:dyDescent="0.45">
      <c r="A84" s="24" t="s">
        <v>205</v>
      </c>
      <c r="B84" s="24">
        <v>1960</v>
      </c>
      <c r="C84" s="24">
        <v>29</v>
      </c>
      <c r="D84" s="24" t="s">
        <v>65</v>
      </c>
      <c r="E84" s="24" t="s">
        <v>17</v>
      </c>
      <c r="F84" s="24">
        <v>0.83874767690887053</v>
      </c>
      <c r="G84" s="25">
        <v>0.39349198715665146</v>
      </c>
      <c r="H84" s="25"/>
      <c r="I84" s="25"/>
      <c r="J84" s="2"/>
    </row>
    <row r="85" spans="1:10" hidden="1" x14ac:dyDescent="0.45">
      <c r="A85" s="26" t="s">
        <v>288</v>
      </c>
      <c r="B85" s="26">
        <v>1950</v>
      </c>
      <c r="C85" s="26">
        <v>23</v>
      </c>
      <c r="D85" s="26" t="s">
        <v>228</v>
      </c>
      <c r="E85" s="26" t="s">
        <v>17</v>
      </c>
      <c r="F85" s="26">
        <v>0.11605796746318857</v>
      </c>
      <c r="G85" s="27">
        <v>0.38858732539978086</v>
      </c>
      <c r="H85" s="27"/>
      <c r="I85" s="27"/>
      <c r="J85" s="2"/>
    </row>
    <row r="86" spans="1:10" hidden="1" x14ac:dyDescent="0.45">
      <c r="A86" s="26" t="s">
        <v>429</v>
      </c>
      <c r="B86" s="26">
        <v>2023</v>
      </c>
      <c r="C86" s="26">
        <v>29</v>
      </c>
      <c r="D86" s="26" t="s">
        <v>70</v>
      </c>
      <c r="E86" s="26" t="s">
        <v>13</v>
      </c>
      <c r="F86" s="26">
        <v>0.72756939315336588</v>
      </c>
      <c r="G86" s="29">
        <v>0.3884263260174079</v>
      </c>
      <c r="H86" s="35"/>
      <c r="I86" s="34"/>
      <c r="J86" s="2"/>
    </row>
    <row r="87" spans="1:10" hidden="1" x14ac:dyDescent="0.45">
      <c r="A87" s="26" t="s">
        <v>146</v>
      </c>
      <c r="B87" s="26">
        <v>1986</v>
      </c>
      <c r="C87" s="26">
        <v>25</v>
      </c>
      <c r="D87" s="26" t="s">
        <v>22</v>
      </c>
      <c r="E87" s="26" t="s">
        <v>13</v>
      </c>
      <c r="F87" s="26">
        <v>0.9518194640281995</v>
      </c>
      <c r="G87" s="27">
        <v>0.38588563931056291</v>
      </c>
      <c r="H87" s="27"/>
      <c r="I87" s="27"/>
      <c r="J87" s="2"/>
    </row>
    <row r="88" spans="1:10" hidden="1" x14ac:dyDescent="0.45">
      <c r="A88" s="26" t="s">
        <v>281</v>
      </c>
      <c r="B88" s="26">
        <v>2003</v>
      </c>
      <c r="C88" s="26">
        <v>27</v>
      </c>
      <c r="D88" s="26" t="s">
        <v>70</v>
      </c>
      <c r="E88" s="26" t="s">
        <v>13</v>
      </c>
      <c r="F88" s="26">
        <v>0.74431370431575639</v>
      </c>
      <c r="G88" s="29">
        <v>0.38471287745005944</v>
      </c>
      <c r="H88" s="35">
        <v>8.4</v>
      </c>
      <c r="I88" s="34" t="s">
        <v>1499</v>
      </c>
      <c r="J88" s="2"/>
    </row>
    <row r="89" spans="1:10" hidden="1" x14ac:dyDescent="0.45">
      <c r="A89" s="26" t="s">
        <v>205</v>
      </c>
      <c r="B89" s="26">
        <v>1956</v>
      </c>
      <c r="C89" s="26">
        <v>25</v>
      </c>
      <c r="D89" s="26" t="s">
        <v>233</v>
      </c>
      <c r="E89" s="26" t="s">
        <v>17</v>
      </c>
      <c r="F89" s="26">
        <v>0.29006787622905672</v>
      </c>
      <c r="G89" s="27">
        <v>0.38092555066526174</v>
      </c>
      <c r="H89" s="27"/>
      <c r="I89" s="27"/>
      <c r="J89" s="2"/>
    </row>
    <row r="90" spans="1:10" hidden="1" x14ac:dyDescent="0.45">
      <c r="A90" s="26" t="s">
        <v>88</v>
      </c>
      <c r="B90" s="26">
        <v>2004</v>
      </c>
      <c r="C90" s="26">
        <v>29</v>
      </c>
      <c r="D90" s="26" t="s">
        <v>89</v>
      </c>
      <c r="E90" s="26" t="s">
        <v>13</v>
      </c>
      <c r="F90" s="26">
        <v>0.71670743739203657</v>
      </c>
      <c r="G90" s="29">
        <v>0.38056033588217608</v>
      </c>
      <c r="H90" s="35">
        <v>5.6</v>
      </c>
      <c r="I90" s="34" t="s">
        <v>1499</v>
      </c>
      <c r="J90" s="2"/>
    </row>
    <row r="91" spans="1:10" hidden="1" x14ac:dyDescent="0.45">
      <c r="A91" s="26" t="s">
        <v>334</v>
      </c>
      <c r="B91" s="26">
        <v>2006</v>
      </c>
      <c r="C91" s="26">
        <v>32</v>
      </c>
      <c r="D91" s="26" t="s">
        <v>22</v>
      </c>
      <c r="E91" s="26" t="s">
        <v>13</v>
      </c>
      <c r="F91" s="26">
        <v>0.18868159415853797</v>
      </c>
      <c r="G91" s="29">
        <v>0.37926826925636031</v>
      </c>
      <c r="H91" s="35"/>
      <c r="I91" s="34"/>
      <c r="J91" s="2"/>
    </row>
    <row r="92" spans="1:10" hidden="1" x14ac:dyDescent="0.45">
      <c r="A92" s="26" t="s">
        <v>370</v>
      </c>
      <c r="B92" s="26">
        <v>2018</v>
      </c>
      <c r="C92" s="26">
        <v>25</v>
      </c>
      <c r="D92" s="26" t="s">
        <v>556</v>
      </c>
      <c r="E92" s="26" t="s">
        <v>17</v>
      </c>
      <c r="F92" s="26">
        <v>0.57289079770160223</v>
      </c>
      <c r="G92" s="29">
        <v>0.37613931324961941</v>
      </c>
      <c r="H92" s="35"/>
      <c r="I92" s="34"/>
      <c r="J92" s="2"/>
    </row>
    <row r="93" spans="1:10" hidden="1" x14ac:dyDescent="0.45">
      <c r="A93" s="26" t="s">
        <v>193</v>
      </c>
      <c r="B93" s="26">
        <v>1968</v>
      </c>
      <c r="C93" s="26">
        <v>30</v>
      </c>
      <c r="D93" s="26" t="s">
        <v>65</v>
      </c>
      <c r="E93" s="26" t="s">
        <v>17</v>
      </c>
      <c r="F93" s="26">
        <v>0.62236289580517656</v>
      </c>
      <c r="G93" s="27">
        <v>0.37376339701786138</v>
      </c>
      <c r="H93" s="27"/>
      <c r="I93" s="27"/>
      <c r="J93" s="2"/>
    </row>
    <row r="94" spans="1:10" hidden="1" x14ac:dyDescent="0.45">
      <c r="A94" s="26" t="s">
        <v>34</v>
      </c>
      <c r="B94" s="26">
        <v>2019</v>
      </c>
      <c r="C94" s="26">
        <v>27</v>
      </c>
      <c r="D94" s="26" t="s">
        <v>15</v>
      </c>
      <c r="E94" s="26" t="s">
        <v>13</v>
      </c>
      <c r="F94" s="26">
        <v>0.58114636575599765</v>
      </c>
      <c r="G94" s="29">
        <v>0.37322980959269575</v>
      </c>
      <c r="H94" s="35">
        <v>7.9</v>
      </c>
      <c r="I94" s="34" t="s">
        <v>1499</v>
      </c>
      <c r="J94" s="2"/>
    </row>
    <row r="95" spans="1:10" hidden="1" x14ac:dyDescent="0.45">
      <c r="A95" s="26" t="s">
        <v>350</v>
      </c>
      <c r="B95" s="26">
        <v>1986</v>
      </c>
      <c r="C95" s="26">
        <v>26</v>
      </c>
      <c r="D95" s="26" t="s">
        <v>76</v>
      </c>
      <c r="E95" s="26" t="s">
        <v>13</v>
      </c>
      <c r="F95" s="26">
        <v>0.90924435741387399</v>
      </c>
      <c r="G95" s="27">
        <v>0.36862488466592203</v>
      </c>
      <c r="H95" s="27"/>
      <c r="I95" s="27"/>
      <c r="J95" s="2"/>
    </row>
    <row r="96" spans="1:10" hidden="1" x14ac:dyDescent="0.45">
      <c r="A96" s="24" t="s">
        <v>330</v>
      </c>
      <c r="B96" s="24">
        <v>1949</v>
      </c>
      <c r="C96" s="24">
        <v>26</v>
      </c>
      <c r="D96" s="24" t="s">
        <v>62</v>
      </c>
      <c r="E96" s="24" t="s">
        <v>17</v>
      </c>
      <c r="F96" s="24">
        <v>0.85960980831997191</v>
      </c>
      <c r="G96" s="25">
        <v>0.36490535231592369</v>
      </c>
      <c r="H96" s="25"/>
      <c r="I96" s="25"/>
      <c r="J96" s="2"/>
    </row>
    <row r="97" spans="1:10" hidden="1" x14ac:dyDescent="0.45">
      <c r="A97" s="26" t="s">
        <v>309</v>
      </c>
      <c r="B97" s="26">
        <v>1963</v>
      </c>
      <c r="C97" s="26">
        <v>28</v>
      </c>
      <c r="D97" s="26" t="s">
        <v>59</v>
      </c>
      <c r="E97" s="26" t="s">
        <v>13</v>
      </c>
      <c r="F97" s="26">
        <v>2.2849565076282202E-2</v>
      </c>
      <c r="G97" s="27">
        <v>0.36152366985959289</v>
      </c>
      <c r="H97" s="27"/>
      <c r="I97" s="27"/>
      <c r="J97" s="2"/>
    </row>
    <row r="98" spans="1:10" hidden="1" x14ac:dyDescent="0.45">
      <c r="A98" s="26" t="s">
        <v>42</v>
      </c>
      <c r="B98" s="26">
        <v>2019</v>
      </c>
      <c r="C98" s="26">
        <v>27</v>
      </c>
      <c r="D98" s="26" t="s">
        <v>43</v>
      </c>
      <c r="E98" s="26" t="s">
        <v>17</v>
      </c>
      <c r="F98" s="26">
        <v>0.73123505927042509</v>
      </c>
      <c r="G98" s="29">
        <v>0.36108502966246464</v>
      </c>
      <c r="H98" s="35"/>
      <c r="I98" s="34"/>
      <c r="J98" s="2"/>
    </row>
    <row r="99" spans="1:10" hidden="1" x14ac:dyDescent="0.45">
      <c r="A99" s="26" t="s">
        <v>240</v>
      </c>
      <c r="B99" s="26">
        <v>1954</v>
      </c>
      <c r="C99" s="26">
        <v>35</v>
      </c>
      <c r="D99" s="26" t="s">
        <v>40</v>
      </c>
      <c r="E99" s="26" t="s">
        <v>13</v>
      </c>
      <c r="F99" s="26">
        <v>0.31249155546784702</v>
      </c>
      <c r="G99" s="27">
        <v>0.35947206092931744</v>
      </c>
      <c r="H99" s="27"/>
      <c r="I99" s="27"/>
      <c r="J99" s="2"/>
    </row>
    <row r="100" spans="1:10" hidden="1" x14ac:dyDescent="0.45">
      <c r="A100" s="26" t="s">
        <v>281</v>
      </c>
      <c r="B100" s="26">
        <v>2000</v>
      </c>
      <c r="C100" s="26">
        <v>24</v>
      </c>
      <c r="D100" s="26" t="s">
        <v>97</v>
      </c>
      <c r="E100" s="26" t="s">
        <v>13</v>
      </c>
      <c r="F100" s="26">
        <v>0.79234008205932094</v>
      </c>
      <c r="G100" s="29">
        <v>0.35815174643486991</v>
      </c>
      <c r="H100" s="35"/>
      <c r="I100" s="34"/>
      <c r="J100" s="2"/>
    </row>
    <row r="101" spans="1:10" hidden="1" x14ac:dyDescent="0.45">
      <c r="A101" s="26" t="s">
        <v>410</v>
      </c>
      <c r="B101" s="26">
        <v>1994</v>
      </c>
      <c r="C101" s="26">
        <v>27</v>
      </c>
      <c r="D101" s="26" t="s">
        <v>235</v>
      </c>
      <c r="E101" s="26" t="s">
        <v>13</v>
      </c>
      <c r="F101" s="26">
        <v>0.52366100607209365</v>
      </c>
      <c r="G101" s="29">
        <v>0.35565273412533938</v>
      </c>
      <c r="H101" s="35"/>
      <c r="I101" s="34"/>
      <c r="J101" s="2"/>
    </row>
    <row r="102" spans="1:10" hidden="1" x14ac:dyDescent="0.45">
      <c r="A102" s="24" t="s">
        <v>150</v>
      </c>
      <c r="B102" s="24">
        <v>1990</v>
      </c>
      <c r="C102" s="24">
        <v>30</v>
      </c>
      <c r="D102" s="24" t="s">
        <v>52</v>
      </c>
      <c r="E102" s="24" t="s">
        <v>17</v>
      </c>
      <c r="F102" s="24">
        <v>0.7381594697883257</v>
      </c>
      <c r="G102" s="25">
        <v>0.35466658483424413</v>
      </c>
      <c r="H102" s="25"/>
      <c r="I102" s="25"/>
      <c r="J102" s="2"/>
    </row>
    <row r="103" spans="1:10" hidden="1" x14ac:dyDescent="0.45">
      <c r="A103" s="26" t="s">
        <v>144</v>
      </c>
      <c r="B103" s="26">
        <v>1974</v>
      </c>
      <c r="C103" s="26">
        <v>24</v>
      </c>
      <c r="D103" s="26" t="s">
        <v>28</v>
      </c>
      <c r="E103" s="26" t="s">
        <v>17</v>
      </c>
      <c r="F103" s="26">
        <v>0.55357451770920563</v>
      </c>
      <c r="G103" s="27">
        <v>0.35341785122050889</v>
      </c>
      <c r="H103" s="27"/>
      <c r="I103" s="27"/>
      <c r="J103" s="2"/>
    </row>
    <row r="104" spans="1:10" hidden="1" x14ac:dyDescent="0.45">
      <c r="A104" s="24" t="s">
        <v>150</v>
      </c>
      <c r="B104" s="24">
        <v>1984</v>
      </c>
      <c r="C104" s="24">
        <v>24</v>
      </c>
      <c r="D104" s="24" t="s">
        <v>52</v>
      </c>
      <c r="E104" s="24" t="s">
        <v>17</v>
      </c>
      <c r="F104" s="24">
        <v>0.49102944106149088</v>
      </c>
      <c r="G104" s="25">
        <v>0.35156883647370241</v>
      </c>
      <c r="H104" s="25"/>
      <c r="I104" s="25"/>
      <c r="J104" s="2"/>
    </row>
    <row r="105" spans="1:10" hidden="1" x14ac:dyDescent="0.45">
      <c r="A105" s="26" t="s">
        <v>34</v>
      </c>
      <c r="B105" s="26">
        <v>2012</v>
      </c>
      <c r="C105" s="26">
        <v>20</v>
      </c>
      <c r="D105" s="26" t="s">
        <v>15</v>
      </c>
      <c r="E105" s="26" t="s">
        <v>13</v>
      </c>
      <c r="F105" s="26">
        <v>0.98831744939620481</v>
      </c>
      <c r="G105" s="29">
        <v>0.34787862336858139</v>
      </c>
      <c r="H105" s="35"/>
      <c r="I105" s="34"/>
      <c r="J105" s="2"/>
    </row>
    <row r="106" spans="1:10" hidden="1" x14ac:dyDescent="0.45">
      <c r="A106" s="26" t="s">
        <v>61</v>
      </c>
      <c r="B106" s="26">
        <v>2012</v>
      </c>
      <c r="C106" s="26">
        <v>25</v>
      </c>
      <c r="D106" s="26" t="s">
        <v>62</v>
      </c>
      <c r="E106" s="26" t="s">
        <v>17</v>
      </c>
      <c r="F106" s="26">
        <v>0.93322492600586449</v>
      </c>
      <c r="G106" s="29">
        <v>0.34750850245329551</v>
      </c>
      <c r="H106" s="35"/>
      <c r="I106" s="34"/>
      <c r="J106" s="2"/>
    </row>
    <row r="107" spans="1:10" hidden="1" x14ac:dyDescent="0.45">
      <c r="A107" s="26" t="s">
        <v>167</v>
      </c>
      <c r="B107" s="26">
        <v>1973</v>
      </c>
      <c r="C107" s="26">
        <v>27</v>
      </c>
      <c r="D107" s="26" t="s">
        <v>76</v>
      </c>
      <c r="E107" s="26" t="s">
        <v>13</v>
      </c>
      <c r="F107" s="26">
        <v>0.35156424355144722</v>
      </c>
      <c r="G107" s="27">
        <v>0.34427786578450947</v>
      </c>
      <c r="H107" s="27"/>
      <c r="I107" s="27"/>
      <c r="J107" s="2"/>
    </row>
    <row r="108" spans="1:10" hidden="1" x14ac:dyDescent="0.45">
      <c r="A108" s="24" t="s">
        <v>205</v>
      </c>
      <c r="B108" s="24">
        <v>1955</v>
      </c>
      <c r="C108" s="24">
        <v>24</v>
      </c>
      <c r="D108" s="24" t="s">
        <v>233</v>
      </c>
      <c r="E108" s="24" t="s">
        <v>17</v>
      </c>
      <c r="F108" s="24">
        <v>0.98302333282904519</v>
      </c>
      <c r="G108" s="25">
        <v>0.34127960068305219</v>
      </c>
      <c r="H108" s="25"/>
      <c r="I108" s="25"/>
      <c r="J108" s="2"/>
    </row>
    <row r="109" spans="1:10" hidden="1" x14ac:dyDescent="0.45">
      <c r="A109" s="26" t="s">
        <v>205</v>
      </c>
      <c r="B109" s="26">
        <v>1957</v>
      </c>
      <c r="C109" s="26">
        <v>26</v>
      </c>
      <c r="D109" s="26" t="s">
        <v>233</v>
      </c>
      <c r="E109" s="26" t="s">
        <v>17</v>
      </c>
      <c r="F109" s="26">
        <v>0.96342179495542035</v>
      </c>
      <c r="G109" s="27">
        <v>0.34088892182375641</v>
      </c>
      <c r="H109" s="27"/>
      <c r="I109" s="27"/>
      <c r="J109" s="2"/>
    </row>
    <row r="110" spans="1:10" hidden="1" x14ac:dyDescent="0.45">
      <c r="A110" s="24" t="s">
        <v>246</v>
      </c>
      <c r="B110" s="24">
        <v>1949</v>
      </c>
      <c r="C110" s="24">
        <v>28</v>
      </c>
      <c r="D110" s="24" t="s">
        <v>25</v>
      </c>
      <c r="E110" s="24" t="s">
        <v>17</v>
      </c>
      <c r="F110" s="24">
        <v>0.80301286195538313</v>
      </c>
      <c r="G110" s="25">
        <v>0.34087988348892279</v>
      </c>
      <c r="H110" s="25"/>
      <c r="I110" s="25"/>
      <c r="J110" s="2"/>
    </row>
    <row r="111" spans="1:10" hidden="1" x14ac:dyDescent="0.45">
      <c r="A111" s="26" t="s">
        <v>91</v>
      </c>
      <c r="B111" s="26">
        <v>2002</v>
      </c>
      <c r="C111" s="26">
        <v>37</v>
      </c>
      <c r="D111" s="26" t="s">
        <v>65</v>
      </c>
      <c r="E111" s="26" t="s">
        <v>17</v>
      </c>
      <c r="F111" s="26">
        <v>0.99995803227326885</v>
      </c>
      <c r="G111" s="29">
        <v>0.34061082431139261</v>
      </c>
      <c r="H111" s="35"/>
      <c r="I111" s="34"/>
      <c r="J111" s="2"/>
    </row>
    <row r="112" spans="1:10" hidden="1" x14ac:dyDescent="0.45">
      <c r="A112" s="24" t="s">
        <v>244</v>
      </c>
      <c r="B112" s="24">
        <v>1948</v>
      </c>
      <c r="C112" s="24">
        <v>30</v>
      </c>
      <c r="D112" s="24" t="s">
        <v>235</v>
      </c>
      <c r="E112" s="24" t="s">
        <v>13</v>
      </c>
      <c r="F112" s="24">
        <v>0.73805468513740558</v>
      </c>
      <c r="G112" s="25">
        <v>0.34012598993499515</v>
      </c>
      <c r="H112" s="25"/>
      <c r="I112" s="25"/>
      <c r="J112" s="2"/>
    </row>
    <row r="113" spans="1:10" hidden="1" x14ac:dyDescent="0.45">
      <c r="A113" s="26" t="s">
        <v>329</v>
      </c>
      <c r="B113" s="26">
        <v>1953</v>
      </c>
      <c r="C113" s="26">
        <v>21</v>
      </c>
      <c r="D113" s="26" t="s">
        <v>226</v>
      </c>
      <c r="E113" s="26" t="s">
        <v>17</v>
      </c>
      <c r="F113" s="26">
        <v>0.71059279989527846</v>
      </c>
      <c r="G113" s="27">
        <v>0.33953400065006117</v>
      </c>
      <c r="H113" s="27"/>
      <c r="I113" s="27"/>
      <c r="J113" s="2"/>
    </row>
    <row r="114" spans="1:10" hidden="1" x14ac:dyDescent="0.45">
      <c r="A114" s="26" t="s">
        <v>58</v>
      </c>
      <c r="B114" s="26">
        <v>2012</v>
      </c>
      <c r="C114" s="26">
        <v>29</v>
      </c>
      <c r="D114" s="26" t="s">
        <v>59</v>
      </c>
      <c r="E114" s="26" t="s">
        <v>13</v>
      </c>
      <c r="F114" s="26">
        <v>0.96152819032793324</v>
      </c>
      <c r="G114" s="29">
        <v>0.33844905135057429</v>
      </c>
      <c r="H114" s="35"/>
      <c r="I114" s="34"/>
      <c r="J114" s="2"/>
    </row>
    <row r="115" spans="1:10" hidden="1" x14ac:dyDescent="0.45">
      <c r="A115" s="26" t="s">
        <v>248</v>
      </c>
      <c r="B115" s="26">
        <v>1948</v>
      </c>
      <c r="C115" s="26">
        <v>33</v>
      </c>
      <c r="D115" s="26" t="s">
        <v>22</v>
      </c>
      <c r="E115" s="26" t="s">
        <v>13</v>
      </c>
      <c r="F115" s="26">
        <v>0.73121700412915847</v>
      </c>
      <c r="G115" s="27">
        <v>0.33697490496985227</v>
      </c>
      <c r="H115" s="27"/>
      <c r="I115" s="27"/>
      <c r="J115" s="2"/>
    </row>
    <row r="116" spans="1:10" x14ac:dyDescent="0.45">
      <c r="A116" s="26" t="s">
        <v>21</v>
      </c>
      <c r="B116" s="26">
        <v>2022</v>
      </c>
      <c r="C116" s="26">
        <v>30</v>
      </c>
      <c r="D116" s="26" t="s">
        <v>22</v>
      </c>
      <c r="E116" s="26" t="s">
        <v>13</v>
      </c>
      <c r="F116" s="26">
        <v>0.99996977889239791</v>
      </c>
      <c r="G116" s="29">
        <v>0.33688990586601203</v>
      </c>
      <c r="H116" s="35"/>
      <c r="I116" s="34"/>
      <c r="J116" s="2"/>
    </row>
    <row r="117" spans="1:10" hidden="1" x14ac:dyDescent="0.45">
      <c r="A117" s="26" t="s">
        <v>225</v>
      </c>
      <c r="B117" s="26">
        <v>1957</v>
      </c>
      <c r="C117" s="26">
        <v>23</v>
      </c>
      <c r="D117" s="26" t="s">
        <v>226</v>
      </c>
      <c r="E117" s="26" t="s">
        <v>17</v>
      </c>
      <c r="F117" s="26">
        <v>0.94673782522952599</v>
      </c>
      <c r="G117" s="27">
        <v>0.33498560877709288</v>
      </c>
      <c r="H117" s="27"/>
      <c r="I117" s="27"/>
      <c r="J117" s="2"/>
    </row>
    <row r="118" spans="1:10" hidden="1" x14ac:dyDescent="0.45">
      <c r="A118" s="26" t="s">
        <v>14</v>
      </c>
      <c r="B118" s="26">
        <v>2023</v>
      </c>
      <c r="C118" s="26">
        <v>28</v>
      </c>
      <c r="D118" s="26" t="s">
        <v>15</v>
      </c>
      <c r="E118" s="26" t="s">
        <v>13</v>
      </c>
      <c r="F118" s="26">
        <v>0.62666270165206073</v>
      </c>
      <c r="G118" s="29">
        <v>0.33455542955136869</v>
      </c>
      <c r="H118" s="35"/>
      <c r="I118" s="34"/>
      <c r="J118" s="2"/>
    </row>
    <row r="119" spans="1:10" hidden="1" x14ac:dyDescent="0.45">
      <c r="A119" s="26" t="s">
        <v>36</v>
      </c>
      <c r="B119" s="26">
        <v>2019</v>
      </c>
      <c r="C119" s="26">
        <v>23</v>
      </c>
      <c r="D119" s="26" t="s">
        <v>37</v>
      </c>
      <c r="E119" s="26" t="s">
        <v>17</v>
      </c>
      <c r="F119" s="26">
        <v>0.67540643892200303</v>
      </c>
      <c r="G119" s="29">
        <v>0.33351676856918833</v>
      </c>
      <c r="H119" s="35"/>
      <c r="I119" s="34"/>
      <c r="J119" s="2"/>
    </row>
    <row r="120" spans="1:10" hidden="1" x14ac:dyDescent="0.45">
      <c r="A120" s="24" t="s">
        <v>91</v>
      </c>
      <c r="B120" s="24">
        <v>1992</v>
      </c>
      <c r="C120" s="24">
        <v>27</v>
      </c>
      <c r="D120" s="24" t="s">
        <v>62</v>
      </c>
      <c r="E120" s="24" t="s">
        <v>17</v>
      </c>
      <c r="F120" s="24">
        <v>0.99359927706134699</v>
      </c>
      <c r="G120" s="25">
        <v>0.33341455237336459</v>
      </c>
      <c r="H120" s="25"/>
      <c r="I120" s="25"/>
      <c r="J120" s="2"/>
    </row>
    <row r="121" spans="1:10" x14ac:dyDescent="0.45">
      <c r="A121" s="26" t="s">
        <v>447</v>
      </c>
      <c r="B121" s="26">
        <v>2022</v>
      </c>
      <c r="C121" s="26">
        <v>25</v>
      </c>
      <c r="D121" s="26" t="s">
        <v>46</v>
      </c>
      <c r="E121" s="26" t="s">
        <v>13</v>
      </c>
      <c r="F121" s="26">
        <v>0.69830260165461211</v>
      </c>
      <c r="G121" s="29">
        <v>0.23525820750101673</v>
      </c>
      <c r="H121" s="35"/>
      <c r="I121" s="34"/>
      <c r="J121" s="2"/>
    </row>
    <row r="122" spans="1:10" hidden="1" x14ac:dyDescent="0.45">
      <c r="A122" s="24" t="s">
        <v>137</v>
      </c>
      <c r="B122" s="24">
        <v>1988</v>
      </c>
      <c r="C122" s="24">
        <v>23</v>
      </c>
      <c r="D122" s="24" t="s">
        <v>94</v>
      </c>
      <c r="E122" s="24" t="s">
        <v>13</v>
      </c>
      <c r="F122" s="24">
        <v>0.98655594170415217</v>
      </c>
      <c r="G122" s="25">
        <v>0.32913657284956371</v>
      </c>
      <c r="H122" s="25"/>
      <c r="I122" s="25"/>
      <c r="J122" s="2"/>
    </row>
    <row r="123" spans="1:10" hidden="1" x14ac:dyDescent="0.45">
      <c r="A123" s="26" t="s">
        <v>240</v>
      </c>
      <c r="B123" s="26">
        <v>1951</v>
      </c>
      <c r="C123" s="26">
        <v>32</v>
      </c>
      <c r="D123" s="26" t="s">
        <v>40</v>
      </c>
      <c r="E123" s="26" t="s">
        <v>13</v>
      </c>
      <c r="F123" s="26">
        <v>1.3570283949680396E-2</v>
      </c>
      <c r="G123" s="27">
        <v>0.32782269971023026</v>
      </c>
      <c r="H123" s="27"/>
      <c r="I123" s="27"/>
      <c r="J123" s="2"/>
    </row>
    <row r="124" spans="1:10" hidden="1" x14ac:dyDescent="0.45">
      <c r="A124" s="26" t="s">
        <v>473</v>
      </c>
      <c r="B124" s="26">
        <v>2021</v>
      </c>
      <c r="C124" s="26">
        <v>22</v>
      </c>
      <c r="D124" s="26" t="s">
        <v>117</v>
      </c>
      <c r="E124" s="26" t="s">
        <v>17</v>
      </c>
      <c r="F124" s="26">
        <v>0.55739377425977543</v>
      </c>
      <c r="G124" s="29">
        <v>0.32700170836466219</v>
      </c>
      <c r="H124" s="35"/>
      <c r="I124" s="34"/>
      <c r="J124" s="2"/>
    </row>
    <row r="125" spans="1:10" hidden="1" x14ac:dyDescent="0.45">
      <c r="A125" s="26" t="s">
        <v>325</v>
      </c>
      <c r="B125" s="26">
        <v>1951</v>
      </c>
      <c r="C125" s="26">
        <v>27</v>
      </c>
      <c r="D125" s="26" t="s">
        <v>699</v>
      </c>
      <c r="E125" s="26" t="s">
        <v>13</v>
      </c>
      <c r="F125" s="26">
        <v>1.3511265662670026E-2</v>
      </c>
      <c r="G125" s="27">
        <v>0.32639697168185927</v>
      </c>
      <c r="H125" s="27"/>
      <c r="I125" s="27"/>
      <c r="J125" s="2"/>
    </row>
    <row r="126" spans="1:10" hidden="1" x14ac:dyDescent="0.45">
      <c r="A126" s="24" t="s">
        <v>142</v>
      </c>
      <c r="B126" s="24">
        <v>1983</v>
      </c>
      <c r="C126" s="24">
        <v>28</v>
      </c>
      <c r="D126" s="24" t="s">
        <v>301</v>
      </c>
      <c r="E126" s="24" t="s">
        <v>17</v>
      </c>
      <c r="F126" s="24">
        <v>0.55355240245122017</v>
      </c>
      <c r="G126" s="25">
        <v>0.32464183302199789</v>
      </c>
      <c r="H126" s="25"/>
      <c r="I126" s="25"/>
      <c r="J126" s="2"/>
    </row>
    <row r="127" spans="1:10" hidden="1" x14ac:dyDescent="0.45">
      <c r="A127" s="26" t="s">
        <v>350</v>
      </c>
      <c r="B127" s="26">
        <v>1988</v>
      </c>
      <c r="C127" s="26">
        <v>28</v>
      </c>
      <c r="D127" s="26" t="s">
        <v>76</v>
      </c>
      <c r="E127" s="26" t="s">
        <v>13</v>
      </c>
      <c r="F127" s="26">
        <v>0.96999653090140625</v>
      </c>
      <c r="G127" s="27">
        <v>0.32361199234720611</v>
      </c>
      <c r="H127" s="27"/>
      <c r="I127" s="27"/>
      <c r="J127" s="2"/>
    </row>
    <row r="128" spans="1:10" hidden="1" x14ac:dyDescent="0.45">
      <c r="A128" s="24" t="s">
        <v>695</v>
      </c>
      <c r="B128" s="24">
        <v>1975</v>
      </c>
      <c r="C128" s="24">
        <v>25</v>
      </c>
      <c r="D128" s="24" t="s">
        <v>25</v>
      </c>
      <c r="E128" s="24" t="s">
        <v>17</v>
      </c>
      <c r="F128" s="24">
        <v>0.44179771049239791</v>
      </c>
      <c r="G128" s="25">
        <v>0.32242595586297068</v>
      </c>
      <c r="H128" s="25"/>
      <c r="I128" s="25"/>
      <c r="J128" s="2"/>
    </row>
    <row r="129" spans="1:10" hidden="1" x14ac:dyDescent="0.45">
      <c r="A129" s="26" t="s">
        <v>205</v>
      </c>
      <c r="B129" s="26">
        <v>1954</v>
      </c>
      <c r="C129" s="26">
        <v>23</v>
      </c>
      <c r="D129" s="26" t="s">
        <v>233</v>
      </c>
      <c r="E129" s="26" t="s">
        <v>17</v>
      </c>
      <c r="F129" s="26">
        <v>0.95165796443921302</v>
      </c>
      <c r="G129" s="27">
        <v>0.32191156252080189</v>
      </c>
      <c r="H129" s="27"/>
      <c r="I129" s="27"/>
      <c r="J129" s="2"/>
    </row>
    <row r="130" spans="1:10" hidden="1" x14ac:dyDescent="0.45">
      <c r="A130" s="26" t="s">
        <v>84</v>
      </c>
      <c r="B130" s="26">
        <v>2007</v>
      </c>
      <c r="C130" s="26">
        <v>28</v>
      </c>
      <c r="D130" s="26" t="s">
        <v>28</v>
      </c>
      <c r="E130" s="26" t="s">
        <v>17</v>
      </c>
      <c r="F130" s="26">
        <v>0.5628204332934198</v>
      </c>
      <c r="G130" s="29">
        <v>0.31827821394197564</v>
      </c>
      <c r="H130" s="35"/>
      <c r="I130" s="34"/>
      <c r="J130" s="2"/>
    </row>
    <row r="131" spans="1:10" hidden="1" x14ac:dyDescent="0.45">
      <c r="A131" s="26" t="s">
        <v>686</v>
      </c>
      <c r="B131" s="26">
        <v>2017</v>
      </c>
      <c r="C131" s="26">
        <v>30</v>
      </c>
      <c r="D131" s="26" t="s">
        <v>114</v>
      </c>
      <c r="E131" s="26" t="s">
        <v>17</v>
      </c>
      <c r="F131" s="26">
        <v>0.54672478447566608</v>
      </c>
      <c r="G131" s="29">
        <v>0.31804860852862205</v>
      </c>
      <c r="H131" s="35"/>
      <c r="I131" s="34"/>
      <c r="J131" s="2"/>
    </row>
    <row r="132" spans="1:10" hidden="1" x14ac:dyDescent="0.45">
      <c r="A132" s="24" t="s">
        <v>131</v>
      </c>
      <c r="B132" s="24">
        <v>1985</v>
      </c>
      <c r="C132" s="24">
        <v>26</v>
      </c>
      <c r="D132" s="24" t="s">
        <v>22</v>
      </c>
      <c r="E132" s="24" t="s">
        <v>13</v>
      </c>
      <c r="F132" s="24">
        <v>0.9570865375834382</v>
      </c>
      <c r="G132" s="25">
        <v>0.3149158335529873</v>
      </c>
      <c r="H132" s="25"/>
      <c r="I132" s="25"/>
      <c r="J132" s="2"/>
    </row>
    <row r="133" spans="1:10" hidden="1" x14ac:dyDescent="0.45">
      <c r="A133" s="26" t="s">
        <v>67</v>
      </c>
      <c r="B133" s="26">
        <v>2012</v>
      </c>
      <c r="C133" s="26">
        <v>28</v>
      </c>
      <c r="D133" s="26" t="s">
        <v>43</v>
      </c>
      <c r="E133" s="26" t="s">
        <v>17</v>
      </c>
      <c r="F133" s="26">
        <v>0.84222617614523265</v>
      </c>
      <c r="G133" s="29">
        <v>0.31362295309861454</v>
      </c>
      <c r="H133" s="35"/>
      <c r="I133" s="34"/>
      <c r="J133" s="2"/>
    </row>
    <row r="134" spans="1:10" hidden="1" x14ac:dyDescent="0.45">
      <c r="A134" s="26" t="s">
        <v>58</v>
      </c>
      <c r="B134" s="26">
        <v>2013</v>
      </c>
      <c r="C134" s="26">
        <v>30</v>
      </c>
      <c r="D134" s="26" t="s">
        <v>59</v>
      </c>
      <c r="E134" s="26" t="s">
        <v>13</v>
      </c>
      <c r="F134" s="26">
        <v>0.99593985595049273</v>
      </c>
      <c r="G134" s="29">
        <v>0.31311854289952895</v>
      </c>
      <c r="H134" s="35"/>
      <c r="I134" s="34"/>
      <c r="J134" s="2"/>
    </row>
    <row r="135" spans="1:10" hidden="1" x14ac:dyDescent="0.45">
      <c r="A135" s="26" t="s">
        <v>311</v>
      </c>
      <c r="B135" s="26">
        <v>2011</v>
      </c>
      <c r="C135" s="26">
        <v>27</v>
      </c>
      <c r="D135" s="26" t="s">
        <v>40</v>
      </c>
      <c r="E135" s="26" t="s">
        <v>13</v>
      </c>
      <c r="F135" s="26">
        <v>0.96882295644919469</v>
      </c>
      <c r="G135" s="29">
        <v>0.31130240525432668</v>
      </c>
      <c r="H135" s="35"/>
      <c r="I135" s="34"/>
      <c r="J135" s="2"/>
    </row>
    <row r="136" spans="1:10" hidden="1" x14ac:dyDescent="0.45">
      <c r="A136" s="26" t="s">
        <v>78</v>
      </c>
      <c r="B136" s="26">
        <v>2006</v>
      </c>
      <c r="C136" s="26">
        <v>26</v>
      </c>
      <c r="D136" s="26" t="s">
        <v>25</v>
      </c>
      <c r="E136" s="26" t="s">
        <v>17</v>
      </c>
      <c r="F136" s="26">
        <v>0.77520687688348811</v>
      </c>
      <c r="G136" s="29">
        <v>0.31037434694361871</v>
      </c>
      <c r="H136" s="35"/>
      <c r="I136" s="34"/>
      <c r="J136" s="2"/>
    </row>
    <row r="137" spans="1:10" hidden="1" x14ac:dyDescent="0.45">
      <c r="A137" s="26" t="s">
        <v>323</v>
      </c>
      <c r="B137" s="26">
        <v>1987</v>
      </c>
      <c r="C137" s="26">
        <v>29</v>
      </c>
      <c r="D137" s="26" t="s">
        <v>59</v>
      </c>
      <c r="E137" s="26" t="s">
        <v>13</v>
      </c>
      <c r="F137" s="26">
        <v>0.90526644487775032</v>
      </c>
      <c r="G137" s="27">
        <v>0.30878348617484258</v>
      </c>
      <c r="H137" s="27"/>
      <c r="I137" s="27"/>
      <c r="J137" s="2"/>
    </row>
    <row r="138" spans="1:10" hidden="1" x14ac:dyDescent="0.45">
      <c r="A138" s="24" t="s">
        <v>154</v>
      </c>
      <c r="B138" s="24">
        <v>1980</v>
      </c>
      <c r="C138" s="24">
        <v>27</v>
      </c>
      <c r="D138" s="24" t="s">
        <v>155</v>
      </c>
      <c r="E138" s="24" t="s">
        <v>13</v>
      </c>
      <c r="F138" s="24">
        <v>0.99198564424057034</v>
      </c>
      <c r="G138" s="25">
        <v>0.30834952421989464</v>
      </c>
      <c r="H138" s="25"/>
      <c r="I138" s="25"/>
      <c r="J138" s="2"/>
    </row>
    <row r="139" spans="1:10" hidden="1" x14ac:dyDescent="0.45">
      <c r="A139" s="26" t="s">
        <v>288</v>
      </c>
      <c r="B139" s="26">
        <v>1954</v>
      </c>
      <c r="C139" s="26">
        <v>27</v>
      </c>
      <c r="D139" s="26" t="s">
        <v>228</v>
      </c>
      <c r="E139" s="26" t="s">
        <v>17</v>
      </c>
      <c r="F139" s="26">
        <v>0.90633406708592157</v>
      </c>
      <c r="G139" s="27">
        <v>0.30658012290517467</v>
      </c>
      <c r="H139" s="27"/>
      <c r="I139" s="27"/>
      <c r="J139" s="2"/>
    </row>
    <row r="140" spans="1:10" hidden="1" x14ac:dyDescent="0.45">
      <c r="A140" s="24" t="s">
        <v>154</v>
      </c>
      <c r="B140" s="24">
        <v>1979</v>
      </c>
      <c r="C140" s="24">
        <v>26</v>
      </c>
      <c r="D140" s="24" t="s">
        <v>155</v>
      </c>
      <c r="E140" s="24" t="s">
        <v>13</v>
      </c>
      <c r="F140" s="24">
        <v>0.63535838299725089</v>
      </c>
      <c r="G140" s="25">
        <v>0.30390743551193222</v>
      </c>
      <c r="H140" s="25"/>
      <c r="I140" s="25"/>
      <c r="J140" s="2"/>
    </row>
    <row r="141" spans="1:10" hidden="1" x14ac:dyDescent="0.45">
      <c r="A141" s="26" t="s">
        <v>154</v>
      </c>
      <c r="B141" s="26">
        <v>1985</v>
      </c>
      <c r="C141" s="26">
        <v>32</v>
      </c>
      <c r="D141" s="26" t="s">
        <v>155</v>
      </c>
      <c r="E141" s="26" t="s">
        <v>13</v>
      </c>
      <c r="F141" s="26">
        <v>0.92235137075512819</v>
      </c>
      <c r="G141" s="27">
        <v>0.3034867165548959</v>
      </c>
      <c r="H141" s="27"/>
      <c r="I141" s="27"/>
      <c r="J141" s="2"/>
    </row>
    <row r="142" spans="1:10" hidden="1" x14ac:dyDescent="0.45">
      <c r="A142" s="26" t="s">
        <v>18</v>
      </c>
      <c r="B142" s="26">
        <v>2023</v>
      </c>
      <c r="C142" s="26">
        <v>25</v>
      </c>
      <c r="D142" s="26" t="s">
        <v>19</v>
      </c>
      <c r="E142" s="26" t="s">
        <v>17</v>
      </c>
      <c r="F142" s="26">
        <v>0.99926595441184773</v>
      </c>
      <c r="G142" s="29">
        <v>0.30221272826344375</v>
      </c>
      <c r="H142" s="35"/>
      <c r="I142" s="34"/>
      <c r="J142" s="2"/>
    </row>
    <row r="143" spans="1:10" hidden="1" x14ac:dyDescent="0.45">
      <c r="A143" s="26" t="s">
        <v>350</v>
      </c>
      <c r="B143" s="26">
        <v>1992</v>
      </c>
      <c r="C143" s="26">
        <v>32</v>
      </c>
      <c r="D143" s="26" t="s">
        <v>76</v>
      </c>
      <c r="E143" s="26" t="s">
        <v>13</v>
      </c>
      <c r="F143" s="26">
        <v>0.5534188839714268</v>
      </c>
      <c r="G143" s="27">
        <v>0.30156008879373158</v>
      </c>
      <c r="H143" s="27"/>
      <c r="I143" s="27"/>
      <c r="J143" s="2"/>
    </row>
    <row r="144" spans="1:10" hidden="1" x14ac:dyDescent="0.45">
      <c r="A144" s="26" t="s">
        <v>69</v>
      </c>
      <c r="B144" s="26">
        <v>2010</v>
      </c>
      <c r="C144" s="26">
        <v>29</v>
      </c>
      <c r="D144" s="26" t="s">
        <v>70</v>
      </c>
      <c r="E144" s="26" t="s">
        <v>13</v>
      </c>
      <c r="F144" s="26">
        <v>0.75979941390226591</v>
      </c>
      <c r="G144" s="29">
        <v>0.30032442396816034</v>
      </c>
      <c r="H144" s="35"/>
      <c r="I144" s="34"/>
      <c r="J144" s="2"/>
    </row>
    <row r="145" spans="1:10" hidden="1" x14ac:dyDescent="0.45">
      <c r="A145" s="26" t="s">
        <v>34</v>
      </c>
      <c r="B145" s="26">
        <v>2013</v>
      </c>
      <c r="C145" s="26">
        <v>21</v>
      </c>
      <c r="D145" s="26" t="s">
        <v>15</v>
      </c>
      <c r="E145" s="26" t="s">
        <v>13</v>
      </c>
      <c r="F145" s="26">
        <v>0.95518820350381606</v>
      </c>
      <c r="G145" s="29">
        <v>0.30030642582377076</v>
      </c>
      <c r="H145" s="35"/>
      <c r="I145" s="34"/>
      <c r="J145" s="2"/>
    </row>
    <row r="146" spans="1:10" hidden="1" x14ac:dyDescent="0.45">
      <c r="A146" s="26" t="s">
        <v>88</v>
      </c>
      <c r="B146" s="26">
        <v>2002</v>
      </c>
      <c r="C146" s="26">
        <v>27</v>
      </c>
      <c r="D146" s="26" t="s">
        <v>301</v>
      </c>
      <c r="E146" s="26" t="s">
        <v>17</v>
      </c>
      <c r="F146" s="26">
        <v>0.8792259870896888</v>
      </c>
      <c r="G146" s="29">
        <v>0.29948645698440313</v>
      </c>
      <c r="H146" s="35"/>
      <c r="I146" s="34"/>
      <c r="J146" s="2"/>
    </row>
    <row r="147" spans="1:10" hidden="1" x14ac:dyDescent="0.45">
      <c r="A147" s="26" t="s">
        <v>80</v>
      </c>
      <c r="B147" s="26">
        <v>2008</v>
      </c>
      <c r="C147" s="26">
        <v>24</v>
      </c>
      <c r="D147" s="26" t="s">
        <v>40</v>
      </c>
      <c r="E147" s="26" t="s">
        <v>13</v>
      </c>
      <c r="F147" s="26">
        <v>0.11578247592927893</v>
      </c>
      <c r="G147" s="29">
        <v>0.29919894799903735</v>
      </c>
      <c r="H147" s="35"/>
      <c r="I147" s="34"/>
      <c r="J147" s="2"/>
    </row>
    <row r="148" spans="1:10" hidden="1" x14ac:dyDescent="0.45">
      <c r="A148" s="24" t="s">
        <v>309</v>
      </c>
      <c r="B148" s="24">
        <v>1955</v>
      </c>
      <c r="C148" s="24">
        <v>20</v>
      </c>
      <c r="D148" s="24" t="s">
        <v>59</v>
      </c>
      <c r="E148" s="24" t="s">
        <v>13</v>
      </c>
      <c r="F148" s="24">
        <v>0.56929927972847816</v>
      </c>
      <c r="G148" s="25">
        <v>0.29833880799251133</v>
      </c>
      <c r="H148" s="25"/>
      <c r="I148" s="25"/>
      <c r="J148" s="2"/>
    </row>
    <row r="149" spans="1:10" hidden="1" x14ac:dyDescent="0.45">
      <c r="A149" s="26" t="s">
        <v>193</v>
      </c>
      <c r="B149" s="26">
        <v>1969</v>
      </c>
      <c r="C149" s="26">
        <v>31</v>
      </c>
      <c r="D149" s="26" t="s">
        <v>65</v>
      </c>
      <c r="E149" s="26" t="s">
        <v>17</v>
      </c>
      <c r="F149" s="26">
        <v>0.99066025455744777</v>
      </c>
      <c r="G149" s="27">
        <v>0.29651780528736776</v>
      </c>
      <c r="H149" s="27"/>
      <c r="I149" s="27"/>
      <c r="J149" s="2"/>
    </row>
    <row r="150" spans="1:10" hidden="1" x14ac:dyDescent="0.45">
      <c r="A150" s="24" t="s">
        <v>449</v>
      </c>
      <c r="B150" s="24">
        <v>1992</v>
      </c>
      <c r="C150" s="24">
        <v>23</v>
      </c>
      <c r="D150" s="24" t="s">
        <v>117</v>
      </c>
      <c r="E150" s="24" t="s">
        <v>17</v>
      </c>
      <c r="F150" s="24">
        <v>0.88014987053239446</v>
      </c>
      <c r="G150" s="25">
        <v>0.29534519788797564</v>
      </c>
      <c r="H150" s="25"/>
      <c r="I150" s="25"/>
      <c r="J150" s="2"/>
    </row>
    <row r="151" spans="1:10" hidden="1" x14ac:dyDescent="0.45">
      <c r="A151" s="26" t="s">
        <v>183</v>
      </c>
      <c r="B151" s="26">
        <v>1966</v>
      </c>
      <c r="C151" s="26">
        <v>24</v>
      </c>
      <c r="D151" s="26" t="s">
        <v>28</v>
      </c>
      <c r="E151" s="26" t="s">
        <v>17</v>
      </c>
      <c r="F151" s="26">
        <v>0.96325580127103994</v>
      </c>
      <c r="G151" s="27">
        <v>0.293845166556368</v>
      </c>
      <c r="H151" s="27"/>
      <c r="I151" s="27"/>
      <c r="J151" s="2"/>
    </row>
    <row r="152" spans="1:10" hidden="1" x14ac:dyDescent="0.45">
      <c r="A152" s="24" t="s">
        <v>199</v>
      </c>
      <c r="B152" s="24">
        <v>1967</v>
      </c>
      <c r="C152" s="24">
        <v>31</v>
      </c>
      <c r="D152" s="24" t="s">
        <v>127</v>
      </c>
      <c r="E152" s="24" t="s">
        <v>13</v>
      </c>
      <c r="F152" s="24">
        <v>0.7053130958995103</v>
      </c>
      <c r="G152" s="25">
        <v>0.29377184947879964</v>
      </c>
      <c r="H152" s="25"/>
      <c r="I152" s="25"/>
      <c r="J152" s="2"/>
    </row>
    <row r="153" spans="1:10" hidden="1" x14ac:dyDescent="0.45">
      <c r="A153" s="26" t="s">
        <v>315</v>
      </c>
      <c r="B153" s="26">
        <v>1981</v>
      </c>
      <c r="C153" s="26">
        <v>32</v>
      </c>
      <c r="D153" s="26" t="s">
        <v>158</v>
      </c>
      <c r="E153" s="26" t="s">
        <v>13</v>
      </c>
      <c r="F153" s="26">
        <v>6.8986022893483137E-3</v>
      </c>
      <c r="G153" s="27">
        <v>0.29279344980199273</v>
      </c>
      <c r="H153" s="27"/>
      <c r="I153" s="27"/>
      <c r="J153" s="2"/>
    </row>
    <row r="154" spans="1:10" hidden="1" x14ac:dyDescent="0.45">
      <c r="A154" s="24" t="s">
        <v>333</v>
      </c>
      <c r="B154" s="24">
        <v>1972</v>
      </c>
      <c r="C154" s="24">
        <v>21</v>
      </c>
      <c r="D154" s="24" t="s">
        <v>46</v>
      </c>
      <c r="E154" s="24" t="s">
        <v>17</v>
      </c>
      <c r="F154" s="24">
        <v>0.92729010909593368</v>
      </c>
      <c r="G154" s="25">
        <v>0.29199918318275203</v>
      </c>
      <c r="H154" s="25"/>
      <c r="I154" s="25"/>
      <c r="J154" s="2"/>
    </row>
    <row r="155" spans="1:10" hidden="1" x14ac:dyDescent="0.45">
      <c r="A155" s="26" t="s">
        <v>126</v>
      </c>
      <c r="B155" s="26">
        <v>1991</v>
      </c>
      <c r="C155" s="26">
        <v>30</v>
      </c>
      <c r="D155" s="26" t="s">
        <v>127</v>
      </c>
      <c r="E155" s="26" t="s">
        <v>13</v>
      </c>
      <c r="F155" s="26">
        <v>0.99136632658222534</v>
      </c>
      <c r="G155" s="27">
        <v>0.29175142581411873</v>
      </c>
      <c r="H155" s="27"/>
      <c r="I155" s="27"/>
      <c r="J155" s="2"/>
    </row>
    <row r="156" spans="1:10" hidden="1" x14ac:dyDescent="0.45">
      <c r="A156" s="24" t="s">
        <v>225</v>
      </c>
      <c r="B156" s="24">
        <v>1961</v>
      </c>
      <c r="C156" s="24">
        <v>27</v>
      </c>
      <c r="D156" s="24" t="s">
        <v>226</v>
      </c>
      <c r="E156" s="24" t="s">
        <v>17</v>
      </c>
      <c r="F156" s="24">
        <v>0.91822792738795078</v>
      </c>
      <c r="G156" s="25">
        <v>0.29113364791593088</v>
      </c>
      <c r="H156" s="25"/>
      <c r="I156" s="25"/>
      <c r="J156" s="2"/>
    </row>
    <row r="157" spans="1:10" hidden="1" x14ac:dyDescent="0.45">
      <c r="A157" s="26" t="s">
        <v>34</v>
      </c>
      <c r="B157" s="26">
        <v>2015</v>
      </c>
      <c r="C157" s="26">
        <v>23</v>
      </c>
      <c r="D157" s="26" t="s">
        <v>15</v>
      </c>
      <c r="E157" s="26" t="s">
        <v>13</v>
      </c>
      <c r="F157" s="26">
        <v>0.97150533515979387</v>
      </c>
      <c r="G157" s="29">
        <v>0.28952723521840756</v>
      </c>
      <c r="H157" s="35"/>
      <c r="I157" s="34"/>
      <c r="J157" s="2"/>
    </row>
    <row r="158" spans="1:10" hidden="1" x14ac:dyDescent="0.45">
      <c r="A158" s="24" t="s">
        <v>187</v>
      </c>
      <c r="B158" s="24">
        <v>1971</v>
      </c>
      <c r="C158" s="24">
        <v>30</v>
      </c>
      <c r="D158" s="24" t="s">
        <v>25</v>
      </c>
      <c r="E158" s="24" t="s">
        <v>17</v>
      </c>
      <c r="F158" s="24">
        <v>0.98724523708296319</v>
      </c>
      <c r="G158" s="25">
        <v>0.28778258808633422</v>
      </c>
      <c r="H158" s="25"/>
      <c r="I158" s="25"/>
      <c r="J158" s="2"/>
    </row>
    <row r="159" spans="1:10" hidden="1" x14ac:dyDescent="0.45">
      <c r="A159" s="26" t="s">
        <v>240</v>
      </c>
      <c r="B159" s="26">
        <v>1948</v>
      </c>
      <c r="C159" s="26">
        <v>29</v>
      </c>
      <c r="D159" s="26" t="s">
        <v>40</v>
      </c>
      <c r="E159" s="26" t="s">
        <v>13</v>
      </c>
      <c r="F159" s="26">
        <v>0.62442235662562062</v>
      </c>
      <c r="G159" s="27">
        <v>0.28775953389590914</v>
      </c>
      <c r="H159" s="27"/>
      <c r="I159" s="27"/>
      <c r="J159" s="2"/>
    </row>
    <row r="160" spans="1:10" hidden="1" x14ac:dyDescent="0.45">
      <c r="A160" s="24" t="s">
        <v>205</v>
      </c>
      <c r="B160" s="24">
        <v>1965</v>
      </c>
      <c r="C160" s="24">
        <v>34</v>
      </c>
      <c r="D160" s="24" t="s">
        <v>65</v>
      </c>
      <c r="E160" s="24" t="s">
        <v>17</v>
      </c>
      <c r="F160" s="24">
        <v>0.99840226697447876</v>
      </c>
      <c r="G160" s="25">
        <v>0.28649212906503002</v>
      </c>
      <c r="H160" s="25"/>
      <c r="I160" s="25"/>
      <c r="J160" s="2"/>
    </row>
    <row r="161" spans="1:10" hidden="1" x14ac:dyDescent="0.45">
      <c r="A161" s="26" t="s">
        <v>225</v>
      </c>
      <c r="B161" s="26">
        <v>1971</v>
      </c>
      <c r="C161" s="26">
        <v>37</v>
      </c>
      <c r="D161" s="26" t="s">
        <v>19</v>
      </c>
      <c r="E161" s="26" t="s">
        <v>17</v>
      </c>
      <c r="F161" s="26">
        <v>0.97905881121106153</v>
      </c>
      <c r="G161" s="27">
        <v>0.28539623995711577</v>
      </c>
      <c r="H161" s="27"/>
      <c r="I161" s="27"/>
      <c r="J161" s="2"/>
    </row>
    <row r="162" spans="1:10" hidden="1" x14ac:dyDescent="0.45">
      <c r="A162" s="26" t="s">
        <v>91</v>
      </c>
      <c r="B162" s="26">
        <v>2003</v>
      </c>
      <c r="C162" s="26">
        <v>38</v>
      </c>
      <c r="D162" s="26" t="s">
        <v>65</v>
      </c>
      <c r="E162" s="26" t="s">
        <v>17</v>
      </c>
      <c r="F162" s="26">
        <v>0.99486560123953305</v>
      </c>
      <c r="G162" s="29">
        <v>0.28349816714142029</v>
      </c>
      <c r="H162" s="35"/>
      <c r="I162" s="34"/>
      <c r="J162" s="2"/>
    </row>
    <row r="163" spans="1:10" hidden="1" x14ac:dyDescent="0.45">
      <c r="A163" s="26" t="s">
        <v>78</v>
      </c>
      <c r="B163" s="26">
        <v>2003</v>
      </c>
      <c r="C163" s="26">
        <v>23</v>
      </c>
      <c r="D163" s="26" t="s">
        <v>25</v>
      </c>
      <c r="E163" s="26" t="s">
        <v>17</v>
      </c>
      <c r="F163" s="26">
        <v>0.99236599588602747</v>
      </c>
      <c r="G163" s="29">
        <v>0.28278587642053016</v>
      </c>
      <c r="H163" s="35"/>
      <c r="I163" s="34"/>
      <c r="J163" s="2"/>
    </row>
    <row r="164" spans="1:10" hidden="1" x14ac:dyDescent="0.45">
      <c r="A164" s="26" t="s">
        <v>312</v>
      </c>
      <c r="B164" s="26">
        <v>2007</v>
      </c>
      <c r="C164" s="26">
        <v>24</v>
      </c>
      <c r="D164" s="26" t="s">
        <v>313</v>
      </c>
      <c r="E164" s="26" t="s">
        <v>17</v>
      </c>
      <c r="F164" s="26">
        <v>0.49861942126233139</v>
      </c>
      <c r="G164" s="29">
        <v>0.28197216989351948</v>
      </c>
      <c r="H164" s="35"/>
      <c r="I164" s="34"/>
      <c r="J164" s="2"/>
    </row>
    <row r="165" spans="1:10" hidden="1" x14ac:dyDescent="0.45">
      <c r="A165" s="26" t="s">
        <v>72</v>
      </c>
      <c r="B165" s="26">
        <v>2010</v>
      </c>
      <c r="C165" s="26">
        <v>26</v>
      </c>
      <c r="D165" s="26" t="s">
        <v>73</v>
      </c>
      <c r="E165" s="26" t="s">
        <v>17</v>
      </c>
      <c r="F165" s="26">
        <v>0.50674569331812858</v>
      </c>
      <c r="G165" s="29">
        <v>0.28184327620946303</v>
      </c>
      <c r="H165" s="35"/>
      <c r="I165" s="34"/>
      <c r="J165" s="2"/>
    </row>
    <row r="166" spans="1:10" hidden="1" x14ac:dyDescent="0.45">
      <c r="A166" s="24" t="s">
        <v>207</v>
      </c>
      <c r="B166" s="24">
        <v>1964</v>
      </c>
      <c r="C166" s="24">
        <v>27</v>
      </c>
      <c r="D166" s="24" t="s">
        <v>127</v>
      </c>
      <c r="E166" s="24" t="s">
        <v>13</v>
      </c>
      <c r="F166" s="24">
        <v>0.38527245659625164</v>
      </c>
      <c r="G166" s="25">
        <v>0.28162071131245786</v>
      </c>
      <c r="H166" s="25"/>
      <c r="I166" s="25"/>
      <c r="J166" s="2"/>
    </row>
    <row r="167" spans="1:10" hidden="1" x14ac:dyDescent="0.45">
      <c r="A167" s="26" t="s">
        <v>489</v>
      </c>
      <c r="B167" s="26">
        <v>1990</v>
      </c>
      <c r="C167" s="26">
        <v>26</v>
      </c>
      <c r="D167" s="26" t="s">
        <v>59</v>
      </c>
      <c r="E167" s="26" t="s">
        <v>13</v>
      </c>
      <c r="F167" s="26">
        <v>0.43769947736303105</v>
      </c>
      <c r="G167" s="27">
        <v>0.28117704663908627</v>
      </c>
      <c r="H167" s="27"/>
      <c r="I167" s="27"/>
      <c r="J167" s="2"/>
    </row>
    <row r="168" spans="1:10" hidden="1" x14ac:dyDescent="0.45">
      <c r="A168" s="26" t="s">
        <v>91</v>
      </c>
      <c r="B168" s="26">
        <v>1994</v>
      </c>
      <c r="C168" s="26">
        <v>29</v>
      </c>
      <c r="D168" s="26" t="s">
        <v>65</v>
      </c>
      <c r="E168" s="26" t="s">
        <v>17</v>
      </c>
      <c r="F168" s="26">
        <v>0.38657147599558006</v>
      </c>
      <c r="G168" s="29">
        <v>0.28088073911711137</v>
      </c>
      <c r="H168" s="35"/>
      <c r="I168" s="34"/>
      <c r="J168" s="2"/>
    </row>
    <row r="169" spans="1:10" hidden="1" x14ac:dyDescent="0.45">
      <c r="A169" s="26" t="s">
        <v>135</v>
      </c>
      <c r="B169" s="26">
        <v>1989</v>
      </c>
      <c r="C169" s="26">
        <v>27</v>
      </c>
      <c r="D169" s="26" t="s">
        <v>65</v>
      </c>
      <c r="E169" s="26" t="s">
        <v>17</v>
      </c>
      <c r="F169" s="26">
        <v>0.97447140977377156</v>
      </c>
      <c r="G169" s="27">
        <v>0.27993361065005351</v>
      </c>
      <c r="H169" s="27"/>
      <c r="I169" s="27"/>
      <c r="J169" s="2"/>
    </row>
    <row r="170" spans="1:10" hidden="1" x14ac:dyDescent="0.45">
      <c r="A170" s="24" t="s">
        <v>205</v>
      </c>
      <c r="B170" s="24">
        <v>1964</v>
      </c>
      <c r="C170" s="24">
        <v>33</v>
      </c>
      <c r="D170" s="24" t="s">
        <v>65</v>
      </c>
      <c r="E170" s="24" t="s">
        <v>17</v>
      </c>
      <c r="F170" s="24">
        <v>0.99048715723403369</v>
      </c>
      <c r="G170" s="25">
        <v>0.27906551573367572</v>
      </c>
      <c r="H170" s="25"/>
      <c r="I170" s="25"/>
      <c r="J170" s="2"/>
    </row>
    <row r="171" spans="1:10" hidden="1" x14ac:dyDescent="0.45">
      <c r="A171" s="26" t="s">
        <v>438</v>
      </c>
      <c r="B171" s="26">
        <v>1989</v>
      </c>
      <c r="C171" s="26">
        <v>28</v>
      </c>
      <c r="D171" s="26" t="s">
        <v>313</v>
      </c>
      <c r="E171" s="26" t="s">
        <v>17</v>
      </c>
      <c r="F171" s="26">
        <v>0.97090506458216297</v>
      </c>
      <c r="G171" s="27">
        <v>0.27890911688215198</v>
      </c>
      <c r="H171" s="27"/>
      <c r="I171" s="27"/>
      <c r="J171" s="2"/>
    </row>
    <row r="172" spans="1:10" hidden="1" x14ac:dyDescent="0.45">
      <c r="A172" s="26" t="s">
        <v>58</v>
      </c>
      <c r="B172" s="26">
        <v>2010</v>
      </c>
      <c r="C172" s="26">
        <v>27</v>
      </c>
      <c r="D172" s="26" t="s">
        <v>59</v>
      </c>
      <c r="E172" s="26" t="s">
        <v>13</v>
      </c>
      <c r="F172" s="26">
        <v>0.70271182350043981</v>
      </c>
      <c r="G172" s="29">
        <v>0.27775952408872445</v>
      </c>
      <c r="H172" s="35"/>
      <c r="I172" s="34"/>
      <c r="J172" s="2"/>
    </row>
    <row r="173" spans="1:10" hidden="1" x14ac:dyDescent="0.45">
      <c r="A173" s="26" t="s">
        <v>240</v>
      </c>
      <c r="B173" s="26">
        <v>1955</v>
      </c>
      <c r="C173" s="26">
        <v>36</v>
      </c>
      <c r="D173" s="26" t="s">
        <v>40</v>
      </c>
      <c r="E173" s="26" t="s">
        <v>13</v>
      </c>
      <c r="F173" s="26">
        <v>0.52619167667482014</v>
      </c>
      <c r="G173" s="27">
        <v>0.27574845636484646</v>
      </c>
      <c r="H173" s="27"/>
      <c r="I173" s="27"/>
      <c r="J173" s="2"/>
    </row>
    <row r="174" spans="1:10" hidden="1" x14ac:dyDescent="0.45">
      <c r="A174" s="24" t="s">
        <v>185</v>
      </c>
      <c r="B174" s="24">
        <v>1974</v>
      </c>
      <c r="C174" s="24">
        <v>26</v>
      </c>
      <c r="D174" s="24" t="s">
        <v>73</v>
      </c>
      <c r="E174" s="24" t="s">
        <v>17</v>
      </c>
      <c r="F174" s="24">
        <v>0.43019203415350032</v>
      </c>
      <c r="G174" s="25">
        <v>0.27464693452991568</v>
      </c>
      <c r="H174" s="25"/>
      <c r="I174" s="25"/>
      <c r="J174" s="2"/>
    </row>
    <row r="175" spans="1:10" hidden="1" x14ac:dyDescent="0.45">
      <c r="A175" s="26" t="s">
        <v>34</v>
      </c>
      <c r="B175" s="26">
        <v>2014</v>
      </c>
      <c r="C175" s="26">
        <v>22</v>
      </c>
      <c r="D175" s="26" t="s">
        <v>15</v>
      </c>
      <c r="E175" s="26" t="s">
        <v>13</v>
      </c>
      <c r="F175" s="26">
        <v>0.95009442768031405</v>
      </c>
      <c r="G175" s="29">
        <v>0.27454879541598642</v>
      </c>
      <c r="H175" s="35"/>
      <c r="I175" s="34"/>
      <c r="J175" s="2"/>
    </row>
    <row r="176" spans="1:10" hidden="1" x14ac:dyDescent="0.45">
      <c r="A176" s="26" t="s">
        <v>91</v>
      </c>
      <c r="B176" s="26">
        <v>2004</v>
      </c>
      <c r="C176" s="26">
        <v>39</v>
      </c>
      <c r="D176" s="26" t="s">
        <v>65</v>
      </c>
      <c r="E176" s="26" t="s">
        <v>17</v>
      </c>
      <c r="F176" s="26">
        <v>0.99931830081978901</v>
      </c>
      <c r="G176" s="29">
        <v>0.27453400968598951</v>
      </c>
      <c r="H176" s="35"/>
      <c r="I176" s="34"/>
      <c r="J176" s="2"/>
    </row>
    <row r="177" spans="1:10" hidden="1" x14ac:dyDescent="0.45">
      <c r="A177" s="26" t="s">
        <v>225</v>
      </c>
      <c r="B177" s="26">
        <v>1963</v>
      </c>
      <c r="C177" s="26">
        <v>29</v>
      </c>
      <c r="D177" s="26" t="s">
        <v>226</v>
      </c>
      <c r="E177" s="26" t="s">
        <v>17</v>
      </c>
      <c r="F177" s="26">
        <v>0.99895134109717065</v>
      </c>
      <c r="G177" s="27">
        <v>0.27427592324239769</v>
      </c>
      <c r="H177" s="27"/>
      <c r="I177" s="27"/>
      <c r="J177" s="2"/>
    </row>
    <row r="178" spans="1:10" hidden="1" x14ac:dyDescent="0.45">
      <c r="A178" s="24" t="s">
        <v>242</v>
      </c>
      <c r="B178" s="24">
        <v>1949</v>
      </c>
      <c r="C178" s="24">
        <v>30</v>
      </c>
      <c r="D178" s="24" t="s">
        <v>228</v>
      </c>
      <c r="E178" s="24" t="s">
        <v>17</v>
      </c>
      <c r="F178" s="24">
        <v>0.64608176945474272</v>
      </c>
      <c r="G178" s="25">
        <v>0.27426245422739753</v>
      </c>
      <c r="H178" s="25"/>
      <c r="I178" s="25"/>
      <c r="J178" s="2"/>
    </row>
    <row r="179" spans="1:10" hidden="1" x14ac:dyDescent="0.45">
      <c r="A179" s="26" t="s">
        <v>205</v>
      </c>
      <c r="B179" s="26">
        <v>1963</v>
      </c>
      <c r="C179" s="26">
        <v>32</v>
      </c>
      <c r="D179" s="26" t="s">
        <v>65</v>
      </c>
      <c r="E179" s="26" t="s">
        <v>17</v>
      </c>
      <c r="F179" s="26">
        <v>0.99301646918891573</v>
      </c>
      <c r="G179" s="27">
        <v>0.27264642197942912</v>
      </c>
      <c r="H179" s="27"/>
      <c r="I179" s="27"/>
      <c r="J179" s="2"/>
    </row>
    <row r="180" spans="1:10" hidden="1" x14ac:dyDescent="0.45">
      <c r="A180" s="26" t="s">
        <v>297</v>
      </c>
      <c r="B180" s="26">
        <v>1997</v>
      </c>
      <c r="C180" s="26">
        <v>28</v>
      </c>
      <c r="D180" s="26" t="s">
        <v>37</v>
      </c>
      <c r="E180" s="26" t="s">
        <v>17</v>
      </c>
      <c r="F180" s="26">
        <v>0.9952202572459119</v>
      </c>
      <c r="G180" s="29">
        <v>0.2719543328328129</v>
      </c>
      <c r="H180" s="35"/>
      <c r="I180" s="34"/>
      <c r="J180" s="2"/>
    </row>
    <row r="181" spans="1:10" hidden="1" x14ac:dyDescent="0.45">
      <c r="A181" s="26" t="s">
        <v>113</v>
      </c>
      <c r="B181" s="26">
        <v>1997</v>
      </c>
      <c r="C181" s="26">
        <v>30</v>
      </c>
      <c r="D181" s="26" t="s">
        <v>114</v>
      </c>
      <c r="E181" s="26" t="s">
        <v>17</v>
      </c>
      <c r="F181" s="26">
        <v>0.99424183980009517</v>
      </c>
      <c r="G181" s="29">
        <v>0.27168697004375009</v>
      </c>
      <c r="H181" s="35"/>
      <c r="I181" s="34"/>
      <c r="J181" s="2"/>
    </row>
    <row r="182" spans="1:10" hidden="1" x14ac:dyDescent="0.45">
      <c r="A182" s="24" t="s">
        <v>161</v>
      </c>
      <c r="B182" s="24">
        <v>1971</v>
      </c>
      <c r="C182" s="24">
        <v>31</v>
      </c>
      <c r="D182" s="24" t="s">
        <v>62</v>
      </c>
      <c r="E182" s="24" t="s">
        <v>17</v>
      </c>
      <c r="F182" s="24">
        <v>0.93111813088599549</v>
      </c>
      <c r="G182" s="25">
        <v>0.27142150243462138</v>
      </c>
      <c r="H182" s="25"/>
      <c r="I182" s="25"/>
      <c r="J182" s="2"/>
    </row>
    <row r="183" spans="1:10" hidden="1" x14ac:dyDescent="0.45">
      <c r="A183" s="26" t="s">
        <v>564</v>
      </c>
      <c r="B183" s="26">
        <v>2003</v>
      </c>
      <c r="C183" s="26">
        <v>27</v>
      </c>
      <c r="D183" s="26" t="s">
        <v>22</v>
      </c>
      <c r="E183" s="26" t="s">
        <v>13</v>
      </c>
      <c r="F183" s="26">
        <v>0.52511082858493319</v>
      </c>
      <c r="G183" s="29">
        <v>0.27141364813483804</v>
      </c>
      <c r="H183" s="35"/>
      <c r="I183" s="34"/>
      <c r="J183" s="2"/>
    </row>
    <row r="184" spans="1:10" hidden="1" x14ac:dyDescent="0.45">
      <c r="A184" s="24" t="s">
        <v>179</v>
      </c>
      <c r="B184" s="24">
        <v>1973</v>
      </c>
      <c r="C184" s="24">
        <v>27</v>
      </c>
      <c r="D184" s="24" t="s">
        <v>94</v>
      </c>
      <c r="E184" s="24" t="s">
        <v>13</v>
      </c>
      <c r="F184" s="24">
        <v>0.27607141605851215</v>
      </c>
      <c r="G184" s="25">
        <v>0.27034967198199489</v>
      </c>
      <c r="H184" s="25"/>
      <c r="I184" s="25"/>
      <c r="J184" s="2"/>
    </row>
    <row r="185" spans="1:10" hidden="1" x14ac:dyDescent="0.45">
      <c r="A185" s="26" t="s">
        <v>212</v>
      </c>
      <c r="B185" s="26">
        <v>1961</v>
      </c>
      <c r="C185" s="26">
        <v>29</v>
      </c>
      <c r="D185" s="26" t="s">
        <v>22</v>
      </c>
      <c r="E185" s="26" t="s">
        <v>13</v>
      </c>
      <c r="F185" s="26">
        <v>0.99890391613471896</v>
      </c>
      <c r="G185" s="27">
        <v>0.26991232605623899</v>
      </c>
      <c r="H185" s="27"/>
      <c r="I185" s="27"/>
      <c r="J185" s="2"/>
    </row>
    <row r="186" spans="1:10" hidden="1" x14ac:dyDescent="0.45">
      <c r="A186" s="26" t="s">
        <v>281</v>
      </c>
      <c r="B186" s="26">
        <v>2001</v>
      </c>
      <c r="C186" s="26">
        <v>25</v>
      </c>
      <c r="D186" s="26" t="s">
        <v>70</v>
      </c>
      <c r="E186" s="26" t="s">
        <v>13</v>
      </c>
      <c r="F186" s="26">
        <v>0.99293042927818886</v>
      </c>
      <c r="G186" s="29">
        <v>0.26914614802468223</v>
      </c>
      <c r="H186" s="35"/>
      <c r="I186" s="34"/>
      <c r="J186" s="2"/>
    </row>
    <row r="187" spans="1:10" hidden="1" x14ac:dyDescent="0.45">
      <c r="A187" s="26" t="s">
        <v>161</v>
      </c>
      <c r="B187" s="26">
        <v>1973</v>
      </c>
      <c r="C187" s="26">
        <v>33</v>
      </c>
      <c r="D187" s="26" t="s">
        <v>62</v>
      </c>
      <c r="E187" s="26" t="s">
        <v>17</v>
      </c>
      <c r="F187" s="26">
        <v>0.90755319580783411</v>
      </c>
      <c r="G187" s="27">
        <v>0.26750850284228284</v>
      </c>
      <c r="H187" s="27"/>
      <c r="I187" s="27"/>
      <c r="J187" s="2"/>
    </row>
    <row r="188" spans="1:10" hidden="1" x14ac:dyDescent="0.45">
      <c r="A188" s="24" t="s">
        <v>354</v>
      </c>
      <c r="B188" s="24">
        <v>1972</v>
      </c>
      <c r="C188" s="24">
        <v>34</v>
      </c>
      <c r="D188" s="24" t="s">
        <v>52</v>
      </c>
      <c r="E188" s="24" t="s">
        <v>17</v>
      </c>
      <c r="F188" s="24">
        <v>0.84880125840175169</v>
      </c>
      <c r="G188" s="25">
        <v>0.26728342263829974</v>
      </c>
      <c r="H188" s="25"/>
      <c r="I188" s="25"/>
      <c r="J188" s="2"/>
    </row>
    <row r="189" spans="1:10" hidden="1" x14ac:dyDescent="0.45">
      <c r="A189" s="26" t="s">
        <v>284</v>
      </c>
      <c r="B189" s="26">
        <v>2004</v>
      </c>
      <c r="C189" s="26">
        <v>25</v>
      </c>
      <c r="D189" s="26" t="s">
        <v>37</v>
      </c>
      <c r="E189" s="26" t="s">
        <v>17</v>
      </c>
      <c r="F189" s="26">
        <v>0.97258936790815043</v>
      </c>
      <c r="G189" s="29">
        <v>0.26719100283738056</v>
      </c>
      <c r="H189" s="35"/>
      <c r="I189" s="34"/>
      <c r="J189" s="2"/>
    </row>
    <row r="190" spans="1:10" hidden="1" x14ac:dyDescent="0.45">
      <c r="A190" s="24" t="s">
        <v>286</v>
      </c>
      <c r="B190" s="24">
        <v>1961</v>
      </c>
      <c r="C190" s="24">
        <v>27</v>
      </c>
      <c r="D190" s="24" t="s">
        <v>59</v>
      </c>
      <c r="E190" s="24" t="s">
        <v>13</v>
      </c>
      <c r="F190" s="24">
        <v>0.9869777818569162</v>
      </c>
      <c r="G190" s="25">
        <v>0.26668978323526693</v>
      </c>
      <c r="H190" s="25"/>
      <c r="I190" s="25"/>
      <c r="J190" s="2"/>
    </row>
    <row r="191" spans="1:10" hidden="1" x14ac:dyDescent="0.45">
      <c r="A191" s="26" t="s">
        <v>377</v>
      </c>
      <c r="B191" s="26">
        <v>1997</v>
      </c>
      <c r="C191" s="26">
        <v>23</v>
      </c>
      <c r="D191" s="26" t="s">
        <v>40</v>
      </c>
      <c r="E191" s="26" t="s">
        <v>13</v>
      </c>
      <c r="F191" s="26">
        <v>0.51874967000020689</v>
      </c>
      <c r="G191" s="29">
        <v>0.26640760574603684</v>
      </c>
      <c r="H191" s="35"/>
      <c r="I191" s="34"/>
      <c r="J191" s="2"/>
    </row>
    <row r="192" spans="1:10" hidden="1" x14ac:dyDescent="0.45">
      <c r="A192" s="24" t="s">
        <v>225</v>
      </c>
      <c r="B192" s="24">
        <v>1959</v>
      </c>
      <c r="C192" s="24">
        <v>25</v>
      </c>
      <c r="D192" s="24" t="s">
        <v>226</v>
      </c>
      <c r="E192" s="24" t="s">
        <v>17</v>
      </c>
      <c r="F192" s="24">
        <v>0.9976527715478497</v>
      </c>
      <c r="G192" s="25">
        <v>0.26640066106629867</v>
      </c>
      <c r="H192" s="25"/>
      <c r="I192" s="25"/>
      <c r="J192" s="2"/>
    </row>
    <row r="193" spans="1:10" hidden="1" x14ac:dyDescent="0.45">
      <c r="A193" s="26" t="s">
        <v>183</v>
      </c>
      <c r="B193" s="26">
        <v>1964</v>
      </c>
      <c r="C193" s="26">
        <v>22</v>
      </c>
      <c r="D193" s="26" t="s">
        <v>28</v>
      </c>
      <c r="E193" s="26" t="s">
        <v>17</v>
      </c>
      <c r="F193" s="26">
        <v>0.94235636550929935</v>
      </c>
      <c r="G193" s="27">
        <v>0.26550487123946398</v>
      </c>
      <c r="H193" s="27"/>
      <c r="I193" s="27"/>
      <c r="J193" s="2"/>
    </row>
    <row r="194" spans="1:10" hidden="1" x14ac:dyDescent="0.45">
      <c r="A194" s="24" t="s">
        <v>376</v>
      </c>
      <c r="B194" s="24">
        <v>1963</v>
      </c>
      <c r="C194" s="24">
        <v>28</v>
      </c>
      <c r="D194" s="24" t="s">
        <v>76</v>
      </c>
      <c r="E194" s="24" t="s">
        <v>13</v>
      </c>
      <c r="F194" s="24">
        <v>1.6681250413740002E-2</v>
      </c>
      <c r="G194" s="25">
        <v>0.26392917533830684</v>
      </c>
      <c r="H194" s="25"/>
      <c r="I194" s="25"/>
      <c r="J194" s="2"/>
    </row>
    <row r="195" spans="1:10" hidden="1" x14ac:dyDescent="0.45">
      <c r="A195" s="26" t="s">
        <v>399</v>
      </c>
      <c r="B195" s="26">
        <v>1970</v>
      </c>
      <c r="C195" s="26">
        <v>28</v>
      </c>
      <c r="D195" s="26" t="s">
        <v>73</v>
      </c>
      <c r="E195" s="26" t="s">
        <v>17</v>
      </c>
      <c r="F195" s="26">
        <v>0.63246000401497082</v>
      </c>
      <c r="G195" s="27">
        <v>0.2635718086944655</v>
      </c>
      <c r="H195" s="27"/>
      <c r="I195" s="27"/>
      <c r="J195" s="2"/>
    </row>
    <row r="196" spans="1:10" hidden="1" x14ac:dyDescent="0.45">
      <c r="A196" s="24" t="s">
        <v>111</v>
      </c>
      <c r="B196" s="24">
        <v>1993</v>
      </c>
      <c r="C196" s="24">
        <v>23</v>
      </c>
      <c r="D196" s="24" t="s">
        <v>97</v>
      </c>
      <c r="E196" s="24" t="s">
        <v>13</v>
      </c>
      <c r="F196" s="24">
        <v>0.95433210326861784</v>
      </c>
      <c r="G196" s="25">
        <v>0.26314266617886201</v>
      </c>
      <c r="H196" s="25"/>
      <c r="I196" s="25"/>
      <c r="J196" s="2"/>
    </row>
    <row r="197" spans="1:10" hidden="1" x14ac:dyDescent="0.45">
      <c r="A197" s="26" t="s">
        <v>281</v>
      </c>
      <c r="B197" s="26">
        <v>2008</v>
      </c>
      <c r="C197" s="26">
        <v>32</v>
      </c>
      <c r="D197" s="26" t="s">
        <v>22</v>
      </c>
      <c r="E197" s="26" t="s">
        <v>13</v>
      </c>
      <c r="F197" s="26">
        <v>0.10150127947023568</v>
      </c>
      <c r="G197" s="29">
        <v>0.26229423575809979</v>
      </c>
      <c r="H197" s="35"/>
      <c r="I197" s="34"/>
      <c r="J197" s="2"/>
    </row>
    <row r="198" spans="1:10" hidden="1" x14ac:dyDescent="0.45">
      <c r="A198" s="24" t="s">
        <v>354</v>
      </c>
      <c r="B198" s="24">
        <v>1970</v>
      </c>
      <c r="C198" s="24">
        <v>32</v>
      </c>
      <c r="D198" s="24" t="s">
        <v>52</v>
      </c>
      <c r="E198" s="24" t="s">
        <v>17</v>
      </c>
      <c r="F198" s="24">
        <v>0.62548612717053931</v>
      </c>
      <c r="G198" s="25">
        <v>0.26066551055413956</v>
      </c>
      <c r="H198" s="25"/>
      <c r="I198" s="25"/>
      <c r="J198" s="2"/>
    </row>
    <row r="199" spans="1:10" hidden="1" x14ac:dyDescent="0.45">
      <c r="A199" s="26" t="s">
        <v>378</v>
      </c>
      <c r="B199" s="26">
        <v>1970</v>
      </c>
      <c r="C199" s="26">
        <v>29</v>
      </c>
      <c r="D199" s="26" t="s">
        <v>43</v>
      </c>
      <c r="E199" s="26" t="s">
        <v>13</v>
      </c>
      <c r="F199" s="26">
        <v>0.52980626883612636</v>
      </c>
      <c r="G199" s="27">
        <v>0.26002418926163373</v>
      </c>
      <c r="H199" s="27"/>
      <c r="I199" s="27"/>
      <c r="J199" s="2"/>
    </row>
    <row r="200" spans="1:10" hidden="1" x14ac:dyDescent="0.45">
      <c r="A200" s="24" t="s">
        <v>288</v>
      </c>
      <c r="B200" s="24">
        <v>1956</v>
      </c>
      <c r="C200" s="24">
        <v>29</v>
      </c>
      <c r="D200" s="24" t="s">
        <v>228</v>
      </c>
      <c r="E200" s="24" t="s">
        <v>17</v>
      </c>
      <c r="F200" s="24">
        <v>0.19779555053741232</v>
      </c>
      <c r="G200" s="25">
        <v>0.25975085551391675</v>
      </c>
      <c r="H200" s="25"/>
      <c r="I200" s="25"/>
      <c r="J200" s="2"/>
    </row>
    <row r="201" spans="1:10" hidden="1" x14ac:dyDescent="0.45">
      <c r="A201" s="26" t="s">
        <v>384</v>
      </c>
      <c r="B201" s="26">
        <v>2009</v>
      </c>
      <c r="C201" s="26">
        <v>25</v>
      </c>
      <c r="D201" s="26" t="s">
        <v>385</v>
      </c>
      <c r="E201" s="26" t="s">
        <v>17</v>
      </c>
      <c r="F201" s="26">
        <v>0.62707436906709324</v>
      </c>
      <c r="G201" s="29">
        <v>0.25809854192495046</v>
      </c>
      <c r="H201" s="35"/>
      <c r="I201" s="34"/>
      <c r="J201" s="2"/>
    </row>
    <row r="202" spans="1:10" x14ac:dyDescent="0.45">
      <c r="A202" s="26" t="s">
        <v>45</v>
      </c>
      <c r="B202" s="26">
        <v>2022</v>
      </c>
      <c r="C202" s="26">
        <v>32</v>
      </c>
      <c r="D202" s="26" t="s">
        <v>46</v>
      </c>
      <c r="E202" s="26" t="s">
        <v>13</v>
      </c>
      <c r="F202" s="26">
        <v>0.48905877820741123</v>
      </c>
      <c r="G202" s="29">
        <v>0.1647639451021555</v>
      </c>
      <c r="H202" s="35"/>
      <c r="I202" s="34"/>
      <c r="J202" s="2"/>
    </row>
    <row r="203" spans="1:10" hidden="1" x14ac:dyDescent="0.45">
      <c r="A203" s="26" t="s">
        <v>173</v>
      </c>
      <c r="B203" s="26">
        <v>1973</v>
      </c>
      <c r="C203" s="26">
        <v>29</v>
      </c>
      <c r="D203" s="26" t="s">
        <v>73</v>
      </c>
      <c r="E203" s="26" t="s">
        <v>17</v>
      </c>
      <c r="F203" s="26">
        <v>0.86718622435474002</v>
      </c>
      <c r="G203" s="27">
        <v>0.2556100178305229</v>
      </c>
      <c r="H203" s="27"/>
      <c r="I203" s="27"/>
      <c r="J203" s="2"/>
    </row>
    <row r="204" spans="1:10" hidden="1" x14ac:dyDescent="0.45">
      <c r="A204" s="26" t="s">
        <v>295</v>
      </c>
      <c r="B204" s="26">
        <v>2001</v>
      </c>
      <c r="C204" s="26">
        <v>32</v>
      </c>
      <c r="D204" s="26" t="s">
        <v>97</v>
      </c>
      <c r="E204" s="26" t="s">
        <v>13</v>
      </c>
      <c r="F204" s="26">
        <v>0.94285969410421855</v>
      </c>
      <c r="G204" s="29">
        <v>0.25557385221878703</v>
      </c>
      <c r="H204" s="35"/>
      <c r="I204" s="34"/>
      <c r="J204" s="2"/>
    </row>
    <row r="205" spans="1:10" hidden="1" x14ac:dyDescent="0.45">
      <c r="A205" s="26" t="s">
        <v>463</v>
      </c>
      <c r="B205" s="26">
        <v>1981</v>
      </c>
      <c r="C205" s="26">
        <v>29</v>
      </c>
      <c r="D205" s="26" t="s">
        <v>40</v>
      </c>
      <c r="E205" s="26" t="s">
        <v>13</v>
      </c>
      <c r="F205" s="26">
        <v>6.0141614487123421E-3</v>
      </c>
      <c r="G205" s="27">
        <v>0.25525563068819607</v>
      </c>
      <c r="H205" s="27"/>
      <c r="I205" s="27"/>
      <c r="J205" s="2"/>
    </row>
    <row r="206" spans="1:10" hidden="1" x14ac:dyDescent="0.45">
      <c r="A206" s="26" t="s">
        <v>111</v>
      </c>
      <c r="B206" s="26">
        <v>1999</v>
      </c>
      <c r="C206" s="26">
        <v>29</v>
      </c>
      <c r="D206" s="26" t="s">
        <v>97</v>
      </c>
      <c r="E206" s="26" t="s">
        <v>13</v>
      </c>
      <c r="F206" s="26">
        <v>0.88320277320978202</v>
      </c>
      <c r="G206" s="29">
        <v>0.25464192834447208</v>
      </c>
      <c r="H206" s="35"/>
      <c r="I206" s="34"/>
      <c r="J206" s="2"/>
    </row>
    <row r="207" spans="1:10" hidden="1" x14ac:dyDescent="0.45">
      <c r="A207" s="26" t="s">
        <v>471</v>
      </c>
      <c r="B207" s="26">
        <v>2006</v>
      </c>
      <c r="C207" s="26">
        <v>23</v>
      </c>
      <c r="D207" s="26" t="s">
        <v>235</v>
      </c>
      <c r="E207" s="26" t="s">
        <v>13</v>
      </c>
      <c r="F207" s="26">
        <v>0.12636908546361347</v>
      </c>
      <c r="G207" s="29">
        <v>0.25401409472416736</v>
      </c>
      <c r="H207" s="35"/>
      <c r="I207" s="34"/>
      <c r="J207" s="2"/>
    </row>
    <row r="208" spans="1:10" hidden="1" x14ac:dyDescent="0.45">
      <c r="A208" s="26" t="s">
        <v>564</v>
      </c>
      <c r="B208" s="26">
        <v>2002</v>
      </c>
      <c r="C208" s="26">
        <v>26</v>
      </c>
      <c r="D208" s="26" t="s">
        <v>22</v>
      </c>
      <c r="E208" s="26" t="s">
        <v>13</v>
      </c>
      <c r="F208" s="26">
        <v>0.99480889550164897</v>
      </c>
      <c r="G208" s="29">
        <v>0.25222351855770059</v>
      </c>
      <c r="H208" s="35"/>
      <c r="I208" s="34"/>
      <c r="J208" s="2"/>
    </row>
    <row r="209" spans="1:10" hidden="1" x14ac:dyDescent="0.45">
      <c r="A209" s="26" t="s">
        <v>391</v>
      </c>
      <c r="B209" s="26">
        <v>2007</v>
      </c>
      <c r="C209" s="26">
        <v>33</v>
      </c>
      <c r="D209" s="26" t="s">
        <v>59</v>
      </c>
      <c r="E209" s="26" t="s">
        <v>13</v>
      </c>
      <c r="F209" s="26">
        <v>0.54883688721559554</v>
      </c>
      <c r="G209" s="29">
        <v>0.25114726219490374</v>
      </c>
      <c r="H209" s="35"/>
      <c r="I209" s="34"/>
      <c r="J209" s="2"/>
    </row>
    <row r="210" spans="1:10" hidden="1" x14ac:dyDescent="0.45">
      <c r="A210" s="24" t="s">
        <v>329</v>
      </c>
      <c r="B210" s="24">
        <v>1959</v>
      </c>
      <c r="C210" s="24">
        <v>27</v>
      </c>
      <c r="D210" s="24" t="s">
        <v>226</v>
      </c>
      <c r="E210" s="24" t="s">
        <v>17</v>
      </c>
      <c r="F210" s="24">
        <v>0.93988599398990935</v>
      </c>
      <c r="G210" s="25">
        <v>0.25097534660019533</v>
      </c>
      <c r="H210" s="25"/>
      <c r="I210" s="25"/>
      <c r="J210" s="2"/>
    </row>
    <row r="211" spans="1:10" hidden="1" x14ac:dyDescent="0.45">
      <c r="A211" s="26" t="s">
        <v>281</v>
      </c>
      <c r="B211" s="26">
        <v>1996</v>
      </c>
      <c r="C211" s="26">
        <v>20</v>
      </c>
      <c r="D211" s="26" t="s">
        <v>97</v>
      </c>
      <c r="E211" s="26" t="s">
        <v>13</v>
      </c>
      <c r="F211" s="26">
        <v>0.97364419642466282</v>
      </c>
      <c r="G211" s="29">
        <v>0.25074793449103844</v>
      </c>
      <c r="H211" s="35"/>
      <c r="I211" s="34"/>
      <c r="J211" s="2"/>
    </row>
    <row r="212" spans="1:10" hidden="1" x14ac:dyDescent="0.45">
      <c r="A212" s="24" t="s">
        <v>201</v>
      </c>
      <c r="B212" s="24">
        <v>1967</v>
      </c>
      <c r="C212" s="24">
        <v>32</v>
      </c>
      <c r="D212" s="24" t="s">
        <v>62</v>
      </c>
      <c r="E212" s="24" t="s">
        <v>17</v>
      </c>
      <c r="F212" s="24">
        <v>0.96519393946745613</v>
      </c>
      <c r="G212" s="25">
        <v>0.25021571892897154</v>
      </c>
      <c r="H212" s="25"/>
      <c r="I212" s="25"/>
      <c r="J212" s="2"/>
    </row>
    <row r="213" spans="1:10" hidden="1" x14ac:dyDescent="0.45">
      <c r="A213" s="26" t="s">
        <v>281</v>
      </c>
      <c r="B213" s="26">
        <v>2002</v>
      </c>
      <c r="C213" s="26">
        <v>26</v>
      </c>
      <c r="D213" s="26" t="s">
        <v>70</v>
      </c>
      <c r="E213" s="26" t="s">
        <v>13</v>
      </c>
      <c r="F213" s="26">
        <v>0.9830910402521732</v>
      </c>
      <c r="G213" s="29">
        <v>0.24925257741077583</v>
      </c>
      <c r="H213" s="35"/>
      <c r="I213" s="34"/>
      <c r="J213" s="2"/>
    </row>
    <row r="214" spans="1:10" hidden="1" x14ac:dyDescent="0.45">
      <c r="A214" s="24" t="s">
        <v>181</v>
      </c>
      <c r="B214" s="24">
        <v>1976</v>
      </c>
      <c r="C214" s="24">
        <v>35</v>
      </c>
      <c r="D214" s="24" t="s">
        <v>73</v>
      </c>
      <c r="E214" s="24" t="s">
        <v>17</v>
      </c>
      <c r="F214" s="24">
        <v>0.52862480859806626</v>
      </c>
      <c r="G214" s="25">
        <v>0.24907926988589127</v>
      </c>
      <c r="H214" s="25"/>
      <c r="I214" s="25"/>
      <c r="J214" s="2"/>
    </row>
    <row r="215" spans="1:10" hidden="1" x14ac:dyDescent="0.45">
      <c r="A215" s="26" t="s">
        <v>34</v>
      </c>
      <c r="B215" s="26">
        <v>2018</v>
      </c>
      <c r="C215" s="26">
        <v>26</v>
      </c>
      <c r="D215" s="26" t="s">
        <v>15</v>
      </c>
      <c r="E215" s="26" t="s">
        <v>13</v>
      </c>
      <c r="F215" s="26">
        <v>0.98206492604512741</v>
      </c>
      <c r="G215" s="29">
        <v>0.24805268322961935</v>
      </c>
      <c r="H215" s="35"/>
      <c r="I215" s="34"/>
      <c r="J215" s="2"/>
    </row>
    <row r="216" spans="1:10" hidden="1" x14ac:dyDescent="0.45">
      <c r="A216" s="24" t="s">
        <v>179</v>
      </c>
      <c r="B216" s="24">
        <v>1974</v>
      </c>
      <c r="C216" s="24">
        <v>28</v>
      </c>
      <c r="D216" s="24" t="s">
        <v>94</v>
      </c>
      <c r="E216" s="24" t="s">
        <v>13</v>
      </c>
      <c r="F216" s="24">
        <v>0.23339295312258712</v>
      </c>
      <c r="G216" s="25">
        <v>0.24760621353183582</v>
      </c>
      <c r="H216" s="25"/>
      <c r="I216" s="25"/>
      <c r="J216" s="2"/>
    </row>
    <row r="217" spans="1:10" hidden="1" x14ac:dyDescent="0.45">
      <c r="A217" s="26" t="s">
        <v>330</v>
      </c>
      <c r="B217" s="26">
        <v>1951</v>
      </c>
      <c r="C217" s="26">
        <v>28</v>
      </c>
      <c r="D217" s="26" t="s">
        <v>62</v>
      </c>
      <c r="E217" s="26" t="s">
        <v>17</v>
      </c>
      <c r="F217" s="26">
        <v>0.56951387302720224</v>
      </c>
      <c r="G217" s="27">
        <v>0.24748536682186398</v>
      </c>
      <c r="H217" s="27"/>
      <c r="I217" s="27"/>
      <c r="J217" s="2"/>
    </row>
    <row r="218" spans="1:10" hidden="1" x14ac:dyDescent="0.45">
      <c r="A218" s="24" t="s">
        <v>225</v>
      </c>
      <c r="B218" s="24">
        <v>1967</v>
      </c>
      <c r="C218" s="24">
        <v>33</v>
      </c>
      <c r="D218" s="24" t="s">
        <v>19</v>
      </c>
      <c r="E218" s="24" t="s">
        <v>17</v>
      </c>
      <c r="F218" s="24">
        <v>0.95437863153719449</v>
      </c>
      <c r="G218" s="25">
        <v>0.24741197147620392</v>
      </c>
      <c r="H218" s="25"/>
      <c r="I218" s="25"/>
      <c r="J218" s="2"/>
    </row>
    <row r="219" spans="1:10" hidden="1" x14ac:dyDescent="0.45">
      <c r="A219" s="26" t="s">
        <v>39</v>
      </c>
      <c r="B219" s="26">
        <v>2018</v>
      </c>
      <c r="C219" s="26">
        <v>25</v>
      </c>
      <c r="D219" s="26" t="s">
        <v>40</v>
      </c>
      <c r="E219" s="26" t="s">
        <v>13</v>
      </c>
      <c r="F219" s="26">
        <v>0.97872071434400654</v>
      </c>
      <c r="G219" s="29">
        <v>0.24720799296143967</v>
      </c>
      <c r="H219" s="35"/>
      <c r="I219" s="34"/>
      <c r="J219" s="2"/>
    </row>
    <row r="220" spans="1:10" hidden="1" x14ac:dyDescent="0.45">
      <c r="A220" s="24" t="s">
        <v>222</v>
      </c>
      <c r="B220" s="24">
        <v>1959</v>
      </c>
      <c r="C220" s="24">
        <v>28</v>
      </c>
      <c r="D220" s="24" t="s">
        <v>52</v>
      </c>
      <c r="E220" s="24" t="s">
        <v>17</v>
      </c>
      <c r="F220" s="24">
        <v>0.9230825925745817</v>
      </c>
      <c r="G220" s="25">
        <v>0.24648837741325011</v>
      </c>
      <c r="H220" s="25"/>
      <c r="I220" s="25"/>
      <c r="J220" s="2"/>
    </row>
    <row r="221" spans="1:10" hidden="1" x14ac:dyDescent="0.45">
      <c r="A221" s="26" t="s">
        <v>225</v>
      </c>
      <c r="B221" s="26">
        <v>1969</v>
      </c>
      <c r="C221" s="26">
        <v>35</v>
      </c>
      <c r="D221" s="26" t="s">
        <v>19</v>
      </c>
      <c r="E221" s="26" t="s">
        <v>17</v>
      </c>
      <c r="F221" s="26">
        <v>0.82090197137305887</v>
      </c>
      <c r="G221" s="27">
        <v>0.24570689072042276</v>
      </c>
      <c r="H221" s="27"/>
      <c r="I221" s="27"/>
      <c r="J221" s="2"/>
    </row>
    <row r="222" spans="1:10" hidden="1" x14ac:dyDescent="0.45">
      <c r="A222" s="24" t="s">
        <v>205</v>
      </c>
      <c r="B222" s="24">
        <v>1961</v>
      </c>
      <c r="C222" s="24">
        <v>30</v>
      </c>
      <c r="D222" s="24" t="s">
        <v>65</v>
      </c>
      <c r="E222" s="24" t="s">
        <v>17</v>
      </c>
      <c r="F222" s="24">
        <v>0.77339867620969183</v>
      </c>
      <c r="G222" s="25">
        <v>0.24521403802081101</v>
      </c>
      <c r="H222" s="25"/>
      <c r="I222" s="25"/>
      <c r="J222" s="2"/>
    </row>
    <row r="223" spans="1:10" hidden="1" x14ac:dyDescent="0.45">
      <c r="A223" s="26" t="s">
        <v>54</v>
      </c>
      <c r="B223" s="26">
        <v>2015</v>
      </c>
      <c r="C223" s="26">
        <v>29</v>
      </c>
      <c r="D223" s="26" t="s">
        <v>55</v>
      </c>
      <c r="E223" s="26" t="s">
        <v>13</v>
      </c>
      <c r="F223" s="26">
        <v>0.81665560405776694</v>
      </c>
      <c r="G223" s="29">
        <v>0.24337904344042882</v>
      </c>
      <c r="H223" s="35"/>
      <c r="I223" s="34"/>
      <c r="J223" s="2"/>
    </row>
    <row r="224" spans="1:10" hidden="1" x14ac:dyDescent="0.45">
      <c r="A224" s="24" t="s">
        <v>302</v>
      </c>
      <c r="B224" s="24">
        <v>1989</v>
      </c>
      <c r="C224" s="24">
        <v>25</v>
      </c>
      <c r="D224" s="24" t="s">
        <v>65</v>
      </c>
      <c r="E224" s="24" t="s">
        <v>17</v>
      </c>
      <c r="F224" s="24">
        <v>0.84206605549375857</v>
      </c>
      <c r="G224" s="25">
        <v>0.24189790378246229</v>
      </c>
      <c r="H224" s="25"/>
      <c r="I224" s="25"/>
      <c r="J224" s="2"/>
    </row>
    <row r="225" spans="1:10" hidden="1" x14ac:dyDescent="0.45">
      <c r="A225" s="26" t="s">
        <v>293</v>
      </c>
      <c r="B225" s="26">
        <v>2019</v>
      </c>
      <c r="C225" s="26">
        <v>25</v>
      </c>
      <c r="D225" s="26" t="s">
        <v>46</v>
      </c>
      <c r="E225" s="26" t="s">
        <v>13</v>
      </c>
      <c r="F225" s="26">
        <v>0.37585125259892449</v>
      </c>
      <c r="G225" s="29">
        <v>0.24138306579649302</v>
      </c>
      <c r="H225" s="35"/>
      <c r="I225" s="34"/>
      <c r="J225" s="2"/>
    </row>
    <row r="226" spans="1:10" hidden="1" x14ac:dyDescent="0.45">
      <c r="A226" s="24" t="s">
        <v>173</v>
      </c>
      <c r="B226" s="24">
        <v>1974</v>
      </c>
      <c r="C226" s="24">
        <v>30</v>
      </c>
      <c r="D226" s="24" t="s">
        <v>73</v>
      </c>
      <c r="E226" s="24" t="s">
        <v>17</v>
      </c>
      <c r="F226" s="24">
        <v>0.37520885780591512</v>
      </c>
      <c r="G226" s="25">
        <v>0.23954409757409761</v>
      </c>
      <c r="H226" s="25"/>
      <c r="I226" s="25"/>
      <c r="J226" s="2"/>
    </row>
    <row r="227" spans="1:10" hidden="1" x14ac:dyDescent="0.45">
      <c r="A227" s="26" t="s">
        <v>337</v>
      </c>
      <c r="B227" s="26">
        <v>1982</v>
      </c>
      <c r="C227" s="26">
        <v>26</v>
      </c>
      <c r="D227" s="26" t="s">
        <v>37</v>
      </c>
      <c r="E227" s="26" t="s">
        <v>17</v>
      </c>
      <c r="F227" s="26">
        <v>0.28454965583039576</v>
      </c>
      <c r="G227" s="27">
        <v>0.23900418993642586</v>
      </c>
      <c r="H227" s="27"/>
      <c r="I227" s="27"/>
      <c r="J227" s="2"/>
    </row>
    <row r="228" spans="1:10" hidden="1" x14ac:dyDescent="0.45">
      <c r="A228" s="26" t="s">
        <v>581</v>
      </c>
      <c r="B228" s="26">
        <v>2007</v>
      </c>
      <c r="C228" s="26">
        <v>27</v>
      </c>
      <c r="D228" s="26" t="s">
        <v>114</v>
      </c>
      <c r="E228" s="26" t="s">
        <v>17</v>
      </c>
      <c r="F228" s="26">
        <v>0.42243409333799287</v>
      </c>
      <c r="G228" s="29">
        <v>0.23888892581431823</v>
      </c>
      <c r="H228" s="35"/>
      <c r="I228" s="34"/>
      <c r="J228" s="2"/>
    </row>
    <row r="229" spans="1:10" hidden="1" x14ac:dyDescent="0.45">
      <c r="A229" s="26" t="s">
        <v>310</v>
      </c>
      <c r="B229" s="26">
        <v>2000</v>
      </c>
      <c r="C229" s="26">
        <v>26</v>
      </c>
      <c r="D229" s="26" t="s">
        <v>89</v>
      </c>
      <c r="E229" s="26" t="s">
        <v>13</v>
      </c>
      <c r="F229" s="26">
        <v>0.52818672075363948</v>
      </c>
      <c r="G229" s="29">
        <v>0.23874974996842335</v>
      </c>
      <c r="H229" s="35"/>
      <c r="I229" s="34"/>
      <c r="J229" s="2"/>
    </row>
    <row r="230" spans="1:10" hidden="1" x14ac:dyDescent="0.45">
      <c r="A230" s="24" t="s">
        <v>212</v>
      </c>
      <c r="B230" s="24">
        <v>1952</v>
      </c>
      <c r="C230" s="24">
        <v>20</v>
      </c>
      <c r="D230" s="24" t="s">
        <v>22</v>
      </c>
      <c r="E230" s="24" t="s">
        <v>13</v>
      </c>
      <c r="F230" s="24">
        <v>0.14256354061104032</v>
      </c>
      <c r="G230" s="25">
        <v>0.23868297600390667</v>
      </c>
      <c r="H230" s="25"/>
      <c r="I230" s="25"/>
      <c r="J230" s="2"/>
    </row>
    <row r="231" spans="1:10" hidden="1" x14ac:dyDescent="0.45">
      <c r="A231" s="26" t="s">
        <v>185</v>
      </c>
      <c r="B231" s="26">
        <v>1972</v>
      </c>
      <c r="C231" s="26">
        <v>24</v>
      </c>
      <c r="D231" s="26" t="s">
        <v>73</v>
      </c>
      <c r="E231" s="26" t="s">
        <v>17</v>
      </c>
      <c r="F231" s="26">
        <v>0.75172535638599991</v>
      </c>
      <c r="G231" s="27">
        <v>0.23671468927505429</v>
      </c>
      <c r="H231" s="27"/>
      <c r="I231" s="27"/>
      <c r="J231" s="2"/>
    </row>
    <row r="232" spans="1:10" hidden="1" x14ac:dyDescent="0.45">
      <c r="A232" s="24" t="s">
        <v>205</v>
      </c>
      <c r="B232" s="24">
        <v>1962</v>
      </c>
      <c r="C232" s="24">
        <v>31</v>
      </c>
      <c r="D232" s="24" t="s">
        <v>65</v>
      </c>
      <c r="E232" s="24" t="s">
        <v>17</v>
      </c>
      <c r="F232" s="24">
        <v>0.97864675910347931</v>
      </c>
      <c r="G232" s="25">
        <v>0.23565650843578351</v>
      </c>
      <c r="H232" s="25"/>
      <c r="I232" s="25"/>
      <c r="J232" s="2"/>
    </row>
    <row r="233" spans="1:10" x14ac:dyDescent="0.45">
      <c r="A233" s="26" t="s">
        <v>34</v>
      </c>
      <c r="B233" s="26">
        <v>2022</v>
      </c>
      <c r="C233" s="26">
        <v>30</v>
      </c>
      <c r="D233" s="26" t="s">
        <v>15</v>
      </c>
      <c r="E233" s="26" t="s">
        <v>13</v>
      </c>
      <c r="F233" s="26">
        <v>0.4221402484096019</v>
      </c>
      <c r="G233" s="29">
        <v>0.14221908656728394</v>
      </c>
      <c r="H233" s="35"/>
      <c r="I233" s="34"/>
      <c r="J233" s="2"/>
    </row>
    <row r="234" spans="1:10" hidden="1" x14ac:dyDescent="0.45">
      <c r="A234" s="24" t="s">
        <v>406</v>
      </c>
      <c r="B234" s="24">
        <v>1954</v>
      </c>
      <c r="C234" s="24">
        <v>30</v>
      </c>
      <c r="D234" s="24" t="s">
        <v>235</v>
      </c>
      <c r="E234" s="24" t="s">
        <v>13</v>
      </c>
      <c r="F234" s="24">
        <v>0.20443512751472104</v>
      </c>
      <c r="G234" s="25">
        <v>0.23517024805371423</v>
      </c>
      <c r="H234" s="25"/>
      <c r="I234" s="25"/>
      <c r="J234" s="2"/>
    </row>
    <row r="235" spans="1:10" hidden="1" x14ac:dyDescent="0.45">
      <c r="A235" s="26" t="s">
        <v>78</v>
      </c>
      <c r="B235" s="26">
        <v>2004</v>
      </c>
      <c r="C235" s="26">
        <v>24</v>
      </c>
      <c r="D235" s="26" t="s">
        <v>25</v>
      </c>
      <c r="E235" s="26" t="s">
        <v>17</v>
      </c>
      <c r="F235" s="26">
        <v>0.85408466652443993</v>
      </c>
      <c r="G235" s="29">
        <v>0.2346352387621885</v>
      </c>
      <c r="H235" s="35"/>
      <c r="I235" s="34"/>
      <c r="J235" s="2"/>
    </row>
    <row r="236" spans="1:10" hidden="1" x14ac:dyDescent="0.45">
      <c r="A236" s="24" t="s">
        <v>199</v>
      </c>
      <c r="B236" s="24">
        <v>1962</v>
      </c>
      <c r="C236" s="24">
        <v>26</v>
      </c>
      <c r="D236" s="24" t="s">
        <v>73</v>
      </c>
      <c r="E236" s="24" t="s">
        <v>17</v>
      </c>
      <c r="F236" s="24">
        <v>0.97157356990198329</v>
      </c>
      <c r="G236" s="25">
        <v>0.23395329626527858</v>
      </c>
      <c r="H236" s="25"/>
      <c r="I236" s="25"/>
      <c r="J236" s="2"/>
    </row>
    <row r="237" spans="1:10" hidden="1" x14ac:dyDescent="0.45">
      <c r="A237" s="26" t="s">
        <v>225</v>
      </c>
      <c r="B237" s="26">
        <v>1962</v>
      </c>
      <c r="C237" s="26">
        <v>28</v>
      </c>
      <c r="D237" s="26" t="s">
        <v>226</v>
      </c>
      <c r="E237" s="26" t="s">
        <v>17</v>
      </c>
      <c r="F237" s="26">
        <v>0.9672027859792135</v>
      </c>
      <c r="G237" s="27">
        <v>0.23290081878166566</v>
      </c>
      <c r="H237" s="27"/>
      <c r="I237" s="27"/>
      <c r="J237" s="2"/>
    </row>
    <row r="238" spans="1:10" hidden="1" x14ac:dyDescent="0.45">
      <c r="A238" s="24" t="s">
        <v>354</v>
      </c>
      <c r="B238" s="24">
        <v>1965</v>
      </c>
      <c r="C238" s="24">
        <v>27</v>
      </c>
      <c r="D238" s="24" t="s">
        <v>52</v>
      </c>
      <c r="E238" s="24" t="s">
        <v>17</v>
      </c>
      <c r="F238" s="24">
        <v>0.80664067758412517</v>
      </c>
      <c r="G238" s="25">
        <v>0.23146602602560171</v>
      </c>
      <c r="H238" s="25"/>
      <c r="I238" s="25"/>
      <c r="J238" s="2"/>
    </row>
    <row r="239" spans="1:10" hidden="1" x14ac:dyDescent="0.45">
      <c r="A239" s="26" t="s">
        <v>32</v>
      </c>
      <c r="B239" s="26">
        <v>2023</v>
      </c>
      <c r="C239" s="26">
        <v>33</v>
      </c>
      <c r="D239" s="26" t="s">
        <v>37</v>
      </c>
      <c r="E239" s="26" t="s">
        <v>17</v>
      </c>
      <c r="F239" s="26">
        <v>0.76174759866443698</v>
      </c>
      <c r="G239" s="29">
        <v>0.2303789286767047</v>
      </c>
      <c r="H239" s="35"/>
      <c r="I239" s="34"/>
      <c r="J239" s="2"/>
    </row>
    <row r="240" spans="1:10" hidden="1" x14ac:dyDescent="0.45">
      <c r="A240" s="24" t="s">
        <v>179</v>
      </c>
      <c r="B240" s="24">
        <v>1969</v>
      </c>
      <c r="C240" s="24">
        <v>23</v>
      </c>
      <c r="D240" s="24" t="s">
        <v>94</v>
      </c>
      <c r="E240" s="24" t="s">
        <v>13</v>
      </c>
      <c r="F240" s="24">
        <v>0.97183395601958433</v>
      </c>
      <c r="G240" s="25">
        <v>0.2300592256526926</v>
      </c>
      <c r="H240" s="25"/>
      <c r="I240" s="25"/>
      <c r="J240" s="2"/>
    </row>
    <row r="241" spans="1:10" hidden="1" x14ac:dyDescent="0.45">
      <c r="A241" s="26" t="s">
        <v>416</v>
      </c>
      <c r="B241" s="26">
        <v>1965</v>
      </c>
      <c r="C241" s="26">
        <v>26</v>
      </c>
      <c r="D241" s="26" t="s">
        <v>76</v>
      </c>
      <c r="E241" s="26" t="s">
        <v>13</v>
      </c>
      <c r="F241" s="26">
        <v>4.4690860957220718E-2</v>
      </c>
      <c r="G241" s="27">
        <v>0.22917112995234604</v>
      </c>
      <c r="H241" s="27"/>
      <c r="I241" s="27"/>
      <c r="J241" s="2"/>
    </row>
    <row r="242" spans="1:10" hidden="1" x14ac:dyDescent="0.45">
      <c r="A242" s="24" t="s">
        <v>146</v>
      </c>
      <c r="B242" s="24">
        <v>1984</v>
      </c>
      <c r="C242" s="24">
        <v>23</v>
      </c>
      <c r="D242" s="24" t="s">
        <v>22</v>
      </c>
      <c r="E242" s="24" t="s">
        <v>13</v>
      </c>
      <c r="F242" s="24">
        <v>0.36758282421901434</v>
      </c>
      <c r="G242" s="25">
        <v>0.22811437650849486</v>
      </c>
      <c r="H242" s="25"/>
      <c r="I242" s="25"/>
      <c r="J242" s="2"/>
    </row>
    <row r="243" spans="1:10" hidden="1" x14ac:dyDescent="0.45">
      <c r="A243" s="26" t="s">
        <v>297</v>
      </c>
      <c r="B243" s="26">
        <v>1993</v>
      </c>
      <c r="C243" s="26">
        <v>24</v>
      </c>
      <c r="D243" s="26" t="s">
        <v>37</v>
      </c>
      <c r="E243" s="26" t="s">
        <v>17</v>
      </c>
      <c r="F243" s="26">
        <v>0.43586074216942861</v>
      </c>
      <c r="G243" s="27">
        <v>0.22788142101248626</v>
      </c>
      <c r="H243" s="27"/>
      <c r="I243" s="27"/>
      <c r="J243" s="2"/>
    </row>
    <row r="244" spans="1:10" hidden="1" x14ac:dyDescent="0.45">
      <c r="A244" s="24" t="s">
        <v>91</v>
      </c>
      <c r="B244" s="24">
        <v>1991</v>
      </c>
      <c r="C244" s="24">
        <v>26</v>
      </c>
      <c r="D244" s="24" t="s">
        <v>62</v>
      </c>
      <c r="E244" s="24" t="s">
        <v>17</v>
      </c>
      <c r="F244" s="24">
        <v>0.10995343292956271</v>
      </c>
      <c r="G244" s="25">
        <v>0.22672718904596148</v>
      </c>
      <c r="H244" s="25"/>
      <c r="I244" s="25"/>
      <c r="J244" s="2"/>
    </row>
    <row r="245" spans="1:10" hidden="1" x14ac:dyDescent="0.45">
      <c r="A245" s="26" t="s">
        <v>96</v>
      </c>
      <c r="B245" s="26">
        <v>2004</v>
      </c>
      <c r="C245" s="26">
        <v>30</v>
      </c>
      <c r="D245" s="26" t="s">
        <v>97</v>
      </c>
      <c r="E245" s="26" t="s">
        <v>13</v>
      </c>
      <c r="F245" s="26">
        <v>0.42435508916534681</v>
      </c>
      <c r="G245" s="29">
        <v>0.22532585381521469</v>
      </c>
      <c r="H245" s="35"/>
      <c r="I245" s="34"/>
      <c r="J245" s="2"/>
    </row>
    <row r="246" spans="1:10" hidden="1" x14ac:dyDescent="0.45">
      <c r="A246" s="24" t="s">
        <v>216</v>
      </c>
      <c r="B246" s="24">
        <v>1961</v>
      </c>
      <c r="C246" s="24">
        <v>26</v>
      </c>
      <c r="D246" s="24" t="s">
        <v>22</v>
      </c>
      <c r="E246" s="24" t="s">
        <v>13</v>
      </c>
      <c r="F246" s="24">
        <v>0.8321823016548846</v>
      </c>
      <c r="G246" s="25">
        <v>0.22486272915183103</v>
      </c>
      <c r="H246" s="25"/>
      <c r="I246" s="25"/>
      <c r="J246" s="2"/>
    </row>
    <row r="247" spans="1:10" hidden="1" x14ac:dyDescent="0.45">
      <c r="A247" s="26" t="s">
        <v>212</v>
      </c>
      <c r="B247" s="26">
        <v>1954</v>
      </c>
      <c r="C247" s="26">
        <v>22</v>
      </c>
      <c r="D247" s="26" t="s">
        <v>22</v>
      </c>
      <c r="E247" s="26" t="s">
        <v>13</v>
      </c>
      <c r="F247" s="26">
        <v>0.19364482397649804</v>
      </c>
      <c r="G247" s="27">
        <v>0.22275771215292561</v>
      </c>
      <c r="H247" s="27"/>
      <c r="I247" s="27"/>
      <c r="J247" s="2"/>
    </row>
    <row r="248" spans="1:10" hidden="1" x14ac:dyDescent="0.45">
      <c r="A248" s="26" t="s">
        <v>413</v>
      </c>
      <c r="B248" s="26">
        <v>2013</v>
      </c>
      <c r="C248" s="26">
        <v>27</v>
      </c>
      <c r="D248" s="26" t="s">
        <v>127</v>
      </c>
      <c r="E248" s="26" t="s">
        <v>13</v>
      </c>
      <c r="F248" s="26">
        <v>0.70834668054014305</v>
      </c>
      <c r="G248" s="29">
        <v>0.222700677308242</v>
      </c>
      <c r="H248" s="35"/>
      <c r="I248" s="34"/>
      <c r="J248" s="2"/>
    </row>
    <row r="249" spans="1:10" hidden="1" x14ac:dyDescent="0.45">
      <c r="A249" s="26" t="s">
        <v>289</v>
      </c>
      <c r="B249" s="26">
        <v>1987</v>
      </c>
      <c r="C249" s="26">
        <v>29</v>
      </c>
      <c r="D249" s="26" t="s">
        <v>40</v>
      </c>
      <c r="E249" s="26" t="s">
        <v>13</v>
      </c>
      <c r="F249" s="26">
        <v>0.6505157732517266</v>
      </c>
      <c r="G249" s="27">
        <v>0.22188884765690989</v>
      </c>
      <c r="H249" s="27"/>
      <c r="I249" s="27"/>
      <c r="J249" s="2"/>
    </row>
    <row r="250" spans="1:10" hidden="1" x14ac:dyDescent="0.45">
      <c r="A250" s="24" t="s">
        <v>211</v>
      </c>
      <c r="B250" s="24">
        <v>1963</v>
      </c>
      <c r="C250" s="24">
        <v>34</v>
      </c>
      <c r="D250" s="24" t="s">
        <v>22</v>
      </c>
      <c r="E250" s="24" t="s">
        <v>13</v>
      </c>
      <c r="F250" s="24">
        <v>1.3997499637945807E-2</v>
      </c>
      <c r="G250" s="25">
        <v>0.22146712294411258</v>
      </c>
      <c r="H250" s="25"/>
      <c r="I250" s="25"/>
      <c r="J250" s="2"/>
    </row>
    <row r="251" spans="1:10" hidden="1" x14ac:dyDescent="0.45">
      <c r="A251" s="26" t="s">
        <v>163</v>
      </c>
      <c r="B251" s="26">
        <v>1979</v>
      </c>
      <c r="C251" s="26">
        <v>26</v>
      </c>
      <c r="D251" s="26" t="s">
        <v>40</v>
      </c>
      <c r="E251" s="26" t="s">
        <v>13</v>
      </c>
      <c r="F251" s="26">
        <v>0.46265846959346246</v>
      </c>
      <c r="G251" s="27">
        <v>0.22130084811147099</v>
      </c>
      <c r="H251" s="27"/>
      <c r="I251" s="27"/>
      <c r="J251" s="2"/>
    </row>
    <row r="252" spans="1:10" hidden="1" x14ac:dyDescent="0.45">
      <c r="A252" s="26" t="s">
        <v>48</v>
      </c>
      <c r="B252" s="26">
        <v>2014</v>
      </c>
      <c r="C252" s="26">
        <v>24</v>
      </c>
      <c r="D252" s="26" t="s">
        <v>49</v>
      </c>
      <c r="E252" s="26" t="s">
        <v>17</v>
      </c>
      <c r="F252" s="26">
        <v>0.21370887953269077</v>
      </c>
      <c r="G252" s="29">
        <v>0.22123753565463392</v>
      </c>
      <c r="H252" s="35"/>
      <c r="I252" s="34"/>
      <c r="J252" s="2"/>
    </row>
    <row r="253" spans="1:10" hidden="1" x14ac:dyDescent="0.45">
      <c r="A253" s="26" t="s">
        <v>542</v>
      </c>
      <c r="B253" s="26">
        <v>1982</v>
      </c>
      <c r="C253" s="26">
        <v>25</v>
      </c>
      <c r="D253" s="26" t="s">
        <v>43</v>
      </c>
      <c r="E253" s="26" t="s">
        <v>13</v>
      </c>
      <c r="F253" s="26">
        <v>0.4968244783476965</v>
      </c>
      <c r="G253" s="27">
        <v>0.22111512920703033</v>
      </c>
      <c r="H253" s="27"/>
      <c r="I253" s="27"/>
      <c r="J253" s="2"/>
    </row>
    <row r="254" spans="1:10" hidden="1" x14ac:dyDescent="0.45">
      <c r="A254" s="24" t="s">
        <v>175</v>
      </c>
      <c r="B254" s="24">
        <v>1975</v>
      </c>
      <c r="C254" s="24">
        <v>23</v>
      </c>
      <c r="D254" s="24" t="s">
        <v>40</v>
      </c>
      <c r="E254" s="24" t="s">
        <v>13</v>
      </c>
      <c r="F254" s="24">
        <v>0.28538094112564577</v>
      </c>
      <c r="G254" s="25">
        <v>0.21916206794783474</v>
      </c>
      <c r="H254" s="25"/>
      <c r="I254" s="25"/>
      <c r="J254" s="2"/>
    </row>
    <row r="255" spans="1:10" hidden="1" x14ac:dyDescent="0.45">
      <c r="A255" s="26" t="s">
        <v>452</v>
      </c>
      <c r="B255" s="26">
        <v>1980</v>
      </c>
      <c r="C255" s="26">
        <v>30</v>
      </c>
      <c r="D255" s="26" t="s">
        <v>43</v>
      </c>
      <c r="E255" s="26" t="s">
        <v>13</v>
      </c>
      <c r="F255" s="26">
        <v>0.70474798752222367</v>
      </c>
      <c r="G255" s="27">
        <v>0.21906436641406227</v>
      </c>
      <c r="H255" s="27"/>
      <c r="I255" s="27"/>
      <c r="J255" s="2"/>
    </row>
    <row r="256" spans="1:10" hidden="1" x14ac:dyDescent="0.45">
      <c r="A256" s="24" t="s">
        <v>225</v>
      </c>
      <c r="B256" s="24">
        <v>1968</v>
      </c>
      <c r="C256" s="24">
        <v>34</v>
      </c>
      <c r="D256" s="24" t="s">
        <v>19</v>
      </c>
      <c r="E256" s="24" t="s">
        <v>17</v>
      </c>
      <c r="F256" s="24">
        <v>0.36465502939589867</v>
      </c>
      <c r="G256" s="25">
        <v>0.21899554656183207</v>
      </c>
      <c r="H256" s="25"/>
      <c r="I256" s="25"/>
      <c r="J256" s="2"/>
    </row>
    <row r="257" spans="1:10" hidden="1" x14ac:dyDescent="0.45">
      <c r="A257" s="26" t="s">
        <v>329</v>
      </c>
      <c r="B257" s="26">
        <v>1960</v>
      </c>
      <c r="C257" s="26">
        <v>28</v>
      </c>
      <c r="D257" s="26" t="s">
        <v>226</v>
      </c>
      <c r="E257" s="26" t="s">
        <v>17</v>
      </c>
      <c r="F257" s="26">
        <v>0.46572091843054803</v>
      </c>
      <c r="G257" s="27">
        <v>0.21848936777868172</v>
      </c>
      <c r="H257" s="27"/>
      <c r="I257" s="27"/>
      <c r="J257" s="2"/>
    </row>
    <row r="258" spans="1:10" hidden="1" x14ac:dyDescent="0.45">
      <c r="A258" s="24" t="s">
        <v>362</v>
      </c>
      <c r="B258" s="24">
        <v>1984</v>
      </c>
      <c r="C258" s="24">
        <v>24</v>
      </c>
      <c r="D258" s="24" t="s">
        <v>301</v>
      </c>
      <c r="E258" s="24" t="s">
        <v>17</v>
      </c>
      <c r="F258" s="24">
        <v>0.30329858840979168</v>
      </c>
      <c r="G258" s="25">
        <v>0.21715669757160988</v>
      </c>
      <c r="H258" s="25"/>
      <c r="I258" s="25"/>
      <c r="J258" s="2"/>
    </row>
    <row r="259" spans="1:10" hidden="1" x14ac:dyDescent="0.45">
      <c r="A259" s="26" t="s">
        <v>334</v>
      </c>
      <c r="B259" s="26">
        <v>1999</v>
      </c>
      <c r="C259" s="26">
        <v>25</v>
      </c>
      <c r="D259" s="26" t="s">
        <v>22</v>
      </c>
      <c r="E259" s="26" t="s">
        <v>13</v>
      </c>
      <c r="F259" s="26">
        <v>0.75004807064234824</v>
      </c>
      <c r="G259" s="29">
        <v>0.2162512311474058</v>
      </c>
      <c r="H259" s="35"/>
      <c r="I259" s="34"/>
      <c r="J259" s="2"/>
    </row>
    <row r="260" spans="1:10" hidden="1" x14ac:dyDescent="0.45">
      <c r="A260" s="24" t="s">
        <v>352</v>
      </c>
      <c r="B260" s="24">
        <v>1954</v>
      </c>
      <c r="C260" s="24">
        <v>29</v>
      </c>
      <c r="D260" s="24" t="s">
        <v>73</v>
      </c>
      <c r="E260" s="24" t="s">
        <v>17</v>
      </c>
      <c r="F260" s="24">
        <v>0.63836730225479754</v>
      </c>
      <c r="G260" s="25">
        <v>0.21593663207781311</v>
      </c>
      <c r="H260" s="25"/>
      <c r="I260" s="25"/>
      <c r="J260" s="2"/>
    </row>
    <row r="261" spans="1:10" hidden="1" x14ac:dyDescent="0.45">
      <c r="A261" s="26" t="s">
        <v>285</v>
      </c>
      <c r="B261" s="26">
        <v>1997</v>
      </c>
      <c r="C261" s="26">
        <v>31</v>
      </c>
      <c r="D261" s="26" t="s">
        <v>46</v>
      </c>
      <c r="E261" s="26" t="s">
        <v>17</v>
      </c>
      <c r="F261" s="26">
        <v>0.7901059611874105</v>
      </c>
      <c r="G261" s="29">
        <v>0.2159047085080153</v>
      </c>
      <c r="H261" s="35"/>
      <c r="I261" s="34"/>
      <c r="J261" s="2"/>
    </row>
    <row r="262" spans="1:10" hidden="1" x14ac:dyDescent="0.45">
      <c r="A262" s="24" t="s">
        <v>216</v>
      </c>
      <c r="B262" s="24">
        <v>1960</v>
      </c>
      <c r="C262" s="24">
        <v>25</v>
      </c>
      <c r="D262" s="24" t="s">
        <v>22</v>
      </c>
      <c r="E262" s="24" t="s">
        <v>13</v>
      </c>
      <c r="F262" s="24">
        <v>7.1311250521542649E-2</v>
      </c>
      <c r="G262" s="25">
        <v>0.21494753602418362</v>
      </c>
      <c r="H262" s="25"/>
      <c r="I262" s="25"/>
      <c r="J262" s="2"/>
    </row>
    <row r="263" spans="1:10" hidden="1" x14ac:dyDescent="0.45">
      <c r="A263" s="26" t="s">
        <v>129</v>
      </c>
      <c r="B263" s="26">
        <v>1991</v>
      </c>
      <c r="C263" s="26">
        <v>30</v>
      </c>
      <c r="D263" s="26" t="s">
        <v>19</v>
      </c>
      <c r="E263" s="26" t="s">
        <v>17</v>
      </c>
      <c r="F263" s="26">
        <v>0.10384647485043513</v>
      </c>
      <c r="G263" s="27">
        <v>0.21413446318001134</v>
      </c>
      <c r="H263" s="27"/>
      <c r="I263" s="27"/>
      <c r="J263" s="2"/>
    </row>
    <row r="264" spans="1:10" hidden="1" x14ac:dyDescent="0.45">
      <c r="A264" s="24" t="s">
        <v>485</v>
      </c>
      <c r="B264" s="24">
        <v>1966</v>
      </c>
      <c r="C264" s="24">
        <v>31</v>
      </c>
      <c r="D264" s="24" t="s">
        <v>19</v>
      </c>
      <c r="E264" s="24" t="s">
        <v>17</v>
      </c>
      <c r="F264" s="24">
        <v>0.70155730720340004</v>
      </c>
      <c r="G264" s="25">
        <v>0.21401295846025645</v>
      </c>
      <c r="H264" s="25"/>
      <c r="I264" s="25"/>
      <c r="J264" s="2"/>
    </row>
    <row r="265" spans="1:10" hidden="1" x14ac:dyDescent="0.45">
      <c r="A265" s="26" t="s">
        <v>288</v>
      </c>
      <c r="B265" s="26">
        <v>1955</v>
      </c>
      <c r="C265" s="26">
        <v>28</v>
      </c>
      <c r="D265" s="26" t="s">
        <v>228</v>
      </c>
      <c r="E265" s="26" t="s">
        <v>17</v>
      </c>
      <c r="F265" s="26">
        <v>0.61616415162214322</v>
      </c>
      <c r="G265" s="27">
        <v>0.21391583352923993</v>
      </c>
      <c r="H265" s="27"/>
      <c r="I265" s="27"/>
      <c r="J265" s="2"/>
    </row>
    <row r="266" spans="1:10" hidden="1" x14ac:dyDescent="0.45">
      <c r="A266" s="26" t="s">
        <v>39</v>
      </c>
      <c r="B266" s="26">
        <v>2023</v>
      </c>
      <c r="C266" s="26">
        <v>30</v>
      </c>
      <c r="D266" s="26" t="s">
        <v>37</v>
      </c>
      <c r="E266" s="26" t="s">
        <v>17</v>
      </c>
      <c r="F266" s="26">
        <v>0.7059854591124165</v>
      </c>
      <c r="G266" s="29">
        <v>0.21351452110490682</v>
      </c>
      <c r="H266" s="35"/>
      <c r="I266" s="34"/>
      <c r="J266" s="2"/>
    </row>
    <row r="267" spans="1:10" hidden="1" x14ac:dyDescent="0.45">
      <c r="A267" s="26" t="s">
        <v>91</v>
      </c>
      <c r="B267" s="26">
        <v>2000</v>
      </c>
      <c r="C267" s="26">
        <v>35</v>
      </c>
      <c r="D267" s="26" t="s">
        <v>65</v>
      </c>
      <c r="E267" s="26" t="s">
        <v>17</v>
      </c>
      <c r="F267" s="26">
        <v>0.73939349474251048</v>
      </c>
      <c r="G267" s="29">
        <v>0.21336483409613546</v>
      </c>
      <c r="H267" s="35"/>
      <c r="I267" s="34"/>
      <c r="J267" s="2"/>
    </row>
    <row r="268" spans="1:10" hidden="1" x14ac:dyDescent="0.45">
      <c r="A268" s="24" t="s">
        <v>152</v>
      </c>
      <c r="B268" s="24">
        <v>1985</v>
      </c>
      <c r="C268" s="24">
        <v>29</v>
      </c>
      <c r="D268" s="24" t="s">
        <v>19</v>
      </c>
      <c r="E268" s="24" t="s">
        <v>17</v>
      </c>
      <c r="F268" s="24">
        <v>0.97821871002356287</v>
      </c>
      <c r="G268" s="25">
        <v>0.21274239738006689</v>
      </c>
      <c r="H268" s="25"/>
      <c r="I268" s="25"/>
      <c r="J268" s="2"/>
    </row>
    <row r="269" spans="1:10" hidden="1" x14ac:dyDescent="0.45">
      <c r="A269" s="26" t="s">
        <v>152</v>
      </c>
      <c r="B269" s="26">
        <v>1985</v>
      </c>
      <c r="C269" s="26">
        <v>29</v>
      </c>
      <c r="D269" s="26" t="s">
        <v>19</v>
      </c>
      <c r="E269" s="26" t="s">
        <v>17</v>
      </c>
      <c r="F269" s="26">
        <v>0.97821871002356287</v>
      </c>
      <c r="G269" s="27">
        <v>0.21274239738006689</v>
      </c>
      <c r="H269" s="27"/>
      <c r="I269" s="27"/>
      <c r="J269" s="2"/>
    </row>
    <row r="270" spans="1:10" hidden="1" x14ac:dyDescent="0.45">
      <c r="A270" s="24" t="s">
        <v>152</v>
      </c>
      <c r="B270" s="24">
        <v>1984</v>
      </c>
      <c r="C270" s="24">
        <v>28</v>
      </c>
      <c r="D270" s="24" t="s">
        <v>19</v>
      </c>
      <c r="E270" s="24" t="s">
        <v>17</v>
      </c>
      <c r="F270" s="24">
        <v>0.2971076029680243</v>
      </c>
      <c r="G270" s="25">
        <v>0.21272405592861068</v>
      </c>
      <c r="H270" s="25"/>
      <c r="I270" s="25"/>
      <c r="J270" s="2"/>
    </row>
    <row r="271" spans="1:10" hidden="1" x14ac:dyDescent="0.45">
      <c r="A271" s="26" t="s">
        <v>24</v>
      </c>
      <c r="B271" s="26">
        <v>2015</v>
      </c>
      <c r="C271" s="26">
        <v>27</v>
      </c>
      <c r="D271" s="26" t="s">
        <v>317</v>
      </c>
      <c r="E271" s="26" t="s">
        <v>17</v>
      </c>
      <c r="F271" s="26">
        <v>0.39976826029126844</v>
      </c>
      <c r="G271" s="29">
        <v>0.21185682748701101</v>
      </c>
      <c r="H271" s="35"/>
      <c r="I271" s="34"/>
      <c r="J271" s="2"/>
    </row>
    <row r="272" spans="1:10" hidden="1" x14ac:dyDescent="0.45">
      <c r="A272" s="26" t="s">
        <v>58</v>
      </c>
      <c r="B272" s="26">
        <v>2011</v>
      </c>
      <c r="C272" s="26">
        <v>28</v>
      </c>
      <c r="D272" s="26" t="s">
        <v>59</v>
      </c>
      <c r="E272" s="26" t="s">
        <v>13</v>
      </c>
      <c r="F272" s="26">
        <v>0.6566197062018726</v>
      </c>
      <c r="G272" s="29">
        <v>0.21098518828166457</v>
      </c>
      <c r="H272" s="35"/>
      <c r="I272" s="34"/>
      <c r="J272" s="2"/>
    </row>
    <row r="273" spans="1:10" hidden="1" x14ac:dyDescent="0.45">
      <c r="A273" s="26" t="s">
        <v>45</v>
      </c>
      <c r="B273" s="26">
        <v>2016</v>
      </c>
      <c r="C273" s="26">
        <v>26</v>
      </c>
      <c r="D273" s="26" t="s">
        <v>46</v>
      </c>
      <c r="E273" s="26" t="s">
        <v>13</v>
      </c>
      <c r="F273" s="26">
        <v>0.93817799992990647</v>
      </c>
      <c r="G273" s="29">
        <v>0.2098376524049996</v>
      </c>
      <c r="H273" s="35"/>
      <c r="I273" s="34"/>
      <c r="J273" s="2"/>
    </row>
    <row r="274" spans="1:10" hidden="1" x14ac:dyDescent="0.45">
      <c r="A274" s="24" t="s">
        <v>602</v>
      </c>
      <c r="B274" s="24">
        <v>1989</v>
      </c>
      <c r="C274" s="24">
        <v>23</v>
      </c>
      <c r="D274" s="24" t="s">
        <v>70</v>
      </c>
      <c r="E274" s="24" t="s">
        <v>13</v>
      </c>
      <c r="F274" s="24">
        <v>0.18144465830030768</v>
      </c>
      <c r="G274" s="25">
        <v>0.20934560257875315</v>
      </c>
      <c r="H274" s="25"/>
      <c r="I274" s="25"/>
      <c r="J274" s="2"/>
    </row>
    <row r="275" spans="1:10" hidden="1" x14ac:dyDescent="0.45">
      <c r="A275" s="26" t="s">
        <v>21</v>
      </c>
      <c r="B275" s="26">
        <v>2017</v>
      </c>
      <c r="C275" s="26">
        <v>25</v>
      </c>
      <c r="D275" s="26" t="s">
        <v>22</v>
      </c>
      <c r="E275" s="26" t="s">
        <v>13</v>
      </c>
      <c r="F275" s="26">
        <v>0.41052307937373927</v>
      </c>
      <c r="G275" s="29">
        <v>0.20883222166845045</v>
      </c>
      <c r="H275" s="35"/>
      <c r="I275" s="34"/>
      <c r="J275" s="2"/>
    </row>
    <row r="276" spans="1:10" hidden="1" x14ac:dyDescent="0.45">
      <c r="A276" s="26" t="s">
        <v>24</v>
      </c>
      <c r="B276" s="26">
        <v>2013</v>
      </c>
      <c r="C276" s="26">
        <v>25</v>
      </c>
      <c r="D276" s="26" t="s">
        <v>317</v>
      </c>
      <c r="E276" s="26" t="s">
        <v>17</v>
      </c>
      <c r="F276" s="26">
        <v>0.29615881940559657</v>
      </c>
      <c r="G276" s="29">
        <v>0.20790582418740389</v>
      </c>
      <c r="H276" s="35"/>
      <c r="I276" s="34"/>
      <c r="J276" s="2"/>
    </row>
    <row r="277" spans="1:10" hidden="1" x14ac:dyDescent="0.45">
      <c r="A277" s="26" t="s">
        <v>64</v>
      </c>
      <c r="B277" s="26">
        <v>2012</v>
      </c>
      <c r="C277" s="26">
        <v>25</v>
      </c>
      <c r="D277" s="26" t="s">
        <v>65</v>
      </c>
      <c r="E277" s="26" t="s">
        <v>17</v>
      </c>
      <c r="F277" s="26">
        <v>0.55808386228880436</v>
      </c>
      <c r="G277" s="29">
        <v>0.2078158028390627</v>
      </c>
      <c r="H277" s="35"/>
      <c r="I277" s="34"/>
      <c r="J277" s="2"/>
    </row>
    <row r="278" spans="1:10" hidden="1" x14ac:dyDescent="0.45">
      <c r="A278" s="26" t="s">
        <v>45</v>
      </c>
      <c r="B278" s="26">
        <v>2014</v>
      </c>
      <c r="C278" s="26">
        <v>24</v>
      </c>
      <c r="D278" s="26" t="s">
        <v>46</v>
      </c>
      <c r="E278" s="26" t="s">
        <v>13</v>
      </c>
      <c r="F278" s="26">
        <v>0.71659463718623639</v>
      </c>
      <c r="G278" s="29">
        <v>0.2070743588312422</v>
      </c>
      <c r="H278" s="35"/>
      <c r="I278" s="34"/>
      <c r="J278" s="2"/>
    </row>
    <row r="279" spans="1:10" hidden="1" x14ac:dyDescent="0.45">
      <c r="A279" s="26" t="s">
        <v>225</v>
      </c>
      <c r="B279" s="26">
        <v>1956</v>
      </c>
      <c r="C279" s="26">
        <v>22</v>
      </c>
      <c r="D279" s="26" t="s">
        <v>226</v>
      </c>
      <c r="E279" s="26" t="s">
        <v>17</v>
      </c>
      <c r="F279" s="26">
        <v>0.15692170818546761</v>
      </c>
      <c r="G279" s="27">
        <v>0.20607413988400455</v>
      </c>
      <c r="H279" s="27"/>
      <c r="I279" s="27"/>
      <c r="J279" s="2"/>
    </row>
    <row r="280" spans="1:10" hidden="1" x14ac:dyDescent="0.45">
      <c r="A280" s="24" t="s">
        <v>497</v>
      </c>
      <c r="B280" s="24">
        <v>1988</v>
      </c>
      <c r="C280" s="24">
        <v>27</v>
      </c>
      <c r="D280" s="24" t="s">
        <v>62</v>
      </c>
      <c r="E280" s="24" t="s">
        <v>17</v>
      </c>
      <c r="F280" s="24">
        <v>0.24488649645535263</v>
      </c>
      <c r="G280" s="25">
        <v>0.20524383175367072</v>
      </c>
      <c r="H280" s="25"/>
      <c r="I280" s="25"/>
      <c r="J280" s="2"/>
    </row>
    <row r="281" spans="1:10" hidden="1" x14ac:dyDescent="0.45">
      <c r="A281" s="26" t="s">
        <v>99</v>
      </c>
      <c r="B281" s="26">
        <v>2001</v>
      </c>
      <c r="C281" s="26">
        <v>30</v>
      </c>
      <c r="D281" s="26" t="s">
        <v>94</v>
      </c>
      <c r="E281" s="26" t="s">
        <v>13</v>
      </c>
      <c r="F281" s="26">
        <v>0.75592743695790654</v>
      </c>
      <c r="G281" s="29">
        <v>0.20490353789569427</v>
      </c>
      <c r="H281" s="35"/>
      <c r="I281" s="34"/>
      <c r="J281" s="2"/>
    </row>
    <row r="282" spans="1:10" hidden="1" x14ac:dyDescent="0.45">
      <c r="A282" s="24" t="s">
        <v>225</v>
      </c>
      <c r="B282" s="24">
        <v>1965</v>
      </c>
      <c r="C282" s="24">
        <v>31</v>
      </c>
      <c r="D282" s="24" t="s">
        <v>226</v>
      </c>
      <c r="E282" s="24" t="s">
        <v>17</v>
      </c>
      <c r="F282" s="24">
        <v>0.70972589736928193</v>
      </c>
      <c r="G282" s="25">
        <v>0.20365627174112991</v>
      </c>
      <c r="H282" s="25"/>
      <c r="I282" s="25"/>
      <c r="J282" s="2"/>
    </row>
    <row r="283" spans="1:10" hidden="1" x14ac:dyDescent="0.45">
      <c r="A283" s="26" t="s">
        <v>225</v>
      </c>
      <c r="B283" s="26">
        <v>1960</v>
      </c>
      <c r="C283" s="26">
        <v>26</v>
      </c>
      <c r="D283" s="26" t="s">
        <v>226</v>
      </c>
      <c r="E283" s="26" t="s">
        <v>17</v>
      </c>
      <c r="F283" s="26">
        <v>0.43333565921012562</v>
      </c>
      <c r="G283" s="27">
        <v>0.20329607382859685</v>
      </c>
      <c r="H283" s="27"/>
      <c r="I283" s="27"/>
      <c r="J283" s="2"/>
    </row>
    <row r="284" spans="1:10" hidden="1" x14ac:dyDescent="0.45">
      <c r="A284" s="24" t="s">
        <v>649</v>
      </c>
      <c r="B284" s="24">
        <v>1969</v>
      </c>
      <c r="C284" s="24">
        <v>32</v>
      </c>
      <c r="D284" s="24" t="s">
        <v>604</v>
      </c>
      <c r="E284" s="24" t="s">
        <v>13</v>
      </c>
      <c r="F284" s="24">
        <v>0.85751449902459875</v>
      </c>
      <c r="G284" s="25">
        <v>0.20299673664374437</v>
      </c>
      <c r="H284" s="25"/>
      <c r="I284" s="25"/>
      <c r="J284" s="2"/>
    </row>
    <row r="285" spans="1:10" hidden="1" x14ac:dyDescent="0.45">
      <c r="A285" s="26" t="s">
        <v>107</v>
      </c>
      <c r="B285" s="26">
        <v>1993</v>
      </c>
      <c r="C285" s="26">
        <v>23</v>
      </c>
      <c r="D285" s="26" t="s">
        <v>70</v>
      </c>
      <c r="E285" s="26" t="s">
        <v>13</v>
      </c>
      <c r="F285" s="26">
        <v>0.73434072263671746</v>
      </c>
      <c r="G285" s="27">
        <v>0.20248336504294184</v>
      </c>
      <c r="H285" s="27"/>
      <c r="I285" s="27"/>
      <c r="J285" s="2"/>
    </row>
    <row r="286" spans="1:10" hidden="1" x14ac:dyDescent="0.45">
      <c r="A286" s="26" t="s">
        <v>34</v>
      </c>
      <c r="B286" s="26">
        <v>2016</v>
      </c>
      <c r="C286" s="26">
        <v>24</v>
      </c>
      <c r="D286" s="26" t="s">
        <v>15</v>
      </c>
      <c r="E286" s="26" t="s">
        <v>13</v>
      </c>
      <c r="F286" s="26">
        <v>0.89501263229758143</v>
      </c>
      <c r="G286" s="29">
        <v>0.20018306723049906</v>
      </c>
      <c r="H286" s="35"/>
      <c r="I286" s="34"/>
      <c r="J286" s="2"/>
    </row>
    <row r="287" spans="1:10" hidden="1" x14ac:dyDescent="0.45">
      <c r="A287" s="26" t="s">
        <v>282</v>
      </c>
      <c r="B287" s="26">
        <v>1969</v>
      </c>
      <c r="C287" s="26">
        <v>26</v>
      </c>
      <c r="D287" s="26" t="s">
        <v>40</v>
      </c>
      <c r="E287" s="26" t="s">
        <v>13</v>
      </c>
      <c r="F287" s="26">
        <v>0.84120747971515986</v>
      </c>
      <c r="G287" s="27">
        <v>0.19913642675047963</v>
      </c>
      <c r="H287" s="27"/>
      <c r="I287" s="27"/>
      <c r="J287" s="2"/>
    </row>
    <row r="288" spans="1:10" hidden="1" x14ac:dyDescent="0.45">
      <c r="A288" s="26" t="s">
        <v>589</v>
      </c>
      <c r="B288" s="26">
        <v>2010</v>
      </c>
      <c r="C288" s="26">
        <v>24</v>
      </c>
      <c r="D288" s="26" t="s">
        <v>114</v>
      </c>
      <c r="E288" s="26" t="s">
        <v>17</v>
      </c>
      <c r="F288" s="26">
        <v>0.35746474433797998</v>
      </c>
      <c r="G288" s="29">
        <v>0.19881576893904732</v>
      </c>
      <c r="H288" s="35"/>
      <c r="I288" s="34"/>
      <c r="J288" s="2"/>
    </row>
    <row r="289" spans="1:10" hidden="1" x14ac:dyDescent="0.45">
      <c r="A289" s="26" t="s">
        <v>308</v>
      </c>
      <c r="B289" s="26">
        <v>2012</v>
      </c>
      <c r="C289" s="26">
        <v>29</v>
      </c>
      <c r="D289" s="26" t="s">
        <v>22</v>
      </c>
      <c r="E289" s="26" t="s">
        <v>13</v>
      </c>
      <c r="F289" s="26">
        <v>0.56300028998891249</v>
      </c>
      <c r="G289" s="29">
        <v>0.19817090749243538</v>
      </c>
      <c r="H289" s="35"/>
      <c r="I289" s="34"/>
      <c r="J289" s="2"/>
    </row>
    <row r="290" spans="1:10" hidden="1" x14ac:dyDescent="0.45">
      <c r="A290" s="26" t="s">
        <v>384</v>
      </c>
      <c r="B290" s="26">
        <v>2013</v>
      </c>
      <c r="C290" s="26">
        <v>29</v>
      </c>
      <c r="D290" s="26" t="s">
        <v>37</v>
      </c>
      <c r="E290" s="26" t="s">
        <v>17</v>
      </c>
      <c r="F290" s="26">
        <v>0.28130434208283583</v>
      </c>
      <c r="G290" s="29">
        <v>0.19747786409200613</v>
      </c>
      <c r="H290" s="35"/>
      <c r="I290" s="34"/>
      <c r="J290" s="2"/>
    </row>
    <row r="291" spans="1:10" hidden="1" x14ac:dyDescent="0.45">
      <c r="A291" s="26" t="s">
        <v>341</v>
      </c>
      <c r="B291" s="26">
        <v>1987</v>
      </c>
      <c r="C291" s="26">
        <v>25</v>
      </c>
      <c r="D291" s="26" t="s">
        <v>73</v>
      </c>
      <c r="E291" s="26" t="s">
        <v>17</v>
      </c>
      <c r="F291" s="26">
        <v>0.25893093681785884</v>
      </c>
      <c r="G291" s="27">
        <v>0.19737084669866772</v>
      </c>
      <c r="H291" s="27"/>
      <c r="I291" s="27"/>
      <c r="J291" s="2"/>
    </row>
    <row r="292" spans="1:10" hidden="1" x14ac:dyDescent="0.45">
      <c r="A292" s="24" t="s">
        <v>205</v>
      </c>
      <c r="B292" s="24">
        <v>1959</v>
      </c>
      <c r="C292" s="24">
        <v>28</v>
      </c>
      <c r="D292" s="24" t="s">
        <v>65</v>
      </c>
      <c r="E292" s="24" t="s">
        <v>17</v>
      </c>
      <c r="F292" s="24">
        <v>0.73680048238526197</v>
      </c>
      <c r="G292" s="25">
        <v>0.19674594325726011</v>
      </c>
      <c r="H292" s="25"/>
      <c r="I292" s="25"/>
      <c r="J292" s="2"/>
    </row>
    <row r="293" spans="1:10" hidden="1" x14ac:dyDescent="0.45">
      <c r="A293" s="26" t="s">
        <v>420</v>
      </c>
      <c r="B293" s="26">
        <v>1952</v>
      </c>
      <c r="C293" s="26">
        <v>28</v>
      </c>
      <c r="D293" s="26" t="s">
        <v>235</v>
      </c>
      <c r="E293" s="26" t="s">
        <v>13</v>
      </c>
      <c r="F293" s="26">
        <v>0.11724049367267489</v>
      </c>
      <c r="G293" s="27">
        <v>0.19628658083281475</v>
      </c>
      <c r="H293" s="27"/>
      <c r="I293" s="27"/>
      <c r="J293" s="2"/>
    </row>
    <row r="294" spans="1:10" hidden="1" x14ac:dyDescent="0.45">
      <c r="A294" s="24" t="s">
        <v>191</v>
      </c>
      <c r="B294" s="24">
        <v>1970</v>
      </c>
      <c r="C294" s="24">
        <v>34</v>
      </c>
      <c r="D294" s="24" t="s">
        <v>76</v>
      </c>
      <c r="E294" s="24" t="s">
        <v>13</v>
      </c>
      <c r="F294" s="24">
        <v>0.3996896211295492</v>
      </c>
      <c r="G294" s="25">
        <v>0.19616409960344713</v>
      </c>
      <c r="H294" s="25"/>
      <c r="I294" s="25"/>
      <c r="J294" s="2"/>
    </row>
    <row r="295" spans="1:10" hidden="1" x14ac:dyDescent="0.45">
      <c r="A295" s="26" t="s">
        <v>242</v>
      </c>
      <c r="B295" s="26">
        <v>1951</v>
      </c>
      <c r="C295" s="26">
        <v>32</v>
      </c>
      <c r="D295" s="26" t="s">
        <v>228</v>
      </c>
      <c r="E295" s="26" t="s">
        <v>17</v>
      </c>
      <c r="F295" s="26">
        <v>0.45090166934435116</v>
      </c>
      <c r="G295" s="27">
        <v>0.19594178530739237</v>
      </c>
      <c r="H295" s="27"/>
      <c r="I295" s="27"/>
      <c r="J295" s="2"/>
    </row>
    <row r="296" spans="1:10" hidden="1" x14ac:dyDescent="0.45">
      <c r="A296" s="26" t="s">
        <v>281</v>
      </c>
      <c r="B296" s="26">
        <v>1998</v>
      </c>
      <c r="C296" s="26">
        <v>22</v>
      </c>
      <c r="D296" s="26" t="s">
        <v>97</v>
      </c>
      <c r="E296" s="26" t="s">
        <v>13</v>
      </c>
      <c r="F296" s="26">
        <v>0.98257358549862794</v>
      </c>
      <c r="G296" s="29">
        <v>0.19588333847060699</v>
      </c>
      <c r="H296" s="35"/>
      <c r="I296" s="34"/>
      <c r="J296" s="2"/>
    </row>
    <row r="297" spans="1:10" hidden="1" x14ac:dyDescent="0.45">
      <c r="A297" s="26" t="s">
        <v>146</v>
      </c>
      <c r="B297" s="26">
        <v>1985</v>
      </c>
      <c r="C297" s="26">
        <v>24</v>
      </c>
      <c r="D297" s="26" t="s">
        <v>22</v>
      </c>
      <c r="E297" s="26" t="s">
        <v>13</v>
      </c>
      <c r="F297" s="26">
        <v>0.59509123360366067</v>
      </c>
      <c r="G297" s="27">
        <v>0.1958063816711397</v>
      </c>
      <c r="H297" s="27"/>
      <c r="I297" s="27"/>
      <c r="J297" s="2"/>
    </row>
    <row r="298" spans="1:10" hidden="1" x14ac:dyDescent="0.45">
      <c r="A298" s="26" t="s">
        <v>91</v>
      </c>
      <c r="B298" s="26">
        <v>1995</v>
      </c>
      <c r="C298" s="26">
        <v>30</v>
      </c>
      <c r="D298" s="26" t="s">
        <v>65</v>
      </c>
      <c r="E298" s="26" t="s">
        <v>17</v>
      </c>
      <c r="F298" s="26">
        <v>0.15128486436984759</v>
      </c>
      <c r="G298" s="29">
        <v>0.19496568472772766</v>
      </c>
      <c r="H298" s="35"/>
      <c r="I298" s="34"/>
      <c r="J298" s="2"/>
    </row>
    <row r="299" spans="1:10" hidden="1" x14ac:dyDescent="0.45">
      <c r="A299" s="26" t="s">
        <v>167</v>
      </c>
      <c r="B299" s="26">
        <v>1976</v>
      </c>
      <c r="C299" s="26">
        <v>30</v>
      </c>
      <c r="D299" s="26" t="s">
        <v>76</v>
      </c>
      <c r="E299" s="26" t="s">
        <v>13</v>
      </c>
      <c r="F299" s="26">
        <v>0.21313140895937444</v>
      </c>
      <c r="G299" s="27">
        <v>0.19488901287024515</v>
      </c>
      <c r="H299" s="27"/>
      <c r="I299" s="27"/>
      <c r="J299" s="2"/>
    </row>
    <row r="300" spans="1:10" hidden="1" x14ac:dyDescent="0.45">
      <c r="A300" s="24" t="s">
        <v>319</v>
      </c>
      <c r="B300" s="24">
        <v>1973</v>
      </c>
      <c r="C300" s="24">
        <v>29</v>
      </c>
      <c r="D300" s="24" t="s">
        <v>94</v>
      </c>
      <c r="E300" s="24" t="s">
        <v>13</v>
      </c>
      <c r="F300" s="24">
        <v>0.19850683017127937</v>
      </c>
      <c r="G300" s="25">
        <v>0.19439265820847101</v>
      </c>
      <c r="H300" s="25"/>
      <c r="I300" s="25"/>
      <c r="J300" s="2"/>
    </row>
    <row r="301" spans="1:10" hidden="1" x14ac:dyDescent="0.45">
      <c r="A301" s="26" t="s">
        <v>185</v>
      </c>
      <c r="B301" s="26">
        <v>1970</v>
      </c>
      <c r="C301" s="26">
        <v>22</v>
      </c>
      <c r="D301" s="26" t="s">
        <v>73</v>
      </c>
      <c r="E301" s="26" t="s">
        <v>17</v>
      </c>
      <c r="F301" s="26">
        <v>0.46122939861153478</v>
      </c>
      <c r="G301" s="27">
        <v>0.19221305069628597</v>
      </c>
      <c r="H301" s="27"/>
      <c r="I301" s="27"/>
      <c r="J301" s="2"/>
    </row>
    <row r="302" spans="1:10" hidden="1" x14ac:dyDescent="0.45">
      <c r="A302" s="24" t="s">
        <v>148</v>
      </c>
      <c r="B302" s="24">
        <v>1985</v>
      </c>
      <c r="C302" s="24">
        <v>26</v>
      </c>
      <c r="D302" s="24" t="s">
        <v>25</v>
      </c>
      <c r="E302" s="24" t="s">
        <v>17</v>
      </c>
      <c r="F302" s="24">
        <v>0.87261227517307738</v>
      </c>
      <c r="G302" s="25">
        <v>0.189775175532191</v>
      </c>
      <c r="H302" s="25"/>
      <c r="I302" s="25"/>
      <c r="J302" s="2"/>
    </row>
    <row r="303" spans="1:10" hidden="1" x14ac:dyDescent="0.45">
      <c r="A303" s="26" t="s">
        <v>735</v>
      </c>
      <c r="B303" s="26">
        <v>1968</v>
      </c>
      <c r="C303" s="26">
        <v>25</v>
      </c>
      <c r="D303" s="26" t="s">
        <v>59</v>
      </c>
      <c r="E303" s="26" t="s">
        <v>13</v>
      </c>
      <c r="F303" s="26">
        <v>0.14634805114104571</v>
      </c>
      <c r="G303" s="27">
        <v>0.18969238357704504</v>
      </c>
      <c r="H303" s="27"/>
      <c r="I303" s="27"/>
      <c r="J303" s="2"/>
    </row>
    <row r="304" spans="1:10" hidden="1" x14ac:dyDescent="0.45">
      <c r="A304" s="24" t="s">
        <v>583</v>
      </c>
      <c r="B304" s="24">
        <v>1962</v>
      </c>
      <c r="C304" s="24">
        <v>23</v>
      </c>
      <c r="D304" s="24" t="s">
        <v>37</v>
      </c>
      <c r="E304" s="24" t="s">
        <v>17</v>
      </c>
      <c r="F304" s="24">
        <v>0.78378700833373049</v>
      </c>
      <c r="G304" s="25">
        <v>0.1887346052322901</v>
      </c>
      <c r="H304" s="25"/>
      <c r="I304" s="25"/>
      <c r="J304" s="2"/>
    </row>
    <row r="305" spans="1:10" hidden="1" x14ac:dyDescent="0.45">
      <c r="A305" s="26" t="s">
        <v>462</v>
      </c>
      <c r="B305" s="26">
        <v>2018</v>
      </c>
      <c r="C305" s="26">
        <v>30</v>
      </c>
      <c r="D305" s="26" t="s">
        <v>40</v>
      </c>
      <c r="E305" s="26" t="s">
        <v>13</v>
      </c>
      <c r="F305" s="26">
        <v>0.74523339300125779</v>
      </c>
      <c r="G305" s="29">
        <v>0.18823311765212247</v>
      </c>
      <c r="H305" s="35"/>
      <c r="I305" s="34"/>
      <c r="J305" s="2"/>
    </row>
    <row r="306" spans="1:10" hidden="1" x14ac:dyDescent="0.45">
      <c r="A306" s="24" t="s">
        <v>142</v>
      </c>
      <c r="B306" s="24">
        <v>1982</v>
      </c>
      <c r="C306" s="24">
        <v>27</v>
      </c>
      <c r="D306" s="24" t="s">
        <v>301</v>
      </c>
      <c r="E306" s="24" t="s">
        <v>17</v>
      </c>
      <c r="F306" s="24">
        <v>0.22301718948266896</v>
      </c>
      <c r="G306" s="25">
        <v>0.18732070702617218</v>
      </c>
      <c r="H306" s="25"/>
      <c r="I306" s="25"/>
      <c r="J306" s="2"/>
    </row>
    <row r="307" spans="1:10" hidden="1" x14ac:dyDescent="0.45">
      <c r="A307" s="26" t="s">
        <v>181</v>
      </c>
      <c r="B307" s="26">
        <v>1968</v>
      </c>
      <c r="C307" s="26">
        <v>27</v>
      </c>
      <c r="D307" s="26" t="s">
        <v>73</v>
      </c>
      <c r="E307" s="26" t="s">
        <v>17</v>
      </c>
      <c r="F307" s="26">
        <v>0.31178368856858418</v>
      </c>
      <c r="G307" s="27">
        <v>0.18724337739220298</v>
      </c>
      <c r="H307" s="27"/>
      <c r="I307" s="27"/>
      <c r="J307" s="2"/>
    </row>
    <row r="308" spans="1:10" hidden="1" x14ac:dyDescent="0.45">
      <c r="A308" s="24" t="s">
        <v>173</v>
      </c>
      <c r="B308" s="24">
        <v>1972</v>
      </c>
      <c r="C308" s="24">
        <v>28</v>
      </c>
      <c r="D308" s="24" t="s">
        <v>73</v>
      </c>
      <c r="E308" s="24" t="s">
        <v>17</v>
      </c>
      <c r="F308" s="24">
        <v>0.59343801027567644</v>
      </c>
      <c r="G308" s="25">
        <v>0.18687076737941127</v>
      </c>
      <c r="H308" s="25"/>
      <c r="I308" s="25"/>
      <c r="J308" s="2"/>
    </row>
    <row r="309" spans="1:10" hidden="1" x14ac:dyDescent="0.45">
      <c r="A309" s="26" t="s">
        <v>300</v>
      </c>
      <c r="B309" s="26">
        <v>1982</v>
      </c>
      <c r="C309" s="26">
        <v>28</v>
      </c>
      <c r="D309" s="26" t="s">
        <v>301</v>
      </c>
      <c r="E309" s="26" t="s">
        <v>17</v>
      </c>
      <c r="F309" s="26">
        <v>0.22158994647012084</v>
      </c>
      <c r="G309" s="27">
        <v>0.18612191077719759</v>
      </c>
      <c r="H309" s="27"/>
      <c r="I309" s="27"/>
      <c r="J309" s="2"/>
    </row>
    <row r="310" spans="1:10" hidden="1" x14ac:dyDescent="0.45">
      <c r="A310" s="26" t="s">
        <v>382</v>
      </c>
      <c r="B310" s="26">
        <v>2023</v>
      </c>
      <c r="C310" s="26">
        <v>29</v>
      </c>
      <c r="D310" s="26" t="s">
        <v>19</v>
      </c>
      <c r="E310" s="26" t="s">
        <v>17</v>
      </c>
      <c r="F310" s="26">
        <v>0.61255358512191516</v>
      </c>
      <c r="G310" s="29">
        <v>0.18525747760135311</v>
      </c>
      <c r="H310" s="35"/>
      <c r="I310" s="34"/>
      <c r="J310" s="2"/>
    </row>
    <row r="311" spans="1:10" hidden="1" x14ac:dyDescent="0.45">
      <c r="A311" s="26" t="s">
        <v>414</v>
      </c>
      <c r="B311" s="26">
        <v>1992</v>
      </c>
      <c r="C311" s="26">
        <v>29</v>
      </c>
      <c r="D311" s="26" t="s">
        <v>97</v>
      </c>
      <c r="E311" s="26" t="s">
        <v>13</v>
      </c>
      <c r="F311" s="26">
        <v>0.33849928875290802</v>
      </c>
      <c r="G311" s="27">
        <v>0.18444957071290005</v>
      </c>
      <c r="H311" s="27"/>
      <c r="I311" s="27"/>
      <c r="J311" s="2"/>
    </row>
    <row r="312" spans="1:10" hidden="1" x14ac:dyDescent="0.45">
      <c r="A312" s="26" t="s">
        <v>449</v>
      </c>
      <c r="B312" s="26">
        <v>2003</v>
      </c>
      <c r="C312" s="26">
        <v>34</v>
      </c>
      <c r="D312" s="26" t="s">
        <v>19</v>
      </c>
      <c r="E312" s="26" t="s">
        <v>17</v>
      </c>
      <c r="F312" s="26">
        <v>0.64623544204252314</v>
      </c>
      <c r="G312" s="29">
        <v>0.1841520735389969</v>
      </c>
      <c r="H312" s="35"/>
      <c r="I312" s="34"/>
      <c r="J312" s="2"/>
    </row>
    <row r="313" spans="1:10" hidden="1" x14ac:dyDescent="0.45">
      <c r="A313" s="26" t="s">
        <v>111</v>
      </c>
      <c r="B313" s="26">
        <v>1996</v>
      </c>
      <c r="C313" s="26">
        <v>26</v>
      </c>
      <c r="D313" s="26" t="s">
        <v>97</v>
      </c>
      <c r="E313" s="26" t="s">
        <v>13</v>
      </c>
      <c r="F313" s="26">
        <v>0.70933008775848938</v>
      </c>
      <c r="G313" s="29">
        <v>0.18267767119746875</v>
      </c>
      <c r="H313" s="35"/>
      <c r="I313" s="34"/>
      <c r="J313" s="2"/>
    </row>
    <row r="314" spans="1:10" hidden="1" x14ac:dyDescent="0.45">
      <c r="A314" s="24" t="s">
        <v>141</v>
      </c>
      <c r="B314" s="24">
        <v>1987</v>
      </c>
      <c r="C314" s="24">
        <v>27</v>
      </c>
      <c r="D314" s="24" t="s">
        <v>55</v>
      </c>
      <c r="E314" s="24" t="s">
        <v>13</v>
      </c>
      <c r="F314" s="24">
        <v>0.53217611882327442</v>
      </c>
      <c r="G314" s="25">
        <v>0.18152357039085784</v>
      </c>
      <c r="H314" s="25"/>
      <c r="I314" s="25"/>
      <c r="J314" s="2"/>
    </row>
    <row r="315" spans="1:10" hidden="1" x14ac:dyDescent="0.45">
      <c r="A315" s="26" t="s">
        <v>141</v>
      </c>
      <c r="B315" s="26">
        <v>1987</v>
      </c>
      <c r="C315" s="26">
        <v>27</v>
      </c>
      <c r="D315" s="26" t="s">
        <v>55</v>
      </c>
      <c r="E315" s="26" t="s">
        <v>13</v>
      </c>
      <c r="F315" s="26">
        <v>0.53217611882327442</v>
      </c>
      <c r="G315" s="27">
        <v>0.18152357039085784</v>
      </c>
      <c r="H315" s="27"/>
      <c r="I315" s="27"/>
      <c r="J315" s="2"/>
    </row>
    <row r="316" spans="1:10" hidden="1" x14ac:dyDescent="0.45">
      <c r="A316" s="26" t="s">
        <v>321</v>
      </c>
      <c r="B316" s="26">
        <v>2011</v>
      </c>
      <c r="C316" s="26">
        <v>30</v>
      </c>
      <c r="D316" s="26" t="s">
        <v>55</v>
      </c>
      <c r="E316" s="26" t="s">
        <v>13</v>
      </c>
      <c r="F316" s="26">
        <v>0.56428911570521134</v>
      </c>
      <c r="G316" s="29">
        <v>0.18131750265465682</v>
      </c>
      <c r="H316" s="35"/>
      <c r="I316" s="34"/>
      <c r="J316" s="2"/>
    </row>
    <row r="317" spans="1:10" hidden="1" x14ac:dyDescent="0.45">
      <c r="A317" s="26" t="s">
        <v>222</v>
      </c>
      <c r="B317" s="26">
        <v>1957</v>
      </c>
      <c r="C317" s="26">
        <v>26</v>
      </c>
      <c r="D317" s="26" t="s">
        <v>52</v>
      </c>
      <c r="E317" s="26" t="s">
        <v>17</v>
      </c>
      <c r="F317" s="26">
        <v>0.51157154374428426</v>
      </c>
      <c r="G317" s="27">
        <v>0.18101009640411245</v>
      </c>
      <c r="H317" s="27"/>
      <c r="I317" s="27"/>
      <c r="J317" s="2"/>
    </row>
    <row r="318" spans="1:10" hidden="1" x14ac:dyDescent="0.45">
      <c r="A318" s="26" t="s">
        <v>403</v>
      </c>
      <c r="B318" s="26">
        <v>2018</v>
      </c>
      <c r="C318" s="26">
        <v>24</v>
      </c>
      <c r="D318" s="26" t="s">
        <v>235</v>
      </c>
      <c r="E318" s="26" t="s">
        <v>13</v>
      </c>
      <c r="F318" s="26">
        <v>0.71456949853245577</v>
      </c>
      <c r="G318" s="29">
        <v>0.1804879461267658</v>
      </c>
      <c r="H318" s="35"/>
      <c r="I318" s="34"/>
      <c r="J318" s="2"/>
    </row>
    <row r="319" spans="1:10" hidden="1" x14ac:dyDescent="0.45">
      <c r="A319" s="26" t="s">
        <v>337</v>
      </c>
      <c r="B319" s="26">
        <v>1985</v>
      </c>
      <c r="C319" s="26">
        <v>29</v>
      </c>
      <c r="D319" s="26" t="s">
        <v>37</v>
      </c>
      <c r="E319" s="26" t="s">
        <v>17</v>
      </c>
      <c r="F319" s="26">
        <v>0.82783698605238143</v>
      </c>
      <c r="G319" s="27">
        <v>0.18003747346892437</v>
      </c>
      <c r="H319" s="27"/>
      <c r="I319" s="27"/>
      <c r="J319" s="2"/>
    </row>
    <row r="320" spans="1:10" hidden="1" x14ac:dyDescent="0.45">
      <c r="A320" s="24" t="s">
        <v>358</v>
      </c>
      <c r="B320" s="24">
        <v>1958</v>
      </c>
      <c r="C320" s="24">
        <v>24</v>
      </c>
      <c r="D320" s="24" t="s">
        <v>235</v>
      </c>
      <c r="E320" s="24" t="s">
        <v>13</v>
      </c>
      <c r="F320" s="24">
        <v>0.23666372881969786</v>
      </c>
      <c r="G320" s="25">
        <v>0.17859512209603196</v>
      </c>
      <c r="H320" s="25"/>
      <c r="I320" s="25"/>
      <c r="J320" s="2"/>
    </row>
    <row r="321" spans="1:10" hidden="1" x14ac:dyDescent="0.45">
      <c r="A321" s="26" t="s">
        <v>197</v>
      </c>
      <c r="B321" s="26">
        <v>1963</v>
      </c>
      <c r="C321" s="26">
        <v>25</v>
      </c>
      <c r="D321" s="26" t="s">
        <v>65</v>
      </c>
      <c r="E321" s="26" t="s">
        <v>17</v>
      </c>
      <c r="F321" s="26">
        <v>0.64981506144255707</v>
      </c>
      <c r="G321" s="27">
        <v>0.1784157231504592</v>
      </c>
      <c r="H321" s="27"/>
      <c r="I321" s="27"/>
      <c r="J321" s="2"/>
    </row>
    <row r="322" spans="1:10" hidden="1" x14ac:dyDescent="0.45">
      <c r="A322" s="26" t="s">
        <v>414</v>
      </c>
      <c r="B322" s="26">
        <v>1995</v>
      </c>
      <c r="C322" s="26">
        <v>32</v>
      </c>
      <c r="D322" s="26" t="s">
        <v>97</v>
      </c>
      <c r="E322" s="26" t="s">
        <v>13</v>
      </c>
      <c r="F322" s="26">
        <v>0.23300364406092866</v>
      </c>
      <c r="G322" s="29">
        <v>0.17740613167337477</v>
      </c>
      <c r="H322" s="35"/>
      <c r="I322" s="34"/>
      <c r="J322" s="2"/>
    </row>
    <row r="323" spans="1:10" hidden="1" x14ac:dyDescent="0.45">
      <c r="A323" s="26" t="s">
        <v>285</v>
      </c>
      <c r="B323" s="26">
        <v>1995</v>
      </c>
      <c r="C323" s="26">
        <v>29</v>
      </c>
      <c r="D323" s="26" t="s">
        <v>46</v>
      </c>
      <c r="E323" s="26" t="s">
        <v>17</v>
      </c>
      <c r="F323" s="26">
        <v>0.13730808458373728</v>
      </c>
      <c r="G323" s="29">
        <v>0.17695335776667856</v>
      </c>
      <c r="H323" s="35"/>
      <c r="I323" s="34"/>
      <c r="J323" s="2"/>
    </row>
    <row r="324" spans="1:10" hidden="1" x14ac:dyDescent="0.45">
      <c r="A324" s="26" t="s">
        <v>371</v>
      </c>
      <c r="B324" s="26">
        <v>1998</v>
      </c>
      <c r="C324" s="26">
        <v>34</v>
      </c>
      <c r="D324" s="26" t="s">
        <v>25</v>
      </c>
      <c r="E324" s="26" t="s">
        <v>17</v>
      </c>
      <c r="F324" s="26">
        <v>0.99560637645819872</v>
      </c>
      <c r="G324" s="29">
        <v>0.17618474691823693</v>
      </c>
      <c r="H324" s="35"/>
      <c r="I324" s="34"/>
      <c r="J324" s="2"/>
    </row>
    <row r="325" spans="1:10" hidden="1" x14ac:dyDescent="0.45">
      <c r="A325" s="26" t="s">
        <v>144</v>
      </c>
      <c r="B325" s="26">
        <v>1982</v>
      </c>
      <c r="C325" s="26">
        <v>32</v>
      </c>
      <c r="D325" s="26" t="s">
        <v>28</v>
      </c>
      <c r="E325" s="26" t="s">
        <v>17</v>
      </c>
      <c r="F325" s="26">
        <v>0.209405555248389</v>
      </c>
      <c r="G325" s="27">
        <v>0.17588777239695555</v>
      </c>
      <c r="H325" s="27"/>
      <c r="I325" s="27"/>
      <c r="J325" s="2"/>
    </row>
    <row r="326" spans="1:10" hidden="1" x14ac:dyDescent="0.45">
      <c r="A326" s="24" t="s">
        <v>306</v>
      </c>
      <c r="B326" s="24">
        <v>1980</v>
      </c>
      <c r="C326" s="24">
        <v>24</v>
      </c>
      <c r="D326" s="24" t="s">
        <v>155</v>
      </c>
      <c r="E326" s="24" t="s">
        <v>13</v>
      </c>
      <c r="F326" s="24">
        <v>0.5632971136700794</v>
      </c>
      <c r="G326" s="25">
        <v>0.1750956760342855</v>
      </c>
      <c r="H326" s="25"/>
      <c r="I326" s="25"/>
      <c r="J326" s="2"/>
    </row>
    <row r="327" spans="1:10" hidden="1" x14ac:dyDescent="0.45">
      <c r="A327" s="26" t="s">
        <v>242</v>
      </c>
      <c r="B327" s="26">
        <v>1952</v>
      </c>
      <c r="C327" s="26">
        <v>33</v>
      </c>
      <c r="D327" s="26" t="s">
        <v>228</v>
      </c>
      <c r="E327" s="26" t="s">
        <v>17</v>
      </c>
      <c r="F327" s="26">
        <v>9.1099277949565599E-2</v>
      </c>
      <c r="G327" s="27">
        <v>0.17508866163509643</v>
      </c>
      <c r="H327" s="27"/>
      <c r="I327" s="27"/>
      <c r="J327" s="2"/>
    </row>
    <row r="328" spans="1:10" hidden="1" x14ac:dyDescent="0.45">
      <c r="A328" s="26" t="s">
        <v>109</v>
      </c>
      <c r="B328" s="26">
        <v>1998</v>
      </c>
      <c r="C328" s="26">
        <v>29</v>
      </c>
      <c r="D328" s="26" t="s">
        <v>52</v>
      </c>
      <c r="E328" s="26" t="s">
        <v>17</v>
      </c>
      <c r="F328" s="26">
        <v>0.98391311045509944</v>
      </c>
      <c r="G328" s="29">
        <v>0.1741154802279887</v>
      </c>
      <c r="H328" s="35"/>
      <c r="I328" s="34"/>
      <c r="J328" s="2"/>
    </row>
    <row r="329" spans="1:10" hidden="1" x14ac:dyDescent="0.45">
      <c r="A329" s="26" t="s">
        <v>429</v>
      </c>
      <c r="B329" s="26">
        <v>2016</v>
      </c>
      <c r="C329" s="26">
        <v>22</v>
      </c>
      <c r="D329" s="26" t="s">
        <v>37</v>
      </c>
      <c r="E329" s="26" t="s">
        <v>17</v>
      </c>
      <c r="F329" s="26">
        <v>9.3696940945207668E-2</v>
      </c>
      <c r="G329" s="29">
        <v>0.17344965306059165</v>
      </c>
      <c r="H329" s="35"/>
      <c r="I329" s="34"/>
      <c r="J329" s="2"/>
    </row>
    <row r="330" spans="1:10" hidden="1" x14ac:dyDescent="0.45">
      <c r="A330" s="24" t="s">
        <v>441</v>
      </c>
      <c r="B330" s="24">
        <v>1961</v>
      </c>
      <c r="C330" s="24">
        <v>27</v>
      </c>
      <c r="D330" s="24" t="s">
        <v>127</v>
      </c>
      <c r="E330" s="24" t="s">
        <v>13</v>
      </c>
      <c r="F330" s="24">
        <v>0.6397502232685881</v>
      </c>
      <c r="G330" s="25">
        <v>0.17286594643216369</v>
      </c>
      <c r="H330" s="25"/>
      <c r="I330" s="25"/>
      <c r="J330" s="2"/>
    </row>
    <row r="331" spans="1:10" hidden="1" x14ac:dyDescent="0.45">
      <c r="A331" s="26" t="s">
        <v>371</v>
      </c>
      <c r="B331" s="26">
        <v>1999</v>
      </c>
      <c r="C331" s="26">
        <v>35</v>
      </c>
      <c r="D331" s="26" t="s">
        <v>25</v>
      </c>
      <c r="E331" s="26" t="s">
        <v>17</v>
      </c>
      <c r="F331" s="26">
        <v>0.25122287746412053</v>
      </c>
      <c r="G331" s="29">
        <v>0.17271005396108563</v>
      </c>
      <c r="H331" s="35"/>
      <c r="I331" s="34"/>
      <c r="J331" s="2"/>
    </row>
    <row r="332" spans="1:10" hidden="1" x14ac:dyDescent="0.45">
      <c r="A332" s="26" t="s">
        <v>122</v>
      </c>
      <c r="B332" s="26">
        <v>1997</v>
      </c>
      <c r="C332" s="26">
        <v>29</v>
      </c>
      <c r="D332" s="26" t="s">
        <v>31</v>
      </c>
      <c r="E332" s="26" t="s">
        <v>13</v>
      </c>
      <c r="F332" s="26">
        <v>0.33627171286995594</v>
      </c>
      <c r="G332" s="29">
        <v>0.17269474485789646</v>
      </c>
      <c r="H332" s="35"/>
      <c r="I332" s="34"/>
      <c r="J332" s="2"/>
    </row>
    <row r="333" spans="1:10" hidden="1" x14ac:dyDescent="0.45">
      <c r="A333" s="26" t="s">
        <v>34</v>
      </c>
      <c r="B333" s="26">
        <v>2017</v>
      </c>
      <c r="C333" s="26">
        <v>25</v>
      </c>
      <c r="D333" s="26" t="s">
        <v>15</v>
      </c>
      <c r="E333" s="26" t="s">
        <v>13</v>
      </c>
      <c r="F333" s="26">
        <v>0.33737281888650328</v>
      </c>
      <c r="G333" s="29">
        <v>0.17162083896987138</v>
      </c>
      <c r="H333" s="35"/>
      <c r="I333" s="34"/>
      <c r="J333" s="2"/>
    </row>
    <row r="334" spans="1:10" hidden="1" x14ac:dyDescent="0.45">
      <c r="A334" s="26" t="s">
        <v>111</v>
      </c>
      <c r="B334" s="26">
        <v>1998</v>
      </c>
      <c r="C334" s="26">
        <v>28</v>
      </c>
      <c r="D334" s="26" t="s">
        <v>97</v>
      </c>
      <c r="E334" s="26" t="s">
        <v>13</v>
      </c>
      <c r="F334" s="26">
        <v>0.86022491712359339</v>
      </c>
      <c r="G334" s="29">
        <v>0.17149222316643073</v>
      </c>
      <c r="H334" s="35"/>
      <c r="I334" s="34"/>
      <c r="J334" s="2"/>
    </row>
    <row r="335" spans="1:10" hidden="1" x14ac:dyDescent="0.45">
      <c r="A335" s="26" t="s">
        <v>96</v>
      </c>
      <c r="B335" s="26">
        <v>2007</v>
      </c>
      <c r="C335" s="26">
        <v>33</v>
      </c>
      <c r="D335" s="26" t="s">
        <v>97</v>
      </c>
      <c r="E335" s="26" t="s">
        <v>13</v>
      </c>
      <c r="F335" s="26">
        <v>0.37387116774923562</v>
      </c>
      <c r="G335" s="29">
        <v>0.1710831075334544</v>
      </c>
      <c r="H335" s="35"/>
      <c r="I335" s="34"/>
      <c r="J335" s="2"/>
    </row>
    <row r="336" spans="1:10" hidden="1" x14ac:dyDescent="0.45">
      <c r="A336" s="26" t="s">
        <v>367</v>
      </c>
      <c r="B336" s="26">
        <v>2002</v>
      </c>
      <c r="C336" s="26">
        <v>31</v>
      </c>
      <c r="D336" s="26" t="s">
        <v>235</v>
      </c>
      <c r="E336" s="26" t="s">
        <v>13</v>
      </c>
      <c r="F336" s="26">
        <v>0.6739248513609597</v>
      </c>
      <c r="G336" s="29">
        <v>0.17086668406601002</v>
      </c>
      <c r="H336" s="35"/>
      <c r="I336" s="34"/>
      <c r="J336" s="2"/>
    </row>
    <row r="337" spans="1:10" hidden="1" x14ac:dyDescent="0.45">
      <c r="A337" s="26" t="s">
        <v>307</v>
      </c>
      <c r="B337" s="26">
        <v>2021</v>
      </c>
      <c r="C337" s="26">
        <v>30</v>
      </c>
      <c r="D337" s="26" t="s">
        <v>55</v>
      </c>
      <c r="E337" s="26" t="s">
        <v>13</v>
      </c>
      <c r="F337" s="26">
        <v>0.29073768522833415</v>
      </c>
      <c r="G337" s="29">
        <v>0.17042166490859231</v>
      </c>
      <c r="H337" s="35"/>
      <c r="I337" s="34"/>
      <c r="J337" s="2"/>
    </row>
    <row r="338" spans="1:10" hidden="1" x14ac:dyDescent="0.45">
      <c r="A338" s="24" t="s">
        <v>229</v>
      </c>
      <c r="B338" s="24">
        <v>1951</v>
      </c>
      <c r="C338" s="24">
        <v>26</v>
      </c>
      <c r="D338" s="24" t="s">
        <v>22</v>
      </c>
      <c r="E338" s="24" t="s">
        <v>13</v>
      </c>
      <c r="F338" s="24">
        <v>7.044894343672988E-3</v>
      </c>
      <c r="G338" s="25">
        <v>0.17018629024122975</v>
      </c>
      <c r="H338" s="25"/>
      <c r="I338" s="25"/>
      <c r="J338" s="2"/>
    </row>
    <row r="339" spans="1:10" hidden="1" x14ac:dyDescent="0.45">
      <c r="A339" s="26" t="s">
        <v>950</v>
      </c>
      <c r="B339" s="26">
        <v>2015</v>
      </c>
      <c r="C339" s="26">
        <v>34</v>
      </c>
      <c r="D339" s="26" t="s">
        <v>97</v>
      </c>
      <c r="E339" s="26" t="s">
        <v>13</v>
      </c>
      <c r="F339" s="26">
        <v>0.57094308370491131</v>
      </c>
      <c r="G339" s="29">
        <v>0.17015199660737385</v>
      </c>
      <c r="H339" s="35"/>
      <c r="I339" s="34"/>
      <c r="J339" s="2"/>
    </row>
    <row r="340" spans="1:10" hidden="1" x14ac:dyDescent="0.45">
      <c r="A340" s="26" t="s">
        <v>950</v>
      </c>
      <c r="B340" s="26">
        <v>2015</v>
      </c>
      <c r="C340" s="26">
        <v>34</v>
      </c>
      <c r="D340" s="26" t="s">
        <v>97</v>
      </c>
      <c r="E340" s="26" t="s">
        <v>13</v>
      </c>
      <c r="F340" s="26">
        <v>0.57094308370491131</v>
      </c>
      <c r="G340" s="29">
        <v>0.17015199660737385</v>
      </c>
      <c r="H340" s="35"/>
      <c r="I340" s="34"/>
      <c r="J340" s="2"/>
    </row>
    <row r="341" spans="1:10" hidden="1" x14ac:dyDescent="0.45">
      <c r="A341" s="26" t="s">
        <v>410</v>
      </c>
      <c r="B341" s="26">
        <v>1998</v>
      </c>
      <c r="C341" s="26">
        <v>31</v>
      </c>
      <c r="D341" s="26" t="s">
        <v>31</v>
      </c>
      <c r="E341" s="26" t="s">
        <v>13</v>
      </c>
      <c r="F341" s="26">
        <v>0.85217990830470836</v>
      </c>
      <c r="G341" s="29">
        <v>0.169888390935719</v>
      </c>
      <c r="H341" s="35"/>
      <c r="I341" s="34"/>
      <c r="J341" s="2"/>
    </row>
    <row r="342" spans="1:10" hidden="1" x14ac:dyDescent="0.45">
      <c r="A342" s="24" t="s">
        <v>283</v>
      </c>
      <c r="B342" s="24">
        <v>1964</v>
      </c>
      <c r="C342" s="24">
        <v>24</v>
      </c>
      <c r="D342" s="24" t="s">
        <v>52</v>
      </c>
      <c r="E342" s="24" t="s">
        <v>17</v>
      </c>
      <c r="F342" s="24">
        <v>0.60201613468527349</v>
      </c>
      <c r="G342" s="25">
        <v>0.16961546838738473</v>
      </c>
      <c r="H342" s="25"/>
      <c r="I342" s="25"/>
      <c r="J342" s="2"/>
    </row>
    <row r="343" spans="1:10" hidden="1" x14ac:dyDescent="0.45">
      <c r="A343" s="26" t="s">
        <v>181</v>
      </c>
      <c r="B343" s="26">
        <v>1969</v>
      </c>
      <c r="C343" s="26">
        <v>28</v>
      </c>
      <c r="D343" s="26" t="s">
        <v>73</v>
      </c>
      <c r="E343" s="26" t="s">
        <v>17</v>
      </c>
      <c r="F343" s="26">
        <v>0.56655817157148181</v>
      </c>
      <c r="G343" s="27">
        <v>0.16957840473477664</v>
      </c>
      <c r="H343" s="27"/>
      <c r="I343" s="27"/>
      <c r="J343" s="2"/>
    </row>
    <row r="344" spans="1:10" hidden="1" x14ac:dyDescent="0.45">
      <c r="A344" s="26" t="s">
        <v>432</v>
      </c>
      <c r="B344" s="26">
        <v>1996</v>
      </c>
      <c r="C344" s="26">
        <v>32</v>
      </c>
      <c r="D344" s="26" t="s">
        <v>127</v>
      </c>
      <c r="E344" s="26" t="s">
        <v>13</v>
      </c>
      <c r="F344" s="26">
        <v>0.65845216382192984</v>
      </c>
      <c r="G344" s="29">
        <v>0.16957480016395193</v>
      </c>
      <c r="H344" s="35"/>
      <c r="I344" s="34"/>
      <c r="J344" s="2"/>
    </row>
    <row r="345" spans="1:10" hidden="1" x14ac:dyDescent="0.45">
      <c r="A345" s="26" t="s">
        <v>454</v>
      </c>
      <c r="B345" s="26">
        <v>2003</v>
      </c>
      <c r="C345" s="26">
        <v>32</v>
      </c>
      <c r="D345" s="26" t="s">
        <v>19</v>
      </c>
      <c r="E345" s="26" t="s">
        <v>17</v>
      </c>
      <c r="F345" s="26">
        <v>0.59495374262223299</v>
      </c>
      <c r="G345" s="29">
        <v>0.16953877524479935</v>
      </c>
      <c r="H345" s="35"/>
      <c r="I345" s="34"/>
      <c r="J345" s="2"/>
    </row>
    <row r="346" spans="1:10" hidden="1" x14ac:dyDescent="0.45">
      <c r="A346" s="26" t="s">
        <v>308</v>
      </c>
      <c r="B346" s="26">
        <v>2010</v>
      </c>
      <c r="C346" s="26">
        <v>27</v>
      </c>
      <c r="D346" s="26" t="s">
        <v>22</v>
      </c>
      <c r="E346" s="26" t="s">
        <v>13</v>
      </c>
      <c r="F346" s="26">
        <v>0.42862677635736551</v>
      </c>
      <c r="G346" s="29">
        <v>0.16942246512895262</v>
      </c>
      <c r="H346" s="35"/>
      <c r="I346" s="34"/>
      <c r="J346" s="2"/>
    </row>
    <row r="347" spans="1:10" hidden="1" x14ac:dyDescent="0.45">
      <c r="A347" s="26" t="s">
        <v>144</v>
      </c>
      <c r="B347" s="26">
        <v>1976</v>
      </c>
      <c r="C347" s="26">
        <v>26</v>
      </c>
      <c r="D347" s="26" t="s">
        <v>28</v>
      </c>
      <c r="E347" s="26" t="s">
        <v>17</v>
      </c>
      <c r="F347" s="26">
        <v>0.35856953591254687</v>
      </c>
      <c r="G347" s="27">
        <v>0.16895203697548666</v>
      </c>
      <c r="H347" s="27"/>
      <c r="I347" s="27"/>
      <c r="J347" s="2"/>
    </row>
    <row r="348" spans="1:10" hidden="1" x14ac:dyDescent="0.45">
      <c r="A348" s="24" t="s">
        <v>222</v>
      </c>
      <c r="B348" s="24">
        <v>1955</v>
      </c>
      <c r="C348" s="24">
        <v>24</v>
      </c>
      <c r="D348" s="24" t="s">
        <v>52</v>
      </c>
      <c r="E348" s="24" t="s">
        <v>17</v>
      </c>
      <c r="F348" s="24">
        <v>0.48616758910340563</v>
      </c>
      <c r="G348" s="25">
        <v>0.16878447859091356</v>
      </c>
      <c r="H348" s="25"/>
      <c r="I348" s="25"/>
      <c r="J348" s="2"/>
    </row>
    <row r="349" spans="1:10" hidden="1" x14ac:dyDescent="0.45">
      <c r="A349" s="26" t="s">
        <v>289</v>
      </c>
      <c r="B349" s="26">
        <v>1988</v>
      </c>
      <c r="C349" s="26">
        <v>30</v>
      </c>
      <c r="D349" s="26" t="s">
        <v>40</v>
      </c>
      <c r="E349" s="26" t="s">
        <v>13</v>
      </c>
      <c r="F349" s="26">
        <v>0.5025453251422235</v>
      </c>
      <c r="G349" s="27">
        <v>0.16766007787978332</v>
      </c>
      <c r="H349" s="27"/>
      <c r="I349" s="27"/>
      <c r="J349" s="2"/>
    </row>
    <row r="350" spans="1:10" hidden="1" x14ac:dyDescent="0.45">
      <c r="A350" s="26" t="s">
        <v>384</v>
      </c>
      <c r="B350" s="26">
        <v>2008</v>
      </c>
      <c r="C350" s="26">
        <v>24</v>
      </c>
      <c r="D350" s="26" t="s">
        <v>385</v>
      </c>
      <c r="E350" s="26" t="s">
        <v>17</v>
      </c>
      <c r="F350" s="26">
        <v>0.35816287198750063</v>
      </c>
      <c r="G350" s="29">
        <v>0.16680174567470207</v>
      </c>
      <c r="H350" s="35"/>
      <c r="I350" s="34"/>
      <c r="J350" s="2"/>
    </row>
    <row r="351" spans="1:10" hidden="1" x14ac:dyDescent="0.45">
      <c r="A351" s="26" t="s">
        <v>91</v>
      </c>
      <c r="B351" s="26">
        <v>2001</v>
      </c>
      <c r="C351" s="26">
        <v>36</v>
      </c>
      <c r="D351" s="26" t="s">
        <v>65</v>
      </c>
      <c r="E351" s="26" t="s">
        <v>17</v>
      </c>
      <c r="F351" s="26">
        <v>0.9999898811320882</v>
      </c>
      <c r="G351" s="29">
        <v>0.16552305658336966</v>
      </c>
      <c r="H351" s="35"/>
      <c r="I351" s="34"/>
      <c r="J351" s="2"/>
    </row>
    <row r="352" spans="1:10" hidden="1" x14ac:dyDescent="0.45">
      <c r="A352" s="26" t="s">
        <v>109</v>
      </c>
      <c r="B352" s="26">
        <v>2001</v>
      </c>
      <c r="C352" s="26">
        <v>32</v>
      </c>
      <c r="D352" s="26" t="s">
        <v>52</v>
      </c>
      <c r="E352" s="26" t="s">
        <v>17</v>
      </c>
      <c r="F352" s="26">
        <v>0.99929589044529632</v>
      </c>
      <c r="G352" s="29">
        <v>0.16540818396127058</v>
      </c>
      <c r="H352" s="35"/>
      <c r="I352" s="34"/>
      <c r="J352" s="2"/>
    </row>
    <row r="353" spans="1:10" hidden="1" x14ac:dyDescent="0.45">
      <c r="A353" s="26" t="s">
        <v>93</v>
      </c>
      <c r="B353" s="26">
        <v>2004</v>
      </c>
      <c r="C353" s="26">
        <v>30</v>
      </c>
      <c r="D353" s="26" t="s">
        <v>127</v>
      </c>
      <c r="E353" s="26" t="s">
        <v>13</v>
      </c>
      <c r="F353" s="26">
        <v>0.31060889520036539</v>
      </c>
      <c r="G353" s="29">
        <v>0.16492842032666771</v>
      </c>
      <c r="H353" s="35"/>
      <c r="I353" s="34"/>
      <c r="J353" s="2"/>
    </row>
    <row r="354" spans="1:10" hidden="1" x14ac:dyDescent="0.45">
      <c r="A354" s="24" t="s">
        <v>495</v>
      </c>
      <c r="B354" s="24">
        <v>1980</v>
      </c>
      <c r="C354" s="24">
        <v>31</v>
      </c>
      <c r="D354" s="24" t="s">
        <v>43</v>
      </c>
      <c r="E354" s="24" t="s">
        <v>13</v>
      </c>
      <c r="F354" s="24">
        <v>0.53055004479372447</v>
      </c>
      <c r="G354" s="25">
        <v>0.16491655381992071</v>
      </c>
      <c r="H354" s="25"/>
      <c r="I354" s="25"/>
      <c r="J354" s="2"/>
    </row>
    <row r="355" spans="1:10" x14ac:dyDescent="0.45">
      <c r="A355" s="26" t="s">
        <v>372</v>
      </c>
      <c r="B355" s="26">
        <v>2022</v>
      </c>
      <c r="C355" s="26">
        <v>29</v>
      </c>
      <c r="D355" s="26" t="s">
        <v>235</v>
      </c>
      <c r="E355" s="26" t="s">
        <v>13</v>
      </c>
      <c r="F355" s="26">
        <v>0.18664314774539262</v>
      </c>
      <c r="G355" s="29">
        <v>6.2880092780531444E-2</v>
      </c>
      <c r="H355" s="35"/>
      <c r="I355" s="34"/>
      <c r="J355" s="2"/>
    </row>
    <row r="356" spans="1:10" hidden="1" x14ac:dyDescent="0.45">
      <c r="A356" s="24" t="s">
        <v>191</v>
      </c>
      <c r="B356" s="24">
        <v>1969</v>
      </c>
      <c r="C356" s="24">
        <v>33</v>
      </c>
      <c r="D356" s="24" t="s">
        <v>76</v>
      </c>
      <c r="E356" s="24" t="s">
        <v>13</v>
      </c>
      <c r="F356" s="24">
        <v>0.69027305074663436</v>
      </c>
      <c r="G356" s="25">
        <v>0.16340618946277308</v>
      </c>
      <c r="H356" s="25"/>
      <c r="I356" s="25"/>
      <c r="J356" s="2"/>
    </row>
    <row r="357" spans="1:10" hidden="1" x14ac:dyDescent="0.45">
      <c r="A357" s="26" t="s">
        <v>116</v>
      </c>
      <c r="B357" s="26">
        <v>1996</v>
      </c>
      <c r="C357" s="26">
        <v>33</v>
      </c>
      <c r="D357" s="26" t="s">
        <v>117</v>
      </c>
      <c r="E357" s="26" t="s">
        <v>17</v>
      </c>
      <c r="F357" s="26">
        <v>0.86857391117766536</v>
      </c>
      <c r="G357" s="29">
        <v>0.16243319986451751</v>
      </c>
      <c r="H357" s="35"/>
      <c r="I357" s="34"/>
      <c r="J357" s="2"/>
    </row>
    <row r="358" spans="1:10" hidden="1" x14ac:dyDescent="0.45">
      <c r="A358" s="26" t="s">
        <v>111</v>
      </c>
      <c r="B358" s="26">
        <v>1994</v>
      </c>
      <c r="C358" s="26">
        <v>24</v>
      </c>
      <c r="D358" s="26" t="s">
        <v>97</v>
      </c>
      <c r="E358" s="26" t="s">
        <v>13</v>
      </c>
      <c r="F358" s="26">
        <v>0.23906180291056831</v>
      </c>
      <c r="G358" s="29">
        <v>0.16236264080043286</v>
      </c>
      <c r="H358" s="35"/>
      <c r="I358" s="34"/>
      <c r="J358" s="2"/>
    </row>
    <row r="359" spans="1:10" hidden="1" x14ac:dyDescent="0.45">
      <c r="A359" s="26" t="s">
        <v>348</v>
      </c>
      <c r="B359" s="26">
        <v>1973</v>
      </c>
      <c r="C359" s="26">
        <v>27</v>
      </c>
      <c r="D359" s="26" t="s">
        <v>65</v>
      </c>
      <c r="E359" s="26" t="s">
        <v>17</v>
      </c>
      <c r="F359" s="26">
        <v>0.54851463019905278</v>
      </c>
      <c r="G359" s="27">
        <v>0.16167903786733645</v>
      </c>
      <c r="H359" s="27"/>
      <c r="I359" s="27"/>
      <c r="J359" s="2"/>
    </row>
    <row r="360" spans="1:10" hidden="1" x14ac:dyDescent="0.45">
      <c r="A360" s="24" t="s">
        <v>453</v>
      </c>
      <c r="B360" s="24">
        <v>1991</v>
      </c>
      <c r="C360" s="24">
        <v>32</v>
      </c>
      <c r="D360" s="24" t="s">
        <v>70</v>
      </c>
      <c r="E360" s="24" t="s">
        <v>13</v>
      </c>
      <c r="F360" s="24">
        <v>0.54723931149820892</v>
      </c>
      <c r="G360" s="25">
        <v>0.16104828771173405</v>
      </c>
      <c r="H360" s="25"/>
      <c r="I360" s="25"/>
      <c r="J360" s="2"/>
    </row>
    <row r="361" spans="1:10" hidden="1" x14ac:dyDescent="0.45">
      <c r="A361" s="26" t="s">
        <v>122</v>
      </c>
      <c r="B361" s="26">
        <v>1992</v>
      </c>
      <c r="C361" s="26">
        <v>24</v>
      </c>
      <c r="D361" s="26" t="s">
        <v>31</v>
      </c>
      <c r="E361" s="26" t="s">
        <v>13</v>
      </c>
      <c r="F361" s="26">
        <v>0.29544261302372454</v>
      </c>
      <c r="G361" s="27">
        <v>0.16098782169761736</v>
      </c>
      <c r="H361" s="27"/>
      <c r="I361" s="27"/>
      <c r="J361" s="2"/>
    </row>
    <row r="362" spans="1:10" hidden="1" x14ac:dyDescent="0.45">
      <c r="A362" s="26" t="s">
        <v>30</v>
      </c>
      <c r="B362" s="26">
        <v>2014</v>
      </c>
      <c r="C362" s="26">
        <v>27</v>
      </c>
      <c r="D362" s="26" t="s">
        <v>31</v>
      </c>
      <c r="E362" s="26" t="s">
        <v>13</v>
      </c>
      <c r="F362" s="26">
        <v>0.55546568768211191</v>
      </c>
      <c r="G362" s="29">
        <v>0.16051292482619431</v>
      </c>
      <c r="H362" s="35"/>
      <c r="I362" s="34"/>
      <c r="J362" s="2"/>
    </row>
    <row r="363" spans="1:10" hidden="1" x14ac:dyDescent="0.45">
      <c r="A363" s="26" t="s">
        <v>199</v>
      </c>
      <c r="B363" s="26">
        <v>1961</v>
      </c>
      <c r="C363" s="26">
        <v>25</v>
      </c>
      <c r="D363" s="26" t="s">
        <v>73</v>
      </c>
      <c r="E363" s="26" t="s">
        <v>17</v>
      </c>
      <c r="F363" s="26">
        <v>0.50277257368018791</v>
      </c>
      <c r="G363" s="27">
        <v>0.15940923716400024</v>
      </c>
      <c r="H363" s="27"/>
      <c r="I363" s="27"/>
      <c r="J363" s="2"/>
    </row>
    <row r="364" spans="1:10" hidden="1" x14ac:dyDescent="0.45">
      <c r="A364" s="24" t="s">
        <v>197</v>
      </c>
      <c r="B364" s="24">
        <v>1961</v>
      </c>
      <c r="C364" s="24">
        <v>23</v>
      </c>
      <c r="D364" s="24" t="s">
        <v>65</v>
      </c>
      <c r="E364" s="24" t="s">
        <v>17</v>
      </c>
      <c r="F364" s="24">
        <v>0.50048434648161222</v>
      </c>
      <c r="G364" s="25">
        <v>0.15868373109768308</v>
      </c>
      <c r="H364" s="25"/>
      <c r="I364" s="25"/>
      <c r="J364" s="2"/>
    </row>
    <row r="365" spans="1:10" hidden="1" x14ac:dyDescent="0.45">
      <c r="A365" s="26" t="s">
        <v>91</v>
      </c>
      <c r="B365" s="26">
        <v>1996</v>
      </c>
      <c r="C365" s="26">
        <v>31</v>
      </c>
      <c r="D365" s="26" t="s">
        <v>65</v>
      </c>
      <c r="E365" s="26" t="s">
        <v>17</v>
      </c>
      <c r="F365" s="26">
        <v>0.84803047095672157</v>
      </c>
      <c r="G365" s="29">
        <v>0.1585913428983223</v>
      </c>
      <c r="H365" s="35"/>
      <c r="I365" s="34"/>
      <c r="J365" s="2"/>
    </row>
    <row r="366" spans="1:10" hidden="1" x14ac:dyDescent="0.45">
      <c r="A366" s="26" t="s">
        <v>509</v>
      </c>
      <c r="B366" s="26">
        <v>2016</v>
      </c>
      <c r="C366" s="26">
        <v>26</v>
      </c>
      <c r="D366" s="26" t="s">
        <v>317</v>
      </c>
      <c r="E366" s="26" t="s">
        <v>17</v>
      </c>
      <c r="F366" s="26">
        <v>8.5471144467001658E-2</v>
      </c>
      <c r="G366" s="29">
        <v>0.15822224509082439</v>
      </c>
      <c r="H366" s="35"/>
      <c r="I366" s="34"/>
      <c r="J366" s="2"/>
    </row>
    <row r="367" spans="1:10" hidden="1" x14ac:dyDescent="0.45">
      <c r="A367" s="26" t="s">
        <v>96</v>
      </c>
      <c r="B367" s="26">
        <v>2001</v>
      </c>
      <c r="C367" s="26">
        <v>27</v>
      </c>
      <c r="D367" s="26" t="s">
        <v>97</v>
      </c>
      <c r="E367" s="26" t="s">
        <v>13</v>
      </c>
      <c r="F367" s="26">
        <v>0.5786844506908686</v>
      </c>
      <c r="G367" s="29">
        <v>0.15685962100934853</v>
      </c>
      <c r="H367" s="35"/>
      <c r="I367" s="34"/>
      <c r="J367" s="2"/>
    </row>
    <row r="368" spans="1:10" hidden="1" x14ac:dyDescent="0.45">
      <c r="A368" s="26" t="s">
        <v>338</v>
      </c>
      <c r="B368" s="26">
        <v>2001</v>
      </c>
      <c r="C368" s="26">
        <v>33</v>
      </c>
      <c r="D368" s="26" t="s">
        <v>317</v>
      </c>
      <c r="E368" s="26" t="s">
        <v>17</v>
      </c>
      <c r="F368" s="26">
        <v>0.9411127243478109</v>
      </c>
      <c r="G368" s="29">
        <v>0.15577743101479996</v>
      </c>
      <c r="H368" s="35"/>
      <c r="I368" s="34"/>
      <c r="J368" s="2"/>
    </row>
    <row r="369" spans="1:10" hidden="1" x14ac:dyDescent="0.45">
      <c r="A369" s="26" t="s">
        <v>471</v>
      </c>
      <c r="B369" s="26">
        <v>2008</v>
      </c>
      <c r="C369" s="26">
        <v>25</v>
      </c>
      <c r="D369" s="26" t="s">
        <v>235</v>
      </c>
      <c r="E369" s="26" t="s">
        <v>13</v>
      </c>
      <c r="F369" s="26">
        <v>6.0217719816880233E-2</v>
      </c>
      <c r="G369" s="29">
        <v>0.1556114453029693</v>
      </c>
      <c r="H369" s="35"/>
      <c r="I369" s="34"/>
      <c r="J369" s="2"/>
    </row>
    <row r="370" spans="1:10" hidden="1" x14ac:dyDescent="0.45">
      <c r="A370" s="26" t="s">
        <v>69</v>
      </c>
      <c r="B370" s="26">
        <v>2008</v>
      </c>
      <c r="C370" s="26">
        <v>27</v>
      </c>
      <c r="D370" s="26" t="s">
        <v>70</v>
      </c>
      <c r="E370" s="26" t="s">
        <v>13</v>
      </c>
      <c r="F370" s="26">
        <v>6.0045800624521813E-2</v>
      </c>
      <c r="G370" s="29">
        <v>0.15516718082268732</v>
      </c>
      <c r="H370" s="35"/>
      <c r="I370" s="34"/>
      <c r="J370" s="2"/>
    </row>
    <row r="371" spans="1:10" hidden="1" x14ac:dyDescent="0.45">
      <c r="A371" s="26" t="s">
        <v>540</v>
      </c>
      <c r="B371" s="26">
        <v>2023</v>
      </c>
      <c r="C371" s="26">
        <v>22</v>
      </c>
      <c r="D371" s="26" t="s">
        <v>97</v>
      </c>
      <c r="E371" s="26" t="s">
        <v>13</v>
      </c>
      <c r="F371" s="26">
        <v>0.28879448978272138</v>
      </c>
      <c r="G371" s="29">
        <v>0.15417825941549554</v>
      </c>
      <c r="H371" s="35"/>
      <c r="I371" s="34"/>
      <c r="J371" s="2"/>
    </row>
    <row r="372" spans="1:10" hidden="1" x14ac:dyDescent="0.45">
      <c r="A372" s="24" t="s">
        <v>283</v>
      </c>
      <c r="B372" s="24">
        <v>1966</v>
      </c>
      <c r="C372" s="24">
        <v>26</v>
      </c>
      <c r="D372" s="24" t="s">
        <v>52</v>
      </c>
      <c r="E372" s="24" t="s">
        <v>17</v>
      </c>
      <c r="F372" s="24">
        <v>0.49930621835500555</v>
      </c>
      <c r="G372" s="25">
        <v>0.1523154272225071</v>
      </c>
      <c r="H372" s="25"/>
      <c r="I372" s="25"/>
      <c r="J372" s="2"/>
    </row>
    <row r="373" spans="1:10" hidden="1" x14ac:dyDescent="0.45">
      <c r="A373" s="26" t="s">
        <v>101</v>
      </c>
      <c r="B373" s="26">
        <v>2002</v>
      </c>
      <c r="C373" s="26">
        <v>34</v>
      </c>
      <c r="D373" s="26" t="s">
        <v>65</v>
      </c>
      <c r="E373" s="26" t="s">
        <v>17</v>
      </c>
      <c r="F373" s="26">
        <v>0.44588365639740601</v>
      </c>
      <c r="G373" s="29">
        <v>0.15187917377615939</v>
      </c>
      <c r="H373" s="35"/>
      <c r="I373" s="34"/>
      <c r="J373" s="2"/>
    </row>
    <row r="374" spans="1:10" hidden="1" x14ac:dyDescent="0.45">
      <c r="A374" s="24" t="s">
        <v>444</v>
      </c>
      <c r="B374" s="24">
        <v>1949</v>
      </c>
      <c r="C374" s="24">
        <v>28</v>
      </c>
      <c r="D374" s="24" t="s">
        <v>40</v>
      </c>
      <c r="E374" s="24" t="s">
        <v>13</v>
      </c>
      <c r="F374" s="24">
        <v>0.16482551845706911</v>
      </c>
      <c r="G374" s="25">
        <v>0.15112149577970996</v>
      </c>
      <c r="H374" s="25"/>
      <c r="I374" s="25"/>
      <c r="J374" s="2"/>
    </row>
    <row r="375" spans="1:10" hidden="1" x14ac:dyDescent="0.45">
      <c r="A375" s="26" t="s">
        <v>334</v>
      </c>
      <c r="B375" s="26">
        <v>2009</v>
      </c>
      <c r="C375" s="26">
        <v>35</v>
      </c>
      <c r="D375" s="26" t="s">
        <v>22</v>
      </c>
      <c r="E375" s="26" t="s">
        <v>13</v>
      </c>
      <c r="F375" s="26">
        <v>0.17050858658520268</v>
      </c>
      <c r="G375" s="29">
        <v>0.15111216348882875</v>
      </c>
      <c r="H375" s="35"/>
      <c r="I375" s="34"/>
      <c r="J375" s="2"/>
    </row>
    <row r="376" spans="1:10" hidden="1" x14ac:dyDescent="0.45">
      <c r="A376" s="26" t="s">
        <v>636</v>
      </c>
      <c r="B376" s="26">
        <v>2021</v>
      </c>
      <c r="C376" s="26">
        <v>23</v>
      </c>
      <c r="D376" s="26" t="s">
        <v>55</v>
      </c>
      <c r="E376" s="26" t="s">
        <v>13</v>
      </c>
      <c r="F376" s="26">
        <v>0.25725737225187484</v>
      </c>
      <c r="G376" s="29">
        <v>0.150796514922866</v>
      </c>
      <c r="H376" s="35"/>
      <c r="I376" s="34"/>
      <c r="J376" s="2"/>
    </row>
    <row r="377" spans="1:10" hidden="1" x14ac:dyDescent="0.45">
      <c r="A377" s="26" t="s">
        <v>420</v>
      </c>
      <c r="B377" s="26">
        <v>1950</v>
      </c>
      <c r="C377" s="26">
        <v>26</v>
      </c>
      <c r="D377" s="26" t="s">
        <v>235</v>
      </c>
      <c r="E377" s="26" t="s">
        <v>13</v>
      </c>
      <c r="F377" s="26">
        <v>1.8013251570876583E-2</v>
      </c>
      <c r="G377" s="27">
        <v>0.150719655273271</v>
      </c>
      <c r="H377" s="27"/>
      <c r="I377" s="27"/>
      <c r="J377" s="2"/>
    </row>
    <row r="378" spans="1:10" hidden="1" x14ac:dyDescent="0.45">
      <c r="A378" s="26" t="s">
        <v>308</v>
      </c>
      <c r="B378" s="26">
        <v>2016</v>
      </c>
      <c r="C378" s="26">
        <v>33</v>
      </c>
      <c r="D378" s="26" t="s">
        <v>97</v>
      </c>
      <c r="E378" s="26" t="s">
        <v>13</v>
      </c>
      <c r="F378" s="26">
        <v>0.67384891989661644</v>
      </c>
      <c r="G378" s="29">
        <v>0.15071646898276753</v>
      </c>
      <c r="H378" s="35"/>
      <c r="I378" s="34"/>
      <c r="J378" s="2"/>
    </row>
    <row r="379" spans="1:10" hidden="1" x14ac:dyDescent="0.45">
      <c r="A379" s="26" t="s">
        <v>340</v>
      </c>
      <c r="B379" s="26">
        <v>1996</v>
      </c>
      <c r="C379" s="26">
        <v>31</v>
      </c>
      <c r="D379" s="26" t="s">
        <v>114</v>
      </c>
      <c r="E379" s="26" t="s">
        <v>17</v>
      </c>
      <c r="F379" s="26">
        <v>0.80079708225937818</v>
      </c>
      <c r="G379" s="29">
        <v>0.14975816201662684</v>
      </c>
      <c r="H379" s="35"/>
      <c r="I379" s="34"/>
      <c r="J379" s="2"/>
    </row>
    <row r="380" spans="1:10" hidden="1" x14ac:dyDescent="0.45">
      <c r="A380" s="24" t="s">
        <v>309</v>
      </c>
      <c r="B380" s="24">
        <v>1967</v>
      </c>
      <c r="C380" s="24">
        <v>32</v>
      </c>
      <c r="D380" s="24" t="s">
        <v>59</v>
      </c>
      <c r="E380" s="24" t="s">
        <v>13</v>
      </c>
      <c r="F380" s="24">
        <v>0.3584142707587793</v>
      </c>
      <c r="G380" s="25">
        <v>0.14928408931088863</v>
      </c>
      <c r="H380" s="25"/>
      <c r="I380" s="25"/>
      <c r="J380" s="2"/>
    </row>
    <row r="381" spans="1:10" hidden="1" x14ac:dyDescent="0.45">
      <c r="A381" s="26" t="s">
        <v>321</v>
      </c>
      <c r="B381" s="26">
        <v>2010</v>
      </c>
      <c r="C381" s="26">
        <v>29</v>
      </c>
      <c r="D381" s="26" t="s">
        <v>55</v>
      </c>
      <c r="E381" s="26" t="s">
        <v>13</v>
      </c>
      <c r="F381" s="26">
        <v>0.37545535697811866</v>
      </c>
      <c r="G381" s="29">
        <v>0.14840550248794712</v>
      </c>
      <c r="H381" s="35"/>
      <c r="I381" s="34"/>
      <c r="J381" s="2"/>
    </row>
    <row r="382" spans="1:10" hidden="1" x14ac:dyDescent="0.45">
      <c r="A382" s="26" t="s">
        <v>39</v>
      </c>
      <c r="B382" s="26">
        <v>2016</v>
      </c>
      <c r="C382" s="26">
        <v>23</v>
      </c>
      <c r="D382" s="26" t="s">
        <v>40</v>
      </c>
      <c r="E382" s="26" t="s">
        <v>13</v>
      </c>
      <c r="F382" s="26">
        <v>0.65908255047581654</v>
      </c>
      <c r="G382" s="29">
        <v>0.14741374786370789</v>
      </c>
      <c r="H382" s="35"/>
      <c r="I382" s="34"/>
      <c r="J382" s="2"/>
    </row>
    <row r="383" spans="1:10" hidden="1" x14ac:dyDescent="0.45">
      <c r="A383" s="26" t="s">
        <v>87</v>
      </c>
      <c r="B383" s="26">
        <v>2006</v>
      </c>
      <c r="C383" s="26">
        <v>26</v>
      </c>
      <c r="D383" s="26" t="s">
        <v>28</v>
      </c>
      <c r="E383" s="26" t="s">
        <v>17</v>
      </c>
      <c r="F383" s="26">
        <v>0.3659632125280321</v>
      </c>
      <c r="G383" s="29">
        <v>0.1465229430760692</v>
      </c>
      <c r="H383" s="35"/>
      <c r="I383" s="34"/>
      <c r="J383" s="2"/>
    </row>
    <row r="384" spans="1:10" hidden="1" x14ac:dyDescent="0.45">
      <c r="A384" s="24" t="s">
        <v>152</v>
      </c>
      <c r="B384" s="24">
        <v>1987</v>
      </c>
      <c r="C384" s="24">
        <v>31</v>
      </c>
      <c r="D384" s="24" t="s">
        <v>19</v>
      </c>
      <c r="E384" s="24" t="s">
        <v>17</v>
      </c>
      <c r="F384" s="24">
        <v>0.19167571318103482</v>
      </c>
      <c r="G384" s="25">
        <v>0.1461053602440856</v>
      </c>
      <c r="H384" s="25"/>
      <c r="I384" s="25"/>
      <c r="J384" s="2"/>
    </row>
    <row r="385" spans="1:10" hidden="1" x14ac:dyDescent="0.45">
      <c r="A385" s="26" t="s">
        <v>283</v>
      </c>
      <c r="B385" s="26">
        <v>1967</v>
      </c>
      <c r="C385" s="26">
        <v>27</v>
      </c>
      <c r="D385" s="26" t="s">
        <v>52</v>
      </c>
      <c r="E385" s="26" t="s">
        <v>17</v>
      </c>
      <c r="F385" s="26">
        <v>0.5615774677526375</v>
      </c>
      <c r="G385" s="27">
        <v>0.14558266901838057</v>
      </c>
      <c r="H385" s="27"/>
      <c r="I385" s="27"/>
      <c r="J385" s="2"/>
    </row>
    <row r="386" spans="1:10" hidden="1" x14ac:dyDescent="0.45">
      <c r="A386" s="24" t="s">
        <v>349</v>
      </c>
      <c r="B386" s="24">
        <v>1993</v>
      </c>
      <c r="C386" s="24">
        <v>24</v>
      </c>
      <c r="D386" s="24" t="s">
        <v>55</v>
      </c>
      <c r="E386" s="24" t="s">
        <v>13</v>
      </c>
      <c r="F386" s="24">
        <v>0.52791221250683851</v>
      </c>
      <c r="G386" s="25">
        <v>0.14556382063606468</v>
      </c>
      <c r="H386" s="25"/>
      <c r="I386" s="25"/>
      <c r="J386" s="2"/>
    </row>
    <row r="387" spans="1:10" hidden="1" x14ac:dyDescent="0.45">
      <c r="A387" s="26" t="s">
        <v>387</v>
      </c>
      <c r="B387" s="26">
        <v>1999</v>
      </c>
      <c r="C387" s="26">
        <v>27</v>
      </c>
      <c r="D387" s="26" t="s">
        <v>235</v>
      </c>
      <c r="E387" s="26" t="s">
        <v>13</v>
      </c>
      <c r="F387" s="26">
        <v>0.50454050813636586</v>
      </c>
      <c r="G387" s="29">
        <v>0.14546735111895712</v>
      </c>
      <c r="H387" s="35"/>
      <c r="I387" s="34"/>
      <c r="J387" s="2"/>
    </row>
    <row r="388" spans="1:10" hidden="1" x14ac:dyDescent="0.45">
      <c r="A388" s="24" t="s">
        <v>291</v>
      </c>
      <c r="B388" s="24">
        <v>1973</v>
      </c>
      <c r="C388" s="24">
        <v>26</v>
      </c>
      <c r="D388" s="24" t="s">
        <v>19</v>
      </c>
      <c r="E388" s="24" t="s">
        <v>17</v>
      </c>
      <c r="F388" s="24">
        <v>0.49304963198214885</v>
      </c>
      <c r="G388" s="25">
        <v>0.1453302897149521</v>
      </c>
      <c r="H388" s="25"/>
      <c r="I388" s="25"/>
      <c r="J388" s="2"/>
    </row>
    <row r="389" spans="1:10" hidden="1" x14ac:dyDescent="0.45">
      <c r="A389" s="26" t="s">
        <v>150</v>
      </c>
      <c r="B389" s="26">
        <v>1992</v>
      </c>
      <c r="C389" s="26">
        <v>32</v>
      </c>
      <c r="D389" s="26" t="s">
        <v>52</v>
      </c>
      <c r="E389" s="26" t="s">
        <v>17</v>
      </c>
      <c r="F389" s="26">
        <v>0.43227851449228721</v>
      </c>
      <c r="G389" s="27">
        <v>0.14505641332221919</v>
      </c>
      <c r="H389" s="27"/>
      <c r="I389" s="27"/>
      <c r="J389" s="2"/>
    </row>
    <row r="390" spans="1:10" hidden="1" x14ac:dyDescent="0.45">
      <c r="A390" s="26" t="s">
        <v>113</v>
      </c>
      <c r="B390" s="26">
        <v>1999</v>
      </c>
      <c r="C390" s="26">
        <v>32</v>
      </c>
      <c r="D390" s="26" t="s">
        <v>114</v>
      </c>
      <c r="E390" s="26" t="s">
        <v>17</v>
      </c>
      <c r="F390" s="26">
        <v>0.21087843394335171</v>
      </c>
      <c r="G390" s="29">
        <v>0.1449741602883563</v>
      </c>
      <c r="H390" s="35"/>
      <c r="I390" s="34"/>
      <c r="J390" s="2"/>
    </row>
    <row r="391" spans="1:10" hidden="1" x14ac:dyDescent="0.45">
      <c r="A391" s="26" t="s">
        <v>67</v>
      </c>
      <c r="B391" s="26">
        <v>2009</v>
      </c>
      <c r="C391" s="26">
        <v>25</v>
      </c>
      <c r="D391" s="26" t="s">
        <v>43</v>
      </c>
      <c r="E391" s="26" t="s">
        <v>17</v>
      </c>
      <c r="F391" s="26">
        <v>0.35000664853740049</v>
      </c>
      <c r="G391" s="29">
        <v>0.14405979594722715</v>
      </c>
      <c r="H391" s="35"/>
      <c r="I391" s="34"/>
      <c r="J391" s="2"/>
    </row>
    <row r="392" spans="1:10" hidden="1" x14ac:dyDescent="0.45">
      <c r="A392" s="24" t="s">
        <v>289</v>
      </c>
      <c r="B392" s="24">
        <v>1985</v>
      </c>
      <c r="C392" s="24">
        <v>27</v>
      </c>
      <c r="D392" s="24" t="s">
        <v>40</v>
      </c>
      <c r="E392" s="24" t="s">
        <v>13</v>
      </c>
      <c r="F392" s="24">
        <v>0.4361988266557742</v>
      </c>
      <c r="G392" s="25">
        <v>0.1435250750031187</v>
      </c>
      <c r="H392" s="25"/>
      <c r="I392" s="25"/>
      <c r="J392" s="2"/>
    </row>
    <row r="393" spans="1:10" hidden="1" x14ac:dyDescent="0.45">
      <c r="A393" s="26" t="s">
        <v>222</v>
      </c>
      <c r="B393" s="26">
        <v>1960</v>
      </c>
      <c r="C393" s="26">
        <v>29</v>
      </c>
      <c r="D393" s="26" t="s">
        <v>52</v>
      </c>
      <c r="E393" s="26" t="s">
        <v>17</v>
      </c>
      <c r="F393" s="26">
        <v>0.3038701726407444</v>
      </c>
      <c r="G393" s="27">
        <v>0.14255834187309771</v>
      </c>
      <c r="H393" s="27"/>
      <c r="I393" s="27"/>
      <c r="J393" s="2"/>
    </row>
    <row r="394" spans="1:10" x14ac:dyDescent="0.45">
      <c r="A394" s="26" t="s">
        <v>540</v>
      </c>
      <c r="B394" s="26">
        <v>2022</v>
      </c>
      <c r="C394" s="26">
        <v>21</v>
      </c>
      <c r="D394" s="26" t="s">
        <v>97</v>
      </c>
      <c r="E394" s="26" t="s">
        <v>13</v>
      </c>
      <c r="F394" s="26">
        <v>0.12479335820398953</v>
      </c>
      <c r="G394" s="29">
        <v>4.2042893280847295E-2</v>
      </c>
      <c r="H394" s="35"/>
      <c r="I394" s="34"/>
      <c r="J394" s="2"/>
    </row>
    <row r="395" spans="1:10" hidden="1" x14ac:dyDescent="0.45">
      <c r="A395" s="26" t="s">
        <v>150</v>
      </c>
      <c r="B395" s="26">
        <v>1991</v>
      </c>
      <c r="C395" s="26">
        <v>31</v>
      </c>
      <c r="D395" s="26" t="s">
        <v>52</v>
      </c>
      <c r="E395" s="26" t="s">
        <v>17</v>
      </c>
      <c r="F395" s="26">
        <v>6.8338735841064438E-2</v>
      </c>
      <c r="G395" s="27">
        <v>0.14091646861198789</v>
      </c>
      <c r="H395" s="27"/>
      <c r="I395" s="27"/>
      <c r="J395" s="2"/>
    </row>
    <row r="396" spans="1:10" hidden="1" x14ac:dyDescent="0.45">
      <c r="A396" s="24" t="s">
        <v>497</v>
      </c>
      <c r="B396" s="24">
        <v>1992</v>
      </c>
      <c r="C396" s="24">
        <v>31</v>
      </c>
      <c r="D396" s="24" t="s">
        <v>62</v>
      </c>
      <c r="E396" s="24" t="s">
        <v>17</v>
      </c>
      <c r="F396" s="24">
        <v>0.41954705254298491</v>
      </c>
      <c r="G396" s="25">
        <v>0.14078421346772688</v>
      </c>
      <c r="H396" s="25"/>
      <c r="I396" s="25"/>
      <c r="J396" s="2"/>
    </row>
    <row r="397" spans="1:10" hidden="1" x14ac:dyDescent="0.45">
      <c r="A397" s="26" t="s">
        <v>197</v>
      </c>
      <c r="B397" s="26">
        <v>1967</v>
      </c>
      <c r="C397" s="26">
        <v>29</v>
      </c>
      <c r="D397" s="26" t="s">
        <v>25</v>
      </c>
      <c r="E397" s="26" t="s">
        <v>17</v>
      </c>
      <c r="F397" s="26">
        <v>0.53483935705479635</v>
      </c>
      <c r="G397" s="27">
        <v>0.13865111327865628</v>
      </c>
      <c r="H397" s="27"/>
      <c r="I397" s="27"/>
      <c r="J397" s="2"/>
    </row>
    <row r="398" spans="1:10" hidden="1" x14ac:dyDescent="0.45">
      <c r="A398" s="26" t="s">
        <v>297</v>
      </c>
      <c r="B398" s="26">
        <v>1996</v>
      </c>
      <c r="C398" s="26">
        <v>27</v>
      </c>
      <c r="D398" s="26" t="s">
        <v>37</v>
      </c>
      <c r="E398" s="26" t="s">
        <v>17</v>
      </c>
      <c r="F398" s="26">
        <v>0.73808932649606751</v>
      </c>
      <c r="G398" s="29">
        <v>0.13803109850035492</v>
      </c>
      <c r="H398" s="35"/>
      <c r="I398" s="34"/>
      <c r="J398" s="2"/>
    </row>
    <row r="399" spans="1:10" x14ac:dyDescent="0.45">
      <c r="A399" s="26" t="s">
        <v>380</v>
      </c>
      <c r="B399" s="26">
        <v>2022</v>
      </c>
      <c r="C399" s="26">
        <v>23</v>
      </c>
      <c r="D399" s="26" t="s">
        <v>235</v>
      </c>
      <c r="E399" s="26" t="s">
        <v>13</v>
      </c>
      <c r="F399" s="26">
        <v>2.2551467599756566E-2</v>
      </c>
      <c r="G399" s="29">
        <v>7.59759140444976E-3</v>
      </c>
      <c r="H399" s="35"/>
      <c r="I399" s="34"/>
      <c r="J399" s="2"/>
    </row>
    <row r="400" spans="1:10" hidden="1" x14ac:dyDescent="0.45">
      <c r="A400" s="24" t="s">
        <v>122</v>
      </c>
      <c r="B400" s="24">
        <v>1993</v>
      </c>
      <c r="C400" s="24">
        <v>25</v>
      </c>
      <c r="D400" s="24" t="s">
        <v>31</v>
      </c>
      <c r="E400" s="24" t="s">
        <v>13</v>
      </c>
      <c r="F400" s="24">
        <v>0.49565636497983562</v>
      </c>
      <c r="G400" s="25">
        <v>0.13666975777362603</v>
      </c>
      <c r="H400" s="25"/>
      <c r="I400" s="25"/>
      <c r="J400" s="2"/>
    </row>
    <row r="401" spans="1:10" hidden="1" x14ac:dyDescent="0.45">
      <c r="A401" s="26" t="s">
        <v>531</v>
      </c>
      <c r="B401" s="26">
        <v>1992</v>
      </c>
      <c r="C401" s="26">
        <v>23</v>
      </c>
      <c r="D401" s="26" t="s">
        <v>235</v>
      </c>
      <c r="E401" s="26" t="s">
        <v>13</v>
      </c>
      <c r="F401" s="26">
        <v>0.25065143597183986</v>
      </c>
      <c r="G401" s="27">
        <v>0.13658093620789222</v>
      </c>
      <c r="H401" s="27"/>
      <c r="I401" s="27"/>
      <c r="J401" s="2"/>
    </row>
    <row r="402" spans="1:10" hidden="1" x14ac:dyDescent="0.45">
      <c r="A402" s="24" t="s">
        <v>225</v>
      </c>
      <c r="B402" s="24">
        <v>1958</v>
      </c>
      <c r="C402" s="24">
        <v>24</v>
      </c>
      <c r="D402" s="24" t="s">
        <v>226</v>
      </c>
      <c r="E402" s="24" t="s">
        <v>17</v>
      </c>
      <c r="F402" s="24">
        <v>0.30357881851183399</v>
      </c>
      <c r="G402" s="25">
        <v>0.13404026145479486</v>
      </c>
      <c r="H402" s="25"/>
      <c r="I402" s="25"/>
      <c r="J402" s="2"/>
    </row>
    <row r="403" spans="1:10" hidden="1" x14ac:dyDescent="0.45">
      <c r="A403" s="26" t="s">
        <v>292</v>
      </c>
      <c r="B403" s="26">
        <v>1993</v>
      </c>
      <c r="C403" s="26">
        <v>30</v>
      </c>
      <c r="D403" s="26" t="s">
        <v>28</v>
      </c>
      <c r="E403" s="26" t="s">
        <v>17</v>
      </c>
      <c r="F403" s="26">
        <v>0.25630662555115835</v>
      </c>
      <c r="G403" s="27">
        <v>0.13400499837356056</v>
      </c>
      <c r="H403" s="27"/>
      <c r="I403" s="27"/>
      <c r="J403" s="2"/>
    </row>
    <row r="404" spans="1:10" hidden="1" x14ac:dyDescent="0.45">
      <c r="A404" s="26" t="s">
        <v>458</v>
      </c>
      <c r="B404" s="26">
        <v>2001</v>
      </c>
      <c r="C404" s="26">
        <v>29</v>
      </c>
      <c r="D404" s="26" t="s">
        <v>65</v>
      </c>
      <c r="E404" s="26" t="s">
        <v>17</v>
      </c>
      <c r="F404" s="26">
        <v>0.79263656926482973</v>
      </c>
      <c r="G404" s="29">
        <v>0.1312009553096071</v>
      </c>
      <c r="H404" s="35"/>
      <c r="I404" s="34"/>
      <c r="J404" s="2"/>
    </row>
    <row r="405" spans="1:10" hidden="1" x14ac:dyDescent="0.45">
      <c r="A405" s="26" t="s">
        <v>290</v>
      </c>
      <c r="B405" s="26">
        <v>2008</v>
      </c>
      <c r="C405" s="26">
        <v>29</v>
      </c>
      <c r="D405" s="26" t="s">
        <v>28</v>
      </c>
      <c r="E405" s="26" t="s">
        <v>17</v>
      </c>
      <c r="F405" s="26">
        <v>0.28128392988306361</v>
      </c>
      <c r="G405" s="29">
        <v>0.13099808552007841</v>
      </c>
      <c r="H405" s="35"/>
      <c r="I405" s="34"/>
      <c r="J405" s="2"/>
    </row>
    <row r="406" spans="1:10" hidden="1" x14ac:dyDescent="0.45">
      <c r="A406" s="24" t="s">
        <v>948</v>
      </c>
      <c r="B406" s="24">
        <v>1991</v>
      </c>
      <c r="C406" s="24">
        <v>29</v>
      </c>
      <c r="D406" s="24" t="s">
        <v>73</v>
      </c>
      <c r="E406" s="24" t="s">
        <v>17</v>
      </c>
      <c r="F406" s="24">
        <v>6.2599236261921806E-2</v>
      </c>
      <c r="G406" s="25">
        <v>0.12908145290180889</v>
      </c>
      <c r="H406" s="25"/>
      <c r="I406" s="25"/>
      <c r="J406" s="2"/>
    </row>
    <row r="407" spans="1:10" hidden="1" x14ac:dyDescent="0.45">
      <c r="A407" s="26" t="s">
        <v>948</v>
      </c>
      <c r="B407" s="26">
        <v>1991</v>
      </c>
      <c r="C407" s="26">
        <v>29</v>
      </c>
      <c r="D407" s="26" t="s">
        <v>73</v>
      </c>
      <c r="E407" s="26" t="s">
        <v>17</v>
      </c>
      <c r="F407" s="26">
        <v>6.2599236261921806E-2</v>
      </c>
      <c r="G407" s="27">
        <v>0.12908145290180889</v>
      </c>
      <c r="H407" s="27"/>
      <c r="I407" s="27"/>
      <c r="J407" s="2"/>
    </row>
    <row r="408" spans="1:10" hidden="1" x14ac:dyDescent="0.45">
      <c r="A408" s="26" t="s">
        <v>93</v>
      </c>
      <c r="B408" s="26">
        <v>2002</v>
      </c>
      <c r="C408" s="26">
        <v>28</v>
      </c>
      <c r="D408" s="26" t="s">
        <v>94</v>
      </c>
      <c r="E408" s="26" t="s">
        <v>13</v>
      </c>
      <c r="F408" s="26">
        <v>0.50824719198418444</v>
      </c>
      <c r="G408" s="29">
        <v>0.12886082506799384</v>
      </c>
      <c r="H408" s="35"/>
      <c r="I408" s="34"/>
      <c r="J408" s="2"/>
    </row>
    <row r="409" spans="1:10" hidden="1" x14ac:dyDescent="0.45">
      <c r="A409" s="26" t="s">
        <v>133</v>
      </c>
      <c r="B409" s="26">
        <v>1983</v>
      </c>
      <c r="C409" s="26">
        <v>27</v>
      </c>
      <c r="D409" s="26" t="s">
        <v>43</v>
      </c>
      <c r="E409" s="26" t="s">
        <v>13</v>
      </c>
      <c r="F409" s="26">
        <v>0.20764640453645178</v>
      </c>
      <c r="G409" s="27">
        <v>0.12793093360710356</v>
      </c>
      <c r="H409" s="27"/>
      <c r="I409" s="27"/>
      <c r="J409" s="2"/>
    </row>
    <row r="410" spans="1:10" hidden="1" x14ac:dyDescent="0.45">
      <c r="A410" s="26" t="s">
        <v>307</v>
      </c>
      <c r="B410" s="26">
        <v>2019</v>
      </c>
      <c r="C410" s="26">
        <v>28</v>
      </c>
      <c r="D410" s="26" t="s">
        <v>94</v>
      </c>
      <c r="E410" s="26" t="s">
        <v>13</v>
      </c>
      <c r="F410" s="26">
        <v>0.19738351308599214</v>
      </c>
      <c r="G410" s="29">
        <v>0.12676567444414397</v>
      </c>
      <c r="H410" s="35"/>
      <c r="I410" s="34"/>
      <c r="J410" s="2"/>
    </row>
    <row r="411" spans="1:10" hidden="1" x14ac:dyDescent="0.45">
      <c r="A411" s="26" t="s">
        <v>694</v>
      </c>
      <c r="B411" s="26">
        <v>2014</v>
      </c>
      <c r="C411" s="26">
        <v>35</v>
      </c>
      <c r="D411" s="26" t="s">
        <v>59</v>
      </c>
      <c r="E411" s="26" t="s">
        <v>13</v>
      </c>
      <c r="F411" s="26">
        <v>0.43756924174619755</v>
      </c>
      <c r="G411" s="29">
        <v>0.12644438777082018</v>
      </c>
      <c r="H411" s="35"/>
      <c r="I411" s="34"/>
      <c r="J411" s="2"/>
    </row>
    <row r="412" spans="1:10" hidden="1" x14ac:dyDescent="0.45">
      <c r="A412" s="26" t="s">
        <v>657</v>
      </c>
      <c r="B412" s="26">
        <v>2004</v>
      </c>
      <c r="C412" s="26">
        <v>32</v>
      </c>
      <c r="D412" s="26" t="s">
        <v>127</v>
      </c>
      <c r="E412" s="26" t="s">
        <v>13</v>
      </c>
      <c r="F412" s="26">
        <v>0.23795264812778244</v>
      </c>
      <c r="G412" s="29">
        <v>0.12634910002479668</v>
      </c>
      <c r="H412" s="35"/>
      <c r="I412" s="34"/>
      <c r="J412" s="2"/>
    </row>
    <row r="413" spans="1:10" hidden="1" x14ac:dyDescent="0.45">
      <c r="A413" s="26" t="s">
        <v>352</v>
      </c>
      <c r="B413" s="26">
        <v>1955</v>
      </c>
      <c r="C413" s="26">
        <v>30</v>
      </c>
      <c r="D413" s="26" t="s">
        <v>73</v>
      </c>
      <c r="E413" s="26" t="s">
        <v>17</v>
      </c>
      <c r="F413" s="26">
        <v>0.35898830302072099</v>
      </c>
      <c r="G413" s="27">
        <v>0.12463120722903991</v>
      </c>
      <c r="H413" s="27"/>
      <c r="I413" s="27"/>
      <c r="J413" s="2"/>
    </row>
    <row r="414" spans="1:10" hidden="1" x14ac:dyDescent="0.45">
      <c r="A414" s="24" t="s">
        <v>191</v>
      </c>
      <c r="B414" s="24">
        <v>1967</v>
      </c>
      <c r="C414" s="24">
        <v>31</v>
      </c>
      <c r="D414" s="24" t="s">
        <v>76</v>
      </c>
      <c r="E414" s="24" t="s">
        <v>13</v>
      </c>
      <c r="F414" s="24">
        <v>0.29875124861160035</v>
      </c>
      <c r="G414" s="25">
        <v>0.12443368391848889</v>
      </c>
      <c r="H414" s="25"/>
      <c r="I414" s="25"/>
      <c r="J414" s="2"/>
    </row>
    <row r="415" spans="1:10" hidden="1" x14ac:dyDescent="0.45">
      <c r="A415" s="26" t="s">
        <v>285</v>
      </c>
      <c r="B415" s="26">
        <v>1998</v>
      </c>
      <c r="C415" s="26">
        <v>32</v>
      </c>
      <c r="D415" s="26" t="s">
        <v>46</v>
      </c>
      <c r="E415" s="26" t="s">
        <v>17</v>
      </c>
      <c r="F415" s="26">
        <v>0.70237274780289582</v>
      </c>
      <c r="G415" s="29">
        <v>0.12429346350125096</v>
      </c>
      <c r="H415" s="35"/>
      <c r="I415" s="34"/>
      <c r="J415" s="2"/>
    </row>
    <row r="416" spans="1:10" hidden="1" x14ac:dyDescent="0.45">
      <c r="A416" s="24" t="s">
        <v>646</v>
      </c>
      <c r="B416" s="24">
        <v>1988</v>
      </c>
      <c r="C416" s="24">
        <v>27</v>
      </c>
      <c r="D416" s="24" t="s">
        <v>301</v>
      </c>
      <c r="E416" s="24" t="s">
        <v>17</v>
      </c>
      <c r="F416" s="24">
        <v>0.14779047618481608</v>
      </c>
      <c r="G416" s="25">
        <v>0.12386588916878706</v>
      </c>
      <c r="H416" s="25"/>
      <c r="I416" s="25"/>
      <c r="J416" s="2"/>
    </row>
    <row r="417" spans="1:10" hidden="1" x14ac:dyDescent="0.45">
      <c r="A417" s="26" t="s">
        <v>333</v>
      </c>
      <c r="B417" s="26">
        <v>1973</v>
      </c>
      <c r="C417" s="26">
        <v>22</v>
      </c>
      <c r="D417" s="26" t="s">
        <v>46</v>
      </c>
      <c r="E417" s="26" t="s">
        <v>17</v>
      </c>
      <c r="F417" s="26">
        <v>0.41914825178452003</v>
      </c>
      <c r="G417" s="27">
        <v>0.12354727174315271</v>
      </c>
      <c r="H417" s="27"/>
      <c r="I417" s="27"/>
      <c r="J417" s="2"/>
    </row>
    <row r="418" spans="1:10" hidden="1" x14ac:dyDescent="0.45">
      <c r="A418" s="24" t="s">
        <v>201</v>
      </c>
      <c r="B418" s="24">
        <v>1966</v>
      </c>
      <c r="C418" s="24">
        <v>31</v>
      </c>
      <c r="D418" s="24" t="s">
        <v>62</v>
      </c>
      <c r="E418" s="24" t="s">
        <v>17</v>
      </c>
      <c r="F418" s="24">
        <v>0.40491089143750136</v>
      </c>
      <c r="G418" s="25">
        <v>0.12351974229269265</v>
      </c>
      <c r="H418" s="25"/>
      <c r="I418" s="25"/>
      <c r="J418" s="2"/>
    </row>
    <row r="419" spans="1:10" hidden="1" x14ac:dyDescent="0.45">
      <c r="A419" s="26" t="s">
        <v>408</v>
      </c>
      <c r="B419" s="26">
        <v>2019</v>
      </c>
      <c r="C419" s="26">
        <v>29</v>
      </c>
      <c r="D419" s="26" t="s">
        <v>57</v>
      </c>
      <c r="E419" s="26" t="s">
        <v>17</v>
      </c>
      <c r="F419" s="26">
        <v>0.24912688597921942</v>
      </c>
      <c r="G419" s="29">
        <v>0.12301925061316897</v>
      </c>
      <c r="H419" s="35"/>
      <c r="I419" s="34"/>
      <c r="J419" s="2"/>
    </row>
    <row r="420" spans="1:10" hidden="1" x14ac:dyDescent="0.45">
      <c r="A420" s="26" t="s">
        <v>101</v>
      </c>
      <c r="B420" s="26">
        <v>2000</v>
      </c>
      <c r="C420" s="26">
        <v>32</v>
      </c>
      <c r="D420" s="26" t="s">
        <v>65</v>
      </c>
      <c r="E420" s="26" t="s">
        <v>17</v>
      </c>
      <c r="F420" s="26">
        <v>0.41598215857839416</v>
      </c>
      <c r="G420" s="29">
        <v>0.12003887629947317</v>
      </c>
      <c r="H420" s="35"/>
      <c r="I420" s="34"/>
      <c r="J420" s="2"/>
    </row>
    <row r="421" spans="1:10" hidden="1" x14ac:dyDescent="0.45">
      <c r="A421" s="26" t="s">
        <v>103</v>
      </c>
      <c r="B421" s="26">
        <v>1999</v>
      </c>
      <c r="C421" s="26">
        <v>27</v>
      </c>
      <c r="D421" s="26" t="s">
        <v>70</v>
      </c>
      <c r="E421" s="26" t="s">
        <v>13</v>
      </c>
      <c r="F421" s="26">
        <v>0.41464185155681532</v>
      </c>
      <c r="G421" s="29">
        <v>0.11954808550818574</v>
      </c>
      <c r="H421" s="35"/>
      <c r="I421" s="34"/>
      <c r="J421" s="2"/>
    </row>
    <row r="422" spans="1:10" hidden="1" x14ac:dyDescent="0.45">
      <c r="A422" s="26" t="s">
        <v>345</v>
      </c>
      <c r="B422" s="26">
        <v>2005</v>
      </c>
      <c r="C422" s="26">
        <v>25</v>
      </c>
      <c r="D422" s="26" t="s">
        <v>70</v>
      </c>
      <c r="E422" s="26" t="s">
        <v>13</v>
      </c>
      <c r="F422" s="26">
        <v>0.16485896451476398</v>
      </c>
      <c r="G422" s="29">
        <v>0.11936562526858649</v>
      </c>
      <c r="H422" s="35"/>
      <c r="I422" s="34"/>
      <c r="J422" s="2"/>
    </row>
    <row r="423" spans="1:10" hidden="1" x14ac:dyDescent="0.45">
      <c r="A423" s="26" t="s">
        <v>601</v>
      </c>
      <c r="B423" s="26">
        <v>2006</v>
      </c>
      <c r="C423" s="26">
        <v>29</v>
      </c>
      <c r="D423" s="26" t="s">
        <v>235</v>
      </c>
      <c r="E423" s="26" t="s">
        <v>13</v>
      </c>
      <c r="F423" s="26">
        <v>5.8901769895818391E-2</v>
      </c>
      <c r="G423" s="29">
        <v>0.11839825937527754</v>
      </c>
      <c r="H423" s="35"/>
      <c r="I423" s="34"/>
      <c r="J423" s="2"/>
    </row>
    <row r="424" spans="1:10" hidden="1" x14ac:dyDescent="0.45">
      <c r="A424" s="24" t="s">
        <v>325</v>
      </c>
      <c r="B424" s="24">
        <v>1954</v>
      </c>
      <c r="C424" s="24">
        <v>30</v>
      </c>
      <c r="D424" s="24" t="s">
        <v>31</v>
      </c>
      <c r="E424" s="24" t="s">
        <v>13</v>
      </c>
      <c r="F424" s="24">
        <v>0.10214318063096131</v>
      </c>
      <c r="G424" s="25">
        <v>0.11749955801626506</v>
      </c>
      <c r="H424" s="25"/>
      <c r="I424" s="25"/>
      <c r="J424" s="2"/>
    </row>
    <row r="425" spans="1:10" hidden="1" x14ac:dyDescent="0.45">
      <c r="A425" s="26" t="s">
        <v>392</v>
      </c>
      <c r="B425" s="26">
        <v>2000</v>
      </c>
      <c r="C425" s="26">
        <v>28</v>
      </c>
      <c r="D425" s="26" t="s">
        <v>55</v>
      </c>
      <c r="E425" s="26" t="s">
        <v>13</v>
      </c>
      <c r="F425" s="26">
        <v>0.25703869933971452</v>
      </c>
      <c r="G425" s="29">
        <v>0.11618604328409317</v>
      </c>
      <c r="H425" s="35"/>
      <c r="I425" s="34"/>
      <c r="J425" s="2"/>
    </row>
    <row r="426" spans="1:10" hidden="1" x14ac:dyDescent="0.45">
      <c r="A426" s="24" t="s">
        <v>316</v>
      </c>
      <c r="B426" s="24">
        <v>1984</v>
      </c>
      <c r="C426" s="24">
        <v>32</v>
      </c>
      <c r="D426" s="24" t="s">
        <v>22</v>
      </c>
      <c r="E426" s="24" t="s">
        <v>13</v>
      </c>
      <c r="F426" s="24">
        <v>0.18587398083691642</v>
      </c>
      <c r="G426" s="25">
        <v>0.11534958777753418</v>
      </c>
      <c r="H426" s="25"/>
      <c r="I426" s="25"/>
      <c r="J426" s="2"/>
    </row>
    <row r="427" spans="1:10" hidden="1" x14ac:dyDescent="0.45">
      <c r="A427" s="26" t="s">
        <v>449</v>
      </c>
      <c r="B427" s="26">
        <v>1996</v>
      </c>
      <c r="C427" s="26">
        <v>27</v>
      </c>
      <c r="D427" s="26" t="s">
        <v>385</v>
      </c>
      <c r="E427" s="26" t="s">
        <v>17</v>
      </c>
      <c r="F427" s="26">
        <v>0.61177504368884472</v>
      </c>
      <c r="G427" s="29">
        <v>0.11440889101642331</v>
      </c>
      <c r="H427" s="35"/>
      <c r="I427" s="34"/>
      <c r="J427" s="2"/>
    </row>
    <row r="428" spans="1:10" hidden="1" x14ac:dyDescent="0.45">
      <c r="A428" s="24" t="s">
        <v>305</v>
      </c>
      <c r="B428" s="24">
        <v>1986</v>
      </c>
      <c r="C428" s="24">
        <v>26</v>
      </c>
      <c r="D428" s="24" t="s">
        <v>117</v>
      </c>
      <c r="E428" s="24" t="s">
        <v>17</v>
      </c>
      <c r="F428" s="24">
        <v>0.13992851276306636</v>
      </c>
      <c r="G428" s="25">
        <v>0.1141480290911583</v>
      </c>
      <c r="H428" s="25"/>
      <c r="I428" s="25"/>
      <c r="J428" s="2"/>
    </row>
    <row r="429" spans="1:10" hidden="1" x14ac:dyDescent="0.45">
      <c r="A429" s="26" t="s">
        <v>369</v>
      </c>
      <c r="B429" s="26">
        <v>1963</v>
      </c>
      <c r="C429" s="26">
        <v>24</v>
      </c>
      <c r="D429" s="26" t="s">
        <v>73</v>
      </c>
      <c r="E429" s="26" t="s">
        <v>17</v>
      </c>
      <c r="F429" s="26">
        <v>0.41517938322386533</v>
      </c>
      <c r="G429" s="27">
        <v>0.11399324868002565</v>
      </c>
      <c r="H429" s="27"/>
      <c r="I429" s="27"/>
      <c r="J429" s="2"/>
    </row>
    <row r="430" spans="1:10" hidden="1" x14ac:dyDescent="0.45">
      <c r="A430" s="26" t="s">
        <v>88</v>
      </c>
      <c r="B430" s="26">
        <v>2000</v>
      </c>
      <c r="C430" s="26">
        <v>25</v>
      </c>
      <c r="D430" s="26" t="s">
        <v>301</v>
      </c>
      <c r="E430" s="26" t="s">
        <v>17</v>
      </c>
      <c r="F430" s="26">
        <v>0.39371617295894007</v>
      </c>
      <c r="G430" s="29">
        <v>0.11361363945135053</v>
      </c>
      <c r="H430" s="35"/>
      <c r="I430" s="34"/>
      <c r="J430" s="2"/>
    </row>
    <row r="431" spans="1:10" hidden="1" x14ac:dyDescent="0.45">
      <c r="A431" s="26" t="s">
        <v>193</v>
      </c>
      <c r="B431" s="26">
        <v>1963</v>
      </c>
      <c r="C431" s="26">
        <v>25</v>
      </c>
      <c r="D431" s="26" t="s">
        <v>65</v>
      </c>
      <c r="E431" s="26" t="s">
        <v>17</v>
      </c>
      <c r="F431" s="26">
        <v>0.41330813031686059</v>
      </c>
      <c r="G431" s="27">
        <v>0.11347947028304683</v>
      </c>
      <c r="H431" s="27"/>
      <c r="I431" s="27"/>
      <c r="J431" s="2"/>
    </row>
    <row r="432" spans="1:10" hidden="1" x14ac:dyDescent="0.45">
      <c r="A432" s="24" t="s">
        <v>144</v>
      </c>
      <c r="B432" s="24">
        <v>1979</v>
      </c>
      <c r="C432" s="24">
        <v>29</v>
      </c>
      <c r="D432" s="24" t="s">
        <v>28</v>
      </c>
      <c r="E432" s="24" t="s">
        <v>17</v>
      </c>
      <c r="F432" s="24">
        <v>0.10798648304826375</v>
      </c>
      <c r="G432" s="25">
        <v>0.11333804015057176</v>
      </c>
      <c r="H432" s="25"/>
      <c r="I432" s="25"/>
      <c r="J432" s="2"/>
    </row>
    <row r="433" spans="1:10" hidden="1" x14ac:dyDescent="0.45">
      <c r="A433" s="26" t="s">
        <v>337</v>
      </c>
      <c r="B433" s="26">
        <v>1983</v>
      </c>
      <c r="C433" s="26">
        <v>27</v>
      </c>
      <c r="D433" s="26" t="s">
        <v>37</v>
      </c>
      <c r="E433" s="26" t="s">
        <v>17</v>
      </c>
      <c r="F433" s="26">
        <v>0.19306425245070924</v>
      </c>
      <c r="G433" s="27">
        <v>0.11322637663404082</v>
      </c>
      <c r="H433" s="27"/>
      <c r="I433" s="27"/>
      <c r="J433" s="2"/>
    </row>
    <row r="434" spans="1:10" hidden="1" x14ac:dyDescent="0.45">
      <c r="A434" s="24" t="s">
        <v>165</v>
      </c>
      <c r="B434" s="24">
        <v>1977</v>
      </c>
      <c r="C434" s="24">
        <v>26</v>
      </c>
      <c r="D434" s="24" t="s">
        <v>62</v>
      </c>
      <c r="E434" s="24" t="s">
        <v>17</v>
      </c>
      <c r="F434" s="24">
        <v>0.15098517486839802</v>
      </c>
      <c r="G434" s="25">
        <v>0.11228941011287388</v>
      </c>
      <c r="H434" s="25"/>
      <c r="I434" s="25"/>
      <c r="J434" s="2"/>
    </row>
    <row r="435" spans="1:10" hidden="1" x14ac:dyDescent="0.45">
      <c r="A435" s="26" t="s">
        <v>510</v>
      </c>
      <c r="B435" s="26">
        <v>1987</v>
      </c>
      <c r="C435" s="26">
        <v>25</v>
      </c>
      <c r="D435" s="26" t="s">
        <v>313</v>
      </c>
      <c r="E435" s="26" t="s">
        <v>17</v>
      </c>
      <c r="F435" s="26">
        <v>0.14644003340392675</v>
      </c>
      <c r="G435" s="27">
        <v>0.11162433403562586</v>
      </c>
      <c r="H435" s="27"/>
      <c r="I435" s="27"/>
      <c r="J435" s="2"/>
    </row>
    <row r="436" spans="1:10" hidden="1" x14ac:dyDescent="0.45">
      <c r="A436" s="24" t="s">
        <v>485</v>
      </c>
      <c r="B436" s="24">
        <v>1968</v>
      </c>
      <c r="C436" s="24">
        <v>33</v>
      </c>
      <c r="D436" s="24" t="s">
        <v>19</v>
      </c>
      <c r="E436" s="24" t="s">
        <v>17</v>
      </c>
      <c r="F436" s="24">
        <v>0.18549413075658658</v>
      </c>
      <c r="G436" s="25">
        <v>0.11139950165049747</v>
      </c>
      <c r="H436" s="25"/>
      <c r="I436" s="25"/>
      <c r="J436" s="2"/>
    </row>
    <row r="437" spans="1:10" hidden="1" x14ac:dyDescent="0.45">
      <c r="A437" s="26" t="s">
        <v>107</v>
      </c>
      <c r="B437" s="26">
        <v>1998</v>
      </c>
      <c r="C437" s="26">
        <v>28</v>
      </c>
      <c r="D437" s="26" t="s">
        <v>70</v>
      </c>
      <c r="E437" s="26" t="s">
        <v>13</v>
      </c>
      <c r="F437" s="26">
        <v>0.55657328718420329</v>
      </c>
      <c r="G437" s="29">
        <v>0.11095701655960492</v>
      </c>
      <c r="H437" s="35"/>
      <c r="I437" s="34"/>
      <c r="J437" s="2"/>
    </row>
    <row r="438" spans="1:10" hidden="1" x14ac:dyDescent="0.45">
      <c r="A438" s="26" t="s">
        <v>107</v>
      </c>
      <c r="B438" s="26">
        <v>1998</v>
      </c>
      <c r="C438" s="26">
        <v>28</v>
      </c>
      <c r="D438" s="26" t="s">
        <v>70</v>
      </c>
      <c r="E438" s="26" t="s">
        <v>13</v>
      </c>
      <c r="F438" s="26">
        <v>0.55657328718420329</v>
      </c>
      <c r="G438" s="29">
        <v>0.11095701655960492</v>
      </c>
      <c r="H438" s="35"/>
      <c r="I438" s="34"/>
      <c r="J438" s="2"/>
    </row>
    <row r="439" spans="1:10" hidden="1" x14ac:dyDescent="0.45">
      <c r="A439" s="26" t="s">
        <v>231</v>
      </c>
      <c r="B439" s="26">
        <v>1951</v>
      </c>
      <c r="C439" s="26">
        <v>29</v>
      </c>
      <c r="D439" s="26" t="s">
        <v>228</v>
      </c>
      <c r="E439" s="26" t="s">
        <v>17</v>
      </c>
      <c r="F439" s="26">
        <v>0.25495979196547264</v>
      </c>
      <c r="G439" s="27">
        <v>0.11079417135882004</v>
      </c>
      <c r="H439" s="27"/>
      <c r="I439" s="27"/>
      <c r="J439" s="2"/>
    </row>
    <row r="440" spans="1:10" hidden="1" x14ac:dyDescent="0.45">
      <c r="A440" s="26" t="s">
        <v>294</v>
      </c>
      <c r="B440" s="26">
        <v>2000</v>
      </c>
      <c r="C440" s="26">
        <v>26</v>
      </c>
      <c r="D440" s="26" t="s">
        <v>114</v>
      </c>
      <c r="E440" s="26" t="s">
        <v>17</v>
      </c>
      <c r="F440" s="26">
        <v>0.38220341254509849</v>
      </c>
      <c r="G440" s="29">
        <v>0.11029143248962536</v>
      </c>
      <c r="H440" s="35"/>
      <c r="I440" s="34"/>
      <c r="J440" s="2"/>
    </row>
    <row r="441" spans="1:10" hidden="1" x14ac:dyDescent="0.45">
      <c r="A441" s="26" t="s">
        <v>195</v>
      </c>
      <c r="B441" s="26">
        <v>1963</v>
      </c>
      <c r="C441" s="26">
        <v>23</v>
      </c>
      <c r="D441" s="26" t="s">
        <v>40</v>
      </c>
      <c r="E441" s="26" t="s">
        <v>13</v>
      </c>
      <c r="F441" s="26">
        <v>6.9658789082804526E-3</v>
      </c>
      <c r="G441" s="27">
        <v>0.11021348101426687</v>
      </c>
      <c r="H441" s="27"/>
      <c r="I441" s="27"/>
      <c r="J441" s="2"/>
    </row>
    <row r="442" spans="1:10" hidden="1" x14ac:dyDescent="0.45">
      <c r="A442" s="24" t="s">
        <v>404</v>
      </c>
      <c r="B442" s="24">
        <v>1983</v>
      </c>
      <c r="C442" s="24">
        <v>27</v>
      </c>
      <c r="D442" s="24" t="s">
        <v>127</v>
      </c>
      <c r="E442" s="24" t="s">
        <v>13</v>
      </c>
      <c r="F442" s="24">
        <v>0.17806197628002479</v>
      </c>
      <c r="G442" s="25">
        <v>0.10970396967037585</v>
      </c>
      <c r="H442" s="25"/>
      <c r="I442" s="25"/>
      <c r="J442" s="2"/>
    </row>
    <row r="443" spans="1:10" hidden="1" x14ac:dyDescent="0.45">
      <c r="A443" s="26" t="s">
        <v>452</v>
      </c>
      <c r="B443" s="26">
        <v>1982</v>
      </c>
      <c r="C443" s="26">
        <v>32</v>
      </c>
      <c r="D443" s="26" t="s">
        <v>43</v>
      </c>
      <c r="E443" s="26" t="s">
        <v>13</v>
      </c>
      <c r="F443" s="26">
        <v>0.2464702986739839</v>
      </c>
      <c r="G443" s="27">
        <v>0.10969329071353311</v>
      </c>
      <c r="H443" s="27"/>
      <c r="I443" s="27"/>
      <c r="J443" s="2"/>
    </row>
    <row r="444" spans="1:10" x14ac:dyDescent="0.45">
      <c r="A444" s="26" t="s">
        <v>530</v>
      </c>
      <c r="B444" s="26">
        <v>2022</v>
      </c>
      <c r="C444" s="26">
        <v>29</v>
      </c>
      <c r="D444" s="26" t="s">
        <v>40</v>
      </c>
      <c r="E444" s="26" t="s">
        <v>13</v>
      </c>
      <c r="F444" s="26">
        <v>1.3303696824071143E-2</v>
      </c>
      <c r="G444" s="29">
        <v>4.4820166222379054E-3</v>
      </c>
      <c r="H444" s="35"/>
      <c r="I444" s="34"/>
      <c r="J444" s="2"/>
    </row>
    <row r="445" spans="1:10" hidden="1" x14ac:dyDescent="0.45">
      <c r="A445" s="26" t="s">
        <v>27</v>
      </c>
      <c r="B445" s="26">
        <v>2021</v>
      </c>
      <c r="C445" s="26">
        <v>28</v>
      </c>
      <c r="D445" s="26" t="s">
        <v>28</v>
      </c>
      <c r="E445" s="26" t="s">
        <v>17</v>
      </c>
      <c r="F445" s="26">
        <v>0.18642753558201378</v>
      </c>
      <c r="G445" s="29">
        <v>0.10936993815994926</v>
      </c>
      <c r="H445" s="35"/>
      <c r="I445" s="34"/>
      <c r="J445" s="2"/>
    </row>
    <row r="446" spans="1:10" hidden="1" x14ac:dyDescent="0.45">
      <c r="A446" s="26" t="s">
        <v>377</v>
      </c>
      <c r="B446" s="26">
        <v>1998</v>
      </c>
      <c r="C446" s="26">
        <v>24</v>
      </c>
      <c r="D446" s="26" t="s">
        <v>40</v>
      </c>
      <c r="E446" s="26" t="s">
        <v>13</v>
      </c>
      <c r="F446" s="26">
        <v>0.54434396929244278</v>
      </c>
      <c r="G446" s="29">
        <v>0.10851901125271413</v>
      </c>
      <c r="H446" s="35"/>
      <c r="I446" s="34"/>
      <c r="J446" s="2"/>
    </row>
    <row r="447" spans="1:10" hidden="1" x14ac:dyDescent="0.45">
      <c r="A447" s="26" t="s">
        <v>109</v>
      </c>
      <c r="B447" s="26">
        <v>2000</v>
      </c>
      <c r="C447" s="26">
        <v>31</v>
      </c>
      <c r="D447" s="26" t="s">
        <v>52</v>
      </c>
      <c r="E447" s="26" t="s">
        <v>17</v>
      </c>
      <c r="F447" s="26">
        <v>0.3741224782234866</v>
      </c>
      <c r="G447" s="29">
        <v>0.10795953854799294</v>
      </c>
      <c r="H447" s="35"/>
      <c r="I447" s="34"/>
      <c r="J447" s="2"/>
    </row>
    <row r="448" spans="1:10" hidden="1" x14ac:dyDescent="0.45">
      <c r="A448" s="24" t="s">
        <v>187</v>
      </c>
      <c r="B448" s="24">
        <v>1966</v>
      </c>
      <c r="C448" s="24">
        <v>25</v>
      </c>
      <c r="D448" s="24" t="s">
        <v>19</v>
      </c>
      <c r="E448" s="24" t="s">
        <v>17</v>
      </c>
      <c r="F448" s="24">
        <v>0.35249490187651844</v>
      </c>
      <c r="G448" s="25">
        <v>0.10753002786539276</v>
      </c>
      <c r="H448" s="25"/>
      <c r="I448" s="25"/>
      <c r="J448" s="2"/>
    </row>
    <row r="449" spans="1:10" hidden="1" x14ac:dyDescent="0.45">
      <c r="A449" s="26" t="s">
        <v>516</v>
      </c>
      <c r="B449" s="26">
        <v>1950</v>
      </c>
      <c r="C449" s="26">
        <v>29</v>
      </c>
      <c r="D449" s="26" t="s">
        <v>52</v>
      </c>
      <c r="E449" s="26" t="s">
        <v>17</v>
      </c>
      <c r="F449" s="26">
        <v>3.2078876605506894E-2</v>
      </c>
      <c r="G449" s="27">
        <v>0.1074070581661473</v>
      </c>
      <c r="H449" s="27"/>
      <c r="I449" s="27"/>
      <c r="J449" s="2"/>
    </row>
    <row r="450" spans="1:10" hidden="1" x14ac:dyDescent="0.45">
      <c r="A450" s="26" t="s">
        <v>740</v>
      </c>
      <c r="B450" s="26">
        <v>2019</v>
      </c>
      <c r="C450" s="26">
        <v>22</v>
      </c>
      <c r="D450" s="26" t="s">
        <v>40</v>
      </c>
      <c r="E450" s="26" t="s">
        <v>13</v>
      </c>
      <c r="F450" s="26">
        <v>0.16534489904293531</v>
      </c>
      <c r="G450" s="29">
        <v>0.1061895054727551</v>
      </c>
      <c r="H450" s="35"/>
      <c r="I450" s="34"/>
      <c r="J450" s="2"/>
    </row>
    <row r="451" spans="1:10" hidden="1" x14ac:dyDescent="0.45">
      <c r="A451" s="26" t="s">
        <v>434</v>
      </c>
      <c r="B451" s="26">
        <v>2019</v>
      </c>
      <c r="C451" s="26">
        <v>25</v>
      </c>
      <c r="D451" s="26" t="s">
        <v>317</v>
      </c>
      <c r="E451" s="26" t="s">
        <v>17</v>
      </c>
      <c r="F451" s="26">
        <v>0.21344366613424345</v>
      </c>
      <c r="G451" s="29">
        <v>0.10539882017452067</v>
      </c>
      <c r="H451" s="35"/>
      <c r="I451" s="34"/>
      <c r="J451" s="2"/>
    </row>
    <row r="452" spans="1:10" hidden="1" x14ac:dyDescent="0.45">
      <c r="A452" s="26" t="s">
        <v>91</v>
      </c>
      <c r="B452" s="26">
        <v>1998</v>
      </c>
      <c r="C452" s="26">
        <v>33</v>
      </c>
      <c r="D452" s="26" t="s">
        <v>65</v>
      </c>
      <c r="E452" s="26" t="s">
        <v>17</v>
      </c>
      <c r="F452" s="26">
        <v>0.59522416805683487</v>
      </c>
      <c r="G452" s="29">
        <v>0.10533220948401047</v>
      </c>
      <c r="H452" s="35"/>
      <c r="I452" s="34"/>
      <c r="J452" s="2"/>
    </row>
    <row r="453" spans="1:10" hidden="1" x14ac:dyDescent="0.45">
      <c r="A453" s="26" t="s">
        <v>165</v>
      </c>
      <c r="B453" s="26">
        <v>1979</v>
      </c>
      <c r="C453" s="26">
        <v>28</v>
      </c>
      <c r="D453" s="26" t="s">
        <v>62</v>
      </c>
      <c r="E453" s="26" t="s">
        <v>17</v>
      </c>
      <c r="F453" s="26">
        <v>0.10025395970603436</v>
      </c>
      <c r="G453" s="27">
        <v>0.10522231106774635</v>
      </c>
      <c r="H453" s="27"/>
      <c r="I453" s="27"/>
      <c r="J453" s="2"/>
    </row>
    <row r="454" spans="1:10" hidden="1" x14ac:dyDescent="0.45">
      <c r="A454" s="24" t="s">
        <v>348</v>
      </c>
      <c r="B454" s="24">
        <v>1971</v>
      </c>
      <c r="C454" s="24">
        <v>25</v>
      </c>
      <c r="D454" s="24" t="s">
        <v>65</v>
      </c>
      <c r="E454" s="24" t="s">
        <v>17</v>
      </c>
      <c r="F454" s="24">
        <v>0.35844147546014449</v>
      </c>
      <c r="G454" s="25">
        <v>0.10448590847618965</v>
      </c>
      <c r="H454" s="25"/>
      <c r="I454" s="25"/>
      <c r="J454" s="2"/>
    </row>
    <row r="455" spans="1:10" hidden="1" x14ac:dyDescent="0.45">
      <c r="A455" s="26" t="s">
        <v>169</v>
      </c>
      <c r="B455" s="26">
        <v>1978</v>
      </c>
      <c r="C455" s="26">
        <v>29</v>
      </c>
      <c r="D455" s="26" t="s">
        <v>73</v>
      </c>
      <c r="E455" s="26" t="s">
        <v>17</v>
      </c>
      <c r="F455" s="26">
        <v>0.10676237866128506</v>
      </c>
      <c r="G455" s="27">
        <v>0.10435151429790297</v>
      </c>
      <c r="H455" s="27"/>
      <c r="I455" s="27"/>
      <c r="J455" s="2"/>
    </row>
    <row r="456" spans="1:10" hidden="1" x14ac:dyDescent="0.45">
      <c r="A456" s="24" t="s">
        <v>231</v>
      </c>
      <c r="B456" s="24">
        <v>1953</v>
      </c>
      <c r="C456" s="24">
        <v>31</v>
      </c>
      <c r="D456" s="24" t="s">
        <v>228</v>
      </c>
      <c r="E456" s="24" t="s">
        <v>17</v>
      </c>
      <c r="F456" s="24">
        <v>0.21806276276076933</v>
      </c>
      <c r="G456" s="25">
        <v>0.10419430402880606</v>
      </c>
      <c r="H456" s="25"/>
      <c r="I456" s="25"/>
      <c r="J456" s="2"/>
    </row>
    <row r="457" spans="1:10" hidden="1" x14ac:dyDescent="0.45">
      <c r="A457" s="26" t="s">
        <v>214</v>
      </c>
      <c r="B457" s="26">
        <v>1962</v>
      </c>
      <c r="C457" s="26">
        <v>29</v>
      </c>
      <c r="D457" s="26" t="s">
        <v>37</v>
      </c>
      <c r="E457" s="26" t="s">
        <v>17</v>
      </c>
      <c r="F457" s="26">
        <v>0.43144907661156978</v>
      </c>
      <c r="G457" s="27">
        <v>0.10389221853170691</v>
      </c>
      <c r="H457" s="27"/>
      <c r="I457" s="27"/>
      <c r="J457" s="2"/>
    </row>
    <row r="458" spans="1:10" hidden="1" x14ac:dyDescent="0.45">
      <c r="A458" s="24" t="s">
        <v>246</v>
      </c>
      <c r="B458" s="24">
        <v>1953</v>
      </c>
      <c r="C458" s="24">
        <v>32</v>
      </c>
      <c r="D458" s="24" t="s">
        <v>25</v>
      </c>
      <c r="E458" s="24" t="s">
        <v>17</v>
      </c>
      <c r="F458" s="24">
        <v>0.21673132362745873</v>
      </c>
      <c r="G458" s="25">
        <v>0.10355811850086147</v>
      </c>
      <c r="H458" s="25"/>
      <c r="I458" s="25"/>
      <c r="J458" s="2"/>
    </row>
    <row r="459" spans="1:10" hidden="1" x14ac:dyDescent="0.45">
      <c r="A459" s="26" t="s">
        <v>423</v>
      </c>
      <c r="B459" s="26">
        <v>1999</v>
      </c>
      <c r="C459" s="26">
        <v>26</v>
      </c>
      <c r="D459" s="26" t="s">
        <v>55</v>
      </c>
      <c r="E459" s="26" t="s">
        <v>13</v>
      </c>
      <c r="F459" s="26">
        <v>0.35827999298543844</v>
      </c>
      <c r="G459" s="29">
        <v>0.10329803196777997</v>
      </c>
      <c r="H459" s="35"/>
      <c r="I459" s="34"/>
      <c r="J459" s="2"/>
    </row>
    <row r="460" spans="1:10" hidden="1" x14ac:dyDescent="0.45">
      <c r="A460" s="24" t="s">
        <v>302</v>
      </c>
      <c r="B460" s="24">
        <v>1991</v>
      </c>
      <c r="C460" s="24">
        <v>27</v>
      </c>
      <c r="D460" s="24" t="s">
        <v>65</v>
      </c>
      <c r="E460" s="24" t="s">
        <v>17</v>
      </c>
      <c r="F460" s="24">
        <v>4.999304920357777E-2</v>
      </c>
      <c r="G460" s="25">
        <v>0.10308712712066762</v>
      </c>
      <c r="H460" s="25"/>
      <c r="I460" s="25"/>
      <c r="J460" s="2"/>
    </row>
    <row r="461" spans="1:10" hidden="1" x14ac:dyDescent="0.45">
      <c r="A461" s="26" t="s">
        <v>295</v>
      </c>
      <c r="B461" s="26">
        <v>2003</v>
      </c>
      <c r="C461" s="26">
        <v>34</v>
      </c>
      <c r="D461" s="26" t="s">
        <v>97</v>
      </c>
      <c r="E461" s="26" t="s">
        <v>13</v>
      </c>
      <c r="F461" s="26">
        <v>0.19765020152973053</v>
      </c>
      <c r="G461" s="29">
        <v>0.10215931443716816</v>
      </c>
      <c r="H461" s="35"/>
      <c r="I461" s="34"/>
      <c r="J461" s="2"/>
    </row>
    <row r="462" spans="1:10" hidden="1" x14ac:dyDescent="0.45">
      <c r="A462" s="26" t="s">
        <v>564</v>
      </c>
      <c r="B462" s="26">
        <v>2006</v>
      </c>
      <c r="C462" s="26">
        <v>30</v>
      </c>
      <c r="D462" s="26" t="s">
        <v>57</v>
      </c>
      <c r="E462" s="26" t="s">
        <v>17</v>
      </c>
      <c r="F462" s="26">
        <v>0.25479360334600248</v>
      </c>
      <c r="G462" s="29">
        <v>0.10201328265024241</v>
      </c>
      <c r="H462" s="35"/>
      <c r="I462" s="34"/>
      <c r="J462" s="2"/>
    </row>
    <row r="463" spans="1:10" hidden="1" x14ac:dyDescent="0.45">
      <c r="A463" s="26" t="s">
        <v>199</v>
      </c>
      <c r="B463" s="26">
        <v>1969</v>
      </c>
      <c r="C463" s="26">
        <v>33</v>
      </c>
      <c r="D463" s="26" t="s">
        <v>127</v>
      </c>
      <c r="E463" s="26" t="s">
        <v>13</v>
      </c>
      <c r="F463" s="26">
        <v>0.42955473213580436</v>
      </c>
      <c r="G463" s="27">
        <v>0.10168715389959215</v>
      </c>
      <c r="H463" s="27"/>
      <c r="I463" s="27"/>
      <c r="J463" s="2"/>
    </row>
    <row r="464" spans="1:10" hidden="1" x14ac:dyDescent="0.45">
      <c r="A464" s="26" t="s">
        <v>431</v>
      </c>
      <c r="B464" s="26">
        <v>2011</v>
      </c>
      <c r="C464" s="26">
        <v>29</v>
      </c>
      <c r="D464" s="26" t="s">
        <v>40</v>
      </c>
      <c r="E464" s="26" t="s">
        <v>13</v>
      </c>
      <c r="F464" s="26">
        <v>0.31506971685488655</v>
      </c>
      <c r="G464" s="29">
        <v>0.10123827065287887</v>
      </c>
      <c r="H464" s="35"/>
      <c r="I464" s="34"/>
      <c r="J464" s="2"/>
    </row>
    <row r="465" spans="1:10" hidden="1" x14ac:dyDescent="0.45">
      <c r="A465" s="26" t="s">
        <v>439</v>
      </c>
      <c r="B465" s="26">
        <v>1991</v>
      </c>
      <c r="C465" s="26">
        <v>26</v>
      </c>
      <c r="D465" s="26" t="s">
        <v>70</v>
      </c>
      <c r="E465" s="26" t="s">
        <v>13</v>
      </c>
      <c r="F465" s="26">
        <v>0.34369992685661332</v>
      </c>
      <c r="G465" s="27">
        <v>0.10114822444930836</v>
      </c>
      <c r="H465" s="27"/>
      <c r="I465" s="27"/>
      <c r="J465" s="2"/>
    </row>
    <row r="466" spans="1:10" hidden="1" x14ac:dyDescent="0.45">
      <c r="A466" s="26" t="s">
        <v>371</v>
      </c>
      <c r="B466" s="26">
        <v>1996</v>
      </c>
      <c r="C466" s="26">
        <v>32</v>
      </c>
      <c r="D466" s="26" t="s">
        <v>94</v>
      </c>
      <c r="E466" s="26" t="s">
        <v>13</v>
      </c>
      <c r="F466" s="26">
        <v>0.3925560664501298</v>
      </c>
      <c r="G466" s="29">
        <v>0.10109711863507549</v>
      </c>
      <c r="H466" s="35"/>
      <c r="I466" s="34"/>
      <c r="J466" s="2"/>
    </row>
    <row r="467" spans="1:10" hidden="1" x14ac:dyDescent="0.45">
      <c r="A467" s="26" t="s">
        <v>111</v>
      </c>
      <c r="B467" s="26">
        <v>1992</v>
      </c>
      <c r="C467" s="26">
        <v>22</v>
      </c>
      <c r="D467" s="26" t="s">
        <v>97</v>
      </c>
      <c r="E467" s="26" t="s">
        <v>13</v>
      </c>
      <c r="F467" s="26">
        <v>0.1852404691702122</v>
      </c>
      <c r="G467" s="27">
        <v>0.1009382475897693</v>
      </c>
      <c r="H467" s="27"/>
      <c r="I467" s="27"/>
      <c r="J467" s="2"/>
    </row>
    <row r="468" spans="1:10" hidden="1" x14ac:dyDescent="0.45">
      <c r="A468" s="24" t="s">
        <v>350</v>
      </c>
      <c r="B468" s="24">
        <v>1989</v>
      </c>
      <c r="C468" s="24">
        <v>29</v>
      </c>
      <c r="D468" s="24" t="s">
        <v>76</v>
      </c>
      <c r="E468" s="24" t="s">
        <v>13</v>
      </c>
      <c r="F468" s="24">
        <v>8.6318075864106128E-2</v>
      </c>
      <c r="G468" s="25">
        <v>9.9591301140989186E-2</v>
      </c>
      <c r="H468" s="25"/>
      <c r="I468" s="25"/>
      <c r="J468" s="2"/>
    </row>
    <row r="469" spans="1:10" hidden="1" x14ac:dyDescent="0.45">
      <c r="A469" s="26" t="s">
        <v>137</v>
      </c>
      <c r="B469" s="26">
        <v>1991</v>
      </c>
      <c r="C469" s="26">
        <v>26</v>
      </c>
      <c r="D469" s="26" t="s">
        <v>94</v>
      </c>
      <c r="E469" s="26" t="s">
        <v>13</v>
      </c>
      <c r="F469" s="26">
        <v>0.33279874431452661</v>
      </c>
      <c r="G469" s="27">
        <v>9.7940090922443004E-2</v>
      </c>
      <c r="H469" s="27"/>
      <c r="I469" s="27"/>
      <c r="J469" s="2"/>
    </row>
    <row r="470" spans="1:10" hidden="1" x14ac:dyDescent="0.45">
      <c r="A470" s="26" t="s">
        <v>377</v>
      </c>
      <c r="B470" s="26">
        <v>2003</v>
      </c>
      <c r="C470" s="26">
        <v>29</v>
      </c>
      <c r="D470" s="26" t="s">
        <v>40</v>
      </c>
      <c r="E470" s="26" t="s">
        <v>13</v>
      </c>
      <c r="F470" s="26">
        <v>0.18947859735480513</v>
      </c>
      <c r="G470" s="29">
        <v>9.7935663391526762E-2</v>
      </c>
      <c r="H470" s="35"/>
      <c r="I470" s="34"/>
      <c r="J470" s="2"/>
    </row>
    <row r="471" spans="1:10" hidden="1" x14ac:dyDescent="0.45">
      <c r="A471" s="26" t="s">
        <v>396</v>
      </c>
      <c r="B471" s="26">
        <v>2004</v>
      </c>
      <c r="C471" s="26">
        <v>34</v>
      </c>
      <c r="D471" s="26" t="s">
        <v>25</v>
      </c>
      <c r="E471" s="26" t="s">
        <v>17</v>
      </c>
      <c r="F471" s="26">
        <v>0.35609840526301101</v>
      </c>
      <c r="G471" s="29">
        <v>9.7827812179005144E-2</v>
      </c>
      <c r="H471" s="35"/>
      <c r="I471" s="34"/>
      <c r="J471" s="2"/>
    </row>
    <row r="472" spans="1:10" hidden="1" x14ac:dyDescent="0.45">
      <c r="A472" s="26" t="s">
        <v>443</v>
      </c>
      <c r="B472" s="26">
        <v>2015</v>
      </c>
      <c r="C472" s="26">
        <v>27</v>
      </c>
      <c r="D472" s="26" t="s">
        <v>317</v>
      </c>
      <c r="E472" s="26" t="s">
        <v>17</v>
      </c>
      <c r="F472" s="26">
        <v>0.18448775544864321</v>
      </c>
      <c r="G472" s="29">
        <v>9.7769118916724448E-2</v>
      </c>
      <c r="H472" s="35"/>
      <c r="I472" s="34"/>
      <c r="J472" s="2"/>
    </row>
    <row r="473" spans="1:10" hidden="1" x14ac:dyDescent="0.45">
      <c r="A473" s="26" t="s">
        <v>122</v>
      </c>
      <c r="B473" s="26">
        <v>1996</v>
      </c>
      <c r="C473" s="26">
        <v>28</v>
      </c>
      <c r="D473" s="26" t="s">
        <v>31</v>
      </c>
      <c r="E473" s="26" t="s">
        <v>13</v>
      </c>
      <c r="F473" s="26">
        <v>0.37846157062732688</v>
      </c>
      <c r="G473" s="29">
        <v>9.7467285757481925E-2</v>
      </c>
      <c r="H473" s="35"/>
      <c r="I473" s="34"/>
      <c r="J473" s="2"/>
    </row>
    <row r="474" spans="1:10" hidden="1" x14ac:dyDescent="0.45">
      <c r="A474" s="24" t="s">
        <v>439</v>
      </c>
      <c r="B474" s="24">
        <v>1993</v>
      </c>
      <c r="C474" s="24">
        <v>28</v>
      </c>
      <c r="D474" s="24" t="s">
        <v>70</v>
      </c>
      <c r="E474" s="24" t="s">
        <v>13</v>
      </c>
      <c r="F474" s="24">
        <v>0.35214459788577318</v>
      </c>
      <c r="G474" s="25">
        <v>9.7098555157861227E-2</v>
      </c>
      <c r="H474" s="25"/>
      <c r="I474" s="25"/>
      <c r="J474" s="2"/>
    </row>
    <row r="475" spans="1:10" hidden="1" x14ac:dyDescent="0.45">
      <c r="A475" s="26" t="s">
        <v>423</v>
      </c>
      <c r="B475" s="26">
        <v>2001</v>
      </c>
      <c r="C475" s="26">
        <v>28</v>
      </c>
      <c r="D475" s="26" t="s">
        <v>37</v>
      </c>
      <c r="E475" s="26" t="s">
        <v>17</v>
      </c>
      <c r="F475" s="26">
        <v>0.58522058219850903</v>
      </c>
      <c r="G475" s="29">
        <v>9.6868479740347652E-2</v>
      </c>
      <c r="H475" s="35"/>
      <c r="I475" s="34"/>
      <c r="J475" s="2"/>
    </row>
    <row r="476" spans="1:10" hidden="1" x14ac:dyDescent="0.45">
      <c r="A476" s="26" t="s">
        <v>99</v>
      </c>
      <c r="B476" s="26">
        <v>2000</v>
      </c>
      <c r="C476" s="26">
        <v>29</v>
      </c>
      <c r="D476" s="26" t="s">
        <v>94</v>
      </c>
      <c r="E476" s="26" t="s">
        <v>13</v>
      </c>
      <c r="F476" s="26">
        <v>0.21379521091239101</v>
      </c>
      <c r="G476" s="29">
        <v>9.6639220836427994E-2</v>
      </c>
      <c r="H476" s="35"/>
      <c r="I476" s="34"/>
      <c r="J476" s="2"/>
    </row>
    <row r="477" spans="1:10" hidden="1" x14ac:dyDescent="0.45">
      <c r="A477" s="26" t="s">
        <v>399</v>
      </c>
      <c r="B477" s="26">
        <v>1969</v>
      </c>
      <c r="C477" s="26">
        <v>27</v>
      </c>
      <c r="D477" s="26" t="s">
        <v>73</v>
      </c>
      <c r="E477" s="26" t="s">
        <v>17</v>
      </c>
      <c r="F477" s="26">
        <v>0.32132160699656892</v>
      </c>
      <c r="G477" s="27">
        <v>9.6175835519509714E-2</v>
      </c>
      <c r="H477" s="27"/>
      <c r="I477" s="27"/>
      <c r="J477" s="2"/>
    </row>
    <row r="478" spans="1:10" hidden="1" x14ac:dyDescent="0.45">
      <c r="A478" s="26" t="s">
        <v>58</v>
      </c>
      <c r="B478" s="26">
        <v>2006</v>
      </c>
      <c r="C478" s="26">
        <v>23</v>
      </c>
      <c r="D478" s="26" t="s">
        <v>385</v>
      </c>
      <c r="E478" s="26" t="s">
        <v>17</v>
      </c>
      <c r="F478" s="26">
        <v>0.24004711884236718</v>
      </c>
      <c r="G478" s="29">
        <v>9.6109141918247973E-2</v>
      </c>
      <c r="H478" s="35"/>
      <c r="I478" s="34"/>
      <c r="J478" s="2"/>
    </row>
    <row r="479" spans="1:10" hidden="1" x14ac:dyDescent="0.45">
      <c r="A479" s="26" t="s">
        <v>362</v>
      </c>
      <c r="B479" s="26">
        <v>1985</v>
      </c>
      <c r="C479" s="26">
        <v>25</v>
      </c>
      <c r="D479" s="26" t="s">
        <v>301</v>
      </c>
      <c r="E479" s="26" t="s">
        <v>17</v>
      </c>
      <c r="F479" s="26">
        <v>0.44014338072028097</v>
      </c>
      <c r="G479" s="27">
        <v>9.5722109019101262E-2</v>
      </c>
      <c r="H479" s="27"/>
      <c r="I479" s="27"/>
      <c r="J479" s="2"/>
    </row>
    <row r="480" spans="1:10" hidden="1" x14ac:dyDescent="0.45">
      <c r="A480" s="24" t="s">
        <v>150</v>
      </c>
      <c r="B480" s="24">
        <v>1985</v>
      </c>
      <c r="C480" s="24">
        <v>25</v>
      </c>
      <c r="D480" s="24" t="s">
        <v>52</v>
      </c>
      <c r="E480" s="24" t="s">
        <v>17</v>
      </c>
      <c r="F480" s="24">
        <v>0.43783105044171117</v>
      </c>
      <c r="G480" s="25">
        <v>9.5219224866552585E-2</v>
      </c>
      <c r="H480" s="25"/>
      <c r="I480" s="25"/>
      <c r="J480" s="2"/>
    </row>
    <row r="481" spans="1:10" hidden="1" x14ac:dyDescent="0.45">
      <c r="A481" s="26" t="s">
        <v>152</v>
      </c>
      <c r="B481" s="26">
        <v>1982</v>
      </c>
      <c r="C481" s="26">
        <v>26</v>
      </c>
      <c r="D481" s="26" t="s">
        <v>19</v>
      </c>
      <c r="E481" s="26" t="s">
        <v>17</v>
      </c>
      <c r="F481" s="26">
        <v>0.11323096149018171</v>
      </c>
      <c r="G481" s="27">
        <v>9.510703552849864E-2</v>
      </c>
      <c r="H481" s="27"/>
      <c r="I481" s="27"/>
      <c r="J481" s="2"/>
    </row>
    <row r="482" spans="1:10" hidden="1" x14ac:dyDescent="0.45">
      <c r="A482" s="24" t="s">
        <v>940</v>
      </c>
      <c r="B482" s="24">
        <v>1989</v>
      </c>
      <c r="C482" s="24">
        <v>26</v>
      </c>
      <c r="D482" s="24" t="s">
        <v>62</v>
      </c>
      <c r="E482" s="24" t="s">
        <v>17</v>
      </c>
      <c r="F482" s="24">
        <v>0.32833077773392466</v>
      </c>
      <c r="G482" s="25">
        <v>9.4318642062505759E-2</v>
      </c>
      <c r="H482" s="25"/>
      <c r="I482" s="25"/>
      <c r="J482" s="2"/>
    </row>
    <row r="483" spans="1:10" hidden="1" x14ac:dyDescent="0.45">
      <c r="A483" s="26" t="s">
        <v>433</v>
      </c>
      <c r="B483" s="26">
        <v>1968</v>
      </c>
      <c r="C483" s="26">
        <v>26</v>
      </c>
      <c r="D483" s="26" t="s">
        <v>59</v>
      </c>
      <c r="E483" s="26" t="s">
        <v>13</v>
      </c>
      <c r="F483" s="26">
        <v>7.2371917110646403E-2</v>
      </c>
      <c r="G483" s="27">
        <v>9.3806520508618457E-2</v>
      </c>
      <c r="H483" s="27"/>
      <c r="I483" s="27"/>
      <c r="J483" s="2"/>
    </row>
    <row r="484" spans="1:10" hidden="1" x14ac:dyDescent="0.45">
      <c r="A484" s="24" t="s">
        <v>246</v>
      </c>
      <c r="B484" s="24">
        <v>1954</v>
      </c>
      <c r="C484" s="24">
        <v>33</v>
      </c>
      <c r="D484" s="24" t="s">
        <v>25</v>
      </c>
      <c r="E484" s="24" t="s">
        <v>17</v>
      </c>
      <c r="F484" s="24">
        <v>0.27570268439588252</v>
      </c>
      <c r="G484" s="25">
        <v>9.3260273377060623E-2</v>
      </c>
      <c r="H484" s="25"/>
      <c r="I484" s="25"/>
      <c r="J484" s="2"/>
    </row>
    <row r="485" spans="1:10" hidden="1" x14ac:dyDescent="0.45">
      <c r="A485" s="26" t="s">
        <v>234</v>
      </c>
      <c r="B485" s="26">
        <v>1950</v>
      </c>
      <c r="C485" s="26">
        <v>26</v>
      </c>
      <c r="D485" s="26" t="s">
        <v>235</v>
      </c>
      <c r="E485" s="26" t="s">
        <v>13</v>
      </c>
      <c r="F485" s="26">
        <v>1.1144454091868547E-2</v>
      </c>
      <c r="G485" s="27">
        <v>9.3247366935734349E-2</v>
      </c>
      <c r="H485" s="27"/>
      <c r="I485" s="27"/>
      <c r="J485" s="2"/>
    </row>
    <row r="486" spans="1:10" hidden="1" x14ac:dyDescent="0.45">
      <c r="A486" s="24" t="s">
        <v>348</v>
      </c>
      <c r="B486" s="24">
        <v>1970</v>
      </c>
      <c r="C486" s="24">
        <v>24</v>
      </c>
      <c r="D486" s="24" t="s">
        <v>65</v>
      </c>
      <c r="E486" s="24" t="s">
        <v>17</v>
      </c>
      <c r="F486" s="24">
        <v>0.22307046640215167</v>
      </c>
      <c r="G486" s="25">
        <v>9.2962536638983087E-2</v>
      </c>
      <c r="H486" s="25"/>
      <c r="I486" s="25"/>
      <c r="J486" s="2"/>
    </row>
    <row r="487" spans="1:10" hidden="1" x14ac:dyDescent="0.45">
      <c r="A487" s="26" t="s">
        <v>477</v>
      </c>
      <c r="B487" s="26">
        <v>2013</v>
      </c>
      <c r="C487" s="26">
        <v>27</v>
      </c>
      <c r="D487" s="26" t="s">
        <v>25</v>
      </c>
      <c r="E487" s="26" t="s">
        <v>17</v>
      </c>
      <c r="F487" s="26">
        <v>0.13184026320306252</v>
      </c>
      <c r="G487" s="29">
        <v>9.2552903328459835E-2</v>
      </c>
      <c r="H487" s="35"/>
      <c r="I487" s="34"/>
      <c r="J487" s="2"/>
    </row>
    <row r="488" spans="1:10" hidden="1" x14ac:dyDescent="0.45">
      <c r="A488" s="26" t="s">
        <v>377</v>
      </c>
      <c r="B488" s="26">
        <v>2000</v>
      </c>
      <c r="C488" s="26">
        <v>26</v>
      </c>
      <c r="D488" s="26" t="s">
        <v>40</v>
      </c>
      <c r="E488" s="26" t="s">
        <v>13</v>
      </c>
      <c r="F488" s="26">
        <v>0.2047115847977955</v>
      </c>
      <c r="G488" s="29">
        <v>9.2533260995991448E-2</v>
      </c>
      <c r="H488" s="35"/>
      <c r="I488" s="34"/>
      <c r="J488" s="2"/>
    </row>
    <row r="489" spans="1:10" hidden="1" x14ac:dyDescent="0.45">
      <c r="A489" s="26" t="s">
        <v>124</v>
      </c>
      <c r="B489" s="26">
        <v>1999</v>
      </c>
      <c r="C489" s="26">
        <v>31</v>
      </c>
      <c r="D489" s="26" t="s">
        <v>46</v>
      </c>
      <c r="E489" s="26" t="s">
        <v>17</v>
      </c>
      <c r="F489" s="26">
        <v>0.13451127344348476</v>
      </c>
      <c r="G489" s="29">
        <v>9.2473462326760028E-2</v>
      </c>
      <c r="H489" s="35"/>
      <c r="I489" s="34"/>
      <c r="J489" s="2"/>
    </row>
    <row r="490" spans="1:10" hidden="1" x14ac:dyDescent="0.45">
      <c r="A490" s="26" t="s">
        <v>365</v>
      </c>
      <c r="B490" s="26">
        <v>2011</v>
      </c>
      <c r="C490" s="26">
        <v>30</v>
      </c>
      <c r="D490" s="26" t="s">
        <v>22</v>
      </c>
      <c r="E490" s="26" t="s">
        <v>13</v>
      </c>
      <c r="F490" s="26">
        <v>0.28768025157517108</v>
      </c>
      <c r="G490" s="29">
        <v>9.243748165067027E-2</v>
      </c>
      <c r="H490" s="35"/>
      <c r="I490" s="34"/>
      <c r="J490" s="2"/>
    </row>
    <row r="491" spans="1:10" hidden="1" x14ac:dyDescent="0.45">
      <c r="A491" s="26" t="s">
        <v>387</v>
      </c>
      <c r="B491" s="26">
        <v>2008</v>
      </c>
      <c r="C491" s="26">
        <v>36</v>
      </c>
      <c r="D491" s="26" t="s">
        <v>585</v>
      </c>
      <c r="E491" s="26" t="s">
        <v>17</v>
      </c>
      <c r="F491" s="26">
        <v>0.19689796262973983</v>
      </c>
      <c r="G491" s="29">
        <v>9.1698292746488316E-2</v>
      </c>
      <c r="H491" s="35"/>
      <c r="I491" s="34"/>
      <c r="J491" s="2"/>
    </row>
    <row r="492" spans="1:10" hidden="1" x14ac:dyDescent="0.45">
      <c r="A492" s="26" t="s">
        <v>351</v>
      </c>
      <c r="B492" s="26">
        <v>2016</v>
      </c>
      <c r="C492" s="26">
        <v>25</v>
      </c>
      <c r="D492" s="26" t="s">
        <v>114</v>
      </c>
      <c r="E492" s="26" t="s">
        <v>17</v>
      </c>
      <c r="F492" s="26">
        <v>4.9460873707083193E-2</v>
      </c>
      <c r="G492" s="29">
        <v>9.1560848177361015E-2</v>
      </c>
      <c r="H492" s="35"/>
      <c r="I492" s="34"/>
      <c r="J492" s="2"/>
    </row>
    <row r="493" spans="1:10" hidden="1" x14ac:dyDescent="0.45">
      <c r="A493" s="26" t="s">
        <v>529</v>
      </c>
      <c r="B493" s="26">
        <v>2009</v>
      </c>
      <c r="C493" s="26">
        <v>25</v>
      </c>
      <c r="D493" s="26" t="s">
        <v>43</v>
      </c>
      <c r="E493" s="26" t="s">
        <v>17</v>
      </c>
      <c r="F493" s="26">
        <v>0.21936300883092216</v>
      </c>
      <c r="G493" s="29">
        <v>9.0287971450278379E-2</v>
      </c>
      <c r="H493" s="35"/>
      <c r="I493" s="34"/>
      <c r="J493" s="2"/>
    </row>
    <row r="494" spans="1:10" hidden="1" x14ac:dyDescent="0.45">
      <c r="A494" s="24" t="s">
        <v>606</v>
      </c>
      <c r="B494" s="24">
        <v>1967</v>
      </c>
      <c r="C494" s="24">
        <v>28</v>
      </c>
      <c r="D494" s="24" t="s">
        <v>25</v>
      </c>
      <c r="E494" s="24" t="s">
        <v>17</v>
      </c>
      <c r="F494" s="24">
        <v>0.34746870797579388</v>
      </c>
      <c r="G494" s="25">
        <v>9.0077370999090897E-2</v>
      </c>
      <c r="H494" s="25"/>
      <c r="I494" s="25"/>
      <c r="J494" s="2"/>
    </row>
    <row r="495" spans="1:10" hidden="1" x14ac:dyDescent="0.45">
      <c r="A495" s="26" t="s">
        <v>302</v>
      </c>
      <c r="B495" s="26">
        <v>1988</v>
      </c>
      <c r="C495" s="26">
        <v>24</v>
      </c>
      <c r="D495" s="26" t="s">
        <v>65</v>
      </c>
      <c r="E495" s="26" t="s">
        <v>17</v>
      </c>
      <c r="F495" s="26">
        <v>0.10710961981212162</v>
      </c>
      <c r="G495" s="27">
        <v>8.9770522695712396E-2</v>
      </c>
      <c r="H495" s="27"/>
      <c r="I495" s="27"/>
      <c r="J495" s="2"/>
    </row>
    <row r="496" spans="1:10" hidden="1" x14ac:dyDescent="0.45">
      <c r="A496" s="24" t="s">
        <v>248</v>
      </c>
      <c r="B496" s="24">
        <v>1950</v>
      </c>
      <c r="C496" s="24">
        <v>35</v>
      </c>
      <c r="D496" s="24" t="s">
        <v>22</v>
      </c>
      <c r="E496" s="24" t="s">
        <v>13</v>
      </c>
      <c r="F496" s="24">
        <v>1.0685400698394121E-2</v>
      </c>
      <c r="G496" s="25">
        <v>8.9406396362250937E-2</v>
      </c>
      <c r="H496" s="25"/>
      <c r="I496" s="25"/>
      <c r="J496" s="2"/>
    </row>
    <row r="497" spans="1:10" hidden="1" x14ac:dyDescent="0.45">
      <c r="A497" s="26" t="s">
        <v>427</v>
      </c>
      <c r="B497" s="26">
        <v>1951</v>
      </c>
      <c r="C497" s="26">
        <v>35</v>
      </c>
      <c r="D497" s="26" t="s">
        <v>237</v>
      </c>
      <c r="E497" s="26" t="s">
        <v>13</v>
      </c>
      <c r="F497" s="26">
        <v>3.6964568223427376E-3</v>
      </c>
      <c r="G497" s="27">
        <v>8.9296764854447638E-2</v>
      </c>
      <c r="H497" s="27"/>
      <c r="I497" s="27"/>
      <c r="J497" s="2"/>
    </row>
    <row r="498" spans="1:10" hidden="1" x14ac:dyDescent="0.45">
      <c r="A498" s="24" t="s">
        <v>362</v>
      </c>
      <c r="B498" s="24">
        <v>1986</v>
      </c>
      <c r="C498" s="24">
        <v>26</v>
      </c>
      <c r="D498" s="24" t="s">
        <v>301</v>
      </c>
      <c r="E498" s="24" t="s">
        <v>17</v>
      </c>
      <c r="F498" s="24">
        <v>0.10928330839565974</v>
      </c>
      <c r="G498" s="25">
        <v>8.9148909107954047E-2</v>
      </c>
      <c r="H498" s="25"/>
      <c r="I498" s="25"/>
      <c r="J498" s="2"/>
    </row>
    <row r="499" spans="1:10" hidden="1" x14ac:dyDescent="0.45">
      <c r="A499" s="26" t="s">
        <v>238</v>
      </c>
      <c r="B499" s="26">
        <v>1950</v>
      </c>
      <c r="C499" s="26">
        <v>32</v>
      </c>
      <c r="D499" s="26" t="s">
        <v>22</v>
      </c>
      <c r="E499" s="26" t="s">
        <v>13</v>
      </c>
      <c r="F499" s="26">
        <v>1.0522476488838788E-2</v>
      </c>
      <c r="G499" s="27">
        <v>8.8043184362283575E-2</v>
      </c>
      <c r="H499" s="27"/>
      <c r="I499" s="27"/>
      <c r="J499" s="2"/>
    </row>
    <row r="500" spans="1:10" hidden="1" x14ac:dyDescent="0.45">
      <c r="A500" s="26" t="s">
        <v>517</v>
      </c>
      <c r="B500" s="26">
        <v>2006</v>
      </c>
      <c r="C500" s="26">
        <v>30</v>
      </c>
      <c r="D500" s="26" t="s">
        <v>40</v>
      </c>
      <c r="E500" s="26" t="s">
        <v>13</v>
      </c>
      <c r="F500" s="26">
        <v>4.373583699209941E-2</v>
      </c>
      <c r="G500" s="29">
        <v>8.7913266126712145E-2</v>
      </c>
      <c r="H500" s="35"/>
      <c r="I500" s="34"/>
      <c r="J500" s="2"/>
    </row>
    <row r="501" spans="1:10" hidden="1" x14ac:dyDescent="0.45">
      <c r="A501" s="26" t="s">
        <v>225</v>
      </c>
      <c r="B501" s="26">
        <v>1964</v>
      </c>
      <c r="C501" s="26">
        <v>30</v>
      </c>
      <c r="D501" s="26" t="s">
        <v>226</v>
      </c>
      <c r="E501" s="26" t="s">
        <v>17</v>
      </c>
      <c r="F501" s="26">
        <v>0.31118518545654761</v>
      </c>
      <c r="G501" s="27">
        <v>8.7675093648480334E-2</v>
      </c>
      <c r="H501" s="27"/>
      <c r="I501" s="27"/>
      <c r="J501" s="2"/>
    </row>
    <row r="502" spans="1:10" hidden="1" x14ac:dyDescent="0.45">
      <c r="A502" s="24" t="s">
        <v>183</v>
      </c>
      <c r="B502" s="24">
        <v>1967</v>
      </c>
      <c r="C502" s="24">
        <v>25</v>
      </c>
      <c r="D502" s="24" t="s">
        <v>28</v>
      </c>
      <c r="E502" s="24" t="s">
        <v>17</v>
      </c>
      <c r="F502" s="24">
        <v>0.33676011774655501</v>
      </c>
      <c r="G502" s="25">
        <v>8.7301288915107703E-2</v>
      </c>
      <c r="H502" s="25"/>
      <c r="I502" s="25"/>
      <c r="J502" s="2"/>
    </row>
    <row r="503" spans="1:10" hidden="1" x14ac:dyDescent="0.45">
      <c r="A503" s="26" t="s">
        <v>32</v>
      </c>
      <c r="B503" s="26">
        <v>2016</v>
      </c>
      <c r="C503" s="26">
        <v>26</v>
      </c>
      <c r="D503" s="26" t="s">
        <v>19</v>
      </c>
      <c r="E503" s="26" t="s">
        <v>17</v>
      </c>
      <c r="F503" s="26">
        <v>4.7103432743746711E-2</v>
      </c>
      <c r="G503" s="29">
        <v>8.7196806906892466E-2</v>
      </c>
      <c r="H503" s="35"/>
      <c r="I503" s="34"/>
      <c r="J503" s="2"/>
    </row>
    <row r="504" spans="1:10" hidden="1" x14ac:dyDescent="0.45">
      <c r="A504" s="24" t="s">
        <v>329</v>
      </c>
      <c r="B504" s="24">
        <v>1955</v>
      </c>
      <c r="C504" s="24">
        <v>23</v>
      </c>
      <c r="D504" s="24" t="s">
        <v>226</v>
      </c>
      <c r="E504" s="24" t="s">
        <v>17</v>
      </c>
      <c r="F504" s="24">
        <v>0.24887523177973345</v>
      </c>
      <c r="G504" s="25">
        <v>8.6402872531267244E-2</v>
      </c>
      <c r="H504" s="25"/>
      <c r="I504" s="25"/>
      <c r="J504" s="2"/>
    </row>
    <row r="505" spans="1:10" hidden="1" x14ac:dyDescent="0.45">
      <c r="A505" s="26" t="s">
        <v>139</v>
      </c>
      <c r="B505" s="26">
        <v>1988</v>
      </c>
      <c r="C505" s="26">
        <v>31</v>
      </c>
      <c r="D505" s="26" t="s">
        <v>37</v>
      </c>
      <c r="E505" s="26" t="s">
        <v>17</v>
      </c>
      <c r="F505" s="26">
        <v>0.1019673062468963</v>
      </c>
      <c r="G505" s="27">
        <v>8.5460656061648529E-2</v>
      </c>
      <c r="H505" s="27"/>
      <c r="I505" s="27"/>
      <c r="J505" s="2"/>
    </row>
    <row r="506" spans="1:10" hidden="1" x14ac:dyDescent="0.45">
      <c r="A506" s="24" t="s">
        <v>542</v>
      </c>
      <c r="B506" s="24">
        <v>1991</v>
      </c>
      <c r="C506" s="24">
        <v>34</v>
      </c>
      <c r="D506" s="24" t="s">
        <v>43</v>
      </c>
      <c r="E506" s="24" t="s">
        <v>13</v>
      </c>
      <c r="F506" s="24">
        <v>0.28915272261487257</v>
      </c>
      <c r="G506" s="25">
        <v>8.5095405037369357E-2</v>
      </c>
      <c r="H506" s="25"/>
      <c r="I506" s="25"/>
      <c r="J506" s="2"/>
    </row>
    <row r="507" spans="1:10" hidden="1" x14ac:dyDescent="0.45">
      <c r="A507" s="26" t="s">
        <v>91</v>
      </c>
      <c r="B507" s="26">
        <v>1997</v>
      </c>
      <c r="C507" s="26">
        <v>32</v>
      </c>
      <c r="D507" s="26" t="s">
        <v>65</v>
      </c>
      <c r="E507" s="26" t="s">
        <v>17</v>
      </c>
      <c r="F507" s="26">
        <v>0.31077678874919579</v>
      </c>
      <c r="G507" s="29">
        <v>8.492300435895167E-2</v>
      </c>
      <c r="H507" s="35"/>
      <c r="I507" s="34"/>
      <c r="J507" s="2"/>
    </row>
    <row r="508" spans="1:10" hidden="1" x14ac:dyDescent="0.45">
      <c r="A508" s="24" t="s">
        <v>329</v>
      </c>
      <c r="B508" s="24">
        <v>1961</v>
      </c>
      <c r="C508" s="24">
        <v>29</v>
      </c>
      <c r="D508" s="24" t="s">
        <v>226</v>
      </c>
      <c r="E508" s="24" t="s">
        <v>17</v>
      </c>
      <c r="F508" s="24">
        <v>0.2672124091328143</v>
      </c>
      <c r="G508" s="25">
        <v>8.4722454108469181E-2</v>
      </c>
      <c r="H508" s="25"/>
      <c r="I508" s="25"/>
      <c r="J508" s="2"/>
    </row>
    <row r="509" spans="1:10" hidden="1" x14ac:dyDescent="0.45">
      <c r="A509" s="26" t="s">
        <v>397</v>
      </c>
      <c r="B509" s="26">
        <v>1975</v>
      </c>
      <c r="C509" s="26">
        <v>26</v>
      </c>
      <c r="D509" s="26" t="s">
        <v>155</v>
      </c>
      <c r="E509" s="26" t="s">
        <v>13</v>
      </c>
      <c r="F509" s="26">
        <v>0.10905459938231375</v>
      </c>
      <c r="G509" s="27">
        <v>8.3749921860856572E-2</v>
      </c>
      <c r="H509" s="27"/>
      <c r="I509" s="27"/>
      <c r="J509" s="2"/>
    </row>
    <row r="510" spans="1:10" hidden="1" x14ac:dyDescent="0.45">
      <c r="A510" s="24" t="s">
        <v>159</v>
      </c>
      <c r="B510" s="24">
        <v>1979</v>
      </c>
      <c r="C510" s="24">
        <v>25</v>
      </c>
      <c r="D510" s="24" t="s">
        <v>25</v>
      </c>
      <c r="E510" s="24" t="s">
        <v>17</v>
      </c>
      <c r="F510" s="24">
        <v>7.9760815494846871E-2</v>
      </c>
      <c r="G510" s="25">
        <v>8.3713574642087105E-2</v>
      </c>
      <c r="H510" s="25"/>
      <c r="I510" s="25"/>
      <c r="J510" s="2"/>
    </row>
    <row r="511" spans="1:10" hidden="1" x14ac:dyDescent="0.45">
      <c r="A511" s="26" t="s">
        <v>475</v>
      </c>
      <c r="B511" s="26">
        <v>1968</v>
      </c>
      <c r="C511" s="26">
        <v>26</v>
      </c>
      <c r="D511" s="26" t="s">
        <v>94</v>
      </c>
      <c r="E511" s="26" t="s">
        <v>13</v>
      </c>
      <c r="F511" s="26">
        <v>6.4219612079690666E-2</v>
      </c>
      <c r="G511" s="27">
        <v>8.3239723336316324E-2</v>
      </c>
      <c r="H511" s="27"/>
      <c r="I511" s="27"/>
      <c r="J511" s="2"/>
    </row>
    <row r="512" spans="1:10" hidden="1" x14ac:dyDescent="0.45">
      <c r="A512" s="26" t="s">
        <v>372</v>
      </c>
      <c r="B512" s="26">
        <v>2018</v>
      </c>
      <c r="C512" s="26">
        <v>25</v>
      </c>
      <c r="D512" s="26" t="s">
        <v>235</v>
      </c>
      <c r="E512" s="26" t="s">
        <v>13</v>
      </c>
      <c r="F512" s="26">
        <v>0.32937002572318363</v>
      </c>
      <c r="G512" s="29">
        <v>8.3193194756545213E-2</v>
      </c>
      <c r="H512" s="35"/>
      <c r="I512" s="34"/>
      <c r="J512" s="2"/>
    </row>
    <row r="513" spans="1:10" hidden="1" x14ac:dyDescent="0.45">
      <c r="A513" s="26" t="s">
        <v>199</v>
      </c>
      <c r="B513" s="26">
        <v>1956</v>
      </c>
      <c r="C513" s="26">
        <v>20</v>
      </c>
      <c r="D513" s="26" t="s">
        <v>73</v>
      </c>
      <c r="E513" s="26" t="s">
        <v>17</v>
      </c>
      <c r="F513" s="26">
        <v>6.3031063046291386E-2</v>
      </c>
      <c r="G513" s="27">
        <v>8.2774220682628727E-2</v>
      </c>
      <c r="H513" s="27"/>
      <c r="I513" s="27"/>
      <c r="J513" s="2"/>
    </row>
    <row r="514" spans="1:10" hidden="1" x14ac:dyDescent="0.45">
      <c r="A514" s="26" t="s">
        <v>284</v>
      </c>
      <c r="B514" s="26">
        <v>2012</v>
      </c>
      <c r="C514" s="26">
        <v>33</v>
      </c>
      <c r="D514" s="26" t="s">
        <v>70</v>
      </c>
      <c r="E514" s="26" t="s">
        <v>13</v>
      </c>
      <c r="F514" s="26">
        <v>0.2351043451305101</v>
      </c>
      <c r="G514" s="29">
        <v>8.275456027002305E-2</v>
      </c>
      <c r="H514" s="35"/>
      <c r="I514" s="34"/>
      <c r="J514" s="2"/>
    </row>
    <row r="515" spans="1:10" hidden="1" x14ac:dyDescent="0.45">
      <c r="A515" s="26" t="s">
        <v>124</v>
      </c>
      <c r="B515" s="26">
        <v>1997</v>
      </c>
      <c r="C515" s="26">
        <v>29</v>
      </c>
      <c r="D515" s="26" t="s">
        <v>46</v>
      </c>
      <c r="E515" s="26" t="s">
        <v>17</v>
      </c>
      <c r="F515" s="26">
        <v>0.30249362920455508</v>
      </c>
      <c r="G515" s="29">
        <v>8.2659544475262928E-2</v>
      </c>
      <c r="H515" s="35"/>
      <c r="I515" s="34"/>
      <c r="J515" s="2"/>
    </row>
    <row r="516" spans="1:10" hidden="1" x14ac:dyDescent="0.45">
      <c r="A516" s="26" t="s">
        <v>290</v>
      </c>
      <c r="B516" s="26">
        <v>2006</v>
      </c>
      <c r="C516" s="26">
        <v>27</v>
      </c>
      <c r="D516" s="26" t="s">
        <v>28</v>
      </c>
      <c r="E516" s="26" t="s">
        <v>17</v>
      </c>
      <c r="F516" s="26">
        <v>0.205089529380792</v>
      </c>
      <c r="G516" s="29">
        <v>8.2112956740584442E-2</v>
      </c>
      <c r="H516" s="35"/>
      <c r="I516" s="34"/>
      <c r="J516" s="2"/>
    </row>
    <row r="517" spans="1:10" hidden="1" x14ac:dyDescent="0.45">
      <c r="A517" s="26" t="s">
        <v>404</v>
      </c>
      <c r="B517" s="26">
        <v>1984</v>
      </c>
      <c r="C517" s="26">
        <v>28</v>
      </c>
      <c r="D517" s="26" t="s">
        <v>127</v>
      </c>
      <c r="E517" s="26" t="s">
        <v>13</v>
      </c>
      <c r="F517" s="26">
        <v>0.13128897854174229</v>
      </c>
      <c r="G517" s="27">
        <v>8.1475252675686657E-2</v>
      </c>
      <c r="H517" s="27"/>
      <c r="I517" s="27"/>
      <c r="J517" s="2"/>
    </row>
    <row r="518" spans="1:10" hidden="1" x14ac:dyDescent="0.45">
      <c r="A518" s="24" t="s">
        <v>191</v>
      </c>
      <c r="B518" s="24">
        <v>1966</v>
      </c>
      <c r="C518" s="24">
        <v>30</v>
      </c>
      <c r="D518" s="24" t="s">
        <v>76</v>
      </c>
      <c r="E518" s="24" t="s">
        <v>13</v>
      </c>
      <c r="F518" s="24">
        <v>0.10493255154714506</v>
      </c>
      <c r="G518" s="25">
        <v>8.1326154178313709E-2</v>
      </c>
      <c r="H518" s="25"/>
      <c r="I518" s="25"/>
      <c r="J518" s="2"/>
    </row>
    <row r="519" spans="1:10" hidden="1" x14ac:dyDescent="0.45">
      <c r="A519" s="26" t="s">
        <v>163</v>
      </c>
      <c r="B519" s="26">
        <v>1977</v>
      </c>
      <c r="C519" s="26">
        <v>24</v>
      </c>
      <c r="D519" s="26" t="s">
        <v>40</v>
      </c>
      <c r="E519" s="26" t="s">
        <v>13</v>
      </c>
      <c r="F519" s="26">
        <v>0.12212996810597583</v>
      </c>
      <c r="G519" s="27">
        <v>8.1143104025808044E-2</v>
      </c>
      <c r="H519" s="27"/>
      <c r="I519" s="27"/>
      <c r="J519" s="2"/>
    </row>
    <row r="520" spans="1:10" hidden="1" x14ac:dyDescent="0.45">
      <c r="A520" s="26" t="s">
        <v>58</v>
      </c>
      <c r="B520" s="26">
        <v>2016</v>
      </c>
      <c r="C520" s="26">
        <v>33</v>
      </c>
      <c r="D520" s="26" t="s">
        <v>59</v>
      </c>
      <c r="E520" s="26" t="s">
        <v>13</v>
      </c>
      <c r="F520" s="26">
        <v>0.36212644684552231</v>
      </c>
      <c r="G520" s="29">
        <v>8.0995038772498931E-2</v>
      </c>
      <c r="H520" s="35"/>
      <c r="I520" s="34"/>
      <c r="J520" s="2"/>
    </row>
    <row r="521" spans="1:10" hidden="1" x14ac:dyDescent="0.45">
      <c r="A521" s="26" t="s">
        <v>58</v>
      </c>
      <c r="B521" s="26">
        <v>2016</v>
      </c>
      <c r="C521" s="26">
        <v>33</v>
      </c>
      <c r="D521" s="26" t="s">
        <v>59</v>
      </c>
      <c r="E521" s="26" t="s">
        <v>13</v>
      </c>
      <c r="F521" s="26">
        <v>0.36212644684552231</v>
      </c>
      <c r="G521" s="29">
        <v>8.0995038772498931E-2</v>
      </c>
      <c r="H521" s="35"/>
      <c r="I521" s="34"/>
      <c r="J521" s="2"/>
    </row>
    <row r="522" spans="1:10" hidden="1" x14ac:dyDescent="0.45">
      <c r="A522" s="24" t="s">
        <v>300</v>
      </c>
      <c r="B522" s="24">
        <v>1984</v>
      </c>
      <c r="C522" s="24">
        <v>30</v>
      </c>
      <c r="D522" s="24" t="s">
        <v>301</v>
      </c>
      <c r="E522" s="24" t="s">
        <v>17</v>
      </c>
      <c r="F522" s="24">
        <v>0.113121613880705</v>
      </c>
      <c r="G522" s="25">
        <v>8.0993176470423769E-2</v>
      </c>
      <c r="H522" s="25"/>
      <c r="I522" s="25"/>
      <c r="J522" s="2"/>
    </row>
    <row r="523" spans="1:10" hidden="1" x14ac:dyDescent="0.45">
      <c r="A523" s="26" t="s">
        <v>592</v>
      </c>
      <c r="B523" s="26">
        <v>1978</v>
      </c>
      <c r="C523" s="26">
        <v>22</v>
      </c>
      <c r="D523" s="26" t="s">
        <v>65</v>
      </c>
      <c r="E523" s="26" t="s">
        <v>17</v>
      </c>
      <c r="F523" s="26">
        <v>8.2460611977132836E-2</v>
      </c>
      <c r="G523" s="27">
        <v>8.0598520168284463E-2</v>
      </c>
      <c r="H523" s="27"/>
      <c r="I523" s="27"/>
      <c r="J523" s="2"/>
    </row>
    <row r="524" spans="1:10" hidden="1" x14ac:dyDescent="0.45">
      <c r="A524" s="26" t="s">
        <v>64</v>
      </c>
      <c r="B524" s="26">
        <v>2014</v>
      </c>
      <c r="C524" s="26">
        <v>27</v>
      </c>
      <c r="D524" s="26" t="s">
        <v>65</v>
      </c>
      <c r="E524" s="26" t="s">
        <v>17</v>
      </c>
      <c r="F524" s="26">
        <v>7.7837257954149461E-2</v>
      </c>
      <c r="G524" s="29">
        <v>8.0579352479623473E-2</v>
      </c>
      <c r="H524" s="35"/>
      <c r="I524" s="34"/>
      <c r="J524" s="2"/>
    </row>
    <row r="525" spans="1:10" hidden="1" x14ac:dyDescent="0.45">
      <c r="A525" s="26" t="s">
        <v>64</v>
      </c>
      <c r="B525" s="26">
        <v>2014</v>
      </c>
      <c r="C525" s="26">
        <v>27</v>
      </c>
      <c r="D525" s="26" t="s">
        <v>65</v>
      </c>
      <c r="E525" s="26" t="s">
        <v>17</v>
      </c>
      <c r="F525" s="26">
        <v>7.7837257954149461E-2</v>
      </c>
      <c r="G525" s="29">
        <v>8.0579352479623473E-2</v>
      </c>
      <c r="H525" s="35"/>
      <c r="I525" s="34"/>
      <c r="J525" s="2"/>
    </row>
    <row r="526" spans="1:10" hidden="1" x14ac:dyDescent="0.45">
      <c r="A526" s="24" t="s">
        <v>163</v>
      </c>
      <c r="B526" s="24">
        <v>1983</v>
      </c>
      <c r="C526" s="24">
        <v>30</v>
      </c>
      <c r="D526" s="24" t="s">
        <v>40</v>
      </c>
      <c r="E526" s="24" t="s">
        <v>13</v>
      </c>
      <c r="F526" s="24">
        <v>0.13035946351365141</v>
      </c>
      <c r="G526" s="25">
        <v>8.0314455283019226E-2</v>
      </c>
      <c r="H526" s="25"/>
      <c r="I526" s="25"/>
      <c r="J526" s="2"/>
    </row>
    <row r="527" spans="1:10" hidden="1" x14ac:dyDescent="0.45">
      <c r="A527" s="26" t="s">
        <v>297</v>
      </c>
      <c r="B527" s="26">
        <v>2000</v>
      </c>
      <c r="C527" s="26">
        <v>31</v>
      </c>
      <c r="D527" s="26" t="s">
        <v>313</v>
      </c>
      <c r="E527" s="26" t="s">
        <v>17</v>
      </c>
      <c r="F527" s="26">
        <v>0.27803301807952163</v>
      </c>
      <c r="G527" s="29">
        <v>8.0231256019426669E-2</v>
      </c>
      <c r="H527" s="35"/>
      <c r="I527" s="34"/>
      <c r="J527" s="2"/>
    </row>
    <row r="528" spans="1:10" hidden="1" x14ac:dyDescent="0.45">
      <c r="A528" s="26" t="s">
        <v>88</v>
      </c>
      <c r="B528" s="26">
        <v>1998</v>
      </c>
      <c r="C528" s="26">
        <v>23</v>
      </c>
      <c r="D528" s="26" t="s">
        <v>301</v>
      </c>
      <c r="E528" s="26" t="s">
        <v>17</v>
      </c>
      <c r="F528" s="26">
        <v>0.45207994698258941</v>
      </c>
      <c r="G528" s="29">
        <v>8.0001085699436189E-2</v>
      </c>
      <c r="H528" s="35"/>
      <c r="I528" s="34"/>
      <c r="J528" s="2"/>
    </row>
    <row r="529" spans="1:10" hidden="1" x14ac:dyDescent="0.45">
      <c r="A529" s="26" t="s">
        <v>426</v>
      </c>
      <c r="B529" s="26">
        <v>2014</v>
      </c>
      <c r="C529" s="26">
        <v>27</v>
      </c>
      <c r="D529" s="26" t="s">
        <v>235</v>
      </c>
      <c r="E529" s="26" t="s">
        <v>13</v>
      </c>
      <c r="F529" s="26">
        <v>0.27678871027513552</v>
      </c>
      <c r="G529" s="29">
        <v>7.9983636127958183E-2</v>
      </c>
      <c r="H529" s="35"/>
      <c r="I529" s="34"/>
      <c r="J529" s="2"/>
    </row>
    <row r="530" spans="1:10" hidden="1" x14ac:dyDescent="0.45">
      <c r="A530" s="24" t="s">
        <v>111</v>
      </c>
      <c r="B530" s="24">
        <v>1991</v>
      </c>
      <c r="C530" s="24">
        <v>21</v>
      </c>
      <c r="D530" s="24" t="s">
        <v>97</v>
      </c>
      <c r="E530" s="24" t="s">
        <v>13</v>
      </c>
      <c r="F530" s="24">
        <v>0.27033374323636189</v>
      </c>
      <c r="G530" s="25">
        <v>7.9557125272536527E-2</v>
      </c>
      <c r="H530" s="25"/>
      <c r="I530" s="25"/>
      <c r="J530" s="2"/>
    </row>
    <row r="531" spans="1:10" hidden="1" x14ac:dyDescent="0.45">
      <c r="A531" s="26" t="s">
        <v>492</v>
      </c>
      <c r="B531" s="26">
        <v>1990</v>
      </c>
      <c r="C531" s="26">
        <v>25</v>
      </c>
      <c r="D531" s="26" t="s">
        <v>19</v>
      </c>
      <c r="E531" s="26" t="s">
        <v>17</v>
      </c>
      <c r="F531" s="26">
        <v>0.16297508253188422</v>
      </c>
      <c r="G531" s="27">
        <v>7.8305323308034885E-2</v>
      </c>
      <c r="H531" s="27"/>
      <c r="I531" s="27"/>
      <c r="J531" s="2"/>
    </row>
    <row r="532" spans="1:10" hidden="1" x14ac:dyDescent="0.45">
      <c r="A532" s="26" t="s">
        <v>372</v>
      </c>
      <c r="B532" s="26">
        <v>2017</v>
      </c>
      <c r="C532" s="26">
        <v>24</v>
      </c>
      <c r="D532" s="26" t="s">
        <v>235</v>
      </c>
      <c r="E532" s="26" t="s">
        <v>13</v>
      </c>
      <c r="F532" s="26">
        <v>0.15248108663586915</v>
      </c>
      <c r="G532" s="29">
        <v>7.7566806068894031E-2</v>
      </c>
      <c r="H532" s="35"/>
      <c r="I532" s="34"/>
      <c r="J532" s="2"/>
    </row>
    <row r="533" spans="1:10" hidden="1" x14ac:dyDescent="0.45">
      <c r="A533" s="26" t="s">
        <v>144</v>
      </c>
      <c r="B533" s="26">
        <v>1986</v>
      </c>
      <c r="C533" s="26">
        <v>36</v>
      </c>
      <c r="D533" s="26" t="s">
        <v>28</v>
      </c>
      <c r="E533" s="26" t="s">
        <v>17</v>
      </c>
      <c r="F533" s="26">
        <v>9.4264430734119414E-2</v>
      </c>
      <c r="G533" s="27">
        <v>7.6897115314298034E-2</v>
      </c>
      <c r="H533" s="27"/>
      <c r="I533" s="27"/>
      <c r="J533" s="2"/>
    </row>
    <row r="534" spans="1:10" hidden="1" x14ac:dyDescent="0.45">
      <c r="A534" s="26" t="s">
        <v>370</v>
      </c>
      <c r="B534" s="26">
        <v>2015</v>
      </c>
      <c r="C534" s="26">
        <v>22</v>
      </c>
      <c r="D534" s="26" t="s">
        <v>127</v>
      </c>
      <c r="E534" s="26" t="s">
        <v>13</v>
      </c>
      <c r="F534" s="26">
        <v>0.25798555256867406</v>
      </c>
      <c r="G534" s="29">
        <v>7.6884645980061089E-2</v>
      </c>
      <c r="H534" s="35"/>
      <c r="I534" s="34"/>
      <c r="J534" s="2"/>
    </row>
    <row r="535" spans="1:10" hidden="1" x14ac:dyDescent="0.45">
      <c r="A535" s="26" t="s">
        <v>482</v>
      </c>
      <c r="B535" s="26">
        <v>2018</v>
      </c>
      <c r="C535" s="26">
        <v>25</v>
      </c>
      <c r="D535" s="26" t="s">
        <v>52</v>
      </c>
      <c r="E535" s="26" t="s">
        <v>17</v>
      </c>
      <c r="F535" s="26">
        <v>0.11635013497202268</v>
      </c>
      <c r="G535" s="29">
        <v>7.6391277430977567E-2</v>
      </c>
      <c r="H535" s="35"/>
      <c r="I535" s="34"/>
      <c r="J535" s="2"/>
    </row>
    <row r="536" spans="1:10" hidden="1" x14ac:dyDescent="0.45">
      <c r="A536" s="24" t="s">
        <v>407</v>
      </c>
      <c r="B536" s="24">
        <v>1982</v>
      </c>
      <c r="C536" s="24">
        <v>33</v>
      </c>
      <c r="D536" s="24" t="s">
        <v>235</v>
      </c>
      <c r="E536" s="24" t="s">
        <v>13</v>
      </c>
      <c r="F536" s="24">
        <v>0.17151605176245235</v>
      </c>
      <c r="G536" s="25">
        <v>7.6334390915403227E-2</v>
      </c>
      <c r="H536" s="25"/>
      <c r="I536" s="25"/>
      <c r="J536" s="2"/>
    </row>
    <row r="537" spans="1:10" hidden="1" x14ac:dyDescent="0.45">
      <c r="A537" s="26" t="s">
        <v>504</v>
      </c>
      <c r="B537" s="26">
        <v>1958</v>
      </c>
      <c r="C537" s="26">
        <v>33</v>
      </c>
      <c r="D537" s="26" t="s">
        <v>505</v>
      </c>
      <c r="E537" s="26" t="s">
        <v>13</v>
      </c>
      <c r="F537" s="26">
        <v>0.10059253021429773</v>
      </c>
      <c r="G537" s="27">
        <v>7.5910809422166117E-2</v>
      </c>
      <c r="H537" s="27"/>
      <c r="I537" s="27"/>
      <c r="J537" s="2"/>
    </row>
    <row r="538" spans="1:10" hidden="1" x14ac:dyDescent="0.45">
      <c r="A538" s="24" t="s">
        <v>375</v>
      </c>
      <c r="B538" s="24">
        <v>1993</v>
      </c>
      <c r="C538" s="24">
        <v>25</v>
      </c>
      <c r="D538" s="24" t="s">
        <v>55</v>
      </c>
      <c r="E538" s="24" t="s">
        <v>13</v>
      </c>
      <c r="F538" s="24">
        <v>0.2718266404841857</v>
      </c>
      <c r="G538" s="25">
        <v>7.4952091279819541E-2</v>
      </c>
      <c r="H538" s="25"/>
      <c r="I538" s="25"/>
      <c r="J538" s="2"/>
    </row>
    <row r="539" spans="1:10" hidden="1" x14ac:dyDescent="0.45">
      <c r="A539" s="26" t="s">
        <v>530</v>
      </c>
      <c r="B539" s="26">
        <v>2019</v>
      </c>
      <c r="C539" s="26">
        <v>26</v>
      </c>
      <c r="D539" s="26" t="s">
        <v>40</v>
      </c>
      <c r="E539" s="26" t="s">
        <v>13</v>
      </c>
      <c r="F539" s="26">
        <v>0.11658841953235842</v>
      </c>
      <c r="G539" s="29">
        <v>7.4876616609602153E-2</v>
      </c>
      <c r="H539" s="35"/>
      <c r="I539" s="34"/>
      <c r="J539" s="2"/>
    </row>
    <row r="540" spans="1:10" hidden="1" x14ac:dyDescent="0.45">
      <c r="A540" s="24" t="s">
        <v>144</v>
      </c>
      <c r="B540" s="24">
        <v>1977</v>
      </c>
      <c r="C540" s="24">
        <v>27</v>
      </c>
      <c r="D540" s="24" t="s">
        <v>28</v>
      </c>
      <c r="E540" s="24" t="s">
        <v>17</v>
      </c>
      <c r="F540" s="24">
        <v>9.9224840960994709E-2</v>
      </c>
      <c r="G540" s="25">
        <v>7.3794654804786933E-2</v>
      </c>
      <c r="H540" s="25"/>
      <c r="I540" s="25"/>
      <c r="J540" s="2"/>
    </row>
    <row r="541" spans="1:10" hidden="1" x14ac:dyDescent="0.45">
      <c r="A541" s="26" t="s">
        <v>371</v>
      </c>
      <c r="B541" s="26">
        <v>1987</v>
      </c>
      <c r="C541" s="26">
        <v>23</v>
      </c>
      <c r="D541" s="26" t="s">
        <v>94</v>
      </c>
      <c r="E541" s="26" t="s">
        <v>13</v>
      </c>
      <c r="F541" s="26">
        <v>0.2133535641669097</v>
      </c>
      <c r="G541" s="27">
        <v>7.2774217694750606E-2</v>
      </c>
      <c r="H541" s="27"/>
      <c r="I541" s="27"/>
      <c r="J541" s="2"/>
    </row>
    <row r="542" spans="1:10" hidden="1" x14ac:dyDescent="0.45">
      <c r="A542" s="24" t="s">
        <v>354</v>
      </c>
      <c r="B542" s="24">
        <v>1964</v>
      </c>
      <c r="C542" s="24">
        <v>26</v>
      </c>
      <c r="D542" s="24" t="s">
        <v>52</v>
      </c>
      <c r="E542" s="24" t="s">
        <v>17</v>
      </c>
      <c r="F542" s="24">
        <v>0.2577706110660814</v>
      </c>
      <c r="G542" s="25">
        <v>7.2625766010960865E-2</v>
      </c>
      <c r="H542" s="25"/>
      <c r="I542" s="25"/>
      <c r="J542" s="2"/>
    </row>
    <row r="543" spans="1:10" hidden="1" x14ac:dyDescent="0.45">
      <c r="A543" s="26" t="s">
        <v>981</v>
      </c>
      <c r="B543" s="26">
        <v>2006</v>
      </c>
      <c r="C543" s="26">
        <v>26</v>
      </c>
      <c r="D543" s="26" t="s">
        <v>114</v>
      </c>
      <c r="E543" s="26" t="s">
        <v>17</v>
      </c>
      <c r="F543" s="26">
        <v>0.18112757782563954</v>
      </c>
      <c r="G543" s="29">
        <v>7.2519162764808257E-2</v>
      </c>
      <c r="H543" s="35"/>
      <c r="I543" s="34"/>
      <c r="J543" s="2"/>
    </row>
    <row r="544" spans="1:10" hidden="1" x14ac:dyDescent="0.45">
      <c r="A544" s="26" t="s">
        <v>981</v>
      </c>
      <c r="B544" s="26">
        <v>2006</v>
      </c>
      <c r="C544" s="26">
        <v>26</v>
      </c>
      <c r="D544" s="26" t="s">
        <v>114</v>
      </c>
      <c r="E544" s="26" t="s">
        <v>17</v>
      </c>
      <c r="F544" s="26">
        <v>0.18112757782563954</v>
      </c>
      <c r="G544" s="29">
        <v>7.2519162764808257E-2</v>
      </c>
      <c r="H544" s="35"/>
      <c r="I544" s="34"/>
      <c r="J544" s="2"/>
    </row>
    <row r="545" spans="1:10" hidden="1" x14ac:dyDescent="0.45">
      <c r="A545" s="26" t="s">
        <v>119</v>
      </c>
      <c r="B545" s="26">
        <v>1996</v>
      </c>
      <c r="C545" s="26">
        <v>28</v>
      </c>
      <c r="D545" s="26" t="s">
        <v>40</v>
      </c>
      <c r="E545" s="26" t="s">
        <v>13</v>
      </c>
      <c r="F545" s="26">
        <v>0.28037446817175593</v>
      </c>
      <c r="G545" s="29">
        <v>7.2206375836525644E-2</v>
      </c>
      <c r="H545" s="35"/>
      <c r="I545" s="34"/>
      <c r="J545" s="2"/>
    </row>
    <row r="546" spans="1:10" hidden="1" x14ac:dyDescent="0.45">
      <c r="A546" s="26" t="s">
        <v>377</v>
      </c>
      <c r="B546" s="26">
        <v>1999</v>
      </c>
      <c r="C546" s="26">
        <v>25</v>
      </c>
      <c r="D546" s="26" t="s">
        <v>40</v>
      </c>
      <c r="E546" s="26" t="s">
        <v>13</v>
      </c>
      <c r="F546" s="26">
        <v>0.25012028813845177</v>
      </c>
      <c r="G546" s="29">
        <v>7.2113804917279367E-2</v>
      </c>
      <c r="H546" s="35"/>
      <c r="I546" s="34"/>
      <c r="J546" s="2"/>
    </row>
    <row r="547" spans="1:10" hidden="1" x14ac:dyDescent="0.45">
      <c r="A547" s="26" t="s">
        <v>287</v>
      </c>
      <c r="B547" s="26">
        <v>2004</v>
      </c>
      <c r="C547" s="26">
        <v>29</v>
      </c>
      <c r="D547" s="26" t="s">
        <v>25</v>
      </c>
      <c r="E547" s="26" t="s">
        <v>17</v>
      </c>
      <c r="F547" s="26">
        <v>0.26246531057310329</v>
      </c>
      <c r="G547" s="29">
        <v>7.2104807903549714E-2</v>
      </c>
      <c r="H547" s="35"/>
      <c r="I547" s="34"/>
      <c r="J547" s="2"/>
    </row>
    <row r="548" spans="1:10" hidden="1" x14ac:dyDescent="0.45">
      <c r="A548" s="24" t="s">
        <v>561</v>
      </c>
      <c r="B548" s="24">
        <v>1972</v>
      </c>
      <c r="C548" s="24">
        <v>25</v>
      </c>
      <c r="D548" s="24" t="s">
        <v>94</v>
      </c>
      <c r="E548" s="24" t="s">
        <v>13</v>
      </c>
      <c r="F548" s="24">
        <v>0.16598645424806982</v>
      </c>
      <c r="G548" s="25">
        <v>7.1794355190661824E-2</v>
      </c>
      <c r="H548" s="25"/>
      <c r="I548" s="25"/>
      <c r="J548" s="2"/>
    </row>
    <row r="549" spans="1:10" hidden="1" x14ac:dyDescent="0.45">
      <c r="A549" s="26" t="s">
        <v>292</v>
      </c>
      <c r="B549" s="26">
        <v>1990</v>
      </c>
      <c r="C549" s="26">
        <v>27</v>
      </c>
      <c r="D549" s="26" t="s">
        <v>28</v>
      </c>
      <c r="E549" s="26" t="s">
        <v>17</v>
      </c>
      <c r="F549" s="26">
        <v>0.14937869521292588</v>
      </c>
      <c r="G549" s="27">
        <v>7.1772609912267721E-2</v>
      </c>
      <c r="H549" s="27"/>
      <c r="I549" s="27"/>
      <c r="J549" s="2"/>
    </row>
    <row r="550" spans="1:10" hidden="1" x14ac:dyDescent="0.45">
      <c r="A550" s="24" t="s">
        <v>363</v>
      </c>
      <c r="B550" s="24">
        <v>1982</v>
      </c>
      <c r="C550" s="24">
        <v>31</v>
      </c>
      <c r="D550" s="24" t="s">
        <v>158</v>
      </c>
      <c r="E550" s="24" t="s">
        <v>13</v>
      </c>
      <c r="F550" s="24">
        <v>0.16030777671168772</v>
      </c>
      <c r="G550" s="25">
        <v>7.13460715107717E-2</v>
      </c>
      <c r="H550" s="25"/>
      <c r="I550" s="25"/>
      <c r="J550" s="2"/>
    </row>
    <row r="551" spans="1:10" hidden="1" x14ac:dyDescent="0.45">
      <c r="A551" s="26" t="s">
        <v>659</v>
      </c>
      <c r="B551" s="26">
        <v>2017</v>
      </c>
      <c r="C551" s="26">
        <v>26</v>
      </c>
      <c r="D551" s="26" t="s">
        <v>49</v>
      </c>
      <c r="E551" s="26" t="s">
        <v>17</v>
      </c>
      <c r="F551" s="26">
        <v>0.1225116929637084</v>
      </c>
      <c r="G551" s="29">
        <v>7.1269264869640261E-2</v>
      </c>
      <c r="H551" s="35"/>
      <c r="I551" s="34"/>
      <c r="J551" s="2"/>
    </row>
    <row r="552" spans="1:10" hidden="1" x14ac:dyDescent="0.45">
      <c r="A552" s="24" t="s">
        <v>201</v>
      </c>
      <c r="B552" s="24">
        <v>1969</v>
      </c>
      <c r="C552" s="24">
        <v>34</v>
      </c>
      <c r="D552" s="24" t="s">
        <v>62</v>
      </c>
      <c r="E552" s="24" t="s">
        <v>17</v>
      </c>
      <c r="F552" s="24">
        <v>0.23764118722755009</v>
      </c>
      <c r="G552" s="25">
        <v>7.1129171639247785E-2</v>
      </c>
      <c r="H552" s="25"/>
      <c r="I552" s="25"/>
      <c r="J552" s="2"/>
    </row>
    <row r="553" spans="1:10" hidden="1" x14ac:dyDescent="0.45">
      <c r="A553" s="26" t="s">
        <v>199</v>
      </c>
      <c r="B553" s="26">
        <v>1965</v>
      </c>
      <c r="C553" s="26">
        <v>29</v>
      </c>
      <c r="D553" s="26" t="s">
        <v>73</v>
      </c>
      <c r="E553" s="26" t="s">
        <v>17</v>
      </c>
      <c r="F553" s="26">
        <v>0.24782456977777817</v>
      </c>
      <c r="G553" s="27">
        <v>7.1113408872173225E-2</v>
      </c>
      <c r="H553" s="27"/>
      <c r="I553" s="27"/>
      <c r="J553" s="2"/>
    </row>
    <row r="554" spans="1:10" hidden="1" x14ac:dyDescent="0.45">
      <c r="A554" s="24" t="s">
        <v>199</v>
      </c>
      <c r="B554" s="24">
        <v>1965</v>
      </c>
      <c r="C554" s="24">
        <v>29</v>
      </c>
      <c r="D554" s="24" t="s">
        <v>73</v>
      </c>
      <c r="E554" s="24" t="s">
        <v>17</v>
      </c>
      <c r="F554" s="24">
        <v>0.24782456977777817</v>
      </c>
      <c r="G554" s="25">
        <v>7.1113408872173225E-2</v>
      </c>
      <c r="H554" s="25"/>
      <c r="I554" s="25"/>
      <c r="J554" s="2"/>
    </row>
    <row r="555" spans="1:10" hidden="1" x14ac:dyDescent="0.45">
      <c r="A555" s="26" t="s">
        <v>58</v>
      </c>
      <c r="B555" s="26">
        <v>2005</v>
      </c>
      <c r="C555" s="26">
        <v>22</v>
      </c>
      <c r="D555" s="26" t="s">
        <v>385</v>
      </c>
      <c r="E555" s="26" t="s">
        <v>17</v>
      </c>
      <c r="F555" s="26">
        <v>0.14975313227935502</v>
      </c>
      <c r="G555" s="29">
        <v>7.076935056869238E-2</v>
      </c>
      <c r="H555" s="35"/>
      <c r="I555" s="34"/>
      <c r="J555" s="2"/>
    </row>
    <row r="556" spans="1:10" hidden="1" x14ac:dyDescent="0.45">
      <c r="A556" s="26" t="s">
        <v>58</v>
      </c>
      <c r="B556" s="26">
        <v>2009</v>
      </c>
      <c r="C556" s="26">
        <v>26</v>
      </c>
      <c r="D556" s="26" t="s">
        <v>59</v>
      </c>
      <c r="E556" s="26" t="s">
        <v>13</v>
      </c>
      <c r="F556" s="26">
        <v>7.9768968976464266E-2</v>
      </c>
      <c r="G556" s="29">
        <v>7.0694747535681404E-2</v>
      </c>
      <c r="H556" s="35"/>
      <c r="I556" s="34"/>
      <c r="J556" s="2"/>
    </row>
    <row r="557" spans="1:10" hidden="1" x14ac:dyDescent="0.45">
      <c r="A557" s="26" t="s">
        <v>546</v>
      </c>
      <c r="B557" s="26">
        <v>2006</v>
      </c>
      <c r="C557" s="26">
        <v>27</v>
      </c>
      <c r="D557" s="26" t="s">
        <v>55</v>
      </c>
      <c r="E557" s="26" t="s">
        <v>13</v>
      </c>
      <c r="F557" s="26">
        <v>3.4921712988812699E-2</v>
      </c>
      <c r="G557" s="29">
        <v>7.0196023643968236E-2</v>
      </c>
      <c r="H557" s="35"/>
      <c r="I557" s="34"/>
      <c r="J557" s="2"/>
    </row>
    <row r="558" spans="1:10" hidden="1" x14ac:dyDescent="0.45">
      <c r="A558" s="26" t="s">
        <v>308</v>
      </c>
      <c r="B558" s="26">
        <v>2013</v>
      </c>
      <c r="C558" s="26">
        <v>30</v>
      </c>
      <c r="D558" s="26" t="s">
        <v>22</v>
      </c>
      <c r="E558" s="26" t="s">
        <v>13</v>
      </c>
      <c r="F558" s="26">
        <v>0.22210989904367623</v>
      </c>
      <c r="G558" s="29">
        <v>6.9830248821344976E-2</v>
      </c>
      <c r="H558" s="35"/>
      <c r="I558" s="34"/>
      <c r="J558" s="2"/>
    </row>
    <row r="559" spans="1:10" hidden="1" x14ac:dyDescent="0.45">
      <c r="A559" s="26" t="s">
        <v>307</v>
      </c>
      <c r="B559" s="26">
        <v>2023</v>
      </c>
      <c r="C559" s="26">
        <v>32</v>
      </c>
      <c r="D559" s="26" t="s">
        <v>70</v>
      </c>
      <c r="E559" s="26" t="s">
        <v>13</v>
      </c>
      <c r="F559" s="26">
        <v>0.13054529813862673</v>
      </c>
      <c r="G559" s="29">
        <v>6.969401271136931E-2</v>
      </c>
      <c r="H559" s="35"/>
      <c r="I559" s="34"/>
      <c r="J559" s="2"/>
    </row>
    <row r="560" spans="1:10" hidden="1" x14ac:dyDescent="0.45">
      <c r="A560" s="26" t="s">
        <v>400</v>
      </c>
      <c r="B560" s="26">
        <v>1996</v>
      </c>
      <c r="C560" s="26">
        <v>32</v>
      </c>
      <c r="D560" s="26" t="s">
        <v>313</v>
      </c>
      <c r="E560" s="26" t="s">
        <v>17</v>
      </c>
      <c r="F560" s="26">
        <v>0.36983926893585928</v>
      </c>
      <c r="G560" s="29">
        <v>6.9164149551018919E-2</v>
      </c>
      <c r="H560" s="35"/>
      <c r="I560" s="34"/>
      <c r="J560" s="2"/>
    </row>
    <row r="561" spans="1:10" hidden="1" x14ac:dyDescent="0.45">
      <c r="A561" s="26" t="s">
        <v>133</v>
      </c>
      <c r="B561" s="26">
        <v>1980</v>
      </c>
      <c r="C561" s="26">
        <v>24</v>
      </c>
      <c r="D561" s="26" t="s">
        <v>43</v>
      </c>
      <c r="E561" s="26" t="s">
        <v>13</v>
      </c>
      <c r="F561" s="26">
        <v>0.22031214661846482</v>
      </c>
      <c r="G561" s="27">
        <v>6.8481984577180605E-2</v>
      </c>
      <c r="H561" s="27"/>
      <c r="I561" s="27"/>
      <c r="J561" s="2"/>
    </row>
    <row r="562" spans="1:10" hidden="1" x14ac:dyDescent="0.45">
      <c r="A562" s="26" t="s">
        <v>105</v>
      </c>
      <c r="B562" s="26">
        <v>2007</v>
      </c>
      <c r="C562" s="26">
        <v>35</v>
      </c>
      <c r="D562" s="26" t="s">
        <v>19</v>
      </c>
      <c r="E562" s="26" t="s">
        <v>17</v>
      </c>
      <c r="F562" s="26">
        <v>0.1210174013655104</v>
      </c>
      <c r="G562" s="29">
        <v>6.8436041202564815E-2</v>
      </c>
      <c r="H562" s="35"/>
      <c r="I562" s="34"/>
      <c r="J562" s="2"/>
    </row>
    <row r="563" spans="1:10" hidden="1" x14ac:dyDescent="0.45">
      <c r="A563" s="26" t="s">
        <v>207</v>
      </c>
      <c r="B563" s="26">
        <v>1962</v>
      </c>
      <c r="C563" s="26">
        <v>25</v>
      </c>
      <c r="D563" s="26" t="s">
        <v>127</v>
      </c>
      <c r="E563" s="26" t="s">
        <v>13</v>
      </c>
      <c r="F563" s="26">
        <v>1.7516677914664457E-2</v>
      </c>
      <c r="G563" s="27">
        <v>6.8423787570051048E-2</v>
      </c>
      <c r="H563" s="27"/>
      <c r="I563" s="27"/>
      <c r="J563" s="2"/>
    </row>
    <row r="564" spans="1:10" hidden="1" x14ac:dyDescent="0.45">
      <c r="A564" s="24" t="s">
        <v>503</v>
      </c>
      <c r="B564" s="24">
        <v>1966</v>
      </c>
      <c r="C564" s="24">
        <v>23</v>
      </c>
      <c r="D564" s="24" t="s">
        <v>31</v>
      </c>
      <c r="E564" s="24" t="s">
        <v>13</v>
      </c>
      <c r="F564" s="24">
        <v>8.8253568197715945E-2</v>
      </c>
      <c r="G564" s="25">
        <v>6.8399397405380702E-2</v>
      </c>
      <c r="H564" s="25"/>
      <c r="I564" s="25"/>
      <c r="J564" s="2"/>
    </row>
    <row r="565" spans="1:10" hidden="1" x14ac:dyDescent="0.45">
      <c r="A565" s="26" t="s">
        <v>144</v>
      </c>
      <c r="B565" s="26">
        <v>1984</v>
      </c>
      <c r="C565" s="26">
        <v>34</v>
      </c>
      <c r="D565" s="26" t="s">
        <v>28</v>
      </c>
      <c r="E565" s="26" t="s">
        <v>17</v>
      </c>
      <c r="F565" s="26">
        <v>9.5327495382954652E-2</v>
      </c>
      <c r="G565" s="27">
        <v>6.8252886350944231E-2</v>
      </c>
      <c r="H565" s="27"/>
      <c r="I565" s="27"/>
      <c r="J565" s="2"/>
    </row>
    <row r="566" spans="1:10" hidden="1" x14ac:dyDescent="0.45">
      <c r="A566" s="24" t="s">
        <v>246</v>
      </c>
      <c r="B566" s="24">
        <v>1957</v>
      </c>
      <c r="C566" s="24">
        <v>36</v>
      </c>
      <c r="D566" s="24" t="s">
        <v>25</v>
      </c>
      <c r="E566" s="24" t="s">
        <v>17</v>
      </c>
      <c r="F566" s="24">
        <v>0.19270021116802577</v>
      </c>
      <c r="G566" s="25">
        <v>6.8183393363358644E-2</v>
      </c>
      <c r="H566" s="25"/>
      <c r="I566" s="25"/>
      <c r="J566" s="2"/>
    </row>
    <row r="567" spans="1:10" hidden="1" x14ac:dyDescent="0.45">
      <c r="A567" s="26" t="s">
        <v>333</v>
      </c>
      <c r="B567" s="26">
        <v>1976</v>
      </c>
      <c r="C567" s="26">
        <v>25</v>
      </c>
      <c r="D567" s="26" t="s">
        <v>46</v>
      </c>
      <c r="E567" s="26" t="s">
        <v>17</v>
      </c>
      <c r="F567" s="26">
        <v>0.14380371083032026</v>
      </c>
      <c r="G567" s="27">
        <v>6.7757930989826479E-2</v>
      </c>
      <c r="H567" s="27"/>
      <c r="I567" s="27"/>
      <c r="J567" s="2"/>
    </row>
    <row r="568" spans="1:10" hidden="1" x14ac:dyDescent="0.45">
      <c r="A568" s="26" t="s">
        <v>387</v>
      </c>
      <c r="B568" s="26">
        <v>2003</v>
      </c>
      <c r="C568" s="26">
        <v>31</v>
      </c>
      <c r="D568" s="26" t="s">
        <v>40</v>
      </c>
      <c r="E568" s="26" t="s">
        <v>13</v>
      </c>
      <c r="F568" s="26">
        <v>0.12954660231757575</v>
      </c>
      <c r="G568" s="29">
        <v>6.6958657152885737E-2</v>
      </c>
      <c r="H568" s="35"/>
      <c r="I568" s="34"/>
      <c r="J568" s="2"/>
    </row>
    <row r="569" spans="1:10" hidden="1" x14ac:dyDescent="0.45">
      <c r="A569" s="26" t="s">
        <v>481</v>
      </c>
      <c r="B569" s="26">
        <v>1995</v>
      </c>
      <c r="C569" s="26">
        <v>26</v>
      </c>
      <c r="D569" s="26" t="s">
        <v>158</v>
      </c>
      <c r="E569" s="26" t="s">
        <v>13</v>
      </c>
      <c r="F569" s="26">
        <v>8.7639712344303788E-2</v>
      </c>
      <c r="G569" s="29">
        <v>6.6727807672847431E-2</v>
      </c>
      <c r="H569" s="35"/>
      <c r="I569" s="34"/>
      <c r="J569" s="2"/>
    </row>
    <row r="570" spans="1:10" hidden="1" x14ac:dyDescent="0.45">
      <c r="A570" s="24" t="s">
        <v>472</v>
      </c>
      <c r="B570" s="24">
        <v>1989</v>
      </c>
      <c r="C570" s="24">
        <v>25</v>
      </c>
      <c r="D570" s="24" t="s">
        <v>55</v>
      </c>
      <c r="E570" s="24" t="s">
        <v>13</v>
      </c>
      <c r="F570" s="24">
        <v>5.7566878373694799E-2</v>
      </c>
      <c r="G570" s="25">
        <v>6.6419000452318605E-2</v>
      </c>
      <c r="H570" s="25"/>
      <c r="I570" s="25"/>
      <c r="J570" s="2"/>
    </row>
    <row r="571" spans="1:10" hidden="1" x14ac:dyDescent="0.45">
      <c r="A571" s="26" t="s">
        <v>171</v>
      </c>
      <c r="B571" s="26">
        <v>1976</v>
      </c>
      <c r="C571" s="26">
        <v>29</v>
      </c>
      <c r="D571" s="26" t="s">
        <v>22</v>
      </c>
      <c r="E571" s="26" t="s">
        <v>13</v>
      </c>
      <c r="F571" s="26">
        <v>7.247614453446477E-2</v>
      </c>
      <c r="G571" s="27">
        <v>6.6272748507262114E-2</v>
      </c>
      <c r="H571" s="27"/>
      <c r="I571" s="27"/>
      <c r="J571" s="2"/>
    </row>
    <row r="572" spans="1:10" hidden="1" x14ac:dyDescent="0.45">
      <c r="A572" s="24" t="s">
        <v>371</v>
      </c>
      <c r="B572" s="24">
        <v>1992</v>
      </c>
      <c r="C572" s="24">
        <v>28</v>
      </c>
      <c r="D572" s="24" t="s">
        <v>94</v>
      </c>
      <c r="E572" s="24" t="s">
        <v>13</v>
      </c>
      <c r="F572" s="24">
        <v>0.12140070765588454</v>
      </c>
      <c r="G572" s="25">
        <v>6.6151714805273168E-2</v>
      </c>
      <c r="H572" s="25"/>
      <c r="I572" s="25"/>
      <c r="J572" s="2"/>
    </row>
    <row r="573" spans="1:10" hidden="1" x14ac:dyDescent="0.45">
      <c r="A573" s="26" t="s">
        <v>319</v>
      </c>
      <c r="B573" s="26">
        <v>1969</v>
      </c>
      <c r="C573" s="26">
        <v>25</v>
      </c>
      <c r="D573" s="26" t="s">
        <v>94</v>
      </c>
      <c r="E573" s="26" t="s">
        <v>13</v>
      </c>
      <c r="F573" s="26">
        <v>0.27792464868546002</v>
      </c>
      <c r="G573" s="27">
        <v>6.579223649300546E-2</v>
      </c>
      <c r="H573" s="27"/>
      <c r="I573" s="27"/>
      <c r="J573" s="2"/>
    </row>
    <row r="574" spans="1:10" hidden="1" x14ac:dyDescent="0.45">
      <c r="A574" s="26" t="s">
        <v>99</v>
      </c>
      <c r="B574" s="26">
        <v>2002</v>
      </c>
      <c r="C574" s="26">
        <v>31</v>
      </c>
      <c r="D574" s="26" t="s">
        <v>22</v>
      </c>
      <c r="E574" s="26" t="s">
        <v>13</v>
      </c>
      <c r="F574" s="26">
        <v>0.2591183924666855</v>
      </c>
      <c r="G574" s="29">
        <v>6.5696791581267344E-2</v>
      </c>
      <c r="H574" s="35"/>
      <c r="I574" s="34"/>
      <c r="J574" s="2"/>
    </row>
    <row r="575" spans="1:10" hidden="1" x14ac:dyDescent="0.45">
      <c r="A575" s="26" t="s">
        <v>225</v>
      </c>
      <c r="B575" s="26">
        <v>1966</v>
      </c>
      <c r="C575" s="26">
        <v>32</v>
      </c>
      <c r="D575" s="26" t="s">
        <v>19</v>
      </c>
      <c r="E575" s="26" t="s">
        <v>17</v>
      </c>
      <c r="F575" s="26">
        <v>0.21504069691388195</v>
      </c>
      <c r="G575" s="27">
        <v>6.5599054080627453E-2</v>
      </c>
      <c r="H575" s="27"/>
      <c r="I575" s="27"/>
      <c r="J575" s="2"/>
    </row>
    <row r="576" spans="1:10" hidden="1" x14ac:dyDescent="0.45">
      <c r="A576" s="26" t="s">
        <v>105</v>
      </c>
      <c r="B576" s="26">
        <v>2001</v>
      </c>
      <c r="C576" s="26">
        <v>29</v>
      </c>
      <c r="D576" s="26" t="s">
        <v>19</v>
      </c>
      <c r="E576" s="26" t="s">
        <v>17</v>
      </c>
      <c r="F576" s="26">
        <v>0.39368316161589517</v>
      </c>
      <c r="G576" s="29">
        <v>6.5164299625008151E-2</v>
      </c>
      <c r="H576" s="35"/>
      <c r="I576" s="34"/>
      <c r="J576" s="2"/>
    </row>
    <row r="577" spans="1:10" hidden="1" x14ac:dyDescent="0.45">
      <c r="A577" s="26" t="s">
        <v>312</v>
      </c>
      <c r="B577" s="26">
        <v>2008</v>
      </c>
      <c r="C577" s="26">
        <v>25</v>
      </c>
      <c r="D577" s="26" t="s">
        <v>313</v>
      </c>
      <c r="E577" s="26" t="s">
        <v>17</v>
      </c>
      <c r="F577" s="26">
        <v>0.13870827235617519</v>
      </c>
      <c r="G577" s="29">
        <v>6.4598493529333445E-2</v>
      </c>
      <c r="H577" s="35"/>
      <c r="I577" s="34"/>
      <c r="J577" s="2"/>
    </row>
    <row r="578" spans="1:10" hidden="1" x14ac:dyDescent="0.45">
      <c r="A578" s="24" t="s">
        <v>189</v>
      </c>
      <c r="B578" s="24">
        <v>1964</v>
      </c>
      <c r="C578" s="24">
        <v>22</v>
      </c>
      <c r="D578" s="24" t="s">
        <v>127</v>
      </c>
      <c r="E578" s="24" t="s">
        <v>13</v>
      </c>
      <c r="F578" s="24">
        <v>8.7766897340177244E-2</v>
      </c>
      <c r="G578" s="25">
        <v>6.4154536965850301E-2</v>
      </c>
      <c r="H578" s="25"/>
      <c r="I578" s="25"/>
      <c r="J578" s="2"/>
    </row>
    <row r="579" spans="1:10" hidden="1" x14ac:dyDescent="0.45">
      <c r="A579" s="26" t="s">
        <v>296</v>
      </c>
      <c r="B579" s="26">
        <v>1989</v>
      </c>
      <c r="C579" s="26">
        <v>33</v>
      </c>
      <c r="D579" s="26" t="s">
        <v>19</v>
      </c>
      <c r="E579" s="26" t="s">
        <v>17</v>
      </c>
      <c r="F579" s="26">
        <v>0.22218189725319371</v>
      </c>
      <c r="G579" s="27">
        <v>6.3825557215275178E-2</v>
      </c>
      <c r="H579" s="27"/>
      <c r="I579" s="27"/>
      <c r="J579" s="2"/>
    </row>
    <row r="580" spans="1:10" hidden="1" x14ac:dyDescent="0.45">
      <c r="A580" s="26" t="s">
        <v>124</v>
      </c>
      <c r="B580" s="26">
        <v>1996</v>
      </c>
      <c r="C580" s="26">
        <v>28</v>
      </c>
      <c r="D580" s="26" t="s">
        <v>46</v>
      </c>
      <c r="E580" s="26" t="s">
        <v>17</v>
      </c>
      <c r="F580" s="26">
        <v>0.34082630872842745</v>
      </c>
      <c r="G580" s="29">
        <v>6.3738396021713231E-2</v>
      </c>
      <c r="H580" s="35"/>
      <c r="I580" s="34"/>
      <c r="J580" s="2"/>
    </row>
    <row r="581" spans="1:10" hidden="1" x14ac:dyDescent="0.45">
      <c r="A581" s="26" t="s">
        <v>199</v>
      </c>
      <c r="B581" s="26">
        <v>1964</v>
      </c>
      <c r="C581" s="26">
        <v>28</v>
      </c>
      <c r="D581" s="26" t="s">
        <v>73</v>
      </c>
      <c r="E581" s="26" t="s">
        <v>17</v>
      </c>
      <c r="F581" s="26">
        <v>0.22607396528743481</v>
      </c>
      <c r="G581" s="27">
        <v>6.3695371773496129E-2</v>
      </c>
      <c r="H581" s="27"/>
      <c r="I581" s="27"/>
      <c r="J581" s="2"/>
    </row>
    <row r="582" spans="1:10" hidden="1" x14ac:dyDescent="0.45">
      <c r="A582" s="26" t="s">
        <v>715</v>
      </c>
      <c r="B582" s="26">
        <v>2021</v>
      </c>
      <c r="C582" s="26">
        <v>31</v>
      </c>
      <c r="D582" s="26" t="s">
        <v>155</v>
      </c>
      <c r="E582" s="26" t="s">
        <v>13</v>
      </c>
      <c r="F582" s="26">
        <v>0.10819271445973974</v>
      </c>
      <c r="G582" s="29">
        <v>6.3419307045552015E-2</v>
      </c>
      <c r="H582" s="35"/>
      <c r="I582" s="34"/>
      <c r="J582" s="2"/>
    </row>
    <row r="583" spans="1:10" x14ac:dyDescent="0.45">
      <c r="A583" s="26" t="s">
        <v>395</v>
      </c>
      <c r="B583" s="26">
        <v>2022</v>
      </c>
      <c r="C583" s="26">
        <v>27</v>
      </c>
      <c r="D583" s="26" t="s">
        <v>76</v>
      </c>
      <c r="E583" s="26" t="s">
        <v>13</v>
      </c>
      <c r="F583" s="26">
        <v>5.3603220333204357E-3</v>
      </c>
      <c r="G583" s="29">
        <v>1.8058929613023332E-3</v>
      </c>
      <c r="H583" s="35"/>
      <c r="I583" s="34"/>
      <c r="J583" s="2"/>
    </row>
    <row r="584" spans="1:10" hidden="1" x14ac:dyDescent="0.45">
      <c r="A584" s="26" t="s">
        <v>391</v>
      </c>
      <c r="B584" s="26">
        <v>2002</v>
      </c>
      <c r="C584" s="26">
        <v>28</v>
      </c>
      <c r="D584" s="26" t="s">
        <v>31</v>
      </c>
      <c r="E584" s="26" t="s">
        <v>13</v>
      </c>
      <c r="F584" s="26">
        <v>0.24396407136195478</v>
      </c>
      <c r="G584" s="29">
        <v>6.1854570017234226E-2</v>
      </c>
      <c r="H584" s="35"/>
      <c r="I584" s="34"/>
      <c r="J584" s="2"/>
    </row>
    <row r="585" spans="1:10" hidden="1" x14ac:dyDescent="0.45">
      <c r="A585" s="26" t="s">
        <v>775</v>
      </c>
      <c r="B585" s="26">
        <v>1982</v>
      </c>
      <c r="C585" s="26">
        <v>35</v>
      </c>
      <c r="D585" s="26" t="s">
        <v>301</v>
      </c>
      <c r="E585" s="26" t="s">
        <v>17</v>
      </c>
      <c r="F585" s="26">
        <v>7.3534821790085969E-2</v>
      </c>
      <c r="G585" s="27">
        <v>6.1764722444558121E-2</v>
      </c>
      <c r="H585" s="27"/>
      <c r="I585" s="27"/>
      <c r="J585" s="2"/>
    </row>
    <row r="586" spans="1:10" hidden="1" x14ac:dyDescent="0.45">
      <c r="A586" s="26" t="s">
        <v>119</v>
      </c>
      <c r="B586" s="26">
        <v>1998</v>
      </c>
      <c r="C586" s="26">
        <v>30</v>
      </c>
      <c r="D586" s="26" t="s">
        <v>40</v>
      </c>
      <c r="E586" s="26" t="s">
        <v>13</v>
      </c>
      <c r="F586" s="26">
        <v>0.30753444601065671</v>
      </c>
      <c r="G586" s="29">
        <v>6.1309274814980462E-2</v>
      </c>
      <c r="H586" s="35"/>
      <c r="I586" s="34"/>
      <c r="J586" s="2"/>
    </row>
    <row r="587" spans="1:10" hidden="1" x14ac:dyDescent="0.45">
      <c r="A587" s="26" t="s">
        <v>362</v>
      </c>
      <c r="B587" s="26">
        <v>1987</v>
      </c>
      <c r="C587" s="26">
        <v>27</v>
      </c>
      <c r="D587" s="26" t="s">
        <v>301</v>
      </c>
      <c r="E587" s="26" t="s">
        <v>17</v>
      </c>
      <c r="F587" s="26">
        <v>8.009475629574038E-2</v>
      </c>
      <c r="G587" s="27">
        <v>6.1052456923422371E-2</v>
      </c>
      <c r="H587" s="27"/>
      <c r="I587" s="27"/>
      <c r="J587" s="2"/>
    </row>
    <row r="588" spans="1:10" hidden="1" x14ac:dyDescent="0.45">
      <c r="A588" s="26" t="s">
        <v>375</v>
      </c>
      <c r="B588" s="26">
        <v>2001</v>
      </c>
      <c r="C588" s="26">
        <v>33</v>
      </c>
      <c r="D588" s="26" t="s">
        <v>235</v>
      </c>
      <c r="E588" s="26" t="s">
        <v>13</v>
      </c>
      <c r="F588" s="26">
        <v>0.22518733372242805</v>
      </c>
      <c r="G588" s="29">
        <v>6.1039828842187227E-2</v>
      </c>
      <c r="H588" s="35"/>
      <c r="I588" s="34"/>
      <c r="J588" s="2"/>
    </row>
    <row r="589" spans="1:10" hidden="1" x14ac:dyDescent="0.45">
      <c r="A589" s="26" t="s">
        <v>105</v>
      </c>
      <c r="B589" s="26">
        <v>2008</v>
      </c>
      <c r="C589" s="26">
        <v>36</v>
      </c>
      <c r="D589" s="26" t="s">
        <v>19</v>
      </c>
      <c r="E589" s="26" t="s">
        <v>17</v>
      </c>
      <c r="F589" s="26">
        <v>0.13086872167535518</v>
      </c>
      <c r="G589" s="29">
        <v>6.0947498853057468E-2</v>
      </c>
      <c r="H589" s="35"/>
      <c r="I589" s="34"/>
      <c r="J589" s="2"/>
    </row>
    <row r="590" spans="1:10" hidden="1" x14ac:dyDescent="0.45">
      <c r="A590" s="26" t="s">
        <v>372</v>
      </c>
      <c r="B590" s="26">
        <v>2021</v>
      </c>
      <c r="C590" s="26">
        <v>28</v>
      </c>
      <c r="D590" s="26" t="s">
        <v>235</v>
      </c>
      <c r="E590" s="26" t="s">
        <v>13</v>
      </c>
      <c r="F590" s="26">
        <v>0.10310165622208264</v>
      </c>
      <c r="G590" s="29">
        <v>6.043508220959129E-2</v>
      </c>
      <c r="H590" s="35"/>
      <c r="I590" s="34"/>
      <c r="J590" s="2"/>
    </row>
    <row r="591" spans="1:10" hidden="1" x14ac:dyDescent="0.45">
      <c r="A591" s="26" t="s">
        <v>379</v>
      </c>
      <c r="B591" s="26">
        <v>1983</v>
      </c>
      <c r="C591" s="26">
        <v>25</v>
      </c>
      <c r="D591" s="26" t="s">
        <v>46</v>
      </c>
      <c r="E591" s="26" t="s">
        <v>17</v>
      </c>
      <c r="F591" s="26">
        <v>0.1030380368874088</v>
      </c>
      <c r="G591" s="27">
        <v>6.0428709220649308E-2</v>
      </c>
      <c r="H591" s="27"/>
      <c r="I591" s="27"/>
      <c r="J591" s="2"/>
    </row>
    <row r="592" spans="1:10" hidden="1" x14ac:dyDescent="0.45">
      <c r="A592" s="24" t="s">
        <v>602</v>
      </c>
      <c r="B592" s="24">
        <v>1991</v>
      </c>
      <c r="C592" s="24">
        <v>25</v>
      </c>
      <c r="D592" s="24" t="s">
        <v>70</v>
      </c>
      <c r="E592" s="24" t="s">
        <v>13</v>
      </c>
      <c r="F592" s="24">
        <v>0.20471616403874823</v>
      </c>
      <c r="G592" s="25">
        <v>6.024638031776848E-2</v>
      </c>
      <c r="H592" s="25"/>
      <c r="I592" s="25"/>
      <c r="J592" s="2"/>
    </row>
    <row r="593" spans="1:10" hidden="1" x14ac:dyDescent="0.45">
      <c r="A593" s="26" t="s">
        <v>602</v>
      </c>
      <c r="B593" s="26">
        <v>1991</v>
      </c>
      <c r="C593" s="26">
        <v>25</v>
      </c>
      <c r="D593" s="26" t="s">
        <v>70</v>
      </c>
      <c r="E593" s="26" t="s">
        <v>13</v>
      </c>
      <c r="F593" s="26">
        <v>0.20471616403874823</v>
      </c>
      <c r="G593" s="27">
        <v>6.024638031776848E-2</v>
      </c>
      <c r="H593" s="27"/>
      <c r="I593" s="27"/>
      <c r="J593" s="2"/>
    </row>
    <row r="594" spans="1:10" hidden="1" x14ac:dyDescent="0.45">
      <c r="A594" s="26" t="s">
        <v>120</v>
      </c>
      <c r="B594" s="26">
        <v>1996</v>
      </c>
      <c r="C594" s="26">
        <v>32</v>
      </c>
      <c r="D594" s="26" t="s">
        <v>73</v>
      </c>
      <c r="E594" s="26" t="s">
        <v>17</v>
      </c>
      <c r="F594" s="26">
        <v>0.32189536533755447</v>
      </c>
      <c r="G594" s="29">
        <v>6.0198094302007829E-2</v>
      </c>
      <c r="H594" s="35"/>
      <c r="I594" s="34"/>
      <c r="J594" s="2"/>
    </row>
    <row r="595" spans="1:10" hidden="1" x14ac:dyDescent="0.45">
      <c r="A595" s="26" t="s">
        <v>366</v>
      </c>
      <c r="B595" s="26">
        <v>1988</v>
      </c>
      <c r="C595" s="26">
        <v>24</v>
      </c>
      <c r="D595" s="26" t="s">
        <v>40</v>
      </c>
      <c r="E595" s="26" t="s">
        <v>13</v>
      </c>
      <c r="F595" s="26">
        <v>0.18013645460613723</v>
      </c>
      <c r="G595" s="27">
        <v>6.0097448921061503E-2</v>
      </c>
      <c r="H595" s="27"/>
      <c r="I595" s="27"/>
      <c r="J595" s="2"/>
    </row>
    <row r="596" spans="1:10" hidden="1" x14ac:dyDescent="0.45">
      <c r="A596" s="24" t="s">
        <v>620</v>
      </c>
      <c r="B596" s="24">
        <v>1993</v>
      </c>
      <c r="C596" s="24">
        <v>27</v>
      </c>
      <c r="D596" s="24" t="s">
        <v>65</v>
      </c>
      <c r="E596" s="24" t="s">
        <v>17</v>
      </c>
      <c r="F596" s="24">
        <v>0.11442524709412659</v>
      </c>
      <c r="G596" s="25">
        <v>5.9825043608488962E-2</v>
      </c>
      <c r="H596" s="25"/>
      <c r="I596" s="25"/>
      <c r="J596" s="2"/>
    </row>
    <row r="597" spans="1:10" hidden="1" x14ac:dyDescent="0.45">
      <c r="A597" s="26" t="s">
        <v>109</v>
      </c>
      <c r="B597" s="26">
        <v>2002</v>
      </c>
      <c r="C597" s="26">
        <v>33</v>
      </c>
      <c r="D597" s="26" t="s">
        <v>52</v>
      </c>
      <c r="E597" s="26" t="s">
        <v>17</v>
      </c>
      <c r="F597" s="26">
        <v>0.17378543679346664</v>
      </c>
      <c r="G597" s="29">
        <v>5.9195685187877718E-2</v>
      </c>
      <c r="H597" s="35"/>
      <c r="I597" s="34"/>
      <c r="J597" s="2"/>
    </row>
    <row r="598" spans="1:10" hidden="1" x14ac:dyDescent="0.45">
      <c r="A598" s="26" t="s">
        <v>105</v>
      </c>
      <c r="B598" s="26">
        <v>1998</v>
      </c>
      <c r="C598" s="26">
        <v>26</v>
      </c>
      <c r="D598" s="26" t="s">
        <v>19</v>
      </c>
      <c r="E598" s="26" t="s">
        <v>17</v>
      </c>
      <c r="F598" s="26">
        <v>0.33431908423604229</v>
      </c>
      <c r="G598" s="29">
        <v>5.9161858178935524E-2</v>
      </c>
      <c r="H598" s="35"/>
      <c r="I598" s="34"/>
      <c r="J598" s="2"/>
    </row>
    <row r="599" spans="1:10" hidden="1" x14ac:dyDescent="0.45">
      <c r="A599" s="26" t="s">
        <v>131</v>
      </c>
      <c r="B599" s="26">
        <v>1986</v>
      </c>
      <c r="C599" s="26">
        <v>27</v>
      </c>
      <c r="D599" s="26" t="s">
        <v>22</v>
      </c>
      <c r="E599" s="26" t="s">
        <v>13</v>
      </c>
      <c r="F599" s="26">
        <v>0.14366816066806748</v>
      </c>
      <c r="G599" s="27">
        <v>5.8245793580795471E-2</v>
      </c>
      <c r="H599" s="27"/>
      <c r="I599" s="27"/>
      <c r="J599" s="2"/>
    </row>
    <row r="600" spans="1:10" x14ac:dyDescent="0.45">
      <c r="A600" s="26" t="s">
        <v>307</v>
      </c>
      <c r="B600" s="26">
        <v>2022</v>
      </c>
      <c r="C600" s="26">
        <v>31</v>
      </c>
      <c r="D600" s="26" t="s">
        <v>70</v>
      </c>
      <c r="E600" s="26" t="s">
        <v>13</v>
      </c>
      <c r="F600" s="26">
        <v>4.7156135332518372E-3</v>
      </c>
      <c r="G600" s="29">
        <v>1.5886906113076146E-3</v>
      </c>
      <c r="H600" s="35"/>
      <c r="I600" s="34"/>
      <c r="J600" s="2"/>
    </row>
    <row r="601" spans="1:10" hidden="1" x14ac:dyDescent="0.45">
      <c r="A601" s="26" t="s">
        <v>294</v>
      </c>
      <c r="B601" s="26">
        <v>2003</v>
      </c>
      <c r="C601" s="26">
        <v>29</v>
      </c>
      <c r="D601" s="26" t="s">
        <v>114</v>
      </c>
      <c r="E601" s="26" t="s">
        <v>17</v>
      </c>
      <c r="F601" s="26">
        <v>0.2011338153253496</v>
      </c>
      <c r="G601" s="29">
        <v>5.7315347845832899E-2</v>
      </c>
      <c r="H601" s="35"/>
      <c r="I601" s="34"/>
      <c r="J601" s="2"/>
    </row>
    <row r="602" spans="1:10" hidden="1" x14ac:dyDescent="0.45">
      <c r="A602" s="24" t="s">
        <v>390</v>
      </c>
      <c r="B602" s="24">
        <v>1972</v>
      </c>
      <c r="C602" s="24">
        <v>24</v>
      </c>
      <c r="D602" s="24" t="s">
        <v>40</v>
      </c>
      <c r="E602" s="24" t="s">
        <v>13</v>
      </c>
      <c r="F602" s="24">
        <v>0.13231895206987526</v>
      </c>
      <c r="G602" s="25">
        <v>5.7232102983314687E-2</v>
      </c>
      <c r="H602" s="25"/>
      <c r="I602" s="25"/>
      <c r="J602" s="2"/>
    </row>
    <row r="603" spans="1:10" hidden="1" x14ac:dyDescent="0.45">
      <c r="A603" s="26" t="s">
        <v>535</v>
      </c>
      <c r="B603" s="26">
        <v>2000</v>
      </c>
      <c r="C603" s="26">
        <v>25</v>
      </c>
      <c r="D603" s="26" t="s">
        <v>46</v>
      </c>
      <c r="E603" s="26" t="s">
        <v>17</v>
      </c>
      <c r="F603" s="26">
        <v>0.19795598296188496</v>
      </c>
      <c r="G603" s="29">
        <v>5.71236368230542E-2</v>
      </c>
      <c r="H603" s="35"/>
      <c r="I603" s="34"/>
      <c r="J603" s="2"/>
    </row>
    <row r="604" spans="1:10" hidden="1" x14ac:dyDescent="0.45">
      <c r="A604" s="24" t="s">
        <v>229</v>
      </c>
      <c r="B604" s="24">
        <v>1954</v>
      </c>
      <c r="C604" s="24">
        <v>29</v>
      </c>
      <c r="D604" s="24" t="s">
        <v>22</v>
      </c>
      <c r="E604" s="24" t="s">
        <v>13</v>
      </c>
      <c r="F604" s="24">
        <v>4.9096414468511422E-2</v>
      </c>
      <c r="G604" s="25">
        <v>5.6477651905866254E-2</v>
      </c>
      <c r="H604" s="25"/>
      <c r="I604" s="25"/>
      <c r="J604" s="2"/>
    </row>
    <row r="605" spans="1:10" hidden="1" x14ac:dyDescent="0.45">
      <c r="A605" s="26" t="s">
        <v>335</v>
      </c>
      <c r="B605" s="26">
        <v>1976</v>
      </c>
      <c r="C605" s="26">
        <v>31</v>
      </c>
      <c r="D605" s="26" t="s">
        <v>22</v>
      </c>
      <c r="E605" s="26" t="s">
        <v>13</v>
      </c>
      <c r="F605" s="26">
        <v>6.1651740351270801E-2</v>
      </c>
      <c r="G605" s="27">
        <v>5.6374829394958338E-2</v>
      </c>
      <c r="H605" s="27"/>
      <c r="I605" s="27"/>
      <c r="J605" s="2"/>
    </row>
    <row r="606" spans="1:10" hidden="1" x14ac:dyDescent="0.45">
      <c r="A606" s="26" t="s">
        <v>609</v>
      </c>
      <c r="B606" s="26">
        <v>2021</v>
      </c>
      <c r="C606" s="26">
        <v>26</v>
      </c>
      <c r="D606" s="26" t="s">
        <v>127</v>
      </c>
      <c r="E606" s="26" t="s">
        <v>13</v>
      </c>
      <c r="F606" s="26">
        <v>9.3943746321257557E-2</v>
      </c>
      <c r="G606" s="29">
        <v>5.5066991550288644E-2</v>
      </c>
      <c r="H606" s="35"/>
      <c r="I606" s="34"/>
      <c r="J606" s="2"/>
    </row>
    <row r="607" spans="1:10" hidden="1" x14ac:dyDescent="0.45">
      <c r="A607" s="26" t="s">
        <v>72</v>
      </c>
      <c r="B607" s="26">
        <v>2017</v>
      </c>
      <c r="C607" s="26">
        <v>33</v>
      </c>
      <c r="D607" s="26" t="s">
        <v>73</v>
      </c>
      <c r="E607" s="26" t="s">
        <v>17</v>
      </c>
      <c r="F607" s="26">
        <v>9.4250270665635585E-2</v>
      </c>
      <c r="G607" s="29">
        <v>5.4828623632637963E-2</v>
      </c>
      <c r="H607" s="35"/>
      <c r="I607" s="34"/>
      <c r="J607" s="2"/>
    </row>
    <row r="608" spans="1:10" hidden="1" x14ac:dyDescent="0.45">
      <c r="A608" s="26" t="s">
        <v>294</v>
      </c>
      <c r="B608" s="26">
        <v>2001</v>
      </c>
      <c r="C608" s="26">
        <v>27</v>
      </c>
      <c r="D608" s="26" t="s">
        <v>114</v>
      </c>
      <c r="E608" s="26" t="s">
        <v>17</v>
      </c>
      <c r="F608" s="26">
        <v>0.32985846820867021</v>
      </c>
      <c r="G608" s="29">
        <v>5.4599734385307623E-2</v>
      </c>
      <c r="H608" s="35"/>
      <c r="I608" s="34"/>
      <c r="J608" s="2"/>
    </row>
    <row r="609" spans="1:10" hidden="1" x14ac:dyDescent="0.45">
      <c r="A609" s="26" t="s">
        <v>345</v>
      </c>
      <c r="B609" s="26">
        <v>2008</v>
      </c>
      <c r="C609" s="26">
        <v>28</v>
      </c>
      <c r="D609" s="26" t="s">
        <v>346</v>
      </c>
      <c r="E609" s="26" t="s">
        <v>13</v>
      </c>
      <c r="F609" s="26">
        <v>2.1118346622411712E-2</v>
      </c>
      <c r="G609" s="29">
        <v>5.4572913924936815E-2</v>
      </c>
      <c r="H609" s="35"/>
      <c r="I609" s="34"/>
      <c r="J609" s="2"/>
    </row>
    <row r="610" spans="1:10" hidden="1" x14ac:dyDescent="0.45">
      <c r="A610" s="26" t="s">
        <v>664</v>
      </c>
      <c r="B610" s="26">
        <v>2019</v>
      </c>
      <c r="C610" s="26">
        <v>30</v>
      </c>
      <c r="D610" s="26" t="s">
        <v>22</v>
      </c>
      <c r="E610" s="26" t="s">
        <v>13</v>
      </c>
      <c r="F610" s="26">
        <v>8.4870979055911844E-2</v>
      </c>
      <c r="G610" s="29">
        <v>5.4506715036885242E-2</v>
      </c>
      <c r="H610" s="35"/>
      <c r="I610" s="34"/>
      <c r="J610" s="2"/>
    </row>
    <row r="611" spans="1:10" hidden="1" x14ac:dyDescent="0.45">
      <c r="A611" s="26" t="s">
        <v>457</v>
      </c>
      <c r="B611" s="26">
        <v>1983</v>
      </c>
      <c r="C611" s="26">
        <v>26</v>
      </c>
      <c r="D611" s="26" t="s">
        <v>59</v>
      </c>
      <c r="E611" s="26" t="s">
        <v>13</v>
      </c>
      <c r="F611" s="26">
        <v>8.802413310626056E-2</v>
      </c>
      <c r="G611" s="27">
        <v>5.4231661527580292E-2</v>
      </c>
      <c r="H611" s="27"/>
      <c r="I611" s="27"/>
      <c r="J611" s="2"/>
    </row>
    <row r="612" spans="1:10" hidden="1" x14ac:dyDescent="0.45">
      <c r="A612" s="26" t="s">
        <v>72</v>
      </c>
      <c r="B612" s="26">
        <v>2015</v>
      </c>
      <c r="C612" s="26">
        <v>31</v>
      </c>
      <c r="D612" s="26" t="s">
        <v>73</v>
      </c>
      <c r="E612" s="26" t="s">
        <v>17</v>
      </c>
      <c r="F612" s="26">
        <v>0.10227940716758502</v>
      </c>
      <c r="G612" s="29">
        <v>5.4202879198036451E-2</v>
      </c>
      <c r="H612" s="35"/>
      <c r="I612" s="34"/>
      <c r="J612" s="2"/>
    </row>
    <row r="613" spans="1:10" hidden="1" x14ac:dyDescent="0.45">
      <c r="A613" s="26" t="s">
        <v>78</v>
      </c>
      <c r="B613" s="26">
        <v>2011</v>
      </c>
      <c r="C613" s="26">
        <v>31</v>
      </c>
      <c r="D613" s="26" t="s">
        <v>25</v>
      </c>
      <c r="E613" s="26" t="s">
        <v>17</v>
      </c>
      <c r="F613" s="26">
        <v>0.11386178183085616</v>
      </c>
      <c r="G613" s="29">
        <v>5.4164106610066293E-2</v>
      </c>
      <c r="H613" s="35"/>
      <c r="I613" s="34"/>
      <c r="J613" s="2"/>
    </row>
    <row r="614" spans="1:10" hidden="1" x14ac:dyDescent="0.45">
      <c r="A614" s="24" t="s">
        <v>506</v>
      </c>
      <c r="B614" s="24">
        <v>1976</v>
      </c>
      <c r="C614" s="24">
        <v>27</v>
      </c>
      <c r="D614" s="24" t="s">
        <v>22</v>
      </c>
      <c r="E614" s="24" t="s">
        <v>13</v>
      </c>
      <c r="F614" s="24">
        <v>5.8586210049413584E-2</v>
      </c>
      <c r="G614" s="25">
        <v>5.3571684718301801E-2</v>
      </c>
      <c r="H614" s="25"/>
      <c r="I614" s="25"/>
      <c r="J614" s="2"/>
    </row>
    <row r="615" spans="1:10" hidden="1" x14ac:dyDescent="0.45">
      <c r="A615" s="26" t="s">
        <v>465</v>
      </c>
      <c r="B615" s="26">
        <v>1973</v>
      </c>
      <c r="C615" s="26">
        <v>29</v>
      </c>
      <c r="D615" s="26" t="s">
        <v>43</v>
      </c>
      <c r="E615" s="26" t="s">
        <v>13</v>
      </c>
      <c r="F615" s="26">
        <v>5.4534152643248381E-2</v>
      </c>
      <c r="G615" s="27">
        <v>5.3403899937954691E-2</v>
      </c>
      <c r="H615" s="27"/>
      <c r="I615" s="27"/>
      <c r="J615" s="2"/>
    </row>
    <row r="616" spans="1:10" hidden="1" x14ac:dyDescent="0.45">
      <c r="A616" s="24" t="s">
        <v>463</v>
      </c>
      <c r="B616" s="24">
        <v>1984</v>
      </c>
      <c r="C616" s="24">
        <v>32</v>
      </c>
      <c r="D616" s="24" t="s">
        <v>40</v>
      </c>
      <c r="E616" s="24" t="s">
        <v>13</v>
      </c>
      <c r="F616" s="24">
        <v>8.577076737520134E-2</v>
      </c>
      <c r="G616" s="25">
        <v>5.3227582556446121E-2</v>
      </c>
      <c r="H616" s="25"/>
      <c r="I616" s="25"/>
      <c r="J616" s="2"/>
    </row>
    <row r="617" spans="1:10" hidden="1" x14ac:dyDescent="0.45">
      <c r="A617" s="26" t="s">
        <v>284</v>
      </c>
      <c r="B617" s="26">
        <v>2013</v>
      </c>
      <c r="C617" s="26">
        <v>34</v>
      </c>
      <c r="D617" s="26" t="s">
        <v>70</v>
      </c>
      <c r="E617" s="26" t="s">
        <v>13</v>
      </c>
      <c r="F617" s="26">
        <v>0.16896490093828917</v>
      </c>
      <c r="G617" s="29">
        <v>5.3121725440406782E-2</v>
      </c>
      <c r="H617" s="35"/>
      <c r="I617" s="34"/>
      <c r="J617" s="2"/>
    </row>
    <row r="618" spans="1:10" hidden="1" x14ac:dyDescent="0.45">
      <c r="A618" s="24" t="s">
        <v>390</v>
      </c>
      <c r="B618" s="24">
        <v>1977</v>
      </c>
      <c r="C618" s="24">
        <v>29</v>
      </c>
      <c r="D618" s="24" t="s">
        <v>40</v>
      </c>
      <c r="E618" s="24" t="s">
        <v>13</v>
      </c>
      <c r="F618" s="24">
        <v>7.9824316637274781E-2</v>
      </c>
      <c r="G618" s="25">
        <v>5.3035245395847253E-2</v>
      </c>
      <c r="H618" s="25"/>
      <c r="I618" s="25"/>
      <c r="J618" s="2"/>
    </row>
    <row r="619" spans="1:10" hidden="1" x14ac:dyDescent="0.45">
      <c r="A619" s="26" t="s">
        <v>360</v>
      </c>
      <c r="B619" s="26">
        <v>1986</v>
      </c>
      <c r="C619" s="26">
        <v>26</v>
      </c>
      <c r="D619" s="26" t="s">
        <v>55</v>
      </c>
      <c r="E619" s="26" t="s">
        <v>13</v>
      </c>
      <c r="F619" s="26">
        <v>0.12947925106189137</v>
      </c>
      <c r="G619" s="27">
        <v>5.2493340871615703E-2</v>
      </c>
      <c r="H619" s="27"/>
      <c r="I619" s="27"/>
      <c r="J619" s="2"/>
    </row>
    <row r="620" spans="1:10" hidden="1" x14ac:dyDescent="0.45">
      <c r="A620" s="24" t="s">
        <v>122</v>
      </c>
      <c r="B620" s="24">
        <v>1991</v>
      </c>
      <c r="C620" s="24">
        <v>23</v>
      </c>
      <c r="D620" s="24" t="s">
        <v>31</v>
      </c>
      <c r="E620" s="24" t="s">
        <v>13</v>
      </c>
      <c r="F620" s="24">
        <v>0.17816029603655523</v>
      </c>
      <c r="G620" s="25">
        <v>5.2431194199755081E-2</v>
      </c>
      <c r="H620" s="25"/>
      <c r="I620" s="25"/>
      <c r="J620" s="2"/>
    </row>
    <row r="621" spans="1:10" hidden="1" x14ac:dyDescent="0.45">
      <c r="A621" s="26" t="s">
        <v>410</v>
      </c>
      <c r="B621" s="26">
        <v>1996</v>
      </c>
      <c r="C621" s="26">
        <v>29</v>
      </c>
      <c r="D621" s="26" t="s">
        <v>235</v>
      </c>
      <c r="E621" s="26" t="s">
        <v>13</v>
      </c>
      <c r="F621" s="26">
        <v>0.2009384862315422</v>
      </c>
      <c r="G621" s="29">
        <v>5.1748791362732457E-2</v>
      </c>
      <c r="H621" s="35"/>
      <c r="I621" s="34"/>
      <c r="J621" s="2"/>
    </row>
    <row r="622" spans="1:10" hidden="1" x14ac:dyDescent="0.45">
      <c r="A622" s="24" t="s">
        <v>328</v>
      </c>
      <c r="B622" s="24">
        <v>1973</v>
      </c>
      <c r="C622" s="24">
        <v>27</v>
      </c>
      <c r="D622" s="24" t="s">
        <v>22</v>
      </c>
      <c r="E622" s="24" t="s">
        <v>13</v>
      </c>
      <c r="F622" s="24">
        <v>5.2423519380400262E-2</v>
      </c>
      <c r="G622" s="25">
        <v>5.1337010803136261E-2</v>
      </c>
      <c r="H622" s="25"/>
      <c r="I622" s="25"/>
      <c r="J622" s="2"/>
    </row>
    <row r="623" spans="1:10" hidden="1" x14ac:dyDescent="0.45">
      <c r="A623" s="26" t="s">
        <v>328</v>
      </c>
      <c r="B623" s="26">
        <v>1973</v>
      </c>
      <c r="C623" s="26">
        <v>27</v>
      </c>
      <c r="D623" s="26" t="s">
        <v>22</v>
      </c>
      <c r="E623" s="26" t="s">
        <v>13</v>
      </c>
      <c r="F623" s="26">
        <v>5.2423519380400262E-2</v>
      </c>
      <c r="G623" s="27">
        <v>5.1337010803136261E-2</v>
      </c>
      <c r="H623" s="27"/>
      <c r="I623" s="27"/>
      <c r="J623" s="2"/>
    </row>
    <row r="624" spans="1:10" hidden="1" x14ac:dyDescent="0.45">
      <c r="A624" s="24" t="s">
        <v>142</v>
      </c>
      <c r="B624" s="24">
        <v>1980</v>
      </c>
      <c r="C624" s="24">
        <v>25</v>
      </c>
      <c r="D624" s="24" t="s">
        <v>301</v>
      </c>
      <c r="E624" s="24" t="s">
        <v>17</v>
      </c>
      <c r="F624" s="24">
        <v>5.3594576666669315E-2</v>
      </c>
      <c r="G624" s="25">
        <v>5.0947164646749199E-2</v>
      </c>
      <c r="H624" s="25"/>
      <c r="I624" s="25"/>
      <c r="J624" s="2"/>
    </row>
    <row r="625" spans="1:10" hidden="1" x14ac:dyDescent="0.45">
      <c r="A625" s="26" t="s">
        <v>646</v>
      </c>
      <c r="B625" s="26">
        <v>1998</v>
      </c>
      <c r="C625" s="26">
        <v>37</v>
      </c>
      <c r="D625" s="26" t="s">
        <v>19</v>
      </c>
      <c r="E625" s="26" t="s">
        <v>17</v>
      </c>
      <c r="F625" s="26">
        <v>0.28761819435769009</v>
      </c>
      <c r="G625" s="29">
        <v>5.089756351527093E-2</v>
      </c>
      <c r="H625" s="35"/>
      <c r="I625" s="34"/>
      <c r="J625" s="2"/>
    </row>
    <row r="626" spans="1:10" hidden="1" x14ac:dyDescent="0.45">
      <c r="A626" s="26" t="s">
        <v>646</v>
      </c>
      <c r="B626" s="26">
        <v>1998</v>
      </c>
      <c r="C626" s="26">
        <v>37</v>
      </c>
      <c r="D626" s="26" t="s">
        <v>19</v>
      </c>
      <c r="E626" s="26" t="s">
        <v>17</v>
      </c>
      <c r="F626" s="26">
        <v>0.28761819435769009</v>
      </c>
      <c r="G626" s="29">
        <v>5.089756351527093E-2</v>
      </c>
      <c r="H626" s="35"/>
      <c r="I626" s="34"/>
      <c r="J626" s="2"/>
    </row>
    <row r="627" spans="1:10" hidden="1" x14ac:dyDescent="0.45">
      <c r="A627" s="26" t="s">
        <v>329</v>
      </c>
      <c r="B627" s="26">
        <v>1957</v>
      </c>
      <c r="C627" s="26">
        <v>25</v>
      </c>
      <c r="D627" s="26" t="s">
        <v>226</v>
      </c>
      <c r="E627" s="26" t="s">
        <v>17</v>
      </c>
      <c r="F627" s="26">
        <v>0.14348217643470693</v>
      </c>
      <c r="G627" s="27">
        <v>5.0768505219478115E-2</v>
      </c>
      <c r="H627" s="27"/>
      <c r="I627" s="27"/>
      <c r="J627" s="2"/>
    </row>
    <row r="628" spans="1:10" hidden="1" x14ac:dyDescent="0.45">
      <c r="A628" s="26" t="s">
        <v>326</v>
      </c>
      <c r="B628" s="26">
        <v>2000</v>
      </c>
      <c r="C628" s="26">
        <v>23</v>
      </c>
      <c r="D628" s="26" t="s">
        <v>19</v>
      </c>
      <c r="E628" s="26" t="s">
        <v>17</v>
      </c>
      <c r="F628" s="26">
        <v>0.17474544315182183</v>
      </c>
      <c r="G628" s="29">
        <v>5.0425832458978102E-2</v>
      </c>
      <c r="H628" s="35"/>
      <c r="I628" s="34"/>
      <c r="J628" s="2"/>
    </row>
    <row r="629" spans="1:10" hidden="1" x14ac:dyDescent="0.45">
      <c r="A629" s="26" t="s">
        <v>416</v>
      </c>
      <c r="B629" s="26">
        <v>1966</v>
      </c>
      <c r="C629" s="26">
        <v>27</v>
      </c>
      <c r="D629" s="26" t="s">
        <v>76</v>
      </c>
      <c r="E629" s="26" t="s">
        <v>13</v>
      </c>
      <c r="F629" s="26">
        <v>6.4140699486519334E-2</v>
      </c>
      <c r="G629" s="27">
        <v>4.9711136712442601E-2</v>
      </c>
      <c r="H629" s="27"/>
      <c r="I629" s="27"/>
      <c r="J629" s="2"/>
    </row>
    <row r="630" spans="1:10" hidden="1" x14ac:dyDescent="0.45">
      <c r="A630" s="24" t="s">
        <v>329</v>
      </c>
      <c r="B630" s="24">
        <v>1954</v>
      </c>
      <c r="C630" s="24">
        <v>22</v>
      </c>
      <c r="D630" s="24" t="s">
        <v>226</v>
      </c>
      <c r="E630" s="24" t="s">
        <v>17</v>
      </c>
      <c r="F630" s="24">
        <v>0.14662269781622031</v>
      </c>
      <c r="G630" s="25">
        <v>4.959716990636262E-2</v>
      </c>
      <c r="H630" s="25"/>
      <c r="I630" s="25"/>
      <c r="J630" s="2"/>
    </row>
    <row r="631" spans="1:10" hidden="1" x14ac:dyDescent="0.45">
      <c r="A631" s="26" t="s">
        <v>154</v>
      </c>
      <c r="B631" s="26">
        <v>1977</v>
      </c>
      <c r="C631" s="26">
        <v>24</v>
      </c>
      <c r="D631" s="26" t="s">
        <v>155</v>
      </c>
      <c r="E631" s="26" t="s">
        <v>13</v>
      </c>
      <c r="F631" s="26">
        <v>7.4480934013908526E-2</v>
      </c>
      <c r="G631" s="27">
        <v>4.9485104027749346E-2</v>
      </c>
      <c r="H631" s="27"/>
      <c r="I631" s="27"/>
      <c r="J631" s="2"/>
    </row>
    <row r="632" spans="1:10" hidden="1" x14ac:dyDescent="0.45">
      <c r="A632" s="26" t="s">
        <v>405</v>
      </c>
      <c r="B632" s="26">
        <v>2021</v>
      </c>
      <c r="C632" s="26">
        <v>22</v>
      </c>
      <c r="D632" s="26" t="s">
        <v>57</v>
      </c>
      <c r="E632" s="26" t="s">
        <v>17</v>
      </c>
      <c r="F632" s="26">
        <v>8.422944609049797E-2</v>
      </c>
      <c r="G632" s="29">
        <v>4.9414209555497218E-2</v>
      </c>
      <c r="H632" s="35"/>
      <c r="I632" s="34"/>
      <c r="J632" s="2"/>
    </row>
    <row r="633" spans="1:10" hidden="1" x14ac:dyDescent="0.45">
      <c r="A633" s="26" t="s">
        <v>371</v>
      </c>
      <c r="B633" s="26">
        <v>1995</v>
      </c>
      <c r="C633" s="26">
        <v>31</v>
      </c>
      <c r="D633" s="26" t="s">
        <v>94</v>
      </c>
      <c r="E633" s="26" t="s">
        <v>13</v>
      </c>
      <c r="F633" s="26">
        <v>6.4400620750908827E-2</v>
      </c>
      <c r="G633" s="29">
        <v>4.9033846877498774E-2</v>
      </c>
      <c r="H633" s="35"/>
      <c r="I633" s="34"/>
      <c r="J633" s="2"/>
    </row>
    <row r="634" spans="1:10" hidden="1" x14ac:dyDescent="0.45">
      <c r="A634" s="24" t="s">
        <v>420</v>
      </c>
      <c r="B634" s="24">
        <v>1951</v>
      </c>
      <c r="C634" s="24">
        <v>27</v>
      </c>
      <c r="D634" s="24" t="s">
        <v>235</v>
      </c>
      <c r="E634" s="24" t="s">
        <v>13</v>
      </c>
      <c r="F634" s="24">
        <v>2.0231348118054425E-3</v>
      </c>
      <c r="G634" s="25">
        <v>4.8873665307455044E-2</v>
      </c>
      <c r="H634" s="25"/>
      <c r="I634" s="25"/>
      <c r="J634" s="2"/>
    </row>
    <row r="635" spans="1:10" hidden="1" x14ac:dyDescent="0.45">
      <c r="A635" s="26" t="s">
        <v>124</v>
      </c>
      <c r="B635" s="26">
        <v>2000</v>
      </c>
      <c r="C635" s="26">
        <v>32</v>
      </c>
      <c r="D635" s="26" t="s">
        <v>46</v>
      </c>
      <c r="E635" s="26" t="s">
        <v>17</v>
      </c>
      <c r="F635" s="26">
        <v>0.16832856599647872</v>
      </c>
      <c r="G635" s="29">
        <v>4.8574131112671476E-2</v>
      </c>
      <c r="H635" s="35"/>
      <c r="I635" s="34"/>
      <c r="J635" s="2"/>
    </row>
    <row r="636" spans="1:10" hidden="1" x14ac:dyDescent="0.45">
      <c r="A636" s="26" t="s">
        <v>449</v>
      </c>
      <c r="B636" s="26">
        <v>2000</v>
      </c>
      <c r="C636" s="26">
        <v>31</v>
      </c>
      <c r="D636" s="26" t="s">
        <v>37</v>
      </c>
      <c r="E636" s="26" t="s">
        <v>17</v>
      </c>
      <c r="F636" s="26">
        <v>0.16820198520005386</v>
      </c>
      <c r="G636" s="29">
        <v>4.8537604025510189E-2</v>
      </c>
      <c r="H636" s="35"/>
      <c r="I636" s="34"/>
      <c r="J636" s="2"/>
    </row>
    <row r="637" spans="1:10" hidden="1" x14ac:dyDescent="0.45">
      <c r="A637" s="26" t="s">
        <v>1016</v>
      </c>
      <c r="B637" s="26">
        <v>1950</v>
      </c>
      <c r="C637" s="26">
        <v>27</v>
      </c>
      <c r="D637" s="26" t="s">
        <v>59</v>
      </c>
      <c r="E637" s="26" t="s">
        <v>13</v>
      </c>
      <c r="F637" s="26">
        <v>5.7497169754956124E-3</v>
      </c>
      <c r="G637" s="27">
        <v>4.8108769094562853E-2</v>
      </c>
      <c r="H637" s="27"/>
      <c r="I637" s="27"/>
      <c r="J637" s="2"/>
    </row>
    <row r="638" spans="1:10" hidden="1" x14ac:dyDescent="0.45">
      <c r="A638" s="26" t="s">
        <v>122</v>
      </c>
      <c r="B638" s="26">
        <v>1995</v>
      </c>
      <c r="C638" s="26">
        <v>27</v>
      </c>
      <c r="D638" s="26" t="s">
        <v>31</v>
      </c>
      <c r="E638" s="26" t="s">
        <v>13</v>
      </c>
      <c r="F638" s="26">
        <v>6.2653090672420961E-2</v>
      </c>
      <c r="G638" s="29">
        <v>4.7703298797631265E-2</v>
      </c>
      <c r="H638" s="35"/>
      <c r="I638" s="34"/>
      <c r="J638" s="2"/>
    </row>
    <row r="639" spans="1:10" hidden="1" x14ac:dyDescent="0.45">
      <c r="A639" s="26" t="s">
        <v>387</v>
      </c>
      <c r="B639" s="26">
        <v>2002</v>
      </c>
      <c r="C639" s="26">
        <v>30</v>
      </c>
      <c r="D639" s="26" t="s">
        <v>40</v>
      </c>
      <c r="E639" s="26" t="s">
        <v>13</v>
      </c>
      <c r="F639" s="26">
        <v>0.18723542782751879</v>
      </c>
      <c r="G639" s="29">
        <v>4.7471608485667095E-2</v>
      </c>
      <c r="H639" s="35"/>
      <c r="I639" s="34"/>
      <c r="J639" s="2"/>
    </row>
    <row r="640" spans="1:10" hidden="1" x14ac:dyDescent="0.45">
      <c r="A640" s="26" t="s">
        <v>344</v>
      </c>
      <c r="B640" s="26">
        <v>2000</v>
      </c>
      <c r="C640" s="26">
        <v>23</v>
      </c>
      <c r="D640" s="26" t="s">
        <v>89</v>
      </c>
      <c r="E640" s="26" t="s">
        <v>13</v>
      </c>
      <c r="F640" s="26">
        <v>0.10495397915298443</v>
      </c>
      <c r="G640" s="29">
        <v>4.7441056914896869E-2</v>
      </c>
      <c r="H640" s="35"/>
      <c r="I640" s="34"/>
      <c r="J640" s="2"/>
    </row>
    <row r="641" spans="1:10" hidden="1" x14ac:dyDescent="0.45">
      <c r="A641" s="26" t="s">
        <v>316</v>
      </c>
      <c r="B641" s="26">
        <v>1988</v>
      </c>
      <c r="C641" s="26">
        <v>36</v>
      </c>
      <c r="D641" s="26" t="s">
        <v>22</v>
      </c>
      <c r="E641" s="26" t="s">
        <v>13</v>
      </c>
      <c r="F641" s="26">
        <v>0.14110757287067358</v>
      </c>
      <c r="G641" s="27">
        <v>4.7076562995047144E-2</v>
      </c>
      <c r="H641" s="27"/>
      <c r="I641" s="27"/>
      <c r="J641" s="2"/>
    </row>
    <row r="642" spans="1:10" hidden="1" x14ac:dyDescent="0.45">
      <c r="A642" s="26" t="s">
        <v>324</v>
      </c>
      <c r="B642" s="26">
        <v>2004</v>
      </c>
      <c r="C642" s="26">
        <v>27</v>
      </c>
      <c r="D642" s="26" t="s">
        <v>451</v>
      </c>
      <c r="E642" s="26" t="s">
        <v>13</v>
      </c>
      <c r="F642" s="26">
        <v>8.8154169321050607E-2</v>
      </c>
      <c r="G642" s="29">
        <v>4.6808472377945491E-2</v>
      </c>
      <c r="H642" s="35"/>
      <c r="I642" s="34"/>
      <c r="J642" s="2"/>
    </row>
    <row r="643" spans="1:10" hidden="1" x14ac:dyDescent="0.45">
      <c r="A643" s="26" t="s">
        <v>423</v>
      </c>
      <c r="B643" s="26">
        <v>2002</v>
      </c>
      <c r="C643" s="26">
        <v>29</v>
      </c>
      <c r="D643" s="26" t="s">
        <v>37</v>
      </c>
      <c r="E643" s="26" t="s">
        <v>17</v>
      </c>
      <c r="F643" s="26">
        <v>0.13602624357137422</v>
      </c>
      <c r="G643" s="29">
        <v>4.6333955481610067E-2</v>
      </c>
      <c r="H643" s="35"/>
      <c r="I643" s="34"/>
      <c r="J643" s="2"/>
    </row>
    <row r="644" spans="1:10" hidden="1" x14ac:dyDescent="0.45">
      <c r="A644" s="26" t="s">
        <v>468</v>
      </c>
      <c r="B644" s="26">
        <v>1999</v>
      </c>
      <c r="C644" s="26">
        <v>28</v>
      </c>
      <c r="D644" s="26" t="s">
        <v>62</v>
      </c>
      <c r="E644" s="26" t="s">
        <v>17</v>
      </c>
      <c r="F644" s="26">
        <v>6.7292135610502873E-2</v>
      </c>
      <c r="G644" s="29">
        <v>4.626182332501344E-2</v>
      </c>
      <c r="H644" s="35"/>
      <c r="I644" s="34"/>
      <c r="J644" s="2"/>
    </row>
    <row r="645" spans="1:10" hidden="1" x14ac:dyDescent="0.45">
      <c r="A645" s="26" t="s">
        <v>284</v>
      </c>
      <c r="B645" s="26">
        <v>2010</v>
      </c>
      <c r="C645" s="26">
        <v>31</v>
      </c>
      <c r="D645" s="26" t="s">
        <v>40</v>
      </c>
      <c r="E645" s="26" t="s">
        <v>13</v>
      </c>
      <c r="F645" s="26">
        <v>0.1166274891953953</v>
      </c>
      <c r="G645" s="29">
        <v>4.6099118886613659E-2</v>
      </c>
      <c r="H645" s="35"/>
      <c r="I645" s="34"/>
      <c r="J645" s="2"/>
    </row>
    <row r="646" spans="1:10" hidden="1" x14ac:dyDescent="0.45">
      <c r="A646" s="26" t="s">
        <v>326</v>
      </c>
      <c r="B646" s="26">
        <v>2005</v>
      </c>
      <c r="C646" s="26">
        <v>28</v>
      </c>
      <c r="D646" s="26" t="s">
        <v>19</v>
      </c>
      <c r="E646" s="26" t="s">
        <v>17</v>
      </c>
      <c r="F646" s="26">
        <v>9.7537701695509973E-2</v>
      </c>
      <c r="G646" s="29">
        <v>4.6093725719723665E-2</v>
      </c>
      <c r="H646" s="35"/>
      <c r="I646" s="34"/>
      <c r="J646" s="2"/>
    </row>
    <row r="647" spans="1:10" hidden="1" x14ac:dyDescent="0.45">
      <c r="A647" s="26" t="s">
        <v>368</v>
      </c>
      <c r="B647" s="26">
        <v>1948</v>
      </c>
      <c r="C647" s="26">
        <v>35</v>
      </c>
      <c r="D647" s="26" t="s">
        <v>233</v>
      </c>
      <c r="E647" s="26" t="s">
        <v>17</v>
      </c>
      <c r="F647" s="26">
        <v>4.9896558121228722E-2</v>
      </c>
      <c r="G647" s="27">
        <v>4.5990925657332912E-2</v>
      </c>
      <c r="H647" s="27"/>
      <c r="I647" s="27"/>
      <c r="J647" s="2"/>
    </row>
    <row r="648" spans="1:10" hidden="1" x14ac:dyDescent="0.45">
      <c r="A648" s="24" t="s">
        <v>643</v>
      </c>
      <c r="B648" s="24">
        <v>1986</v>
      </c>
      <c r="C648" s="24">
        <v>26</v>
      </c>
      <c r="D648" s="24" t="s">
        <v>235</v>
      </c>
      <c r="E648" s="24" t="s">
        <v>13</v>
      </c>
      <c r="F648" s="24">
        <v>0.11304334292536765</v>
      </c>
      <c r="G648" s="25">
        <v>4.58299123974064E-2</v>
      </c>
      <c r="H648" s="25"/>
      <c r="I648" s="25"/>
      <c r="J648" s="2"/>
    </row>
    <row r="649" spans="1:10" hidden="1" x14ac:dyDescent="0.45">
      <c r="A649" s="26" t="s">
        <v>517</v>
      </c>
      <c r="B649" s="26">
        <v>2005</v>
      </c>
      <c r="C649" s="26">
        <v>29</v>
      </c>
      <c r="D649" s="26" t="s">
        <v>40</v>
      </c>
      <c r="E649" s="26" t="s">
        <v>13</v>
      </c>
      <c r="F649" s="26">
        <v>6.2597599355822139E-2</v>
      </c>
      <c r="G649" s="29">
        <v>4.5323598928410223E-2</v>
      </c>
      <c r="H649" s="35"/>
      <c r="I649" s="34"/>
      <c r="J649" s="2"/>
    </row>
    <row r="650" spans="1:10" hidden="1" x14ac:dyDescent="0.45">
      <c r="A650" s="26" t="s">
        <v>521</v>
      </c>
      <c r="B650" s="26">
        <v>2012</v>
      </c>
      <c r="C650" s="26">
        <v>28</v>
      </c>
      <c r="D650" s="26" t="s">
        <v>117</v>
      </c>
      <c r="E650" s="26" t="s">
        <v>17</v>
      </c>
      <c r="F650" s="26">
        <v>0.12114080886679245</v>
      </c>
      <c r="G650" s="29">
        <v>4.5109662099847729E-2</v>
      </c>
      <c r="H650" s="35"/>
      <c r="I650" s="34"/>
      <c r="J650" s="2"/>
    </row>
    <row r="651" spans="1:10" hidden="1" x14ac:dyDescent="0.45">
      <c r="A651" s="26" t="s">
        <v>358</v>
      </c>
      <c r="B651" s="26">
        <v>1961</v>
      </c>
      <c r="C651" s="26">
        <v>27</v>
      </c>
      <c r="D651" s="26" t="s">
        <v>59</v>
      </c>
      <c r="E651" s="26" t="s">
        <v>13</v>
      </c>
      <c r="F651" s="26">
        <v>0.16591442808180659</v>
      </c>
      <c r="G651" s="27">
        <v>4.4831488280812126E-2</v>
      </c>
      <c r="H651" s="27"/>
      <c r="I651" s="27"/>
      <c r="J651" s="2"/>
    </row>
    <row r="652" spans="1:10" hidden="1" x14ac:dyDescent="0.45">
      <c r="A652" s="24" t="s">
        <v>459</v>
      </c>
      <c r="B652" s="24">
        <v>1977</v>
      </c>
      <c r="C652" s="24">
        <v>32</v>
      </c>
      <c r="D652" s="24" t="s">
        <v>37</v>
      </c>
      <c r="E652" s="24" t="s">
        <v>17</v>
      </c>
      <c r="F652" s="24">
        <v>6.0181582975777019E-2</v>
      </c>
      <c r="G652" s="25">
        <v>4.4757735041862104E-2</v>
      </c>
      <c r="H652" s="25"/>
      <c r="I652" s="25"/>
      <c r="J652" s="2"/>
    </row>
    <row r="653" spans="1:10" hidden="1" x14ac:dyDescent="0.45">
      <c r="A653" s="26" t="s">
        <v>293</v>
      </c>
      <c r="B653" s="26">
        <v>2018</v>
      </c>
      <c r="C653" s="26">
        <v>24</v>
      </c>
      <c r="D653" s="26" t="s">
        <v>46</v>
      </c>
      <c r="E653" s="26" t="s">
        <v>13</v>
      </c>
      <c r="F653" s="26">
        <v>0.17567656218709077</v>
      </c>
      <c r="G653" s="29">
        <v>4.4372873397028861E-2</v>
      </c>
      <c r="H653" s="35"/>
      <c r="I653" s="34"/>
      <c r="J653" s="2"/>
    </row>
    <row r="654" spans="1:10" hidden="1" x14ac:dyDescent="0.45">
      <c r="A654" s="24" t="s">
        <v>289</v>
      </c>
      <c r="B654" s="24">
        <v>1986</v>
      </c>
      <c r="C654" s="24">
        <v>28</v>
      </c>
      <c r="D654" s="24" t="s">
        <v>40</v>
      </c>
      <c r="E654" s="24" t="s">
        <v>13</v>
      </c>
      <c r="F654" s="24">
        <v>0.10834741273491219</v>
      </c>
      <c r="G654" s="25">
        <v>4.3926093351688719E-2</v>
      </c>
      <c r="H654" s="25"/>
      <c r="I654" s="25"/>
      <c r="J654" s="2"/>
    </row>
    <row r="655" spans="1:10" x14ac:dyDescent="0.45">
      <c r="A655" s="26" t="s">
        <v>645</v>
      </c>
      <c r="B655" s="26">
        <v>2022</v>
      </c>
      <c r="C655" s="26">
        <v>25</v>
      </c>
      <c r="D655" s="26" t="s">
        <v>46</v>
      </c>
      <c r="E655" s="26" t="s">
        <v>13</v>
      </c>
      <c r="F655" s="26">
        <v>9.1591586365598896E-4</v>
      </c>
      <c r="G655" s="29">
        <v>3.0857213447993236E-4</v>
      </c>
      <c r="H655" s="35"/>
      <c r="I655" s="34"/>
      <c r="J655" s="2"/>
    </row>
    <row r="656" spans="1:10" hidden="1" x14ac:dyDescent="0.45">
      <c r="A656" s="24" t="s">
        <v>169</v>
      </c>
      <c r="B656" s="24">
        <v>1976</v>
      </c>
      <c r="C656" s="24">
        <v>27</v>
      </c>
      <c r="D656" s="24" t="s">
        <v>73</v>
      </c>
      <c r="E656" s="24" t="s">
        <v>17</v>
      </c>
      <c r="F656" s="24">
        <v>9.1451950781408192E-2</v>
      </c>
      <c r="G656" s="25">
        <v>4.3090647203417959E-2</v>
      </c>
      <c r="H656" s="25"/>
      <c r="I656" s="25"/>
      <c r="J656" s="2"/>
    </row>
    <row r="657" spans="1:10" hidden="1" x14ac:dyDescent="0.45">
      <c r="A657" s="26" t="s">
        <v>78</v>
      </c>
      <c r="B657" s="26">
        <v>2002</v>
      </c>
      <c r="C657" s="26">
        <v>22</v>
      </c>
      <c r="D657" s="26" t="s">
        <v>25</v>
      </c>
      <c r="E657" s="26" t="s">
        <v>17</v>
      </c>
      <c r="F657" s="26">
        <v>0.12597971517027043</v>
      </c>
      <c r="G657" s="29">
        <v>4.2911855543687247E-2</v>
      </c>
      <c r="H657" s="35"/>
      <c r="I657" s="34"/>
      <c r="J657" s="2"/>
    </row>
    <row r="658" spans="1:10" hidden="1" x14ac:dyDescent="0.45">
      <c r="A658" s="24" t="s">
        <v>362</v>
      </c>
      <c r="B658" s="24">
        <v>1983</v>
      </c>
      <c r="C658" s="24">
        <v>23</v>
      </c>
      <c r="D658" s="24" t="s">
        <v>301</v>
      </c>
      <c r="E658" s="24" t="s">
        <v>17</v>
      </c>
      <c r="F658" s="24">
        <v>7.3051546380893381E-2</v>
      </c>
      <c r="G658" s="25">
        <v>4.2842534540846064E-2</v>
      </c>
      <c r="H658" s="25"/>
      <c r="I658" s="25"/>
      <c r="J658" s="2"/>
    </row>
    <row r="659" spans="1:10" x14ac:dyDescent="0.45">
      <c r="A659" s="26" t="s">
        <v>683</v>
      </c>
      <c r="B659" s="26">
        <v>2022</v>
      </c>
      <c r="C659" s="26">
        <v>24</v>
      </c>
      <c r="D659" s="26" t="s">
        <v>235</v>
      </c>
      <c r="E659" s="26" t="s">
        <v>13</v>
      </c>
      <c r="F659" s="26">
        <v>4.5755033815842068E-4</v>
      </c>
      <c r="G659" s="29">
        <v>1.5414874889707947E-4</v>
      </c>
      <c r="H659" s="35"/>
      <c r="I659" s="34"/>
      <c r="J659" s="2"/>
    </row>
    <row r="660" spans="1:10" hidden="1" x14ac:dyDescent="0.45">
      <c r="A660" s="26" t="s">
        <v>80</v>
      </c>
      <c r="B660" s="26">
        <v>2011</v>
      </c>
      <c r="C660" s="26">
        <v>27</v>
      </c>
      <c r="D660" s="26" t="s">
        <v>40</v>
      </c>
      <c r="E660" s="26" t="s">
        <v>13</v>
      </c>
      <c r="F660" s="26">
        <v>0.12994351461631548</v>
      </c>
      <c r="G660" s="29">
        <v>4.1753478670156864E-2</v>
      </c>
      <c r="H660" s="35"/>
      <c r="I660" s="34"/>
      <c r="J660" s="2"/>
    </row>
    <row r="661" spans="1:10" hidden="1" x14ac:dyDescent="0.45">
      <c r="A661" s="26" t="s">
        <v>205</v>
      </c>
      <c r="B661" s="26">
        <v>1968</v>
      </c>
      <c r="C661" s="26">
        <v>37</v>
      </c>
      <c r="D661" s="26" t="s">
        <v>65</v>
      </c>
      <c r="E661" s="26" t="s">
        <v>17</v>
      </c>
      <c r="F661" s="26">
        <v>6.9290609140620366E-2</v>
      </c>
      <c r="G661" s="27">
        <v>4.161284939766445E-2</v>
      </c>
      <c r="H661" s="27"/>
      <c r="I661" s="27"/>
      <c r="J661" s="2"/>
    </row>
    <row r="662" spans="1:10" hidden="1" x14ac:dyDescent="0.45">
      <c r="A662" s="24" t="s">
        <v>611</v>
      </c>
      <c r="B662" s="24">
        <v>1977</v>
      </c>
      <c r="C662" s="24">
        <v>26</v>
      </c>
      <c r="D662" s="24" t="s">
        <v>76</v>
      </c>
      <c r="E662" s="24" t="s">
        <v>13</v>
      </c>
      <c r="F662" s="24">
        <v>6.2482157091379373E-2</v>
      </c>
      <c r="G662" s="25">
        <v>4.1513121236740912E-2</v>
      </c>
      <c r="H662" s="25"/>
      <c r="I662" s="25"/>
      <c r="J662" s="2"/>
    </row>
    <row r="663" spans="1:10" hidden="1" x14ac:dyDescent="0.45">
      <c r="A663" s="26" t="s">
        <v>330</v>
      </c>
      <c r="B663" s="26">
        <v>1950</v>
      </c>
      <c r="C663" s="26">
        <v>27</v>
      </c>
      <c r="D663" s="26" t="s">
        <v>62</v>
      </c>
      <c r="E663" s="26" t="s">
        <v>17</v>
      </c>
      <c r="F663" s="26">
        <v>1.2366393666808454E-2</v>
      </c>
      <c r="G663" s="27">
        <v>4.1405376510234654E-2</v>
      </c>
      <c r="H663" s="27"/>
      <c r="I663" s="27"/>
      <c r="J663" s="2"/>
    </row>
    <row r="664" spans="1:10" hidden="1" x14ac:dyDescent="0.45">
      <c r="A664" s="24" t="s">
        <v>355</v>
      </c>
      <c r="B664" s="24">
        <v>1974</v>
      </c>
      <c r="C664" s="24">
        <v>32</v>
      </c>
      <c r="D664" s="24" t="s">
        <v>37</v>
      </c>
      <c r="E664" s="24" t="s">
        <v>17</v>
      </c>
      <c r="F664" s="24">
        <v>6.4851360267304523E-2</v>
      </c>
      <c r="G664" s="25">
        <v>4.1402968635990578E-2</v>
      </c>
      <c r="H664" s="25"/>
      <c r="I664" s="25"/>
      <c r="J664" s="2"/>
    </row>
    <row r="665" spans="1:10" hidden="1" x14ac:dyDescent="0.45">
      <c r="A665" s="26" t="s">
        <v>371</v>
      </c>
      <c r="B665" s="26">
        <v>1997</v>
      </c>
      <c r="C665" s="26">
        <v>33</v>
      </c>
      <c r="D665" s="26" t="s">
        <v>757</v>
      </c>
      <c r="E665" s="26" t="s">
        <v>17</v>
      </c>
      <c r="F665" s="26">
        <v>0.151443627182034</v>
      </c>
      <c r="G665" s="29">
        <v>4.1383553331244743E-2</v>
      </c>
      <c r="H665" s="35"/>
      <c r="I665" s="34"/>
      <c r="J665" s="2"/>
    </row>
    <row r="666" spans="1:10" hidden="1" x14ac:dyDescent="0.45">
      <c r="A666" s="26" t="s">
        <v>321</v>
      </c>
      <c r="B666" s="26">
        <v>2014</v>
      </c>
      <c r="C666" s="26">
        <v>33</v>
      </c>
      <c r="D666" s="26" t="s">
        <v>55</v>
      </c>
      <c r="E666" s="26" t="s">
        <v>13</v>
      </c>
      <c r="F666" s="26">
        <v>0.14126786996088567</v>
      </c>
      <c r="G666" s="29">
        <v>4.0822177668632373E-2</v>
      </c>
      <c r="H666" s="35"/>
      <c r="I666" s="34"/>
      <c r="J666" s="2"/>
    </row>
    <row r="667" spans="1:10" hidden="1" x14ac:dyDescent="0.45">
      <c r="A667" s="26" t="s">
        <v>179</v>
      </c>
      <c r="B667" s="26">
        <v>1976</v>
      </c>
      <c r="C667" s="26">
        <v>30</v>
      </c>
      <c r="D667" s="26" t="s">
        <v>127</v>
      </c>
      <c r="E667" s="26" t="s">
        <v>13</v>
      </c>
      <c r="F667" s="26">
        <v>4.4383642445318297E-2</v>
      </c>
      <c r="G667" s="27">
        <v>4.0584746781281662E-2</v>
      </c>
      <c r="H667" s="27"/>
      <c r="I667" s="27"/>
      <c r="J667" s="2"/>
    </row>
    <row r="668" spans="1:10" hidden="1" x14ac:dyDescent="0.45">
      <c r="A668" s="24" t="s">
        <v>150</v>
      </c>
      <c r="B668" s="24">
        <v>1989</v>
      </c>
      <c r="C668" s="24">
        <v>29</v>
      </c>
      <c r="D668" s="24" t="s">
        <v>52</v>
      </c>
      <c r="E668" s="24" t="s">
        <v>17</v>
      </c>
      <c r="F668" s="24">
        <v>0.14099097863188087</v>
      </c>
      <c r="G668" s="25">
        <v>4.0502074582844536E-2</v>
      </c>
      <c r="H668" s="25"/>
      <c r="I668" s="25"/>
      <c r="J668" s="2"/>
    </row>
    <row r="669" spans="1:10" hidden="1" x14ac:dyDescent="0.45">
      <c r="A669" s="26" t="s">
        <v>751</v>
      </c>
      <c r="B669" s="26">
        <v>1978</v>
      </c>
      <c r="C669" s="26">
        <v>31</v>
      </c>
      <c r="D669" s="26" t="s">
        <v>43</v>
      </c>
      <c r="E669" s="26" t="s">
        <v>13</v>
      </c>
      <c r="F669" s="26">
        <v>4.2580288292473734E-2</v>
      </c>
      <c r="G669" s="27">
        <v>4.0455761343721724E-2</v>
      </c>
      <c r="H669" s="27"/>
      <c r="I669" s="27"/>
      <c r="J669" s="2"/>
    </row>
    <row r="670" spans="1:10" hidden="1" x14ac:dyDescent="0.45">
      <c r="A670" s="26" t="s">
        <v>633</v>
      </c>
      <c r="B670" s="26">
        <v>1996</v>
      </c>
      <c r="C670" s="26">
        <v>31</v>
      </c>
      <c r="D670" s="26" t="s">
        <v>117</v>
      </c>
      <c r="E670" s="26" t="s">
        <v>17</v>
      </c>
      <c r="F670" s="26">
        <v>0.21625736008535001</v>
      </c>
      <c r="G670" s="29">
        <v>4.0442585876530372E-2</v>
      </c>
      <c r="H670" s="35"/>
      <c r="I670" s="34"/>
      <c r="J670" s="2"/>
    </row>
    <row r="671" spans="1:10" hidden="1" x14ac:dyDescent="0.45">
      <c r="A671" s="26" t="s">
        <v>183</v>
      </c>
      <c r="B671" s="26">
        <v>1965</v>
      </c>
      <c r="C671" s="26">
        <v>23</v>
      </c>
      <c r="D671" s="26" t="s">
        <v>28</v>
      </c>
      <c r="E671" s="26" t="s">
        <v>17</v>
      </c>
      <c r="F671" s="26">
        <v>0.1386198754560625</v>
      </c>
      <c r="G671" s="27">
        <v>3.9777056366751821E-2</v>
      </c>
      <c r="H671" s="27"/>
      <c r="I671" s="27"/>
      <c r="J671" s="2"/>
    </row>
    <row r="672" spans="1:10" hidden="1" x14ac:dyDescent="0.45">
      <c r="A672" s="26" t="s">
        <v>613</v>
      </c>
      <c r="B672" s="26">
        <v>2001</v>
      </c>
      <c r="C672" s="26">
        <v>30</v>
      </c>
      <c r="D672" s="26" t="s">
        <v>117</v>
      </c>
      <c r="E672" s="26" t="s">
        <v>17</v>
      </c>
      <c r="F672" s="26">
        <v>0.23969174046713124</v>
      </c>
      <c r="G672" s="29">
        <v>3.9674910985090989E-2</v>
      </c>
      <c r="H672" s="35"/>
      <c r="I672" s="34"/>
      <c r="J672" s="2"/>
    </row>
    <row r="673" spans="1:10" hidden="1" x14ac:dyDescent="0.45">
      <c r="A673" s="26" t="s">
        <v>54</v>
      </c>
      <c r="B673" s="26">
        <v>2016</v>
      </c>
      <c r="C673" s="26">
        <v>30</v>
      </c>
      <c r="D673" s="26" t="s">
        <v>55</v>
      </c>
      <c r="E673" s="26" t="s">
        <v>13</v>
      </c>
      <c r="F673" s="26">
        <v>0.17677432435214063</v>
      </c>
      <c r="G673" s="29">
        <v>3.9538242455381088E-2</v>
      </c>
      <c r="H673" s="35"/>
      <c r="I673" s="34"/>
      <c r="J673" s="2"/>
    </row>
    <row r="674" spans="1:10" hidden="1" x14ac:dyDescent="0.45">
      <c r="A674" s="26" t="s">
        <v>78</v>
      </c>
      <c r="B674" s="26">
        <v>2001</v>
      </c>
      <c r="C674" s="26">
        <v>21</v>
      </c>
      <c r="D674" s="26" t="s">
        <v>25</v>
      </c>
      <c r="E674" s="26" t="s">
        <v>17</v>
      </c>
      <c r="F674" s="26">
        <v>0.23606079665991084</v>
      </c>
      <c r="G674" s="29">
        <v>3.9073899986286499E-2</v>
      </c>
      <c r="H674" s="35"/>
      <c r="I674" s="34"/>
      <c r="J674" s="2"/>
    </row>
    <row r="675" spans="1:10" hidden="1" x14ac:dyDescent="0.45">
      <c r="A675" s="26" t="s">
        <v>370</v>
      </c>
      <c r="B675" s="26">
        <v>2016</v>
      </c>
      <c r="C675" s="26">
        <v>23</v>
      </c>
      <c r="D675" s="26" t="s">
        <v>127</v>
      </c>
      <c r="E675" s="26" t="s">
        <v>13</v>
      </c>
      <c r="F675" s="26">
        <v>0.17378009277272097</v>
      </c>
      <c r="G675" s="29">
        <v>3.886853742560073E-2</v>
      </c>
      <c r="H675" s="35"/>
      <c r="I675" s="34"/>
      <c r="J675" s="2"/>
    </row>
    <row r="676" spans="1:10" hidden="1" x14ac:dyDescent="0.45">
      <c r="A676" s="26" t="s">
        <v>93</v>
      </c>
      <c r="B676" s="26">
        <v>2005</v>
      </c>
      <c r="C676" s="26">
        <v>31</v>
      </c>
      <c r="D676" s="26" t="s">
        <v>127</v>
      </c>
      <c r="E676" s="26" t="s">
        <v>13</v>
      </c>
      <c r="F676" s="26">
        <v>5.3679072769369125E-2</v>
      </c>
      <c r="G676" s="29">
        <v>3.8866167234599368E-2</v>
      </c>
      <c r="H676" s="35"/>
      <c r="I676" s="34"/>
      <c r="J676" s="2"/>
    </row>
    <row r="677" spans="1:10" hidden="1" x14ac:dyDescent="0.45">
      <c r="A677" s="26" t="s">
        <v>617</v>
      </c>
      <c r="B677" s="26">
        <v>1970</v>
      </c>
      <c r="C677" s="26">
        <v>30</v>
      </c>
      <c r="D677" s="26" t="s">
        <v>19</v>
      </c>
      <c r="E677" s="26" t="s">
        <v>17</v>
      </c>
      <c r="F677" s="26">
        <v>9.2723384949007559E-2</v>
      </c>
      <c r="G677" s="27">
        <v>3.8641605989530058E-2</v>
      </c>
      <c r="H677" s="27"/>
      <c r="I677" s="27"/>
      <c r="J677" s="2"/>
    </row>
    <row r="678" spans="1:10" hidden="1" x14ac:dyDescent="0.45">
      <c r="A678" s="26" t="s">
        <v>297</v>
      </c>
      <c r="B678" s="26">
        <v>1998</v>
      </c>
      <c r="C678" s="26">
        <v>29</v>
      </c>
      <c r="D678" s="26" t="s">
        <v>536</v>
      </c>
      <c r="E678" s="26" t="s">
        <v>17</v>
      </c>
      <c r="F678" s="26">
        <v>0.21792825520334294</v>
      </c>
      <c r="G678" s="29">
        <v>3.8565074910351375E-2</v>
      </c>
      <c r="H678" s="35"/>
      <c r="I678" s="34"/>
      <c r="J678" s="2"/>
    </row>
    <row r="679" spans="1:10" hidden="1" x14ac:dyDescent="0.45">
      <c r="A679" s="26" t="s">
        <v>404</v>
      </c>
      <c r="B679" s="26">
        <v>1990</v>
      </c>
      <c r="C679" s="26">
        <v>34</v>
      </c>
      <c r="D679" s="26" t="s">
        <v>37</v>
      </c>
      <c r="E679" s="26" t="s">
        <v>17</v>
      </c>
      <c r="F679" s="26">
        <v>8.0012913054565121E-2</v>
      </c>
      <c r="G679" s="27">
        <v>3.8444140835637526E-2</v>
      </c>
      <c r="H679" s="27"/>
      <c r="I679" s="27"/>
      <c r="J679" s="2"/>
    </row>
    <row r="680" spans="1:10" hidden="1" x14ac:dyDescent="0.45">
      <c r="A680" s="24" t="s">
        <v>120</v>
      </c>
      <c r="B680" s="24">
        <v>1991</v>
      </c>
      <c r="C680" s="24">
        <v>27</v>
      </c>
      <c r="D680" s="24" t="s">
        <v>73</v>
      </c>
      <c r="E680" s="24" t="s">
        <v>17</v>
      </c>
      <c r="F680" s="24">
        <v>1.8531387321314135E-2</v>
      </c>
      <c r="G680" s="25">
        <v>3.8212261723334202E-2</v>
      </c>
      <c r="H680" s="25"/>
      <c r="I680" s="25"/>
      <c r="J680" s="2"/>
    </row>
    <row r="681" spans="1:10" hidden="1" x14ac:dyDescent="0.45">
      <c r="A681" s="26" t="s">
        <v>802</v>
      </c>
      <c r="B681" s="26">
        <v>1970</v>
      </c>
      <c r="C681" s="26">
        <v>26</v>
      </c>
      <c r="D681" s="26" t="s">
        <v>117</v>
      </c>
      <c r="E681" s="26" t="s">
        <v>17</v>
      </c>
      <c r="F681" s="26">
        <v>9.1333386042557446E-2</v>
      </c>
      <c r="G681" s="27">
        <v>3.8062336907642449E-2</v>
      </c>
      <c r="H681" s="27"/>
      <c r="I681" s="27"/>
      <c r="J681" s="2"/>
    </row>
    <row r="682" spans="1:10" hidden="1" x14ac:dyDescent="0.45">
      <c r="A682" s="26" t="s">
        <v>392</v>
      </c>
      <c r="B682" s="26">
        <v>2003</v>
      </c>
      <c r="C682" s="26">
        <v>31</v>
      </c>
      <c r="D682" s="26" t="s">
        <v>55</v>
      </c>
      <c r="E682" s="26" t="s">
        <v>13</v>
      </c>
      <c r="F682" s="26">
        <v>7.3610015650781471E-2</v>
      </c>
      <c r="G682" s="29">
        <v>3.8046754702963981E-2</v>
      </c>
      <c r="H682" s="35"/>
      <c r="I682" s="34"/>
      <c r="J682" s="2"/>
    </row>
    <row r="683" spans="1:10" hidden="1" x14ac:dyDescent="0.45">
      <c r="A683" s="26" t="s">
        <v>522</v>
      </c>
      <c r="B683" s="26">
        <v>2023</v>
      </c>
      <c r="C683" s="26">
        <v>26</v>
      </c>
      <c r="D683" s="26" t="s">
        <v>19</v>
      </c>
      <c r="E683" s="26" t="s">
        <v>17</v>
      </c>
      <c r="F683" s="26">
        <v>0.1250657944097413</v>
      </c>
      <c r="G683" s="29">
        <v>3.7824239657248487E-2</v>
      </c>
      <c r="H683" s="35"/>
      <c r="I683" s="34"/>
      <c r="J683" s="2"/>
    </row>
    <row r="684" spans="1:10" hidden="1" x14ac:dyDescent="0.45">
      <c r="A684" s="24" t="s">
        <v>325</v>
      </c>
      <c r="B684" s="24">
        <v>1959</v>
      </c>
      <c r="C684" s="24">
        <v>35</v>
      </c>
      <c r="D684" s="24" t="s">
        <v>235</v>
      </c>
      <c r="E684" s="24" t="s">
        <v>13</v>
      </c>
      <c r="F684" s="24">
        <v>4.6985483326175076E-3</v>
      </c>
      <c r="G684" s="25">
        <v>3.7688291988315102E-2</v>
      </c>
      <c r="H684" s="25"/>
      <c r="I684" s="25"/>
      <c r="J684" s="2"/>
    </row>
    <row r="685" spans="1:10" hidden="1" x14ac:dyDescent="0.45">
      <c r="A685" s="26" t="s">
        <v>290</v>
      </c>
      <c r="B685" s="26">
        <v>2009</v>
      </c>
      <c r="C685" s="26">
        <v>30</v>
      </c>
      <c r="D685" s="26" t="s">
        <v>28</v>
      </c>
      <c r="E685" s="26" t="s">
        <v>17</v>
      </c>
      <c r="F685" s="26">
        <v>9.1278136633999321E-2</v>
      </c>
      <c r="G685" s="29">
        <v>3.7569314162704974E-2</v>
      </c>
      <c r="H685" s="35"/>
      <c r="I685" s="34"/>
      <c r="J685" s="2"/>
    </row>
    <row r="686" spans="1:10" hidden="1" x14ac:dyDescent="0.45">
      <c r="A686" s="24" t="s">
        <v>333</v>
      </c>
      <c r="B686" s="24">
        <v>1974</v>
      </c>
      <c r="C686" s="24">
        <v>23</v>
      </c>
      <c r="D686" s="24" t="s">
        <v>46</v>
      </c>
      <c r="E686" s="24" t="s">
        <v>17</v>
      </c>
      <c r="F686" s="24">
        <v>5.8116848497122682E-2</v>
      </c>
      <c r="G686" s="25">
        <v>3.7103463144505577E-2</v>
      </c>
      <c r="H686" s="25"/>
      <c r="I686" s="25"/>
      <c r="J686" s="2"/>
    </row>
    <row r="687" spans="1:10" hidden="1" x14ac:dyDescent="0.45">
      <c r="A687" s="26" t="s">
        <v>355</v>
      </c>
      <c r="B687" s="26">
        <v>1968</v>
      </c>
      <c r="C687" s="26">
        <v>26</v>
      </c>
      <c r="D687" s="26" t="s">
        <v>46</v>
      </c>
      <c r="E687" s="26" t="s">
        <v>17</v>
      </c>
      <c r="F687" s="26">
        <v>6.1701008228897833E-2</v>
      </c>
      <c r="G687" s="27">
        <v>3.7054873596254728E-2</v>
      </c>
      <c r="H687" s="27"/>
      <c r="I687" s="27"/>
      <c r="J687" s="2"/>
    </row>
    <row r="688" spans="1:10" hidden="1" x14ac:dyDescent="0.45">
      <c r="A688" s="26" t="s">
        <v>58</v>
      </c>
      <c r="B688" s="26">
        <v>2014</v>
      </c>
      <c r="C688" s="26">
        <v>31</v>
      </c>
      <c r="D688" s="26" t="s">
        <v>59</v>
      </c>
      <c r="E688" s="26" t="s">
        <v>13</v>
      </c>
      <c r="F688" s="26">
        <v>0.12783734183483769</v>
      </c>
      <c r="G688" s="29">
        <v>3.6941157833783177E-2</v>
      </c>
      <c r="H688" s="35"/>
      <c r="I688" s="34"/>
      <c r="J688" s="2"/>
    </row>
    <row r="689" spans="1:10" hidden="1" x14ac:dyDescent="0.45">
      <c r="A689" s="26" t="s">
        <v>58</v>
      </c>
      <c r="B689" s="26">
        <v>2014</v>
      </c>
      <c r="C689" s="26">
        <v>31</v>
      </c>
      <c r="D689" s="26" t="s">
        <v>59</v>
      </c>
      <c r="E689" s="26" t="s">
        <v>13</v>
      </c>
      <c r="F689" s="26">
        <v>0.12783734183483769</v>
      </c>
      <c r="G689" s="29">
        <v>3.6941157833783177E-2</v>
      </c>
      <c r="H689" s="35"/>
      <c r="I689" s="34"/>
      <c r="J689" s="2"/>
    </row>
    <row r="690" spans="1:10" hidden="1" x14ac:dyDescent="0.45">
      <c r="A690" s="24" t="s">
        <v>305</v>
      </c>
      <c r="B690" s="24">
        <v>1984</v>
      </c>
      <c r="C690" s="24">
        <v>24</v>
      </c>
      <c r="D690" s="24" t="s">
        <v>117</v>
      </c>
      <c r="E690" s="24" t="s">
        <v>17</v>
      </c>
      <c r="F690" s="24">
        <v>5.1309151246432962E-2</v>
      </c>
      <c r="G690" s="25">
        <v>3.6736490922349187E-2</v>
      </c>
      <c r="H690" s="25"/>
      <c r="I690" s="25"/>
      <c r="J690" s="2"/>
    </row>
    <row r="691" spans="1:10" hidden="1" x14ac:dyDescent="0.45">
      <c r="A691" s="26" t="s">
        <v>470</v>
      </c>
      <c r="B691" s="26">
        <v>1998</v>
      </c>
      <c r="C691" s="26">
        <v>32</v>
      </c>
      <c r="D691" s="26" t="s">
        <v>117</v>
      </c>
      <c r="E691" s="26" t="s">
        <v>17</v>
      </c>
      <c r="F691" s="26">
        <v>0.2070128485421561</v>
      </c>
      <c r="G691" s="29">
        <v>3.6633459961326803E-2</v>
      </c>
      <c r="H691" s="35"/>
      <c r="I691" s="34"/>
      <c r="J691" s="2"/>
    </row>
    <row r="692" spans="1:10" hidden="1" x14ac:dyDescent="0.45">
      <c r="A692" s="26" t="s">
        <v>428</v>
      </c>
      <c r="B692" s="26">
        <v>2018</v>
      </c>
      <c r="C692" s="26">
        <v>25</v>
      </c>
      <c r="D692" s="26" t="s">
        <v>114</v>
      </c>
      <c r="E692" s="26" t="s">
        <v>17</v>
      </c>
      <c r="F692" s="26">
        <v>5.5643309940610286E-2</v>
      </c>
      <c r="G692" s="29">
        <v>3.6533378563532719E-2</v>
      </c>
      <c r="H692" s="35"/>
      <c r="I692" s="34"/>
      <c r="J692" s="2"/>
    </row>
    <row r="693" spans="1:10" hidden="1" x14ac:dyDescent="0.45">
      <c r="A693" s="26" t="s">
        <v>308</v>
      </c>
      <c r="B693" s="26">
        <v>2011</v>
      </c>
      <c r="C693" s="26">
        <v>28</v>
      </c>
      <c r="D693" s="26" t="s">
        <v>22</v>
      </c>
      <c r="E693" s="26" t="s">
        <v>13</v>
      </c>
      <c r="F693" s="26">
        <v>0.11364168260123871</v>
      </c>
      <c r="G693" s="29">
        <v>3.6515370424926086E-2</v>
      </c>
      <c r="H693" s="35"/>
      <c r="I693" s="34"/>
      <c r="J693" s="2"/>
    </row>
    <row r="694" spans="1:10" hidden="1" x14ac:dyDescent="0.45">
      <c r="A694" s="26" t="s">
        <v>625</v>
      </c>
      <c r="B694" s="26">
        <v>2009</v>
      </c>
      <c r="C694" s="26">
        <v>27</v>
      </c>
      <c r="D694" s="26" t="s">
        <v>55</v>
      </c>
      <c r="E694" s="26" t="s">
        <v>13</v>
      </c>
      <c r="F694" s="26">
        <v>4.1133222703177298E-2</v>
      </c>
      <c r="G694" s="29">
        <v>3.6454060164524016E-2</v>
      </c>
      <c r="H694" s="35"/>
      <c r="I694" s="34"/>
      <c r="J694" s="2"/>
    </row>
    <row r="695" spans="1:10" hidden="1" x14ac:dyDescent="0.45">
      <c r="A695" s="26" t="s">
        <v>651</v>
      </c>
      <c r="B695" s="26">
        <v>1977</v>
      </c>
      <c r="C695" s="26">
        <v>30</v>
      </c>
      <c r="D695" s="26" t="s">
        <v>127</v>
      </c>
      <c r="E695" s="26" t="s">
        <v>13</v>
      </c>
      <c r="F695" s="26">
        <v>5.4359401611709414E-2</v>
      </c>
      <c r="G695" s="27">
        <v>3.6116365607597248E-2</v>
      </c>
      <c r="H695" s="27"/>
      <c r="I695" s="27"/>
      <c r="J695" s="2"/>
    </row>
    <row r="696" spans="1:10" hidden="1" x14ac:dyDescent="0.45">
      <c r="A696" s="26" t="s">
        <v>648</v>
      </c>
      <c r="B696" s="26">
        <v>2005</v>
      </c>
      <c r="C696" s="26">
        <v>26</v>
      </c>
      <c r="D696" s="26" t="s">
        <v>62</v>
      </c>
      <c r="E696" s="26" t="s">
        <v>17</v>
      </c>
      <c r="F696" s="26">
        <v>7.6132757929331898E-2</v>
      </c>
      <c r="G696" s="29">
        <v>3.5978318140361565E-2</v>
      </c>
      <c r="H696" s="35"/>
      <c r="I696" s="34"/>
      <c r="J696" s="2"/>
    </row>
    <row r="697" spans="1:10" hidden="1" x14ac:dyDescent="0.45">
      <c r="A697" s="26" t="s">
        <v>612</v>
      </c>
      <c r="B697" s="26">
        <v>2006</v>
      </c>
      <c r="C697" s="26">
        <v>23</v>
      </c>
      <c r="D697" s="26" t="s">
        <v>313</v>
      </c>
      <c r="E697" s="26" t="s">
        <v>17</v>
      </c>
      <c r="F697" s="26">
        <v>8.9791611533081642E-2</v>
      </c>
      <c r="G697" s="29">
        <v>3.59504199738723E-2</v>
      </c>
      <c r="H697" s="35"/>
      <c r="I697" s="34"/>
      <c r="J697" s="2"/>
    </row>
    <row r="698" spans="1:10" hidden="1" x14ac:dyDescent="0.45">
      <c r="A698" s="26" t="s">
        <v>96</v>
      </c>
      <c r="B698" s="26">
        <v>2006</v>
      </c>
      <c r="C698" s="26">
        <v>32</v>
      </c>
      <c r="D698" s="26" t="s">
        <v>97</v>
      </c>
      <c r="E698" s="26" t="s">
        <v>13</v>
      </c>
      <c r="F698" s="26">
        <v>1.7858571501134585E-2</v>
      </c>
      <c r="G698" s="29">
        <v>3.5897457485626103E-2</v>
      </c>
      <c r="H698" s="35"/>
      <c r="I698" s="34"/>
      <c r="J698" s="2"/>
    </row>
    <row r="699" spans="1:10" hidden="1" x14ac:dyDescent="0.45">
      <c r="A699" s="26" t="s">
        <v>283</v>
      </c>
      <c r="B699" s="26">
        <v>1965</v>
      </c>
      <c r="C699" s="26">
        <v>25</v>
      </c>
      <c r="D699" s="26" t="s">
        <v>52</v>
      </c>
      <c r="E699" s="26" t="s">
        <v>17</v>
      </c>
      <c r="F699" s="26">
        <v>0.12498526365667385</v>
      </c>
      <c r="G699" s="27">
        <v>3.5864596336768854E-2</v>
      </c>
      <c r="H699" s="27"/>
      <c r="I699" s="27"/>
      <c r="J699" s="2"/>
    </row>
    <row r="700" spans="1:10" hidden="1" x14ac:dyDescent="0.45">
      <c r="A700" s="26" t="s">
        <v>408</v>
      </c>
      <c r="B700" s="26">
        <v>2014</v>
      </c>
      <c r="C700" s="26">
        <v>24</v>
      </c>
      <c r="D700" s="26" t="s">
        <v>57</v>
      </c>
      <c r="E700" s="26" t="s">
        <v>17</v>
      </c>
      <c r="F700" s="26">
        <v>3.4586995505341778E-2</v>
      </c>
      <c r="G700" s="29">
        <v>3.5805445557676077E-2</v>
      </c>
      <c r="H700" s="35"/>
      <c r="I700" s="34"/>
      <c r="J700" s="2"/>
    </row>
    <row r="701" spans="1:10" hidden="1" x14ac:dyDescent="0.45">
      <c r="A701" s="26" t="s">
        <v>581</v>
      </c>
      <c r="B701" s="26">
        <v>2010</v>
      </c>
      <c r="C701" s="26">
        <v>30</v>
      </c>
      <c r="D701" s="26" t="s">
        <v>25</v>
      </c>
      <c r="E701" s="26" t="s">
        <v>17</v>
      </c>
      <c r="F701" s="26">
        <v>6.4087622273647477E-2</v>
      </c>
      <c r="G701" s="29">
        <v>3.5644437958232134E-2</v>
      </c>
      <c r="H701" s="35"/>
      <c r="I701" s="34"/>
      <c r="J701" s="2"/>
    </row>
    <row r="702" spans="1:10" hidden="1" x14ac:dyDescent="0.45">
      <c r="A702" s="26" t="s">
        <v>375</v>
      </c>
      <c r="B702" s="26">
        <v>1999</v>
      </c>
      <c r="C702" s="26">
        <v>31</v>
      </c>
      <c r="D702" s="26" t="s">
        <v>235</v>
      </c>
      <c r="E702" s="26" t="s">
        <v>13</v>
      </c>
      <c r="F702" s="26">
        <v>0.12335794837892509</v>
      </c>
      <c r="G702" s="29">
        <v>3.5566131362640314E-2</v>
      </c>
      <c r="H702" s="35"/>
      <c r="I702" s="34"/>
      <c r="J702" s="2"/>
    </row>
    <row r="703" spans="1:10" hidden="1" x14ac:dyDescent="0.45">
      <c r="A703" s="26" t="s">
        <v>401</v>
      </c>
      <c r="B703" s="26">
        <v>2007</v>
      </c>
      <c r="C703" s="26">
        <v>29</v>
      </c>
      <c r="D703" s="26" t="s">
        <v>402</v>
      </c>
      <c r="E703" s="26" t="s">
        <v>13</v>
      </c>
      <c r="F703" s="26">
        <v>7.732966648020731E-2</v>
      </c>
      <c r="G703" s="29">
        <v>3.5385985299708954E-2</v>
      </c>
      <c r="H703" s="35"/>
      <c r="I703" s="34"/>
      <c r="J703" s="2"/>
    </row>
    <row r="704" spans="1:10" hidden="1" x14ac:dyDescent="0.45">
      <c r="A704" s="24" t="s">
        <v>716</v>
      </c>
      <c r="B704" s="24">
        <v>1953</v>
      </c>
      <c r="C704" s="24">
        <v>35</v>
      </c>
      <c r="D704" s="24" t="s">
        <v>717</v>
      </c>
      <c r="E704" s="24" t="s">
        <v>13</v>
      </c>
      <c r="F704" s="24">
        <v>3.6212623212709724E-2</v>
      </c>
      <c r="G704" s="25">
        <v>3.4845063830139668E-2</v>
      </c>
      <c r="H704" s="25"/>
      <c r="I704" s="25"/>
      <c r="J704" s="2"/>
    </row>
    <row r="705" spans="1:10" hidden="1" x14ac:dyDescent="0.45">
      <c r="A705" s="26" t="s">
        <v>422</v>
      </c>
      <c r="B705" s="26">
        <v>2010</v>
      </c>
      <c r="C705" s="26">
        <v>28</v>
      </c>
      <c r="D705" s="26" t="s">
        <v>304</v>
      </c>
      <c r="E705" s="26" t="s">
        <v>13</v>
      </c>
      <c r="F705" s="26">
        <v>8.7801312808496776E-2</v>
      </c>
      <c r="G705" s="29">
        <v>3.4705052689408787E-2</v>
      </c>
      <c r="H705" s="35"/>
      <c r="I705" s="34"/>
      <c r="J705" s="2"/>
    </row>
    <row r="706" spans="1:10" hidden="1" x14ac:dyDescent="0.45">
      <c r="A706" s="26" t="s">
        <v>334</v>
      </c>
      <c r="B706" s="26">
        <v>1998</v>
      </c>
      <c r="C706" s="26">
        <v>24</v>
      </c>
      <c r="D706" s="26" t="s">
        <v>22</v>
      </c>
      <c r="E706" s="26" t="s">
        <v>13</v>
      </c>
      <c r="F706" s="26">
        <v>0.17281520223486496</v>
      </c>
      <c r="G706" s="29">
        <v>3.4451993470860226E-2</v>
      </c>
      <c r="H706" s="35"/>
      <c r="I706" s="34"/>
      <c r="J706" s="2"/>
    </row>
    <row r="707" spans="1:10" hidden="1" x14ac:dyDescent="0.45">
      <c r="A707" s="26" t="s">
        <v>329</v>
      </c>
      <c r="B707" s="26">
        <v>1956</v>
      </c>
      <c r="C707" s="26">
        <v>24</v>
      </c>
      <c r="D707" s="26" t="s">
        <v>226</v>
      </c>
      <c r="E707" s="26" t="s">
        <v>17</v>
      </c>
      <c r="F707" s="26">
        <v>2.6069845135243158E-2</v>
      </c>
      <c r="G707" s="27">
        <v>3.4235676983612906E-2</v>
      </c>
      <c r="H707" s="27"/>
      <c r="I707" s="27"/>
      <c r="J707" s="2"/>
    </row>
    <row r="708" spans="1:10" hidden="1" x14ac:dyDescent="0.45">
      <c r="A708" s="24" t="s">
        <v>406</v>
      </c>
      <c r="B708" s="24">
        <v>1952</v>
      </c>
      <c r="C708" s="24">
        <v>28</v>
      </c>
      <c r="D708" s="24" t="s">
        <v>235</v>
      </c>
      <c r="E708" s="24" t="s">
        <v>13</v>
      </c>
      <c r="F708" s="24">
        <v>2.0180979335107648E-2</v>
      </c>
      <c r="G708" s="25">
        <v>3.3787433910040049E-2</v>
      </c>
      <c r="H708" s="25"/>
      <c r="I708" s="25"/>
      <c r="J708" s="2"/>
    </row>
    <row r="709" spans="1:10" hidden="1" x14ac:dyDescent="0.45">
      <c r="A709" s="26" t="s">
        <v>142</v>
      </c>
      <c r="B709" s="26">
        <v>1981</v>
      </c>
      <c r="C709" s="26">
        <v>26</v>
      </c>
      <c r="D709" s="26" t="s">
        <v>301</v>
      </c>
      <c r="E709" s="26" t="s">
        <v>17</v>
      </c>
      <c r="F709" s="26">
        <v>2.997767695794256E-2</v>
      </c>
      <c r="G709" s="27">
        <v>3.3701916738667993E-2</v>
      </c>
      <c r="H709" s="27"/>
      <c r="I709" s="27"/>
      <c r="J709" s="2"/>
    </row>
    <row r="710" spans="1:10" hidden="1" x14ac:dyDescent="0.45">
      <c r="A710" s="24" t="s">
        <v>179</v>
      </c>
      <c r="B710" s="24">
        <v>1971</v>
      </c>
      <c r="C710" s="24">
        <v>25</v>
      </c>
      <c r="D710" s="24" t="s">
        <v>94</v>
      </c>
      <c r="E710" s="24" t="s">
        <v>13</v>
      </c>
      <c r="F710" s="24">
        <v>3.3151052556296683E-2</v>
      </c>
      <c r="G710" s="25">
        <v>3.3302537611689852E-2</v>
      </c>
      <c r="H710" s="25"/>
      <c r="I710" s="25"/>
      <c r="J710" s="2"/>
    </row>
    <row r="711" spans="1:10" hidden="1" x14ac:dyDescent="0.45">
      <c r="A711" s="26" t="s">
        <v>88</v>
      </c>
      <c r="B711" s="26">
        <v>2005</v>
      </c>
      <c r="C711" s="26">
        <v>30</v>
      </c>
      <c r="D711" s="26" t="s">
        <v>15</v>
      </c>
      <c r="E711" s="26" t="s">
        <v>13</v>
      </c>
      <c r="F711" s="26">
        <v>4.5582911186263467E-2</v>
      </c>
      <c r="G711" s="29">
        <v>3.3004166387466977E-2</v>
      </c>
      <c r="H711" s="35"/>
      <c r="I711" s="34"/>
      <c r="J711" s="2"/>
    </row>
    <row r="712" spans="1:10" hidden="1" x14ac:dyDescent="0.45">
      <c r="A712" s="24" t="s">
        <v>120</v>
      </c>
      <c r="B712" s="24">
        <v>1988</v>
      </c>
      <c r="C712" s="24">
        <v>24</v>
      </c>
      <c r="D712" s="24" t="s">
        <v>73</v>
      </c>
      <c r="E712" s="24" t="s">
        <v>17</v>
      </c>
      <c r="F712" s="24">
        <v>3.9262019914614844E-2</v>
      </c>
      <c r="G712" s="25">
        <v>3.2906213802334564E-2</v>
      </c>
      <c r="H712" s="25"/>
      <c r="I712" s="25"/>
      <c r="J712" s="2"/>
    </row>
    <row r="713" spans="1:10" hidden="1" x14ac:dyDescent="0.45">
      <c r="A713" s="26" t="s">
        <v>1020</v>
      </c>
      <c r="B713" s="26">
        <v>1963</v>
      </c>
      <c r="C713" s="26">
        <v>28</v>
      </c>
      <c r="D713" s="26" t="s">
        <v>15</v>
      </c>
      <c r="E713" s="26" t="s">
        <v>13</v>
      </c>
      <c r="F713" s="26">
        <v>2.0626796391533171E-3</v>
      </c>
      <c r="G713" s="27">
        <v>3.2635523275907373E-2</v>
      </c>
      <c r="H713" s="27"/>
      <c r="I713" s="27"/>
      <c r="J713" s="2"/>
    </row>
    <row r="714" spans="1:10" hidden="1" x14ac:dyDescent="0.45">
      <c r="A714" s="26" t="s">
        <v>61</v>
      </c>
      <c r="B714" s="26">
        <v>2015</v>
      </c>
      <c r="C714" s="26">
        <v>28</v>
      </c>
      <c r="D714" s="26" t="s">
        <v>62</v>
      </c>
      <c r="E714" s="26" t="s">
        <v>17</v>
      </c>
      <c r="F714" s="26">
        <v>6.1453833860749589E-2</v>
      </c>
      <c r="G714" s="29">
        <v>3.2567403598190624E-2</v>
      </c>
      <c r="H714" s="35"/>
      <c r="I714" s="34"/>
      <c r="J714" s="2"/>
    </row>
    <row r="715" spans="1:10" hidden="1" x14ac:dyDescent="0.45">
      <c r="A715" s="26" t="s">
        <v>61</v>
      </c>
      <c r="B715" s="26">
        <v>2015</v>
      </c>
      <c r="C715" s="26">
        <v>28</v>
      </c>
      <c r="D715" s="26" t="s">
        <v>62</v>
      </c>
      <c r="E715" s="26" t="s">
        <v>17</v>
      </c>
      <c r="F715" s="26">
        <v>6.1453833860749589E-2</v>
      </c>
      <c r="G715" s="29">
        <v>3.2567403598190624E-2</v>
      </c>
      <c r="H715" s="35"/>
      <c r="I715" s="34"/>
      <c r="J715" s="2"/>
    </row>
    <row r="716" spans="1:10" hidden="1" x14ac:dyDescent="0.45">
      <c r="A716" s="26" t="s">
        <v>281</v>
      </c>
      <c r="B716" s="26">
        <v>2004</v>
      </c>
      <c r="C716" s="26">
        <v>28</v>
      </c>
      <c r="D716" s="26" t="s">
        <v>22</v>
      </c>
      <c r="E716" s="26" t="s">
        <v>13</v>
      </c>
      <c r="F716" s="26">
        <v>6.1004394873508436E-2</v>
      </c>
      <c r="G716" s="29">
        <v>3.2392370711024555E-2</v>
      </c>
      <c r="H716" s="35"/>
      <c r="I716" s="34"/>
      <c r="J716" s="2"/>
    </row>
    <row r="717" spans="1:10" hidden="1" x14ac:dyDescent="0.45">
      <c r="A717" s="26" t="s">
        <v>171</v>
      </c>
      <c r="B717" s="26">
        <v>1973</v>
      </c>
      <c r="C717" s="26">
        <v>26</v>
      </c>
      <c r="D717" s="26" t="s">
        <v>22</v>
      </c>
      <c r="E717" s="26" t="s">
        <v>13</v>
      </c>
      <c r="F717" s="26">
        <v>3.3035895128237437E-2</v>
      </c>
      <c r="G717" s="27">
        <v>3.2351206579306409E-2</v>
      </c>
      <c r="H717" s="27"/>
      <c r="I717" s="27"/>
      <c r="J717" s="2"/>
    </row>
    <row r="718" spans="1:10" hidden="1" x14ac:dyDescent="0.45">
      <c r="A718" s="24" t="s">
        <v>144</v>
      </c>
      <c r="B718" s="24">
        <v>1975</v>
      </c>
      <c r="C718" s="24">
        <v>25</v>
      </c>
      <c r="D718" s="24" t="s">
        <v>28</v>
      </c>
      <c r="E718" s="24" t="s">
        <v>17</v>
      </c>
      <c r="F718" s="24">
        <v>4.4223845053333218E-2</v>
      </c>
      <c r="G718" s="25">
        <v>3.227476099268338E-2</v>
      </c>
      <c r="H718" s="25"/>
      <c r="I718" s="25"/>
      <c r="J718" s="2"/>
    </row>
    <row r="719" spans="1:10" hidden="1" x14ac:dyDescent="0.45">
      <c r="A719" s="26" t="s">
        <v>404</v>
      </c>
      <c r="B719" s="26">
        <v>1982</v>
      </c>
      <c r="C719" s="26">
        <v>26</v>
      </c>
      <c r="D719" s="26" t="s">
        <v>127</v>
      </c>
      <c r="E719" s="26" t="s">
        <v>13</v>
      </c>
      <c r="F719" s="26">
        <v>7.2465235427091643E-2</v>
      </c>
      <c r="G719" s="27">
        <v>3.2251148227977665E-2</v>
      </c>
      <c r="H719" s="27"/>
      <c r="I719" s="27"/>
      <c r="J719" s="2"/>
    </row>
    <row r="720" spans="1:10" hidden="1" x14ac:dyDescent="0.45">
      <c r="A720" s="24" t="s">
        <v>181</v>
      </c>
      <c r="B720" s="24">
        <v>1973</v>
      </c>
      <c r="C720" s="24">
        <v>32</v>
      </c>
      <c r="D720" s="24" t="s">
        <v>73</v>
      </c>
      <c r="E720" s="24" t="s">
        <v>17</v>
      </c>
      <c r="F720" s="24">
        <v>0.10937410201711675</v>
      </c>
      <c r="G720" s="25">
        <v>3.2238884084667171E-2</v>
      </c>
      <c r="H720" s="25"/>
      <c r="I720" s="25"/>
      <c r="J720" s="2"/>
    </row>
    <row r="721" spans="1:10" hidden="1" x14ac:dyDescent="0.45">
      <c r="A721" s="26" t="s">
        <v>290</v>
      </c>
      <c r="B721" s="26">
        <v>2007</v>
      </c>
      <c r="C721" s="26">
        <v>28</v>
      </c>
      <c r="D721" s="26" t="s">
        <v>28</v>
      </c>
      <c r="E721" s="26" t="s">
        <v>17</v>
      </c>
      <c r="F721" s="26">
        <v>5.6658121308408665E-2</v>
      </c>
      <c r="G721" s="29">
        <v>3.2040495668974385E-2</v>
      </c>
      <c r="H721" s="35"/>
      <c r="I721" s="34"/>
      <c r="J721" s="2"/>
    </row>
    <row r="722" spans="1:10" hidden="1" x14ac:dyDescent="0.45">
      <c r="A722" s="26" t="s">
        <v>667</v>
      </c>
      <c r="B722" s="26">
        <v>1998</v>
      </c>
      <c r="C722" s="26">
        <v>30</v>
      </c>
      <c r="D722" s="26" t="s">
        <v>114</v>
      </c>
      <c r="E722" s="26" t="s">
        <v>17</v>
      </c>
      <c r="F722" s="26">
        <v>0.17595661422068573</v>
      </c>
      <c r="G722" s="29">
        <v>3.1137678783602043E-2</v>
      </c>
      <c r="H722" s="35"/>
      <c r="I722" s="34"/>
      <c r="J722" s="2"/>
    </row>
    <row r="723" spans="1:10" hidden="1" x14ac:dyDescent="0.45">
      <c r="A723" s="26" t="s">
        <v>365</v>
      </c>
      <c r="B723" s="26">
        <v>2007</v>
      </c>
      <c r="C723" s="26">
        <v>26</v>
      </c>
      <c r="D723" s="26" t="s">
        <v>59</v>
      </c>
      <c r="E723" s="26" t="s">
        <v>13</v>
      </c>
      <c r="F723" s="26">
        <v>6.7561989645178233E-2</v>
      </c>
      <c r="G723" s="29">
        <v>3.0916305232161868E-2</v>
      </c>
      <c r="H723" s="35"/>
      <c r="I723" s="34"/>
      <c r="J723" s="2"/>
    </row>
    <row r="724" spans="1:10" hidden="1" x14ac:dyDescent="0.45">
      <c r="A724" s="24" t="s">
        <v>205</v>
      </c>
      <c r="B724" s="24">
        <v>1966</v>
      </c>
      <c r="C724" s="24">
        <v>35</v>
      </c>
      <c r="D724" s="24" t="s">
        <v>65</v>
      </c>
      <c r="E724" s="24" t="s">
        <v>17</v>
      </c>
      <c r="F724" s="24">
        <v>9.9602536550678814E-2</v>
      </c>
      <c r="G724" s="25">
        <v>3.0384165767339742E-2</v>
      </c>
      <c r="H724" s="25"/>
      <c r="I724" s="25"/>
      <c r="J724" s="2"/>
    </row>
    <row r="725" spans="1:10" hidden="1" x14ac:dyDescent="0.45">
      <c r="A725" s="26" t="s">
        <v>952</v>
      </c>
      <c r="B725" s="26">
        <v>1968</v>
      </c>
      <c r="C725" s="26">
        <v>26</v>
      </c>
      <c r="D725" s="26" t="s">
        <v>40</v>
      </c>
      <c r="E725" s="26" t="s">
        <v>13</v>
      </c>
      <c r="F725" s="26">
        <v>2.3299054179604983E-2</v>
      </c>
      <c r="G725" s="27">
        <v>3.0199603533910119E-2</v>
      </c>
      <c r="H725" s="27"/>
      <c r="I725" s="27"/>
      <c r="J725" s="2"/>
    </row>
    <row r="726" spans="1:10" hidden="1" x14ac:dyDescent="0.45">
      <c r="A726" s="24" t="s">
        <v>952</v>
      </c>
      <c r="B726" s="24">
        <v>1968</v>
      </c>
      <c r="C726" s="24">
        <v>26</v>
      </c>
      <c r="D726" s="24" t="s">
        <v>40</v>
      </c>
      <c r="E726" s="24" t="s">
        <v>13</v>
      </c>
      <c r="F726" s="24">
        <v>2.3299054179604983E-2</v>
      </c>
      <c r="G726" s="25">
        <v>3.0199603533910119E-2</v>
      </c>
      <c r="H726" s="25"/>
      <c r="I726" s="25"/>
      <c r="J726" s="2"/>
    </row>
    <row r="727" spans="1:10" hidden="1" x14ac:dyDescent="0.45">
      <c r="A727" s="26" t="s">
        <v>315</v>
      </c>
      <c r="B727" s="26">
        <v>1974</v>
      </c>
      <c r="C727" s="26">
        <v>25</v>
      </c>
      <c r="D727" s="26" t="s">
        <v>127</v>
      </c>
      <c r="E727" s="26" t="s">
        <v>13</v>
      </c>
      <c r="F727" s="26">
        <v>2.8193479494288336E-2</v>
      </c>
      <c r="G727" s="27">
        <v>2.9910417647449537E-2</v>
      </c>
      <c r="H727" s="27"/>
      <c r="I727" s="27"/>
      <c r="J727" s="2"/>
    </row>
    <row r="728" spans="1:10" hidden="1" x14ac:dyDescent="0.45">
      <c r="A728" s="24" t="s">
        <v>355</v>
      </c>
      <c r="B728" s="24">
        <v>1969</v>
      </c>
      <c r="C728" s="24">
        <v>27</v>
      </c>
      <c r="D728" s="24" t="s">
        <v>46</v>
      </c>
      <c r="E728" s="24" t="s">
        <v>17</v>
      </c>
      <c r="F728" s="24">
        <v>9.8765350051231854E-2</v>
      </c>
      <c r="G728" s="25">
        <v>2.9561784376534332E-2</v>
      </c>
      <c r="H728" s="25"/>
      <c r="I728" s="25"/>
      <c r="J728" s="2"/>
    </row>
    <row r="729" spans="1:10" hidden="1" x14ac:dyDescent="0.45">
      <c r="A729" s="26" t="s">
        <v>209</v>
      </c>
      <c r="B729" s="26">
        <v>1960</v>
      </c>
      <c r="C729" s="26">
        <v>29</v>
      </c>
      <c r="D729" s="26" t="s">
        <v>25</v>
      </c>
      <c r="E729" s="26" t="s">
        <v>17</v>
      </c>
      <c r="F729" s="26">
        <v>6.2545323267987618E-2</v>
      </c>
      <c r="G729" s="27">
        <v>2.9342654790744153E-2</v>
      </c>
      <c r="H729" s="27"/>
      <c r="I729" s="27"/>
      <c r="J729" s="2"/>
    </row>
    <row r="730" spans="1:10" hidden="1" x14ac:dyDescent="0.45">
      <c r="A730" s="26" t="s">
        <v>623</v>
      </c>
      <c r="B730" s="26">
        <v>2016</v>
      </c>
      <c r="C730" s="26">
        <v>29</v>
      </c>
      <c r="D730" s="26" t="s">
        <v>76</v>
      </c>
      <c r="E730" s="26" t="s">
        <v>13</v>
      </c>
      <c r="F730" s="26">
        <v>0.13091730742656527</v>
      </c>
      <c r="G730" s="29">
        <v>2.928162934072908E-2</v>
      </c>
      <c r="H730" s="35"/>
      <c r="I730" s="34"/>
      <c r="J730" s="2"/>
    </row>
    <row r="731" spans="1:10" hidden="1" x14ac:dyDescent="0.45">
      <c r="A731" s="26" t="s">
        <v>565</v>
      </c>
      <c r="B731" s="26">
        <v>1980</v>
      </c>
      <c r="C731" s="26">
        <v>33</v>
      </c>
      <c r="D731" s="26" t="s">
        <v>127</v>
      </c>
      <c r="E731" s="26" t="s">
        <v>13</v>
      </c>
      <c r="F731" s="26">
        <v>9.4002820465110548E-2</v>
      </c>
      <c r="G731" s="27">
        <v>2.921990366900468E-2</v>
      </c>
      <c r="H731" s="27"/>
      <c r="I731" s="27"/>
      <c r="J731" s="2"/>
    </row>
    <row r="732" spans="1:10" hidden="1" x14ac:dyDescent="0.45">
      <c r="A732" s="24" t="s">
        <v>407</v>
      </c>
      <c r="B732" s="24">
        <v>1975</v>
      </c>
      <c r="C732" s="24">
        <v>26</v>
      </c>
      <c r="D732" s="24" t="s">
        <v>70</v>
      </c>
      <c r="E732" s="24" t="s">
        <v>13</v>
      </c>
      <c r="F732" s="24">
        <v>3.7988419359290787E-2</v>
      </c>
      <c r="G732" s="25">
        <v>2.9173709050129507E-2</v>
      </c>
      <c r="H732" s="25"/>
      <c r="I732" s="25"/>
      <c r="J732" s="2"/>
    </row>
    <row r="733" spans="1:10" hidden="1" x14ac:dyDescent="0.45">
      <c r="A733" s="26" t="s">
        <v>289</v>
      </c>
      <c r="B733" s="26">
        <v>1983</v>
      </c>
      <c r="C733" s="26">
        <v>25</v>
      </c>
      <c r="D733" s="26" t="s">
        <v>40</v>
      </c>
      <c r="E733" s="26" t="s">
        <v>13</v>
      </c>
      <c r="F733" s="26">
        <v>4.6761331362326394E-2</v>
      </c>
      <c r="G733" s="27">
        <v>2.8809652597877676E-2</v>
      </c>
      <c r="H733" s="27"/>
      <c r="I733" s="27"/>
      <c r="J733" s="2"/>
    </row>
    <row r="734" spans="1:10" hidden="1" x14ac:dyDescent="0.45">
      <c r="A734" s="26" t="s">
        <v>543</v>
      </c>
      <c r="B734" s="26">
        <v>2015</v>
      </c>
      <c r="C734" s="26">
        <v>29</v>
      </c>
      <c r="D734" s="26" t="s">
        <v>544</v>
      </c>
      <c r="E734" s="26" t="s">
        <v>13</v>
      </c>
      <c r="F734" s="26">
        <v>9.5897790330492644E-2</v>
      </c>
      <c r="G734" s="29">
        <v>2.857938200964719E-2</v>
      </c>
      <c r="H734" s="35"/>
      <c r="I734" s="34"/>
      <c r="J734" s="2"/>
    </row>
    <row r="735" spans="1:10" hidden="1" x14ac:dyDescent="0.45">
      <c r="A735" s="26" t="s">
        <v>416</v>
      </c>
      <c r="B735" s="26">
        <v>1970</v>
      </c>
      <c r="C735" s="26">
        <v>31</v>
      </c>
      <c r="D735" s="26" t="s">
        <v>76</v>
      </c>
      <c r="E735" s="26" t="s">
        <v>13</v>
      </c>
      <c r="F735" s="26">
        <v>5.7161017491505199E-2</v>
      </c>
      <c r="G735" s="27">
        <v>2.8054117334719637E-2</v>
      </c>
      <c r="H735" s="27"/>
      <c r="I735" s="27"/>
      <c r="J735" s="2"/>
    </row>
    <row r="736" spans="1:10" hidden="1" x14ac:dyDescent="0.45">
      <c r="A736" s="24" t="s">
        <v>193</v>
      </c>
      <c r="B736" s="24">
        <v>1970</v>
      </c>
      <c r="C736" s="24">
        <v>32</v>
      </c>
      <c r="D736" s="24" t="s">
        <v>65</v>
      </c>
      <c r="E736" s="24" t="s">
        <v>17</v>
      </c>
      <c r="F736" s="24">
        <v>6.7079919733361942E-2</v>
      </c>
      <c r="G736" s="25">
        <v>2.7954930997950135E-2</v>
      </c>
      <c r="H736" s="25"/>
      <c r="I736" s="25"/>
      <c r="J736" s="2"/>
    </row>
    <row r="737" spans="1:10" hidden="1" x14ac:dyDescent="0.45">
      <c r="A737" s="26" t="s">
        <v>363</v>
      </c>
      <c r="B737" s="26">
        <v>1978</v>
      </c>
      <c r="C737" s="26">
        <v>27</v>
      </c>
      <c r="D737" s="26" t="s">
        <v>127</v>
      </c>
      <c r="E737" s="26" t="s">
        <v>13</v>
      </c>
      <c r="F737" s="26">
        <v>2.9354240950739269E-2</v>
      </c>
      <c r="G737" s="27">
        <v>2.7889622497908634E-2</v>
      </c>
      <c r="H737" s="27"/>
      <c r="I737" s="27"/>
      <c r="J737" s="2"/>
    </row>
    <row r="738" spans="1:10" hidden="1" x14ac:dyDescent="0.45">
      <c r="A738" s="24" t="s">
        <v>131</v>
      </c>
      <c r="B738" s="24">
        <v>1980</v>
      </c>
      <c r="C738" s="24">
        <v>21</v>
      </c>
      <c r="D738" s="24" t="s">
        <v>94</v>
      </c>
      <c r="E738" s="24" t="s">
        <v>13</v>
      </c>
      <c r="F738" s="24">
        <v>8.8960935932127574E-2</v>
      </c>
      <c r="G738" s="25">
        <v>2.7652680689576242E-2</v>
      </c>
      <c r="H738" s="25"/>
      <c r="I738" s="25"/>
      <c r="J738" s="2"/>
    </row>
    <row r="739" spans="1:10" hidden="1" x14ac:dyDescent="0.45">
      <c r="A739" s="26" t="s">
        <v>517</v>
      </c>
      <c r="B739" s="26">
        <v>2007</v>
      </c>
      <c r="C739" s="26">
        <v>31</v>
      </c>
      <c r="D739" s="26" t="s">
        <v>40</v>
      </c>
      <c r="E739" s="26" t="s">
        <v>13</v>
      </c>
      <c r="F739" s="26">
        <v>6.0170106503865763E-2</v>
      </c>
      <c r="G739" s="29">
        <v>2.7533786205746581E-2</v>
      </c>
      <c r="H739" s="35"/>
      <c r="I739" s="34"/>
      <c r="J739" s="2"/>
    </row>
    <row r="740" spans="1:10" hidden="1" x14ac:dyDescent="0.45">
      <c r="A740" s="26" t="s">
        <v>548</v>
      </c>
      <c r="B740" s="26">
        <v>1999</v>
      </c>
      <c r="C740" s="26">
        <v>33</v>
      </c>
      <c r="D740" s="26" t="s">
        <v>317</v>
      </c>
      <c r="E740" s="26" t="s">
        <v>17</v>
      </c>
      <c r="F740" s="26">
        <v>3.9978425890649719E-2</v>
      </c>
      <c r="G740" s="29">
        <v>2.7484264819152456E-2</v>
      </c>
      <c r="H740" s="35"/>
      <c r="I740" s="34"/>
      <c r="J740" s="2"/>
    </row>
    <row r="741" spans="1:10" hidden="1" x14ac:dyDescent="0.45">
      <c r="A741" s="26" t="s">
        <v>201</v>
      </c>
      <c r="B741" s="26">
        <v>1964</v>
      </c>
      <c r="C741" s="26">
        <v>29</v>
      </c>
      <c r="D741" s="26" t="s">
        <v>62</v>
      </c>
      <c r="E741" s="26" t="s">
        <v>17</v>
      </c>
      <c r="F741" s="26">
        <v>9.7102273124449509E-2</v>
      </c>
      <c r="G741" s="27">
        <v>2.7358149704897194E-2</v>
      </c>
      <c r="H741" s="27"/>
      <c r="I741" s="27"/>
      <c r="J741" s="2"/>
    </row>
    <row r="742" spans="1:10" hidden="1" x14ac:dyDescent="0.45">
      <c r="A742" s="24" t="s">
        <v>296</v>
      </c>
      <c r="B742" s="24">
        <v>1982</v>
      </c>
      <c r="C742" s="24">
        <v>26</v>
      </c>
      <c r="D742" s="24" t="s">
        <v>25</v>
      </c>
      <c r="E742" s="24" t="s">
        <v>17</v>
      </c>
      <c r="F742" s="24">
        <v>3.2546358704902703E-2</v>
      </c>
      <c r="G742" s="25">
        <v>2.7336937291121074E-2</v>
      </c>
      <c r="H742" s="25"/>
      <c r="I742" s="25"/>
      <c r="J742" s="2"/>
    </row>
    <row r="743" spans="1:10" hidden="1" x14ac:dyDescent="0.45">
      <c r="A743" s="26" t="s">
        <v>78</v>
      </c>
      <c r="B743" s="26">
        <v>2007</v>
      </c>
      <c r="C743" s="26">
        <v>27</v>
      </c>
      <c r="D743" s="26" t="s">
        <v>25</v>
      </c>
      <c r="E743" s="26" t="s">
        <v>17</v>
      </c>
      <c r="F743" s="26">
        <v>4.8021997713604207E-2</v>
      </c>
      <c r="G743" s="29">
        <v>2.7156717770129832E-2</v>
      </c>
      <c r="H743" s="35"/>
      <c r="I743" s="34"/>
      <c r="J743" s="2"/>
    </row>
    <row r="744" spans="1:10" hidden="1" x14ac:dyDescent="0.45">
      <c r="A744" s="26" t="s">
        <v>384</v>
      </c>
      <c r="B744" s="26">
        <v>2006</v>
      </c>
      <c r="C744" s="26">
        <v>22</v>
      </c>
      <c r="D744" s="26" t="s">
        <v>385</v>
      </c>
      <c r="E744" s="26" t="s">
        <v>17</v>
      </c>
      <c r="F744" s="26">
        <v>6.7519066944151038E-2</v>
      </c>
      <c r="G744" s="29">
        <v>2.7033024259642914E-2</v>
      </c>
      <c r="H744" s="35"/>
      <c r="I744" s="34"/>
      <c r="J744" s="2"/>
    </row>
    <row r="745" spans="1:10" hidden="1" x14ac:dyDescent="0.45">
      <c r="A745" s="26" t="s">
        <v>229</v>
      </c>
      <c r="B745" s="26">
        <v>1956</v>
      </c>
      <c r="C745" s="26">
        <v>31</v>
      </c>
      <c r="D745" s="26" t="s">
        <v>22</v>
      </c>
      <c r="E745" s="26" t="s">
        <v>13</v>
      </c>
      <c r="F745" s="26">
        <v>2.8532565713467371E-2</v>
      </c>
      <c r="G745" s="27">
        <v>2.6780038871677635E-2</v>
      </c>
      <c r="H745" s="27"/>
      <c r="I745" s="27"/>
      <c r="J745" s="2"/>
    </row>
    <row r="746" spans="1:10" hidden="1" x14ac:dyDescent="0.45">
      <c r="A746" s="24" t="s">
        <v>547</v>
      </c>
      <c r="B746" s="24">
        <v>1982</v>
      </c>
      <c r="C746" s="24">
        <v>31</v>
      </c>
      <c r="D746" s="24" t="s">
        <v>62</v>
      </c>
      <c r="E746" s="24" t="s">
        <v>17</v>
      </c>
      <c r="F746" s="24">
        <v>3.1469167141331349E-2</v>
      </c>
      <c r="G746" s="25">
        <v>2.6432162705095297E-2</v>
      </c>
      <c r="H746" s="25"/>
      <c r="I746" s="25"/>
      <c r="J746" s="2"/>
    </row>
    <row r="747" spans="1:10" hidden="1" x14ac:dyDescent="0.45">
      <c r="A747" s="26" t="s">
        <v>445</v>
      </c>
      <c r="B747" s="26">
        <v>2008</v>
      </c>
      <c r="C747" s="26">
        <v>32</v>
      </c>
      <c r="D747" s="26" t="s">
        <v>46</v>
      </c>
      <c r="E747" s="26" t="s">
        <v>17</v>
      </c>
      <c r="F747" s="26">
        <v>5.6690304317865724E-2</v>
      </c>
      <c r="G747" s="29">
        <v>2.6401513006016172E-2</v>
      </c>
      <c r="H747" s="35"/>
      <c r="I747" s="34"/>
      <c r="J747" s="2"/>
    </row>
    <row r="748" spans="1:10" hidden="1" x14ac:dyDescent="0.45">
      <c r="A748" s="26" t="s">
        <v>574</v>
      </c>
      <c r="B748" s="26">
        <v>2004</v>
      </c>
      <c r="C748" s="26">
        <v>32</v>
      </c>
      <c r="D748" s="26" t="s">
        <v>117</v>
      </c>
      <c r="E748" s="26" t="s">
        <v>17</v>
      </c>
      <c r="F748" s="26">
        <v>9.5811754701051521E-2</v>
      </c>
      <c r="G748" s="29">
        <v>2.6321528557569727E-2</v>
      </c>
      <c r="H748" s="35"/>
      <c r="I748" s="34"/>
      <c r="J748" s="2"/>
    </row>
    <row r="749" spans="1:10" hidden="1" x14ac:dyDescent="0.45">
      <c r="A749" s="26" t="s">
        <v>324</v>
      </c>
      <c r="B749" s="26">
        <v>2006</v>
      </c>
      <c r="C749" s="26">
        <v>29</v>
      </c>
      <c r="D749" s="26" t="s">
        <v>313</v>
      </c>
      <c r="E749" s="26" t="s">
        <v>17</v>
      </c>
      <c r="F749" s="26">
        <v>6.5447805925211475E-2</v>
      </c>
      <c r="G749" s="29">
        <v>2.6203740741561118E-2</v>
      </c>
      <c r="H749" s="35"/>
      <c r="I749" s="34"/>
      <c r="J749" s="2"/>
    </row>
    <row r="750" spans="1:10" hidden="1" x14ac:dyDescent="0.45">
      <c r="A750" s="26" t="s">
        <v>502</v>
      </c>
      <c r="B750" s="26">
        <v>1999</v>
      </c>
      <c r="C750" s="26">
        <v>30</v>
      </c>
      <c r="D750" s="26" t="s">
        <v>22</v>
      </c>
      <c r="E750" s="26" t="s">
        <v>13</v>
      </c>
      <c r="F750" s="26">
        <v>9.0380600402060446E-2</v>
      </c>
      <c r="G750" s="29">
        <v>2.6058217964681704E-2</v>
      </c>
      <c r="H750" s="35"/>
      <c r="I750" s="34"/>
      <c r="J750" s="2"/>
    </row>
    <row r="751" spans="1:10" hidden="1" x14ac:dyDescent="0.45">
      <c r="A751" s="26" t="s">
        <v>369</v>
      </c>
      <c r="B751" s="26">
        <v>1961</v>
      </c>
      <c r="C751" s="26">
        <v>22</v>
      </c>
      <c r="D751" s="26" t="s">
        <v>73</v>
      </c>
      <c r="E751" s="26" t="s">
        <v>17</v>
      </c>
      <c r="F751" s="26">
        <v>8.165730279690972E-2</v>
      </c>
      <c r="G751" s="27">
        <v>2.5890291215457568E-2</v>
      </c>
      <c r="H751" s="27"/>
      <c r="I751" s="27"/>
      <c r="J751" s="2"/>
    </row>
    <row r="752" spans="1:10" hidden="1" x14ac:dyDescent="0.45">
      <c r="A752" s="24" t="s">
        <v>253</v>
      </c>
      <c r="B752" s="24">
        <v>1947</v>
      </c>
      <c r="C752" s="24">
        <v>32</v>
      </c>
      <c r="D752" s="24" t="s">
        <v>235</v>
      </c>
      <c r="E752" s="24" t="s">
        <v>13</v>
      </c>
      <c r="F752" s="24">
        <v>2.5302269155093513E-2</v>
      </c>
      <c r="G752" s="25">
        <v>2.5808507880736707E-2</v>
      </c>
      <c r="H752" s="25"/>
      <c r="I752" s="25"/>
      <c r="J752" s="2"/>
    </row>
    <row r="753" spans="1:10" hidden="1" x14ac:dyDescent="0.45">
      <c r="A753" s="26" t="s">
        <v>361</v>
      </c>
      <c r="B753" s="26">
        <v>1996</v>
      </c>
      <c r="C753" s="26">
        <v>29</v>
      </c>
      <c r="D753" s="26" t="s">
        <v>235</v>
      </c>
      <c r="E753" s="26" t="s">
        <v>13</v>
      </c>
      <c r="F753" s="26">
        <v>9.9554224144940653E-2</v>
      </c>
      <c r="G753" s="29">
        <v>2.5638745823031554E-2</v>
      </c>
      <c r="H753" s="35"/>
      <c r="I753" s="34"/>
      <c r="J753" s="2"/>
    </row>
    <row r="754" spans="1:10" hidden="1" x14ac:dyDescent="0.45">
      <c r="A754" s="26" t="s">
        <v>522</v>
      </c>
      <c r="B754" s="26">
        <v>2021</v>
      </c>
      <c r="C754" s="26">
        <v>24</v>
      </c>
      <c r="D754" s="26" t="s">
        <v>19</v>
      </c>
      <c r="E754" s="26" t="s">
        <v>17</v>
      </c>
      <c r="F754" s="26">
        <v>4.3641312937070818E-2</v>
      </c>
      <c r="G754" s="29">
        <v>2.5602696952707692E-2</v>
      </c>
      <c r="H754" s="35"/>
      <c r="I754" s="34"/>
      <c r="J754" s="2"/>
    </row>
    <row r="755" spans="1:10" hidden="1" x14ac:dyDescent="0.45">
      <c r="A755" s="26" t="s">
        <v>542</v>
      </c>
      <c r="B755" s="26">
        <v>1987</v>
      </c>
      <c r="C755" s="26">
        <v>30</v>
      </c>
      <c r="D755" s="26" t="s">
        <v>43</v>
      </c>
      <c r="E755" s="26" t="s">
        <v>13</v>
      </c>
      <c r="F755" s="26">
        <v>7.4896082929091307E-2</v>
      </c>
      <c r="G755" s="27">
        <v>2.5546814110411459E-2</v>
      </c>
      <c r="H755" s="27"/>
      <c r="I755" s="27"/>
      <c r="J755" s="2"/>
    </row>
    <row r="756" spans="1:10" hidden="1" x14ac:dyDescent="0.45">
      <c r="A756" s="24" t="s">
        <v>376</v>
      </c>
      <c r="B756" s="24">
        <v>1964</v>
      </c>
      <c r="C756" s="24">
        <v>29</v>
      </c>
      <c r="D756" s="24" t="s">
        <v>76</v>
      </c>
      <c r="E756" s="24" t="s">
        <v>13</v>
      </c>
      <c r="F756" s="24">
        <v>3.4937608632249303E-2</v>
      </c>
      <c r="G756" s="25">
        <v>2.5538171821302327E-2</v>
      </c>
      <c r="H756" s="25"/>
      <c r="I756" s="25"/>
      <c r="J756" s="2"/>
    </row>
    <row r="757" spans="1:10" hidden="1" x14ac:dyDescent="0.45">
      <c r="A757" s="26" t="s">
        <v>468</v>
      </c>
      <c r="B757" s="26">
        <v>2002</v>
      </c>
      <c r="C757" s="26">
        <v>31</v>
      </c>
      <c r="D757" s="26" t="s">
        <v>62</v>
      </c>
      <c r="E757" s="26" t="s">
        <v>17</v>
      </c>
      <c r="F757" s="26">
        <v>7.4736279070332451E-2</v>
      </c>
      <c r="G757" s="29">
        <v>2.5457053994797647E-2</v>
      </c>
      <c r="H757" s="35"/>
      <c r="I757" s="34"/>
      <c r="J757" s="2"/>
    </row>
    <row r="758" spans="1:10" hidden="1" x14ac:dyDescent="0.45">
      <c r="A758" s="26" t="s">
        <v>640</v>
      </c>
      <c r="B758" s="26">
        <v>1997</v>
      </c>
      <c r="C758" s="26">
        <v>26</v>
      </c>
      <c r="D758" s="26" t="s">
        <v>37</v>
      </c>
      <c r="E758" s="26" t="s">
        <v>17</v>
      </c>
      <c r="F758" s="26">
        <v>9.231355461867613E-2</v>
      </c>
      <c r="G758" s="29">
        <v>2.5225643243256671E-2</v>
      </c>
      <c r="H758" s="35"/>
      <c r="I758" s="34"/>
      <c r="J758" s="2"/>
    </row>
    <row r="759" spans="1:10" hidden="1" x14ac:dyDescent="0.45">
      <c r="A759" s="26" t="s">
        <v>445</v>
      </c>
      <c r="B759" s="26">
        <v>2006</v>
      </c>
      <c r="C759" s="26">
        <v>30</v>
      </c>
      <c r="D759" s="26" t="s">
        <v>46</v>
      </c>
      <c r="E759" s="26" t="s">
        <v>17</v>
      </c>
      <c r="F759" s="26">
        <v>6.2727190328450894E-2</v>
      </c>
      <c r="G759" s="29">
        <v>2.5114471135847725E-2</v>
      </c>
      <c r="H759" s="35"/>
      <c r="I759" s="34"/>
      <c r="J759" s="2"/>
    </row>
    <row r="760" spans="1:10" hidden="1" x14ac:dyDescent="0.45">
      <c r="A760" s="24" t="s">
        <v>246</v>
      </c>
      <c r="B760" s="24">
        <v>1955</v>
      </c>
      <c r="C760" s="24">
        <v>34</v>
      </c>
      <c r="D760" s="24" t="s">
        <v>25</v>
      </c>
      <c r="E760" s="24" t="s">
        <v>17</v>
      </c>
      <c r="F760" s="24">
        <v>7.187076354456276E-2</v>
      </c>
      <c r="G760" s="25">
        <v>2.4951620845748573E-2</v>
      </c>
      <c r="H760" s="25"/>
      <c r="I760" s="25"/>
      <c r="J760" s="2"/>
    </row>
    <row r="761" spans="1:10" hidden="1" x14ac:dyDescent="0.45">
      <c r="A761" s="26" t="s">
        <v>289</v>
      </c>
      <c r="B761" s="26">
        <v>1989</v>
      </c>
      <c r="C761" s="26">
        <v>31</v>
      </c>
      <c r="D761" s="26" t="s">
        <v>40</v>
      </c>
      <c r="E761" s="26" t="s">
        <v>13</v>
      </c>
      <c r="F761" s="26">
        <v>2.1444334630650121E-2</v>
      </c>
      <c r="G761" s="27">
        <v>2.4741853506228356E-2</v>
      </c>
      <c r="H761" s="27"/>
      <c r="I761" s="27"/>
      <c r="J761" s="2"/>
    </row>
    <row r="762" spans="1:10" hidden="1" x14ac:dyDescent="0.45">
      <c r="A762" s="26" t="s">
        <v>113</v>
      </c>
      <c r="B762" s="26">
        <v>2001</v>
      </c>
      <c r="C762" s="26">
        <v>34</v>
      </c>
      <c r="D762" s="26" t="s">
        <v>114</v>
      </c>
      <c r="E762" s="26" t="s">
        <v>17</v>
      </c>
      <c r="F762" s="26">
        <v>0.14941262751240642</v>
      </c>
      <c r="G762" s="29">
        <v>2.473148505263649E-2</v>
      </c>
      <c r="H762" s="35"/>
      <c r="I762" s="34"/>
      <c r="J762" s="2"/>
    </row>
    <row r="763" spans="1:10" hidden="1" x14ac:dyDescent="0.45">
      <c r="A763" s="26" t="s">
        <v>111</v>
      </c>
      <c r="B763" s="26">
        <v>1990</v>
      </c>
      <c r="C763" s="26">
        <v>20</v>
      </c>
      <c r="D763" s="26" t="s">
        <v>97</v>
      </c>
      <c r="E763" s="26" t="s">
        <v>13</v>
      </c>
      <c r="F763" s="26">
        <v>3.8447844349799712E-2</v>
      </c>
      <c r="G763" s="27">
        <v>2.4698798794656848E-2</v>
      </c>
      <c r="H763" s="27"/>
      <c r="I763" s="27"/>
      <c r="J763" s="2"/>
    </row>
    <row r="764" spans="1:10" hidden="1" x14ac:dyDescent="0.45">
      <c r="A764" s="26" t="s">
        <v>625</v>
      </c>
      <c r="B764" s="26">
        <v>2012</v>
      </c>
      <c r="C764" s="26">
        <v>30</v>
      </c>
      <c r="D764" s="26" t="s">
        <v>317</v>
      </c>
      <c r="E764" s="26" t="s">
        <v>17</v>
      </c>
      <c r="F764" s="26">
        <v>6.6090161948724857E-2</v>
      </c>
      <c r="G764" s="29">
        <v>2.4610244074806061E-2</v>
      </c>
      <c r="H764" s="35"/>
      <c r="I764" s="34"/>
      <c r="J764" s="2"/>
    </row>
    <row r="765" spans="1:10" hidden="1" x14ac:dyDescent="0.45">
      <c r="A765" s="26" t="s">
        <v>625</v>
      </c>
      <c r="B765" s="26">
        <v>2012</v>
      </c>
      <c r="C765" s="26">
        <v>30</v>
      </c>
      <c r="D765" s="26" t="s">
        <v>317</v>
      </c>
      <c r="E765" s="26" t="s">
        <v>17</v>
      </c>
      <c r="F765" s="26">
        <v>6.6090161948724857E-2</v>
      </c>
      <c r="G765" s="29">
        <v>2.4610244074806061E-2</v>
      </c>
      <c r="H765" s="35"/>
      <c r="I765" s="34"/>
      <c r="J765" s="2"/>
    </row>
    <row r="766" spans="1:10" hidden="1" x14ac:dyDescent="0.45">
      <c r="A766" s="26" t="s">
        <v>549</v>
      </c>
      <c r="B766" s="26">
        <v>1998</v>
      </c>
      <c r="C766" s="26">
        <v>31</v>
      </c>
      <c r="D766" s="26" t="s">
        <v>46</v>
      </c>
      <c r="E766" s="26" t="s">
        <v>17</v>
      </c>
      <c r="F766" s="26">
        <v>0.1389167366455441</v>
      </c>
      <c r="G766" s="29">
        <v>2.4583018617930837E-2</v>
      </c>
      <c r="H766" s="35"/>
      <c r="I766" s="34"/>
      <c r="J766" s="2"/>
    </row>
    <row r="767" spans="1:10" hidden="1" x14ac:dyDescent="0.45">
      <c r="A767" s="26" t="s">
        <v>144</v>
      </c>
      <c r="B767" s="26">
        <v>1983</v>
      </c>
      <c r="C767" s="26">
        <v>33</v>
      </c>
      <c r="D767" s="26" t="s">
        <v>28</v>
      </c>
      <c r="E767" s="26" t="s">
        <v>17</v>
      </c>
      <c r="F767" s="26">
        <v>4.1658404391964207E-2</v>
      </c>
      <c r="G767" s="27">
        <v>2.4431401079088744E-2</v>
      </c>
      <c r="H767" s="27"/>
      <c r="I767" s="27"/>
      <c r="J767" s="2"/>
    </row>
    <row r="768" spans="1:10" hidden="1" x14ac:dyDescent="0.45">
      <c r="A768" s="24" t="s">
        <v>523</v>
      </c>
      <c r="B768" s="24">
        <v>1969</v>
      </c>
      <c r="C768" s="24">
        <v>25</v>
      </c>
      <c r="D768" s="24" t="s">
        <v>301</v>
      </c>
      <c r="E768" s="24" t="s">
        <v>17</v>
      </c>
      <c r="F768" s="24">
        <v>8.1216767407247523E-2</v>
      </c>
      <c r="G768" s="25">
        <v>2.4309259923715999E-2</v>
      </c>
      <c r="H768" s="25"/>
      <c r="I768" s="25"/>
      <c r="J768" s="2"/>
    </row>
    <row r="769" spans="1:10" hidden="1" x14ac:dyDescent="0.45">
      <c r="A769" s="26" t="s">
        <v>229</v>
      </c>
      <c r="B769" s="26">
        <v>1952</v>
      </c>
      <c r="C769" s="26">
        <v>27</v>
      </c>
      <c r="D769" s="26" t="s">
        <v>22</v>
      </c>
      <c r="E769" s="26" t="s">
        <v>13</v>
      </c>
      <c r="F769" s="26">
        <v>1.448431641701799E-2</v>
      </c>
      <c r="G769" s="27">
        <v>2.4249957127736831E-2</v>
      </c>
      <c r="H769" s="27"/>
      <c r="I769" s="27"/>
      <c r="J769" s="2"/>
    </row>
    <row r="770" spans="1:10" x14ac:dyDescent="0.45">
      <c r="A770" s="26" t="s">
        <v>730</v>
      </c>
      <c r="B770" s="26">
        <v>2022</v>
      </c>
      <c r="C770" s="26">
        <v>24</v>
      </c>
      <c r="D770" s="26" t="s">
        <v>127</v>
      </c>
      <c r="E770" s="26" t="s">
        <v>13</v>
      </c>
      <c r="F770" s="26">
        <v>1.3761239184640888E-5</v>
      </c>
      <c r="G770" s="29">
        <v>4.6361626834846638E-6</v>
      </c>
      <c r="H770" s="35"/>
      <c r="I770" s="34"/>
      <c r="J770" s="2"/>
    </row>
    <row r="771" spans="1:10" hidden="1" x14ac:dyDescent="0.45">
      <c r="A771" s="26" t="s">
        <v>131</v>
      </c>
      <c r="B771" s="26">
        <v>1984</v>
      </c>
      <c r="C771" s="26">
        <v>25</v>
      </c>
      <c r="D771" s="26" t="s">
        <v>94</v>
      </c>
      <c r="E771" s="26" t="s">
        <v>13</v>
      </c>
      <c r="F771" s="26">
        <v>3.8902507343381638E-2</v>
      </c>
      <c r="G771" s="27">
        <v>2.4142099746111041E-2</v>
      </c>
      <c r="H771" s="27"/>
      <c r="I771" s="27"/>
      <c r="J771" s="2"/>
    </row>
    <row r="772" spans="1:10" hidden="1" x14ac:dyDescent="0.45">
      <c r="A772" s="24" t="s">
        <v>486</v>
      </c>
      <c r="B772" s="24">
        <v>1967</v>
      </c>
      <c r="C772" s="24">
        <v>25</v>
      </c>
      <c r="D772" s="24" t="s">
        <v>65</v>
      </c>
      <c r="E772" s="24" t="s">
        <v>17</v>
      </c>
      <c r="F772" s="24">
        <v>9.1562772924340202E-2</v>
      </c>
      <c r="G772" s="25">
        <v>2.3736623405483406E-2</v>
      </c>
      <c r="H772" s="25"/>
      <c r="I772" s="25"/>
      <c r="J772" s="2"/>
    </row>
    <row r="773" spans="1:10" hidden="1" x14ac:dyDescent="0.45">
      <c r="A773" s="26" t="s">
        <v>201</v>
      </c>
      <c r="B773" s="26">
        <v>1961</v>
      </c>
      <c r="C773" s="26">
        <v>26</v>
      </c>
      <c r="D773" s="26" t="s">
        <v>62</v>
      </c>
      <c r="E773" s="26" t="s">
        <v>17</v>
      </c>
      <c r="F773" s="26">
        <v>7.3630715337156719E-2</v>
      </c>
      <c r="G773" s="27">
        <v>2.3345378762052244E-2</v>
      </c>
      <c r="H773" s="27"/>
      <c r="I773" s="27"/>
      <c r="J773" s="2"/>
    </row>
    <row r="774" spans="1:10" hidden="1" x14ac:dyDescent="0.45">
      <c r="A774" s="24" t="s">
        <v>137</v>
      </c>
      <c r="B774" s="24">
        <v>1990</v>
      </c>
      <c r="C774" s="24">
        <v>25</v>
      </c>
      <c r="D774" s="24" t="s">
        <v>94</v>
      </c>
      <c r="E774" s="24" t="s">
        <v>13</v>
      </c>
      <c r="F774" s="24">
        <v>3.6034476020497176E-2</v>
      </c>
      <c r="G774" s="25">
        <v>2.3148457031916356E-2</v>
      </c>
      <c r="H774" s="25"/>
      <c r="I774" s="25"/>
      <c r="J774" s="2"/>
    </row>
    <row r="775" spans="1:10" hidden="1" x14ac:dyDescent="0.45">
      <c r="A775" s="26" t="s">
        <v>309</v>
      </c>
      <c r="B775" s="26">
        <v>1966</v>
      </c>
      <c r="C775" s="26">
        <v>31</v>
      </c>
      <c r="D775" s="26" t="s">
        <v>59</v>
      </c>
      <c r="E775" s="26" t="s">
        <v>13</v>
      </c>
      <c r="F775" s="26">
        <v>2.9801998849175122E-2</v>
      </c>
      <c r="G775" s="27">
        <v>2.3097522336917631E-2</v>
      </c>
      <c r="H775" s="27"/>
      <c r="I775" s="27"/>
      <c r="J775" s="2"/>
    </row>
    <row r="776" spans="1:10" hidden="1" x14ac:dyDescent="0.45">
      <c r="A776" s="24" t="s">
        <v>472</v>
      </c>
      <c r="B776" s="24">
        <v>1990</v>
      </c>
      <c r="C776" s="24">
        <v>26</v>
      </c>
      <c r="D776" s="24" t="s">
        <v>55</v>
      </c>
      <c r="E776" s="24" t="s">
        <v>13</v>
      </c>
      <c r="F776" s="24">
        <v>3.5822560497847142E-2</v>
      </c>
      <c r="G776" s="25">
        <v>2.3012323031586505E-2</v>
      </c>
      <c r="H776" s="25"/>
      <c r="I776" s="25"/>
      <c r="J776" s="2"/>
    </row>
    <row r="777" spans="1:10" hidden="1" x14ac:dyDescent="0.45">
      <c r="A777" s="26" t="s">
        <v>161</v>
      </c>
      <c r="B777" s="26">
        <v>1974</v>
      </c>
      <c r="C777" s="26">
        <v>34</v>
      </c>
      <c r="D777" s="26" t="s">
        <v>62</v>
      </c>
      <c r="E777" s="26" t="s">
        <v>17</v>
      </c>
      <c r="F777" s="26">
        <v>3.5807069898701992E-2</v>
      </c>
      <c r="G777" s="27">
        <v>2.28602605381295E-2</v>
      </c>
      <c r="H777" s="27"/>
      <c r="I777" s="27"/>
      <c r="J777" s="2"/>
    </row>
    <row r="778" spans="1:10" hidden="1" x14ac:dyDescent="0.45">
      <c r="A778" s="24" t="s">
        <v>542</v>
      </c>
      <c r="B778" s="24">
        <v>1988</v>
      </c>
      <c r="C778" s="24">
        <v>31</v>
      </c>
      <c r="D778" s="24" t="s">
        <v>43</v>
      </c>
      <c r="E778" s="24" t="s">
        <v>13</v>
      </c>
      <c r="F778" s="24">
        <v>6.8277043307255161E-2</v>
      </c>
      <c r="G778" s="25">
        <v>2.2778710348277685E-2</v>
      </c>
      <c r="H778" s="25"/>
      <c r="I778" s="25"/>
      <c r="J778" s="2"/>
    </row>
    <row r="779" spans="1:10" hidden="1" x14ac:dyDescent="0.45">
      <c r="A779" s="26" t="s">
        <v>381</v>
      </c>
      <c r="B779" s="26">
        <v>1978</v>
      </c>
      <c r="C779" s="26">
        <v>31</v>
      </c>
      <c r="D779" s="26" t="s">
        <v>155</v>
      </c>
      <c r="E779" s="26" t="s">
        <v>13</v>
      </c>
      <c r="F779" s="26">
        <v>2.3939085469322417E-2</v>
      </c>
      <c r="G779" s="27">
        <v>2.2744654096319178E-2</v>
      </c>
      <c r="H779" s="27"/>
      <c r="I779" s="27"/>
      <c r="J779" s="2"/>
    </row>
    <row r="780" spans="1:10" hidden="1" x14ac:dyDescent="0.45">
      <c r="A780" s="26" t="s">
        <v>308</v>
      </c>
      <c r="B780" s="26">
        <v>2014</v>
      </c>
      <c r="C780" s="26">
        <v>31</v>
      </c>
      <c r="D780" s="26" t="s">
        <v>97</v>
      </c>
      <c r="E780" s="26" t="s">
        <v>13</v>
      </c>
      <c r="F780" s="26">
        <v>7.8324482395613057E-2</v>
      </c>
      <c r="G780" s="29">
        <v>2.2633426390889E-2</v>
      </c>
      <c r="H780" s="35"/>
      <c r="I780" s="34"/>
      <c r="J780" s="2"/>
    </row>
    <row r="781" spans="1:10" hidden="1" x14ac:dyDescent="0.45">
      <c r="A781" s="26" t="s">
        <v>312</v>
      </c>
      <c r="B781" s="26">
        <v>2012</v>
      </c>
      <c r="C781" s="26">
        <v>29</v>
      </c>
      <c r="D781" s="26" t="s">
        <v>313</v>
      </c>
      <c r="E781" s="26" t="s">
        <v>17</v>
      </c>
      <c r="F781" s="26">
        <v>6.0301411345197307E-2</v>
      </c>
      <c r="G781" s="29">
        <v>2.2454665074235269E-2</v>
      </c>
      <c r="H781" s="35"/>
      <c r="I781" s="34"/>
      <c r="J781" s="2"/>
    </row>
    <row r="782" spans="1:10" hidden="1" x14ac:dyDescent="0.45">
      <c r="A782" s="26" t="s">
        <v>476</v>
      </c>
      <c r="B782" s="26">
        <v>2001</v>
      </c>
      <c r="C782" s="26">
        <v>28</v>
      </c>
      <c r="D782" s="26" t="s">
        <v>385</v>
      </c>
      <c r="E782" s="26" t="s">
        <v>17</v>
      </c>
      <c r="F782" s="26">
        <v>0.13512539237994278</v>
      </c>
      <c r="G782" s="29">
        <v>2.2366594293368586E-2</v>
      </c>
      <c r="H782" s="35"/>
      <c r="I782" s="34"/>
      <c r="J782" s="2"/>
    </row>
    <row r="783" spans="1:10" hidden="1" x14ac:dyDescent="0.45">
      <c r="A783" s="26" t="s">
        <v>776</v>
      </c>
      <c r="B783" s="26">
        <v>1955</v>
      </c>
      <c r="C783" s="26">
        <v>25</v>
      </c>
      <c r="D783" s="26" t="s">
        <v>73</v>
      </c>
      <c r="E783" s="26" t="s">
        <v>17</v>
      </c>
      <c r="F783" s="26">
        <v>6.4393019926639122E-2</v>
      </c>
      <c r="G783" s="27">
        <v>2.2355546804870206E-2</v>
      </c>
      <c r="H783" s="27"/>
      <c r="I783" s="27"/>
      <c r="J783" s="2"/>
    </row>
    <row r="784" spans="1:10" hidden="1" x14ac:dyDescent="0.45">
      <c r="A784" s="24" t="s">
        <v>369</v>
      </c>
      <c r="B784" s="24">
        <v>1959</v>
      </c>
      <c r="C784" s="24">
        <v>20</v>
      </c>
      <c r="D784" s="24" t="s">
        <v>73</v>
      </c>
      <c r="E784" s="24" t="s">
        <v>17</v>
      </c>
      <c r="F784" s="24">
        <v>8.3618752995851503E-2</v>
      </c>
      <c r="G784" s="25">
        <v>2.2328501168871827E-2</v>
      </c>
      <c r="H784" s="25"/>
      <c r="I784" s="25"/>
      <c r="J784" s="2"/>
    </row>
    <row r="785" spans="1:10" hidden="1" x14ac:dyDescent="0.45">
      <c r="A785" s="26" t="s">
        <v>189</v>
      </c>
      <c r="B785" s="26">
        <v>1969</v>
      </c>
      <c r="C785" s="26">
        <v>27</v>
      </c>
      <c r="D785" s="26" t="s">
        <v>127</v>
      </c>
      <c r="E785" s="26" t="s">
        <v>13</v>
      </c>
      <c r="F785" s="26">
        <v>9.4206844986443647E-2</v>
      </c>
      <c r="G785" s="27">
        <v>2.2301293008460919E-2</v>
      </c>
      <c r="H785" s="27"/>
      <c r="I785" s="27"/>
      <c r="J785" s="2"/>
    </row>
    <row r="786" spans="1:10" hidden="1" x14ac:dyDescent="0.45">
      <c r="A786" s="26" t="s">
        <v>361</v>
      </c>
      <c r="B786" s="26">
        <v>1994</v>
      </c>
      <c r="C786" s="26">
        <v>27</v>
      </c>
      <c r="D786" s="26" t="s">
        <v>235</v>
      </c>
      <c r="E786" s="26" t="s">
        <v>13</v>
      </c>
      <c r="F786" s="26">
        <v>3.274493787047008E-2</v>
      </c>
      <c r="G786" s="29">
        <v>2.2239247427931923E-2</v>
      </c>
      <c r="H786" s="35"/>
      <c r="I786" s="34"/>
      <c r="J786" s="2"/>
    </row>
    <row r="787" spans="1:10" hidden="1" x14ac:dyDescent="0.45">
      <c r="A787" s="26" t="s">
        <v>299</v>
      </c>
      <c r="B787" s="26">
        <v>1996</v>
      </c>
      <c r="C787" s="26">
        <v>27</v>
      </c>
      <c r="D787" s="26" t="s">
        <v>76</v>
      </c>
      <c r="E787" s="26" t="s">
        <v>13</v>
      </c>
      <c r="F787" s="26">
        <v>8.6339311037479646E-2</v>
      </c>
      <c r="G787" s="29">
        <v>2.22354367103779E-2</v>
      </c>
      <c r="H787" s="35"/>
      <c r="I787" s="34"/>
      <c r="J787" s="2"/>
    </row>
    <row r="788" spans="1:10" hidden="1" x14ac:dyDescent="0.45">
      <c r="A788" s="24" t="s">
        <v>490</v>
      </c>
      <c r="B788" s="24">
        <v>1992</v>
      </c>
      <c r="C788" s="24">
        <v>28</v>
      </c>
      <c r="D788" s="24" t="s">
        <v>76</v>
      </c>
      <c r="E788" s="24" t="s">
        <v>13</v>
      </c>
      <c r="F788" s="24">
        <v>4.0758802711496581E-2</v>
      </c>
      <c r="G788" s="25">
        <v>2.2209629126858085E-2</v>
      </c>
      <c r="H788" s="25"/>
      <c r="I788" s="25"/>
      <c r="J788" s="2"/>
    </row>
    <row r="789" spans="1:10" hidden="1" x14ac:dyDescent="0.45">
      <c r="A789" s="26" t="s">
        <v>336</v>
      </c>
      <c r="B789" s="26">
        <v>2009</v>
      </c>
      <c r="C789" s="26">
        <v>24</v>
      </c>
      <c r="D789" s="26" t="s">
        <v>37</v>
      </c>
      <c r="E789" s="26" t="s">
        <v>17</v>
      </c>
      <c r="F789" s="26">
        <v>5.3951824560790826E-2</v>
      </c>
      <c r="G789" s="29">
        <v>2.2206117711440002E-2</v>
      </c>
      <c r="H789" s="35"/>
      <c r="I789" s="34"/>
      <c r="J789" s="2"/>
    </row>
    <row r="790" spans="1:10" hidden="1" x14ac:dyDescent="0.45">
      <c r="A790" s="24" t="s">
        <v>542</v>
      </c>
      <c r="B790" s="24">
        <v>1989</v>
      </c>
      <c r="C790" s="24">
        <v>32</v>
      </c>
      <c r="D790" s="24" t="s">
        <v>43</v>
      </c>
      <c r="E790" s="24" t="s">
        <v>13</v>
      </c>
      <c r="F790" s="24">
        <v>1.9234331464900448E-2</v>
      </c>
      <c r="G790" s="25">
        <v>2.2192015727763248E-2</v>
      </c>
      <c r="H790" s="25"/>
      <c r="I790" s="25"/>
      <c r="J790" s="2"/>
    </row>
    <row r="791" spans="1:10" hidden="1" x14ac:dyDescent="0.45">
      <c r="A791" s="26" t="s">
        <v>386</v>
      </c>
      <c r="B791" s="26">
        <v>2009</v>
      </c>
      <c r="C791" s="26">
        <v>24</v>
      </c>
      <c r="D791" s="26" t="s">
        <v>57</v>
      </c>
      <c r="E791" s="26" t="s">
        <v>17</v>
      </c>
      <c r="F791" s="26">
        <v>5.3748848137525063E-2</v>
      </c>
      <c r="G791" s="29">
        <v>2.2122574320935982E-2</v>
      </c>
      <c r="H791" s="35"/>
      <c r="I791" s="34"/>
      <c r="J791" s="2"/>
    </row>
    <row r="792" spans="1:10" hidden="1" x14ac:dyDescent="0.45">
      <c r="A792" s="26" t="s">
        <v>318</v>
      </c>
      <c r="B792" s="26">
        <v>1995</v>
      </c>
      <c r="C792" s="26">
        <v>28</v>
      </c>
      <c r="D792" s="26" t="s">
        <v>40</v>
      </c>
      <c r="E792" s="26" t="s">
        <v>13</v>
      </c>
      <c r="F792" s="26">
        <v>2.8823364425004758E-2</v>
      </c>
      <c r="G792" s="29">
        <v>2.1945757994733056E-2</v>
      </c>
      <c r="H792" s="35"/>
      <c r="I792" s="34"/>
      <c r="J792" s="2"/>
    </row>
    <row r="793" spans="1:10" hidden="1" x14ac:dyDescent="0.45">
      <c r="A793" s="26" t="s">
        <v>377</v>
      </c>
      <c r="B793" s="26">
        <v>2002</v>
      </c>
      <c r="C793" s="26">
        <v>28</v>
      </c>
      <c r="D793" s="26" t="s">
        <v>40</v>
      </c>
      <c r="E793" s="26" t="s">
        <v>13</v>
      </c>
      <c r="F793" s="26">
        <v>8.5958031934410595E-2</v>
      </c>
      <c r="G793" s="29">
        <v>2.1793771005494886E-2</v>
      </c>
      <c r="H793" s="35"/>
      <c r="I793" s="34"/>
      <c r="J793" s="2"/>
    </row>
    <row r="794" spans="1:10" hidden="1" x14ac:dyDescent="0.45">
      <c r="A794" s="26" t="s">
        <v>30</v>
      </c>
      <c r="B794" s="26">
        <v>2017</v>
      </c>
      <c r="C794" s="26">
        <v>30</v>
      </c>
      <c r="D794" s="26" t="s">
        <v>31</v>
      </c>
      <c r="E794" s="26" t="s">
        <v>13</v>
      </c>
      <c r="F794" s="26">
        <v>4.2614585666905715E-2</v>
      </c>
      <c r="G794" s="29">
        <v>2.1677949541537282E-2</v>
      </c>
      <c r="H794" s="35"/>
      <c r="I794" s="34"/>
      <c r="J794" s="2"/>
    </row>
    <row r="795" spans="1:10" hidden="1" x14ac:dyDescent="0.45">
      <c r="A795" s="26" t="s">
        <v>18</v>
      </c>
      <c r="B795" s="26">
        <v>2019</v>
      </c>
      <c r="C795" s="26">
        <v>21</v>
      </c>
      <c r="D795" s="26" t="s">
        <v>19</v>
      </c>
      <c r="E795" s="26" t="s">
        <v>17</v>
      </c>
      <c r="F795" s="26">
        <v>4.3872303549914268E-2</v>
      </c>
      <c r="G795" s="29">
        <v>2.1664212933782349E-2</v>
      </c>
      <c r="H795" s="35"/>
      <c r="I795" s="34"/>
      <c r="J795" s="2"/>
    </row>
    <row r="796" spans="1:10" hidden="1" x14ac:dyDescent="0.45">
      <c r="A796" s="26" t="s">
        <v>54</v>
      </c>
      <c r="B796" s="26">
        <v>2013</v>
      </c>
      <c r="C796" s="26">
        <v>27</v>
      </c>
      <c r="D796" s="26" t="s">
        <v>94</v>
      </c>
      <c r="E796" s="26" t="s">
        <v>13</v>
      </c>
      <c r="F796" s="26">
        <v>6.8325280817163353E-2</v>
      </c>
      <c r="G796" s="29">
        <v>2.1481128850148957E-2</v>
      </c>
      <c r="H796" s="35"/>
      <c r="I796" s="34"/>
      <c r="J796" s="2"/>
    </row>
    <row r="797" spans="1:10" hidden="1" x14ac:dyDescent="0.45">
      <c r="A797" s="26" t="s">
        <v>358</v>
      </c>
      <c r="B797" s="26">
        <v>1959</v>
      </c>
      <c r="C797" s="26">
        <v>25</v>
      </c>
      <c r="D797" s="26" t="s">
        <v>235</v>
      </c>
      <c r="E797" s="26" t="s">
        <v>13</v>
      </c>
      <c r="F797" s="26">
        <v>2.6692809951271348E-3</v>
      </c>
      <c r="G797" s="27">
        <v>2.1411004936320043E-2</v>
      </c>
      <c r="H797" s="27"/>
      <c r="I797" s="27"/>
      <c r="J797" s="2"/>
    </row>
    <row r="798" spans="1:10" hidden="1" x14ac:dyDescent="0.45">
      <c r="A798" s="24" t="s">
        <v>531</v>
      </c>
      <c r="B798" s="24">
        <v>1993</v>
      </c>
      <c r="C798" s="24">
        <v>24</v>
      </c>
      <c r="D798" s="24" t="s">
        <v>235</v>
      </c>
      <c r="E798" s="24" t="s">
        <v>13</v>
      </c>
      <c r="F798" s="24">
        <v>7.739604813584211E-2</v>
      </c>
      <c r="G798" s="25">
        <v>2.1340791521544902E-2</v>
      </c>
      <c r="H798" s="25"/>
      <c r="I798" s="25"/>
      <c r="J798" s="2"/>
    </row>
    <row r="799" spans="1:10" hidden="1" x14ac:dyDescent="0.45">
      <c r="A799" s="26" t="s">
        <v>580</v>
      </c>
      <c r="B799" s="26">
        <v>2006</v>
      </c>
      <c r="C799" s="26">
        <v>30</v>
      </c>
      <c r="D799" s="26" t="s">
        <v>59</v>
      </c>
      <c r="E799" s="26" t="s">
        <v>13</v>
      </c>
      <c r="F799" s="26">
        <v>1.0437672252383399E-2</v>
      </c>
      <c r="G799" s="29">
        <v>2.0980731628228378E-2</v>
      </c>
      <c r="H799" s="35"/>
      <c r="I799" s="34"/>
      <c r="J799" s="2"/>
    </row>
    <row r="800" spans="1:10" hidden="1" x14ac:dyDescent="0.45">
      <c r="A800" s="24" t="s">
        <v>242</v>
      </c>
      <c r="B800" s="24">
        <v>1950</v>
      </c>
      <c r="C800" s="24">
        <v>31</v>
      </c>
      <c r="D800" s="24" t="s">
        <v>228</v>
      </c>
      <c r="E800" s="24" t="s">
        <v>17</v>
      </c>
      <c r="F800" s="24">
        <v>6.2517785860718355E-3</v>
      </c>
      <c r="G800" s="25">
        <v>2.0932314884144657E-2</v>
      </c>
      <c r="H800" s="25"/>
      <c r="I800" s="25"/>
      <c r="J800" s="2"/>
    </row>
    <row r="801" spans="1:10" hidden="1" x14ac:dyDescent="0.45">
      <c r="A801" s="26" t="s">
        <v>348</v>
      </c>
      <c r="B801" s="26">
        <v>1969</v>
      </c>
      <c r="C801" s="26">
        <v>23</v>
      </c>
      <c r="D801" s="26" t="s">
        <v>65</v>
      </c>
      <c r="E801" s="26" t="s">
        <v>17</v>
      </c>
      <c r="F801" s="26">
        <v>6.9806234317251692E-2</v>
      </c>
      <c r="G801" s="27">
        <v>2.0893935433367986E-2</v>
      </c>
      <c r="H801" s="27"/>
      <c r="I801" s="27"/>
      <c r="J801" s="2"/>
    </row>
    <row r="802" spans="1:10" hidden="1" x14ac:dyDescent="0.45">
      <c r="A802" s="26" t="s">
        <v>351</v>
      </c>
      <c r="B802" s="26">
        <v>2019</v>
      </c>
      <c r="C802" s="26">
        <v>28</v>
      </c>
      <c r="D802" s="26" t="s">
        <v>114</v>
      </c>
      <c r="E802" s="26" t="s">
        <v>17</v>
      </c>
      <c r="F802" s="26">
        <v>4.2182502639919427E-2</v>
      </c>
      <c r="G802" s="29">
        <v>2.0829786569819545E-2</v>
      </c>
      <c r="H802" s="35"/>
      <c r="I802" s="34"/>
      <c r="J802" s="2"/>
    </row>
    <row r="803" spans="1:10" hidden="1" x14ac:dyDescent="0.45">
      <c r="A803" s="26" t="s">
        <v>1008</v>
      </c>
      <c r="B803" s="26">
        <v>1979</v>
      </c>
      <c r="C803" s="26">
        <v>24</v>
      </c>
      <c r="D803" s="26" t="s">
        <v>313</v>
      </c>
      <c r="E803" s="26" t="s">
        <v>17</v>
      </c>
      <c r="F803" s="26">
        <v>1.9817384173736911E-2</v>
      </c>
      <c r="G803" s="27">
        <v>2.0799487303965983E-2</v>
      </c>
      <c r="H803" s="27"/>
      <c r="I803" s="27"/>
      <c r="J803" s="2"/>
    </row>
    <row r="804" spans="1:10" hidden="1" x14ac:dyDescent="0.45">
      <c r="A804" s="26" t="s">
        <v>120</v>
      </c>
      <c r="B804" s="26">
        <v>1995</v>
      </c>
      <c r="C804" s="26">
        <v>31</v>
      </c>
      <c r="D804" s="26" t="s">
        <v>73</v>
      </c>
      <c r="E804" s="26" t="s">
        <v>17</v>
      </c>
      <c r="F804" s="26">
        <v>1.6037508516053511E-2</v>
      </c>
      <c r="G804" s="29">
        <v>2.0668054548504643E-2</v>
      </c>
      <c r="H804" s="35"/>
      <c r="I804" s="34"/>
      <c r="J804" s="2"/>
    </row>
    <row r="805" spans="1:10" hidden="1" x14ac:dyDescent="0.45">
      <c r="A805" s="26" t="s">
        <v>652</v>
      </c>
      <c r="B805" s="26">
        <v>2011</v>
      </c>
      <c r="C805" s="26">
        <v>23</v>
      </c>
      <c r="D805" s="26" t="s">
        <v>317</v>
      </c>
      <c r="E805" s="26" t="s">
        <v>17</v>
      </c>
      <c r="F805" s="26">
        <v>4.340520520518111E-2</v>
      </c>
      <c r="G805" s="29">
        <v>2.064787784243264E-2</v>
      </c>
      <c r="H805" s="35"/>
      <c r="I805" s="34"/>
      <c r="J805" s="2"/>
    </row>
    <row r="806" spans="1:10" hidden="1" x14ac:dyDescent="0.45">
      <c r="A806" s="26" t="s">
        <v>332</v>
      </c>
      <c r="B806" s="26">
        <v>1996</v>
      </c>
      <c r="C806" s="26">
        <v>29</v>
      </c>
      <c r="D806" s="26" t="s">
        <v>313</v>
      </c>
      <c r="E806" s="26" t="s">
        <v>17</v>
      </c>
      <c r="F806" s="26">
        <v>0.11032260940642123</v>
      </c>
      <c r="G806" s="29">
        <v>2.0631582681307131E-2</v>
      </c>
      <c r="H806" s="35"/>
      <c r="I806" s="34"/>
      <c r="J806" s="2"/>
    </row>
    <row r="807" spans="1:10" hidden="1" x14ac:dyDescent="0.45">
      <c r="A807" s="26" t="s">
        <v>527</v>
      </c>
      <c r="B807" s="26">
        <v>1984</v>
      </c>
      <c r="C807" s="26">
        <v>36</v>
      </c>
      <c r="D807" s="26" t="s">
        <v>46</v>
      </c>
      <c r="E807" s="26" t="s">
        <v>17</v>
      </c>
      <c r="F807" s="26">
        <v>2.8799457362797577E-2</v>
      </c>
      <c r="G807" s="27">
        <v>2.061992799092633E-2</v>
      </c>
      <c r="H807" s="27"/>
      <c r="I807" s="27"/>
      <c r="J807" s="2"/>
    </row>
    <row r="808" spans="1:10" hidden="1" x14ac:dyDescent="0.45">
      <c r="A808" s="26" t="s">
        <v>351</v>
      </c>
      <c r="B808" s="26">
        <v>2015</v>
      </c>
      <c r="C808" s="26">
        <v>24</v>
      </c>
      <c r="D808" s="26" t="s">
        <v>114</v>
      </c>
      <c r="E808" s="26" t="s">
        <v>17</v>
      </c>
      <c r="F808" s="26">
        <v>3.820704656395732E-2</v>
      </c>
      <c r="G808" s="29">
        <v>2.0247789723953975E-2</v>
      </c>
      <c r="H808" s="35"/>
      <c r="I808" s="34"/>
      <c r="J808" s="2"/>
    </row>
    <row r="809" spans="1:10" hidden="1" x14ac:dyDescent="0.45">
      <c r="A809" s="26" t="s">
        <v>338</v>
      </c>
      <c r="B809" s="26">
        <v>1999</v>
      </c>
      <c r="C809" s="26">
        <v>31</v>
      </c>
      <c r="D809" s="26" t="s">
        <v>317</v>
      </c>
      <c r="E809" s="26" t="s">
        <v>17</v>
      </c>
      <c r="F809" s="26">
        <v>2.9125902950600219E-2</v>
      </c>
      <c r="G809" s="29">
        <v>2.0023400420536686E-2</v>
      </c>
      <c r="H809" s="35"/>
      <c r="I809" s="34"/>
      <c r="J809" s="2"/>
    </row>
    <row r="810" spans="1:10" hidden="1" x14ac:dyDescent="0.45">
      <c r="A810" s="24" t="s">
        <v>397</v>
      </c>
      <c r="B810" s="24">
        <v>1972</v>
      </c>
      <c r="C810" s="24">
        <v>23</v>
      </c>
      <c r="D810" s="24" t="s">
        <v>155</v>
      </c>
      <c r="E810" s="24" t="s">
        <v>13</v>
      </c>
      <c r="F810" s="24">
        <v>4.6133394228707846E-2</v>
      </c>
      <c r="G810" s="25">
        <v>1.9954142079911287E-2</v>
      </c>
      <c r="H810" s="25"/>
      <c r="I810" s="25"/>
      <c r="J810" s="2"/>
    </row>
    <row r="811" spans="1:10" hidden="1" x14ac:dyDescent="0.45">
      <c r="A811" s="26" t="s">
        <v>367</v>
      </c>
      <c r="B811" s="26">
        <v>2001</v>
      </c>
      <c r="C811" s="26">
        <v>30</v>
      </c>
      <c r="D811" s="26" t="s">
        <v>235</v>
      </c>
      <c r="E811" s="26" t="s">
        <v>13</v>
      </c>
      <c r="F811" s="26">
        <v>7.2558847113350158E-2</v>
      </c>
      <c r="G811" s="29">
        <v>1.9667978369709745E-2</v>
      </c>
      <c r="H811" s="35"/>
      <c r="I811" s="34"/>
      <c r="J811" s="2"/>
    </row>
    <row r="812" spans="1:10" hidden="1" x14ac:dyDescent="0.45">
      <c r="A812" s="24" t="s">
        <v>159</v>
      </c>
      <c r="B812" s="24">
        <v>1980</v>
      </c>
      <c r="C812" s="24">
        <v>26</v>
      </c>
      <c r="D812" s="24" t="s">
        <v>25</v>
      </c>
      <c r="E812" s="24" t="s">
        <v>17</v>
      </c>
      <c r="F812" s="24">
        <v>2.0668951278321739E-2</v>
      </c>
      <c r="G812" s="25">
        <v>1.9647966815776251E-2</v>
      </c>
      <c r="H812" s="25"/>
      <c r="I812" s="25"/>
      <c r="J812" s="2"/>
    </row>
    <row r="813" spans="1:10" hidden="1" x14ac:dyDescent="0.45">
      <c r="A813" s="26" t="s">
        <v>448</v>
      </c>
      <c r="B813" s="26">
        <v>1990</v>
      </c>
      <c r="C813" s="26">
        <v>33</v>
      </c>
      <c r="D813" s="26" t="s">
        <v>65</v>
      </c>
      <c r="E813" s="26" t="s">
        <v>17</v>
      </c>
      <c r="F813" s="26">
        <v>4.0659346624540293E-2</v>
      </c>
      <c r="G813" s="27">
        <v>1.9535767268626488E-2</v>
      </c>
      <c r="H813" s="27"/>
      <c r="I813" s="27"/>
      <c r="J813" s="2"/>
    </row>
    <row r="814" spans="1:10" hidden="1" x14ac:dyDescent="0.45">
      <c r="A814" s="24" t="s">
        <v>448</v>
      </c>
      <c r="B814" s="24">
        <v>1990</v>
      </c>
      <c r="C814" s="24">
        <v>33</v>
      </c>
      <c r="D814" s="24" t="s">
        <v>65</v>
      </c>
      <c r="E814" s="24" t="s">
        <v>17</v>
      </c>
      <c r="F814" s="24">
        <v>4.0659346624540293E-2</v>
      </c>
      <c r="G814" s="25">
        <v>1.9535767268626488E-2</v>
      </c>
      <c r="H814" s="25"/>
      <c r="I814" s="25"/>
      <c r="J814" s="2"/>
    </row>
    <row r="815" spans="1:10" hidden="1" x14ac:dyDescent="0.45">
      <c r="A815" s="26" t="s">
        <v>688</v>
      </c>
      <c r="B815" s="26">
        <v>1948</v>
      </c>
      <c r="C815" s="26">
        <v>35</v>
      </c>
      <c r="D815" s="26" t="s">
        <v>22</v>
      </c>
      <c r="E815" s="26" t="s">
        <v>13</v>
      </c>
      <c r="F815" s="26">
        <v>4.2269234350936088E-2</v>
      </c>
      <c r="G815" s="27">
        <v>1.9479403717530579E-2</v>
      </c>
      <c r="H815" s="27"/>
      <c r="I815" s="27"/>
      <c r="J815" s="2"/>
    </row>
    <row r="816" spans="1:10" hidden="1" x14ac:dyDescent="0.45">
      <c r="A816" s="24" t="s">
        <v>161</v>
      </c>
      <c r="B816" s="24">
        <v>1969</v>
      </c>
      <c r="C816" s="24">
        <v>29</v>
      </c>
      <c r="D816" s="24" t="s">
        <v>62</v>
      </c>
      <c r="E816" s="24" t="s">
        <v>17</v>
      </c>
      <c r="F816" s="24">
        <v>6.5037277120056053E-2</v>
      </c>
      <c r="G816" s="25">
        <v>1.9466523043382124E-2</v>
      </c>
      <c r="H816" s="25"/>
      <c r="I816" s="25"/>
      <c r="J816" s="2"/>
    </row>
    <row r="817" spans="1:10" hidden="1" x14ac:dyDescent="0.45">
      <c r="A817" s="26" t="s">
        <v>697</v>
      </c>
      <c r="B817" s="26">
        <v>1962</v>
      </c>
      <c r="C817" s="26">
        <v>28</v>
      </c>
      <c r="D817" s="26" t="s">
        <v>505</v>
      </c>
      <c r="E817" s="26" t="s">
        <v>13</v>
      </c>
      <c r="F817" s="26">
        <v>4.9775027790145733E-3</v>
      </c>
      <c r="G817" s="27">
        <v>1.9443161222683015E-2</v>
      </c>
      <c r="H817" s="27"/>
      <c r="I817" s="27"/>
      <c r="J817" s="2"/>
    </row>
    <row r="818" spans="1:10" hidden="1" x14ac:dyDescent="0.45">
      <c r="A818" s="24" t="s">
        <v>323</v>
      </c>
      <c r="B818" s="24">
        <v>1983</v>
      </c>
      <c r="C818" s="24">
        <v>25</v>
      </c>
      <c r="D818" s="24" t="s">
        <v>59</v>
      </c>
      <c r="E818" s="24" t="s">
        <v>13</v>
      </c>
      <c r="F818" s="24">
        <v>3.1048068989787955E-2</v>
      </c>
      <c r="G818" s="25">
        <v>1.9128712878166199E-2</v>
      </c>
      <c r="H818" s="25"/>
      <c r="I818" s="25"/>
      <c r="J818" s="2"/>
    </row>
    <row r="819" spans="1:10" x14ac:dyDescent="0.45">
      <c r="A819" s="26" t="s">
        <v>977</v>
      </c>
      <c r="B819" s="26">
        <v>2022</v>
      </c>
      <c r="C819" s="26">
        <v>24</v>
      </c>
      <c r="D819" s="26" t="s">
        <v>46</v>
      </c>
      <c r="E819" s="26" t="s">
        <v>13</v>
      </c>
      <c r="F819" s="26">
        <v>6.4117774930807686E-6</v>
      </c>
      <c r="G819" s="29">
        <v>2.1601283975505315E-6</v>
      </c>
      <c r="H819" s="35"/>
      <c r="I819" s="34"/>
      <c r="J819" s="2"/>
    </row>
    <row r="820" spans="1:10" hidden="1" x14ac:dyDescent="0.45">
      <c r="A820" s="24" t="s">
        <v>178</v>
      </c>
      <c r="B820" s="24">
        <v>1975</v>
      </c>
      <c r="C820" s="24">
        <v>26</v>
      </c>
      <c r="D820" s="24" t="s">
        <v>37</v>
      </c>
      <c r="E820" s="24" t="s">
        <v>17</v>
      </c>
      <c r="F820" s="24">
        <v>2.612382167765501E-2</v>
      </c>
      <c r="G820" s="25">
        <v>1.9065282538073828E-2</v>
      </c>
      <c r="H820" s="25"/>
      <c r="I820" s="25"/>
      <c r="J820" s="2"/>
    </row>
    <row r="821" spans="1:10" hidden="1" x14ac:dyDescent="0.45">
      <c r="A821" s="26" t="s">
        <v>430</v>
      </c>
      <c r="B821" s="26">
        <v>1965</v>
      </c>
      <c r="C821" s="26">
        <v>28</v>
      </c>
      <c r="D821" s="26" t="s">
        <v>31</v>
      </c>
      <c r="E821" s="26" t="s">
        <v>13</v>
      </c>
      <c r="F821" s="26">
        <v>3.6818489701475905E-3</v>
      </c>
      <c r="G821" s="27">
        <v>1.8880224518616619E-2</v>
      </c>
      <c r="H821" s="27"/>
      <c r="I821" s="27"/>
      <c r="J821" s="2"/>
    </row>
    <row r="822" spans="1:10" hidden="1" x14ac:dyDescent="0.45">
      <c r="A822" s="26" t="s">
        <v>122</v>
      </c>
      <c r="B822" s="26">
        <v>2000</v>
      </c>
      <c r="C822" s="26">
        <v>32</v>
      </c>
      <c r="D822" s="26" t="s">
        <v>31</v>
      </c>
      <c r="E822" s="26" t="s">
        <v>13</v>
      </c>
      <c r="F822" s="26">
        <v>4.1649453659812735E-2</v>
      </c>
      <c r="G822" s="29">
        <v>1.882629050842757E-2</v>
      </c>
      <c r="H822" s="35"/>
      <c r="I822" s="34"/>
      <c r="J822" s="2"/>
    </row>
    <row r="823" spans="1:10" hidden="1" x14ac:dyDescent="0.45">
      <c r="A823" s="26" t="s">
        <v>436</v>
      </c>
      <c r="B823" s="26">
        <v>1992</v>
      </c>
      <c r="C823" s="26">
        <v>30</v>
      </c>
      <c r="D823" s="26" t="s">
        <v>28</v>
      </c>
      <c r="E823" s="26" t="s">
        <v>17</v>
      </c>
      <c r="F823" s="26">
        <v>5.5693525380173449E-2</v>
      </c>
      <c r="G823" s="27">
        <v>1.8688652722901142E-2</v>
      </c>
      <c r="H823" s="27"/>
      <c r="I823" s="27"/>
      <c r="J823" s="2"/>
    </row>
    <row r="824" spans="1:10" hidden="1" x14ac:dyDescent="0.45">
      <c r="A824" s="26" t="s">
        <v>709</v>
      </c>
      <c r="B824" s="26">
        <v>2019</v>
      </c>
      <c r="C824" s="26">
        <v>24</v>
      </c>
      <c r="D824" s="26" t="s">
        <v>313</v>
      </c>
      <c r="E824" s="26" t="s">
        <v>17</v>
      </c>
      <c r="F824" s="26">
        <v>3.7252209101610513E-2</v>
      </c>
      <c r="G824" s="29">
        <v>1.8395199816961791E-2</v>
      </c>
      <c r="H824" s="35"/>
      <c r="I824" s="34"/>
      <c r="J824" s="2"/>
    </row>
    <row r="825" spans="1:10" hidden="1" x14ac:dyDescent="0.45">
      <c r="A825" s="26" t="s">
        <v>479</v>
      </c>
      <c r="B825" s="26">
        <v>1995</v>
      </c>
      <c r="C825" s="26">
        <v>27</v>
      </c>
      <c r="D825" s="26" t="s">
        <v>73</v>
      </c>
      <c r="E825" s="26" t="s">
        <v>17</v>
      </c>
      <c r="F825" s="26">
        <v>1.4256967695852824E-2</v>
      </c>
      <c r="G825" s="29">
        <v>1.8373414158389806E-2</v>
      </c>
      <c r="H825" s="35"/>
      <c r="I825" s="34"/>
      <c r="J825" s="2"/>
    </row>
    <row r="826" spans="1:10" hidden="1" x14ac:dyDescent="0.45">
      <c r="A826" s="24" t="s">
        <v>369</v>
      </c>
      <c r="B826" s="24">
        <v>1965</v>
      </c>
      <c r="C826" s="24">
        <v>26</v>
      </c>
      <c r="D826" s="24" t="s">
        <v>73</v>
      </c>
      <c r="E826" s="24" t="s">
        <v>17</v>
      </c>
      <c r="F826" s="24">
        <v>6.3594697547375234E-2</v>
      </c>
      <c r="G826" s="25">
        <v>1.8248536587166922E-2</v>
      </c>
      <c r="H826" s="25"/>
      <c r="I826" s="25"/>
      <c r="J826" s="2"/>
    </row>
    <row r="827" spans="1:10" hidden="1" x14ac:dyDescent="0.45">
      <c r="A827" s="26" t="s">
        <v>105</v>
      </c>
      <c r="B827" s="26">
        <v>2000</v>
      </c>
      <c r="C827" s="26">
        <v>28</v>
      </c>
      <c r="D827" s="26" t="s">
        <v>19</v>
      </c>
      <c r="E827" s="26" t="s">
        <v>17</v>
      </c>
      <c r="F827" s="26">
        <v>6.3167338699080297E-2</v>
      </c>
      <c r="G827" s="29">
        <v>1.8228032620867449E-2</v>
      </c>
      <c r="H827" s="35"/>
      <c r="I827" s="34"/>
      <c r="J827" s="2"/>
    </row>
    <row r="828" spans="1:10" hidden="1" x14ac:dyDescent="0.45">
      <c r="A828" s="24" t="s">
        <v>152</v>
      </c>
      <c r="B828" s="24">
        <v>1980</v>
      </c>
      <c r="C828" s="24">
        <v>24</v>
      </c>
      <c r="D828" s="24" t="s">
        <v>19</v>
      </c>
      <c r="E828" s="24" t="s">
        <v>17</v>
      </c>
      <c r="F828" s="24">
        <v>1.9155153812667951E-2</v>
      </c>
      <c r="G828" s="25">
        <v>1.8208946423765977E-2</v>
      </c>
      <c r="H828" s="25"/>
      <c r="I828" s="25"/>
      <c r="J828" s="2"/>
    </row>
    <row r="829" spans="1:10" hidden="1" x14ac:dyDescent="0.45">
      <c r="A829" s="26" t="s">
        <v>445</v>
      </c>
      <c r="B829" s="26">
        <v>2001</v>
      </c>
      <c r="C829" s="26">
        <v>25</v>
      </c>
      <c r="D829" s="26" t="s">
        <v>46</v>
      </c>
      <c r="E829" s="26" t="s">
        <v>17</v>
      </c>
      <c r="F829" s="26">
        <v>0.10956383047391244</v>
      </c>
      <c r="G829" s="29">
        <v>1.813552362199217E-2</v>
      </c>
      <c r="H829" s="35"/>
      <c r="I829" s="34"/>
      <c r="J829" s="2"/>
    </row>
    <row r="830" spans="1:10" hidden="1" x14ac:dyDescent="0.45">
      <c r="A830" s="26" t="s">
        <v>382</v>
      </c>
      <c r="B830" s="26">
        <v>2021</v>
      </c>
      <c r="C830" s="26">
        <v>27</v>
      </c>
      <c r="D830" s="26" t="s">
        <v>94</v>
      </c>
      <c r="E830" s="26" t="s">
        <v>13</v>
      </c>
      <c r="F830" s="26">
        <v>3.0637645196134544E-2</v>
      </c>
      <c r="G830" s="29">
        <v>1.7958863843548049E-2</v>
      </c>
      <c r="H830" s="35"/>
      <c r="I830" s="34"/>
      <c r="J830" s="2"/>
    </row>
    <row r="831" spans="1:10" hidden="1" x14ac:dyDescent="0.45">
      <c r="A831" s="26" t="s">
        <v>165</v>
      </c>
      <c r="B831" s="26">
        <v>1975</v>
      </c>
      <c r="C831" s="26">
        <v>24</v>
      </c>
      <c r="D831" s="26" t="s">
        <v>62</v>
      </c>
      <c r="E831" s="26" t="s">
        <v>17</v>
      </c>
      <c r="F831" s="26">
        <v>2.4504187889293129E-2</v>
      </c>
      <c r="G831" s="27">
        <v>1.7883266515902684E-2</v>
      </c>
      <c r="H831" s="27"/>
      <c r="I831" s="27"/>
      <c r="J831" s="2"/>
    </row>
    <row r="832" spans="1:10" hidden="1" x14ac:dyDescent="0.45">
      <c r="A832" s="26" t="s">
        <v>327</v>
      </c>
      <c r="B832" s="26">
        <v>2010</v>
      </c>
      <c r="C832" s="26">
        <v>24</v>
      </c>
      <c r="D832" s="26" t="s">
        <v>304</v>
      </c>
      <c r="E832" s="26" t="s">
        <v>13</v>
      </c>
      <c r="F832" s="26">
        <v>4.5138917647965654E-2</v>
      </c>
      <c r="G832" s="29">
        <v>1.7841971437629039E-2</v>
      </c>
      <c r="H832" s="35"/>
      <c r="I832" s="34"/>
      <c r="J832" s="2"/>
    </row>
    <row r="833" spans="1:10" hidden="1" x14ac:dyDescent="0.45">
      <c r="A833" s="26" t="s">
        <v>351</v>
      </c>
      <c r="B833" s="26">
        <v>2018</v>
      </c>
      <c r="C833" s="26">
        <v>27</v>
      </c>
      <c r="D833" s="26" t="s">
        <v>114</v>
      </c>
      <c r="E833" s="26" t="s">
        <v>17</v>
      </c>
      <c r="F833" s="26">
        <v>2.7083110584620169E-2</v>
      </c>
      <c r="G833" s="29">
        <v>1.7781787832571498E-2</v>
      </c>
      <c r="H833" s="35"/>
      <c r="I833" s="34"/>
      <c r="J833" s="2"/>
    </row>
    <row r="834" spans="1:10" hidden="1" x14ac:dyDescent="0.45">
      <c r="A834" s="26" t="s">
        <v>456</v>
      </c>
      <c r="B834" s="26">
        <v>2014</v>
      </c>
      <c r="C834" s="26">
        <v>29</v>
      </c>
      <c r="D834" s="26" t="s">
        <v>114</v>
      </c>
      <c r="E834" s="26" t="s">
        <v>17</v>
      </c>
      <c r="F834" s="26">
        <v>1.7054467881673467E-2</v>
      </c>
      <c r="G834" s="29">
        <v>1.7655272229647238E-2</v>
      </c>
      <c r="H834" s="35"/>
      <c r="I834" s="34"/>
      <c r="J834" s="2"/>
    </row>
    <row r="835" spans="1:10" hidden="1" x14ac:dyDescent="0.45">
      <c r="A835" s="26" t="s">
        <v>737</v>
      </c>
      <c r="B835" s="26">
        <v>1969</v>
      </c>
      <c r="C835" s="26">
        <v>23</v>
      </c>
      <c r="D835" s="26" t="s">
        <v>73</v>
      </c>
      <c r="E835" s="26" t="s">
        <v>17</v>
      </c>
      <c r="F835" s="26">
        <v>5.8721020303245705E-2</v>
      </c>
      <c r="G835" s="27">
        <v>1.757598327423731E-2</v>
      </c>
      <c r="H835" s="27"/>
      <c r="I835" s="27"/>
      <c r="J835" s="2"/>
    </row>
    <row r="836" spans="1:10" hidden="1" x14ac:dyDescent="0.45">
      <c r="A836" s="24" t="s">
        <v>751</v>
      </c>
      <c r="B836" s="24">
        <v>1977</v>
      </c>
      <c r="C836" s="24">
        <v>30</v>
      </c>
      <c r="D836" s="24" t="s">
        <v>76</v>
      </c>
      <c r="E836" s="24" t="s">
        <v>13</v>
      </c>
      <c r="F836" s="24">
        <v>2.5990360469654864E-2</v>
      </c>
      <c r="G836" s="25">
        <v>1.7267985540022943E-2</v>
      </c>
      <c r="H836" s="25"/>
      <c r="I836" s="25"/>
      <c r="J836" s="2"/>
    </row>
    <row r="837" spans="1:10" hidden="1" x14ac:dyDescent="0.45">
      <c r="A837" s="26" t="s">
        <v>737</v>
      </c>
      <c r="B837" s="26">
        <v>1970</v>
      </c>
      <c r="C837" s="26">
        <v>24</v>
      </c>
      <c r="D837" s="26" t="s">
        <v>73</v>
      </c>
      <c r="E837" s="26" t="s">
        <v>17</v>
      </c>
      <c r="F837" s="26">
        <v>4.1372066217370156E-2</v>
      </c>
      <c r="G837" s="27">
        <v>1.7241422782651294E-2</v>
      </c>
      <c r="H837" s="27"/>
      <c r="I837" s="27"/>
      <c r="J837" s="2"/>
    </row>
    <row r="838" spans="1:10" hidden="1" x14ac:dyDescent="0.45">
      <c r="A838" s="24" t="s">
        <v>786</v>
      </c>
      <c r="B838" s="24">
        <v>1971</v>
      </c>
      <c r="C838" s="24">
        <v>25</v>
      </c>
      <c r="D838" s="24" t="s">
        <v>19</v>
      </c>
      <c r="E838" s="24" t="s">
        <v>17</v>
      </c>
      <c r="F838" s="24">
        <v>5.8946359098256407E-2</v>
      </c>
      <c r="G838" s="25">
        <v>1.7182899590061144E-2</v>
      </c>
      <c r="H838" s="25"/>
      <c r="I838" s="25"/>
      <c r="J838" s="2"/>
    </row>
    <row r="839" spans="1:10" hidden="1" x14ac:dyDescent="0.45">
      <c r="A839" s="26" t="s">
        <v>75</v>
      </c>
      <c r="B839" s="26">
        <v>2006</v>
      </c>
      <c r="C839" s="26">
        <v>23</v>
      </c>
      <c r="D839" s="26" t="s">
        <v>76</v>
      </c>
      <c r="E839" s="26" t="s">
        <v>13</v>
      </c>
      <c r="F839" s="26">
        <v>8.5123282199080878E-3</v>
      </c>
      <c r="G839" s="29">
        <v>1.7110603743330337E-2</v>
      </c>
      <c r="H839" s="35"/>
      <c r="I839" s="34"/>
      <c r="J839" s="2"/>
    </row>
    <row r="840" spans="1:10" hidden="1" x14ac:dyDescent="0.45">
      <c r="A840" s="24" t="s">
        <v>940</v>
      </c>
      <c r="B840" s="24">
        <v>1988</v>
      </c>
      <c r="C840" s="24">
        <v>25</v>
      </c>
      <c r="D840" s="24" t="s">
        <v>62</v>
      </c>
      <c r="E840" s="24" t="s">
        <v>17</v>
      </c>
      <c r="F840" s="24">
        <v>2.0264055339370059E-2</v>
      </c>
      <c r="G840" s="25">
        <v>1.6983673762832479E-2</v>
      </c>
      <c r="H840" s="25"/>
      <c r="I840" s="25"/>
      <c r="J840" s="2"/>
    </row>
    <row r="841" spans="1:10" hidden="1" x14ac:dyDescent="0.45">
      <c r="A841" s="26" t="s">
        <v>651</v>
      </c>
      <c r="B841" s="26">
        <v>1975</v>
      </c>
      <c r="C841" s="26">
        <v>28</v>
      </c>
      <c r="D841" s="26" t="s">
        <v>127</v>
      </c>
      <c r="E841" s="26" t="s">
        <v>13</v>
      </c>
      <c r="F841" s="26">
        <v>2.206959139774144E-2</v>
      </c>
      <c r="G841" s="27">
        <v>1.6948634587911161E-2</v>
      </c>
      <c r="H841" s="27"/>
      <c r="I841" s="27"/>
      <c r="J841" s="2"/>
    </row>
    <row r="842" spans="1:10" hidden="1" x14ac:dyDescent="0.45">
      <c r="A842" s="24" t="s">
        <v>651</v>
      </c>
      <c r="B842" s="24">
        <v>1975</v>
      </c>
      <c r="C842" s="24">
        <v>28</v>
      </c>
      <c r="D842" s="24" t="s">
        <v>127</v>
      </c>
      <c r="E842" s="24" t="s">
        <v>13</v>
      </c>
      <c r="F842" s="24">
        <v>2.206959139774144E-2</v>
      </c>
      <c r="G842" s="25">
        <v>1.6948634587911161E-2</v>
      </c>
      <c r="H842" s="25"/>
      <c r="I842" s="25"/>
      <c r="J842" s="2"/>
    </row>
    <row r="843" spans="1:10" hidden="1" x14ac:dyDescent="0.45">
      <c r="A843" s="26" t="s">
        <v>759</v>
      </c>
      <c r="B843" s="26">
        <v>2008</v>
      </c>
      <c r="C843" s="26">
        <v>25</v>
      </c>
      <c r="D843" s="26" t="s">
        <v>31</v>
      </c>
      <c r="E843" s="26" t="s">
        <v>13</v>
      </c>
      <c r="F843" s="26">
        <v>6.5583255465891865E-3</v>
      </c>
      <c r="G843" s="29">
        <v>1.69476778625226E-2</v>
      </c>
      <c r="H843" s="35"/>
      <c r="I843" s="34"/>
      <c r="J843" s="2"/>
    </row>
    <row r="844" spans="1:10" hidden="1" x14ac:dyDescent="0.45">
      <c r="A844" s="26" t="s">
        <v>327</v>
      </c>
      <c r="B844" s="26">
        <v>2009</v>
      </c>
      <c r="C844" s="26">
        <v>23</v>
      </c>
      <c r="D844" s="26" t="s">
        <v>304</v>
      </c>
      <c r="E844" s="26" t="s">
        <v>13</v>
      </c>
      <c r="F844" s="26">
        <v>1.9005106224502109E-2</v>
      </c>
      <c r="G844" s="29">
        <v>1.6843155974930551E-2</v>
      </c>
      <c r="H844" s="35"/>
      <c r="I844" s="34"/>
      <c r="J844" s="2"/>
    </row>
    <row r="845" spans="1:10" hidden="1" x14ac:dyDescent="0.45">
      <c r="A845" s="26" t="s">
        <v>131</v>
      </c>
      <c r="B845" s="26">
        <v>1983</v>
      </c>
      <c r="C845" s="26">
        <v>24</v>
      </c>
      <c r="D845" s="26" t="s">
        <v>94</v>
      </c>
      <c r="E845" s="26" t="s">
        <v>13</v>
      </c>
      <c r="F845" s="26">
        <v>2.7324601148244459E-2</v>
      </c>
      <c r="G845" s="27">
        <v>1.683468463198453E-2</v>
      </c>
      <c r="H845" s="27"/>
      <c r="I845" s="27"/>
      <c r="J845" s="2"/>
    </row>
    <row r="846" spans="1:10" hidden="1" x14ac:dyDescent="0.45">
      <c r="A846" s="26" t="s">
        <v>396</v>
      </c>
      <c r="B846" s="26">
        <v>1995</v>
      </c>
      <c r="C846" s="26">
        <v>25</v>
      </c>
      <c r="D846" s="26" t="s">
        <v>158</v>
      </c>
      <c r="E846" s="26" t="s">
        <v>13</v>
      </c>
      <c r="F846" s="26">
        <v>2.2019945177983051E-2</v>
      </c>
      <c r="G846" s="29">
        <v>1.6765717589653843E-2</v>
      </c>
      <c r="H846" s="35"/>
      <c r="I846" s="34"/>
      <c r="J846" s="2"/>
    </row>
    <row r="847" spans="1:10" hidden="1" x14ac:dyDescent="0.45">
      <c r="A847" s="26" t="s">
        <v>450</v>
      </c>
      <c r="B847" s="26">
        <v>1970</v>
      </c>
      <c r="C847" s="26">
        <v>26</v>
      </c>
      <c r="D847" s="26" t="s">
        <v>22</v>
      </c>
      <c r="E847" s="26" t="s">
        <v>13</v>
      </c>
      <c r="F847" s="26">
        <v>3.4099683062616404E-2</v>
      </c>
      <c r="G847" s="27">
        <v>1.6735820174257045E-2</v>
      </c>
      <c r="H847" s="27"/>
      <c r="I847" s="27"/>
      <c r="J847" s="2"/>
    </row>
    <row r="848" spans="1:10" hidden="1" x14ac:dyDescent="0.45">
      <c r="A848" s="24" t="s">
        <v>181</v>
      </c>
      <c r="B848" s="24">
        <v>1965</v>
      </c>
      <c r="C848" s="24">
        <v>24</v>
      </c>
      <c r="D848" s="24" t="s">
        <v>73</v>
      </c>
      <c r="E848" s="24" t="s">
        <v>17</v>
      </c>
      <c r="F848" s="24">
        <v>5.8252722195109026E-2</v>
      </c>
      <c r="G848" s="25">
        <v>1.671565355724209E-2</v>
      </c>
      <c r="H848" s="25"/>
      <c r="I848" s="25"/>
      <c r="J848" s="2"/>
    </row>
    <row r="849" spans="1:10" hidden="1" x14ac:dyDescent="0.45">
      <c r="A849" s="26" t="s">
        <v>367</v>
      </c>
      <c r="B849" s="26">
        <v>1996</v>
      </c>
      <c r="C849" s="26">
        <v>25</v>
      </c>
      <c r="D849" s="26" t="s">
        <v>235</v>
      </c>
      <c r="E849" s="26" t="s">
        <v>13</v>
      </c>
      <c r="F849" s="26">
        <v>6.4730618591828007E-2</v>
      </c>
      <c r="G849" s="29">
        <v>1.6670431529125833E-2</v>
      </c>
      <c r="H849" s="35"/>
      <c r="I849" s="34"/>
      <c r="J849" s="2"/>
    </row>
    <row r="850" spans="1:10" hidden="1" x14ac:dyDescent="0.45">
      <c r="A850" s="24" t="s">
        <v>199</v>
      </c>
      <c r="B850" s="24">
        <v>1957</v>
      </c>
      <c r="C850" s="24">
        <v>21</v>
      </c>
      <c r="D850" s="24" t="s">
        <v>73</v>
      </c>
      <c r="E850" s="24" t="s">
        <v>17</v>
      </c>
      <c r="F850" s="24">
        <v>4.7005207409292982E-2</v>
      </c>
      <c r="G850" s="25">
        <v>1.6631920263540826E-2</v>
      </c>
      <c r="H850" s="25"/>
      <c r="I850" s="25"/>
      <c r="J850" s="2"/>
    </row>
    <row r="851" spans="1:10" hidden="1" x14ac:dyDescent="0.45">
      <c r="A851" s="26" t="s">
        <v>309</v>
      </c>
      <c r="B851" s="26">
        <v>1956</v>
      </c>
      <c r="C851" s="26">
        <v>21</v>
      </c>
      <c r="D851" s="26" t="s">
        <v>59</v>
      </c>
      <c r="E851" s="26" t="s">
        <v>13</v>
      </c>
      <c r="F851" s="26">
        <v>1.7589367233656346E-2</v>
      </c>
      <c r="G851" s="27">
        <v>1.6508993371850786E-2</v>
      </c>
      <c r="H851" s="27"/>
      <c r="I851" s="27"/>
      <c r="J851" s="2"/>
    </row>
    <row r="852" spans="1:10" hidden="1" x14ac:dyDescent="0.45">
      <c r="A852" s="24" t="s">
        <v>348</v>
      </c>
      <c r="B852" s="24">
        <v>1975</v>
      </c>
      <c r="C852" s="24">
        <v>29</v>
      </c>
      <c r="D852" s="24" t="s">
        <v>22</v>
      </c>
      <c r="E852" s="24" t="s">
        <v>13</v>
      </c>
      <c r="F852" s="24">
        <v>2.1440879031847226E-2</v>
      </c>
      <c r="G852" s="25">
        <v>1.6465806611697126E-2</v>
      </c>
      <c r="H852" s="25"/>
      <c r="I852" s="25"/>
      <c r="J852" s="2"/>
    </row>
    <row r="853" spans="1:10" hidden="1" x14ac:dyDescent="0.45">
      <c r="A853" s="26" t="s">
        <v>348</v>
      </c>
      <c r="B853" s="26">
        <v>1975</v>
      </c>
      <c r="C853" s="26">
        <v>29</v>
      </c>
      <c r="D853" s="26" t="s">
        <v>22</v>
      </c>
      <c r="E853" s="26" t="s">
        <v>13</v>
      </c>
      <c r="F853" s="26">
        <v>2.1440879031847226E-2</v>
      </c>
      <c r="G853" s="27">
        <v>1.6465806611697126E-2</v>
      </c>
      <c r="H853" s="27"/>
      <c r="I853" s="27"/>
      <c r="J853" s="2"/>
    </row>
    <row r="854" spans="1:10" hidden="1" x14ac:dyDescent="0.45">
      <c r="A854" s="24" t="s">
        <v>187</v>
      </c>
      <c r="B854" s="24">
        <v>1970</v>
      </c>
      <c r="C854" s="24">
        <v>29</v>
      </c>
      <c r="D854" s="24" t="s">
        <v>25</v>
      </c>
      <c r="E854" s="24" t="s">
        <v>17</v>
      </c>
      <c r="F854" s="24">
        <v>3.943324080325001E-2</v>
      </c>
      <c r="G854" s="25">
        <v>1.643343537175037E-2</v>
      </c>
      <c r="H854" s="25"/>
      <c r="I854" s="25"/>
      <c r="J854" s="2"/>
    </row>
    <row r="855" spans="1:10" hidden="1" x14ac:dyDescent="0.45">
      <c r="A855" s="26" t="s">
        <v>220</v>
      </c>
      <c r="B855" s="26">
        <v>1951</v>
      </c>
      <c r="C855" s="26">
        <v>23</v>
      </c>
      <c r="D855" s="26" t="s">
        <v>31</v>
      </c>
      <c r="E855" s="26" t="s">
        <v>13</v>
      </c>
      <c r="F855" s="26">
        <v>6.7606546794455257E-4</v>
      </c>
      <c r="G855" s="27">
        <v>1.6331980060569264E-2</v>
      </c>
      <c r="H855" s="27"/>
      <c r="I855" s="27"/>
      <c r="J855" s="2"/>
    </row>
    <row r="856" spans="1:10" hidden="1" x14ac:dyDescent="0.45">
      <c r="A856" s="24" t="s">
        <v>220</v>
      </c>
      <c r="B856" s="24">
        <v>1951</v>
      </c>
      <c r="C856" s="24">
        <v>23</v>
      </c>
      <c r="D856" s="24" t="s">
        <v>31</v>
      </c>
      <c r="E856" s="24" t="s">
        <v>13</v>
      </c>
      <c r="F856" s="24">
        <v>6.7606546794455257E-4</v>
      </c>
      <c r="G856" s="25">
        <v>1.6331980060569264E-2</v>
      </c>
      <c r="H856" s="25"/>
      <c r="I856" s="25"/>
      <c r="J856" s="2"/>
    </row>
    <row r="857" spans="1:10" hidden="1" x14ac:dyDescent="0.45">
      <c r="A857" s="26" t="s">
        <v>612</v>
      </c>
      <c r="B857" s="26">
        <v>2007</v>
      </c>
      <c r="C857" s="26">
        <v>24</v>
      </c>
      <c r="D857" s="26" t="s">
        <v>313</v>
      </c>
      <c r="E857" s="26" t="s">
        <v>17</v>
      </c>
      <c r="F857" s="26">
        <v>2.8836424959308635E-2</v>
      </c>
      <c r="G857" s="29">
        <v>1.6307165286829087E-2</v>
      </c>
      <c r="H857" s="35"/>
      <c r="I857" s="34"/>
      <c r="J857" s="2"/>
    </row>
    <row r="858" spans="1:10" hidden="1" x14ac:dyDescent="0.45">
      <c r="A858" s="24" t="s">
        <v>171</v>
      </c>
      <c r="B858" s="24">
        <v>1977</v>
      </c>
      <c r="C858" s="24">
        <v>30</v>
      </c>
      <c r="D858" s="24" t="s">
        <v>22</v>
      </c>
      <c r="E858" s="24" t="s">
        <v>13</v>
      </c>
      <c r="F858" s="24">
        <v>2.4411204666221955E-2</v>
      </c>
      <c r="G858" s="25">
        <v>1.6218795029142547E-2</v>
      </c>
      <c r="H858" s="25"/>
      <c r="I858" s="25"/>
      <c r="J858" s="2"/>
    </row>
    <row r="859" spans="1:10" hidden="1" x14ac:dyDescent="0.45">
      <c r="A859" s="26" t="s">
        <v>96</v>
      </c>
      <c r="B859" s="26">
        <v>2008</v>
      </c>
      <c r="C859" s="26">
        <v>34</v>
      </c>
      <c r="D859" s="26" t="s">
        <v>97</v>
      </c>
      <c r="E859" s="26" t="s">
        <v>13</v>
      </c>
      <c r="F859" s="26">
        <v>6.2351304863473523E-3</v>
      </c>
      <c r="G859" s="29">
        <v>1.6112494288784657E-2</v>
      </c>
      <c r="H859" s="35"/>
      <c r="I859" s="34"/>
      <c r="J859" s="2"/>
    </row>
    <row r="860" spans="1:10" hidden="1" x14ac:dyDescent="0.45">
      <c r="A860" s="26" t="s">
        <v>72</v>
      </c>
      <c r="B860" s="26">
        <v>2011</v>
      </c>
      <c r="C860" s="26">
        <v>27</v>
      </c>
      <c r="D860" s="26" t="s">
        <v>73</v>
      </c>
      <c r="E860" s="26" t="s">
        <v>17</v>
      </c>
      <c r="F860" s="26">
        <v>3.3857556393748815E-2</v>
      </c>
      <c r="G860" s="29">
        <v>1.6106056523791122E-2</v>
      </c>
      <c r="H860" s="35"/>
      <c r="I860" s="34"/>
      <c r="J860" s="2"/>
    </row>
    <row r="861" spans="1:10" hidden="1" x14ac:dyDescent="0.45">
      <c r="A861" s="26" t="s">
        <v>516</v>
      </c>
      <c r="B861" s="26">
        <v>1948</v>
      </c>
      <c r="C861" s="26">
        <v>27</v>
      </c>
      <c r="D861" s="26" t="s">
        <v>52</v>
      </c>
      <c r="E861" s="26" t="s">
        <v>17</v>
      </c>
      <c r="F861" s="26">
        <v>1.7256977823171246E-2</v>
      </c>
      <c r="G861" s="27">
        <v>1.5906195016646717E-2</v>
      </c>
      <c r="H861" s="27"/>
      <c r="I861" s="27"/>
      <c r="J861" s="2"/>
    </row>
    <row r="862" spans="1:10" hidden="1" x14ac:dyDescent="0.45">
      <c r="A862" s="24" t="s">
        <v>126</v>
      </c>
      <c r="B862" s="24">
        <v>1985</v>
      </c>
      <c r="C862" s="24">
        <v>24</v>
      </c>
      <c r="D862" s="24" t="s">
        <v>127</v>
      </c>
      <c r="E862" s="24" t="s">
        <v>13</v>
      </c>
      <c r="F862" s="24">
        <v>4.8316923474176807E-2</v>
      </c>
      <c r="G862" s="25">
        <v>1.5898002566209733E-2</v>
      </c>
      <c r="H862" s="25"/>
      <c r="I862" s="25"/>
      <c r="J862" s="2"/>
    </row>
    <row r="863" spans="1:10" hidden="1" x14ac:dyDescent="0.45">
      <c r="A863" s="26" t="s">
        <v>645</v>
      </c>
      <c r="B863" s="26">
        <v>2023</v>
      </c>
      <c r="C863" s="26">
        <v>26</v>
      </c>
      <c r="D863" s="26" t="s">
        <v>46</v>
      </c>
      <c r="E863" s="26" t="s">
        <v>13</v>
      </c>
      <c r="F863" s="26">
        <v>2.9539905849818957E-2</v>
      </c>
      <c r="G863" s="29">
        <v>1.5770423011357584E-2</v>
      </c>
      <c r="H863" s="35"/>
      <c r="I863" s="34"/>
      <c r="J863" s="2"/>
    </row>
    <row r="864" spans="1:10" hidden="1" x14ac:dyDescent="0.45">
      <c r="A864" s="24" t="s">
        <v>463</v>
      </c>
      <c r="B864" s="24">
        <v>1982</v>
      </c>
      <c r="C864" s="24">
        <v>30</v>
      </c>
      <c r="D864" s="24" t="s">
        <v>40</v>
      </c>
      <c r="E864" s="24" t="s">
        <v>13</v>
      </c>
      <c r="F864" s="24">
        <v>3.5353143320796671E-2</v>
      </c>
      <c r="G864" s="25">
        <v>1.5734158025486628E-2</v>
      </c>
      <c r="H864" s="25"/>
      <c r="I864" s="25"/>
      <c r="J864" s="2"/>
    </row>
    <row r="865" spans="1:10" hidden="1" x14ac:dyDescent="0.45">
      <c r="A865" s="26" t="s">
        <v>21</v>
      </c>
      <c r="B865" s="26">
        <v>2021</v>
      </c>
      <c r="C865" s="26">
        <v>29</v>
      </c>
      <c r="D865" s="26" t="s">
        <v>22</v>
      </c>
      <c r="E865" s="26" t="s">
        <v>13</v>
      </c>
      <c r="F865" s="26">
        <v>2.6704061496985804E-2</v>
      </c>
      <c r="G865" s="29">
        <v>1.5653115682487517E-2</v>
      </c>
      <c r="H865" s="35"/>
      <c r="I865" s="34"/>
      <c r="J865" s="2"/>
    </row>
    <row r="866" spans="1:10" hidden="1" x14ac:dyDescent="0.45">
      <c r="A866" s="26" t="s">
        <v>351</v>
      </c>
      <c r="B866" s="26">
        <v>2017</v>
      </c>
      <c r="C866" s="26">
        <v>26</v>
      </c>
      <c r="D866" s="26" t="s">
        <v>114</v>
      </c>
      <c r="E866" s="26" t="s">
        <v>17</v>
      </c>
      <c r="F866" s="26">
        <v>2.6860605265662092E-2</v>
      </c>
      <c r="G866" s="29">
        <v>1.5625737796345764E-2</v>
      </c>
      <c r="H866" s="35"/>
      <c r="I866" s="34"/>
      <c r="J866" s="2"/>
    </row>
    <row r="867" spans="1:10" hidden="1" x14ac:dyDescent="0.45">
      <c r="A867" s="26" t="s">
        <v>498</v>
      </c>
      <c r="B867" s="26">
        <v>2017</v>
      </c>
      <c r="C867" s="26">
        <v>25</v>
      </c>
      <c r="D867" s="26" t="s">
        <v>127</v>
      </c>
      <c r="E867" s="26" t="s">
        <v>13</v>
      </c>
      <c r="F867" s="26">
        <v>3.0534592781548582E-2</v>
      </c>
      <c r="G867" s="29">
        <v>1.5532882726203493E-2</v>
      </c>
      <c r="H867" s="35"/>
      <c r="I867" s="34"/>
      <c r="J867" s="2"/>
    </row>
    <row r="868" spans="1:10" hidden="1" x14ac:dyDescent="0.45">
      <c r="A868" s="26" t="s">
        <v>964</v>
      </c>
      <c r="B868" s="26">
        <v>2012</v>
      </c>
      <c r="C868" s="26">
        <v>29</v>
      </c>
      <c r="D868" s="26" t="s">
        <v>55</v>
      </c>
      <c r="E868" s="26" t="s">
        <v>13</v>
      </c>
      <c r="F868" s="26">
        <v>4.3796889959558709E-2</v>
      </c>
      <c r="G868" s="29">
        <v>1.5416101168976319E-2</v>
      </c>
      <c r="H868" s="35"/>
      <c r="I868" s="34"/>
      <c r="J868" s="2"/>
    </row>
    <row r="869" spans="1:10" hidden="1" x14ac:dyDescent="0.45">
      <c r="A869" s="26" t="s">
        <v>964</v>
      </c>
      <c r="B869" s="26">
        <v>2012</v>
      </c>
      <c r="C869" s="26">
        <v>29</v>
      </c>
      <c r="D869" s="26" t="s">
        <v>55</v>
      </c>
      <c r="E869" s="26" t="s">
        <v>13</v>
      </c>
      <c r="F869" s="26">
        <v>4.3796889959558709E-2</v>
      </c>
      <c r="G869" s="29">
        <v>1.5416101168976319E-2</v>
      </c>
      <c r="H869" s="35"/>
      <c r="I869" s="34"/>
      <c r="J869" s="2"/>
    </row>
    <row r="870" spans="1:10" hidden="1" x14ac:dyDescent="0.45">
      <c r="A870" s="24" t="s">
        <v>813</v>
      </c>
      <c r="B870" s="24">
        <v>1974</v>
      </c>
      <c r="C870" s="24">
        <v>27</v>
      </c>
      <c r="D870" s="24" t="s">
        <v>43</v>
      </c>
      <c r="E870" s="24" t="s">
        <v>13</v>
      </c>
      <c r="F870" s="24">
        <v>1.4367867210086297E-2</v>
      </c>
      <c r="G870" s="25">
        <v>1.524284751883281E-2</v>
      </c>
      <c r="H870" s="25"/>
      <c r="I870" s="25"/>
      <c r="J870" s="2"/>
    </row>
    <row r="871" spans="1:10" hidden="1" x14ac:dyDescent="0.45">
      <c r="A871" s="26" t="s">
        <v>813</v>
      </c>
      <c r="B871" s="26">
        <v>1974</v>
      </c>
      <c r="C871" s="26">
        <v>27</v>
      </c>
      <c r="D871" s="26" t="s">
        <v>43</v>
      </c>
      <c r="E871" s="26" t="s">
        <v>13</v>
      </c>
      <c r="F871" s="26">
        <v>1.4367867210086297E-2</v>
      </c>
      <c r="G871" s="27">
        <v>1.524284751883281E-2</v>
      </c>
      <c r="H871" s="27"/>
      <c r="I871" s="27"/>
      <c r="J871" s="2"/>
    </row>
    <row r="872" spans="1:10" hidden="1" x14ac:dyDescent="0.45">
      <c r="A872" s="24" t="s">
        <v>537</v>
      </c>
      <c r="B872" s="24">
        <v>1988</v>
      </c>
      <c r="C872" s="24">
        <v>29</v>
      </c>
      <c r="D872" s="24" t="s">
        <v>94</v>
      </c>
      <c r="E872" s="24" t="s">
        <v>13</v>
      </c>
      <c r="F872" s="24">
        <v>4.5215838700057645E-2</v>
      </c>
      <c r="G872" s="25">
        <v>1.5084989668754645E-2</v>
      </c>
      <c r="H872" s="25"/>
      <c r="I872" s="25"/>
      <c r="J872" s="2"/>
    </row>
    <row r="873" spans="1:10" hidden="1" x14ac:dyDescent="0.45">
      <c r="A873" s="26" t="s">
        <v>199</v>
      </c>
      <c r="B873" s="26">
        <v>1959</v>
      </c>
      <c r="C873" s="26">
        <v>23</v>
      </c>
      <c r="D873" s="26" t="s">
        <v>73</v>
      </c>
      <c r="E873" s="26" t="s">
        <v>17</v>
      </c>
      <c r="F873" s="26">
        <v>5.6325610547208832E-2</v>
      </c>
      <c r="G873" s="27">
        <v>1.504048333515769E-2</v>
      </c>
      <c r="H873" s="27"/>
      <c r="I873" s="27"/>
      <c r="J873" s="2"/>
    </row>
    <row r="874" spans="1:10" hidden="1" x14ac:dyDescent="0.45">
      <c r="A874" s="26" t="s">
        <v>396</v>
      </c>
      <c r="B874" s="26">
        <v>2000</v>
      </c>
      <c r="C874" s="26">
        <v>30</v>
      </c>
      <c r="D874" s="26" t="s">
        <v>25</v>
      </c>
      <c r="E874" s="26" t="s">
        <v>17</v>
      </c>
      <c r="F874" s="26">
        <v>5.1972802064146242E-2</v>
      </c>
      <c r="G874" s="29">
        <v>1.4997654657199261E-2</v>
      </c>
      <c r="H874" s="35"/>
      <c r="I874" s="34"/>
      <c r="J874" s="2"/>
    </row>
    <row r="875" spans="1:10" hidden="1" x14ac:dyDescent="0.45">
      <c r="A875" s="26" t="s">
        <v>189</v>
      </c>
      <c r="B875" s="26">
        <v>1970</v>
      </c>
      <c r="C875" s="26">
        <v>28</v>
      </c>
      <c r="D875" s="26" t="s">
        <v>127</v>
      </c>
      <c r="E875" s="26" t="s">
        <v>13</v>
      </c>
      <c r="F875" s="26">
        <v>3.0481600012119331E-2</v>
      </c>
      <c r="G875" s="27">
        <v>1.4960097297377016E-2</v>
      </c>
      <c r="H875" s="27"/>
      <c r="I875" s="27"/>
      <c r="J875" s="2"/>
    </row>
    <row r="876" spans="1:10" hidden="1" x14ac:dyDescent="0.45">
      <c r="A876" s="24" t="s">
        <v>189</v>
      </c>
      <c r="B876" s="24">
        <v>1970</v>
      </c>
      <c r="C876" s="24">
        <v>28</v>
      </c>
      <c r="D876" s="24" t="s">
        <v>127</v>
      </c>
      <c r="E876" s="24" t="s">
        <v>13</v>
      </c>
      <c r="F876" s="24">
        <v>3.0481600012119331E-2</v>
      </c>
      <c r="G876" s="25">
        <v>1.4960097297377016E-2</v>
      </c>
      <c r="H876" s="25"/>
      <c r="I876" s="25"/>
      <c r="J876" s="2"/>
    </row>
    <row r="877" spans="1:10" hidden="1" x14ac:dyDescent="0.45">
      <c r="A877" s="26" t="s">
        <v>471</v>
      </c>
      <c r="B877" s="26">
        <v>2005</v>
      </c>
      <c r="C877" s="26">
        <v>22</v>
      </c>
      <c r="D877" s="26" t="s">
        <v>235</v>
      </c>
      <c r="E877" s="26" t="s">
        <v>13</v>
      </c>
      <c r="F877" s="26">
        <v>2.0534527236707487E-2</v>
      </c>
      <c r="G877" s="29">
        <v>1.4867961171652866E-2</v>
      </c>
      <c r="H877" s="35"/>
      <c r="I877" s="34"/>
      <c r="J877" s="2"/>
    </row>
    <row r="878" spans="1:10" hidden="1" x14ac:dyDescent="0.45">
      <c r="A878" s="24" t="s">
        <v>209</v>
      </c>
      <c r="B878" s="24">
        <v>1956</v>
      </c>
      <c r="C878" s="24">
        <v>25</v>
      </c>
      <c r="D878" s="24" t="s">
        <v>25</v>
      </c>
      <c r="E878" s="24" t="s">
        <v>17</v>
      </c>
      <c r="F878" s="24">
        <v>1.122920528025969E-2</v>
      </c>
      <c r="G878" s="25">
        <v>1.474651816162641E-2</v>
      </c>
      <c r="H878" s="25"/>
      <c r="I878" s="25"/>
      <c r="J878" s="2"/>
    </row>
    <row r="879" spans="1:10" hidden="1" x14ac:dyDescent="0.45">
      <c r="A879" s="26" t="s">
        <v>91</v>
      </c>
      <c r="B879" s="26">
        <v>1988</v>
      </c>
      <c r="C879" s="26">
        <v>23</v>
      </c>
      <c r="D879" s="26" t="s">
        <v>62</v>
      </c>
      <c r="E879" s="26" t="s">
        <v>17</v>
      </c>
      <c r="F879" s="26">
        <v>1.7515320351337984E-2</v>
      </c>
      <c r="G879" s="27">
        <v>1.4679908918363236E-2</v>
      </c>
      <c r="H879" s="27"/>
      <c r="I879" s="27"/>
      <c r="J879" s="2"/>
    </row>
    <row r="880" spans="1:10" hidden="1" x14ac:dyDescent="0.45">
      <c r="A880" s="24" t="s">
        <v>187</v>
      </c>
      <c r="B880" s="24">
        <v>1964</v>
      </c>
      <c r="C880" s="24">
        <v>23</v>
      </c>
      <c r="D880" s="24" t="s">
        <v>226</v>
      </c>
      <c r="E880" s="24" t="s">
        <v>17</v>
      </c>
      <c r="F880" s="24">
        <v>5.1155807308256827E-2</v>
      </c>
      <c r="G880" s="25">
        <v>1.4412929683123712E-2</v>
      </c>
      <c r="H880" s="25"/>
      <c r="I880" s="25"/>
      <c r="J880" s="2"/>
    </row>
    <row r="881" spans="1:10" hidden="1" x14ac:dyDescent="0.45">
      <c r="A881" s="26" t="s">
        <v>555</v>
      </c>
      <c r="B881" s="26">
        <v>2000</v>
      </c>
      <c r="C881" s="26">
        <v>26</v>
      </c>
      <c r="D881" s="26" t="s">
        <v>155</v>
      </c>
      <c r="E881" s="26" t="s">
        <v>13</v>
      </c>
      <c r="F881" s="26">
        <v>3.1850541722787722E-2</v>
      </c>
      <c r="G881" s="29">
        <v>1.4397008811248132E-2</v>
      </c>
      <c r="H881" s="35"/>
      <c r="I881" s="34"/>
      <c r="J881" s="2"/>
    </row>
    <row r="882" spans="1:10" hidden="1" x14ac:dyDescent="0.45">
      <c r="A882" s="24" t="s">
        <v>765</v>
      </c>
      <c r="B882" s="24">
        <v>1978</v>
      </c>
      <c r="C882" s="24">
        <v>33</v>
      </c>
      <c r="D882" s="24" t="s">
        <v>37</v>
      </c>
      <c r="E882" s="24" t="s">
        <v>17</v>
      </c>
      <c r="F882" s="24">
        <v>1.4598445150690397E-2</v>
      </c>
      <c r="G882" s="25">
        <v>1.4268789033845652E-2</v>
      </c>
      <c r="H882" s="25"/>
      <c r="I882" s="25"/>
      <c r="J882" s="2"/>
    </row>
    <row r="883" spans="1:10" hidden="1" x14ac:dyDescent="0.45">
      <c r="A883" s="26" t="s">
        <v>795</v>
      </c>
      <c r="B883" s="26">
        <v>2023</v>
      </c>
      <c r="C883" s="26">
        <v>31</v>
      </c>
      <c r="D883" s="26" t="s">
        <v>304</v>
      </c>
      <c r="E883" s="26" t="s">
        <v>13</v>
      </c>
      <c r="F883" s="26">
        <v>2.6678957859032838E-2</v>
      </c>
      <c r="G883" s="29">
        <v>1.4243053213445137E-2</v>
      </c>
      <c r="H883" s="35"/>
      <c r="I883" s="34"/>
      <c r="J883" s="2"/>
    </row>
    <row r="884" spans="1:10" hidden="1" x14ac:dyDescent="0.45">
      <c r="A884" s="26" t="s">
        <v>72</v>
      </c>
      <c r="B884" s="26">
        <v>2013</v>
      </c>
      <c r="C884" s="26">
        <v>29</v>
      </c>
      <c r="D884" s="26" t="s">
        <v>73</v>
      </c>
      <c r="E884" s="26" t="s">
        <v>17</v>
      </c>
      <c r="F884" s="26">
        <v>2.0187272060896076E-2</v>
      </c>
      <c r="G884" s="29">
        <v>1.4171624010183495E-2</v>
      </c>
      <c r="H884" s="35"/>
      <c r="I884" s="34"/>
      <c r="J884" s="2"/>
    </row>
    <row r="885" spans="1:10" hidden="1" x14ac:dyDescent="0.45">
      <c r="A885" s="26" t="s">
        <v>185</v>
      </c>
      <c r="B885" s="26">
        <v>1975</v>
      </c>
      <c r="C885" s="26">
        <v>27</v>
      </c>
      <c r="D885" s="26" t="s">
        <v>73</v>
      </c>
      <c r="E885" s="26" t="s">
        <v>17</v>
      </c>
      <c r="F885" s="26">
        <v>1.9374550939743048E-2</v>
      </c>
      <c r="G885" s="27">
        <v>1.4139634402360624E-2</v>
      </c>
      <c r="H885" s="27"/>
      <c r="I885" s="27"/>
      <c r="J885" s="2"/>
    </row>
    <row r="886" spans="1:10" hidden="1" x14ac:dyDescent="0.45">
      <c r="A886" s="26" t="s">
        <v>294</v>
      </c>
      <c r="B886" s="26">
        <v>2004</v>
      </c>
      <c r="C886" s="26">
        <v>30</v>
      </c>
      <c r="D886" s="26" t="s">
        <v>114</v>
      </c>
      <c r="E886" s="26" t="s">
        <v>17</v>
      </c>
      <c r="F886" s="26">
        <v>5.140642036185223E-2</v>
      </c>
      <c r="G886" s="29">
        <v>1.4122437959922648E-2</v>
      </c>
      <c r="H886" s="35"/>
      <c r="I886" s="34"/>
      <c r="J886" s="2"/>
    </row>
    <row r="887" spans="1:10" hidden="1" x14ac:dyDescent="0.45">
      <c r="A887" s="26" t="s">
        <v>488</v>
      </c>
      <c r="B887" s="26">
        <v>2008</v>
      </c>
      <c r="C887" s="26">
        <v>29</v>
      </c>
      <c r="D887" s="26" t="s">
        <v>40</v>
      </c>
      <c r="E887" s="26" t="s">
        <v>13</v>
      </c>
      <c r="F887" s="26">
        <v>5.4481192763573671E-3</v>
      </c>
      <c r="G887" s="29">
        <v>1.4078741562367904E-2</v>
      </c>
      <c r="H887" s="35"/>
      <c r="I887" s="34"/>
      <c r="J887" s="2"/>
    </row>
    <row r="888" spans="1:10" hidden="1" x14ac:dyDescent="0.45">
      <c r="A888" s="24" t="s">
        <v>404</v>
      </c>
      <c r="B888" s="24">
        <v>1985</v>
      </c>
      <c r="C888" s="24">
        <v>29</v>
      </c>
      <c r="D888" s="24" t="s">
        <v>127</v>
      </c>
      <c r="E888" s="24" t="s">
        <v>13</v>
      </c>
      <c r="F888" s="24">
        <v>4.2440489427763704E-2</v>
      </c>
      <c r="G888" s="25">
        <v>1.3964444780810412E-2</v>
      </c>
      <c r="H888" s="25"/>
      <c r="I888" s="25"/>
      <c r="J888" s="2"/>
    </row>
    <row r="889" spans="1:10" hidden="1" x14ac:dyDescent="0.45">
      <c r="A889" s="26" t="s">
        <v>547</v>
      </c>
      <c r="B889" s="26">
        <v>1975</v>
      </c>
      <c r="C889" s="26">
        <v>24</v>
      </c>
      <c r="D889" s="26" t="s">
        <v>52</v>
      </c>
      <c r="E889" s="26" t="s">
        <v>17</v>
      </c>
      <c r="F889" s="26">
        <v>1.9090640578359307E-2</v>
      </c>
      <c r="G889" s="27">
        <v>1.3932435343889884E-2</v>
      </c>
      <c r="H889" s="27"/>
      <c r="I889" s="27"/>
      <c r="J889" s="2"/>
    </row>
    <row r="890" spans="1:10" hidden="1" x14ac:dyDescent="0.45">
      <c r="A890" s="24" t="s">
        <v>651</v>
      </c>
      <c r="B890" s="24">
        <v>1979</v>
      </c>
      <c r="C890" s="24">
        <v>32</v>
      </c>
      <c r="D890" s="24" t="s">
        <v>127</v>
      </c>
      <c r="E890" s="24" t="s">
        <v>13</v>
      </c>
      <c r="F890" s="24">
        <v>2.8926659198656848E-2</v>
      </c>
      <c r="G890" s="25">
        <v>1.3836327732893837E-2</v>
      </c>
      <c r="H890" s="25"/>
      <c r="I890" s="25"/>
      <c r="J890" s="2"/>
    </row>
    <row r="891" spans="1:10" hidden="1" x14ac:dyDescent="0.45">
      <c r="A891" s="26" t="s">
        <v>133</v>
      </c>
      <c r="B891" s="26">
        <v>1984</v>
      </c>
      <c r="C891" s="26">
        <v>28</v>
      </c>
      <c r="D891" s="26" t="s">
        <v>43</v>
      </c>
      <c r="E891" s="26" t="s">
        <v>13</v>
      </c>
      <c r="F891" s="26">
        <v>2.2282825416924893E-2</v>
      </c>
      <c r="G891" s="27">
        <v>1.3828265337557981E-2</v>
      </c>
      <c r="H891" s="27"/>
      <c r="I891" s="27"/>
      <c r="J891" s="2"/>
    </row>
    <row r="892" spans="1:10" hidden="1" x14ac:dyDescent="0.45">
      <c r="A892" s="26" t="s">
        <v>439</v>
      </c>
      <c r="B892" s="26">
        <v>1999</v>
      </c>
      <c r="C892" s="26">
        <v>34</v>
      </c>
      <c r="D892" s="26" t="s">
        <v>70</v>
      </c>
      <c r="E892" s="26" t="s">
        <v>13</v>
      </c>
      <c r="F892" s="26">
        <v>4.7611629303629541E-2</v>
      </c>
      <c r="G892" s="29">
        <v>1.3727218103535865E-2</v>
      </c>
      <c r="H892" s="35"/>
      <c r="I892" s="34"/>
      <c r="J892" s="2"/>
    </row>
    <row r="893" spans="1:10" hidden="1" x14ac:dyDescent="0.45">
      <c r="A893" s="26" t="s">
        <v>375</v>
      </c>
      <c r="B893" s="26">
        <v>1992</v>
      </c>
      <c r="C893" s="26">
        <v>24</v>
      </c>
      <c r="D893" s="26" t="s">
        <v>55</v>
      </c>
      <c r="E893" s="26" t="s">
        <v>13</v>
      </c>
      <c r="F893" s="26">
        <v>2.513510944095141E-2</v>
      </c>
      <c r="G893" s="27">
        <v>1.3696218279470226E-2</v>
      </c>
      <c r="H893" s="27"/>
      <c r="I893" s="27"/>
      <c r="J893" s="2"/>
    </row>
    <row r="894" spans="1:10" hidden="1" x14ac:dyDescent="0.45">
      <c r="A894" s="26" t="s">
        <v>501</v>
      </c>
      <c r="B894" s="26">
        <v>2014</v>
      </c>
      <c r="C894" s="26">
        <v>24</v>
      </c>
      <c r="D894" s="26" t="s">
        <v>52</v>
      </c>
      <c r="E894" s="26" t="s">
        <v>17</v>
      </c>
      <c r="F894" s="26">
        <v>1.3078241353411133E-2</v>
      </c>
      <c r="G894" s="29">
        <v>1.353896896587586E-2</v>
      </c>
      <c r="H894" s="35"/>
      <c r="I894" s="34"/>
      <c r="J894" s="2"/>
    </row>
    <row r="895" spans="1:10" hidden="1" x14ac:dyDescent="0.45">
      <c r="A895" s="26" t="s">
        <v>394</v>
      </c>
      <c r="B895" s="26">
        <v>2005</v>
      </c>
      <c r="C895" s="26">
        <v>27</v>
      </c>
      <c r="D895" s="26" t="s">
        <v>127</v>
      </c>
      <c r="E895" s="26" t="s">
        <v>13</v>
      </c>
      <c r="F895" s="26">
        <v>1.869198124135418E-2</v>
      </c>
      <c r="G895" s="29">
        <v>1.3533871421248173E-2</v>
      </c>
      <c r="H895" s="35"/>
      <c r="I895" s="34"/>
      <c r="J895" s="2"/>
    </row>
    <row r="896" spans="1:10" hidden="1" x14ac:dyDescent="0.45">
      <c r="A896" s="24" t="s">
        <v>195</v>
      </c>
      <c r="B896" s="24">
        <v>1965</v>
      </c>
      <c r="C896" s="24">
        <v>25</v>
      </c>
      <c r="D896" s="24" t="s">
        <v>40</v>
      </c>
      <c r="E896" s="24" t="s">
        <v>13</v>
      </c>
      <c r="F896" s="24">
        <v>2.6373584469263924E-3</v>
      </c>
      <c r="G896" s="25">
        <v>1.3524161370487798E-2</v>
      </c>
      <c r="H896" s="25"/>
      <c r="I896" s="25"/>
      <c r="J896" s="2"/>
    </row>
    <row r="897" spans="1:10" hidden="1" x14ac:dyDescent="0.45">
      <c r="A897" s="26" t="s">
        <v>195</v>
      </c>
      <c r="B897" s="26">
        <v>1965</v>
      </c>
      <c r="C897" s="26">
        <v>25</v>
      </c>
      <c r="D897" s="26" t="s">
        <v>40</v>
      </c>
      <c r="E897" s="26" t="s">
        <v>13</v>
      </c>
      <c r="F897" s="26">
        <v>2.6373584469263924E-3</v>
      </c>
      <c r="G897" s="27">
        <v>1.3524161370487798E-2</v>
      </c>
      <c r="H897" s="27"/>
      <c r="I897" s="27"/>
      <c r="J897" s="2"/>
    </row>
    <row r="898" spans="1:10" hidden="1" x14ac:dyDescent="0.45">
      <c r="A898" s="24" t="s">
        <v>526</v>
      </c>
      <c r="B898" s="24">
        <v>1948</v>
      </c>
      <c r="C898" s="24">
        <v>30</v>
      </c>
      <c r="D898" s="24" t="s">
        <v>233</v>
      </c>
      <c r="E898" s="24" t="s">
        <v>17</v>
      </c>
      <c r="F898" s="24">
        <v>1.4586397357180701E-2</v>
      </c>
      <c r="G898" s="25">
        <v>1.3444653132838075E-2</v>
      </c>
      <c r="H898" s="25"/>
      <c r="I898" s="25"/>
      <c r="J898" s="2"/>
    </row>
    <row r="899" spans="1:10" hidden="1" x14ac:dyDescent="0.45">
      <c r="A899" s="26" t="s">
        <v>523</v>
      </c>
      <c r="B899" s="26">
        <v>1971</v>
      </c>
      <c r="C899" s="26">
        <v>27</v>
      </c>
      <c r="D899" s="26" t="s">
        <v>301</v>
      </c>
      <c r="E899" s="26" t="s">
        <v>17</v>
      </c>
      <c r="F899" s="26">
        <v>4.5965838485401214E-2</v>
      </c>
      <c r="G899" s="27">
        <v>1.3399069923064675E-2</v>
      </c>
      <c r="H899" s="27"/>
      <c r="I899" s="27"/>
      <c r="J899" s="2"/>
    </row>
    <row r="900" spans="1:10" hidden="1" x14ac:dyDescent="0.45">
      <c r="A900" s="24" t="s">
        <v>527</v>
      </c>
      <c r="B900" s="24">
        <v>1983</v>
      </c>
      <c r="C900" s="24">
        <v>35</v>
      </c>
      <c r="D900" s="24" t="s">
        <v>46</v>
      </c>
      <c r="E900" s="24" t="s">
        <v>17</v>
      </c>
      <c r="F900" s="24">
        <v>2.2770518213073528E-2</v>
      </c>
      <c r="G900" s="25">
        <v>1.3354223988223762E-2</v>
      </c>
      <c r="H900" s="25"/>
      <c r="I900" s="25"/>
      <c r="J900" s="2"/>
    </row>
    <row r="901" spans="1:10" hidden="1" x14ac:dyDescent="0.45">
      <c r="A901" s="26" t="s">
        <v>131</v>
      </c>
      <c r="B901" s="26">
        <v>1993</v>
      </c>
      <c r="C901" s="26">
        <v>34</v>
      </c>
      <c r="D901" s="26" t="s">
        <v>960</v>
      </c>
      <c r="E901" s="26" t="s">
        <v>13</v>
      </c>
      <c r="F901" s="26">
        <v>4.8307716070810462E-2</v>
      </c>
      <c r="G901" s="27">
        <v>1.3320123215331572E-2</v>
      </c>
      <c r="H901" s="27"/>
      <c r="I901" s="27"/>
      <c r="J901" s="2"/>
    </row>
    <row r="902" spans="1:10" hidden="1" x14ac:dyDescent="0.45">
      <c r="A902" s="24" t="s">
        <v>131</v>
      </c>
      <c r="B902" s="24">
        <v>1993</v>
      </c>
      <c r="C902" s="24">
        <v>34</v>
      </c>
      <c r="D902" s="24" t="s">
        <v>960</v>
      </c>
      <c r="E902" s="24" t="s">
        <v>13</v>
      </c>
      <c r="F902" s="24">
        <v>4.8307716070810462E-2</v>
      </c>
      <c r="G902" s="25">
        <v>1.3320123215331572E-2</v>
      </c>
      <c r="H902" s="25"/>
      <c r="I902" s="25"/>
      <c r="J902" s="2"/>
    </row>
    <row r="903" spans="1:10" hidden="1" x14ac:dyDescent="0.45">
      <c r="A903" s="26" t="s">
        <v>558</v>
      </c>
      <c r="B903" s="26">
        <v>1992</v>
      </c>
      <c r="C903" s="26">
        <v>26</v>
      </c>
      <c r="D903" s="26" t="s">
        <v>28</v>
      </c>
      <c r="E903" s="26" t="s">
        <v>17</v>
      </c>
      <c r="F903" s="26">
        <v>3.9631692037288897E-2</v>
      </c>
      <c r="G903" s="27">
        <v>1.3298905469710669E-2</v>
      </c>
      <c r="H903" s="27"/>
      <c r="I903" s="27"/>
      <c r="J903" s="2"/>
    </row>
    <row r="904" spans="1:10" hidden="1" x14ac:dyDescent="0.45">
      <c r="A904" s="24" t="s">
        <v>542</v>
      </c>
      <c r="B904" s="24">
        <v>1993</v>
      </c>
      <c r="C904" s="24">
        <v>36</v>
      </c>
      <c r="D904" s="24" t="s">
        <v>55</v>
      </c>
      <c r="E904" s="24" t="s">
        <v>13</v>
      </c>
      <c r="F904" s="24">
        <v>4.7844984011523407E-2</v>
      </c>
      <c r="G904" s="25">
        <v>1.3192531837665262E-2</v>
      </c>
      <c r="H904" s="25"/>
      <c r="I904" s="25"/>
      <c r="J904" s="2"/>
    </row>
    <row r="905" spans="1:10" hidden="1" x14ac:dyDescent="0.45">
      <c r="A905" s="26" t="s">
        <v>710</v>
      </c>
      <c r="B905" s="26">
        <v>1992</v>
      </c>
      <c r="C905" s="26">
        <v>25</v>
      </c>
      <c r="D905" s="26" t="s">
        <v>301</v>
      </c>
      <c r="E905" s="26" t="s">
        <v>17</v>
      </c>
      <c r="F905" s="26">
        <v>3.917120977681296E-2</v>
      </c>
      <c r="G905" s="27">
        <v>1.314438493985829E-2</v>
      </c>
      <c r="H905" s="27"/>
      <c r="I905" s="27"/>
      <c r="J905" s="2"/>
    </row>
    <row r="906" spans="1:10" hidden="1" x14ac:dyDescent="0.45">
      <c r="A906" s="26" t="s">
        <v>124</v>
      </c>
      <c r="B906" s="26">
        <v>1998</v>
      </c>
      <c r="C906" s="26">
        <v>30</v>
      </c>
      <c r="D906" s="26" t="s">
        <v>46</v>
      </c>
      <c r="E906" s="26" t="s">
        <v>17</v>
      </c>
      <c r="F906" s="26">
        <v>7.410332956770796E-2</v>
      </c>
      <c r="G906" s="29">
        <v>1.3113492113349768E-2</v>
      </c>
      <c r="H906" s="35"/>
      <c r="I906" s="34"/>
      <c r="J906" s="2"/>
    </row>
    <row r="907" spans="1:10" hidden="1" x14ac:dyDescent="0.45">
      <c r="A907" s="26" t="s">
        <v>620</v>
      </c>
      <c r="B907" s="26">
        <v>1991</v>
      </c>
      <c r="C907" s="26">
        <v>25</v>
      </c>
      <c r="D907" s="26" t="s">
        <v>65</v>
      </c>
      <c r="E907" s="26" t="s">
        <v>17</v>
      </c>
      <c r="F907" s="26">
        <v>6.3413990834019556E-3</v>
      </c>
      <c r="G907" s="27">
        <v>1.3076150061812173E-2</v>
      </c>
      <c r="H907" s="27"/>
      <c r="I907" s="27"/>
      <c r="J907" s="2"/>
    </row>
    <row r="908" spans="1:10" hidden="1" x14ac:dyDescent="0.45">
      <c r="A908" s="24" t="s">
        <v>518</v>
      </c>
      <c r="B908" s="24">
        <v>1949</v>
      </c>
      <c r="C908" s="24">
        <v>25</v>
      </c>
      <c r="D908" s="24" t="s">
        <v>233</v>
      </c>
      <c r="E908" s="24" t="s">
        <v>17</v>
      </c>
      <c r="F908" s="24">
        <v>3.0753222498551256E-2</v>
      </c>
      <c r="G908" s="25">
        <v>1.3054778321592481E-2</v>
      </c>
      <c r="H908" s="25"/>
      <c r="I908" s="25"/>
      <c r="J908" s="2"/>
    </row>
    <row r="909" spans="1:10" hidden="1" x14ac:dyDescent="0.45">
      <c r="A909" s="26" t="s">
        <v>513</v>
      </c>
      <c r="B909" s="26">
        <v>1999</v>
      </c>
      <c r="C909" s="26">
        <v>25</v>
      </c>
      <c r="D909" s="26" t="s">
        <v>313</v>
      </c>
      <c r="E909" s="26" t="s">
        <v>17</v>
      </c>
      <c r="F909" s="26">
        <v>1.8897724357261676E-2</v>
      </c>
      <c r="G909" s="29">
        <v>1.2991758658406911E-2</v>
      </c>
      <c r="H909" s="35"/>
      <c r="I909" s="34"/>
      <c r="J909" s="2"/>
    </row>
    <row r="910" spans="1:10" hidden="1" x14ac:dyDescent="0.45">
      <c r="A910" s="24" t="s">
        <v>333</v>
      </c>
      <c r="B910" s="24">
        <v>1980</v>
      </c>
      <c r="C910" s="24">
        <v>29</v>
      </c>
      <c r="D910" s="24" t="s">
        <v>46</v>
      </c>
      <c r="E910" s="24" t="s">
        <v>17</v>
      </c>
      <c r="F910" s="24">
        <v>1.3646849676279185E-2</v>
      </c>
      <c r="G910" s="25">
        <v>1.2972736060423476E-2</v>
      </c>
      <c r="H910" s="25"/>
      <c r="I910" s="25"/>
      <c r="J910" s="2"/>
    </row>
    <row r="911" spans="1:10" hidden="1" x14ac:dyDescent="0.45">
      <c r="A911" s="26" t="s">
        <v>502</v>
      </c>
      <c r="B911" s="26">
        <v>1998</v>
      </c>
      <c r="C911" s="26">
        <v>29</v>
      </c>
      <c r="D911" s="26" t="s">
        <v>22</v>
      </c>
      <c r="E911" s="26" t="s">
        <v>13</v>
      </c>
      <c r="F911" s="26">
        <v>6.4995046387574251E-2</v>
      </c>
      <c r="G911" s="29">
        <v>1.2957244992484879E-2</v>
      </c>
      <c r="H911" s="35"/>
      <c r="I911" s="34"/>
      <c r="J911" s="2"/>
    </row>
    <row r="912" spans="1:10" hidden="1" x14ac:dyDescent="0.45">
      <c r="A912" s="24" t="s">
        <v>573</v>
      </c>
      <c r="B912" s="24">
        <v>1963</v>
      </c>
      <c r="C912" s="24">
        <v>29</v>
      </c>
      <c r="D912" s="24" t="s">
        <v>25</v>
      </c>
      <c r="E912" s="24" t="s">
        <v>17</v>
      </c>
      <c r="F912" s="24">
        <v>4.7065076893832568E-2</v>
      </c>
      <c r="G912" s="25">
        <v>1.2922368574381534E-2</v>
      </c>
      <c r="H912" s="25"/>
      <c r="I912" s="25"/>
      <c r="J912" s="2"/>
    </row>
    <row r="913" spans="1:10" hidden="1" x14ac:dyDescent="0.45">
      <c r="A913" s="26" t="s">
        <v>719</v>
      </c>
      <c r="B913" s="26">
        <v>2023</v>
      </c>
      <c r="C913" s="26">
        <v>22</v>
      </c>
      <c r="D913" s="26" t="s">
        <v>317</v>
      </c>
      <c r="E913" s="26" t="s">
        <v>17</v>
      </c>
      <c r="F913" s="26">
        <v>4.2177122180637266E-2</v>
      </c>
      <c r="G913" s="29">
        <v>1.2755826522693216E-2</v>
      </c>
      <c r="H913" s="35"/>
      <c r="I913" s="34"/>
      <c r="J913" s="2"/>
    </row>
    <row r="914" spans="1:10" hidden="1" x14ac:dyDescent="0.45">
      <c r="A914" s="24" t="s">
        <v>973</v>
      </c>
      <c r="B914" s="24">
        <v>1970</v>
      </c>
      <c r="C914" s="24">
        <v>33</v>
      </c>
      <c r="D914" s="24" t="s">
        <v>52</v>
      </c>
      <c r="E914" s="24" t="s">
        <v>17</v>
      </c>
      <c r="F914" s="24">
        <v>3.0519855299385681E-2</v>
      </c>
      <c r="G914" s="25">
        <v>1.2718865084410998E-2</v>
      </c>
      <c r="H914" s="25"/>
      <c r="I914" s="25"/>
      <c r="J914" s="2"/>
    </row>
    <row r="915" spans="1:10" hidden="1" x14ac:dyDescent="0.45">
      <c r="A915" s="26" t="s">
        <v>973</v>
      </c>
      <c r="B915" s="26">
        <v>1970</v>
      </c>
      <c r="C915" s="26">
        <v>33</v>
      </c>
      <c r="D915" s="26" t="s">
        <v>52</v>
      </c>
      <c r="E915" s="26" t="s">
        <v>17</v>
      </c>
      <c r="F915" s="26">
        <v>3.0519855299385681E-2</v>
      </c>
      <c r="G915" s="27">
        <v>1.2718865084410998E-2</v>
      </c>
      <c r="H915" s="27"/>
      <c r="I915" s="27"/>
      <c r="J915" s="2"/>
    </row>
    <row r="916" spans="1:10" hidden="1" x14ac:dyDescent="0.45">
      <c r="A916" s="24" t="s">
        <v>474</v>
      </c>
      <c r="B916" s="24">
        <v>1993</v>
      </c>
      <c r="C916" s="24">
        <v>26</v>
      </c>
      <c r="D916" s="24" t="s">
        <v>52</v>
      </c>
      <c r="E916" s="24" t="s">
        <v>17</v>
      </c>
      <c r="F916" s="24">
        <v>2.4205874202066813E-2</v>
      </c>
      <c r="G916" s="25">
        <v>1.2655576601281174E-2</v>
      </c>
      <c r="H916" s="25"/>
      <c r="I916" s="25"/>
      <c r="J916" s="2"/>
    </row>
    <row r="917" spans="1:10" hidden="1" x14ac:dyDescent="0.45">
      <c r="A917" s="26" t="s">
        <v>754</v>
      </c>
      <c r="B917" s="26">
        <v>1977</v>
      </c>
      <c r="C917" s="26">
        <v>25</v>
      </c>
      <c r="D917" s="26" t="s">
        <v>155</v>
      </c>
      <c r="E917" s="26" t="s">
        <v>13</v>
      </c>
      <c r="F917" s="26">
        <v>1.893289027893244E-2</v>
      </c>
      <c r="G917" s="27">
        <v>1.2579005048781755E-2</v>
      </c>
      <c r="H917" s="27"/>
      <c r="I917" s="27"/>
      <c r="J917" s="2"/>
    </row>
    <row r="918" spans="1:10" hidden="1" x14ac:dyDescent="0.45">
      <c r="A918" s="24" t="s">
        <v>541</v>
      </c>
      <c r="B918" s="24">
        <v>1954</v>
      </c>
      <c r="C918" s="24">
        <v>30</v>
      </c>
      <c r="D918" s="24" t="s">
        <v>228</v>
      </c>
      <c r="E918" s="24" t="s">
        <v>17</v>
      </c>
      <c r="F918" s="24">
        <v>3.7088082773456085E-2</v>
      </c>
      <c r="G918" s="25">
        <v>1.2545560613827753E-2</v>
      </c>
      <c r="H918" s="25"/>
      <c r="I918" s="25"/>
      <c r="J918" s="2"/>
    </row>
    <row r="919" spans="1:10" hidden="1" x14ac:dyDescent="0.45">
      <c r="A919" s="26" t="s">
        <v>323</v>
      </c>
      <c r="B919" s="26">
        <v>1984</v>
      </c>
      <c r="C919" s="26">
        <v>26</v>
      </c>
      <c r="D919" s="26" t="s">
        <v>59</v>
      </c>
      <c r="E919" s="26" t="s">
        <v>13</v>
      </c>
      <c r="F919" s="26">
        <v>2.0141394156530257E-2</v>
      </c>
      <c r="G919" s="27">
        <v>1.249933693118155E-2</v>
      </c>
      <c r="H919" s="27"/>
      <c r="I919" s="27"/>
      <c r="J919" s="2"/>
    </row>
    <row r="920" spans="1:10" hidden="1" x14ac:dyDescent="0.45">
      <c r="A920" s="26" t="s">
        <v>324</v>
      </c>
      <c r="B920" s="26">
        <v>2008</v>
      </c>
      <c r="C920" s="26">
        <v>31</v>
      </c>
      <c r="D920" s="26" t="s">
        <v>313</v>
      </c>
      <c r="E920" s="26" t="s">
        <v>17</v>
      </c>
      <c r="F920" s="26">
        <v>2.6740153906724847E-2</v>
      </c>
      <c r="G920" s="29">
        <v>1.2453285083685522E-2</v>
      </c>
      <c r="H920" s="35"/>
      <c r="I920" s="34"/>
      <c r="J920" s="2"/>
    </row>
    <row r="921" spans="1:10" hidden="1" x14ac:dyDescent="0.45">
      <c r="A921" s="26" t="s">
        <v>459</v>
      </c>
      <c r="B921" s="26">
        <v>1971</v>
      </c>
      <c r="C921" s="26">
        <v>26</v>
      </c>
      <c r="D921" s="26" t="s">
        <v>40</v>
      </c>
      <c r="E921" s="26" t="s">
        <v>13</v>
      </c>
      <c r="F921" s="26">
        <v>1.2270906559998181E-2</v>
      </c>
      <c r="G921" s="27">
        <v>1.2326978956396726E-2</v>
      </c>
      <c r="H921" s="27"/>
      <c r="I921" s="27"/>
      <c r="J921" s="2"/>
    </row>
    <row r="922" spans="1:10" x14ac:dyDescent="0.45">
      <c r="A922" s="26" t="s">
        <v>977</v>
      </c>
      <c r="B922" s="26">
        <v>2022</v>
      </c>
      <c r="C922" s="26">
        <v>24</v>
      </c>
      <c r="D922" s="26" t="s">
        <v>46</v>
      </c>
      <c r="E922" s="26" t="s">
        <v>13</v>
      </c>
      <c r="F922" s="26">
        <v>6.4117774930807686E-6</v>
      </c>
      <c r="G922" s="29">
        <v>2.1601283975505315E-6</v>
      </c>
      <c r="H922" s="35"/>
      <c r="I922" s="34"/>
      <c r="J922" s="2"/>
    </row>
    <row r="923" spans="1:10" hidden="1" x14ac:dyDescent="0.45">
      <c r="A923" s="26" t="s">
        <v>171</v>
      </c>
      <c r="B923" s="26">
        <v>1975</v>
      </c>
      <c r="C923" s="26">
        <v>28</v>
      </c>
      <c r="D923" s="26" t="s">
        <v>22</v>
      </c>
      <c r="E923" s="26" t="s">
        <v>13</v>
      </c>
      <c r="F923" s="26">
        <v>1.5824873257218961E-2</v>
      </c>
      <c r="G923" s="27">
        <v>1.215292070446124E-2</v>
      </c>
      <c r="H923" s="27"/>
      <c r="I923" s="27"/>
      <c r="J923" s="2"/>
    </row>
    <row r="924" spans="1:10" hidden="1" x14ac:dyDescent="0.45">
      <c r="A924" s="26" t="s">
        <v>656</v>
      </c>
      <c r="B924" s="26">
        <v>2007</v>
      </c>
      <c r="C924" s="26">
        <v>29</v>
      </c>
      <c r="D924" s="26" t="s">
        <v>28</v>
      </c>
      <c r="E924" s="26" t="s">
        <v>17</v>
      </c>
      <c r="F924" s="26">
        <v>2.1470365629271265E-2</v>
      </c>
      <c r="G924" s="29">
        <v>1.2141616083798169E-2</v>
      </c>
      <c r="H924" s="35"/>
      <c r="I924" s="34"/>
      <c r="J924" s="2"/>
    </row>
    <row r="925" spans="1:10" hidden="1" x14ac:dyDescent="0.45">
      <c r="A925" s="26" t="s">
        <v>396</v>
      </c>
      <c r="B925" s="26">
        <v>2002</v>
      </c>
      <c r="C925" s="26">
        <v>32</v>
      </c>
      <c r="D925" s="26" t="s">
        <v>25</v>
      </c>
      <c r="E925" s="26" t="s">
        <v>17</v>
      </c>
      <c r="F925" s="26">
        <v>3.5491616933847607E-2</v>
      </c>
      <c r="G925" s="29">
        <v>1.2089336261942616E-2</v>
      </c>
      <c r="H925" s="35"/>
      <c r="I925" s="34"/>
      <c r="J925" s="2"/>
    </row>
    <row r="926" spans="1:10" hidden="1" x14ac:dyDescent="0.45">
      <c r="A926" s="24" t="s">
        <v>472</v>
      </c>
      <c r="B926" s="24">
        <v>1992</v>
      </c>
      <c r="C926" s="24">
        <v>28</v>
      </c>
      <c r="D926" s="24" t="s">
        <v>117</v>
      </c>
      <c r="E926" s="24" t="s">
        <v>17</v>
      </c>
      <c r="F926" s="24">
        <v>3.5412369717191951E-2</v>
      </c>
      <c r="G926" s="25">
        <v>1.1883059569706847E-2</v>
      </c>
      <c r="H926" s="25"/>
      <c r="I926" s="25"/>
      <c r="J926" s="2"/>
    </row>
    <row r="927" spans="1:10" hidden="1" x14ac:dyDescent="0.45">
      <c r="A927" s="26" t="s">
        <v>788</v>
      </c>
      <c r="B927" s="26">
        <v>2006</v>
      </c>
      <c r="C927" s="26">
        <v>31</v>
      </c>
      <c r="D927" s="26" t="s">
        <v>70</v>
      </c>
      <c r="E927" s="26" t="s">
        <v>13</v>
      </c>
      <c r="F927" s="26">
        <v>5.9114778356563541E-3</v>
      </c>
      <c r="G927" s="29">
        <v>1.1882642700129353E-2</v>
      </c>
      <c r="H927" s="35"/>
      <c r="I927" s="34"/>
      <c r="J927" s="2"/>
    </row>
    <row r="928" spans="1:10" hidden="1" x14ac:dyDescent="0.45">
      <c r="A928" s="24" t="s">
        <v>381</v>
      </c>
      <c r="B928" s="24">
        <v>1971</v>
      </c>
      <c r="C928" s="24">
        <v>24</v>
      </c>
      <c r="D928" s="24" t="s">
        <v>155</v>
      </c>
      <c r="E928" s="24" t="s">
        <v>13</v>
      </c>
      <c r="F928" s="24">
        <v>1.1797367418973508E-2</v>
      </c>
      <c r="G928" s="25">
        <v>1.1851275959401353E-2</v>
      </c>
      <c r="H928" s="25"/>
      <c r="I928" s="25"/>
      <c r="J928" s="2"/>
    </row>
    <row r="929" spans="1:10" hidden="1" x14ac:dyDescent="0.45">
      <c r="A929" s="26" t="s">
        <v>283</v>
      </c>
      <c r="B929" s="26">
        <v>1963</v>
      </c>
      <c r="C929" s="26">
        <v>23</v>
      </c>
      <c r="D929" s="26" t="s">
        <v>52</v>
      </c>
      <c r="E929" s="26" t="s">
        <v>17</v>
      </c>
      <c r="F929" s="26">
        <v>4.273774275856191E-2</v>
      </c>
      <c r="G929" s="27">
        <v>1.173423906666585E-2</v>
      </c>
      <c r="H929" s="27"/>
      <c r="I929" s="27"/>
      <c r="J929" s="2"/>
    </row>
    <row r="930" spans="1:10" hidden="1" x14ac:dyDescent="0.45">
      <c r="A930" s="26" t="s">
        <v>439</v>
      </c>
      <c r="B930" s="26">
        <v>1995</v>
      </c>
      <c r="C930" s="26">
        <v>30</v>
      </c>
      <c r="D930" s="26" t="s">
        <v>127</v>
      </c>
      <c r="E930" s="26" t="s">
        <v>13</v>
      </c>
      <c r="F930" s="26">
        <v>1.5406644979231381E-2</v>
      </c>
      <c r="G930" s="29">
        <v>1.1730431508254613E-2</v>
      </c>
      <c r="H930" s="35"/>
      <c r="I930" s="34"/>
      <c r="J930" s="2"/>
    </row>
    <row r="931" spans="1:10" hidden="1" x14ac:dyDescent="0.45">
      <c r="A931" s="26" t="s">
        <v>300</v>
      </c>
      <c r="B931" s="26">
        <v>1977</v>
      </c>
      <c r="C931" s="26">
        <v>23</v>
      </c>
      <c r="D931" s="26" t="s">
        <v>301</v>
      </c>
      <c r="E931" s="26" t="s">
        <v>17</v>
      </c>
      <c r="F931" s="26">
        <v>1.5720532579067147E-2</v>
      </c>
      <c r="G931" s="27">
        <v>1.1691540785393638E-2</v>
      </c>
      <c r="H931" s="27"/>
      <c r="I931" s="27"/>
      <c r="J931" s="2"/>
    </row>
    <row r="932" spans="1:10" hidden="1" x14ac:dyDescent="0.45">
      <c r="A932" s="24" t="s">
        <v>222</v>
      </c>
      <c r="B932" s="24">
        <v>1956</v>
      </c>
      <c r="C932" s="24">
        <v>25</v>
      </c>
      <c r="D932" s="24" t="s">
        <v>52</v>
      </c>
      <c r="E932" s="24" t="s">
        <v>17</v>
      </c>
      <c r="F932" s="24">
        <v>8.8877602779438986E-3</v>
      </c>
      <c r="G932" s="25">
        <v>1.1671664653355637E-2</v>
      </c>
      <c r="H932" s="25"/>
      <c r="I932" s="25"/>
      <c r="J932" s="2"/>
    </row>
    <row r="933" spans="1:10" hidden="1" x14ac:dyDescent="0.45">
      <c r="A933" s="26" t="s">
        <v>501</v>
      </c>
      <c r="B933" s="26">
        <v>2015</v>
      </c>
      <c r="C933" s="26">
        <v>25</v>
      </c>
      <c r="D933" s="26" t="s">
        <v>52</v>
      </c>
      <c r="E933" s="26" t="s">
        <v>17</v>
      </c>
      <c r="F933" s="26">
        <v>2.2015782216963199E-2</v>
      </c>
      <c r="G933" s="29">
        <v>1.1667243847053983E-2</v>
      </c>
      <c r="H933" s="35"/>
      <c r="I933" s="34"/>
      <c r="J933" s="2"/>
    </row>
    <row r="934" spans="1:10" hidden="1" x14ac:dyDescent="0.45">
      <c r="A934" s="24" t="s">
        <v>209</v>
      </c>
      <c r="B934" s="24">
        <v>1961</v>
      </c>
      <c r="C934" s="24">
        <v>30</v>
      </c>
      <c r="D934" s="24" t="s">
        <v>25</v>
      </c>
      <c r="E934" s="24" t="s">
        <v>17</v>
      </c>
      <c r="F934" s="24">
        <v>3.6589950517007273E-2</v>
      </c>
      <c r="G934" s="25">
        <v>1.1601221715595921E-2</v>
      </c>
      <c r="H934" s="25"/>
      <c r="I934" s="25"/>
      <c r="J934" s="2"/>
    </row>
    <row r="935" spans="1:10" hidden="1" x14ac:dyDescent="0.45">
      <c r="A935" s="26" t="s">
        <v>105</v>
      </c>
      <c r="B935" s="26">
        <v>1996</v>
      </c>
      <c r="C935" s="26">
        <v>24</v>
      </c>
      <c r="D935" s="26" t="s">
        <v>19</v>
      </c>
      <c r="E935" s="26" t="s">
        <v>17</v>
      </c>
      <c r="F935" s="26">
        <v>6.1964772186110732E-2</v>
      </c>
      <c r="G935" s="29">
        <v>1.1588117137226579E-2</v>
      </c>
      <c r="H935" s="35"/>
      <c r="I935" s="34"/>
      <c r="J935" s="2"/>
    </row>
    <row r="936" spans="1:10" hidden="1" x14ac:dyDescent="0.45">
      <c r="A936" s="24" t="s">
        <v>475</v>
      </c>
      <c r="B936" s="24">
        <v>1970</v>
      </c>
      <c r="C936" s="24">
        <v>28</v>
      </c>
      <c r="D936" s="24" t="s">
        <v>94</v>
      </c>
      <c r="E936" s="24" t="s">
        <v>13</v>
      </c>
      <c r="F936" s="24">
        <v>2.3450056965280963E-2</v>
      </c>
      <c r="G936" s="25">
        <v>1.1509078712736683E-2</v>
      </c>
      <c r="H936" s="25"/>
      <c r="I936" s="25"/>
      <c r="J936" s="2"/>
    </row>
    <row r="937" spans="1:10" hidden="1" x14ac:dyDescent="0.45">
      <c r="A937" s="26" t="s">
        <v>763</v>
      </c>
      <c r="B937" s="26">
        <v>1976</v>
      </c>
      <c r="C937" s="26">
        <v>28</v>
      </c>
      <c r="D937" s="26" t="s">
        <v>59</v>
      </c>
      <c r="E937" s="26" t="s">
        <v>13</v>
      </c>
      <c r="F937" s="26">
        <v>1.2554247398234467E-2</v>
      </c>
      <c r="G937" s="27">
        <v>1.1479701160503886E-2</v>
      </c>
      <c r="H937" s="27"/>
      <c r="I937" s="27"/>
      <c r="J937" s="2"/>
    </row>
    <row r="938" spans="1:10" hidden="1" x14ac:dyDescent="0.45">
      <c r="A938" s="24" t="s">
        <v>567</v>
      </c>
      <c r="B938" s="24">
        <v>1977</v>
      </c>
      <c r="C938" s="24">
        <v>25</v>
      </c>
      <c r="D938" s="24" t="s">
        <v>94</v>
      </c>
      <c r="E938" s="24" t="s">
        <v>13</v>
      </c>
      <c r="F938" s="24">
        <v>1.725768239400545E-2</v>
      </c>
      <c r="G938" s="25">
        <v>1.1465997571750952E-2</v>
      </c>
      <c r="H938" s="25"/>
      <c r="I938" s="25"/>
      <c r="J938" s="2"/>
    </row>
    <row r="939" spans="1:10" hidden="1" x14ac:dyDescent="0.45">
      <c r="A939" s="26" t="s">
        <v>706</v>
      </c>
      <c r="B939" s="26">
        <v>2008</v>
      </c>
      <c r="C939" s="26">
        <v>29</v>
      </c>
      <c r="D939" s="26" t="s">
        <v>25</v>
      </c>
      <c r="E939" s="26" t="s">
        <v>17</v>
      </c>
      <c r="F939" s="26">
        <v>2.4391022954149712E-2</v>
      </c>
      <c r="G939" s="29">
        <v>1.1359260062237506E-2</v>
      </c>
      <c r="H939" s="35"/>
      <c r="I939" s="34"/>
      <c r="J939" s="2"/>
    </row>
    <row r="940" spans="1:10" hidden="1" x14ac:dyDescent="0.45">
      <c r="A940" s="24" t="s">
        <v>621</v>
      </c>
      <c r="B940" s="24">
        <v>1986</v>
      </c>
      <c r="C940" s="24">
        <v>27</v>
      </c>
      <c r="D940" s="24" t="s">
        <v>76</v>
      </c>
      <c r="E940" s="24" t="s">
        <v>13</v>
      </c>
      <c r="F940" s="24">
        <v>2.7949832511127922E-2</v>
      </c>
      <c r="G940" s="25">
        <v>1.1331391503105692E-2</v>
      </c>
      <c r="H940" s="25"/>
      <c r="I940" s="25"/>
      <c r="J940" s="2"/>
    </row>
    <row r="941" spans="1:10" hidden="1" x14ac:dyDescent="0.45">
      <c r="A941" s="26" t="s">
        <v>528</v>
      </c>
      <c r="B941" s="26">
        <v>1951</v>
      </c>
      <c r="C941" s="26">
        <v>29</v>
      </c>
      <c r="D941" s="26" t="s">
        <v>233</v>
      </c>
      <c r="E941" s="26" t="s">
        <v>17</v>
      </c>
      <c r="F941" s="26">
        <v>2.5462766704686633E-2</v>
      </c>
      <c r="G941" s="27">
        <v>1.1064984465984947E-2</v>
      </c>
      <c r="H941" s="27"/>
      <c r="I941" s="27"/>
      <c r="J941" s="2"/>
    </row>
    <row r="942" spans="1:10" hidden="1" x14ac:dyDescent="0.45">
      <c r="A942" s="26" t="s">
        <v>403</v>
      </c>
      <c r="B942" s="26">
        <v>2017</v>
      </c>
      <c r="C942" s="26">
        <v>23</v>
      </c>
      <c r="D942" s="26" t="s">
        <v>235</v>
      </c>
      <c r="E942" s="26" t="s">
        <v>13</v>
      </c>
      <c r="F942" s="26">
        <v>2.1707403939142292E-2</v>
      </c>
      <c r="G942" s="29">
        <v>1.1042510443459228E-2</v>
      </c>
      <c r="H942" s="35"/>
      <c r="I942" s="34"/>
      <c r="J942" s="2"/>
    </row>
    <row r="943" spans="1:10" hidden="1" x14ac:dyDescent="0.45">
      <c r="A943" s="26" t="s">
        <v>126</v>
      </c>
      <c r="B943" s="26">
        <v>1986</v>
      </c>
      <c r="C943" s="26">
        <v>25</v>
      </c>
      <c r="D943" s="26" t="s">
        <v>127</v>
      </c>
      <c r="E943" s="26" t="s">
        <v>13</v>
      </c>
      <c r="F943" s="26">
        <v>2.6644919187092417E-2</v>
      </c>
      <c r="G943" s="27">
        <v>1.0802354924930197E-2</v>
      </c>
      <c r="H943" s="27"/>
      <c r="I943" s="27"/>
      <c r="J943" s="2"/>
    </row>
    <row r="944" spans="1:10" hidden="1" x14ac:dyDescent="0.45">
      <c r="A944" s="24" t="s">
        <v>191</v>
      </c>
      <c r="B944" s="24">
        <v>1961</v>
      </c>
      <c r="C944" s="24">
        <v>25</v>
      </c>
      <c r="D944" s="24" t="s">
        <v>76</v>
      </c>
      <c r="E944" s="24" t="s">
        <v>13</v>
      </c>
      <c r="F944" s="24">
        <v>3.9585025654300436E-2</v>
      </c>
      <c r="G944" s="25">
        <v>1.0696210294871987E-2</v>
      </c>
      <c r="H944" s="25"/>
      <c r="I944" s="25"/>
      <c r="J944" s="2"/>
    </row>
    <row r="945" spans="1:10" hidden="1" x14ac:dyDescent="0.45">
      <c r="A945" s="26" t="s">
        <v>439</v>
      </c>
      <c r="B945" s="26">
        <v>1998</v>
      </c>
      <c r="C945" s="26">
        <v>33</v>
      </c>
      <c r="D945" s="26" t="s">
        <v>127</v>
      </c>
      <c r="E945" s="26" t="s">
        <v>13</v>
      </c>
      <c r="F945" s="26">
        <v>5.3428189069066073E-2</v>
      </c>
      <c r="G945" s="29">
        <v>1.0651306118692796E-2</v>
      </c>
      <c r="H945" s="35"/>
      <c r="I945" s="34"/>
      <c r="J945" s="2"/>
    </row>
    <row r="946" spans="1:10" hidden="1" x14ac:dyDescent="0.45">
      <c r="A946" s="24" t="s">
        <v>527</v>
      </c>
      <c r="B946" s="24">
        <v>1978</v>
      </c>
      <c r="C946" s="24">
        <v>30</v>
      </c>
      <c r="D946" s="24" t="s">
        <v>46</v>
      </c>
      <c r="E946" s="24" t="s">
        <v>17</v>
      </c>
      <c r="F946" s="24">
        <v>1.0864759472288248E-2</v>
      </c>
      <c r="G946" s="25">
        <v>1.0619415918155203E-2</v>
      </c>
      <c r="H946" s="25"/>
      <c r="I946" s="25"/>
      <c r="J946" s="2"/>
    </row>
    <row r="947" spans="1:10" hidden="1" x14ac:dyDescent="0.45">
      <c r="A947" s="26" t="s">
        <v>399</v>
      </c>
      <c r="B947" s="26">
        <v>1973</v>
      </c>
      <c r="C947" s="26">
        <v>31</v>
      </c>
      <c r="D947" s="26" t="s">
        <v>73</v>
      </c>
      <c r="E947" s="26" t="s">
        <v>17</v>
      </c>
      <c r="F947" s="26">
        <v>3.5932755073983899E-2</v>
      </c>
      <c r="G947" s="27">
        <v>1.0591464563444933E-2</v>
      </c>
      <c r="H947" s="27"/>
      <c r="I947" s="27"/>
      <c r="J947" s="2"/>
    </row>
    <row r="948" spans="1:10" hidden="1" x14ac:dyDescent="0.45">
      <c r="A948" s="26" t="s">
        <v>468</v>
      </c>
      <c r="B948" s="26">
        <v>2000</v>
      </c>
      <c r="C948" s="26">
        <v>29</v>
      </c>
      <c r="D948" s="26" t="s">
        <v>62</v>
      </c>
      <c r="E948" s="26" t="s">
        <v>17</v>
      </c>
      <c r="F948" s="26">
        <v>3.6696542998888505E-2</v>
      </c>
      <c r="G948" s="29">
        <v>1.0589424798207365E-2</v>
      </c>
      <c r="H948" s="35"/>
      <c r="I948" s="34"/>
      <c r="J948" s="2"/>
    </row>
    <row r="949" spans="1:10" hidden="1" x14ac:dyDescent="0.45">
      <c r="A949" s="26" t="s">
        <v>786</v>
      </c>
      <c r="B949" s="26">
        <v>1974</v>
      </c>
      <c r="C949" s="26">
        <v>28</v>
      </c>
      <c r="D949" s="26" t="s">
        <v>19</v>
      </c>
      <c r="E949" s="26" t="s">
        <v>17</v>
      </c>
      <c r="F949" s="26">
        <v>1.6497519973631584E-2</v>
      </c>
      <c r="G949" s="27">
        <v>1.0532489977457904E-2</v>
      </c>
      <c r="H949" s="27"/>
      <c r="I949" s="27"/>
      <c r="J949" s="2"/>
    </row>
    <row r="950" spans="1:10" hidden="1" x14ac:dyDescent="0.45">
      <c r="A950" s="24" t="s">
        <v>786</v>
      </c>
      <c r="B950" s="24">
        <v>1974</v>
      </c>
      <c r="C950" s="24">
        <v>28</v>
      </c>
      <c r="D950" s="24" t="s">
        <v>19</v>
      </c>
      <c r="E950" s="24" t="s">
        <v>17</v>
      </c>
      <c r="F950" s="24">
        <v>1.6497519973631584E-2</v>
      </c>
      <c r="G950" s="25">
        <v>1.0532489977457904E-2</v>
      </c>
      <c r="H950" s="25"/>
      <c r="I950" s="25"/>
      <c r="J950" s="2"/>
    </row>
    <row r="951" spans="1:10" hidden="1" x14ac:dyDescent="0.45">
      <c r="A951" s="26" t="s">
        <v>93</v>
      </c>
      <c r="B951" s="26">
        <v>2003</v>
      </c>
      <c r="C951" s="26">
        <v>29</v>
      </c>
      <c r="D951" s="26" t="s">
        <v>94</v>
      </c>
      <c r="E951" s="26" t="s">
        <v>13</v>
      </c>
      <c r="F951" s="26">
        <v>2.0342246643712508E-2</v>
      </c>
      <c r="G951" s="29">
        <v>1.051428207585642E-2</v>
      </c>
      <c r="H951" s="35"/>
      <c r="I951" s="34"/>
      <c r="J951" s="2"/>
    </row>
    <row r="952" spans="1:10" hidden="1" x14ac:dyDescent="0.45">
      <c r="A952" s="26" t="s">
        <v>594</v>
      </c>
      <c r="B952" s="26">
        <v>2007</v>
      </c>
      <c r="C952" s="26">
        <v>36</v>
      </c>
      <c r="D952" s="26" t="s">
        <v>22</v>
      </c>
      <c r="E952" s="26" t="s">
        <v>13</v>
      </c>
      <c r="F952" s="26">
        <v>2.2949844002828759E-2</v>
      </c>
      <c r="G952" s="29">
        <v>1.0501827816916443E-2</v>
      </c>
      <c r="H952" s="35"/>
      <c r="I952" s="34"/>
      <c r="J952" s="2"/>
    </row>
    <row r="953" spans="1:10" hidden="1" x14ac:dyDescent="0.45">
      <c r="A953" s="26" t="s">
        <v>453</v>
      </c>
      <c r="B953" s="26">
        <v>1989</v>
      </c>
      <c r="C953" s="26">
        <v>30</v>
      </c>
      <c r="D953" s="26" t="s">
        <v>70</v>
      </c>
      <c r="E953" s="26" t="s">
        <v>13</v>
      </c>
      <c r="F953" s="26">
        <v>9.0993074966203343E-3</v>
      </c>
      <c r="G953" s="27">
        <v>1.049851799867574E-2</v>
      </c>
      <c r="H953" s="27"/>
      <c r="I953" s="27"/>
      <c r="J953" s="2"/>
    </row>
    <row r="954" spans="1:10" hidden="1" x14ac:dyDescent="0.45">
      <c r="A954" s="24" t="s">
        <v>388</v>
      </c>
      <c r="B954" s="24">
        <v>1983</v>
      </c>
      <c r="C954" s="24">
        <v>23</v>
      </c>
      <c r="D954" s="24" t="s">
        <v>55</v>
      </c>
      <c r="E954" s="24" t="s">
        <v>13</v>
      </c>
      <c r="F954" s="24">
        <v>1.7024535949745772E-2</v>
      </c>
      <c r="G954" s="25">
        <v>1.0488815268151383E-2</v>
      </c>
      <c r="H954" s="25"/>
      <c r="I954" s="25"/>
      <c r="J954" s="2"/>
    </row>
    <row r="955" spans="1:10" hidden="1" x14ac:dyDescent="0.45">
      <c r="A955" s="26" t="s">
        <v>810</v>
      </c>
      <c r="B955" s="26">
        <v>1993</v>
      </c>
      <c r="C955" s="26">
        <v>25</v>
      </c>
      <c r="D955" s="26" t="s">
        <v>25</v>
      </c>
      <c r="E955" s="26" t="s">
        <v>17</v>
      </c>
      <c r="F955" s="26">
        <v>2.0050634009193075E-2</v>
      </c>
      <c r="G955" s="27">
        <v>1.0483089042325512E-2</v>
      </c>
      <c r="H955" s="27"/>
      <c r="I955" s="27"/>
      <c r="J955" s="2"/>
    </row>
    <row r="956" spans="1:10" hidden="1" x14ac:dyDescent="0.45">
      <c r="A956" s="24" t="s">
        <v>770</v>
      </c>
      <c r="B956" s="24">
        <v>1986</v>
      </c>
      <c r="C956" s="24">
        <v>27</v>
      </c>
      <c r="D956" s="24" t="s">
        <v>46</v>
      </c>
      <c r="E956" s="24" t="s">
        <v>17</v>
      </c>
      <c r="F956" s="24">
        <v>1.283210890220211E-2</v>
      </c>
      <c r="G956" s="25">
        <v>1.0467916161945345E-2</v>
      </c>
      <c r="H956" s="25"/>
      <c r="I956" s="25"/>
      <c r="J956" s="2"/>
    </row>
    <row r="957" spans="1:10" hidden="1" x14ac:dyDescent="0.45">
      <c r="A957" s="26" t="s">
        <v>501</v>
      </c>
      <c r="B957" s="26">
        <v>2016</v>
      </c>
      <c r="C957" s="26">
        <v>26</v>
      </c>
      <c r="D957" s="26" t="s">
        <v>52</v>
      </c>
      <c r="E957" s="26" t="s">
        <v>17</v>
      </c>
      <c r="F957" s="26">
        <v>5.6535083237496588E-3</v>
      </c>
      <c r="G957" s="29">
        <v>1.0465646449471414E-2</v>
      </c>
      <c r="H957" s="35"/>
      <c r="I957" s="34"/>
      <c r="J957" s="2"/>
    </row>
    <row r="958" spans="1:10" hidden="1" x14ac:dyDescent="0.45">
      <c r="A958" s="26" t="s">
        <v>601</v>
      </c>
      <c r="B958" s="26">
        <v>2005</v>
      </c>
      <c r="C958" s="26">
        <v>28</v>
      </c>
      <c r="D958" s="26" t="s">
        <v>235</v>
      </c>
      <c r="E958" s="26" t="s">
        <v>13</v>
      </c>
      <c r="F958" s="26">
        <v>1.4291747449173584E-2</v>
      </c>
      <c r="G958" s="29">
        <v>1.0347895702684427E-2</v>
      </c>
      <c r="H958" s="35"/>
      <c r="I958" s="34"/>
      <c r="J958" s="2"/>
    </row>
    <row r="959" spans="1:10" hidden="1" x14ac:dyDescent="0.45">
      <c r="A959" s="26" t="s">
        <v>450</v>
      </c>
      <c r="B959" s="26">
        <v>1976</v>
      </c>
      <c r="C959" s="26">
        <v>32</v>
      </c>
      <c r="D959" s="26" t="s">
        <v>22</v>
      </c>
      <c r="E959" s="26" t="s">
        <v>13</v>
      </c>
      <c r="F959" s="26">
        <v>1.1304744446785723E-2</v>
      </c>
      <c r="G959" s="27">
        <v>1.0337145973658006E-2</v>
      </c>
      <c r="H959" s="27"/>
      <c r="I959" s="27"/>
      <c r="J959" s="2"/>
    </row>
    <row r="960" spans="1:10" hidden="1" x14ac:dyDescent="0.45">
      <c r="A960" s="24" t="s">
        <v>794</v>
      </c>
      <c r="B960" s="24">
        <v>1984</v>
      </c>
      <c r="C960" s="24">
        <v>24</v>
      </c>
      <c r="D960" s="24" t="s">
        <v>65</v>
      </c>
      <c r="E960" s="24" t="s">
        <v>17</v>
      </c>
      <c r="F960" s="24">
        <v>1.4436529235634545E-2</v>
      </c>
      <c r="G960" s="25">
        <v>1.0336312574493953E-2</v>
      </c>
      <c r="H960" s="25"/>
      <c r="I960" s="25"/>
      <c r="J960" s="2"/>
    </row>
    <row r="961" spans="1:10" hidden="1" x14ac:dyDescent="0.45">
      <c r="A961" s="26" t="s">
        <v>472</v>
      </c>
      <c r="B961" s="26">
        <v>1988</v>
      </c>
      <c r="C961" s="26">
        <v>24</v>
      </c>
      <c r="D961" s="26" t="s">
        <v>55</v>
      </c>
      <c r="E961" s="26" t="s">
        <v>13</v>
      </c>
      <c r="F961" s="26">
        <v>3.0929173467805608E-2</v>
      </c>
      <c r="G961" s="27">
        <v>1.0318646643269565E-2</v>
      </c>
      <c r="H961" s="27"/>
      <c r="I961" s="27"/>
      <c r="J961" s="2"/>
    </row>
    <row r="962" spans="1:10" hidden="1" x14ac:dyDescent="0.45">
      <c r="A962" s="26" t="s">
        <v>387</v>
      </c>
      <c r="B962" s="26">
        <v>2001</v>
      </c>
      <c r="C962" s="26">
        <v>29</v>
      </c>
      <c r="D962" s="26" t="s">
        <v>40</v>
      </c>
      <c r="E962" s="26" t="s">
        <v>13</v>
      </c>
      <c r="F962" s="26">
        <v>3.7864281064608991E-2</v>
      </c>
      <c r="G962" s="29">
        <v>1.0263584532978603E-2</v>
      </c>
      <c r="H962" s="35"/>
      <c r="I962" s="34"/>
      <c r="J962" s="2"/>
    </row>
    <row r="963" spans="1:10" hidden="1" x14ac:dyDescent="0.45">
      <c r="A963" s="26" t="s">
        <v>742</v>
      </c>
      <c r="B963" s="26">
        <v>1963</v>
      </c>
      <c r="C963" s="26">
        <v>25</v>
      </c>
      <c r="D963" s="26" t="s">
        <v>76</v>
      </c>
      <c r="E963" s="26" t="s">
        <v>13</v>
      </c>
      <c r="F963" s="26">
        <v>6.4663685865654357E-4</v>
      </c>
      <c r="G963" s="27">
        <v>1.0231027567813531E-2</v>
      </c>
      <c r="H963" s="27"/>
      <c r="I963" s="27"/>
      <c r="J963" s="2"/>
    </row>
    <row r="964" spans="1:10" hidden="1" x14ac:dyDescent="0.45">
      <c r="A964" s="24" t="s">
        <v>342</v>
      </c>
      <c r="B964" s="24">
        <v>1965</v>
      </c>
      <c r="C964" s="24">
        <v>23</v>
      </c>
      <c r="D964" s="24" t="s">
        <v>158</v>
      </c>
      <c r="E964" s="24" t="s">
        <v>13</v>
      </c>
      <c r="F964" s="24">
        <v>1.9946805032766209E-3</v>
      </c>
      <c r="G964" s="25">
        <v>1.0228560717758111E-2</v>
      </c>
      <c r="H964" s="25"/>
      <c r="I964" s="25"/>
      <c r="J964" s="2"/>
    </row>
    <row r="965" spans="1:10" hidden="1" x14ac:dyDescent="0.45">
      <c r="A965" s="26" t="s">
        <v>300</v>
      </c>
      <c r="B965" s="26">
        <v>1985</v>
      </c>
      <c r="C965" s="26">
        <v>31</v>
      </c>
      <c r="D965" s="26" t="s">
        <v>313</v>
      </c>
      <c r="E965" s="26" t="s">
        <v>17</v>
      </c>
      <c r="F965" s="26">
        <v>4.6932724280235698E-2</v>
      </c>
      <c r="G965" s="27">
        <v>1.0206899721550524E-2</v>
      </c>
      <c r="H965" s="27"/>
      <c r="I965" s="27"/>
      <c r="J965" s="2"/>
    </row>
    <row r="966" spans="1:10" hidden="1" x14ac:dyDescent="0.45">
      <c r="A966" s="24" t="s">
        <v>355</v>
      </c>
      <c r="B966" s="24">
        <v>1967</v>
      </c>
      <c r="C966" s="24">
        <v>25</v>
      </c>
      <c r="D966" s="24" t="s">
        <v>46</v>
      </c>
      <c r="E966" s="24" t="s">
        <v>17</v>
      </c>
      <c r="F966" s="24">
        <v>3.9078958286374636E-2</v>
      </c>
      <c r="G966" s="25">
        <v>1.0130782263319645E-2</v>
      </c>
      <c r="H966" s="25"/>
      <c r="I966" s="25"/>
      <c r="J966" s="2"/>
    </row>
    <row r="967" spans="1:10" hidden="1" x14ac:dyDescent="0.45">
      <c r="A967" s="26" t="s">
        <v>428</v>
      </c>
      <c r="B967" s="26">
        <v>2019</v>
      </c>
      <c r="C967" s="26">
        <v>26</v>
      </c>
      <c r="D967" s="26" t="s">
        <v>114</v>
      </c>
      <c r="E967" s="26" t="s">
        <v>17</v>
      </c>
      <c r="F967" s="26">
        <v>2.0507272285275088E-2</v>
      </c>
      <c r="G967" s="29">
        <v>1.0126523513263781E-2</v>
      </c>
      <c r="H967" s="35"/>
      <c r="I967" s="34"/>
      <c r="J967" s="2"/>
    </row>
    <row r="968" spans="1:10" hidden="1" x14ac:dyDescent="0.45">
      <c r="A968" s="26" t="s">
        <v>403</v>
      </c>
      <c r="B968" s="26">
        <v>2023</v>
      </c>
      <c r="C968" s="26">
        <v>29</v>
      </c>
      <c r="D968" s="26" t="s">
        <v>313</v>
      </c>
      <c r="E968" s="26" t="s">
        <v>17</v>
      </c>
      <c r="F968" s="26">
        <v>3.3428843039757322E-2</v>
      </c>
      <c r="G968" s="29">
        <v>1.0110043090261929E-2</v>
      </c>
      <c r="H968" s="35"/>
      <c r="I968" s="34"/>
      <c r="J968" s="2"/>
    </row>
    <row r="969" spans="1:10" hidden="1" x14ac:dyDescent="0.45">
      <c r="A969" s="26" t="s">
        <v>710</v>
      </c>
      <c r="B969" s="26">
        <v>1993</v>
      </c>
      <c r="C969" s="26">
        <v>26</v>
      </c>
      <c r="D969" s="26" t="s">
        <v>301</v>
      </c>
      <c r="E969" s="26" t="s">
        <v>17</v>
      </c>
      <c r="F969" s="26">
        <v>1.9275393116262619E-2</v>
      </c>
      <c r="G969" s="27">
        <v>1.0077769225200739E-2</v>
      </c>
      <c r="H969" s="27"/>
      <c r="I969" s="27"/>
      <c r="J969" s="2"/>
    </row>
    <row r="970" spans="1:10" hidden="1" x14ac:dyDescent="0.45">
      <c r="A970" s="24" t="s">
        <v>528</v>
      </c>
      <c r="B970" s="24">
        <v>1953</v>
      </c>
      <c r="C970" s="24">
        <v>31</v>
      </c>
      <c r="D970" s="24" t="s">
        <v>233</v>
      </c>
      <c r="E970" s="24" t="s">
        <v>17</v>
      </c>
      <c r="F970" s="24">
        <v>2.1038750785299348E-2</v>
      </c>
      <c r="G970" s="25">
        <v>1.0052692940126944E-2</v>
      </c>
      <c r="H970" s="25"/>
      <c r="I970" s="25"/>
      <c r="J970" s="2"/>
    </row>
    <row r="971" spans="1:10" hidden="1" x14ac:dyDescent="0.45">
      <c r="A971" s="26" t="s">
        <v>528</v>
      </c>
      <c r="B971" s="26">
        <v>1953</v>
      </c>
      <c r="C971" s="26">
        <v>31</v>
      </c>
      <c r="D971" s="26" t="s">
        <v>233</v>
      </c>
      <c r="E971" s="26" t="s">
        <v>17</v>
      </c>
      <c r="F971" s="26">
        <v>2.1038750785299348E-2</v>
      </c>
      <c r="G971" s="27">
        <v>1.0052692940126944E-2</v>
      </c>
      <c r="H971" s="27"/>
      <c r="I971" s="27"/>
      <c r="J971" s="2"/>
    </row>
    <row r="972" spans="1:10" hidden="1" x14ac:dyDescent="0.45">
      <c r="A972" s="26" t="s">
        <v>943</v>
      </c>
      <c r="B972" s="26">
        <v>1997</v>
      </c>
      <c r="C972" s="26">
        <v>29</v>
      </c>
      <c r="D972" s="26" t="s">
        <v>22</v>
      </c>
      <c r="E972" s="26" t="s">
        <v>13</v>
      </c>
      <c r="F972" s="26">
        <v>1.9572803908934913E-2</v>
      </c>
      <c r="G972" s="29">
        <v>1.0051753530973699E-2</v>
      </c>
      <c r="H972" s="35"/>
      <c r="I972" s="34"/>
      <c r="J972" s="2"/>
    </row>
    <row r="973" spans="1:10" hidden="1" x14ac:dyDescent="0.45">
      <c r="A973" s="26" t="s">
        <v>154</v>
      </c>
      <c r="B973" s="26">
        <v>1975</v>
      </c>
      <c r="C973" s="26">
        <v>22</v>
      </c>
      <c r="D973" s="26" t="s">
        <v>155</v>
      </c>
      <c r="E973" s="26" t="s">
        <v>13</v>
      </c>
      <c r="F973" s="26">
        <v>1.2994320606456292E-2</v>
      </c>
      <c r="G973" s="27">
        <v>9.9791603617786218E-3</v>
      </c>
      <c r="H973" s="27"/>
      <c r="I973" s="27"/>
      <c r="J973" s="2"/>
    </row>
    <row r="974" spans="1:10" hidden="1" x14ac:dyDescent="0.45">
      <c r="A974" s="26" t="s">
        <v>418</v>
      </c>
      <c r="B974" s="26">
        <v>2016</v>
      </c>
      <c r="C974" s="26">
        <v>34</v>
      </c>
      <c r="D974" s="26" t="s">
        <v>59</v>
      </c>
      <c r="E974" s="26" t="s">
        <v>13</v>
      </c>
      <c r="F974" s="26">
        <v>4.449045293329594E-2</v>
      </c>
      <c r="G974" s="29">
        <v>9.9509604772819726E-3</v>
      </c>
      <c r="H974" s="35"/>
      <c r="I974" s="34"/>
      <c r="J974" s="2"/>
    </row>
    <row r="975" spans="1:10" hidden="1" x14ac:dyDescent="0.45">
      <c r="A975" s="26" t="s">
        <v>431</v>
      </c>
      <c r="B975" s="26">
        <v>2009</v>
      </c>
      <c r="C975" s="26">
        <v>27</v>
      </c>
      <c r="D975" s="26" t="s">
        <v>117</v>
      </c>
      <c r="E975" s="26" t="s">
        <v>17</v>
      </c>
      <c r="F975" s="26">
        <v>2.4062601146612208E-2</v>
      </c>
      <c r="G975" s="29">
        <v>9.9039644693208039E-3</v>
      </c>
      <c r="H975" s="35"/>
      <c r="I975" s="34"/>
      <c r="J975" s="2"/>
    </row>
    <row r="976" spans="1:10" hidden="1" x14ac:dyDescent="0.45">
      <c r="A976" s="26" t="s">
        <v>287</v>
      </c>
      <c r="B976" s="26">
        <v>1998</v>
      </c>
      <c r="C976" s="26">
        <v>23</v>
      </c>
      <c r="D976" s="26" t="s">
        <v>28</v>
      </c>
      <c r="E976" s="26" t="s">
        <v>17</v>
      </c>
      <c r="F976" s="26">
        <v>5.5563639003398523E-2</v>
      </c>
      <c r="G976" s="29">
        <v>9.8326667116128749E-3</v>
      </c>
      <c r="H976" s="35"/>
      <c r="I976" s="34"/>
      <c r="J976" s="2"/>
    </row>
    <row r="977" spans="1:10" hidden="1" x14ac:dyDescent="0.45">
      <c r="A977" s="26" t="s">
        <v>695</v>
      </c>
      <c r="B977" s="26">
        <v>1977</v>
      </c>
      <c r="C977" s="26">
        <v>27</v>
      </c>
      <c r="D977" s="26" t="s">
        <v>25</v>
      </c>
      <c r="E977" s="26" t="s">
        <v>17</v>
      </c>
      <c r="F977" s="26">
        <v>1.3220735696563681E-2</v>
      </c>
      <c r="G977" s="27">
        <v>9.8324131088983781E-3</v>
      </c>
      <c r="H977" s="27"/>
      <c r="I977" s="27"/>
      <c r="J977" s="2"/>
    </row>
    <row r="978" spans="1:10" hidden="1" x14ac:dyDescent="0.45">
      <c r="A978" s="24" t="s">
        <v>355</v>
      </c>
      <c r="B978" s="24">
        <v>1965</v>
      </c>
      <c r="C978" s="24">
        <v>23</v>
      </c>
      <c r="D978" s="24" t="s">
        <v>46</v>
      </c>
      <c r="E978" s="24" t="s">
        <v>17</v>
      </c>
      <c r="F978" s="24">
        <v>3.4242594478226446E-2</v>
      </c>
      <c r="G978" s="25">
        <v>9.8259330144613004E-3</v>
      </c>
      <c r="H978" s="25"/>
      <c r="I978" s="25"/>
      <c r="J978" s="2"/>
    </row>
    <row r="979" spans="1:10" hidden="1" x14ac:dyDescent="0.45">
      <c r="A979" s="26" t="s">
        <v>634</v>
      </c>
      <c r="B979" s="26">
        <v>1977</v>
      </c>
      <c r="C979" s="26">
        <v>27</v>
      </c>
      <c r="D979" s="26" t="s">
        <v>117</v>
      </c>
      <c r="E979" s="26" t="s">
        <v>17</v>
      </c>
      <c r="F979" s="26">
        <v>1.3171800799968079E-2</v>
      </c>
      <c r="G979" s="27">
        <v>9.7960196637972667E-3</v>
      </c>
      <c r="H979" s="27"/>
      <c r="I979" s="27"/>
      <c r="J979" s="2"/>
    </row>
    <row r="980" spans="1:10" hidden="1" x14ac:dyDescent="0.45">
      <c r="A980" s="24" t="s">
        <v>139</v>
      </c>
      <c r="B980" s="24">
        <v>1985</v>
      </c>
      <c r="C980" s="24">
        <v>28</v>
      </c>
      <c r="D980" s="24" t="s">
        <v>59</v>
      </c>
      <c r="E980" s="24" t="s">
        <v>13</v>
      </c>
      <c r="F980" s="24">
        <v>2.9545972852038298E-2</v>
      </c>
      <c r="G980" s="25">
        <v>9.7216858700432968E-3</v>
      </c>
      <c r="H980" s="25"/>
      <c r="I980" s="25"/>
      <c r="J980" s="2"/>
    </row>
    <row r="981" spans="1:10" hidden="1" x14ac:dyDescent="0.45">
      <c r="A981" s="26" t="s">
        <v>334</v>
      </c>
      <c r="B981" s="26">
        <v>2001</v>
      </c>
      <c r="C981" s="26">
        <v>27</v>
      </c>
      <c r="D981" s="26" t="s">
        <v>22</v>
      </c>
      <c r="E981" s="26" t="s">
        <v>13</v>
      </c>
      <c r="F981" s="26">
        <v>3.5680209539667794E-2</v>
      </c>
      <c r="G981" s="29">
        <v>9.6715647694432631E-3</v>
      </c>
      <c r="H981" s="35"/>
      <c r="I981" s="34"/>
      <c r="J981" s="2"/>
    </row>
    <row r="982" spans="1:10" hidden="1" x14ac:dyDescent="0.45">
      <c r="A982" s="26" t="s">
        <v>345</v>
      </c>
      <c r="B982" s="26">
        <v>2009</v>
      </c>
      <c r="C982" s="26">
        <v>29</v>
      </c>
      <c r="D982" s="26" t="s">
        <v>22</v>
      </c>
      <c r="E982" s="26" t="s">
        <v>13</v>
      </c>
      <c r="F982" s="26">
        <v>1.0890839198894588E-2</v>
      </c>
      <c r="G982" s="29">
        <v>9.6519378086072673E-3</v>
      </c>
      <c r="H982" s="35"/>
      <c r="I982" s="34"/>
      <c r="J982" s="2"/>
    </row>
    <row r="983" spans="1:10" hidden="1" x14ac:dyDescent="0.45">
      <c r="A983" s="26" t="s">
        <v>608</v>
      </c>
      <c r="B983" s="26">
        <v>1956</v>
      </c>
      <c r="C983" s="26">
        <v>29</v>
      </c>
      <c r="D983" s="26" t="s">
        <v>59</v>
      </c>
      <c r="E983" s="26" t="s">
        <v>13</v>
      </c>
      <c r="F983" s="26">
        <v>1.0244468685169423E-2</v>
      </c>
      <c r="G983" s="27">
        <v>9.6152330766044458E-3</v>
      </c>
      <c r="H983" s="27"/>
      <c r="I983" s="27"/>
      <c r="J983" s="2"/>
    </row>
    <row r="984" spans="1:10" hidden="1" x14ac:dyDescent="0.45">
      <c r="A984" s="26" t="s">
        <v>502</v>
      </c>
      <c r="B984" s="26">
        <v>1997</v>
      </c>
      <c r="C984" s="26">
        <v>28</v>
      </c>
      <c r="D984" s="26" t="s">
        <v>22</v>
      </c>
      <c r="E984" s="26" t="s">
        <v>13</v>
      </c>
      <c r="F984" s="26">
        <v>1.8631526775638806E-2</v>
      </c>
      <c r="G984" s="29">
        <v>9.5683539224017851E-3</v>
      </c>
      <c r="H984" s="35"/>
      <c r="I984" s="34"/>
      <c r="J984" s="2"/>
    </row>
    <row r="985" spans="1:10" hidden="1" x14ac:dyDescent="0.45">
      <c r="A985" s="26" t="s">
        <v>220</v>
      </c>
      <c r="B985" s="26">
        <v>1957</v>
      </c>
      <c r="C985" s="26">
        <v>29</v>
      </c>
      <c r="D985" s="26" t="s">
        <v>31</v>
      </c>
      <c r="E985" s="26" t="s">
        <v>13</v>
      </c>
      <c r="F985" s="26">
        <v>1.9320939975331117E-2</v>
      </c>
      <c r="G985" s="27">
        <v>9.556391166675067E-3</v>
      </c>
      <c r="H985" s="27"/>
      <c r="I985" s="27"/>
      <c r="J985" s="2"/>
    </row>
    <row r="986" spans="1:10" hidden="1" x14ac:dyDescent="0.45">
      <c r="A986" s="26" t="s">
        <v>684</v>
      </c>
      <c r="B986" s="26">
        <v>2003</v>
      </c>
      <c r="C986" s="26">
        <v>26</v>
      </c>
      <c r="D986" s="26" t="s">
        <v>25</v>
      </c>
      <c r="E986" s="26" t="s">
        <v>17</v>
      </c>
      <c r="F986" s="26">
        <v>3.3191300039028572E-2</v>
      </c>
      <c r="G986" s="29">
        <v>9.4582350765588415E-3</v>
      </c>
      <c r="H986" s="35"/>
      <c r="I986" s="34"/>
      <c r="J986" s="2"/>
    </row>
    <row r="987" spans="1:10" hidden="1" x14ac:dyDescent="0.45">
      <c r="A987" s="26" t="s">
        <v>75</v>
      </c>
      <c r="B987" s="26">
        <v>2008</v>
      </c>
      <c r="C987" s="26">
        <v>25</v>
      </c>
      <c r="D987" s="26" t="s">
        <v>76</v>
      </c>
      <c r="E987" s="26" t="s">
        <v>13</v>
      </c>
      <c r="F987" s="26">
        <v>3.6578985124353222E-3</v>
      </c>
      <c r="G987" s="29">
        <v>9.4525477886341479E-3</v>
      </c>
      <c r="H987" s="35"/>
      <c r="I987" s="34"/>
      <c r="J987" s="2"/>
    </row>
    <row r="988" spans="1:10" hidden="1" x14ac:dyDescent="0.45">
      <c r="A988" s="24" t="s">
        <v>409</v>
      </c>
      <c r="B988" s="24">
        <v>1951</v>
      </c>
      <c r="C988" s="24">
        <v>24</v>
      </c>
      <c r="D988" s="24" t="s">
        <v>28</v>
      </c>
      <c r="E988" s="24" t="s">
        <v>17</v>
      </c>
      <c r="F988" s="24">
        <v>2.1696294047488806E-2</v>
      </c>
      <c r="G988" s="25">
        <v>9.4282431830441504E-3</v>
      </c>
      <c r="H988" s="25"/>
      <c r="I988" s="25"/>
      <c r="J988" s="2"/>
    </row>
    <row r="989" spans="1:10" hidden="1" x14ac:dyDescent="0.45">
      <c r="A989" s="26" t="s">
        <v>173</v>
      </c>
      <c r="B989" s="26">
        <v>1977</v>
      </c>
      <c r="C989" s="26">
        <v>33</v>
      </c>
      <c r="D989" s="26" t="s">
        <v>73</v>
      </c>
      <c r="E989" s="26" t="s">
        <v>17</v>
      </c>
      <c r="F989" s="26">
        <v>1.2637533335030265E-2</v>
      </c>
      <c r="G989" s="27">
        <v>9.3986788087586284E-3</v>
      </c>
      <c r="H989" s="27"/>
      <c r="I989" s="27"/>
      <c r="J989" s="2"/>
    </row>
    <row r="990" spans="1:10" hidden="1" x14ac:dyDescent="0.45">
      <c r="A990" s="24" t="s">
        <v>246</v>
      </c>
      <c r="B990" s="24">
        <v>1956</v>
      </c>
      <c r="C990" s="24">
        <v>35</v>
      </c>
      <c r="D990" s="24" t="s">
        <v>25</v>
      </c>
      <c r="E990" s="24" t="s">
        <v>17</v>
      </c>
      <c r="F990" s="24">
        <v>7.0843925179005524E-3</v>
      </c>
      <c r="G990" s="25">
        <v>9.3034297906160243E-3</v>
      </c>
      <c r="H990" s="25"/>
      <c r="I990" s="25"/>
      <c r="J990" s="2"/>
    </row>
    <row r="991" spans="1:10" hidden="1" x14ac:dyDescent="0.45">
      <c r="A991" s="26" t="s">
        <v>606</v>
      </c>
      <c r="B991" s="26">
        <v>1968</v>
      </c>
      <c r="C991" s="26">
        <v>29</v>
      </c>
      <c r="D991" s="26" t="s">
        <v>25</v>
      </c>
      <c r="E991" s="26" t="s">
        <v>17</v>
      </c>
      <c r="F991" s="26">
        <v>1.5360297291817567E-2</v>
      </c>
      <c r="G991" s="27">
        <v>9.2247094640281694E-3</v>
      </c>
      <c r="H991" s="27"/>
      <c r="I991" s="27"/>
      <c r="J991" s="2"/>
    </row>
    <row r="992" spans="1:10" hidden="1" x14ac:dyDescent="0.45">
      <c r="A992" s="24" t="s">
        <v>399</v>
      </c>
      <c r="B992" s="24">
        <v>1968</v>
      </c>
      <c r="C992" s="24">
        <v>26</v>
      </c>
      <c r="D992" s="24" t="s">
        <v>73</v>
      </c>
      <c r="E992" s="24" t="s">
        <v>17</v>
      </c>
      <c r="F992" s="24">
        <v>1.5164118585228085E-2</v>
      </c>
      <c r="G992" s="25">
        <v>9.1068932826785538E-3</v>
      </c>
      <c r="H992" s="25"/>
      <c r="I992" s="25"/>
      <c r="J992" s="2"/>
    </row>
    <row r="993" spans="1:10" hidden="1" x14ac:dyDescent="0.45">
      <c r="A993" s="26" t="s">
        <v>39</v>
      </c>
      <c r="B993" s="26">
        <v>2019</v>
      </c>
      <c r="C993" s="26">
        <v>26</v>
      </c>
      <c r="D993" s="26" t="s">
        <v>40</v>
      </c>
      <c r="E993" s="26" t="s">
        <v>13</v>
      </c>
      <c r="F993" s="26">
        <v>1.3975159549098998E-2</v>
      </c>
      <c r="G993" s="29">
        <v>8.9752710244560829E-3</v>
      </c>
      <c r="H993" s="35"/>
      <c r="I993" s="34"/>
      <c r="J993" s="2"/>
    </row>
    <row r="994" spans="1:10" hidden="1" x14ac:dyDescent="0.45">
      <c r="A994" s="24" t="s">
        <v>638</v>
      </c>
      <c r="B994" s="24">
        <v>1993</v>
      </c>
      <c r="C994" s="24">
        <v>27</v>
      </c>
      <c r="D994" s="24" t="s">
        <v>19</v>
      </c>
      <c r="E994" s="24" t="s">
        <v>17</v>
      </c>
      <c r="F994" s="24">
        <v>1.7115881671188129E-2</v>
      </c>
      <c r="G994" s="25">
        <v>8.9487101263085334E-3</v>
      </c>
      <c r="H994" s="25"/>
      <c r="I994" s="25"/>
      <c r="J994" s="2"/>
    </row>
    <row r="995" spans="1:10" hidden="1" x14ac:dyDescent="0.45">
      <c r="A995" s="26" t="s">
        <v>193</v>
      </c>
      <c r="B995" s="26">
        <v>1966</v>
      </c>
      <c r="C995" s="26">
        <v>28</v>
      </c>
      <c r="D995" s="26" t="s">
        <v>65</v>
      </c>
      <c r="E995" s="26" t="s">
        <v>17</v>
      </c>
      <c r="F995" s="26">
        <v>2.9036007868619311E-2</v>
      </c>
      <c r="G995" s="27">
        <v>8.8575543038808043E-3</v>
      </c>
      <c r="H995" s="27"/>
      <c r="I995" s="27"/>
      <c r="J995" s="2"/>
    </row>
    <row r="996" spans="1:10" hidden="1" x14ac:dyDescent="0.45">
      <c r="A996" s="24" t="s">
        <v>231</v>
      </c>
      <c r="B996" s="24">
        <v>1955</v>
      </c>
      <c r="C996" s="24">
        <v>33</v>
      </c>
      <c r="D996" s="24" t="s">
        <v>228</v>
      </c>
      <c r="E996" s="24" t="s">
        <v>17</v>
      </c>
      <c r="F996" s="24">
        <v>2.5268217160163312E-2</v>
      </c>
      <c r="G996" s="25">
        <v>8.7724540958509217E-3</v>
      </c>
      <c r="H996" s="25"/>
      <c r="I996" s="25"/>
      <c r="J996" s="2"/>
    </row>
    <row r="997" spans="1:10" hidden="1" x14ac:dyDescent="0.45">
      <c r="A997" s="26" t="s">
        <v>468</v>
      </c>
      <c r="B997" s="26">
        <v>2001</v>
      </c>
      <c r="C997" s="26">
        <v>30</v>
      </c>
      <c r="D997" s="26" t="s">
        <v>62</v>
      </c>
      <c r="E997" s="26" t="s">
        <v>17</v>
      </c>
      <c r="F997" s="26">
        <v>5.2935227296900318E-2</v>
      </c>
      <c r="G997" s="29">
        <v>8.7620892855424775E-3</v>
      </c>
      <c r="H997" s="35"/>
      <c r="I997" s="34"/>
      <c r="J997" s="2"/>
    </row>
    <row r="998" spans="1:10" hidden="1" x14ac:dyDescent="0.45">
      <c r="A998" s="24" t="s">
        <v>526</v>
      </c>
      <c r="B998" s="24">
        <v>1950</v>
      </c>
      <c r="C998" s="24">
        <v>32</v>
      </c>
      <c r="D998" s="24" t="s">
        <v>251</v>
      </c>
      <c r="E998" s="24" t="s">
        <v>17</v>
      </c>
      <c r="F998" s="24">
        <v>2.6034793890684221E-3</v>
      </c>
      <c r="G998" s="25">
        <v>8.7170154246621577E-3</v>
      </c>
      <c r="H998" s="25"/>
      <c r="I998" s="25"/>
      <c r="J998" s="2"/>
    </row>
    <row r="999" spans="1:10" hidden="1" x14ac:dyDescent="0.45">
      <c r="A999" s="26" t="s">
        <v>514</v>
      </c>
      <c r="B999" s="26">
        <v>2017</v>
      </c>
      <c r="C999" s="26">
        <v>27</v>
      </c>
      <c r="D999" s="26" t="s">
        <v>46</v>
      </c>
      <c r="E999" s="26" t="s">
        <v>13</v>
      </c>
      <c r="F999" s="26">
        <v>1.6924226113823961E-2</v>
      </c>
      <c r="G999" s="29">
        <v>8.6093180065801439E-3</v>
      </c>
      <c r="H999" s="35"/>
      <c r="I999" s="34"/>
      <c r="J999" s="2"/>
    </row>
    <row r="1000" spans="1:10" hidden="1" x14ac:dyDescent="0.45">
      <c r="A1000" s="26" t="s">
        <v>514</v>
      </c>
      <c r="B1000" s="26">
        <v>2017</v>
      </c>
      <c r="C1000" s="26">
        <v>27</v>
      </c>
      <c r="D1000" s="26" t="s">
        <v>46</v>
      </c>
      <c r="E1000" s="26" t="s">
        <v>13</v>
      </c>
      <c r="F1000" s="26">
        <v>1.6924226113823961E-2</v>
      </c>
      <c r="G1000" s="29">
        <v>8.6093180065801439E-3</v>
      </c>
      <c r="H1000" s="35"/>
      <c r="I1000" s="34"/>
      <c r="J1000" s="2"/>
    </row>
    <row r="1001" spans="1:10" hidden="1" x14ac:dyDescent="0.45">
      <c r="A1001" s="26" t="s">
        <v>341</v>
      </c>
      <c r="B1001" s="26">
        <v>1986</v>
      </c>
      <c r="C1001" s="26">
        <v>24</v>
      </c>
      <c r="D1001" s="26" t="s">
        <v>73</v>
      </c>
      <c r="E1001" s="26" t="s">
        <v>17</v>
      </c>
      <c r="F1001" s="26">
        <v>1.0553434324008548E-2</v>
      </c>
      <c r="G1001" s="27">
        <v>8.6090654752282933E-3</v>
      </c>
      <c r="H1001" s="27"/>
      <c r="I1001" s="27"/>
      <c r="J1001" s="2"/>
    </row>
    <row r="1002" spans="1:10" hidden="1" x14ac:dyDescent="0.45">
      <c r="A1002" s="26" t="s">
        <v>610</v>
      </c>
      <c r="B1002" s="26">
        <v>2021</v>
      </c>
      <c r="C1002" s="26">
        <v>26</v>
      </c>
      <c r="D1002" s="26" t="s">
        <v>62</v>
      </c>
      <c r="E1002" s="26" t="s">
        <v>17</v>
      </c>
      <c r="F1002" s="26">
        <v>1.4608743551626505E-2</v>
      </c>
      <c r="G1002" s="29">
        <v>8.5703937127520422E-3</v>
      </c>
      <c r="H1002" s="35"/>
      <c r="I1002" s="34"/>
      <c r="J1002" s="2"/>
    </row>
    <row r="1003" spans="1:10" hidden="1" x14ac:dyDescent="0.45">
      <c r="A1003" s="26" t="s">
        <v>679</v>
      </c>
      <c r="B1003" s="26">
        <v>1952</v>
      </c>
      <c r="C1003" s="26">
        <v>35</v>
      </c>
      <c r="D1003" s="26" t="s">
        <v>52</v>
      </c>
      <c r="E1003" s="26" t="s">
        <v>17</v>
      </c>
      <c r="F1003" s="26">
        <v>4.4565849571950571E-3</v>
      </c>
      <c r="G1003" s="27">
        <v>8.5653532407839114E-3</v>
      </c>
      <c r="H1003" s="27"/>
      <c r="I1003" s="27"/>
      <c r="J1003" s="2"/>
    </row>
    <row r="1004" spans="1:10" hidden="1" x14ac:dyDescent="0.45">
      <c r="A1004" s="24" t="s">
        <v>199</v>
      </c>
      <c r="B1004" s="24">
        <v>1960</v>
      </c>
      <c r="C1004" s="24">
        <v>24</v>
      </c>
      <c r="D1004" s="24" t="s">
        <v>73</v>
      </c>
      <c r="E1004" s="24" t="s">
        <v>17</v>
      </c>
      <c r="F1004" s="24">
        <v>1.8150925709286281E-2</v>
      </c>
      <c r="G1004" s="25">
        <v>8.5153664477520975E-3</v>
      </c>
      <c r="H1004" s="25"/>
      <c r="I1004" s="25"/>
      <c r="J1004" s="2"/>
    </row>
    <row r="1005" spans="1:10" hidden="1" x14ac:dyDescent="0.45">
      <c r="A1005" s="26" t="s">
        <v>24</v>
      </c>
      <c r="B1005" s="26">
        <v>2021</v>
      </c>
      <c r="C1005" s="26">
        <v>33</v>
      </c>
      <c r="D1005" s="26" t="s">
        <v>25</v>
      </c>
      <c r="E1005" s="26" t="s">
        <v>17</v>
      </c>
      <c r="F1005" s="26">
        <v>1.4391354279519909E-2</v>
      </c>
      <c r="G1005" s="29">
        <v>8.4428597024315804E-3</v>
      </c>
      <c r="H1005" s="35"/>
      <c r="I1005" s="34"/>
      <c r="J1005" s="2"/>
    </row>
    <row r="1006" spans="1:10" hidden="1" x14ac:dyDescent="0.45">
      <c r="A1006" s="24" t="s">
        <v>435</v>
      </c>
      <c r="B1006" s="24">
        <v>1979</v>
      </c>
      <c r="C1006" s="24">
        <v>27</v>
      </c>
      <c r="D1006" s="24" t="s">
        <v>70</v>
      </c>
      <c r="E1006" s="24" t="s">
        <v>13</v>
      </c>
      <c r="F1006" s="24">
        <v>1.742553599654717E-2</v>
      </c>
      <c r="G1006" s="25">
        <v>8.3350595488317133E-3</v>
      </c>
      <c r="H1006" s="25"/>
      <c r="I1006" s="25"/>
      <c r="J1006" s="2"/>
    </row>
    <row r="1007" spans="1:10" hidden="1" x14ac:dyDescent="0.45">
      <c r="A1007" s="26" t="s">
        <v>335</v>
      </c>
      <c r="B1007" s="26">
        <v>1978</v>
      </c>
      <c r="C1007" s="26">
        <v>33</v>
      </c>
      <c r="D1007" s="26" t="s">
        <v>22</v>
      </c>
      <c r="E1007" s="26" t="s">
        <v>13</v>
      </c>
      <c r="F1007" s="26">
        <v>8.765101114512246E-3</v>
      </c>
      <c r="G1007" s="27">
        <v>8.3277697982372216E-3</v>
      </c>
      <c r="H1007" s="27"/>
      <c r="I1007" s="27"/>
      <c r="J1007" s="2"/>
    </row>
    <row r="1008" spans="1:10" hidden="1" x14ac:dyDescent="0.45">
      <c r="A1008" s="24" t="s">
        <v>409</v>
      </c>
      <c r="B1008" s="24">
        <v>1958</v>
      </c>
      <c r="C1008" s="24">
        <v>31</v>
      </c>
      <c r="D1008" s="24" t="s">
        <v>28</v>
      </c>
      <c r="E1008" s="24" t="s">
        <v>17</v>
      </c>
      <c r="F1008" s="24">
        <v>1.8754365174663796E-2</v>
      </c>
      <c r="G1008" s="25">
        <v>8.2806831641076481E-3</v>
      </c>
      <c r="H1008" s="25"/>
      <c r="I1008" s="25"/>
      <c r="J1008" s="2"/>
    </row>
    <row r="1009" spans="1:10" hidden="1" x14ac:dyDescent="0.45">
      <c r="A1009" s="26" t="s">
        <v>774</v>
      </c>
      <c r="B1009" s="26">
        <v>1978</v>
      </c>
      <c r="C1009" s="26">
        <v>27</v>
      </c>
      <c r="D1009" s="26" t="s">
        <v>28</v>
      </c>
      <c r="E1009" s="26" t="s">
        <v>17</v>
      </c>
      <c r="F1009" s="26">
        <v>8.4691964139489255E-3</v>
      </c>
      <c r="G1009" s="27">
        <v>8.2779484848853422E-3</v>
      </c>
      <c r="H1009" s="27"/>
      <c r="I1009" s="27"/>
      <c r="J1009" s="2"/>
    </row>
    <row r="1010" spans="1:10" hidden="1" x14ac:dyDescent="0.45">
      <c r="A1010" s="24" t="s">
        <v>253</v>
      </c>
      <c r="B1010" s="24">
        <v>1948</v>
      </c>
      <c r="C1010" s="24">
        <v>33</v>
      </c>
      <c r="D1010" s="24" t="s">
        <v>235</v>
      </c>
      <c r="E1010" s="24" t="s">
        <v>13</v>
      </c>
      <c r="F1010" s="24">
        <v>1.7899032151594874E-2</v>
      </c>
      <c r="G1010" s="25">
        <v>8.2486110474403514E-3</v>
      </c>
      <c r="H1010" s="25"/>
      <c r="I1010" s="25"/>
      <c r="J1010" s="2"/>
    </row>
    <row r="1011" spans="1:10" hidden="1" x14ac:dyDescent="0.45">
      <c r="A1011" s="26" t="s">
        <v>393</v>
      </c>
      <c r="B1011" s="26">
        <v>2011</v>
      </c>
      <c r="C1011" s="26">
        <v>27</v>
      </c>
      <c r="D1011" s="26" t="s">
        <v>155</v>
      </c>
      <c r="E1011" s="26" t="s">
        <v>13</v>
      </c>
      <c r="F1011" s="26">
        <v>2.5619748086507788E-2</v>
      </c>
      <c r="G1011" s="29">
        <v>8.2321430848114347E-3</v>
      </c>
      <c r="H1011" s="35"/>
      <c r="I1011" s="34"/>
      <c r="J1011" s="2"/>
    </row>
    <row r="1012" spans="1:10" hidden="1" x14ac:dyDescent="0.45">
      <c r="A1012" s="24" t="s">
        <v>412</v>
      </c>
      <c r="B1012" s="24">
        <v>1969</v>
      </c>
      <c r="C1012" s="24">
        <v>25</v>
      </c>
      <c r="D1012" s="24" t="s">
        <v>127</v>
      </c>
      <c r="E1012" s="24" t="s">
        <v>13</v>
      </c>
      <c r="F1012" s="24">
        <v>3.4694535151690915E-2</v>
      </c>
      <c r="G1012" s="25">
        <v>8.2131292510809195E-3</v>
      </c>
      <c r="H1012" s="25"/>
      <c r="I1012" s="25"/>
      <c r="J1012" s="2"/>
    </row>
    <row r="1013" spans="1:10" hidden="1" x14ac:dyDescent="0.45">
      <c r="A1013" s="26" t="s">
        <v>514</v>
      </c>
      <c r="B1013" s="26">
        <v>2019</v>
      </c>
      <c r="C1013" s="26">
        <v>29</v>
      </c>
      <c r="D1013" s="26" t="s">
        <v>46</v>
      </c>
      <c r="E1013" s="26" t="s">
        <v>13</v>
      </c>
      <c r="F1013" s="26">
        <v>1.2783096388170354E-2</v>
      </c>
      <c r="G1013" s="29">
        <v>8.209691933210991E-3</v>
      </c>
      <c r="H1013" s="35"/>
      <c r="I1013" s="34"/>
      <c r="J1013" s="2"/>
    </row>
    <row r="1014" spans="1:10" hidden="1" x14ac:dyDescent="0.45">
      <c r="A1014" s="24" t="s">
        <v>331</v>
      </c>
      <c r="B1014" s="24">
        <v>1963</v>
      </c>
      <c r="C1014" s="24">
        <v>24</v>
      </c>
      <c r="D1014" s="24" t="s">
        <v>28</v>
      </c>
      <c r="E1014" s="24" t="s">
        <v>17</v>
      </c>
      <c r="F1014" s="24">
        <v>2.9733941393739652E-2</v>
      </c>
      <c r="G1014" s="25">
        <v>8.1638653374709273E-3</v>
      </c>
      <c r="H1014" s="25"/>
      <c r="I1014" s="25"/>
      <c r="J1014" s="2"/>
    </row>
    <row r="1015" spans="1:10" hidden="1" x14ac:dyDescent="0.45">
      <c r="A1015" s="26" t="s">
        <v>129</v>
      </c>
      <c r="B1015" s="26">
        <v>1992</v>
      </c>
      <c r="C1015" s="26">
        <v>31</v>
      </c>
      <c r="D1015" s="26" t="s">
        <v>19</v>
      </c>
      <c r="E1015" s="26" t="s">
        <v>17</v>
      </c>
      <c r="F1015" s="26">
        <v>2.432059476969959E-2</v>
      </c>
      <c r="G1015" s="27">
        <v>8.1610770114245185E-3</v>
      </c>
      <c r="H1015" s="27"/>
      <c r="I1015" s="27"/>
      <c r="J1015" s="2"/>
    </row>
    <row r="1016" spans="1:10" hidden="1" x14ac:dyDescent="0.45">
      <c r="A1016" s="24" t="s">
        <v>129</v>
      </c>
      <c r="B1016" s="24">
        <v>1992</v>
      </c>
      <c r="C1016" s="24">
        <v>31</v>
      </c>
      <c r="D1016" s="24" t="s">
        <v>19</v>
      </c>
      <c r="E1016" s="24" t="s">
        <v>17</v>
      </c>
      <c r="F1016" s="24">
        <v>2.432059476969959E-2</v>
      </c>
      <c r="G1016" s="25">
        <v>8.1610770114245185E-3</v>
      </c>
      <c r="H1016" s="25"/>
      <c r="I1016" s="25"/>
      <c r="J1016" s="2"/>
    </row>
    <row r="1017" spans="1:10" hidden="1" x14ac:dyDescent="0.45">
      <c r="A1017" s="26" t="s">
        <v>133</v>
      </c>
      <c r="B1017" s="26">
        <v>1988</v>
      </c>
      <c r="C1017" s="26">
        <v>32</v>
      </c>
      <c r="D1017" s="26" t="s">
        <v>43</v>
      </c>
      <c r="E1017" s="26" t="s">
        <v>13</v>
      </c>
      <c r="F1017" s="26">
        <v>2.4202386548345098E-2</v>
      </c>
      <c r="G1017" s="27">
        <v>8.0744438572257805E-3</v>
      </c>
      <c r="H1017" s="27"/>
      <c r="I1017" s="27"/>
      <c r="J1017" s="2"/>
    </row>
    <row r="1018" spans="1:10" hidden="1" x14ac:dyDescent="0.45">
      <c r="A1018" s="24" t="s">
        <v>528</v>
      </c>
      <c r="B1018" s="24">
        <v>1952</v>
      </c>
      <c r="C1018" s="24">
        <v>30</v>
      </c>
      <c r="D1018" s="24" t="s">
        <v>233</v>
      </c>
      <c r="E1018" s="24" t="s">
        <v>17</v>
      </c>
      <c r="F1018" s="24">
        <v>4.1754994121086892E-3</v>
      </c>
      <c r="G1018" s="25">
        <v>8.0251196296965647E-3</v>
      </c>
      <c r="H1018" s="25"/>
      <c r="I1018" s="25"/>
      <c r="J1018" s="2"/>
    </row>
    <row r="1019" spans="1:10" hidden="1" x14ac:dyDescent="0.45">
      <c r="A1019" s="26" t="s">
        <v>32</v>
      </c>
      <c r="B1019" s="26">
        <v>2013</v>
      </c>
      <c r="C1019" s="26">
        <v>23</v>
      </c>
      <c r="D1019" s="26" t="s">
        <v>19</v>
      </c>
      <c r="E1019" s="26" t="s">
        <v>17</v>
      </c>
      <c r="F1019" s="26">
        <v>1.1420210840403419E-2</v>
      </c>
      <c r="G1019" s="29">
        <v>8.0170779716551271E-3</v>
      </c>
      <c r="H1019" s="35"/>
      <c r="I1019" s="34"/>
      <c r="J1019" s="2"/>
    </row>
    <row r="1020" spans="1:10" hidden="1" x14ac:dyDescent="0.45">
      <c r="A1020" s="26" t="s">
        <v>375</v>
      </c>
      <c r="B1020" s="26">
        <v>1996</v>
      </c>
      <c r="C1020" s="26">
        <v>28</v>
      </c>
      <c r="D1020" s="26" t="s">
        <v>127</v>
      </c>
      <c r="E1020" s="26" t="s">
        <v>13</v>
      </c>
      <c r="F1020" s="26">
        <v>3.1095062021394712E-2</v>
      </c>
      <c r="G1020" s="29">
        <v>8.0080820112388602E-3</v>
      </c>
      <c r="H1020" s="35"/>
      <c r="I1020" s="34"/>
      <c r="J1020" s="2"/>
    </row>
    <row r="1021" spans="1:10" hidden="1" x14ac:dyDescent="0.45">
      <c r="A1021" s="26" t="s">
        <v>348</v>
      </c>
      <c r="B1021" s="26">
        <v>1977</v>
      </c>
      <c r="C1021" s="26">
        <v>31</v>
      </c>
      <c r="D1021" s="26" t="s">
        <v>158</v>
      </c>
      <c r="E1021" s="26" t="s">
        <v>13</v>
      </c>
      <c r="F1021" s="26">
        <v>1.2041511057168976E-2</v>
      </c>
      <c r="G1021" s="27">
        <v>8.0003753336931483E-3</v>
      </c>
      <c r="H1021" s="27"/>
      <c r="I1021" s="27"/>
      <c r="J1021" s="2"/>
    </row>
    <row r="1022" spans="1:10" hidden="1" x14ac:dyDescent="0.45">
      <c r="A1022" s="24" t="s">
        <v>348</v>
      </c>
      <c r="B1022" s="24">
        <v>1977</v>
      </c>
      <c r="C1022" s="24">
        <v>31</v>
      </c>
      <c r="D1022" s="24" t="s">
        <v>158</v>
      </c>
      <c r="E1022" s="24" t="s">
        <v>13</v>
      </c>
      <c r="F1022" s="24">
        <v>1.2041511057168976E-2</v>
      </c>
      <c r="G1022" s="25">
        <v>8.0003753336931483E-3</v>
      </c>
      <c r="H1022" s="25"/>
      <c r="I1022" s="25"/>
      <c r="J1022" s="2"/>
    </row>
    <row r="1023" spans="1:10" hidden="1" x14ac:dyDescent="0.45">
      <c r="A1023" s="26" t="s">
        <v>695</v>
      </c>
      <c r="B1023" s="26">
        <v>1978</v>
      </c>
      <c r="C1023" s="26">
        <v>28</v>
      </c>
      <c r="D1023" s="26" t="s">
        <v>25</v>
      </c>
      <c r="E1023" s="26" t="s">
        <v>17</v>
      </c>
      <c r="F1023" s="26">
        <v>8.1763430323807968E-3</v>
      </c>
      <c r="G1023" s="27">
        <v>7.9917081985870237E-3</v>
      </c>
      <c r="H1023" s="27"/>
      <c r="I1023" s="27"/>
      <c r="J1023" s="2"/>
    </row>
    <row r="1024" spans="1:10" hidden="1" x14ac:dyDescent="0.45">
      <c r="A1024" s="24" t="s">
        <v>225</v>
      </c>
      <c r="B1024" s="24">
        <v>1955</v>
      </c>
      <c r="C1024" s="24">
        <v>21</v>
      </c>
      <c r="D1024" s="24" t="s">
        <v>226</v>
      </c>
      <c r="E1024" s="24" t="s">
        <v>17</v>
      </c>
      <c r="F1024" s="24">
        <v>2.2933819444133766E-2</v>
      </c>
      <c r="G1024" s="25">
        <v>7.9620131899680278E-3</v>
      </c>
      <c r="H1024" s="25"/>
      <c r="I1024" s="25"/>
      <c r="J1024" s="2"/>
    </row>
    <row r="1025" spans="1:10" hidden="1" x14ac:dyDescent="0.45">
      <c r="A1025" s="26" t="s">
        <v>455</v>
      </c>
      <c r="B1025" s="26">
        <v>1993</v>
      </c>
      <c r="C1025" s="26">
        <v>28</v>
      </c>
      <c r="D1025" s="26" t="s">
        <v>127</v>
      </c>
      <c r="E1025" s="26" t="s">
        <v>13</v>
      </c>
      <c r="F1025" s="26">
        <v>2.8838075336795069E-2</v>
      </c>
      <c r="G1025" s="27">
        <v>7.9516637925101628E-3</v>
      </c>
      <c r="H1025" s="27"/>
      <c r="I1025" s="27"/>
      <c r="J1025" s="2"/>
    </row>
    <row r="1026" spans="1:10" hidden="1" x14ac:dyDescent="0.45">
      <c r="A1026" s="26" t="s">
        <v>364</v>
      </c>
      <c r="B1026" s="26">
        <v>2013</v>
      </c>
      <c r="C1026" s="26">
        <v>27</v>
      </c>
      <c r="D1026" s="26" t="s">
        <v>43</v>
      </c>
      <c r="E1026" s="26" t="s">
        <v>17</v>
      </c>
      <c r="F1026" s="26">
        <v>1.1304731337679638E-2</v>
      </c>
      <c r="G1026" s="29">
        <v>7.9360104510635531E-3</v>
      </c>
      <c r="H1026" s="35"/>
      <c r="I1026" s="34"/>
      <c r="J1026" s="2"/>
    </row>
    <row r="1027" spans="1:10" hidden="1" x14ac:dyDescent="0.45">
      <c r="A1027" s="26" t="s">
        <v>689</v>
      </c>
      <c r="B1027" s="26">
        <v>2011</v>
      </c>
      <c r="C1027" s="26">
        <v>29</v>
      </c>
      <c r="D1027" s="26" t="s">
        <v>70</v>
      </c>
      <c r="E1027" s="26" t="s">
        <v>13</v>
      </c>
      <c r="F1027" s="26">
        <v>2.4646955084215404E-2</v>
      </c>
      <c r="G1027" s="29">
        <v>7.9195650235544014E-3</v>
      </c>
      <c r="H1027" s="35"/>
      <c r="I1027" s="34"/>
      <c r="J1027" s="2"/>
    </row>
    <row r="1028" spans="1:10" hidden="1" x14ac:dyDescent="0.45">
      <c r="A1028" s="26" t="s">
        <v>96</v>
      </c>
      <c r="B1028" s="26">
        <v>2003</v>
      </c>
      <c r="C1028" s="26">
        <v>29</v>
      </c>
      <c r="D1028" s="26" t="s">
        <v>97</v>
      </c>
      <c r="E1028" s="26" t="s">
        <v>13</v>
      </c>
      <c r="F1028" s="26">
        <v>1.5296814975846035E-2</v>
      </c>
      <c r="G1028" s="29">
        <v>7.9064535169197647E-3</v>
      </c>
      <c r="H1028" s="35"/>
      <c r="I1028" s="34"/>
      <c r="J1028" s="2"/>
    </row>
    <row r="1029" spans="1:10" hidden="1" x14ac:dyDescent="0.45">
      <c r="A1029" s="26" t="s">
        <v>391</v>
      </c>
      <c r="B1029" s="26">
        <v>2003</v>
      </c>
      <c r="C1029" s="26">
        <v>29</v>
      </c>
      <c r="D1029" s="26" t="s">
        <v>31</v>
      </c>
      <c r="E1029" s="26" t="s">
        <v>13</v>
      </c>
      <c r="F1029" s="26">
        <v>1.5261935058770737E-2</v>
      </c>
      <c r="G1029" s="29">
        <v>7.8884251598097827E-3</v>
      </c>
      <c r="H1029" s="35"/>
      <c r="I1029" s="34"/>
      <c r="J1029" s="2"/>
    </row>
    <row r="1030" spans="1:10" hidden="1" x14ac:dyDescent="0.45">
      <c r="A1030" s="24" t="s">
        <v>448</v>
      </c>
      <c r="B1030" s="24">
        <v>1988</v>
      </c>
      <c r="C1030" s="24">
        <v>31</v>
      </c>
      <c r="D1030" s="24" t="s">
        <v>65</v>
      </c>
      <c r="E1030" s="24" t="s">
        <v>17</v>
      </c>
      <c r="F1030" s="24">
        <v>9.4117600864029281E-3</v>
      </c>
      <c r="G1030" s="25">
        <v>7.8881675047026614E-3</v>
      </c>
      <c r="H1030" s="25"/>
      <c r="I1030" s="25"/>
      <c r="J1030" s="2"/>
    </row>
    <row r="1031" spans="1:10" hidden="1" x14ac:dyDescent="0.45">
      <c r="A1031" s="26" t="s">
        <v>739</v>
      </c>
      <c r="B1031" s="26">
        <v>1959</v>
      </c>
      <c r="C1031" s="26">
        <v>32</v>
      </c>
      <c r="D1031" s="26" t="s">
        <v>59</v>
      </c>
      <c r="E1031" s="26" t="s">
        <v>13</v>
      </c>
      <c r="F1031" s="26">
        <v>9.8163851723343139E-4</v>
      </c>
      <c r="G1031" s="27">
        <v>7.8739807373355356E-3</v>
      </c>
      <c r="H1031" s="27"/>
      <c r="I1031" s="27"/>
      <c r="J1031" s="2"/>
    </row>
    <row r="1032" spans="1:10" hidden="1" x14ac:dyDescent="0.45">
      <c r="A1032" s="24" t="s">
        <v>510</v>
      </c>
      <c r="B1032" s="24">
        <v>1990</v>
      </c>
      <c r="C1032" s="24">
        <v>28</v>
      </c>
      <c r="D1032" s="24" t="s">
        <v>313</v>
      </c>
      <c r="E1032" s="24" t="s">
        <v>17</v>
      </c>
      <c r="F1032" s="24">
        <v>1.6264654003034625E-2</v>
      </c>
      <c r="G1032" s="25">
        <v>7.814746711061079E-3</v>
      </c>
      <c r="H1032" s="25"/>
      <c r="I1032" s="25"/>
      <c r="J1032" s="2"/>
    </row>
    <row r="1033" spans="1:10" hidden="1" x14ac:dyDescent="0.45">
      <c r="A1033" s="26" t="s">
        <v>557</v>
      </c>
      <c r="B1033" s="26">
        <v>2021</v>
      </c>
      <c r="C1033" s="26">
        <v>26</v>
      </c>
      <c r="D1033" s="26" t="s">
        <v>25</v>
      </c>
      <c r="E1033" s="26" t="s">
        <v>17</v>
      </c>
      <c r="F1033" s="26">
        <v>1.3250289835662656E-2</v>
      </c>
      <c r="G1033" s="29">
        <v>7.7734406315224805E-3</v>
      </c>
      <c r="H1033" s="35"/>
      <c r="I1033" s="34"/>
      <c r="J1033" s="2"/>
    </row>
    <row r="1034" spans="1:10" hidden="1" x14ac:dyDescent="0.45">
      <c r="A1034" s="26" t="s">
        <v>303</v>
      </c>
      <c r="B1034" s="26">
        <v>2009</v>
      </c>
      <c r="C1034" s="26">
        <v>28</v>
      </c>
      <c r="D1034" s="26" t="s">
        <v>304</v>
      </c>
      <c r="E1034" s="26" t="s">
        <v>13</v>
      </c>
      <c r="F1034" s="26">
        <v>8.7495285311124174E-3</v>
      </c>
      <c r="G1034" s="29">
        <v>7.7542146839798681E-3</v>
      </c>
      <c r="H1034" s="35"/>
      <c r="I1034" s="34"/>
      <c r="J1034" s="2"/>
    </row>
    <row r="1035" spans="1:10" hidden="1" x14ac:dyDescent="0.45">
      <c r="A1035" s="26" t="s">
        <v>154</v>
      </c>
      <c r="B1035" s="26">
        <v>1982</v>
      </c>
      <c r="C1035" s="26">
        <v>29</v>
      </c>
      <c r="D1035" s="26" t="s">
        <v>155</v>
      </c>
      <c r="E1035" s="26" t="s">
        <v>13</v>
      </c>
      <c r="F1035" s="26">
        <v>1.7390220448385535E-2</v>
      </c>
      <c r="G1035" s="27">
        <v>7.7396364490166366E-3</v>
      </c>
      <c r="H1035" s="27"/>
      <c r="I1035" s="27"/>
      <c r="J1035" s="2"/>
    </row>
    <row r="1036" spans="1:10" hidden="1" x14ac:dyDescent="0.45">
      <c r="A1036" s="24" t="s">
        <v>315</v>
      </c>
      <c r="B1036" s="24">
        <v>1979</v>
      </c>
      <c r="C1036" s="24">
        <v>30</v>
      </c>
      <c r="D1036" s="24" t="s">
        <v>158</v>
      </c>
      <c r="E1036" s="24" t="s">
        <v>13</v>
      </c>
      <c r="F1036" s="24">
        <v>1.5997747633861369E-2</v>
      </c>
      <c r="G1036" s="25">
        <v>7.6521134960690785E-3</v>
      </c>
      <c r="H1036" s="25"/>
      <c r="I1036" s="25"/>
      <c r="J1036" s="2"/>
    </row>
    <row r="1037" spans="1:10" hidden="1" x14ac:dyDescent="0.45">
      <c r="A1037" s="26" t="s">
        <v>713</v>
      </c>
      <c r="B1037" s="26">
        <v>1971</v>
      </c>
      <c r="C1037" s="26">
        <v>28</v>
      </c>
      <c r="D1037" s="26" t="s">
        <v>73</v>
      </c>
      <c r="E1037" s="26" t="s">
        <v>17</v>
      </c>
      <c r="F1037" s="26">
        <v>2.6170494455082561E-2</v>
      </c>
      <c r="G1037" s="27">
        <v>7.6287150779637703E-3</v>
      </c>
      <c r="H1037" s="27"/>
      <c r="I1037" s="27"/>
      <c r="J1037" s="2"/>
    </row>
    <row r="1038" spans="1:10" hidden="1" x14ac:dyDescent="0.45">
      <c r="A1038" s="24" t="s">
        <v>432</v>
      </c>
      <c r="B1038" s="24">
        <v>1992</v>
      </c>
      <c r="C1038" s="24">
        <v>28</v>
      </c>
      <c r="D1038" s="24" t="s">
        <v>127</v>
      </c>
      <c r="E1038" s="24" t="s">
        <v>13</v>
      </c>
      <c r="F1038" s="24">
        <v>1.3946951967595628E-2</v>
      </c>
      <c r="G1038" s="25">
        <v>7.599748030945752E-3</v>
      </c>
      <c r="H1038" s="25"/>
      <c r="I1038" s="25"/>
      <c r="J1038" s="2"/>
    </row>
    <row r="1039" spans="1:10" x14ac:dyDescent="0.45">
      <c r="A1039" s="26" t="s">
        <v>24</v>
      </c>
      <c r="B1039" s="26">
        <v>2022</v>
      </c>
      <c r="C1039" s="26">
        <v>34</v>
      </c>
      <c r="D1039" s="26" t="s">
        <v>25</v>
      </c>
      <c r="E1039" s="26" t="s">
        <v>17</v>
      </c>
      <c r="F1039" s="26">
        <v>0.75956004151252654</v>
      </c>
      <c r="G1039" s="29">
        <v>0.33113206235830051</v>
      </c>
      <c r="H1039" s="35"/>
      <c r="I1039" s="34"/>
      <c r="J1039" s="2"/>
    </row>
    <row r="1040" spans="1:10" hidden="1" x14ac:dyDescent="0.45">
      <c r="A1040" s="24" t="s">
        <v>163</v>
      </c>
      <c r="B1040" s="24">
        <v>1986</v>
      </c>
      <c r="C1040" s="24">
        <v>33</v>
      </c>
      <c r="D1040" s="24" t="s">
        <v>40</v>
      </c>
      <c r="E1040" s="24" t="s">
        <v>13</v>
      </c>
      <c r="F1040" s="24">
        <v>1.866829155529838E-2</v>
      </c>
      <c r="G1040" s="25">
        <v>7.5684789961795434E-3</v>
      </c>
      <c r="H1040" s="25"/>
      <c r="I1040" s="25"/>
      <c r="J1040" s="2"/>
    </row>
    <row r="1041" spans="1:10" hidden="1" x14ac:dyDescent="0.45">
      <c r="A1041" s="26" t="s">
        <v>225</v>
      </c>
      <c r="B1041" s="26">
        <v>1970</v>
      </c>
      <c r="C1041" s="26">
        <v>36</v>
      </c>
      <c r="D1041" s="26" t="s">
        <v>19</v>
      </c>
      <c r="E1041" s="26" t="s">
        <v>17</v>
      </c>
      <c r="F1041" s="26">
        <v>1.7910126725998819E-2</v>
      </c>
      <c r="G1041" s="27">
        <v>7.4638782929376413E-3</v>
      </c>
      <c r="H1041" s="27"/>
      <c r="I1041" s="27"/>
      <c r="J1041" s="2"/>
    </row>
    <row r="1042" spans="1:10" hidden="1" x14ac:dyDescent="0.45">
      <c r="A1042" s="24" t="s">
        <v>225</v>
      </c>
      <c r="B1042" s="24">
        <v>1970</v>
      </c>
      <c r="C1042" s="24">
        <v>36</v>
      </c>
      <c r="D1042" s="24" t="s">
        <v>19</v>
      </c>
      <c r="E1042" s="24" t="s">
        <v>17</v>
      </c>
      <c r="F1042" s="24">
        <v>1.7910126725998819E-2</v>
      </c>
      <c r="G1042" s="25">
        <v>7.4638782929376413E-3</v>
      </c>
      <c r="H1042" s="25"/>
      <c r="I1042" s="25"/>
      <c r="J1042" s="2"/>
    </row>
    <row r="1043" spans="1:10" hidden="1" x14ac:dyDescent="0.45">
      <c r="A1043" s="26" t="s">
        <v>414</v>
      </c>
      <c r="B1043" s="26">
        <v>1997</v>
      </c>
      <c r="C1043" s="26">
        <v>34</v>
      </c>
      <c r="D1043" s="26" t="s">
        <v>97</v>
      </c>
      <c r="E1043" s="26" t="s">
        <v>13</v>
      </c>
      <c r="F1043" s="26">
        <v>1.4519903808374037E-2</v>
      </c>
      <c r="G1043" s="29">
        <v>7.456800520470974E-3</v>
      </c>
      <c r="H1043" s="35"/>
      <c r="I1043" s="34"/>
      <c r="J1043" s="2"/>
    </row>
    <row r="1044" spans="1:10" hidden="1" x14ac:dyDescent="0.45">
      <c r="A1044" s="26" t="s">
        <v>14</v>
      </c>
      <c r="B1044" s="26">
        <v>2021</v>
      </c>
      <c r="C1044" s="26">
        <v>26</v>
      </c>
      <c r="D1044" s="26" t="s">
        <v>15</v>
      </c>
      <c r="E1044" s="26" t="s">
        <v>13</v>
      </c>
      <c r="F1044" s="26">
        <v>1.2665602531344664E-2</v>
      </c>
      <c r="G1044" s="29">
        <v>7.4241943171799068E-3</v>
      </c>
      <c r="H1044" s="35"/>
      <c r="I1044" s="34"/>
      <c r="J1044" s="2"/>
    </row>
    <row r="1045" spans="1:10" hidden="1" x14ac:dyDescent="0.45">
      <c r="A1045" s="26" t="s">
        <v>390</v>
      </c>
      <c r="B1045" s="26">
        <v>1978</v>
      </c>
      <c r="C1045" s="26">
        <v>30</v>
      </c>
      <c r="D1045" s="26" t="s">
        <v>40</v>
      </c>
      <c r="E1045" s="26" t="s">
        <v>13</v>
      </c>
      <c r="F1045" s="26">
        <v>7.6215349844106503E-3</v>
      </c>
      <c r="G1045" s="27">
        <v>7.241261456105332E-3</v>
      </c>
      <c r="H1045" s="27"/>
      <c r="I1045" s="27"/>
      <c r="J1045" s="2"/>
    </row>
    <row r="1046" spans="1:10" hidden="1" x14ac:dyDescent="0.45">
      <c r="A1046" s="26" t="s">
        <v>299</v>
      </c>
      <c r="B1046" s="26">
        <v>1995</v>
      </c>
      <c r="C1046" s="26">
        <v>26</v>
      </c>
      <c r="D1046" s="26" t="s">
        <v>76</v>
      </c>
      <c r="E1046" s="26" t="s">
        <v>13</v>
      </c>
      <c r="F1046" s="26">
        <v>9.5063749969592666E-3</v>
      </c>
      <c r="G1046" s="29">
        <v>7.2380379338875464E-3</v>
      </c>
      <c r="H1046" s="35"/>
      <c r="I1046" s="34"/>
      <c r="J1046" s="2"/>
    </row>
    <row r="1047" spans="1:10" hidden="1" x14ac:dyDescent="0.45">
      <c r="A1047" s="26" t="s">
        <v>324</v>
      </c>
      <c r="B1047" s="26">
        <v>2003</v>
      </c>
      <c r="C1047" s="26">
        <v>26</v>
      </c>
      <c r="D1047" s="26" t="s">
        <v>155</v>
      </c>
      <c r="E1047" s="26" t="s">
        <v>13</v>
      </c>
      <c r="F1047" s="26">
        <v>1.3938641070729717E-2</v>
      </c>
      <c r="G1047" s="29">
        <v>7.2044551685281804E-3</v>
      </c>
      <c r="H1047" s="35"/>
      <c r="I1047" s="34"/>
      <c r="J1047" s="2"/>
    </row>
    <row r="1048" spans="1:10" hidden="1" x14ac:dyDescent="0.45">
      <c r="A1048" s="26" t="s">
        <v>349</v>
      </c>
      <c r="B1048" s="26">
        <v>1998</v>
      </c>
      <c r="C1048" s="26">
        <v>29</v>
      </c>
      <c r="D1048" s="26" t="s">
        <v>313</v>
      </c>
      <c r="E1048" s="26" t="s">
        <v>17</v>
      </c>
      <c r="F1048" s="26">
        <v>4.0678549402793925E-2</v>
      </c>
      <c r="G1048" s="29">
        <v>7.1985677281699838E-3</v>
      </c>
      <c r="H1048" s="35"/>
      <c r="I1048" s="34"/>
      <c r="J1048" s="2"/>
    </row>
    <row r="1049" spans="1:10" hidden="1" x14ac:dyDescent="0.45">
      <c r="A1049" s="26" t="s">
        <v>462</v>
      </c>
      <c r="B1049" s="26">
        <v>2015</v>
      </c>
      <c r="C1049" s="26">
        <v>27</v>
      </c>
      <c r="D1049" s="26" t="s">
        <v>59</v>
      </c>
      <c r="E1049" s="26" t="s">
        <v>13</v>
      </c>
      <c r="F1049" s="26">
        <v>2.3828434039525722E-2</v>
      </c>
      <c r="G1049" s="29">
        <v>7.1013306642452199E-3</v>
      </c>
      <c r="H1049" s="35"/>
      <c r="I1049" s="34"/>
      <c r="J1049" s="2"/>
    </row>
    <row r="1050" spans="1:10" hidden="1" x14ac:dyDescent="0.45">
      <c r="A1050" s="26" t="s">
        <v>1005</v>
      </c>
      <c r="B1050" s="26">
        <v>2014</v>
      </c>
      <c r="C1050" s="26">
        <v>23</v>
      </c>
      <c r="D1050" s="26" t="s">
        <v>37</v>
      </c>
      <c r="E1050" s="26" t="s">
        <v>17</v>
      </c>
      <c r="F1050" s="26">
        <v>6.8117895923598248E-3</v>
      </c>
      <c r="G1050" s="29">
        <v>7.0517591318943933E-3</v>
      </c>
      <c r="H1050" s="35"/>
      <c r="I1050" s="34"/>
      <c r="J1050" s="2"/>
    </row>
    <row r="1051" spans="1:10" hidden="1" x14ac:dyDescent="0.45">
      <c r="A1051" s="26" t="s">
        <v>566</v>
      </c>
      <c r="B1051" s="26">
        <v>1947</v>
      </c>
      <c r="C1051" s="26">
        <v>29</v>
      </c>
      <c r="D1051" s="26" t="s">
        <v>25</v>
      </c>
      <c r="E1051" s="26" t="s">
        <v>17</v>
      </c>
      <c r="F1051" s="26">
        <v>9.9787955558923655E-3</v>
      </c>
      <c r="G1051" s="27">
        <v>7.0346175241964657E-3</v>
      </c>
      <c r="H1051" s="27"/>
      <c r="I1051" s="27"/>
      <c r="J1051" s="2"/>
    </row>
    <row r="1052" spans="1:10" hidden="1" x14ac:dyDescent="0.45">
      <c r="A1052" s="26" t="s">
        <v>484</v>
      </c>
      <c r="B1052" s="26">
        <v>2002</v>
      </c>
      <c r="C1052" s="26">
        <v>28</v>
      </c>
      <c r="D1052" s="26" t="s">
        <v>28</v>
      </c>
      <c r="E1052" s="26" t="s">
        <v>17</v>
      </c>
      <c r="F1052" s="26">
        <v>2.0587177762135284E-2</v>
      </c>
      <c r="G1052" s="29">
        <v>7.0125098869047034E-3</v>
      </c>
      <c r="H1052" s="35"/>
      <c r="I1052" s="34"/>
      <c r="J1052" s="2"/>
    </row>
    <row r="1053" spans="1:10" hidden="1" x14ac:dyDescent="0.45">
      <c r="A1053" s="26" t="s">
        <v>571</v>
      </c>
      <c r="B1053" s="26">
        <v>1948</v>
      </c>
      <c r="C1053" s="26">
        <v>31</v>
      </c>
      <c r="D1053" s="26" t="s">
        <v>235</v>
      </c>
      <c r="E1053" s="26" t="s">
        <v>13</v>
      </c>
      <c r="F1053" s="26">
        <v>1.5196312366734533E-2</v>
      </c>
      <c r="G1053" s="27">
        <v>7.0030864801498135E-3</v>
      </c>
      <c r="H1053" s="27"/>
      <c r="I1053" s="27"/>
      <c r="J1053" s="2"/>
    </row>
    <row r="1054" spans="1:10" hidden="1" x14ac:dyDescent="0.45">
      <c r="A1054" s="26" t="s">
        <v>284</v>
      </c>
      <c r="B1054" s="26">
        <v>2014</v>
      </c>
      <c r="C1054" s="26">
        <v>35</v>
      </c>
      <c r="D1054" s="26" t="s">
        <v>70</v>
      </c>
      <c r="E1054" s="26" t="s">
        <v>13</v>
      </c>
      <c r="F1054" s="26">
        <v>2.4068968592540044E-2</v>
      </c>
      <c r="G1054" s="29">
        <v>6.955210073298696E-3</v>
      </c>
      <c r="H1054" s="35"/>
      <c r="I1054" s="34"/>
      <c r="J1054" s="2"/>
    </row>
    <row r="1055" spans="1:10" hidden="1" x14ac:dyDescent="0.45">
      <c r="A1055" s="26" t="s">
        <v>695</v>
      </c>
      <c r="B1055" s="26">
        <v>1980</v>
      </c>
      <c r="C1055" s="26">
        <v>30</v>
      </c>
      <c r="D1055" s="26" t="s">
        <v>25</v>
      </c>
      <c r="E1055" s="26" t="s">
        <v>17</v>
      </c>
      <c r="F1055" s="26">
        <v>7.2768476077504874E-3</v>
      </c>
      <c r="G1055" s="27">
        <v>6.9173930692119556E-3</v>
      </c>
      <c r="H1055" s="27"/>
      <c r="I1055" s="27"/>
      <c r="J1055" s="2"/>
    </row>
    <row r="1056" spans="1:10" hidden="1" x14ac:dyDescent="0.45">
      <c r="A1056" s="24" t="s">
        <v>596</v>
      </c>
      <c r="B1056" s="24">
        <v>1979</v>
      </c>
      <c r="C1056" s="24">
        <v>25</v>
      </c>
      <c r="D1056" s="24" t="s">
        <v>43</v>
      </c>
      <c r="E1056" s="24" t="s">
        <v>13</v>
      </c>
      <c r="F1056" s="24">
        <v>1.4421842093471495E-2</v>
      </c>
      <c r="G1056" s="25">
        <v>6.8983193789133052E-3</v>
      </c>
      <c r="H1056" s="25"/>
      <c r="I1056" s="25"/>
      <c r="J1056" s="2"/>
    </row>
    <row r="1057" spans="1:10" hidden="1" x14ac:dyDescent="0.45">
      <c r="A1057" s="26" t="s">
        <v>450</v>
      </c>
      <c r="B1057" s="26">
        <v>1971</v>
      </c>
      <c r="C1057" s="26">
        <v>27</v>
      </c>
      <c r="D1057" s="26" t="s">
        <v>22</v>
      </c>
      <c r="E1057" s="26" t="s">
        <v>13</v>
      </c>
      <c r="F1057" s="26">
        <v>6.8275927119866506E-3</v>
      </c>
      <c r="G1057" s="27">
        <v>6.8587916688952096E-3</v>
      </c>
      <c r="H1057" s="27"/>
      <c r="I1057" s="27"/>
      <c r="J1057" s="2"/>
    </row>
    <row r="1058" spans="1:10" hidden="1" x14ac:dyDescent="0.45">
      <c r="A1058" s="26" t="s">
        <v>456</v>
      </c>
      <c r="B1058" s="26">
        <v>2009</v>
      </c>
      <c r="C1058" s="26">
        <v>24</v>
      </c>
      <c r="D1058" s="26" t="s">
        <v>114</v>
      </c>
      <c r="E1058" s="26" t="s">
        <v>17</v>
      </c>
      <c r="F1058" s="26">
        <v>1.6644937720482148E-2</v>
      </c>
      <c r="G1058" s="29">
        <v>6.850916522834951E-3</v>
      </c>
      <c r="H1058" s="35"/>
      <c r="I1058" s="34"/>
      <c r="J1058" s="2"/>
    </row>
    <row r="1059" spans="1:10" hidden="1" x14ac:dyDescent="0.45">
      <c r="A1059" s="26" t="s">
        <v>433</v>
      </c>
      <c r="B1059" s="26">
        <v>1967</v>
      </c>
      <c r="C1059" s="26">
        <v>25</v>
      </c>
      <c r="D1059" s="26" t="s">
        <v>59</v>
      </c>
      <c r="E1059" s="26" t="s">
        <v>13</v>
      </c>
      <c r="F1059" s="26">
        <v>1.6344847236831984E-2</v>
      </c>
      <c r="G1059" s="27">
        <v>6.8078361654250316E-3</v>
      </c>
      <c r="H1059" s="27"/>
      <c r="I1059" s="27"/>
      <c r="J1059" s="2"/>
    </row>
    <row r="1060" spans="1:10" hidden="1" x14ac:dyDescent="0.45">
      <c r="A1060" s="24" t="s">
        <v>459</v>
      </c>
      <c r="B1060" s="24">
        <v>1974</v>
      </c>
      <c r="C1060" s="24">
        <v>29</v>
      </c>
      <c r="D1060" s="24" t="s">
        <v>25</v>
      </c>
      <c r="E1060" s="24" t="s">
        <v>17</v>
      </c>
      <c r="F1060" s="24">
        <v>1.0662608269546559E-2</v>
      </c>
      <c r="G1060" s="25">
        <v>6.8073149729205966E-3</v>
      </c>
      <c r="H1060" s="25"/>
      <c r="I1060" s="25"/>
      <c r="J1060" s="2"/>
    </row>
    <row r="1061" spans="1:10" hidden="1" x14ac:dyDescent="0.45">
      <c r="A1061" s="26" t="s">
        <v>641</v>
      </c>
      <c r="B1061" s="26">
        <v>2011</v>
      </c>
      <c r="C1061" s="26">
        <v>28</v>
      </c>
      <c r="D1061" s="26" t="s">
        <v>642</v>
      </c>
      <c r="E1061" s="26" t="s">
        <v>17</v>
      </c>
      <c r="F1061" s="26">
        <v>1.421662732238323E-2</v>
      </c>
      <c r="G1061" s="29">
        <v>6.7628567333422041E-3</v>
      </c>
      <c r="H1061" s="35"/>
      <c r="I1061" s="34"/>
      <c r="J1061" s="2"/>
    </row>
    <row r="1062" spans="1:10" hidden="1" x14ac:dyDescent="0.45">
      <c r="A1062" s="26" t="s">
        <v>374</v>
      </c>
      <c r="B1062" s="26">
        <v>2008</v>
      </c>
      <c r="C1062" s="26">
        <v>24</v>
      </c>
      <c r="D1062" s="26" t="s">
        <v>127</v>
      </c>
      <c r="E1062" s="26" t="s">
        <v>13</v>
      </c>
      <c r="F1062" s="26">
        <v>2.6127767068291285E-3</v>
      </c>
      <c r="G1062" s="29">
        <v>6.7517993182073504E-3</v>
      </c>
      <c r="H1062" s="35"/>
      <c r="I1062" s="34"/>
      <c r="J1062" s="2"/>
    </row>
    <row r="1063" spans="1:10" hidden="1" x14ac:dyDescent="0.45">
      <c r="A1063" s="26" t="s">
        <v>325</v>
      </c>
      <c r="B1063" s="26">
        <v>1956</v>
      </c>
      <c r="C1063" s="26">
        <v>32</v>
      </c>
      <c r="D1063" s="26" t="s">
        <v>31</v>
      </c>
      <c r="E1063" s="26" t="s">
        <v>13</v>
      </c>
      <c r="F1063" s="26">
        <v>7.180130158668474E-3</v>
      </c>
      <c r="G1063" s="27">
        <v>6.7391123071027749E-3</v>
      </c>
      <c r="H1063" s="27"/>
      <c r="I1063" s="27"/>
      <c r="J1063" s="2"/>
    </row>
    <row r="1064" spans="1:10" hidden="1" x14ac:dyDescent="0.45">
      <c r="A1064" s="24" t="s">
        <v>461</v>
      </c>
      <c r="B1064" s="24">
        <v>1975</v>
      </c>
      <c r="C1064" s="24">
        <v>27</v>
      </c>
      <c r="D1064" s="24" t="s">
        <v>37</v>
      </c>
      <c r="E1064" s="24" t="s">
        <v>17</v>
      </c>
      <c r="F1064" s="24">
        <v>9.0629565368189925E-3</v>
      </c>
      <c r="G1064" s="25">
        <v>6.6141864363027381E-3</v>
      </c>
      <c r="H1064" s="25"/>
      <c r="I1064" s="25"/>
      <c r="J1064" s="2"/>
    </row>
    <row r="1065" spans="1:10" hidden="1" x14ac:dyDescent="0.45">
      <c r="A1065" s="26" t="s">
        <v>342</v>
      </c>
      <c r="B1065" s="26">
        <v>1964</v>
      </c>
      <c r="C1065" s="26">
        <v>22</v>
      </c>
      <c r="D1065" s="26" t="s">
        <v>15</v>
      </c>
      <c r="E1065" s="26" t="s">
        <v>13</v>
      </c>
      <c r="F1065" s="26">
        <v>8.9981946729988591E-3</v>
      </c>
      <c r="G1065" s="27">
        <v>6.5773660715993222E-3</v>
      </c>
      <c r="H1065" s="27"/>
      <c r="I1065" s="27"/>
      <c r="J1065" s="2"/>
    </row>
    <row r="1066" spans="1:10" hidden="1" x14ac:dyDescent="0.45">
      <c r="A1066" s="26" t="s">
        <v>88</v>
      </c>
      <c r="B1066" s="26">
        <v>2001</v>
      </c>
      <c r="C1066" s="26">
        <v>26</v>
      </c>
      <c r="D1066" s="26" t="s">
        <v>301</v>
      </c>
      <c r="E1066" s="26" t="s">
        <v>17</v>
      </c>
      <c r="F1066" s="26">
        <v>3.9708772454132554E-2</v>
      </c>
      <c r="G1066" s="29">
        <v>6.5727838989136193E-3</v>
      </c>
      <c r="H1066" s="35"/>
      <c r="I1066" s="34"/>
      <c r="J1066" s="2"/>
    </row>
    <row r="1067" spans="1:10" hidden="1" x14ac:dyDescent="0.45">
      <c r="A1067" s="26" t="s">
        <v>615</v>
      </c>
      <c r="B1067" s="26">
        <v>1953</v>
      </c>
      <c r="C1067" s="26">
        <v>29</v>
      </c>
      <c r="D1067" s="26" t="s">
        <v>616</v>
      </c>
      <c r="E1067" s="26" t="s">
        <v>13</v>
      </c>
      <c r="F1067" s="26">
        <v>6.8253140157034965E-3</v>
      </c>
      <c r="G1067" s="27">
        <v>6.5675579794634538E-3</v>
      </c>
      <c r="H1067" s="27"/>
      <c r="I1067" s="27"/>
      <c r="J1067" s="2"/>
    </row>
    <row r="1068" spans="1:10" hidden="1" x14ac:dyDescent="0.45">
      <c r="A1068" s="24" t="s">
        <v>655</v>
      </c>
      <c r="B1068" s="24">
        <v>1971</v>
      </c>
      <c r="C1068" s="24">
        <v>25</v>
      </c>
      <c r="D1068" s="24" t="s">
        <v>31</v>
      </c>
      <c r="E1068" s="24" t="s">
        <v>13</v>
      </c>
      <c r="F1068" s="24">
        <v>6.5343921984512086E-3</v>
      </c>
      <c r="G1068" s="25">
        <v>6.564251363932066E-3</v>
      </c>
      <c r="H1068" s="25"/>
      <c r="I1068" s="25"/>
      <c r="J1068" s="2"/>
    </row>
    <row r="1069" spans="1:10" hidden="1" x14ac:dyDescent="0.45">
      <c r="A1069" s="26" t="s">
        <v>139</v>
      </c>
      <c r="B1069" s="26">
        <v>1984</v>
      </c>
      <c r="C1069" s="26">
        <v>27</v>
      </c>
      <c r="D1069" s="26" t="s">
        <v>59</v>
      </c>
      <c r="E1069" s="26" t="s">
        <v>13</v>
      </c>
      <c r="F1069" s="26">
        <v>1.0537000255823187E-2</v>
      </c>
      <c r="G1069" s="27">
        <v>6.539046672634552E-3</v>
      </c>
      <c r="H1069" s="27"/>
      <c r="I1069" s="27"/>
      <c r="J1069" s="2"/>
    </row>
    <row r="1070" spans="1:10" hidden="1" x14ac:dyDescent="0.45">
      <c r="A1070" s="26" t="s">
        <v>372</v>
      </c>
      <c r="B1070" s="26">
        <v>2023</v>
      </c>
      <c r="C1070" s="26">
        <v>30</v>
      </c>
      <c r="D1070" s="26" t="s">
        <v>235</v>
      </c>
      <c r="E1070" s="26" t="s">
        <v>13</v>
      </c>
      <c r="F1070" s="26">
        <v>1.2228422380507397E-2</v>
      </c>
      <c r="G1070" s="29">
        <v>6.5283685967921206E-3</v>
      </c>
      <c r="H1070" s="35"/>
      <c r="I1070" s="34"/>
      <c r="J1070" s="2"/>
    </row>
    <row r="1071" spans="1:10" hidden="1" x14ac:dyDescent="0.45">
      <c r="A1071" s="26" t="s">
        <v>24</v>
      </c>
      <c r="B1071" s="26">
        <v>2017</v>
      </c>
      <c r="C1071" s="26">
        <v>29</v>
      </c>
      <c r="D1071" s="26" t="s">
        <v>317</v>
      </c>
      <c r="E1071" s="26" t="s">
        <v>17</v>
      </c>
      <c r="F1071" s="26">
        <v>1.1193547919287001E-2</v>
      </c>
      <c r="G1071" s="29">
        <v>6.5116717612170695E-3</v>
      </c>
      <c r="H1071" s="35"/>
      <c r="I1071" s="34"/>
      <c r="J1071" s="2"/>
    </row>
    <row r="1072" spans="1:10" hidden="1" x14ac:dyDescent="0.45">
      <c r="A1072" s="26" t="s">
        <v>281</v>
      </c>
      <c r="B1072" s="26">
        <v>1997</v>
      </c>
      <c r="C1072" s="26">
        <v>21</v>
      </c>
      <c r="D1072" s="26" t="s">
        <v>97</v>
      </c>
      <c r="E1072" s="26" t="s">
        <v>13</v>
      </c>
      <c r="F1072" s="26">
        <v>1.2669810848108963E-2</v>
      </c>
      <c r="G1072" s="29">
        <v>6.5066720395186503E-3</v>
      </c>
      <c r="H1072" s="35"/>
      <c r="I1072" s="34"/>
      <c r="J1072" s="2"/>
    </row>
    <row r="1073" spans="1:10" hidden="1" x14ac:dyDescent="0.45">
      <c r="A1073" s="26" t="s">
        <v>413</v>
      </c>
      <c r="B1073" s="26">
        <v>2015</v>
      </c>
      <c r="C1073" s="26">
        <v>29</v>
      </c>
      <c r="D1073" s="26" t="s">
        <v>127</v>
      </c>
      <c r="E1073" s="26" t="s">
        <v>13</v>
      </c>
      <c r="F1073" s="26">
        <v>2.1823370316384278E-2</v>
      </c>
      <c r="G1073" s="29">
        <v>6.5037831931318629E-3</v>
      </c>
      <c r="H1073" s="35"/>
      <c r="I1073" s="34"/>
      <c r="J1073" s="2"/>
    </row>
    <row r="1074" spans="1:10" hidden="1" x14ac:dyDescent="0.45">
      <c r="A1074" s="24" t="s">
        <v>179</v>
      </c>
      <c r="B1074" s="24">
        <v>1968</v>
      </c>
      <c r="C1074" s="24">
        <v>22</v>
      </c>
      <c r="D1074" s="24" t="s">
        <v>94</v>
      </c>
      <c r="E1074" s="24" t="s">
        <v>13</v>
      </c>
      <c r="F1074" s="24">
        <v>4.9975012057960067E-3</v>
      </c>
      <c r="G1074" s="25">
        <v>6.4776258260040636E-3</v>
      </c>
      <c r="H1074" s="25"/>
      <c r="I1074" s="25"/>
      <c r="J1074" s="2"/>
    </row>
    <row r="1075" spans="1:10" hidden="1" x14ac:dyDescent="0.45">
      <c r="A1075" s="26" t="s">
        <v>387</v>
      </c>
      <c r="B1075" s="26">
        <v>1998</v>
      </c>
      <c r="C1075" s="26">
        <v>26</v>
      </c>
      <c r="D1075" s="26" t="s">
        <v>235</v>
      </c>
      <c r="E1075" s="26" t="s">
        <v>13</v>
      </c>
      <c r="F1075" s="26">
        <v>3.2367678808633199E-2</v>
      </c>
      <c r="G1075" s="29">
        <v>6.4527370541534301E-3</v>
      </c>
      <c r="H1075" s="35"/>
      <c r="I1075" s="34"/>
      <c r="J1075" s="2"/>
    </row>
    <row r="1076" spans="1:10" hidden="1" x14ac:dyDescent="0.45">
      <c r="A1076" s="26" t="s">
        <v>51</v>
      </c>
      <c r="B1076" s="26">
        <v>2017</v>
      </c>
      <c r="C1076" s="26">
        <v>25</v>
      </c>
      <c r="D1076" s="26" t="s">
        <v>52</v>
      </c>
      <c r="E1076" s="26" t="s">
        <v>17</v>
      </c>
      <c r="F1076" s="26">
        <v>1.0886200201662732E-2</v>
      </c>
      <c r="G1076" s="29">
        <v>6.3328770244491092E-3</v>
      </c>
      <c r="H1076" s="35"/>
      <c r="I1076" s="34"/>
      <c r="J1076" s="2"/>
    </row>
    <row r="1077" spans="1:10" hidden="1" x14ac:dyDescent="0.45">
      <c r="A1077" s="26" t="s">
        <v>179</v>
      </c>
      <c r="B1077" s="26">
        <v>1975</v>
      </c>
      <c r="C1077" s="26">
        <v>29</v>
      </c>
      <c r="D1077" s="26" t="s">
        <v>94</v>
      </c>
      <c r="E1077" s="26" t="s">
        <v>13</v>
      </c>
      <c r="F1077" s="26">
        <v>8.2206009466168732E-3</v>
      </c>
      <c r="G1077" s="27">
        <v>6.3131192157687395E-3</v>
      </c>
      <c r="H1077" s="27"/>
      <c r="I1077" s="27"/>
      <c r="J1077" s="2"/>
    </row>
    <row r="1078" spans="1:10" hidden="1" x14ac:dyDescent="0.45">
      <c r="A1078" s="26" t="s">
        <v>530</v>
      </c>
      <c r="B1078" s="26">
        <v>2021</v>
      </c>
      <c r="C1078" s="26">
        <v>28</v>
      </c>
      <c r="D1078" s="26" t="s">
        <v>40</v>
      </c>
      <c r="E1078" s="26" t="s">
        <v>13</v>
      </c>
      <c r="F1078" s="26">
        <v>1.0768167543907258E-2</v>
      </c>
      <c r="G1078" s="29">
        <v>6.3119751380221068E-3</v>
      </c>
      <c r="H1078" s="35"/>
      <c r="I1078" s="34"/>
      <c r="J1078" s="2"/>
    </row>
    <row r="1079" spans="1:10" hidden="1" x14ac:dyDescent="0.45">
      <c r="A1079" s="26" t="s">
        <v>530</v>
      </c>
      <c r="B1079" s="26">
        <v>2021</v>
      </c>
      <c r="C1079" s="26">
        <v>28</v>
      </c>
      <c r="D1079" s="26" t="s">
        <v>40</v>
      </c>
      <c r="E1079" s="26" t="s">
        <v>13</v>
      </c>
      <c r="F1079" s="26">
        <v>1.0768167543907258E-2</v>
      </c>
      <c r="G1079" s="29">
        <v>6.3119751380221068E-3</v>
      </c>
      <c r="H1079" s="35"/>
      <c r="I1079" s="34"/>
      <c r="J1079" s="2"/>
    </row>
    <row r="1080" spans="1:10" hidden="1" x14ac:dyDescent="0.45">
      <c r="A1080" s="24" t="s">
        <v>131</v>
      </c>
      <c r="B1080" s="24">
        <v>1988</v>
      </c>
      <c r="C1080" s="24">
        <v>29</v>
      </c>
      <c r="D1080" s="24" t="s">
        <v>22</v>
      </c>
      <c r="E1080" s="24" t="s">
        <v>13</v>
      </c>
      <c r="F1080" s="24">
        <v>1.8885332457532152E-2</v>
      </c>
      <c r="G1080" s="25">
        <v>6.300558680392367E-3</v>
      </c>
      <c r="H1080" s="25"/>
      <c r="I1080" s="25"/>
      <c r="J1080" s="2"/>
    </row>
    <row r="1081" spans="1:10" hidden="1" x14ac:dyDescent="0.45">
      <c r="A1081" s="26" t="s">
        <v>675</v>
      </c>
      <c r="B1081" s="26">
        <v>2012</v>
      </c>
      <c r="C1081" s="26">
        <v>34</v>
      </c>
      <c r="D1081" s="26" t="s">
        <v>43</v>
      </c>
      <c r="E1081" s="26" t="s">
        <v>17</v>
      </c>
      <c r="F1081" s="26">
        <v>1.6822507238115205E-2</v>
      </c>
      <c r="G1081" s="29">
        <v>6.2642607745674404E-3</v>
      </c>
      <c r="H1081" s="35"/>
      <c r="I1081" s="34"/>
      <c r="J1081" s="2"/>
    </row>
    <row r="1082" spans="1:10" hidden="1" x14ac:dyDescent="0.45">
      <c r="A1082" s="26" t="s">
        <v>976</v>
      </c>
      <c r="B1082" s="26">
        <v>2004</v>
      </c>
      <c r="C1082" s="26">
        <v>30</v>
      </c>
      <c r="D1082" s="26" t="s">
        <v>22</v>
      </c>
      <c r="E1082" s="26" t="s">
        <v>13</v>
      </c>
      <c r="F1082" s="26">
        <v>1.1769450200882426E-2</v>
      </c>
      <c r="G1082" s="29">
        <v>6.2493922734980223E-3</v>
      </c>
      <c r="H1082" s="35"/>
      <c r="I1082" s="34"/>
      <c r="J1082" s="2"/>
    </row>
    <row r="1083" spans="1:10" hidden="1" x14ac:dyDescent="0.45">
      <c r="A1083" s="26" t="s">
        <v>976</v>
      </c>
      <c r="B1083" s="26">
        <v>2004</v>
      </c>
      <c r="C1083" s="26">
        <v>30</v>
      </c>
      <c r="D1083" s="26" t="s">
        <v>22</v>
      </c>
      <c r="E1083" s="26" t="s">
        <v>13</v>
      </c>
      <c r="F1083" s="26">
        <v>1.1769450200882426E-2</v>
      </c>
      <c r="G1083" s="29">
        <v>6.2493922734980223E-3</v>
      </c>
      <c r="H1083" s="35"/>
      <c r="I1083" s="34"/>
      <c r="J1083" s="2"/>
    </row>
    <row r="1084" spans="1:10" hidden="1" x14ac:dyDescent="0.45">
      <c r="A1084" s="26" t="s">
        <v>545</v>
      </c>
      <c r="B1084" s="26">
        <v>1997</v>
      </c>
      <c r="C1084" s="26">
        <v>30</v>
      </c>
      <c r="D1084" s="26" t="s">
        <v>25</v>
      </c>
      <c r="E1084" s="26" t="s">
        <v>17</v>
      </c>
      <c r="F1084" s="26">
        <v>2.27504225292584E-2</v>
      </c>
      <c r="G1084" s="29">
        <v>6.2167906406272854E-3</v>
      </c>
      <c r="H1084" s="35"/>
      <c r="I1084" s="34"/>
      <c r="J1084" s="2"/>
    </row>
    <row r="1085" spans="1:10" hidden="1" x14ac:dyDescent="0.45">
      <c r="A1085" s="26" t="s">
        <v>974</v>
      </c>
      <c r="B1085" s="26">
        <v>2013</v>
      </c>
      <c r="C1085" s="26">
        <v>26</v>
      </c>
      <c r="D1085" s="26" t="s">
        <v>235</v>
      </c>
      <c r="E1085" s="26" t="s">
        <v>13</v>
      </c>
      <c r="F1085" s="26">
        <v>1.9655864657903924E-2</v>
      </c>
      <c r="G1085" s="29">
        <v>6.1797061984626154E-3</v>
      </c>
      <c r="H1085" s="35"/>
      <c r="I1085" s="34"/>
      <c r="J1085" s="2"/>
    </row>
    <row r="1086" spans="1:10" hidden="1" x14ac:dyDescent="0.45">
      <c r="A1086" s="26" t="s">
        <v>974</v>
      </c>
      <c r="B1086" s="26">
        <v>2013</v>
      </c>
      <c r="C1086" s="26">
        <v>26</v>
      </c>
      <c r="D1086" s="26" t="s">
        <v>235</v>
      </c>
      <c r="E1086" s="26" t="s">
        <v>13</v>
      </c>
      <c r="F1086" s="26">
        <v>1.9655864657903924E-2</v>
      </c>
      <c r="G1086" s="29">
        <v>6.1797061984626154E-3</v>
      </c>
      <c r="H1086" s="35"/>
      <c r="I1086" s="34"/>
      <c r="J1086" s="2"/>
    </row>
    <row r="1087" spans="1:10" hidden="1" x14ac:dyDescent="0.45">
      <c r="A1087" s="26" t="s">
        <v>414</v>
      </c>
      <c r="B1087" s="26">
        <v>2000</v>
      </c>
      <c r="C1087" s="26">
        <v>37</v>
      </c>
      <c r="D1087" s="26" t="s">
        <v>97</v>
      </c>
      <c r="E1087" s="26" t="s">
        <v>13</v>
      </c>
      <c r="F1087" s="26">
        <v>1.3601900724738476E-2</v>
      </c>
      <c r="G1087" s="29">
        <v>6.1482999657640506E-3</v>
      </c>
      <c r="H1087" s="35"/>
      <c r="I1087" s="34"/>
      <c r="J1087" s="2"/>
    </row>
    <row r="1088" spans="1:10" hidden="1" x14ac:dyDescent="0.45">
      <c r="A1088" s="24" t="s">
        <v>142</v>
      </c>
      <c r="B1088" s="24">
        <v>1988</v>
      </c>
      <c r="C1088" s="24">
        <v>33</v>
      </c>
      <c r="D1088" s="24" t="s">
        <v>52</v>
      </c>
      <c r="E1088" s="24" t="s">
        <v>17</v>
      </c>
      <c r="F1088" s="24">
        <v>7.3201344797304705E-3</v>
      </c>
      <c r="G1088" s="25">
        <v>6.1351379978845117E-3</v>
      </c>
      <c r="H1088" s="25"/>
      <c r="I1088" s="25"/>
      <c r="J1088" s="2"/>
    </row>
    <row r="1089" spans="1:10" hidden="1" x14ac:dyDescent="0.45">
      <c r="A1089" s="26" t="s">
        <v>67</v>
      </c>
      <c r="B1089" s="26">
        <v>2010</v>
      </c>
      <c r="C1089" s="26">
        <v>26</v>
      </c>
      <c r="D1089" s="26" t="s">
        <v>43</v>
      </c>
      <c r="E1089" s="26" t="s">
        <v>17</v>
      </c>
      <c r="F1089" s="26">
        <v>1.0993565508692656E-2</v>
      </c>
      <c r="G1089" s="29">
        <v>6.1144328625761298E-3</v>
      </c>
      <c r="H1089" s="35"/>
      <c r="I1089" s="34"/>
      <c r="J1089" s="2"/>
    </row>
    <row r="1090" spans="1:10" hidden="1" x14ac:dyDescent="0.45">
      <c r="A1090" s="24" t="s">
        <v>220</v>
      </c>
      <c r="B1090" s="24">
        <v>1959</v>
      </c>
      <c r="C1090" s="24">
        <v>31</v>
      </c>
      <c r="D1090" s="24" t="s">
        <v>31</v>
      </c>
      <c r="E1090" s="24" t="s">
        <v>13</v>
      </c>
      <c r="F1090" s="24">
        <v>7.5392055658246256E-4</v>
      </c>
      <c r="G1090" s="25">
        <v>6.0473950805660405E-3</v>
      </c>
      <c r="H1090" s="25"/>
      <c r="I1090" s="25"/>
      <c r="J1090" s="2"/>
    </row>
    <row r="1091" spans="1:10" hidden="1" x14ac:dyDescent="0.45">
      <c r="A1091" s="26" t="s">
        <v>358</v>
      </c>
      <c r="B1091" s="26">
        <v>1962</v>
      </c>
      <c r="C1091" s="26">
        <v>28</v>
      </c>
      <c r="D1091" s="26" t="s">
        <v>59</v>
      </c>
      <c r="E1091" s="26" t="s">
        <v>13</v>
      </c>
      <c r="F1091" s="26">
        <v>1.5365341845624747E-3</v>
      </c>
      <c r="G1091" s="27">
        <v>6.0020221386047172E-3</v>
      </c>
      <c r="H1091" s="27"/>
      <c r="I1091" s="27"/>
      <c r="J1091" s="2"/>
    </row>
    <row r="1092" spans="1:10" hidden="1" x14ac:dyDescent="0.45">
      <c r="A1092" s="24" t="s">
        <v>154</v>
      </c>
      <c r="B1092" s="24">
        <v>1988</v>
      </c>
      <c r="C1092" s="24">
        <v>35</v>
      </c>
      <c r="D1092" s="24" t="s">
        <v>155</v>
      </c>
      <c r="E1092" s="24" t="s">
        <v>13</v>
      </c>
      <c r="F1092" s="24">
        <v>1.7911397538988367E-2</v>
      </c>
      <c r="G1092" s="25">
        <v>5.9756327560557326E-3</v>
      </c>
      <c r="H1092" s="25"/>
      <c r="I1092" s="25"/>
      <c r="J1092" s="2"/>
    </row>
    <row r="1093" spans="1:10" hidden="1" x14ac:dyDescent="0.45">
      <c r="A1093" s="26" t="s">
        <v>201</v>
      </c>
      <c r="B1093" s="26">
        <v>1968</v>
      </c>
      <c r="C1093" s="26">
        <v>33</v>
      </c>
      <c r="D1093" s="26" t="s">
        <v>62</v>
      </c>
      <c r="E1093" s="26" t="s">
        <v>17</v>
      </c>
      <c r="F1093" s="26">
        <v>9.935998560524387E-3</v>
      </c>
      <c r="G1093" s="27">
        <v>5.9671175768625994E-3</v>
      </c>
      <c r="H1093" s="27"/>
      <c r="I1093" s="27"/>
      <c r="J1093" s="2"/>
    </row>
    <row r="1094" spans="1:10" hidden="1" x14ac:dyDescent="0.45">
      <c r="A1094" s="26" t="s">
        <v>395</v>
      </c>
      <c r="B1094" s="26">
        <v>2021</v>
      </c>
      <c r="C1094" s="26">
        <v>26</v>
      </c>
      <c r="D1094" s="26" t="s">
        <v>46</v>
      </c>
      <c r="E1094" s="26" t="s">
        <v>13</v>
      </c>
      <c r="F1094" s="26">
        <v>1.0028624533737993E-2</v>
      </c>
      <c r="G1094" s="29">
        <v>5.878477323779086E-3</v>
      </c>
      <c r="H1094" s="35"/>
      <c r="I1094" s="34"/>
      <c r="J1094" s="2"/>
    </row>
    <row r="1095" spans="1:10" hidden="1" x14ac:dyDescent="0.45">
      <c r="A1095" s="26" t="s">
        <v>193</v>
      </c>
      <c r="B1095" s="26">
        <v>1965</v>
      </c>
      <c r="C1095" s="26">
        <v>27</v>
      </c>
      <c r="D1095" s="26" t="s">
        <v>65</v>
      </c>
      <c r="E1095" s="26" t="s">
        <v>17</v>
      </c>
      <c r="F1095" s="26">
        <v>2.0417233197413572E-2</v>
      </c>
      <c r="G1095" s="27">
        <v>5.8587373064265553E-3</v>
      </c>
      <c r="H1095" s="27"/>
      <c r="I1095" s="27"/>
      <c r="J1095" s="2"/>
    </row>
    <row r="1096" spans="1:10" hidden="1" x14ac:dyDescent="0.45">
      <c r="A1096" s="24" t="s">
        <v>984</v>
      </c>
      <c r="B1096" s="24">
        <v>1982</v>
      </c>
      <c r="C1096" s="24">
        <v>31</v>
      </c>
      <c r="D1096" s="24" t="s">
        <v>43</v>
      </c>
      <c r="E1096" s="24" t="s">
        <v>13</v>
      </c>
      <c r="F1096" s="24">
        <v>1.31473458584073E-2</v>
      </c>
      <c r="G1096" s="25">
        <v>5.8513161184799009E-3</v>
      </c>
      <c r="H1096" s="25"/>
      <c r="I1096" s="25"/>
      <c r="J1096" s="2"/>
    </row>
    <row r="1097" spans="1:10" hidden="1" x14ac:dyDescent="0.45">
      <c r="A1097" s="26" t="s">
        <v>984</v>
      </c>
      <c r="B1097" s="26">
        <v>1982</v>
      </c>
      <c r="C1097" s="26">
        <v>31</v>
      </c>
      <c r="D1097" s="26" t="s">
        <v>43</v>
      </c>
      <c r="E1097" s="26" t="s">
        <v>13</v>
      </c>
      <c r="F1097" s="26">
        <v>1.31473458584073E-2</v>
      </c>
      <c r="G1097" s="27">
        <v>5.8513161184799009E-3</v>
      </c>
      <c r="H1097" s="27"/>
      <c r="I1097" s="27"/>
      <c r="J1097" s="2"/>
    </row>
    <row r="1098" spans="1:10" hidden="1" x14ac:dyDescent="0.45">
      <c r="A1098" s="24" t="s">
        <v>218</v>
      </c>
      <c r="B1098" s="24">
        <v>1963</v>
      </c>
      <c r="C1098" s="24">
        <v>32</v>
      </c>
      <c r="D1098" s="24" t="s">
        <v>25</v>
      </c>
      <c r="E1098" s="24" t="s">
        <v>17</v>
      </c>
      <c r="F1098" s="24">
        <v>2.127670180544507E-2</v>
      </c>
      <c r="G1098" s="25">
        <v>5.8418131005582019E-3</v>
      </c>
      <c r="H1098" s="25"/>
      <c r="I1098" s="25"/>
      <c r="J1098" s="2"/>
    </row>
    <row r="1099" spans="1:10" hidden="1" x14ac:dyDescent="0.45">
      <c r="A1099" s="26" t="s">
        <v>355</v>
      </c>
      <c r="B1099" s="26">
        <v>1970</v>
      </c>
      <c r="C1099" s="26">
        <v>28</v>
      </c>
      <c r="D1099" s="26" t="s">
        <v>46</v>
      </c>
      <c r="E1099" s="26" t="s">
        <v>17</v>
      </c>
      <c r="F1099" s="26">
        <v>1.4005045184365033E-2</v>
      </c>
      <c r="G1099" s="27">
        <v>5.8364719771330058E-3</v>
      </c>
      <c r="H1099" s="27"/>
      <c r="I1099" s="27"/>
      <c r="J1099" s="2"/>
    </row>
    <row r="1100" spans="1:10" hidden="1" x14ac:dyDescent="0.45">
      <c r="A1100" s="24" t="s">
        <v>342</v>
      </c>
      <c r="B1100" s="24">
        <v>1970</v>
      </c>
      <c r="C1100" s="24">
        <v>28</v>
      </c>
      <c r="D1100" s="24" t="s">
        <v>158</v>
      </c>
      <c r="E1100" s="24" t="s">
        <v>13</v>
      </c>
      <c r="F1100" s="24">
        <v>1.1795832438896202E-2</v>
      </c>
      <c r="G1100" s="25">
        <v>5.7892893063120334E-3</v>
      </c>
      <c r="H1100" s="25"/>
      <c r="I1100" s="25"/>
      <c r="J1100" s="2"/>
    </row>
    <row r="1101" spans="1:10" hidden="1" x14ac:dyDescent="0.45">
      <c r="A1101" s="26" t="s">
        <v>606</v>
      </c>
      <c r="B1101" s="26">
        <v>1964</v>
      </c>
      <c r="C1101" s="26">
        <v>25</v>
      </c>
      <c r="D1101" s="26" t="s">
        <v>607</v>
      </c>
      <c r="E1101" s="26" t="s">
        <v>17</v>
      </c>
      <c r="F1101" s="26">
        <v>2.05448143552798E-2</v>
      </c>
      <c r="G1101" s="27">
        <v>5.7884134810181065E-3</v>
      </c>
      <c r="H1101" s="27"/>
      <c r="I1101" s="27"/>
      <c r="J1101" s="2"/>
    </row>
    <row r="1102" spans="1:10" hidden="1" x14ac:dyDescent="0.45">
      <c r="A1102" s="26" t="s">
        <v>998</v>
      </c>
      <c r="B1102" s="26">
        <v>2021</v>
      </c>
      <c r="C1102" s="26">
        <v>27</v>
      </c>
      <c r="D1102" s="26" t="s">
        <v>76</v>
      </c>
      <c r="E1102" s="26" t="s">
        <v>13</v>
      </c>
      <c r="F1102" s="26">
        <v>9.8620074855981354E-3</v>
      </c>
      <c r="G1102" s="29">
        <v>5.7808114339105293E-3</v>
      </c>
      <c r="H1102" s="35"/>
      <c r="I1102" s="34"/>
      <c r="J1102" s="2"/>
    </row>
    <row r="1103" spans="1:10" hidden="1" x14ac:dyDescent="0.45">
      <c r="A1103" s="26" t="s">
        <v>343</v>
      </c>
      <c r="B1103" s="26">
        <v>2003</v>
      </c>
      <c r="C1103" s="26">
        <v>25</v>
      </c>
      <c r="D1103" s="26" t="s">
        <v>19</v>
      </c>
      <c r="E1103" s="26" t="s">
        <v>17</v>
      </c>
      <c r="F1103" s="26">
        <v>2.0219319480006902E-2</v>
      </c>
      <c r="G1103" s="29">
        <v>5.7617229968419115E-3</v>
      </c>
      <c r="H1103" s="35"/>
      <c r="I1103" s="34"/>
      <c r="J1103" s="2"/>
    </row>
    <row r="1104" spans="1:10" hidden="1" x14ac:dyDescent="0.45">
      <c r="A1104" s="24" t="s">
        <v>941</v>
      </c>
      <c r="B1104" s="24">
        <v>1986</v>
      </c>
      <c r="C1104" s="24">
        <v>24</v>
      </c>
      <c r="D1104" s="24" t="s">
        <v>55</v>
      </c>
      <c r="E1104" s="24" t="s">
        <v>13</v>
      </c>
      <c r="F1104" s="24">
        <v>1.4211271774096602E-2</v>
      </c>
      <c r="G1104" s="25">
        <v>5.761518755620817E-3</v>
      </c>
      <c r="H1104" s="25"/>
      <c r="I1104" s="25"/>
      <c r="J1104" s="2"/>
    </row>
    <row r="1105" spans="1:10" hidden="1" x14ac:dyDescent="0.45">
      <c r="A1105" s="26" t="s">
        <v>941</v>
      </c>
      <c r="B1105" s="26">
        <v>1986</v>
      </c>
      <c r="C1105" s="26">
        <v>24</v>
      </c>
      <c r="D1105" s="26" t="s">
        <v>55</v>
      </c>
      <c r="E1105" s="26" t="s">
        <v>13</v>
      </c>
      <c r="F1105" s="26">
        <v>1.4211271774096602E-2</v>
      </c>
      <c r="G1105" s="27">
        <v>5.761518755620817E-3</v>
      </c>
      <c r="H1105" s="27"/>
      <c r="I1105" s="27"/>
      <c r="J1105" s="2"/>
    </row>
    <row r="1106" spans="1:10" hidden="1" x14ac:dyDescent="0.45">
      <c r="A1106" s="26" t="s">
        <v>324</v>
      </c>
      <c r="B1106" s="26">
        <v>2001</v>
      </c>
      <c r="C1106" s="26">
        <v>24</v>
      </c>
      <c r="D1106" s="26" t="s">
        <v>155</v>
      </c>
      <c r="E1106" s="26" t="s">
        <v>13</v>
      </c>
      <c r="F1106" s="26">
        <v>2.103185764340022E-2</v>
      </c>
      <c r="G1106" s="29">
        <v>5.7009467165183431E-3</v>
      </c>
      <c r="H1106" s="35"/>
      <c r="I1106" s="34"/>
      <c r="J1106" s="2"/>
    </row>
    <row r="1107" spans="1:10" hidden="1" x14ac:dyDescent="0.45">
      <c r="A1107" s="26" t="s">
        <v>395</v>
      </c>
      <c r="B1107" s="26">
        <v>2017</v>
      </c>
      <c r="C1107" s="26">
        <v>22</v>
      </c>
      <c r="D1107" s="26" t="s">
        <v>46</v>
      </c>
      <c r="E1107" s="26" t="s">
        <v>13</v>
      </c>
      <c r="F1107" s="26">
        <v>1.117690700446713E-2</v>
      </c>
      <c r="G1107" s="29">
        <v>5.6856689389674442E-3</v>
      </c>
      <c r="H1107" s="35"/>
      <c r="I1107" s="34"/>
      <c r="J1107" s="2"/>
    </row>
    <row r="1108" spans="1:10" hidden="1" x14ac:dyDescent="0.45">
      <c r="A1108" s="24" t="s">
        <v>250</v>
      </c>
      <c r="B1108" s="24">
        <v>1947</v>
      </c>
      <c r="C1108" s="24">
        <v>30</v>
      </c>
      <c r="D1108" s="24" t="s">
        <v>251</v>
      </c>
      <c r="E1108" s="24" t="s">
        <v>17</v>
      </c>
      <c r="F1108" s="24">
        <v>8.0491491985304579E-3</v>
      </c>
      <c r="G1108" s="25">
        <v>5.6743006397620048E-3</v>
      </c>
      <c r="H1108" s="25"/>
      <c r="I1108" s="25"/>
      <c r="J1108" s="2"/>
    </row>
    <row r="1109" spans="1:10" hidden="1" x14ac:dyDescent="0.45">
      <c r="A1109" s="26" t="s">
        <v>306</v>
      </c>
      <c r="B1109" s="26">
        <v>1979</v>
      </c>
      <c r="C1109" s="26">
        <v>23</v>
      </c>
      <c r="D1109" s="26" t="s">
        <v>155</v>
      </c>
      <c r="E1109" s="26" t="s">
        <v>13</v>
      </c>
      <c r="F1109" s="26">
        <v>1.18304393665644E-2</v>
      </c>
      <c r="G1109" s="27">
        <v>5.658788150258106E-3</v>
      </c>
      <c r="H1109" s="27"/>
      <c r="I1109" s="27"/>
      <c r="J1109" s="2"/>
    </row>
    <row r="1110" spans="1:10" hidden="1" x14ac:dyDescent="0.45">
      <c r="A1110" s="24" t="s">
        <v>467</v>
      </c>
      <c r="B1110" s="24">
        <v>1953</v>
      </c>
      <c r="C1110" s="24">
        <v>30</v>
      </c>
      <c r="D1110" s="24" t="s">
        <v>25</v>
      </c>
      <c r="E1110" s="24" t="s">
        <v>17</v>
      </c>
      <c r="F1110" s="24">
        <v>1.1678814288817344E-2</v>
      </c>
      <c r="G1110" s="25">
        <v>5.5803471959125321E-3</v>
      </c>
      <c r="H1110" s="25"/>
      <c r="I1110" s="25"/>
      <c r="J1110" s="2"/>
    </row>
    <row r="1111" spans="1:10" hidden="1" x14ac:dyDescent="0.45">
      <c r="A1111" s="26" t="s">
        <v>965</v>
      </c>
      <c r="B1111" s="26">
        <v>2023</v>
      </c>
      <c r="C1111" s="26">
        <v>25</v>
      </c>
      <c r="D1111" s="26" t="s">
        <v>31</v>
      </c>
      <c r="E1111" s="26" t="s">
        <v>13</v>
      </c>
      <c r="F1111" s="26">
        <v>1.0338208825422504E-2</v>
      </c>
      <c r="G1111" s="29">
        <v>5.5192432631826528E-3</v>
      </c>
      <c r="H1111" s="35"/>
      <c r="I1111" s="34"/>
      <c r="J1111" s="2"/>
    </row>
    <row r="1112" spans="1:10" hidden="1" x14ac:dyDescent="0.45">
      <c r="A1112" s="26" t="s">
        <v>965</v>
      </c>
      <c r="B1112" s="26">
        <v>2023</v>
      </c>
      <c r="C1112" s="26">
        <v>25</v>
      </c>
      <c r="D1112" s="26" t="s">
        <v>31</v>
      </c>
      <c r="E1112" s="26" t="s">
        <v>13</v>
      </c>
      <c r="F1112" s="26">
        <v>1.0338208825422504E-2</v>
      </c>
      <c r="G1112" s="29">
        <v>5.5192432631826528E-3</v>
      </c>
      <c r="H1112" s="35"/>
      <c r="I1112" s="34"/>
      <c r="J1112" s="2"/>
    </row>
    <row r="1113" spans="1:10" hidden="1" x14ac:dyDescent="0.45">
      <c r="A1113" s="26" t="s">
        <v>386</v>
      </c>
      <c r="B1113" s="26">
        <v>2010</v>
      </c>
      <c r="C1113" s="26">
        <v>25</v>
      </c>
      <c r="D1113" s="26" t="s">
        <v>57</v>
      </c>
      <c r="E1113" s="26" t="s">
        <v>17</v>
      </c>
      <c r="F1113" s="26">
        <v>9.913077686640322E-3</v>
      </c>
      <c r="G1113" s="29">
        <v>5.5134840401448388E-3</v>
      </c>
      <c r="H1113" s="35"/>
      <c r="I1113" s="34"/>
      <c r="J1113" s="2"/>
    </row>
    <row r="1114" spans="1:10" hidden="1" x14ac:dyDescent="0.45">
      <c r="A1114" s="26" t="s">
        <v>32</v>
      </c>
      <c r="B1114" s="26">
        <v>2021</v>
      </c>
      <c r="C1114" s="26">
        <v>31</v>
      </c>
      <c r="D1114" s="26" t="s">
        <v>19</v>
      </c>
      <c r="E1114" s="26" t="s">
        <v>17</v>
      </c>
      <c r="F1114" s="26">
        <v>9.397245758131877E-3</v>
      </c>
      <c r="G1114" s="29">
        <v>5.5130063497974332E-3</v>
      </c>
      <c r="H1114" s="35"/>
      <c r="I1114" s="34"/>
      <c r="J1114" s="2"/>
    </row>
    <row r="1115" spans="1:10" hidden="1" x14ac:dyDescent="0.45">
      <c r="A1115" s="26" t="s">
        <v>635</v>
      </c>
      <c r="B1115" s="26">
        <v>2005</v>
      </c>
      <c r="C1115" s="26">
        <v>23</v>
      </c>
      <c r="D1115" s="26" t="s">
        <v>235</v>
      </c>
      <c r="E1115" s="26" t="s">
        <v>13</v>
      </c>
      <c r="F1115" s="26">
        <v>7.5328555856473915E-3</v>
      </c>
      <c r="G1115" s="29">
        <v>5.4541408754162123E-3</v>
      </c>
      <c r="H1115" s="35"/>
      <c r="I1115" s="34"/>
      <c r="J1115" s="2"/>
    </row>
    <row r="1116" spans="1:10" hidden="1" x14ac:dyDescent="0.45">
      <c r="A1116" s="24" t="s">
        <v>591</v>
      </c>
      <c r="B1116" s="24">
        <v>1950</v>
      </c>
      <c r="C1116" s="24">
        <v>26</v>
      </c>
      <c r="D1116" s="24" t="s">
        <v>251</v>
      </c>
      <c r="E1116" s="24" t="s">
        <v>17</v>
      </c>
      <c r="F1116" s="24">
        <v>1.6282522866134866E-3</v>
      </c>
      <c r="G1116" s="25">
        <v>5.4517429088347478E-3</v>
      </c>
      <c r="H1116" s="25"/>
      <c r="I1116" s="25"/>
      <c r="J1116" s="2"/>
    </row>
    <row r="1117" spans="1:10" hidden="1" x14ac:dyDescent="0.45">
      <c r="A1117" s="26" t="s">
        <v>526</v>
      </c>
      <c r="B1117" s="26">
        <v>1951</v>
      </c>
      <c r="C1117" s="26">
        <v>33</v>
      </c>
      <c r="D1117" s="26" t="s">
        <v>251</v>
      </c>
      <c r="E1117" s="26" t="s">
        <v>17</v>
      </c>
      <c r="F1117" s="26">
        <v>1.2500303859857589E-2</v>
      </c>
      <c r="G1117" s="27">
        <v>5.4320753763163433E-3</v>
      </c>
      <c r="H1117" s="27"/>
      <c r="I1117" s="27"/>
      <c r="J1117" s="2"/>
    </row>
    <row r="1118" spans="1:10" hidden="1" x14ac:dyDescent="0.45">
      <c r="A1118" s="24" t="s">
        <v>361</v>
      </c>
      <c r="B1118" s="24">
        <v>1993</v>
      </c>
      <c r="C1118" s="24">
        <v>26</v>
      </c>
      <c r="D1118" s="24" t="s">
        <v>235</v>
      </c>
      <c r="E1118" s="24" t="s">
        <v>13</v>
      </c>
      <c r="F1118" s="24">
        <v>1.9690617925298245E-2</v>
      </c>
      <c r="G1118" s="25">
        <v>5.4293905463576771E-3</v>
      </c>
      <c r="H1118" s="25"/>
      <c r="I1118" s="25"/>
      <c r="J1118" s="2"/>
    </row>
    <row r="1119" spans="1:10" hidden="1" x14ac:dyDescent="0.45">
      <c r="A1119" s="26" t="s">
        <v>388</v>
      </c>
      <c r="B1119" s="26">
        <v>1984</v>
      </c>
      <c r="C1119" s="26">
        <v>24</v>
      </c>
      <c r="D1119" s="26" t="s">
        <v>55</v>
      </c>
      <c r="E1119" s="26" t="s">
        <v>13</v>
      </c>
      <c r="F1119" s="26">
        <v>8.7372969878724734E-3</v>
      </c>
      <c r="G1119" s="27">
        <v>5.4221876634000252E-3</v>
      </c>
      <c r="H1119" s="27"/>
      <c r="I1119" s="27"/>
      <c r="J1119" s="2"/>
    </row>
    <row r="1120" spans="1:10" hidden="1" x14ac:dyDescent="0.45">
      <c r="A1120" s="24" t="s">
        <v>309</v>
      </c>
      <c r="B1120" s="24">
        <v>1961</v>
      </c>
      <c r="C1120" s="24">
        <v>26</v>
      </c>
      <c r="D1120" s="24" t="s">
        <v>59</v>
      </c>
      <c r="E1120" s="24" t="s">
        <v>13</v>
      </c>
      <c r="F1120" s="24">
        <v>1.9758009457698126E-2</v>
      </c>
      <c r="G1120" s="25">
        <v>5.3387820438269614E-3</v>
      </c>
      <c r="H1120" s="25"/>
      <c r="I1120" s="25"/>
      <c r="J1120" s="2"/>
    </row>
    <row r="1121" spans="1:10" hidden="1" x14ac:dyDescent="0.45">
      <c r="A1121" s="26" t="s">
        <v>534</v>
      </c>
      <c r="B1121" s="26">
        <v>2005</v>
      </c>
      <c r="C1121" s="26">
        <v>29</v>
      </c>
      <c r="D1121" s="26" t="s">
        <v>46</v>
      </c>
      <c r="E1121" s="26" t="s">
        <v>17</v>
      </c>
      <c r="F1121" s="26">
        <v>1.1123581079083674E-2</v>
      </c>
      <c r="G1121" s="29">
        <v>5.2567088045708324E-3</v>
      </c>
      <c r="H1121" s="35"/>
      <c r="I1121" s="34"/>
      <c r="J1121" s="2"/>
    </row>
    <row r="1122" spans="1:10" hidden="1" x14ac:dyDescent="0.45">
      <c r="A1122" s="26" t="s">
        <v>545</v>
      </c>
      <c r="B1122" s="26">
        <v>1998</v>
      </c>
      <c r="C1122" s="26">
        <v>31</v>
      </c>
      <c r="D1122" s="26" t="s">
        <v>25</v>
      </c>
      <c r="E1122" s="26" t="s">
        <v>17</v>
      </c>
      <c r="F1122" s="26">
        <v>2.9548826924361508E-2</v>
      </c>
      <c r="G1122" s="29">
        <v>5.2290269693928554E-3</v>
      </c>
      <c r="H1122" s="35"/>
      <c r="I1122" s="34"/>
      <c r="J1122" s="2"/>
    </row>
    <row r="1123" spans="1:10" hidden="1" x14ac:dyDescent="0.45">
      <c r="A1123" s="26" t="s">
        <v>632</v>
      </c>
      <c r="B1123" s="26">
        <v>1999</v>
      </c>
      <c r="C1123" s="26">
        <v>28</v>
      </c>
      <c r="D1123" s="26" t="s">
        <v>46</v>
      </c>
      <c r="E1123" s="26" t="s">
        <v>17</v>
      </c>
      <c r="F1123" s="26">
        <v>7.5886392847945901E-3</v>
      </c>
      <c r="G1123" s="29">
        <v>5.2170181059854786E-3</v>
      </c>
      <c r="H1123" s="35"/>
      <c r="I1123" s="34"/>
      <c r="J1123" s="2"/>
    </row>
    <row r="1124" spans="1:10" hidden="1" x14ac:dyDescent="0.45">
      <c r="A1124" s="24" t="s">
        <v>183</v>
      </c>
      <c r="B1124" s="24">
        <v>1971</v>
      </c>
      <c r="C1124" s="24">
        <v>29</v>
      </c>
      <c r="D1124" s="24" t="s">
        <v>37</v>
      </c>
      <c r="E1124" s="24" t="s">
        <v>17</v>
      </c>
      <c r="F1124" s="24">
        <v>1.7689260812834107E-2</v>
      </c>
      <c r="G1124" s="25">
        <v>5.1564303040783147E-3</v>
      </c>
      <c r="H1124" s="25"/>
      <c r="I1124" s="25"/>
      <c r="J1124" s="2"/>
    </row>
    <row r="1125" spans="1:10" hidden="1" x14ac:dyDescent="0.45">
      <c r="A1125" s="26" t="s">
        <v>729</v>
      </c>
      <c r="B1125" s="26">
        <v>1972</v>
      </c>
      <c r="C1125" s="26">
        <v>26</v>
      </c>
      <c r="D1125" s="26" t="s">
        <v>117</v>
      </c>
      <c r="E1125" s="26" t="s">
        <v>17</v>
      </c>
      <c r="F1125" s="26">
        <v>1.6365283757834848E-2</v>
      </c>
      <c r="G1125" s="27">
        <v>5.1533489282018794E-3</v>
      </c>
      <c r="H1125" s="27"/>
      <c r="I1125" s="27"/>
      <c r="J1125" s="2"/>
    </row>
    <row r="1126" spans="1:10" hidden="1" x14ac:dyDescent="0.45">
      <c r="A1126" s="24" t="s">
        <v>131</v>
      </c>
      <c r="B1126" s="24">
        <v>1989</v>
      </c>
      <c r="C1126" s="24">
        <v>30</v>
      </c>
      <c r="D1126" s="24" t="s">
        <v>298</v>
      </c>
      <c r="E1126" s="24" t="s">
        <v>13</v>
      </c>
      <c r="F1126" s="24">
        <v>4.4144258004957526E-3</v>
      </c>
      <c r="G1126" s="25">
        <v>5.0932369015484593E-3</v>
      </c>
      <c r="H1126" s="25"/>
      <c r="I1126" s="25"/>
      <c r="J1126" s="2"/>
    </row>
    <row r="1127" spans="1:10" hidden="1" x14ac:dyDescent="0.45">
      <c r="A1127" s="26" t="s">
        <v>664</v>
      </c>
      <c r="B1127" s="26">
        <v>2016</v>
      </c>
      <c r="C1127" s="26">
        <v>27</v>
      </c>
      <c r="D1127" s="26" t="s">
        <v>114</v>
      </c>
      <c r="E1127" s="26" t="s">
        <v>17</v>
      </c>
      <c r="F1127" s="26">
        <v>2.750586345325455E-3</v>
      </c>
      <c r="G1127" s="29">
        <v>5.0918230893887322E-3</v>
      </c>
      <c r="H1127" s="35"/>
      <c r="I1127" s="34"/>
      <c r="J1127" s="2"/>
    </row>
    <row r="1128" spans="1:10" hidden="1" x14ac:dyDescent="0.45">
      <c r="A1128" s="26" t="s">
        <v>471</v>
      </c>
      <c r="B1128" s="26">
        <v>2007</v>
      </c>
      <c r="C1128" s="26">
        <v>24</v>
      </c>
      <c r="D1128" s="26" t="s">
        <v>235</v>
      </c>
      <c r="E1128" s="26" t="s">
        <v>13</v>
      </c>
      <c r="F1128" s="26">
        <v>1.1100887289319147E-2</v>
      </c>
      <c r="G1128" s="29">
        <v>5.0797559631802543E-3</v>
      </c>
      <c r="H1128" s="35"/>
      <c r="I1128" s="34"/>
      <c r="J1128" s="2"/>
    </row>
    <row r="1129" spans="1:10" hidden="1" x14ac:dyDescent="0.45">
      <c r="A1129" s="26" t="s">
        <v>456</v>
      </c>
      <c r="B1129" s="26">
        <v>2010</v>
      </c>
      <c r="C1129" s="26">
        <v>25</v>
      </c>
      <c r="D1129" s="26" t="s">
        <v>114</v>
      </c>
      <c r="E1129" s="26" t="s">
        <v>17</v>
      </c>
      <c r="F1129" s="26">
        <v>9.1116322142721345E-3</v>
      </c>
      <c r="G1129" s="29">
        <v>5.0677337937906292E-3</v>
      </c>
      <c r="H1129" s="35"/>
      <c r="I1129" s="34"/>
      <c r="J1129" s="2"/>
    </row>
    <row r="1130" spans="1:10" hidden="1" x14ac:dyDescent="0.45">
      <c r="A1130" s="24" t="s">
        <v>678</v>
      </c>
      <c r="B1130" s="24">
        <v>1984</v>
      </c>
      <c r="C1130" s="24">
        <v>24</v>
      </c>
      <c r="D1130" s="24" t="s">
        <v>76</v>
      </c>
      <c r="E1130" s="24" t="s">
        <v>13</v>
      </c>
      <c r="F1130" s="24">
        <v>8.0998106371788382E-3</v>
      </c>
      <c r="G1130" s="25">
        <v>5.0265766831260675E-3</v>
      </c>
      <c r="H1130" s="25"/>
      <c r="I1130" s="25"/>
      <c r="J1130" s="2"/>
    </row>
    <row r="1131" spans="1:10" hidden="1" x14ac:dyDescent="0.45">
      <c r="A1131" s="26" t="s">
        <v>525</v>
      </c>
      <c r="B1131" s="26">
        <v>1991</v>
      </c>
      <c r="C1131" s="26">
        <v>28</v>
      </c>
      <c r="D1131" s="26" t="s">
        <v>55</v>
      </c>
      <c r="E1131" s="26" t="s">
        <v>13</v>
      </c>
      <c r="F1131" s="26">
        <v>1.7070701932436733E-2</v>
      </c>
      <c r="G1131" s="27">
        <v>5.0237752633846061E-3</v>
      </c>
      <c r="H1131" s="27"/>
      <c r="I1131" s="27"/>
      <c r="J1131" s="2"/>
    </row>
    <row r="1132" spans="1:10" hidden="1" x14ac:dyDescent="0.45">
      <c r="A1132" s="26" t="s">
        <v>64</v>
      </c>
      <c r="B1132" s="26">
        <v>2015</v>
      </c>
      <c r="C1132" s="26">
        <v>28</v>
      </c>
      <c r="D1132" s="26" t="s">
        <v>65</v>
      </c>
      <c r="E1132" s="26" t="s">
        <v>17</v>
      </c>
      <c r="F1132" s="26">
        <v>9.3979014820774111E-3</v>
      </c>
      <c r="G1132" s="29">
        <v>4.9804093791182003E-3</v>
      </c>
      <c r="H1132" s="35"/>
      <c r="I1132" s="34"/>
      <c r="J1132" s="2"/>
    </row>
    <row r="1133" spans="1:10" hidden="1" x14ac:dyDescent="0.45">
      <c r="A1133" s="26" t="s">
        <v>220</v>
      </c>
      <c r="B1133" s="26">
        <v>1954</v>
      </c>
      <c r="C1133" s="26">
        <v>26</v>
      </c>
      <c r="D1133" s="26" t="s">
        <v>31</v>
      </c>
      <c r="E1133" s="26" t="s">
        <v>13</v>
      </c>
      <c r="F1133" s="26">
        <v>4.306500995867932E-3</v>
      </c>
      <c r="G1133" s="27">
        <v>4.9539475908752604E-3</v>
      </c>
      <c r="H1133" s="27"/>
      <c r="I1133" s="27"/>
      <c r="J1133" s="2"/>
    </row>
    <row r="1134" spans="1:10" hidden="1" x14ac:dyDescent="0.45">
      <c r="A1134" s="24" t="s">
        <v>144</v>
      </c>
      <c r="B1134" s="24">
        <v>1987</v>
      </c>
      <c r="C1134" s="24">
        <v>37</v>
      </c>
      <c r="D1134" s="24" t="s">
        <v>28</v>
      </c>
      <c r="E1134" s="24" t="s">
        <v>17</v>
      </c>
      <c r="F1134" s="24">
        <v>6.4621095398120099E-3</v>
      </c>
      <c r="G1134" s="25">
        <v>4.9257614675430553E-3</v>
      </c>
      <c r="H1134" s="25"/>
      <c r="I1134" s="25"/>
      <c r="J1134" s="2"/>
    </row>
    <row r="1135" spans="1:10" hidden="1" x14ac:dyDescent="0.45">
      <c r="A1135" s="26" t="s">
        <v>105</v>
      </c>
      <c r="B1135" s="26">
        <v>2002</v>
      </c>
      <c r="C1135" s="26">
        <v>30</v>
      </c>
      <c r="D1135" s="26" t="s">
        <v>19</v>
      </c>
      <c r="E1135" s="26" t="s">
        <v>17</v>
      </c>
      <c r="F1135" s="26">
        <v>1.4455241566325489E-2</v>
      </c>
      <c r="G1135" s="29">
        <v>4.9238183869909696E-3</v>
      </c>
      <c r="H1135" s="35"/>
      <c r="I1135" s="34"/>
      <c r="J1135" s="2"/>
    </row>
    <row r="1136" spans="1:10" hidden="1" x14ac:dyDescent="0.45">
      <c r="A1136" s="26" t="s">
        <v>460</v>
      </c>
      <c r="B1136" s="26">
        <v>1999</v>
      </c>
      <c r="C1136" s="26">
        <v>31</v>
      </c>
      <c r="D1136" s="26" t="s">
        <v>313</v>
      </c>
      <c r="E1136" s="26" t="s">
        <v>17</v>
      </c>
      <c r="F1136" s="26">
        <v>7.1471614356219343E-3</v>
      </c>
      <c r="G1136" s="29">
        <v>4.9135120562065404E-3</v>
      </c>
      <c r="H1136" s="35"/>
      <c r="I1136" s="34"/>
      <c r="J1136" s="2"/>
    </row>
    <row r="1137" spans="1:10" hidden="1" x14ac:dyDescent="0.45">
      <c r="A1137" s="26" t="s">
        <v>484</v>
      </c>
      <c r="B1137" s="26">
        <v>2004</v>
      </c>
      <c r="C1137" s="26">
        <v>30</v>
      </c>
      <c r="D1137" s="26" t="s">
        <v>28</v>
      </c>
      <c r="E1137" s="26" t="s">
        <v>17</v>
      </c>
      <c r="F1137" s="26">
        <v>1.785906295296414E-2</v>
      </c>
      <c r="G1137" s="29">
        <v>4.9062647583754367E-3</v>
      </c>
      <c r="H1137" s="35"/>
      <c r="I1137" s="34"/>
      <c r="J1137" s="2"/>
    </row>
    <row r="1138" spans="1:10" hidden="1" x14ac:dyDescent="0.45">
      <c r="A1138" s="24" t="s">
        <v>459</v>
      </c>
      <c r="B1138" s="24">
        <v>1970</v>
      </c>
      <c r="C1138" s="24">
        <v>25</v>
      </c>
      <c r="D1138" s="24" t="s">
        <v>40</v>
      </c>
      <c r="E1138" s="24" t="s">
        <v>13</v>
      </c>
      <c r="F1138" s="24">
        <v>9.9578805476226839E-3</v>
      </c>
      <c r="G1138" s="25">
        <v>4.8872389181953439E-3</v>
      </c>
      <c r="H1138" s="25"/>
      <c r="I1138" s="25"/>
      <c r="J1138" s="2"/>
    </row>
    <row r="1139" spans="1:10" hidden="1" x14ac:dyDescent="0.45">
      <c r="A1139" s="26" t="s">
        <v>982</v>
      </c>
      <c r="B1139" s="26">
        <v>1996</v>
      </c>
      <c r="C1139" s="26">
        <v>27</v>
      </c>
      <c r="D1139" s="26" t="s">
        <v>313</v>
      </c>
      <c r="E1139" s="26" t="s">
        <v>17</v>
      </c>
      <c r="F1139" s="26">
        <v>2.60261228638584E-2</v>
      </c>
      <c r="G1139" s="29">
        <v>4.8671809761263608E-3</v>
      </c>
      <c r="H1139" s="35"/>
      <c r="I1139" s="34"/>
      <c r="J1139" s="2"/>
    </row>
    <row r="1140" spans="1:10" hidden="1" x14ac:dyDescent="0.45">
      <c r="A1140" s="26" t="s">
        <v>982</v>
      </c>
      <c r="B1140" s="26">
        <v>1996</v>
      </c>
      <c r="C1140" s="26">
        <v>27</v>
      </c>
      <c r="D1140" s="26" t="s">
        <v>313</v>
      </c>
      <c r="E1140" s="26" t="s">
        <v>17</v>
      </c>
      <c r="F1140" s="26">
        <v>2.60261228638584E-2</v>
      </c>
      <c r="G1140" s="29">
        <v>4.8671809761263608E-3</v>
      </c>
      <c r="H1140" s="35"/>
      <c r="I1140" s="34"/>
      <c r="J1140" s="2"/>
    </row>
    <row r="1141" spans="1:10" hidden="1" x14ac:dyDescent="0.45">
      <c r="A1141" s="26" t="s">
        <v>211</v>
      </c>
      <c r="B1141" s="26">
        <v>1961</v>
      </c>
      <c r="C1141" s="26">
        <v>32</v>
      </c>
      <c r="D1141" s="26" t="s">
        <v>22</v>
      </c>
      <c r="E1141" s="26" t="s">
        <v>13</v>
      </c>
      <c r="F1141" s="26">
        <v>1.777418013947403E-2</v>
      </c>
      <c r="G1141" s="27">
        <v>4.8027345049881879E-3</v>
      </c>
      <c r="H1141" s="27"/>
      <c r="I1141" s="27"/>
      <c r="J1141" s="2"/>
    </row>
    <row r="1142" spans="1:10" hidden="1" x14ac:dyDescent="0.45">
      <c r="A1142" s="26" t="s">
        <v>320</v>
      </c>
      <c r="B1142" s="26">
        <v>2004</v>
      </c>
      <c r="C1142" s="26">
        <v>28</v>
      </c>
      <c r="D1142" s="26" t="s">
        <v>19</v>
      </c>
      <c r="E1142" s="26" t="s">
        <v>17</v>
      </c>
      <c r="F1142" s="26">
        <v>1.7470822255137009E-2</v>
      </c>
      <c r="G1142" s="29">
        <v>4.7996067742173036E-3</v>
      </c>
      <c r="H1142" s="35"/>
      <c r="I1142" s="34"/>
      <c r="J1142" s="2"/>
    </row>
    <row r="1143" spans="1:10" hidden="1" x14ac:dyDescent="0.45">
      <c r="A1143" s="26" t="s">
        <v>289</v>
      </c>
      <c r="B1143" s="26">
        <v>1984</v>
      </c>
      <c r="C1143" s="26">
        <v>26</v>
      </c>
      <c r="D1143" s="26" t="s">
        <v>40</v>
      </c>
      <c r="E1143" s="26" t="s">
        <v>13</v>
      </c>
      <c r="F1143" s="26">
        <v>7.7262239010728795E-3</v>
      </c>
      <c r="G1143" s="27">
        <v>4.7947364017970409E-3</v>
      </c>
      <c r="H1143" s="27"/>
      <c r="I1143" s="27"/>
      <c r="J1143" s="2"/>
    </row>
    <row r="1144" spans="1:10" hidden="1" x14ac:dyDescent="0.45">
      <c r="A1144" s="24" t="s">
        <v>286</v>
      </c>
      <c r="B1144" s="24">
        <v>1965</v>
      </c>
      <c r="C1144" s="24">
        <v>31</v>
      </c>
      <c r="D1144" s="24" t="s">
        <v>59</v>
      </c>
      <c r="E1144" s="24" t="s">
        <v>13</v>
      </c>
      <c r="F1144" s="24">
        <v>9.3406063335113164E-4</v>
      </c>
      <c r="G1144" s="25">
        <v>4.7897875808207519E-3</v>
      </c>
      <c r="H1144" s="25"/>
      <c r="I1144" s="25"/>
      <c r="J1144" s="2"/>
    </row>
    <row r="1145" spans="1:10" hidden="1" x14ac:dyDescent="0.45">
      <c r="A1145" s="26" t="s">
        <v>406</v>
      </c>
      <c r="B1145" s="26">
        <v>1951</v>
      </c>
      <c r="C1145" s="26">
        <v>27</v>
      </c>
      <c r="D1145" s="26" t="s">
        <v>235</v>
      </c>
      <c r="E1145" s="26" t="s">
        <v>13</v>
      </c>
      <c r="F1145" s="26">
        <v>1.9702655140303981E-4</v>
      </c>
      <c r="G1145" s="27">
        <v>4.7596480836395597E-3</v>
      </c>
      <c r="H1145" s="27"/>
      <c r="I1145" s="27"/>
      <c r="J1145" s="2"/>
    </row>
    <row r="1146" spans="1:10" hidden="1" x14ac:dyDescent="0.45">
      <c r="A1146" s="24" t="s">
        <v>209</v>
      </c>
      <c r="B1146" s="24">
        <v>1964</v>
      </c>
      <c r="C1146" s="24">
        <v>33</v>
      </c>
      <c r="D1146" s="24" t="s">
        <v>25</v>
      </c>
      <c r="E1146" s="24" t="s">
        <v>17</v>
      </c>
      <c r="F1146" s="24">
        <v>1.6856117014927598E-2</v>
      </c>
      <c r="G1146" s="25">
        <v>4.749138798703775E-3</v>
      </c>
      <c r="H1146" s="25"/>
      <c r="I1146" s="25"/>
      <c r="J1146" s="2"/>
    </row>
    <row r="1147" spans="1:10" hidden="1" x14ac:dyDescent="0.45">
      <c r="A1147" s="26" t="s">
        <v>312</v>
      </c>
      <c r="B1147" s="26">
        <v>2013</v>
      </c>
      <c r="C1147" s="26">
        <v>30</v>
      </c>
      <c r="D1147" s="26" t="s">
        <v>313</v>
      </c>
      <c r="E1147" s="26" t="s">
        <v>17</v>
      </c>
      <c r="F1147" s="26">
        <v>6.6923068640873003E-3</v>
      </c>
      <c r="G1147" s="29">
        <v>4.6980521366394856E-3</v>
      </c>
      <c r="H1147" s="35"/>
      <c r="I1147" s="34"/>
      <c r="J1147" s="2"/>
    </row>
    <row r="1148" spans="1:10" hidden="1" x14ac:dyDescent="0.45">
      <c r="A1148" s="26" t="s">
        <v>327</v>
      </c>
      <c r="B1148" s="26">
        <v>2013</v>
      </c>
      <c r="C1148" s="26">
        <v>27</v>
      </c>
      <c r="D1148" s="26" t="s">
        <v>304</v>
      </c>
      <c r="E1148" s="26" t="s">
        <v>13</v>
      </c>
      <c r="F1148" s="26">
        <v>1.4857552963628291E-2</v>
      </c>
      <c r="G1148" s="29">
        <v>4.6711408397086219E-3</v>
      </c>
      <c r="H1148" s="35"/>
      <c r="I1148" s="34"/>
      <c r="J1148" s="2"/>
    </row>
    <row r="1149" spans="1:10" hidden="1" x14ac:dyDescent="0.45">
      <c r="A1149" s="26" t="s">
        <v>394</v>
      </c>
      <c r="B1149" s="26">
        <v>2008</v>
      </c>
      <c r="C1149" s="26">
        <v>30</v>
      </c>
      <c r="D1149" s="26" t="s">
        <v>127</v>
      </c>
      <c r="E1149" s="26" t="s">
        <v>13</v>
      </c>
      <c r="F1149" s="26">
        <v>1.8027092803711358E-3</v>
      </c>
      <c r="G1149" s="29">
        <v>4.6584659371474938E-3</v>
      </c>
      <c r="H1149" s="35"/>
      <c r="I1149" s="34"/>
      <c r="J1149" s="2"/>
    </row>
    <row r="1150" spans="1:10" hidden="1" x14ac:dyDescent="0.45">
      <c r="A1150" s="26" t="s">
        <v>477</v>
      </c>
      <c r="B1150" s="26">
        <v>2015</v>
      </c>
      <c r="C1150" s="26">
        <v>29</v>
      </c>
      <c r="D1150" s="26" t="s">
        <v>25</v>
      </c>
      <c r="E1150" s="26" t="s">
        <v>17</v>
      </c>
      <c r="F1150" s="26">
        <v>8.7707443512951202E-3</v>
      </c>
      <c r="G1150" s="29">
        <v>4.6480480256516033E-3</v>
      </c>
      <c r="H1150" s="35"/>
      <c r="I1150" s="34"/>
      <c r="J1150" s="2"/>
    </row>
    <row r="1151" spans="1:10" hidden="1" x14ac:dyDescent="0.45">
      <c r="A1151" s="26" t="s">
        <v>477</v>
      </c>
      <c r="B1151" s="26">
        <v>2015</v>
      </c>
      <c r="C1151" s="26">
        <v>29</v>
      </c>
      <c r="D1151" s="26" t="s">
        <v>25</v>
      </c>
      <c r="E1151" s="26" t="s">
        <v>17</v>
      </c>
      <c r="F1151" s="26">
        <v>8.7707443512951202E-3</v>
      </c>
      <c r="G1151" s="29">
        <v>4.6480480256516033E-3</v>
      </c>
      <c r="H1151" s="35"/>
      <c r="I1151" s="34"/>
      <c r="J1151" s="2"/>
    </row>
    <row r="1152" spans="1:10" hidden="1" x14ac:dyDescent="0.45">
      <c r="A1152" s="24" t="s">
        <v>773</v>
      </c>
      <c r="B1152" s="24">
        <v>1972</v>
      </c>
      <c r="C1152" s="24">
        <v>29</v>
      </c>
      <c r="D1152" s="24" t="s">
        <v>94</v>
      </c>
      <c r="E1152" s="24" t="s">
        <v>13</v>
      </c>
      <c r="F1152" s="24">
        <v>1.0706485607376064E-2</v>
      </c>
      <c r="G1152" s="25">
        <v>4.6308913219561976E-3</v>
      </c>
      <c r="H1152" s="25"/>
      <c r="I1152" s="25"/>
      <c r="J1152" s="2"/>
    </row>
    <row r="1153" spans="1:16" hidden="1" x14ac:dyDescent="0.45">
      <c r="A1153" s="26" t="s">
        <v>418</v>
      </c>
      <c r="B1153" s="26">
        <v>2011</v>
      </c>
      <c r="C1153" s="26">
        <v>29</v>
      </c>
      <c r="D1153" s="26" t="s">
        <v>70</v>
      </c>
      <c r="E1153" s="26" t="s">
        <v>13</v>
      </c>
      <c r="F1153" s="26">
        <v>1.4298192864849034E-2</v>
      </c>
      <c r="G1153" s="29">
        <v>4.594298473202179E-3</v>
      </c>
      <c r="H1153" s="35"/>
      <c r="I1153" s="34"/>
      <c r="J1153" s="2"/>
    </row>
    <row r="1154" spans="1:16" hidden="1" x14ac:dyDescent="0.45">
      <c r="A1154" s="26" t="s">
        <v>99</v>
      </c>
      <c r="B1154" s="26">
        <v>1999</v>
      </c>
      <c r="C1154" s="26">
        <v>28</v>
      </c>
      <c r="D1154" s="26" t="s">
        <v>94</v>
      </c>
      <c r="E1154" s="26" t="s">
        <v>13</v>
      </c>
      <c r="F1154" s="26">
        <v>1.5934404456002495E-2</v>
      </c>
      <c r="G1154" s="29">
        <v>4.5941516498538594E-3</v>
      </c>
      <c r="H1154" s="35"/>
      <c r="I1154" s="34"/>
      <c r="J1154" s="2"/>
    </row>
    <row r="1155" spans="1:16" hidden="1" x14ac:dyDescent="0.45">
      <c r="A1155" s="26" t="s">
        <v>207</v>
      </c>
      <c r="B1155" s="26">
        <v>1967</v>
      </c>
      <c r="C1155" s="26">
        <v>30</v>
      </c>
      <c r="D1155" s="26" t="s">
        <v>127</v>
      </c>
      <c r="E1155" s="26" t="s">
        <v>13</v>
      </c>
      <c r="F1155" s="26">
        <v>1.1001867807647963E-2</v>
      </c>
      <c r="G1155" s="27">
        <v>4.582417471565698E-3</v>
      </c>
      <c r="H1155" s="27"/>
      <c r="I1155" s="27"/>
      <c r="J1155" s="2"/>
    </row>
    <row r="1156" spans="1:16" hidden="1" x14ac:dyDescent="0.45">
      <c r="A1156" s="24" t="s">
        <v>782</v>
      </c>
      <c r="B1156" s="24">
        <v>1993</v>
      </c>
      <c r="C1156" s="24">
        <v>24</v>
      </c>
      <c r="D1156" s="24" t="s">
        <v>59</v>
      </c>
      <c r="E1156" s="24" t="s">
        <v>13</v>
      </c>
      <c r="F1156" s="24">
        <v>1.6455086725622171E-2</v>
      </c>
      <c r="G1156" s="25">
        <v>4.537241677560787E-3</v>
      </c>
      <c r="H1156" s="25"/>
      <c r="I1156" s="25"/>
      <c r="J1156" s="2"/>
    </row>
    <row r="1157" spans="1:16" hidden="1" x14ac:dyDescent="0.45">
      <c r="A1157" s="26" t="s">
        <v>492</v>
      </c>
      <c r="B1157" s="26">
        <v>1993</v>
      </c>
      <c r="C1157" s="26">
        <v>28</v>
      </c>
      <c r="D1157" s="26" t="s">
        <v>19</v>
      </c>
      <c r="E1157" s="26" t="s">
        <v>17</v>
      </c>
      <c r="F1157" s="26">
        <v>8.59645127579854E-3</v>
      </c>
      <c r="G1157" s="27">
        <v>4.4944895074585005E-3</v>
      </c>
      <c r="H1157" s="27"/>
      <c r="I1157" s="27"/>
      <c r="J1157" s="2"/>
    </row>
    <row r="1158" spans="1:16" x14ac:dyDescent="0.45">
      <c r="A1158" s="26" t="s">
        <v>370</v>
      </c>
      <c r="B1158" s="26">
        <v>2022</v>
      </c>
      <c r="C1158" s="26">
        <v>29</v>
      </c>
      <c r="D1158" s="26" t="s">
        <v>117</v>
      </c>
      <c r="E1158" s="26" t="s">
        <v>17</v>
      </c>
      <c r="F1158" s="26">
        <v>0.58769618138460944</v>
      </c>
      <c r="G1158" s="29">
        <v>0.25620759116614772</v>
      </c>
      <c r="H1158" s="35"/>
      <c r="I1158" s="34"/>
      <c r="J1158" s="2"/>
      <c r="L1158" t="s">
        <v>256</v>
      </c>
      <c r="M1158" t="s">
        <v>2</v>
      </c>
      <c r="N1158" t="s">
        <v>259</v>
      </c>
      <c r="O1158" t="s">
        <v>1155</v>
      </c>
      <c r="P1158" t="s">
        <v>1156</v>
      </c>
    </row>
    <row r="1159" spans="1:16" hidden="1" x14ac:dyDescent="0.45">
      <c r="A1159" s="26" t="s">
        <v>229</v>
      </c>
      <c r="B1159" s="26">
        <v>1953</v>
      </c>
      <c r="C1159" s="26">
        <v>28</v>
      </c>
      <c r="D1159" s="26" t="s">
        <v>22</v>
      </c>
      <c r="E1159" s="26" t="s">
        <v>13</v>
      </c>
      <c r="F1159" s="26">
        <v>4.6380125903754442E-3</v>
      </c>
      <c r="G1159" s="27">
        <v>4.4628593683293857E-3</v>
      </c>
      <c r="H1159" s="27"/>
      <c r="I1159" s="27"/>
      <c r="J1159" s="2"/>
      <c r="L1159" t="s">
        <v>21</v>
      </c>
      <c r="M1159">
        <v>2022</v>
      </c>
      <c r="N1159" t="s">
        <v>22</v>
      </c>
      <c r="O1159" t="s">
        <v>13</v>
      </c>
      <c r="P1159">
        <v>0.33688990586601203</v>
      </c>
    </row>
    <row r="1160" spans="1:16" hidden="1" x14ac:dyDescent="0.45">
      <c r="A1160" s="24" t="s">
        <v>430</v>
      </c>
      <c r="B1160" s="24">
        <v>1971</v>
      </c>
      <c r="C1160" s="24">
        <v>34</v>
      </c>
      <c r="D1160" s="24" t="s">
        <v>127</v>
      </c>
      <c r="E1160" s="24" t="s">
        <v>13</v>
      </c>
      <c r="F1160" s="24">
        <v>4.4424750980273237E-3</v>
      </c>
      <c r="G1160" s="25">
        <v>4.462775164975865E-3</v>
      </c>
      <c r="H1160" s="25"/>
      <c r="I1160" s="25"/>
      <c r="J1160" s="2"/>
      <c r="L1160" t="s">
        <v>447</v>
      </c>
      <c r="M1160">
        <v>2022</v>
      </c>
      <c r="N1160" t="s">
        <v>46</v>
      </c>
      <c r="O1160" t="s">
        <v>13</v>
      </c>
      <c r="P1160">
        <v>0.23525820750101673</v>
      </c>
    </row>
    <row r="1161" spans="1:16" hidden="1" x14ac:dyDescent="0.45">
      <c r="A1161" s="26" t="s">
        <v>517</v>
      </c>
      <c r="B1161" s="26">
        <v>2016</v>
      </c>
      <c r="C1161" s="26">
        <v>40</v>
      </c>
      <c r="D1161" s="26" t="s">
        <v>40</v>
      </c>
      <c r="E1161" s="26" t="s">
        <v>13</v>
      </c>
      <c r="F1161" s="26">
        <v>1.9927601488118694E-2</v>
      </c>
      <c r="G1161" s="29">
        <v>4.4571084747687733E-3</v>
      </c>
      <c r="H1161" s="35"/>
      <c r="I1161" s="34"/>
      <c r="J1161" s="2"/>
      <c r="L1161" t="s">
        <v>45</v>
      </c>
      <c r="M1161">
        <v>2022</v>
      </c>
      <c r="N1161" t="s">
        <v>46</v>
      </c>
      <c r="O1161" t="s">
        <v>13</v>
      </c>
      <c r="P1161">
        <v>0.1647639451021555</v>
      </c>
    </row>
    <row r="1162" spans="1:16" hidden="1" x14ac:dyDescent="0.45">
      <c r="A1162" s="24" t="s">
        <v>542</v>
      </c>
      <c r="B1162" s="24">
        <v>1979</v>
      </c>
      <c r="C1162" s="24">
        <v>22</v>
      </c>
      <c r="D1162" s="24" t="s">
        <v>43</v>
      </c>
      <c r="E1162" s="24" t="s">
        <v>13</v>
      </c>
      <c r="F1162" s="24">
        <v>9.3076327992895024E-3</v>
      </c>
      <c r="G1162" s="25">
        <v>4.4520681404640544E-3</v>
      </c>
      <c r="H1162" s="25"/>
      <c r="I1162" s="25"/>
      <c r="J1162" s="2"/>
      <c r="L1162" t="s">
        <v>34</v>
      </c>
      <c r="M1162">
        <v>2022</v>
      </c>
      <c r="N1162" t="s">
        <v>15</v>
      </c>
      <c r="O1162" t="s">
        <v>13</v>
      </c>
      <c r="P1162">
        <v>0.14221908656728394</v>
      </c>
    </row>
    <row r="1163" spans="1:16" hidden="1" x14ac:dyDescent="0.45">
      <c r="A1163" s="26" t="s">
        <v>398</v>
      </c>
      <c r="B1163" s="26">
        <v>2012</v>
      </c>
      <c r="C1163" s="26">
        <v>29</v>
      </c>
      <c r="D1163" s="26" t="s">
        <v>25</v>
      </c>
      <c r="E1163" s="26" t="s">
        <v>17</v>
      </c>
      <c r="F1163" s="26">
        <v>1.1835571222170301E-2</v>
      </c>
      <c r="G1163" s="29">
        <v>4.4072565107094825E-3</v>
      </c>
      <c r="H1163" s="35"/>
      <c r="I1163" s="34"/>
      <c r="J1163" s="2"/>
      <c r="L1163" t="s">
        <v>372</v>
      </c>
      <c r="M1163">
        <v>2022</v>
      </c>
      <c r="N1163" t="s">
        <v>235</v>
      </c>
      <c r="O1163" t="s">
        <v>13</v>
      </c>
      <c r="P1163">
        <v>6.2880092780531444E-2</v>
      </c>
    </row>
    <row r="1164" spans="1:16" hidden="1" x14ac:dyDescent="0.45">
      <c r="A1164" s="26" t="s">
        <v>32</v>
      </c>
      <c r="B1164" s="26">
        <v>2018</v>
      </c>
      <c r="C1164" s="26">
        <v>28</v>
      </c>
      <c r="D1164" s="26" t="s">
        <v>19</v>
      </c>
      <c r="E1164" s="26" t="s">
        <v>17</v>
      </c>
      <c r="F1164" s="26">
        <v>6.6847487105742192E-3</v>
      </c>
      <c r="G1164" s="29">
        <v>4.388963480176763E-3</v>
      </c>
      <c r="H1164" s="35"/>
      <c r="I1164" s="34"/>
      <c r="J1164" s="2"/>
      <c r="L1164" t="s">
        <v>540</v>
      </c>
      <c r="M1164">
        <v>2022</v>
      </c>
      <c r="N1164" t="s">
        <v>97</v>
      </c>
      <c r="O1164" t="s">
        <v>13</v>
      </c>
      <c r="P1164">
        <v>4.2042893280847295E-2</v>
      </c>
    </row>
    <row r="1165" spans="1:16" hidden="1" x14ac:dyDescent="0.45">
      <c r="A1165" s="26" t="s">
        <v>541</v>
      </c>
      <c r="B1165" s="26">
        <v>1951</v>
      </c>
      <c r="C1165" s="26">
        <v>27</v>
      </c>
      <c r="D1165" s="26" t="s">
        <v>228</v>
      </c>
      <c r="E1165" s="26" t="s">
        <v>17</v>
      </c>
      <c r="F1165" s="26">
        <v>9.8591717152211166E-3</v>
      </c>
      <c r="G1165" s="27">
        <v>4.2843569648823984E-3</v>
      </c>
      <c r="H1165" s="27"/>
      <c r="I1165" s="27"/>
      <c r="J1165" s="2"/>
      <c r="L1165" t="s">
        <v>380</v>
      </c>
      <c r="M1165">
        <v>2022</v>
      </c>
      <c r="N1165" t="s">
        <v>235</v>
      </c>
      <c r="O1165" t="s">
        <v>13</v>
      </c>
      <c r="P1165">
        <v>7.59759140444976E-3</v>
      </c>
    </row>
    <row r="1166" spans="1:16" hidden="1" x14ac:dyDescent="0.45">
      <c r="A1166" s="26" t="s">
        <v>334</v>
      </c>
      <c r="B1166" s="26">
        <v>1997</v>
      </c>
      <c r="C1166" s="26">
        <v>23</v>
      </c>
      <c r="D1166" s="26" t="s">
        <v>22</v>
      </c>
      <c r="E1166" s="26" t="s">
        <v>13</v>
      </c>
      <c r="F1166" s="26">
        <v>8.3059504188434333E-3</v>
      </c>
      <c r="G1166" s="29">
        <v>4.2655802837011699E-3</v>
      </c>
      <c r="H1166" s="35"/>
      <c r="I1166" s="34"/>
      <c r="J1166" s="2"/>
    </row>
    <row r="1167" spans="1:16" hidden="1" x14ac:dyDescent="0.45">
      <c r="A1167" s="26" t="s">
        <v>334</v>
      </c>
      <c r="B1167" s="26">
        <v>1997</v>
      </c>
      <c r="C1167" s="26">
        <v>23</v>
      </c>
      <c r="D1167" s="26" t="s">
        <v>22</v>
      </c>
      <c r="E1167" s="26" t="s">
        <v>13</v>
      </c>
      <c r="F1167" s="26">
        <v>8.3059504188434333E-3</v>
      </c>
      <c r="G1167" s="29">
        <v>4.2655802837011699E-3</v>
      </c>
      <c r="H1167" s="35"/>
      <c r="I1167" s="34"/>
      <c r="J1167" s="2"/>
    </row>
    <row r="1168" spans="1:16" hidden="1" x14ac:dyDescent="0.45">
      <c r="A1168" s="24" t="s">
        <v>548</v>
      </c>
      <c r="B1168" s="24">
        <v>1993</v>
      </c>
      <c r="C1168" s="24">
        <v>27</v>
      </c>
      <c r="D1168" s="24" t="s">
        <v>62</v>
      </c>
      <c r="E1168" s="24" t="s">
        <v>17</v>
      </c>
      <c r="F1168" s="24">
        <v>8.1397758654306682E-3</v>
      </c>
      <c r="G1168" s="25">
        <v>4.2557255367964278E-3</v>
      </c>
      <c r="H1168" s="25"/>
      <c r="I1168" s="25"/>
      <c r="J1168" s="2"/>
    </row>
    <row r="1169" spans="1:10" hidden="1" x14ac:dyDescent="0.45">
      <c r="A1169" s="26" t="s">
        <v>595</v>
      </c>
      <c r="B1169" s="26">
        <v>1980</v>
      </c>
      <c r="C1169" s="26">
        <v>26</v>
      </c>
      <c r="D1169" s="26" t="s">
        <v>94</v>
      </c>
      <c r="E1169" s="26" t="s">
        <v>13</v>
      </c>
      <c r="F1169" s="26">
        <v>1.3617301950429343E-2</v>
      </c>
      <c r="G1169" s="27">
        <v>4.2328118375019978E-3</v>
      </c>
      <c r="H1169" s="27"/>
      <c r="I1169" s="27"/>
      <c r="J1169" s="2"/>
    </row>
    <row r="1170" spans="1:10" hidden="1" x14ac:dyDescent="0.45">
      <c r="A1170" s="24" t="s">
        <v>323</v>
      </c>
      <c r="B1170" s="24">
        <v>1990</v>
      </c>
      <c r="C1170" s="24">
        <v>32</v>
      </c>
      <c r="D1170" s="24" t="s">
        <v>59</v>
      </c>
      <c r="E1170" s="24" t="s">
        <v>13</v>
      </c>
      <c r="F1170" s="24">
        <v>6.5853319887668512E-3</v>
      </c>
      <c r="G1170" s="25">
        <v>4.2304007555476171E-3</v>
      </c>
      <c r="H1170" s="25"/>
      <c r="I1170" s="25"/>
      <c r="J1170" s="2"/>
    </row>
    <row r="1171" spans="1:10" hidden="1" x14ac:dyDescent="0.45">
      <c r="A1171" s="26" t="s">
        <v>201</v>
      </c>
      <c r="B1171" s="26">
        <v>1963</v>
      </c>
      <c r="C1171" s="26">
        <v>28</v>
      </c>
      <c r="D1171" s="26" t="s">
        <v>62</v>
      </c>
      <c r="E1171" s="26" t="s">
        <v>17</v>
      </c>
      <c r="F1171" s="26">
        <v>1.535531144125993E-2</v>
      </c>
      <c r="G1171" s="27">
        <v>4.2160133821938046E-3</v>
      </c>
      <c r="H1171" s="27"/>
      <c r="I1171" s="27"/>
      <c r="J1171" s="2"/>
    </row>
    <row r="1172" spans="1:10" hidden="1" x14ac:dyDescent="0.45">
      <c r="A1172" s="26" t="s">
        <v>417</v>
      </c>
      <c r="B1172" s="26">
        <v>2015</v>
      </c>
      <c r="C1172" s="26">
        <v>29</v>
      </c>
      <c r="D1172" s="26" t="s">
        <v>155</v>
      </c>
      <c r="E1172" s="26" t="s">
        <v>13</v>
      </c>
      <c r="F1172" s="26">
        <v>1.3965332738773794E-2</v>
      </c>
      <c r="G1172" s="29">
        <v>4.1619371818449524E-3</v>
      </c>
      <c r="H1172" s="35"/>
      <c r="I1172" s="34"/>
      <c r="J1172" s="2"/>
    </row>
    <row r="1173" spans="1:10" hidden="1" x14ac:dyDescent="0.45">
      <c r="A1173" s="26" t="s">
        <v>103</v>
      </c>
      <c r="B1173" s="26">
        <v>1997</v>
      </c>
      <c r="C1173" s="26">
        <v>25</v>
      </c>
      <c r="D1173" s="26" t="s">
        <v>70</v>
      </c>
      <c r="E1173" s="26" t="s">
        <v>13</v>
      </c>
      <c r="F1173" s="26">
        <v>8.0873359622557102E-3</v>
      </c>
      <c r="G1173" s="29">
        <v>4.153309264885904E-3</v>
      </c>
      <c r="H1173" s="35"/>
      <c r="I1173" s="34"/>
      <c r="J1173" s="2"/>
    </row>
    <row r="1174" spans="1:10" hidden="1" x14ac:dyDescent="0.45">
      <c r="A1174" s="26" t="s">
        <v>294</v>
      </c>
      <c r="B1174" s="26">
        <v>2002</v>
      </c>
      <c r="C1174" s="26">
        <v>28</v>
      </c>
      <c r="D1174" s="26" t="s">
        <v>114</v>
      </c>
      <c r="E1174" s="26" t="s">
        <v>17</v>
      </c>
      <c r="F1174" s="26">
        <v>1.2169169382720283E-2</v>
      </c>
      <c r="G1174" s="29">
        <v>4.1451247760971865E-3</v>
      </c>
      <c r="H1174" s="35"/>
      <c r="I1174" s="34"/>
      <c r="J1174" s="2"/>
    </row>
    <row r="1175" spans="1:10" hidden="1" x14ac:dyDescent="0.45">
      <c r="A1175" s="26" t="s">
        <v>789</v>
      </c>
      <c r="B1175" s="26">
        <v>2019</v>
      </c>
      <c r="C1175" s="26">
        <v>24</v>
      </c>
      <c r="D1175" s="26" t="s">
        <v>31</v>
      </c>
      <c r="E1175" s="26" t="s">
        <v>13</v>
      </c>
      <c r="F1175" s="26">
        <v>6.3881300727543777E-3</v>
      </c>
      <c r="G1175" s="29">
        <v>4.1026507454897283E-3</v>
      </c>
      <c r="H1175" s="35"/>
      <c r="I1175" s="34"/>
      <c r="J1175" s="2"/>
    </row>
    <row r="1176" spans="1:10" hidden="1" x14ac:dyDescent="0.45">
      <c r="A1176" s="24" t="s">
        <v>179</v>
      </c>
      <c r="B1176" s="24">
        <v>1972</v>
      </c>
      <c r="C1176" s="24">
        <v>26</v>
      </c>
      <c r="D1176" s="24" t="s">
        <v>94</v>
      </c>
      <c r="E1176" s="24" t="s">
        <v>13</v>
      </c>
      <c r="F1176" s="24">
        <v>9.4590501119048362E-3</v>
      </c>
      <c r="G1176" s="25">
        <v>4.0913362875107167E-3</v>
      </c>
      <c r="H1176" s="25"/>
      <c r="I1176" s="25"/>
      <c r="J1176" s="2"/>
    </row>
    <row r="1177" spans="1:10" hidden="1" x14ac:dyDescent="0.45">
      <c r="A1177" s="26" t="s">
        <v>396</v>
      </c>
      <c r="B1177" s="26">
        <v>2003</v>
      </c>
      <c r="C1177" s="26">
        <v>33</v>
      </c>
      <c r="D1177" s="26" t="s">
        <v>25</v>
      </c>
      <c r="E1177" s="26" t="s">
        <v>17</v>
      </c>
      <c r="F1177" s="26">
        <v>1.4342954058735159E-2</v>
      </c>
      <c r="G1177" s="29">
        <v>4.0871864319952465E-3</v>
      </c>
      <c r="H1177" s="35"/>
      <c r="I1177" s="34"/>
      <c r="J1177" s="2"/>
    </row>
    <row r="1178" spans="1:10" hidden="1" x14ac:dyDescent="0.45">
      <c r="A1178" s="26" t="s">
        <v>721</v>
      </c>
      <c r="B1178" s="26">
        <v>2017</v>
      </c>
      <c r="C1178" s="26">
        <v>28</v>
      </c>
      <c r="D1178" s="26" t="s">
        <v>70</v>
      </c>
      <c r="E1178" s="26" t="s">
        <v>13</v>
      </c>
      <c r="F1178" s="26">
        <v>8.0242668939215049E-3</v>
      </c>
      <c r="G1178" s="29">
        <v>4.0819275868108924E-3</v>
      </c>
      <c r="H1178" s="35"/>
      <c r="I1178" s="34"/>
      <c r="J1178" s="2"/>
    </row>
    <row r="1179" spans="1:10" hidden="1" x14ac:dyDescent="0.45">
      <c r="A1179" s="26" t="s">
        <v>590</v>
      </c>
      <c r="B1179" s="26">
        <v>2007</v>
      </c>
      <c r="C1179" s="26">
        <v>26</v>
      </c>
      <c r="D1179" s="26" t="s">
        <v>55</v>
      </c>
      <c r="E1179" s="26" t="s">
        <v>13</v>
      </c>
      <c r="F1179" s="26">
        <v>8.8423459780646897E-3</v>
      </c>
      <c r="G1179" s="29">
        <v>4.0462495060006997E-3</v>
      </c>
      <c r="H1179" s="35"/>
      <c r="I1179" s="34"/>
      <c r="J1179" s="2"/>
    </row>
    <row r="1180" spans="1:10" hidden="1" x14ac:dyDescent="0.45">
      <c r="A1180" s="26" t="s">
        <v>456</v>
      </c>
      <c r="B1180" s="26">
        <v>2011</v>
      </c>
      <c r="C1180" s="26">
        <v>26</v>
      </c>
      <c r="D1180" s="26" t="s">
        <v>114</v>
      </c>
      <c r="E1180" s="26" t="s">
        <v>17</v>
      </c>
      <c r="F1180" s="26">
        <v>8.4847336761623444E-3</v>
      </c>
      <c r="G1180" s="29">
        <v>4.0361920567550391E-3</v>
      </c>
      <c r="H1180" s="35"/>
      <c r="I1180" s="34"/>
      <c r="J1180" s="2"/>
    </row>
    <row r="1181" spans="1:10" hidden="1" x14ac:dyDescent="0.45">
      <c r="A1181" s="26" t="s">
        <v>752</v>
      </c>
      <c r="B1181" s="26">
        <v>1978</v>
      </c>
      <c r="C1181" s="26">
        <v>28</v>
      </c>
      <c r="D1181" s="26" t="s">
        <v>235</v>
      </c>
      <c r="E1181" s="26" t="s">
        <v>13</v>
      </c>
      <c r="F1181" s="26">
        <v>4.2093238662976326E-3</v>
      </c>
      <c r="G1181" s="27">
        <v>3.9993012866347561E-3</v>
      </c>
      <c r="H1181" s="27"/>
      <c r="I1181" s="27"/>
      <c r="J1181" s="2"/>
    </row>
    <row r="1182" spans="1:10" hidden="1" x14ac:dyDescent="0.45">
      <c r="A1182" s="24" t="s">
        <v>148</v>
      </c>
      <c r="B1182" s="24">
        <v>1990</v>
      </c>
      <c r="C1182" s="24">
        <v>31</v>
      </c>
      <c r="D1182" s="24" t="s">
        <v>757</v>
      </c>
      <c r="E1182" s="24" t="s">
        <v>17</v>
      </c>
      <c r="F1182" s="24">
        <v>8.2556229170475844E-3</v>
      </c>
      <c r="G1182" s="25">
        <v>3.9666138625955947E-3</v>
      </c>
      <c r="H1182" s="25"/>
      <c r="I1182" s="25"/>
      <c r="J1182" s="2"/>
    </row>
    <row r="1183" spans="1:10" hidden="1" x14ac:dyDescent="0.45">
      <c r="A1183" s="26" t="s">
        <v>419</v>
      </c>
      <c r="B1183" s="26">
        <v>1969</v>
      </c>
      <c r="C1183" s="26">
        <v>26</v>
      </c>
      <c r="D1183" s="26" t="s">
        <v>313</v>
      </c>
      <c r="E1183" s="26" t="s">
        <v>17</v>
      </c>
      <c r="F1183" s="26">
        <v>1.3226132905976344E-2</v>
      </c>
      <c r="G1183" s="27">
        <v>3.958757690820147E-3</v>
      </c>
      <c r="H1183" s="27"/>
      <c r="I1183" s="27"/>
      <c r="J1183" s="2"/>
    </row>
    <row r="1184" spans="1:10" hidden="1" x14ac:dyDescent="0.45">
      <c r="A1184" s="24" t="s">
        <v>369</v>
      </c>
      <c r="B1184" s="24">
        <v>1960</v>
      </c>
      <c r="C1184" s="24">
        <v>21</v>
      </c>
      <c r="D1184" s="24" t="s">
        <v>73</v>
      </c>
      <c r="E1184" s="24" t="s">
        <v>17</v>
      </c>
      <c r="F1184" s="24">
        <v>8.419682845559346E-3</v>
      </c>
      <c r="G1184" s="25">
        <v>3.9500291033150378E-3</v>
      </c>
      <c r="H1184" s="25"/>
      <c r="I1184" s="25"/>
      <c r="J1184" s="2"/>
    </row>
    <row r="1185" spans="1:10" hidden="1" x14ac:dyDescent="0.45">
      <c r="A1185" s="26" t="s">
        <v>167</v>
      </c>
      <c r="B1185" s="26">
        <v>1978</v>
      </c>
      <c r="C1185" s="26">
        <v>32</v>
      </c>
      <c r="D1185" s="26" t="s">
        <v>76</v>
      </c>
      <c r="E1185" s="26" t="s">
        <v>13</v>
      </c>
      <c r="F1185" s="26">
        <v>4.1551040731112095E-3</v>
      </c>
      <c r="G1185" s="27">
        <v>3.9477867689736912E-3</v>
      </c>
      <c r="H1185" s="27"/>
      <c r="I1185" s="27"/>
      <c r="J1185" s="2"/>
    </row>
    <row r="1186" spans="1:10" hidden="1" x14ac:dyDescent="0.45">
      <c r="A1186" s="24" t="s">
        <v>167</v>
      </c>
      <c r="B1186" s="24">
        <v>1978</v>
      </c>
      <c r="C1186" s="24">
        <v>32</v>
      </c>
      <c r="D1186" s="24" t="s">
        <v>76</v>
      </c>
      <c r="E1186" s="24" t="s">
        <v>13</v>
      </c>
      <c r="F1186" s="24">
        <v>4.1551040731112095E-3</v>
      </c>
      <c r="G1186" s="25">
        <v>3.9477867689736912E-3</v>
      </c>
      <c r="H1186" s="25"/>
      <c r="I1186" s="25"/>
      <c r="J1186" s="2"/>
    </row>
    <row r="1187" spans="1:10" hidden="1" x14ac:dyDescent="0.45">
      <c r="A1187" s="26" t="s">
        <v>214</v>
      </c>
      <c r="B1187" s="26">
        <v>1965</v>
      </c>
      <c r="C1187" s="26">
        <v>32</v>
      </c>
      <c r="D1187" s="26" t="s">
        <v>37</v>
      </c>
      <c r="E1187" s="26" t="s">
        <v>17</v>
      </c>
      <c r="F1187" s="26">
        <v>1.3745857285683151E-2</v>
      </c>
      <c r="G1187" s="27">
        <v>3.9443819889684664E-3</v>
      </c>
      <c r="H1187" s="27"/>
      <c r="I1187" s="27"/>
      <c r="J1187" s="2"/>
    </row>
    <row r="1188" spans="1:10" hidden="1" x14ac:dyDescent="0.45">
      <c r="A1188" s="24" t="s">
        <v>335</v>
      </c>
      <c r="B1188" s="24">
        <v>1977</v>
      </c>
      <c r="C1188" s="24">
        <v>32</v>
      </c>
      <c r="D1188" s="24" t="s">
        <v>22</v>
      </c>
      <c r="E1188" s="24" t="s">
        <v>13</v>
      </c>
      <c r="F1188" s="24">
        <v>5.882505654534625E-3</v>
      </c>
      <c r="G1188" s="25">
        <v>3.9083345034866303E-3</v>
      </c>
      <c r="H1188" s="25"/>
      <c r="I1188" s="25"/>
      <c r="J1188" s="2"/>
    </row>
    <row r="1189" spans="1:10" hidden="1" x14ac:dyDescent="0.45">
      <c r="A1189" s="26" t="s">
        <v>601</v>
      </c>
      <c r="B1189" s="26">
        <v>2004</v>
      </c>
      <c r="C1189" s="26">
        <v>27</v>
      </c>
      <c r="D1189" s="26" t="s">
        <v>235</v>
      </c>
      <c r="E1189" s="26" t="s">
        <v>13</v>
      </c>
      <c r="F1189" s="26">
        <v>7.2493206303037424E-3</v>
      </c>
      <c r="G1189" s="29">
        <v>3.8492748226874114E-3</v>
      </c>
      <c r="H1189" s="35"/>
      <c r="I1189" s="34"/>
      <c r="J1189" s="2"/>
    </row>
    <row r="1190" spans="1:10" hidden="1" x14ac:dyDescent="0.45">
      <c r="A1190" s="26" t="s">
        <v>601</v>
      </c>
      <c r="B1190" s="26">
        <v>2004</v>
      </c>
      <c r="C1190" s="26">
        <v>27</v>
      </c>
      <c r="D1190" s="26" t="s">
        <v>235</v>
      </c>
      <c r="E1190" s="26" t="s">
        <v>13</v>
      </c>
      <c r="F1190" s="26">
        <v>7.2493206303037424E-3</v>
      </c>
      <c r="G1190" s="29">
        <v>3.8492748226874114E-3</v>
      </c>
      <c r="H1190" s="35"/>
      <c r="I1190" s="34"/>
      <c r="J1190" s="2"/>
    </row>
    <row r="1191" spans="1:10" hidden="1" x14ac:dyDescent="0.45">
      <c r="A1191" s="26" t="s">
        <v>620</v>
      </c>
      <c r="B1191" s="26">
        <v>1990</v>
      </c>
      <c r="C1191" s="26">
        <v>24</v>
      </c>
      <c r="D1191" s="26" t="s">
        <v>65</v>
      </c>
      <c r="E1191" s="26" t="s">
        <v>17</v>
      </c>
      <c r="F1191" s="26">
        <v>7.9128889473537804E-3</v>
      </c>
      <c r="G1191" s="27">
        <v>3.8019390307833822E-3</v>
      </c>
      <c r="H1191" s="27"/>
      <c r="I1191" s="27"/>
      <c r="J1191" s="2"/>
    </row>
    <row r="1192" spans="1:10" hidden="1" x14ac:dyDescent="0.45">
      <c r="A1192" s="24" t="s">
        <v>620</v>
      </c>
      <c r="B1192" s="24">
        <v>1990</v>
      </c>
      <c r="C1192" s="24">
        <v>24</v>
      </c>
      <c r="D1192" s="24" t="s">
        <v>65</v>
      </c>
      <c r="E1192" s="24" t="s">
        <v>17</v>
      </c>
      <c r="F1192" s="24">
        <v>7.9128889473537804E-3</v>
      </c>
      <c r="G1192" s="25">
        <v>3.8019390307833822E-3</v>
      </c>
      <c r="H1192" s="25"/>
      <c r="I1192" s="25"/>
      <c r="J1192" s="2"/>
    </row>
    <row r="1193" spans="1:10" hidden="1" x14ac:dyDescent="0.45">
      <c r="A1193" s="26" t="s">
        <v>300</v>
      </c>
      <c r="B1193" s="26">
        <v>1980</v>
      </c>
      <c r="C1193" s="26">
        <v>26</v>
      </c>
      <c r="D1193" s="26" t="s">
        <v>301</v>
      </c>
      <c r="E1193" s="26" t="s">
        <v>17</v>
      </c>
      <c r="F1193" s="26">
        <v>3.987501635242488E-3</v>
      </c>
      <c r="G1193" s="27">
        <v>3.7905309636715851E-3</v>
      </c>
      <c r="H1193" s="27"/>
      <c r="I1193" s="27"/>
      <c r="J1193" s="2"/>
    </row>
    <row r="1194" spans="1:10" hidden="1" x14ac:dyDescent="0.45">
      <c r="A1194" s="26" t="s">
        <v>581</v>
      </c>
      <c r="B1194" s="26">
        <v>2009</v>
      </c>
      <c r="C1194" s="26">
        <v>29</v>
      </c>
      <c r="D1194" s="26" t="s">
        <v>757</v>
      </c>
      <c r="E1194" s="26" t="s">
        <v>17</v>
      </c>
      <c r="F1194" s="26">
        <v>9.1708627608655842E-3</v>
      </c>
      <c r="G1194" s="29">
        <v>3.7746500631091486E-3</v>
      </c>
      <c r="H1194" s="35"/>
      <c r="I1194" s="34"/>
      <c r="J1194" s="2"/>
    </row>
    <row r="1195" spans="1:10" hidden="1" x14ac:dyDescent="0.45">
      <c r="A1195" s="26" t="s">
        <v>323</v>
      </c>
      <c r="B1195" s="26">
        <v>1986</v>
      </c>
      <c r="C1195" s="26">
        <v>28</v>
      </c>
      <c r="D1195" s="26" t="s">
        <v>59</v>
      </c>
      <c r="E1195" s="26" t="s">
        <v>13</v>
      </c>
      <c r="F1195" s="26">
        <v>9.2912582738985186E-3</v>
      </c>
      <c r="G1195" s="27">
        <v>3.7668520917288825E-3</v>
      </c>
      <c r="H1195" s="27"/>
      <c r="I1195" s="27"/>
      <c r="J1195" s="2"/>
    </row>
    <row r="1196" spans="1:10" hidden="1" x14ac:dyDescent="0.45">
      <c r="A1196" s="24" t="s">
        <v>113</v>
      </c>
      <c r="B1196" s="24">
        <v>1992</v>
      </c>
      <c r="C1196" s="24">
        <v>25</v>
      </c>
      <c r="D1196" s="24" t="s">
        <v>301</v>
      </c>
      <c r="E1196" s="24" t="s">
        <v>17</v>
      </c>
      <c r="F1196" s="24">
        <v>1.1183613022609106E-2</v>
      </c>
      <c r="G1196" s="25">
        <v>3.7527999626552895E-3</v>
      </c>
      <c r="H1196" s="25"/>
      <c r="I1196" s="25"/>
      <c r="J1196" s="2"/>
    </row>
    <row r="1197" spans="1:10" hidden="1" x14ac:dyDescent="0.45">
      <c r="A1197" s="26" t="s">
        <v>530</v>
      </c>
      <c r="B1197" s="26">
        <v>2018</v>
      </c>
      <c r="C1197" s="26">
        <v>25</v>
      </c>
      <c r="D1197" s="26" t="s">
        <v>40</v>
      </c>
      <c r="E1197" s="26" t="s">
        <v>13</v>
      </c>
      <c r="F1197" s="26">
        <v>1.470024688282638E-2</v>
      </c>
      <c r="G1197" s="29">
        <v>3.7130291355659028E-3</v>
      </c>
      <c r="H1197" s="35"/>
      <c r="I1197" s="34"/>
      <c r="J1197" s="2"/>
    </row>
    <row r="1198" spans="1:10" hidden="1" x14ac:dyDescent="0.45">
      <c r="A1198" s="26" t="s">
        <v>598</v>
      </c>
      <c r="B1198" s="26">
        <v>2010</v>
      </c>
      <c r="C1198" s="26">
        <v>27</v>
      </c>
      <c r="D1198" s="26" t="s">
        <v>235</v>
      </c>
      <c r="E1198" s="26" t="s">
        <v>13</v>
      </c>
      <c r="F1198" s="26">
        <v>9.2863847283143584E-3</v>
      </c>
      <c r="G1198" s="29">
        <v>3.6706110760918206E-3</v>
      </c>
      <c r="H1198" s="35"/>
      <c r="I1198" s="34"/>
      <c r="J1198" s="2"/>
    </row>
    <row r="1199" spans="1:10" hidden="1" x14ac:dyDescent="0.45">
      <c r="A1199" s="26" t="s">
        <v>578</v>
      </c>
      <c r="B1199" s="26">
        <v>2011</v>
      </c>
      <c r="C1199" s="26">
        <v>24</v>
      </c>
      <c r="D1199" s="26" t="s">
        <v>65</v>
      </c>
      <c r="E1199" s="26" t="s">
        <v>17</v>
      </c>
      <c r="F1199" s="26">
        <v>7.6854031570342991E-3</v>
      </c>
      <c r="G1199" s="29">
        <v>3.655950128703653E-3</v>
      </c>
      <c r="H1199" s="35"/>
      <c r="I1199" s="34"/>
      <c r="J1199" s="2"/>
    </row>
    <row r="1200" spans="1:10" hidden="1" x14ac:dyDescent="0.45">
      <c r="A1200" s="24" t="s">
        <v>314</v>
      </c>
      <c r="B1200" s="24">
        <v>1971</v>
      </c>
      <c r="C1200" s="24">
        <v>31</v>
      </c>
      <c r="D1200" s="24" t="s">
        <v>37</v>
      </c>
      <c r="E1200" s="24" t="s">
        <v>17</v>
      </c>
      <c r="F1200" s="24">
        <v>1.2475983423589789E-2</v>
      </c>
      <c r="G1200" s="25">
        <v>3.6367567689376021E-3</v>
      </c>
      <c r="H1200" s="25"/>
      <c r="I1200" s="25"/>
      <c r="J1200" s="2"/>
    </row>
    <row r="1201" spans="1:10" hidden="1" x14ac:dyDescent="0.45">
      <c r="A1201" s="26" t="s">
        <v>502</v>
      </c>
      <c r="B1201" s="26">
        <v>2000</v>
      </c>
      <c r="C1201" s="26">
        <v>31</v>
      </c>
      <c r="D1201" s="26" t="s">
        <v>22</v>
      </c>
      <c r="E1201" s="26" t="s">
        <v>13</v>
      </c>
      <c r="F1201" s="26">
        <v>8.0007453631424728E-3</v>
      </c>
      <c r="G1201" s="29">
        <v>3.6164785670600862E-3</v>
      </c>
      <c r="H1201" s="35"/>
      <c r="I1201" s="34"/>
      <c r="J1201" s="2"/>
    </row>
    <row r="1202" spans="1:10" hidden="1" x14ac:dyDescent="0.45">
      <c r="A1202" s="24" t="s">
        <v>420</v>
      </c>
      <c r="B1202" s="24">
        <v>1954</v>
      </c>
      <c r="C1202" s="24">
        <v>30</v>
      </c>
      <c r="D1202" s="24" t="s">
        <v>235</v>
      </c>
      <c r="E1202" s="24" t="s">
        <v>13</v>
      </c>
      <c r="F1202" s="24">
        <v>3.1348035662590308E-3</v>
      </c>
      <c r="G1202" s="25">
        <v>3.6060952011474582E-3</v>
      </c>
      <c r="H1202" s="25"/>
      <c r="I1202" s="25"/>
      <c r="J1202" s="2"/>
    </row>
    <row r="1203" spans="1:10" hidden="1" x14ac:dyDescent="0.45">
      <c r="A1203" s="26" t="s">
        <v>488</v>
      </c>
      <c r="B1203" s="26">
        <v>2009</v>
      </c>
      <c r="C1203" s="26">
        <v>30</v>
      </c>
      <c r="D1203" s="26" t="s">
        <v>40</v>
      </c>
      <c r="E1203" s="26" t="s">
        <v>13</v>
      </c>
      <c r="F1203" s="26">
        <v>4.0454380244829852E-3</v>
      </c>
      <c r="G1203" s="29">
        <v>3.5852440301246936E-3</v>
      </c>
      <c r="H1203" s="35"/>
      <c r="I1203" s="34"/>
      <c r="J1203" s="2"/>
    </row>
    <row r="1204" spans="1:10" hidden="1" x14ac:dyDescent="0.45">
      <c r="A1204" s="24" t="s">
        <v>700</v>
      </c>
      <c r="B1204" s="24">
        <v>1959</v>
      </c>
      <c r="C1204" s="24">
        <v>31</v>
      </c>
      <c r="D1204" s="24" t="s">
        <v>40</v>
      </c>
      <c r="E1204" s="24" t="s">
        <v>13</v>
      </c>
      <c r="F1204" s="24">
        <v>4.4386399730792474E-4</v>
      </c>
      <c r="G1204" s="25">
        <v>3.5603498675350507E-3</v>
      </c>
      <c r="H1204" s="25"/>
      <c r="I1204" s="25"/>
      <c r="J1204" s="2"/>
    </row>
    <row r="1205" spans="1:10" hidden="1" x14ac:dyDescent="0.45">
      <c r="A1205" s="26" t="s">
        <v>224</v>
      </c>
      <c r="B1205" s="26">
        <v>1958</v>
      </c>
      <c r="C1205" s="26">
        <v>31</v>
      </c>
      <c r="D1205" s="26" t="s">
        <v>40</v>
      </c>
      <c r="E1205" s="26" t="s">
        <v>13</v>
      </c>
      <c r="F1205" s="26">
        <v>4.7106605974566694E-3</v>
      </c>
      <c r="G1205" s="27">
        <v>3.554837104745719E-3</v>
      </c>
      <c r="H1205" s="27"/>
      <c r="I1205" s="27"/>
      <c r="J1205" s="2"/>
    </row>
    <row r="1206" spans="1:10" hidden="1" x14ac:dyDescent="0.45">
      <c r="A1206" s="26" t="s">
        <v>445</v>
      </c>
      <c r="B1206" s="26">
        <v>2004</v>
      </c>
      <c r="C1206" s="26">
        <v>28</v>
      </c>
      <c r="D1206" s="26" t="s">
        <v>46</v>
      </c>
      <c r="E1206" s="26" t="s">
        <v>17</v>
      </c>
      <c r="F1206" s="26">
        <v>1.2937117282649518E-2</v>
      </c>
      <c r="G1206" s="29">
        <v>3.5541015094690768E-3</v>
      </c>
      <c r="H1206" s="35"/>
      <c r="I1206" s="34"/>
      <c r="J1206" s="2"/>
    </row>
    <row r="1207" spans="1:10" hidden="1" x14ac:dyDescent="0.45">
      <c r="A1207" s="26" t="s">
        <v>437</v>
      </c>
      <c r="B1207" s="26">
        <v>1951</v>
      </c>
      <c r="C1207" s="26">
        <v>32</v>
      </c>
      <c r="D1207" s="26" t="s">
        <v>233</v>
      </c>
      <c r="E1207" s="26" t="s">
        <v>17</v>
      </c>
      <c r="F1207" s="26">
        <v>8.1653084323560776E-3</v>
      </c>
      <c r="G1207" s="27">
        <v>3.5482794156601379E-3</v>
      </c>
      <c r="H1207" s="27"/>
      <c r="I1207" s="27"/>
      <c r="J1207" s="2"/>
    </row>
    <row r="1208" spans="1:10" hidden="1" x14ac:dyDescent="0.45">
      <c r="A1208" s="26" t="s">
        <v>405</v>
      </c>
      <c r="B1208" s="26">
        <v>2023</v>
      </c>
      <c r="C1208" s="26">
        <v>24</v>
      </c>
      <c r="D1208" s="26" t="s">
        <v>117</v>
      </c>
      <c r="E1208" s="26" t="s">
        <v>17</v>
      </c>
      <c r="F1208" s="26">
        <v>1.1695187585993739E-2</v>
      </c>
      <c r="G1208" s="29">
        <v>3.5370308898357689E-3</v>
      </c>
      <c r="H1208" s="35"/>
      <c r="I1208" s="34"/>
      <c r="J1208" s="2"/>
    </row>
    <row r="1209" spans="1:10" hidden="1" x14ac:dyDescent="0.45">
      <c r="A1209" s="26" t="s">
        <v>355</v>
      </c>
      <c r="B1209" s="26">
        <v>1972</v>
      </c>
      <c r="C1209" s="26">
        <v>30</v>
      </c>
      <c r="D1209" s="26" t="s">
        <v>46</v>
      </c>
      <c r="E1209" s="26" t="s">
        <v>17</v>
      </c>
      <c r="F1209" s="26">
        <v>1.1219862035926882E-2</v>
      </c>
      <c r="G1209" s="27">
        <v>3.5330804435172477E-3</v>
      </c>
      <c r="H1209" s="27"/>
      <c r="I1209" s="27"/>
      <c r="J1209" s="2"/>
    </row>
    <row r="1210" spans="1:10" hidden="1" x14ac:dyDescent="0.45">
      <c r="A1210" s="24" t="s">
        <v>592</v>
      </c>
      <c r="B1210" s="24">
        <v>1987</v>
      </c>
      <c r="C1210" s="24">
        <v>31</v>
      </c>
      <c r="D1210" s="24" t="s">
        <v>25</v>
      </c>
      <c r="E1210" s="24" t="s">
        <v>17</v>
      </c>
      <c r="F1210" s="24">
        <v>4.600154781910012E-3</v>
      </c>
      <c r="G1210" s="25">
        <v>3.5064811312569377E-3</v>
      </c>
      <c r="H1210" s="25"/>
      <c r="I1210" s="25"/>
      <c r="J1210" s="2"/>
    </row>
    <row r="1211" spans="1:10" hidden="1" x14ac:dyDescent="0.45">
      <c r="A1211" s="26" t="s">
        <v>113</v>
      </c>
      <c r="B1211" s="26">
        <v>1998</v>
      </c>
      <c r="C1211" s="26">
        <v>31</v>
      </c>
      <c r="D1211" s="26" t="s">
        <v>114</v>
      </c>
      <c r="E1211" s="26" t="s">
        <v>17</v>
      </c>
      <c r="F1211" s="26">
        <v>1.974509128188482E-2</v>
      </c>
      <c r="G1211" s="29">
        <v>3.4941358278076703E-3</v>
      </c>
      <c r="H1211" s="35"/>
      <c r="I1211" s="34"/>
      <c r="J1211" s="2"/>
    </row>
    <row r="1212" spans="1:10" hidden="1" x14ac:dyDescent="0.45">
      <c r="A1212" s="26" t="s">
        <v>645</v>
      </c>
      <c r="B1212" s="26">
        <v>2021</v>
      </c>
      <c r="C1212" s="26">
        <v>24</v>
      </c>
      <c r="D1212" s="26" t="s">
        <v>46</v>
      </c>
      <c r="E1212" s="26" t="s">
        <v>13</v>
      </c>
      <c r="F1212" s="26">
        <v>5.9547401099370985E-3</v>
      </c>
      <c r="G1212" s="29">
        <v>3.490489108202318E-3</v>
      </c>
      <c r="H1212" s="35"/>
      <c r="I1212" s="34"/>
      <c r="J1212" s="2"/>
    </row>
    <row r="1213" spans="1:10" hidden="1" x14ac:dyDescent="0.45">
      <c r="A1213" s="26" t="s">
        <v>515</v>
      </c>
      <c r="B1213" s="26">
        <v>2014</v>
      </c>
      <c r="C1213" s="26">
        <v>28</v>
      </c>
      <c r="D1213" s="26" t="s">
        <v>43</v>
      </c>
      <c r="E1213" s="26" t="s">
        <v>17</v>
      </c>
      <c r="F1213" s="26">
        <v>3.3684311653069646E-3</v>
      </c>
      <c r="G1213" s="29">
        <v>3.4870961452997738E-3</v>
      </c>
      <c r="H1213" s="35"/>
      <c r="I1213" s="34"/>
      <c r="J1213" s="2"/>
    </row>
    <row r="1214" spans="1:10" hidden="1" x14ac:dyDescent="0.45">
      <c r="A1214" s="26" t="s">
        <v>375</v>
      </c>
      <c r="B1214" s="26">
        <v>2000</v>
      </c>
      <c r="C1214" s="26">
        <v>32</v>
      </c>
      <c r="D1214" s="26" t="s">
        <v>235</v>
      </c>
      <c r="E1214" s="26" t="s">
        <v>13</v>
      </c>
      <c r="F1214" s="26">
        <v>7.6622843496324568E-3</v>
      </c>
      <c r="G1214" s="29">
        <v>3.4634881960899943E-3</v>
      </c>
      <c r="H1214" s="35"/>
      <c r="I1214" s="34"/>
      <c r="J1214" s="2"/>
    </row>
    <row r="1215" spans="1:10" hidden="1" x14ac:dyDescent="0.45">
      <c r="A1215" s="26" t="s">
        <v>663</v>
      </c>
      <c r="B1215" s="26">
        <v>1998</v>
      </c>
      <c r="C1215" s="26">
        <v>24</v>
      </c>
      <c r="D1215" s="26" t="s">
        <v>62</v>
      </c>
      <c r="E1215" s="26" t="s">
        <v>17</v>
      </c>
      <c r="F1215" s="26">
        <v>1.9526330824767738E-2</v>
      </c>
      <c r="G1215" s="29">
        <v>3.4554234845721819E-3</v>
      </c>
      <c r="H1215" s="35"/>
      <c r="I1215" s="34"/>
      <c r="J1215" s="2"/>
    </row>
    <row r="1216" spans="1:10" x14ac:dyDescent="0.45">
      <c r="A1216" s="26" t="s">
        <v>32</v>
      </c>
      <c r="B1216" s="26">
        <v>2022</v>
      </c>
      <c r="C1216" s="26">
        <v>32</v>
      </c>
      <c r="D1216" s="26" t="s">
        <v>37</v>
      </c>
      <c r="E1216" s="26" t="s">
        <v>17</v>
      </c>
      <c r="F1216" s="26">
        <v>0.31485924204862786</v>
      </c>
      <c r="G1216" s="29">
        <v>0.13726365853121836</v>
      </c>
      <c r="H1216" s="35"/>
      <c r="I1216" s="34"/>
      <c r="J1216" s="2"/>
    </row>
    <row r="1217" spans="1:10" hidden="1" x14ac:dyDescent="0.45">
      <c r="A1217" s="26" t="s">
        <v>513</v>
      </c>
      <c r="B1217" s="26">
        <v>2000</v>
      </c>
      <c r="C1217" s="26">
        <v>26</v>
      </c>
      <c r="D1217" s="26" t="s">
        <v>313</v>
      </c>
      <c r="E1217" s="26" t="s">
        <v>17</v>
      </c>
      <c r="F1217" s="26">
        <v>1.188339515816216E-2</v>
      </c>
      <c r="G1217" s="29">
        <v>3.4291600540833291E-3</v>
      </c>
      <c r="H1217" s="35"/>
      <c r="I1217" s="34"/>
      <c r="J1217" s="2"/>
    </row>
    <row r="1218" spans="1:10" hidden="1" x14ac:dyDescent="0.45">
      <c r="A1218" s="26" t="s">
        <v>799</v>
      </c>
      <c r="B1218" s="26">
        <v>1999</v>
      </c>
      <c r="C1218" s="26">
        <v>34</v>
      </c>
      <c r="D1218" s="26" t="s">
        <v>127</v>
      </c>
      <c r="E1218" s="26" t="s">
        <v>13</v>
      </c>
      <c r="F1218" s="26">
        <v>1.1893112688581328E-2</v>
      </c>
      <c r="G1218" s="29">
        <v>3.4289805703759039E-3</v>
      </c>
      <c r="H1218" s="35"/>
      <c r="I1218" s="34"/>
      <c r="J1218" s="2"/>
    </row>
    <row r="1219" spans="1:10" hidden="1" x14ac:dyDescent="0.45">
      <c r="A1219" s="26" t="s">
        <v>109</v>
      </c>
      <c r="B1219" s="26">
        <v>1995</v>
      </c>
      <c r="C1219" s="26">
        <v>26</v>
      </c>
      <c r="D1219" s="26" t="s">
        <v>52</v>
      </c>
      <c r="E1219" s="26" t="s">
        <v>17</v>
      </c>
      <c r="F1219" s="26">
        <v>2.6579871097190521E-3</v>
      </c>
      <c r="G1219" s="29">
        <v>3.4254337273090345E-3</v>
      </c>
      <c r="H1219" s="35"/>
      <c r="I1219" s="34"/>
      <c r="J1219" s="2"/>
    </row>
    <row r="1220" spans="1:10" hidden="1" x14ac:dyDescent="0.45">
      <c r="A1220" s="24" t="s">
        <v>669</v>
      </c>
      <c r="B1220" s="24">
        <v>1982</v>
      </c>
      <c r="C1220" s="24">
        <v>31</v>
      </c>
      <c r="D1220" s="24" t="s">
        <v>158</v>
      </c>
      <c r="E1220" s="24" t="s">
        <v>13</v>
      </c>
      <c r="F1220" s="24">
        <v>7.6856887491936051E-3</v>
      </c>
      <c r="G1220" s="25">
        <v>3.4205682990394925E-3</v>
      </c>
      <c r="H1220" s="25"/>
      <c r="I1220" s="25"/>
      <c r="J1220" s="2"/>
    </row>
    <row r="1221" spans="1:10" hidden="1" x14ac:dyDescent="0.45">
      <c r="A1221" s="26" t="s">
        <v>486</v>
      </c>
      <c r="B1221" s="26">
        <v>1966</v>
      </c>
      <c r="C1221" s="26">
        <v>24</v>
      </c>
      <c r="D1221" s="26" t="s">
        <v>65</v>
      </c>
      <c r="E1221" s="26" t="s">
        <v>17</v>
      </c>
      <c r="F1221" s="26">
        <v>1.1181049278591433E-2</v>
      </c>
      <c r="G1221" s="27">
        <v>3.4108253313474596E-3</v>
      </c>
      <c r="H1221" s="27"/>
      <c r="I1221" s="27"/>
      <c r="J1221" s="2"/>
    </row>
    <row r="1222" spans="1:10" hidden="1" x14ac:dyDescent="0.45">
      <c r="A1222" s="26" t="s">
        <v>367</v>
      </c>
      <c r="B1222" s="26">
        <v>2006</v>
      </c>
      <c r="C1222" s="26">
        <v>35</v>
      </c>
      <c r="D1222" s="26" t="s">
        <v>31</v>
      </c>
      <c r="E1222" s="26" t="s">
        <v>13</v>
      </c>
      <c r="F1222" s="26">
        <v>1.6866125559540626E-3</v>
      </c>
      <c r="G1222" s="29">
        <v>3.39025450709972E-3</v>
      </c>
      <c r="H1222" s="35"/>
      <c r="I1222" s="34"/>
      <c r="J1222" s="2"/>
    </row>
    <row r="1223" spans="1:10" hidden="1" x14ac:dyDescent="0.45">
      <c r="A1223" s="26" t="s">
        <v>587</v>
      </c>
      <c r="B1223" s="26">
        <v>1975</v>
      </c>
      <c r="C1223" s="26">
        <v>28</v>
      </c>
      <c r="D1223" s="26" t="s">
        <v>94</v>
      </c>
      <c r="E1223" s="26" t="s">
        <v>13</v>
      </c>
      <c r="F1223" s="26">
        <v>4.4067575524227047E-3</v>
      </c>
      <c r="G1223" s="27">
        <v>3.3842277424843336E-3</v>
      </c>
      <c r="H1223" s="27"/>
      <c r="I1223" s="27"/>
      <c r="J1223" s="2"/>
    </row>
    <row r="1224" spans="1:10" hidden="1" x14ac:dyDescent="0.45">
      <c r="A1224" s="26" t="s">
        <v>1011</v>
      </c>
      <c r="B1224" s="26">
        <v>2023</v>
      </c>
      <c r="C1224" s="26">
        <v>26</v>
      </c>
      <c r="D1224" s="26" t="s">
        <v>49</v>
      </c>
      <c r="E1224" s="26" t="s">
        <v>17</v>
      </c>
      <c r="F1224" s="26">
        <v>1.117932872149068E-2</v>
      </c>
      <c r="G1224" s="29">
        <v>3.3810172538742481E-3</v>
      </c>
      <c r="H1224" s="35"/>
      <c r="I1224" s="34"/>
      <c r="J1224" s="2"/>
    </row>
    <row r="1225" spans="1:10" hidden="1" x14ac:dyDescent="0.45">
      <c r="A1225" s="26" t="s">
        <v>331</v>
      </c>
      <c r="B1225" s="26">
        <v>1964</v>
      </c>
      <c r="C1225" s="26">
        <v>25</v>
      </c>
      <c r="D1225" s="26" t="s">
        <v>28</v>
      </c>
      <c r="E1225" s="26" t="s">
        <v>17</v>
      </c>
      <c r="F1225" s="26">
        <v>1.1969268960799905E-2</v>
      </c>
      <c r="G1225" s="27">
        <v>3.372290282721427E-3</v>
      </c>
      <c r="H1225" s="27"/>
      <c r="I1225" s="27"/>
      <c r="J1225" s="2"/>
    </row>
    <row r="1226" spans="1:10" hidden="1" x14ac:dyDescent="0.45">
      <c r="A1226" s="26" t="s">
        <v>590</v>
      </c>
      <c r="B1226" s="26">
        <v>2008</v>
      </c>
      <c r="C1226" s="26">
        <v>27</v>
      </c>
      <c r="D1226" s="26" t="s">
        <v>55</v>
      </c>
      <c r="E1226" s="26" t="s">
        <v>13</v>
      </c>
      <c r="F1226" s="26">
        <v>1.3013297699791121E-3</v>
      </c>
      <c r="G1226" s="29">
        <v>3.3628275354502038E-3</v>
      </c>
      <c r="H1226" s="35"/>
      <c r="I1226" s="34"/>
      <c r="J1226" s="2"/>
    </row>
    <row r="1227" spans="1:10" hidden="1" x14ac:dyDescent="0.45">
      <c r="A1227" s="26" t="s">
        <v>662</v>
      </c>
      <c r="B1227" s="26">
        <v>2014</v>
      </c>
      <c r="C1227" s="26">
        <v>26</v>
      </c>
      <c r="D1227" s="26" t="s">
        <v>62</v>
      </c>
      <c r="E1227" s="26" t="s">
        <v>17</v>
      </c>
      <c r="F1227" s="26">
        <v>3.2052767885545012E-3</v>
      </c>
      <c r="G1227" s="29">
        <v>3.3181940747685343E-3</v>
      </c>
      <c r="H1227" s="35"/>
      <c r="I1227" s="34"/>
      <c r="J1227" s="2"/>
    </row>
    <row r="1228" spans="1:10" hidden="1" x14ac:dyDescent="0.45">
      <c r="A1228" s="24" t="s">
        <v>768</v>
      </c>
      <c r="B1228" s="24">
        <v>1947</v>
      </c>
      <c r="C1228" s="24">
        <v>26</v>
      </c>
      <c r="D1228" s="24" t="s">
        <v>233</v>
      </c>
      <c r="E1228" s="24" t="s">
        <v>17</v>
      </c>
      <c r="F1228" s="24">
        <v>4.6290667618085427E-3</v>
      </c>
      <c r="G1228" s="25">
        <v>3.2632910435834374E-3</v>
      </c>
      <c r="H1228" s="25"/>
      <c r="I1228" s="25"/>
      <c r="J1228" s="2"/>
    </row>
    <row r="1229" spans="1:10" x14ac:dyDescent="0.45">
      <c r="A1229" s="26" t="s">
        <v>511</v>
      </c>
      <c r="B1229" s="26">
        <v>2022</v>
      </c>
      <c r="C1229" s="26">
        <v>29</v>
      </c>
      <c r="D1229" s="26" t="s">
        <v>37</v>
      </c>
      <c r="E1229" s="26" t="s">
        <v>17</v>
      </c>
      <c r="F1229" s="26">
        <v>0.25090016583128455</v>
      </c>
      <c r="G1229" s="29">
        <v>0.10938054244179549</v>
      </c>
      <c r="H1229" s="35"/>
      <c r="I1229" s="34"/>
      <c r="J1229" s="2"/>
    </row>
    <row r="1230" spans="1:10" hidden="1" x14ac:dyDescent="0.45">
      <c r="A1230" s="24" t="s">
        <v>181</v>
      </c>
      <c r="B1230" s="24">
        <v>1972</v>
      </c>
      <c r="C1230" s="24">
        <v>31</v>
      </c>
      <c r="D1230" s="24" t="s">
        <v>73</v>
      </c>
      <c r="E1230" s="24" t="s">
        <v>17</v>
      </c>
      <c r="F1230" s="24">
        <v>1.0261555954820027E-2</v>
      </c>
      <c r="G1230" s="25">
        <v>3.2313144803333181E-3</v>
      </c>
      <c r="H1230" s="25"/>
      <c r="I1230" s="25"/>
      <c r="J1230" s="2"/>
    </row>
    <row r="1231" spans="1:10" hidden="1" x14ac:dyDescent="0.45">
      <c r="A1231" s="26" t="s">
        <v>539</v>
      </c>
      <c r="B1231" s="26">
        <v>1979</v>
      </c>
      <c r="C1231" s="26">
        <v>24</v>
      </c>
      <c r="D1231" s="26" t="s">
        <v>31</v>
      </c>
      <c r="E1231" s="26" t="s">
        <v>13</v>
      </c>
      <c r="F1231" s="26">
        <v>6.6808772069716776E-3</v>
      </c>
      <c r="G1231" s="27">
        <v>3.1956267726614192E-3</v>
      </c>
      <c r="H1231" s="27"/>
      <c r="I1231" s="27"/>
      <c r="J1231" s="2"/>
    </row>
    <row r="1232" spans="1:10" hidden="1" x14ac:dyDescent="0.45">
      <c r="A1232" s="26" t="s">
        <v>552</v>
      </c>
      <c r="B1232" s="26">
        <v>2009</v>
      </c>
      <c r="C1232" s="26">
        <v>29</v>
      </c>
      <c r="D1232" s="26" t="s">
        <v>304</v>
      </c>
      <c r="E1232" s="26" t="s">
        <v>13</v>
      </c>
      <c r="F1232" s="26">
        <v>3.6008761818280663E-3</v>
      </c>
      <c r="G1232" s="29">
        <v>3.1912538904281446E-3</v>
      </c>
      <c r="H1232" s="35"/>
      <c r="I1232" s="34"/>
      <c r="J1232" s="2"/>
    </row>
    <row r="1233" spans="1:10" hidden="1" x14ac:dyDescent="0.45">
      <c r="A1233" s="26" t="s">
        <v>342</v>
      </c>
      <c r="B1233" s="26">
        <v>1967</v>
      </c>
      <c r="C1233" s="26">
        <v>25</v>
      </c>
      <c r="D1233" s="26" t="s">
        <v>158</v>
      </c>
      <c r="E1233" s="26" t="s">
        <v>13</v>
      </c>
      <c r="F1233" s="26">
        <v>7.584487913980093E-3</v>
      </c>
      <c r="G1233" s="27">
        <v>3.1590354054009872E-3</v>
      </c>
      <c r="H1233" s="27"/>
      <c r="I1233" s="27"/>
      <c r="J1233" s="2"/>
    </row>
    <row r="1234" spans="1:10" hidden="1" x14ac:dyDescent="0.45">
      <c r="A1234" s="26" t="s">
        <v>484</v>
      </c>
      <c r="B1234" s="26">
        <v>1999</v>
      </c>
      <c r="C1234" s="26">
        <v>25</v>
      </c>
      <c r="D1234" s="26" t="s">
        <v>28</v>
      </c>
      <c r="E1234" s="26" t="s">
        <v>17</v>
      </c>
      <c r="F1234" s="26">
        <v>4.5831597165949178E-3</v>
      </c>
      <c r="G1234" s="29">
        <v>3.1508187867103463E-3</v>
      </c>
      <c r="H1234" s="35"/>
      <c r="I1234" s="34"/>
      <c r="J1234" s="2"/>
    </row>
    <row r="1235" spans="1:10" hidden="1" x14ac:dyDescent="0.45">
      <c r="A1235" s="26" t="s">
        <v>523</v>
      </c>
      <c r="B1235" s="26">
        <v>1967</v>
      </c>
      <c r="C1235" s="26">
        <v>23</v>
      </c>
      <c r="D1235" s="26" t="s">
        <v>46</v>
      </c>
      <c r="E1235" s="26" t="s">
        <v>17</v>
      </c>
      <c r="F1235" s="26">
        <v>1.2100919508974382E-2</v>
      </c>
      <c r="G1235" s="27">
        <v>3.1370278560910224E-3</v>
      </c>
      <c r="H1235" s="27"/>
      <c r="I1235" s="27"/>
      <c r="J1235" s="2"/>
    </row>
    <row r="1236" spans="1:10" hidden="1" x14ac:dyDescent="0.45">
      <c r="A1236" s="24" t="s">
        <v>518</v>
      </c>
      <c r="B1236" s="24">
        <v>1951</v>
      </c>
      <c r="C1236" s="24">
        <v>27</v>
      </c>
      <c r="D1236" s="24" t="s">
        <v>233</v>
      </c>
      <c r="E1236" s="24" t="s">
        <v>17</v>
      </c>
      <c r="F1236" s="24">
        <v>7.1936754375852563E-3</v>
      </c>
      <c r="G1236" s="25">
        <v>3.1260509862648849E-3</v>
      </c>
      <c r="H1236" s="25"/>
      <c r="I1236" s="25"/>
      <c r="J1236" s="2"/>
    </row>
    <row r="1237" spans="1:10" hidden="1" x14ac:dyDescent="0.45">
      <c r="A1237" s="26" t="s">
        <v>359</v>
      </c>
      <c r="B1237" s="26">
        <v>1979</v>
      </c>
      <c r="C1237" s="26">
        <v>27</v>
      </c>
      <c r="D1237" s="26" t="s">
        <v>155</v>
      </c>
      <c r="E1237" s="26" t="s">
        <v>13</v>
      </c>
      <c r="F1237" s="26">
        <v>6.5101459416834337E-3</v>
      </c>
      <c r="G1237" s="27">
        <v>3.1139618377459669E-3</v>
      </c>
      <c r="H1237" s="27"/>
      <c r="I1237" s="27"/>
      <c r="J1237" s="2"/>
    </row>
    <row r="1238" spans="1:10" hidden="1" x14ac:dyDescent="0.45">
      <c r="A1238" s="24" t="s">
        <v>319</v>
      </c>
      <c r="B1238" s="24">
        <v>1971</v>
      </c>
      <c r="C1238" s="24">
        <v>27</v>
      </c>
      <c r="D1238" s="24" t="s">
        <v>94</v>
      </c>
      <c r="E1238" s="24" t="s">
        <v>13</v>
      </c>
      <c r="F1238" s="24">
        <v>3.0483308962472081E-3</v>
      </c>
      <c r="G1238" s="25">
        <v>3.0622603657230424E-3</v>
      </c>
      <c r="H1238" s="25"/>
      <c r="I1238" s="25"/>
      <c r="J1238" s="2"/>
    </row>
    <row r="1239" spans="1:10" hidden="1" x14ac:dyDescent="0.45">
      <c r="A1239" s="26" t="s">
        <v>559</v>
      </c>
      <c r="B1239" s="26">
        <v>2007</v>
      </c>
      <c r="C1239" s="26">
        <v>31</v>
      </c>
      <c r="D1239" s="26" t="s">
        <v>59</v>
      </c>
      <c r="E1239" s="26" t="s">
        <v>13</v>
      </c>
      <c r="F1239" s="26">
        <v>6.6867937326563322E-3</v>
      </c>
      <c r="G1239" s="29">
        <v>3.059870752016317E-3</v>
      </c>
      <c r="H1239" s="35"/>
      <c r="I1239" s="34"/>
      <c r="J1239" s="2"/>
    </row>
    <row r="1240" spans="1:10" hidden="1" x14ac:dyDescent="0.45">
      <c r="A1240" s="24" t="s">
        <v>407</v>
      </c>
      <c r="B1240" s="24">
        <v>1977</v>
      </c>
      <c r="C1240" s="24">
        <v>28</v>
      </c>
      <c r="D1240" s="24" t="s">
        <v>70</v>
      </c>
      <c r="E1240" s="24" t="s">
        <v>13</v>
      </c>
      <c r="F1240" s="24">
        <v>4.5759393604728965E-3</v>
      </c>
      <c r="G1240" s="25">
        <v>3.0402523582127566E-3</v>
      </c>
      <c r="H1240" s="25"/>
      <c r="I1240" s="25"/>
      <c r="J1240" s="2"/>
    </row>
    <row r="1241" spans="1:10" hidden="1" x14ac:dyDescent="0.45">
      <c r="A1241" s="26" t="s">
        <v>712</v>
      </c>
      <c r="B1241" s="26">
        <v>1990</v>
      </c>
      <c r="C1241" s="26">
        <v>25</v>
      </c>
      <c r="D1241" s="26" t="s">
        <v>22</v>
      </c>
      <c r="E1241" s="26" t="s">
        <v>13</v>
      </c>
      <c r="F1241" s="26">
        <v>4.6382668768061072E-3</v>
      </c>
      <c r="G1241" s="27">
        <v>2.9796110102789739E-3</v>
      </c>
      <c r="H1241" s="27"/>
      <c r="I1241" s="27"/>
      <c r="J1241" s="2"/>
    </row>
    <row r="1242" spans="1:10" hidden="1" x14ac:dyDescent="0.45">
      <c r="A1242" s="26" t="s">
        <v>408</v>
      </c>
      <c r="B1242" s="26">
        <v>2018</v>
      </c>
      <c r="C1242" s="26">
        <v>28</v>
      </c>
      <c r="D1242" s="26" t="s">
        <v>57</v>
      </c>
      <c r="E1242" s="26" t="s">
        <v>17</v>
      </c>
      <c r="F1242" s="26">
        <v>4.4818379170715088E-3</v>
      </c>
      <c r="G1242" s="29">
        <v>2.9426121749322478E-3</v>
      </c>
      <c r="H1242" s="35"/>
      <c r="I1242" s="34"/>
      <c r="J1242" s="2"/>
    </row>
    <row r="1243" spans="1:10" hidden="1" x14ac:dyDescent="0.45">
      <c r="A1243" s="26" t="s">
        <v>408</v>
      </c>
      <c r="B1243" s="26">
        <v>2018</v>
      </c>
      <c r="C1243" s="26">
        <v>28</v>
      </c>
      <c r="D1243" s="26" t="s">
        <v>57</v>
      </c>
      <c r="E1243" s="26" t="s">
        <v>17</v>
      </c>
      <c r="F1243" s="26">
        <v>4.4818379170715088E-3</v>
      </c>
      <c r="G1243" s="29">
        <v>2.9426121749322478E-3</v>
      </c>
      <c r="H1243" s="35"/>
      <c r="I1243" s="34"/>
      <c r="J1243" s="2"/>
    </row>
    <row r="1244" spans="1:10" hidden="1" x14ac:dyDescent="0.45">
      <c r="A1244" s="24" t="s">
        <v>201</v>
      </c>
      <c r="B1244" s="24">
        <v>1965</v>
      </c>
      <c r="C1244" s="24">
        <v>30</v>
      </c>
      <c r="D1244" s="24" t="s">
        <v>62</v>
      </c>
      <c r="E1244" s="24" t="s">
        <v>17</v>
      </c>
      <c r="F1244" s="24">
        <v>1.0139425957340686E-2</v>
      </c>
      <c r="G1244" s="25">
        <v>2.909514357192478E-3</v>
      </c>
      <c r="H1244" s="25"/>
      <c r="I1244" s="25"/>
      <c r="J1244" s="2"/>
    </row>
    <row r="1245" spans="1:10" hidden="1" x14ac:dyDescent="0.45">
      <c r="A1245" s="26" t="s">
        <v>562</v>
      </c>
      <c r="B1245" s="26">
        <v>2021</v>
      </c>
      <c r="C1245" s="26">
        <v>34</v>
      </c>
      <c r="D1245" s="26" t="s">
        <v>65</v>
      </c>
      <c r="E1245" s="26" t="s">
        <v>17</v>
      </c>
      <c r="F1245" s="26">
        <v>4.952807367234492E-3</v>
      </c>
      <c r="G1245" s="29">
        <v>2.905623537754037E-3</v>
      </c>
      <c r="H1245" s="35"/>
      <c r="I1245" s="34"/>
      <c r="J1245" s="2"/>
    </row>
    <row r="1246" spans="1:10" hidden="1" x14ac:dyDescent="0.45">
      <c r="A1246" s="26" t="s">
        <v>367</v>
      </c>
      <c r="B1246" s="26">
        <v>1995</v>
      </c>
      <c r="C1246" s="26">
        <v>24</v>
      </c>
      <c r="D1246" s="26" t="s">
        <v>235</v>
      </c>
      <c r="E1246" s="26" t="s">
        <v>13</v>
      </c>
      <c r="F1246" s="26">
        <v>3.7740357186538476E-3</v>
      </c>
      <c r="G1246" s="29">
        <v>2.8735047485714225E-3</v>
      </c>
      <c r="H1246" s="35"/>
      <c r="I1246" s="34"/>
      <c r="J1246" s="2"/>
    </row>
    <row r="1247" spans="1:10" hidden="1" x14ac:dyDescent="0.45">
      <c r="A1247" s="26" t="s">
        <v>581</v>
      </c>
      <c r="B1247" s="26">
        <v>2008</v>
      </c>
      <c r="C1247" s="26">
        <v>28</v>
      </c>
      <c r="D1247" s="26" t="s">
        <v>114</v>
      </c>
      <c r="E1247" s="26" t="s">
        <v>17</v>
      </c>
      <c r="F1247" s="26">
        <v>6.1651417758114861E-3</v>
      </c>
      <c r="G1247" s="29">
        <v>2.871197689561962E-3</v>
      </c>
      <c r="H1247" s="35"/>
      <c r="I1247" s="34"/>
      <c r="J1247" s="2"/>
    </row>
    <row r="1248" spans="1:10" hidden="1" x14ac:dyDescent="0.45">
      <c r="A1248" s="24" t="s">
        <v>614</v>
      </c>
      <c r="B1248" s="24">
        <v>1971</v>
      </c>
      <c r="C1248" s="24">
        <v>28</v>
      </c>
      <c r="D1248" s="24" t="s">
        <v>127</v>
      </c>
      <c r="E1248" s="24" t="s">
        <v>13</v>
      </c>
      <c r="F1248" s="24">
        <v>2.8564422509256564E-3</v>
      </c>
      <c r="G1248" s="25">
        <v>2.8694948775918544E-3</v>
      </c>
      <c r="H1248" s="25"/>
      <c r="I1248" s="25"/>
      <c r="J1248" s="2"/>
    </row>
    <row r="1249" spans="1:10" hidden="1" x14ac:dyDescent="0.45">
      <c r="A1249" s="26" t="s">
        <v>448</v>
      </c>
      <c r="B1249" s="26">
        <v>1992</v>
      </c>
      <c r="C1249" s="26">
        <v>35</v>
      </c>
      <c r="D1249" s="26" t="s">
        <v>37</v>
      </c>
      <c r="E1249" s="26" t="s">
        <v>17</v>
      </c>
      <c r="F1249" s="26">
        <v>8.5000574826907416E-3</v>
      </c>
      <c r="G1249" s="27">
        <v>2.8522996404759075E-3</v>
      </c>
      <c r="H1249" s="27"/>
      <c r="I1249" s="27"/>
      <c r="J1249" s="2"/>
    </row>
    <row r="1250" spans="1:10" hidden="1" x14ac:dyDescent="0.45">
      <c r="A1250" s="24" t="s">
        <v>448</v>
      </c>
      <c r="B1250" s="24">
        <v>1991</v>
      </c>
      <c r="C1250" s="24">
        <v>34</v>
      </c>
      <c r="D1250" s="24" t="s">
        <v>37</v>
      </c>
      <c r="E1250" s="24" t="s">
        <v>17</v>
      </c>
      <c r="F1250" s="24">
        <v>1.3741751164594983E-3</v>
      </c>
      <c r="G1250" s="25">
        <v>2.8335892123655584E-3</v>
      </c>
      <c r="H1250" s="25"/>
      <c r="I1250" s="25"/>
      <c r="J1250" s="2"/>
    </row>
    <row r="1251" spans="1:10" hidden="1" x14ac:dyDescent="0.45">
      <c r="A1251" s="26" t="s">
        <v>576</v>
      </c>
      <c r="B1251" s="26">
        <v>1966</v>
      </c>
      <c r="C1251" s="26">
        <v>26</v>
      </c>
      <c r="D1251" s="26" t="s">
        <v>59</v>
      </c>
      <c r="E1251" s="26" t="s">
        <v>13</v>
      </c>
      <c r="F1251" s="26">
        <v>3.5924276989798627E-3</v>
      </c>
      <c r="G1251" s="27">
        <v>2.7842487828042329E-3</v>
      </c>
      <c r="H1251" s="27"/>
      <c r="I1251" s="27"/>
      <c r="J1251" s="2"/>
    </row>
    <row r="1252" spans="1:10" hidden="1" x14ac:dyDescent="0.45">
      <c r="A1252" s="24" t="s">
        <v>131</v>
      </c>
      <c r="B1252" s="24">
        <v>1982</v>
      </c>
      <c r="C1252" s="24">
        <v>23</v>
      </c>
      <c r="D1252" s="24" t="s">
        <v>94</v>
      </c>
      <c r="E1252" s="24" t="s">
        <v>13</v>
      </c>
      <c r="F1252" s="24">
        <v>6.2217195605220998E-3</v>
      </c>
      <c r="G1252" s="25">
        <v>2.7690188073864869E-3</v>
      </c>
      <c r="H1252" s="25"/>
      <c r="I1252" s="25"/>
      <c r="J1252" s="2"/>
    </row>
    <row r="1253" spans="1:10" hidden="1" x14ac:dyDescent="0.45">
      <c r="A1253" s="26" t="s">
        <v>54</v>
      </c>
      <c r="B1253" s="26">
        <v>2014</v>
      </c>
      <c r="C1253" s="26">
        <v>28</v>
      </c>
      <c r="D1253" s="26" t="s">
        <v>94</v>
      </c>
      <c r="E1253" s="26" t="s">
        <v>13</v>
      </c>
      <c r="F1253" s="26">
        <v>9.4585056649617617E-3</v>
      </c>
      <c r="G1253" s="29">
        <v>2.7332244681097201E-3</v>
      </c>
      <c r="H1253" s="35"/>
      <c r="I1253" s="34"/>
      <c r="J1253" s="2"/>
    </row>
    <row r="1254" spans="1:10" hidden="1" x14ac:dyDescent="0.45">
      <c r="A1254" s="26" t="s">
        <v>324</v>
      </c>
      <c r="B1254" s="26">
        <v>2007</v>
      </c>
      <c r="C1254" s="26">
        <v>30</v>
      </c>
      <c r="D1254" s="26" t="s">
        <v>313</v>
      </c>
      <c r="E1254" s="26" t="s">
        <v>17</v>
      </c>
      <c r="F1254" s="26">
        <v>4.7803238908611474E-3</v>
      </c>
      <c r="G1254" s="29">
        <v>2.7033008399221354E-3</v>
      </c>
      <c r="H1254" s="35"/>
      <c r="I1254" s="34"/>
      <c r="J1254" s="2"/>
    </row>
    <row r="1255" spans="1:10" hidden="1" x14ac:dyDescent="0.45">
      <c r="A1255" s="26" t="s">
        <v>467</v>
      </c>
      <c r="B1255" s="26">
        <v>1957</v>
      </c>
      <c r="C1255" s="26">
        <v>34</v>
      </c>
      <c r="D1255" s="26" t="s">
        <v>639</v>
      </c>
      <c r="E1255" s="26" t="s">
        <v>17</v>
      </c>
      <c r="F1255" s="26">
        <v>7.6057100742523932E-3</v>
      </c>
      <c r="G1255" s="27">
        <v>2.6911393540105144E-3</v>
      </c>
      <c r="H1255" s="27"/>
      <c r="I1255" s="27"/>
      <c r="J1255" s="2"/>
    </row>
    <row r="1256" spans="1:10" hidden="1" x14ac:dyDescent="0.45">
      <c r="A1256" s="24" t="s">
        <v>373</v>
      </c>
      <c r="B1256" s="24">
        <v>1949</v>
      </c>
      <c r="C1256" s="24">
        <v>30</v>
      </c>
      <c r="D1256" s="24" t="s">
        <v>228</v>
      </c>
      <c r="E1256" s="24" t="s">
        <v>17</v>
      </c>
      <c r="F1256" s="24">
        <v>6.1903172004236446E-3</v>
      </c>
      <c r="G1256" s="25">
        <v>2.6277967714010671E-3</v>
      </c>
      <c r="H1256" s="25"/>
      <c r="I1256" s="25"/>
      <c r="J1256" s="2"/>
    </row>
    <row r="1257" spans="1:10" hidden="1" x14ac:dyDescent="0.45">
      <c r="A1257" s="26" t="s">
        <v>588</v>
      </c>
      <c r="B1257" s="26">
        <v>1984</v>
      </c>
      <c r="C1257" s="26">
        <v>23</v>
      </c>
      <c r="D1257" s="26" t="s">
        <v>97</v>
      </c>
      <c r="E1257" s="26" t="s">
        <v>13</v>
      </c>
      <c r="F1257" s="26">
        <v>4.2323288464470908E-3</v>
      </c>
      <c r="G1257" s="27">
        <v>2.6264966488503691E-3</v>
      </c>
      <c r="H1257" s="27"/>
      <c r="I1257" s="27"/>
      <c r="J1257" s="2"/>
    </row>
    <row r="1258" spans="1:10" hidden="1" x14ac:dyDescent="0.45">
      <c r="A1258" s="24" t="s">
        <v>442</v>
      </c>
      <c r="B1258" s="24">
        <v>1952</v>
      </c>
      <c r="C1258" s="24">
        <v>29</v>
      </c>
      <c r="D1258" s="24" t="s">
        <v>25</v>
      </c>
      <c r="E1258" s="24" t="s">
        <v>17</v>
      </c>
      <c r="F1258" s="24">
        <v>1.3635971025382589E-3</v>
      </c>
      <c r="G1258" s="25">
        <v>2.6207715040847649E-3</v>
      </c>
      <c r="H1258" s="25"/>
      <c r="I1258" s="25"/>
      <c r="J1258" s="2"/>
    </row>
    <row r="1259" spans="1:10" hidden="1" x14ac:dyDescent="0.45">
      <c r="A1259" s="26" t="s">
        <v>201</v>
      </c>
      <c r="B1259" s="26">
        <v>1971</v>
      </c>
      <c r="C1259" s="26">
        <v>36</v>
      </c>
      <c r="D1259" s="26" t="s">
        <v>62</v>
      </c>
      <c r="E1259" s="26" t="s">
        <v>17</v>
      </c>
      <c r="F1259" s="26">
        <v>8.9804406648902619E-3</v>
      </c>
      <c r="G1259" s="27">
        <v>2.617803925126152E-3</v>
      </c>
      <c r="H1259" s="27"/>
      <c r="I1259" s="27"/>
      <c r="J1259" s="2"/>
    </row>
    <row r="1260" spans="1:10" hidden="1" x14ac:dyDescent="0.45">
      <c r="A1260" s="26" t="s">
        <v>370</v>
      </c>
      <c r="B1260" s="26">
        <v>2021</v>
      </c>
      <c r="C1260" s="26">
        <v>28</v>
      </c>
      <c r="D1260" s="26" t="s">
        <v>117</v>
      </c>
      <c r="E1260" s="26" t="s">
        <v>17</v>
      </c>
      <c r="F1260" s="26">
        <v>4.4259347593068798E-3</v>
      </c>
      <c r="G1260" s="29">
        <v>2.596527435789722E-3</v>
      </c>
      <c r="H1260" s="35"/>
      <c r="I1260" s="34"/>
      <c r="J1260" s="2"/>
    </row>
    <row r="1261" spans="1:10" hidden="1" x14ac:dyDescent="0.45">
      <c r="A1261" s="26" t="s">
        <v>370</v>
      </c>
      <c r="B1261" s="26">
        <v>2021</v>
      </c>
      <c r="C1261" s="26">
        <v>28</v>
      </c>
      <c r="D1261" s="26" t="s">
        <v>117</v>
      </c>
      <c r="E1261" s="26" t="s">
        <v>17</v>
      </c>
      <c r="F1261" s="26">
        <v>4.4259347593068798E-3</v>
      </c>
      <c r="G1261" s="29">
        <v>2.596527435789722E-3</v>
      </c>
      <c r="H1261" s="35"/>
      <c r="I1261" s="34"/>
      <c r="J1261" s="2"/>
    </row>
    <row r="1262" spans="1:10" hidden="1" x14ac:dyDescent="0.45">
      <c r="A1262" s="24" t="s">
        <v>435</v>
      </c>
      <c r="B1262" s="24">
        <v>1980</v>
      </c>
      <c r="C1262" s="24">
        <v>28</v>
      </c>
      <c r="D1262" s="24" t="s">
        <v>70</v>
      </c>
      <c r="E1262" s="24" t="s">
        <v>13</v>
      </c>
      <c r="F1262" s="24">
        <v>8.3394590806477823E-3</v>
      </c>
      <c r="G1262" s="25">
        <v>2.5922434005964372E-3</v>
      </c>
      <c r="H1262" s="25"/>
      <c r="I1262" s="25"/>
      <c r="J1262" s="2"/>
    </row>
    <row r="1263" spans="1:10" hidden="1" x14ac:dyDescent="0.45">
      <c r="A1263" s="26" t="s">
        <v>360</v>
      </c>
      <c r="B1263" s="26">
        <v>1985</v>
      </c>
      <c r="C1263" s="26">
        <v>25</v>
      </c>
      <c r="D1263" s="26" t="s">
        <v>55</v>
      </c>
      <c r="E1263" s="26" t="s">
        <v>13</v>
      </c>
      <c r="F1263" s="26">
        <v>7.8118221027908309E-3</v>
      </c>
      <c r="G1263" s="27">
        <v>2.5703699430142256E-3</v>
      </c>
      <c r="H1263" s="27"/>
      <c r="I1263" s="27"/>
      <c r="J1263" s="2"/>
    </row>
    <row r="1264" spans="1:10" hidden="1" x14ac:dyDescent="0.45">
      <c r="A1264" s="24" t="s">
        <v>633</v>
      </c>
      <c r="B1264" s="24">
        <v>1992</v>
      </c>
      <c r="C1264" s="24">
        <v>27</v>
      </c>
      <c r="D1264" s="24" t="s">
        <v>46</v>
      </c>
      <c r="E1264" s="24" t="s">
        <v>17</v>
      </c>
      <c r="F1264" s="24">
        <v>7.6428706718181891E-3</v>
      </c>
      <c r="G1264" s="25">
        <v>2.5646599818675629E-3</v>
      </c>
      <c r="H1264" s="25"/>
      <c r="I1264" s="25"/>
      <c r="J1264" s="2"/>
    </row>
    <row r="1265" spans="1:10" hidden="1" x14ac:dyDescent="0.45">
      <c r="A1265" s="26" t="s">
        <v>169</v>
      </c>
      <c r="B1265" s="26">
        <v>1979</v>
      </c>
      <c r="C1265" s="26">
        <v>30</v>
      </c>
      <c r="D1265" s="26" t="s">
        <v>73</v>
      </c>
      <c r="E1265" s="26" t="s">
        <v>17</v>
      </c>
      <c r="F1265" s="26">
        <v>2.4257995736783377E-3</v>
      </c>
      <c r="G1265" s="27">
        <v>2.5460165172331338E-3</v>
      </c>
      <c r="H1265" s="27"/>
      <c r="I1265" s="27"/>
      <c r="J1265" s="2"/>
    </row>
    <row r="1266" spans="1:10" hidden="1" x14ac:dyDescent="0.45">
      <c r="A1266" s="24" t="s">
        <v>503</v>
      </c>
      <c r="B1266" s="24">
        <v>1970</v>
      </c>
      <c r="C1266" s="24">
        <v>27</v>
      </c>
      <c r="D1266" s="24" t="s">
        <v>313</v>
      </c>
      <c r="E1266" s="24" t="s">
        <v>17</v>
      </c>
      <c r="F1266" s="24">
        <v>6.0075603895073122E-3</v>
      </c>
      <c r="G1266" s="25">
        <v>2.5035947690791671E-3</v>
      </c>
      <c r="H1266" s="25"/>
      <c r="I1266" s="25"/>
      <c r="J1266" s="2"/>
    </row>
    <row r="1267" spans="1:10" hidden="1" x14ac:dyDescent="0.45">
      <c r="A1267" s="26" t="s">
        <v>330</v>
      </c>
      <c r="B1267" s="26">
        <v>1948</v>
      </c>
      <c r="C1267" s="26">
        <v>25</v>
      </c>
      <c r="D1267" s="26" t="s">
        <v>62</v>
      </c>
      <c r="E1267" s="26" t="s">
        <v>17</v>
      </c>
      <c r="F1267" s="26">
        <v>2.7115255148657154E-3</v>
      </c>
      <c r="G1267" s="27">
        <v>2.4992819759063478E-3</v>
      </c>
      <c r="H1267" s="27"/>
      <c r="I1267" s="27"/>
      <c r="J1267" s="2"/>
    </row>
    <row r="1268" spans="1:10" hidden="1" x14ac:dyDescent="0.45">
      <c r="A1268" s="26" t="s">
        <v>284</v>
      </c>
      <c r="B1268" s="26">
        <v>2016</v>
      </c>
      <c r="C1268" s="26">
        <v>37</v>
      </c>
      <c r="D1268" s="26" t="s">
        <v>70</v>
      </c>
      <c r="E1268" s="26" t="s">
        <v>13</v>
      </c>
      <c r="F1268" s="26">
        <v>1.1131731175872683E-2</v>
      </c>
      <c r="G1268" s="29">
        <v>2.4897794846214546E-3</v>
      </c>
      <c r="H1268" s="35"/>
      <c r="I1268" s="34"/>
      <c r="J1268" s="2"/>
    </row>
    <row r="1269" spans="1:10" hidden="1" x14ac:dyDescent="0.45">
      <c r="A1269" s="26" t="s">
        <v>48</v>
      </c>
      <c r="B1269" s="26">
        <v>2012</v>
      </c>
      <c r="C1269" s="26">
        <v>22</v>
      </c>
      <c r="D1269" s="26" t="s">
        <v>49</v>
      </c>
      <c r="E1269" s="26" t="s">
        <v>17</v>
      </c>
      <c r="F1269" s="26">
        <v>6.6791327254554856E-3</v>
      </c>
      <c r="G1269" s="29">
        <v>2.487133965702978E-3</v>
      </c>
      <c r="H1269" s="35"/>
      <c r="I1269" s="34"/>
      <c r="J1269" s="2"/>
    </row>
    <row r="1270" spans="1:10" hidden="1" x14ac:dyDescent="0.45">
      <c r="A1270" s="24" t="s">
        <v>467</v>
      </c>
      <c r="B1270" s="24">
        <v>1952</v>
      </c>
      <c r="C1270" s="24">
        <v>29</v>
      </c>
      <c r="D1270" s="24" t="s">
        <v>25</v>
      </c>
      <c r="E1270" s="24" t="s">
        <v>17</v>
      </c>
      <c r="F1270" s="24">
        <v>1.288269740676878E-3</v>
      </c>
      <c r="G1270" s="25">
        <v>2.4759957465851998E-3</v>
      </c>
      <c r="H1270" s="25"/>
      <c r="I1270" s="25"/>
      <c r="J1270" s="2"/>
    </row>
    <row r="1271" spans="1:10" hidden="1" x14ac:dyDescent="0.45">
      <c r="A1271" s="26" t="s">
        <v>185</v>
      </c>
      <c r="B1271" s="26">
        <v>1969</v>
      </c>
      <c r="C1271" s="26">
        <v>21</v>
      </c>
      <c r="D1271" s="26" t="s">
        <v>73</v>
      </c>
      <c r="E1271" s="26" t="s">
        <v>17</v>
      </c>
      <c r="F1271" s="26">
        <v>8.2337639968741612E-3</v>
      </c>
      <c r="G1271" s="27">
        <v>2.4644752006306443E-3</v>
      </c>
      <c r="H1271" s="27"/>
      <c r="I1271" s="27"/>
      <c r="J1271" s="2"/>
    </row>
    <row r="1272" spans="1:10" hidden="1" x14ac:dyDescent="0.45">
      <c r="A1272" s="26" t="s">
        <v>290</v>
      </c>
      <c r="B1272" s="26">
        <v>2005</v>
      </c>
      <c r="C1272" s="26">
        <v>26</v>
      </c>
      <c r="D1272" s="26" t="s">
        <v>28</v>
      </c>
      <c r="E1272" s="26" t="s">
        <v>17</v>
      </c>
      <c r="F1272" s="26">
        <v>5.2016237631572256E-3</v>
      </c>
      <c r="G1272" s="29">
        <v>2.4581491553353177E-3</v>
      </c>
      <c r="H1272" s="35"/>
      <c r="I1272" s="34"/>
      <c r="J1272" s="2"/>
    </row>
    <row r="1273" spans="1:10" hidden="1" x14ac:dyDescent="0.45">
      <c r="A1273" s="26" t="s">
        <v>392</v>
      </c>
      <c r="B1273" s="26">
        <v>1998</v>
      </c>
      <c r="C1273" s="26">
        <v>26</v>
      </c>
      <c r="D1273" s="26" t="s">
        <v>55</v>
      </c>
      <c r="E1273" s="26" t="s">
        <v>13</v>
      </c>
      <c r="F1273" s="26">
        <v>1.2305876425255265E-2</v>
      </c>
      <c r="G1273" s="29">
        <v>2.4532678188804277E-3</v>
      </c>
      <c r="H1273" s="35"/>
      <c r="I1273" s="34"/>
      <c r="J1273" s="2"/>
    </row>
    <row r="1274" spans="1:10" hidden="1" x14ac:dyDescent="0.45">
      <c r="A1274" s="24" t="s">
        <v>453</v>
      </c>
      <c r="B1274" s="24">
        <v>1990</v>
      </c>
      <c r="C1274" s="24">
        <v>31</v>
      </c>
      <c r="D1274" s="24" t="s">
        <v>70</v>
      </c>
      <c r="E1274" s="24" t="s">
        <v>13</v>
      </c>
      <c r="F1274" s="24">
        <v>3.7787765154207518E-3</v>
      </c>
      <c r="G1274" s="25">
        <v>2.427476557468894E-3</v>
      </c>
      <c r="H1274" s="25"/>
      <c r="I1274" s="25"/>
      <c r="J1274" s="2"/>
    </row>
    <row r="1275" spans="1:10" hidden="1" x14ac:dyDescent="0.45">
      <c r="A1275" s="26" t="s">
        <v>671</v>
      </c>
      <c r="B1275" s="26">
        <v>2017</v>
      </c>
      <c r="C1275" s="26">
        <v>32</v>
      </c>
      <c r="D1275" s="26" t="s">
        <v>37</v>
      </c>
      <c r="E1275" s="26" t="s">
        <v>17</v>
      </c>
      <c r="F1275" s="26">
        <v>4.1704546314944449E-3</v>
      </c>
      <c r="G1275" s="29">
        <v>2.4260968775188054E-3</v>
      </c>
      <c r="H1275" s="35"/>
      <c r="I1275" s="34"/>
      <c r="J1275" s="2"/>
    </row>
    <row r="1276" spans="1:10" hidden="1" x14ac:dyDescent="0.45">
      <c r="A1276" s="24" t="s">
        <v>288</v>
      </c>
      <c r="B1276" s="24">
        <v>1957</v>
      </c>
      <c r="C1276" s="24">
        <v>30</v>
      </c>
      <c r="D1276" s="24" t="s">
        <v>228</v>
      </c>
      <c r="E1276" s="24" t="s">
        <v>17</v>
      </c>
      <c r="F1276" s="24">
        <v>6.7693596184420111E-3</v>
      </c>
      <c r="G1276" s="25">
        <v>2.3952122672030165E-3</v>
      </c>
      <c r="H1276" s="25"/>
      <c r="I1276" s="25"/>
      <c r="J1276" s="2"/>
    </row>
    <row r="1277" spans="1:10" hidden="1" x14ac:dyDescent="0.45">
      <c r="A1277" s="26" t="s">
        <v>288</v>
      </c>
      <c r="B1277" s="26">
        <v>1957</v>
      </c>
      <c r="C1277" s="26">
        <v>30</v>
      </c>
      <c r="D1277" s="26" t="s">
        <v>228</v>
      </c>
      <c r="E1277" s="26" t="s">
        <v>17</v>
      </c>
      <c r="F1277" s="26">
        <v>6.7693596184420111E-3</v>
      </c>
      <c r="G1277" s="27">
        <v>2.3952122672030165E-3</v>
      </c>
      <c r="H1277" s="27"/>
      <c r="I1277" s="27"/>
      <c r="J1277" s="2"/>
    </row>
    <row r="1278" spans="1:10" hidden="1" x14ac:dyDescent="0.45">
      <c r="A1278" s="24" t="s">
        <v>325</v>
      </c>
      <c r="B1278" s="24">
        <v>1958</v>
      </c>
      <c r="C1278" s="24">
        <v>34</v>
      </c>
      <c r="D1278" s="24" t="s">
        <v>235</v>
      </c>
      <c r="E1278" s="24" t="s">
        <v>13</v>
      </c>
      <c r="F1278" s="24">
        <v>3.1645153445327839E-3</v>
      </c>
      <c r="G1278" s="25">
        <v>2.3880592397923866E-3</v>
      </c>
      <c r="H1278" s="25"/>
      <c r="I1278" s="25"/>
      <c r="J1278" s="2"/>
    </row>
    <row r="1279" spans="1:10" hidden="1" x14ac:dyDescent="0.45">
      <c r="A1279" s="26" t="s">
        <v>466</v>
      </c>
      <c r="B1279" s="26">
        <v>2016</v>
      </c>
      <c r="C1279" s="26">
        <v>28</v>
      </c>
      <c r="D1279" s="26" t="s">
        <v>97</v>
      </c>
      <c r="E1279" s="26" t="s">
        <v>13</v>
      </c>
      <c r="F1279" s="26">
        <v>1.0655932761452918E-2</v>
      </c>
      <c r="G1279" s="29">
        <v>2.3833599967339491E-3</v>
      </c>
      <c r="H1279" s="35"/>
      <c r="I1279" s="34"/>
      <c r="J1279" s="2"/>
    </row>
    <row r="1280" spans="1:10" hidden="1" x14ac:dyDescent="0.45">
      <c r="A1280" s="26" t="s">
        <v>723</v>
      </c>
      <c r="B1280" s="26">
        <v>2002</v>
      </c>
      <c r="C1280" s="26">
        <v>27</v>
      </c>
      <c r="D1280" s="26" t="s">
        <v>301</v>
      </c>
      <c r="E1280" s="26" t="s">
        <v>17</v>
      </c>
      <c r="F1280" s="26">
        <v>6.9928299584410079E-3</v>
      </c>
      <c r="G1280" s="29">
        <v>2.3819335407499228E-3</v>
      </c>
      <c r="H1280" s="35"/>
      <c r="I1280" s="34"/>
      <c r="J1280" s="2"/>
    </row>
    <row r="1281" spans="1:10" hidden="1" x14ac:dyDescent="0.45">
      <c r="A1281" s="26" t="s">
        <v>314</v>
      </c>
      <c r="B1281" s="26">
        <v>1964</v>
      </c>
      <c r="C1281" s="26">
        <v>24</v>
      </c>
      <c r="D1281" s="26" t="s">
        <v>37</v>
      </c>
      <c r="E1281" s="26" t="s">
        <v>17</v>
      </c>
      <c r="F1281" s="26">
        <v>8.4163333052339924E-3</v>
      </c>
      <c r="G1281" s="27">
        <v>2.3712658738256403E-3</v>
      </c>
      <c r="H1281" s="27"/>
      <c r="I1281" s="27"/>
      <c r="J1281" s="2"/>
    </row>
    <row r="1282" spans="1:10" hidden="1" x14ac:dyDescent="0.45">
      <c r="A1282" s="26" t="s">
        <v>308</v>
      </c>
      <c r="B1282" s="26">
        <v>2007</v>
      </c>
      <c r="C1282" s="26">
        <v>24</v>
      </c>
      <c r="D1282" s="26" t="s">
        <v>22</v>
      </c>
      <c r="E1282" s="26" t="s">
        <v>13</v>
      </c>
      <c r="F1282" s="26">
        <v>5.1790457996552597E-3</v>
      </c>
      <c r="G1282" s="29">
        <v>2.3699266643032483E-3</v>
      </c>
      <c r="H1282" s="35"/>
      <c r="I1282" s="34"/>
      <c r="J1282" s="2"/>
    </row>
    <row r="1283" spans="1:10" hidden="1" x14ac:dyDescent="0.45">
      <c r="A1283" s="26" t="s">
        <v>146</v>
      </c>
      <c r="B1283" s="26">
        <v>1987</v>
      </c>
      <c r="C1283" s="26">
        <v>26</v>
      </c>
      <c r="D1283" s="26" t="s">
        <v>22</v>
      </c>
      <c r="E1283" s="26" t="s">
        <v>13</v>
      </c>
      <c r="F1283" s="26">
        <v>6.9122170896895518E-3</v>
      </c>
      <c r="G1283" s="27">
        <v>2.3577351201169248E-3</v>
      </c>
      <c r="H1283" s="27"/>
      <c r="I1283" s="27"/>
      <c r="J1283" s="2"/>
    </row>
    <row r="1284" spans="1:10" hidden="1" x14ac:dyDescent="0.45">
      <c r="A1284" s="24" t="s">
        <v>146</v>
      </c>
      <c r="B1284" s="24">
        <v>1987</v>
      </c>
      <c r="C1284" s="24">
        <v>26</v>
      </c>
      <c r="D1284" s="24" t="s">
        <v>22</v>
      </c>
      <c r="E1284" s="24" t="s">
        <v>13</v>
      </c>
      <c r="F1284" s="24">
        <v>6.9122170896895518E-3</v>
      </c>
      <c r="G1284" s="25">
        <v>2.3577351201169248E-3</v>
      </c>
      <c r="H1284" s="25"/>
      <c r="I1284" s="25"/>
      <c r="J1284" s="2"/>
    </row>
    <row r="1285" spans="1:10" hidden="1" x14ac:dyDescent="0.45">
      <c r="A1285" s="26" t="s">
        <v>486</v>
      </c>
      <c r="B1285" s="26">
        <v>1964</v>
      </c>
      <c r="C1285" s="26">
        <v>22</v>
      </c>
      <c r="D1285" s="26" t="s">
        <v>65</v>
      </c>
      <c r="E1285" s="26" t="s">
        <v>17</v>
      </c>
      <c r="F1285" s="26">
        <v>8.3298559819612993E-3</v>
      </c>
      <c r="G1285" s="27">
        <v>2.3469012582502569E-3</v>
      </c>
      <c r="H1285" s="27"/>
      <c r="I1285" s="27"/>
      <c r="J1285" s="2"/>
    </row>
    <row r="1286" spans="1:10" hidden="1" x14ac:dyDescent="0.45">
      <c r="A1286" s="24" t="s">
        <v>283</v>
      </c>
      <c r="B1286" s="24">
        <v>1969</v>
      </c>
      <c r="C1286" s="24">
        <v>29</v>
      </c>
      <c r="D1286" s="24" t="s">
        <v>52</v>
      </c>
      <c r="E1286" s="24" t="s">
        <v>17</v>
      </c>
      <c r="F1286" s="24">
        <v>7.798793730942357E-3</v>
      </c>
      <c r="G1286" s="25">
        <v>2.334282808207494E-3</v>
      </c>
      <c r="H1286" s="25"/>
      <c r="I1286" s="25"/>
      <c r="J1286" s="2"/>
    </row>
    <row r="1287" spans="1:10" hidden="1" x14ac:dyDescent="0.45">
      <c r="A1287" s="26" t="s">
        <v>724</v>
      </c>
      <c r="B1287" s="26">
        <v>1968</v>
      </c>
      <c r="C1287" s="26">
        <v>29</v>
      </c>
      <c r="D1287" s="26" t="s">
        <v>62</v>
      </c>
      <c r="E1287" s="26" t="s">
        <v>17</v>
      </c>
      <c r="F1287" s="26">
        <v>3.8779024241630588E-3</v>
      </c>
      <c r="G1287" s="27">
        <v>2.3288952364099607E-3</v>
      </c>
      <c r="H1287" s="27"/>
      <c r="I1287" s="27"/>
      <c r="J1287" s="2"/>
    </row>
    <row r="1288" spans="1:10" hidden="1" x14ac:dyDescent="0.45">
      <c r="A1288" s="26" t="s">
        <v>502</v>
      </c>
      <c r="B1288" s="26">
        <v>2001</v>
      </c>
      <c r="C1288" s="26">
        <v>32</v>
      </c>
      <c r="D1288" s="26" t="s">
        <v>22</v>
      </c>
      <c r="E1288" s="26" t="s">
        <v>13</v>
      </c>
      <c r="F1288" s="26">
        <v>8.5393474067143437E-3</v>
      </c>
      <c r="G1288" s="29">
        <v>2.314696370855004E-3</v>
      </c>
      <c r="H1288" s="35"/>
      <c r="I1288" s="34"/>
      <c r="J1288" s="2"/>
    </row>
    <row r="1289" spans="1:10" hidden="1" x14ac:dyDescent="0.45">
      <c r="A1289" s="26" t="s">
        <v>415</v>
      </c>
      <c r="B1289" s="26">
        <v>1998</v>
      </c>
      <c r="C1289" s="26">
        <v>31</v>
      </c>
      <c r="D1289" s="26" t="s">
        <v>25</v>
      </c>
      <c r="E1289" s="26" t="s">
        <v>17</v>
      </c>
      <c r="F1289" s="26">
        <v>1.2845582064743318E-2</v>
      </c>
      <c r="G1289" s="29">
        <v>2.2731831360355563E-3</v>
      </c>
      <c r="H1289" s="35"/>
      <c r="I1289" s="34"/>
      <c r="J1289" s="2"/>
    </row>
    <row r="1290" spans="1:10" hidden="1" x14ac:dyDescent="0.45">
      <c r="A1290" s="26" t="s">
        <v>762</v>
      </c>
      <c r="B1290" s="26">
        <v>2000</v>
      </c>
      <c r="C1290" s="26">
        <v>29</v>
      </c>
      <c r="D1290" s="26" t="s">
        <v>59</v>
      </c>
      <c r="E1290" s="26" t="s">
        <v>13</v>
      </c>
      <c r="F1290" s="26">
        <v>5.0187798655795379E-3</v>
      </c>
      <c r="G1290" s="29">
        <v>2.2685773628386236E-3</v>
      </c>
      <c r="H1290" s="35"/>
      <c r="I1290" s="34"/>
      <c r="J1290" s="2"/>
    </row>
    <row r="1291" spans="1:10" hidden="1" x14ac:dyDescent="0.45">
      <c r="A1291" s="26" t="s">
        <v>647</v>
      </c>
      <c r="B1291" s="26">
        <v>2019</v>
      </c>
      <c r="C1291" s="26">
        <v>27</v>
      </c>
      <c r="D1291" s="26" t="s">
        <v>313</v>
      </c>
      <c r="E1291" s="26" t="s">
        <v>17</v>
      </c>
      <c r="F1291" s="26">
        <v>4.5920321022720322E-3</v>
      </c>
      <c r="G1291" s="29">
        <v>2.2675527203444485E-3</v>
      </c>
      <c r="H1291" s="35"/>
      <c r="I1291" s="34"/>
      <c r="J1291" s="2"/>
    </row>
    <row r="1292" spans="1:10" hidden="1" x14ac:dyDescent="0.45">
      <c r="A1292" s="26" t="s">
        <v>24</v>
      </c>
      <c r="B1292" s="26">
        <v>2018</v>
      </c>
      <c r="C1292" s="26">
        <v>30</v>
      </c>
      <c r="D1292" s="26" t="s">
        <v>317</v>
      </c>
      <c r="E1292" s="26" t="s">
        <v>17</v>
      </c>
      <c r="F1292" s="26">
        <v>3.413423219157696E-3</v>
      </c>
      <c r="G1292" s="29">
        <v>2.2411298464476803E-3</v>
      </c>
      <c r="H1292" s="35"/>
      <c r="I1292" s="34"/>
      <c r="J1292" s="2"/>
    </row>
    <row r="1293" spans="1:10" hidden="1" x14ac:dyDescent="0.45">
      <c r="A1293" s="26" t="s">
        <v>459</v>
      </c>
      <c r="B1293" s="26">
        <v>1969</v>
      </c>
      <c r="C1293" s="26">
        <v>24</v>
      </c>
      <c r="D1293" s="26" t="s">
        <v>40</v>
      </c>
      <c r="E1293" s="26" t="s">
        <v>13</v>
      </c>
      <c r="F1293" s="26">
        <v>9.4515479164514679E-3</v>
      </c>
      <c r="G1293" s="27">
        <v>2.2374355016201207E-3</v>
      </c>
      <c r="H1293" s="27"/>
      <c r="I1293" s="27"/>
      <c r="J1293" s="2"/>
    </row>
    <row r="1294" spans="1:10" hidden="1" x14ac:dyDescent="0.45">
      <c r="A1294" s="24" t="s">
        <v>765</v>
      </c>
      <c r="B1294" s="24">
        <v>1975</v>
      </c>
      <c r="C1294" s="24">
        <v>30</v>
      </c>
      <c r="D1294" s="24" t="s">
        <v>37</v>
      </c>
      <c r="E1294" s="24" t="s">
        <v>17</v>
      </c>
      <c r="F1294" s="24">
        <v>3.0563735093607071E-3</v>
      </c>
      <c r="G1294" s="25">
        <v>2.2305551315138492E-3</v>
      </c>
      <c r="H1294" s="25"/>
      <c r="I1294" s="25"/>
      <c r="J1294" s="2"/>
    </row>
    <row r="1295" spans="1:10" hidden="1" x14ac:dyDescent="0.45">
      <c r="A1295" s="26" t="s">
        <v>424</v>
      </c>
      <c r="B1295" s="26">
        <v>1999</v>
      </c>
      <c r="C1295" s="26">
        <v>36</v>
      </c>
      <c r="D1295" s="26" t="s">
        <v>425</v>
      </c>
      <c r="E1295" s="26" t="s">
        <v>13</v>
      </c>
      <c r="F1295" s="26">
        <v>7.7347554608407938E-3</v>
      </c>
      <c r="G1295" s="29">
        <v>2.2300575876403068E-3</v>
      </c>
      <c r="H1295" s="35"/>
      <c r="I1295" s="34"/>
      <c r="J1295" s="2"/>
    </row>
    <row r="1296" spans="1:10" hidden="1" x14ac:dyDescent="0.45">
      <c r="A1296" s="26" t="s">
        <v>484</v>
      </c>
      <c r="B1296" s="26">
        <v>2001</v>
      </c>
      <c r="C1296" s="26">
        <v>27</v>
      </c>
      <c r="D1296" s="26" t="s">
        <v>28</v>
      </c>
      <c r="E1296" s="26" t="s">
        <v>17</v>
      </c>
      <c r="F1296" s="26">
        <v>1.336119941523446E-2</v>
      </c>
      <c r="G1296" s="29">
        <v>2.2116089458083343E-3</v>
      </c>
      <c r="H1296" s="35"/>
      <c r="I1296" s="34"/>
      <c r="J1296" s="2"/>
    </row>
    <row r="1297" spans="1:10" hidden="1" x14ac:dyDescent="0.45">
      <c r="A1297" s="26" t="s">
        <v>597</v>
      </c>
      <c r="B1297" s="26">
        <v>1978</v>
      </c>
      <c r="C1297" s="26">
        <v>25</v>
      </c>
      <c r="D1297" s="26" t="s">
        <v>76</v>
      </c>
      <c r="E1297" s="26" t="s">
        <v>13</v>
      </c>
      <c r="F1297" s="26">
        <v>2.3178450851132648E-3</v>
      </c>
      <c r="G1297" s="27">
        <v>2.2021971047019645E-3</v>
      </c>
      <c r="H1297" s="27"/>
      <c r="I1297" s="27"/>
      <c r="J1297" s="2"/>
    </row>
    <row r="1298" spans="1:10" hidden="1" x14ac:dyDescent="0.45">
      <c r="A1298" s="26" t="s">
        <v>598</v>
      </c>
      <c r="B1298" s="26">
        <v>2009</v>
      </c>
      <c r="C1298" s="26">
        <v>26</v>
      </c>
      <c r="D1298" s="26" t="s">
        <v>235</v>
      </c>
      <c r="E1298" s="26" t="s">
        <v>13</v>
      </c>
      <c r="F1298" s="26">
        <v>2.459090289086354E-3</v>
      </c>
      <c r="G1298" s="29">
        <v>2.1793533172742682E-3</v>
      </c>
      <c r="H1298" s="35"/>
      <c r="I1298" s="34"/>
      <c r="J1298" s="2"/>
    </row>
    <row r="1299" spans="1:10" hidden="1" x14ac:dyDescent="0.45">
      <c r="A1299" s="26" t="s">
        <v>299</v>
      </c>
      <c r="B1299" s="26">
        <v>1997</v>
      </c>
      <c r="C1299" s="26">
        <v>28</v>
      </c>
      <c r="D1299" s="26" t="s">
        <v>76</v>
      </c>
      <c r="E1299" s="26" t="s">
        <v>13</v>
      </c>
      <c r="F1299" s="26">
        <v>4.2007460161568397E-3</v>
      </c>
      <c r="G1299" s="29">
        <v>2.1573231815474694E-3</v>
      </c>
      <c r="H1299" s="35"/>
      <c r="I1299" s="34"/>
      <c r="J1299" s="2"/>
    </row>
    <row r="1300" spans="1:10" hidden="1" x14ac:dyDescent="0.45">
      <c r="A1300" s="24" t="s">
        <v>315</v>
      </c>
      <c r="B1300" s="24">
        <v>1976</v>
      </c>
      <c r="C1300" s="24">
        <v>27</v>
      </c>
      <c r="D1300" s="24" t="s">
        <v>127</v>
      </c>
      <c r="E1300" s="24" t="s">
        <v>13</v>
      </c>
      <c r="F1300" s="24">
        <v>2.3349845162892935E-3</v>
      </c>
      <c r="G1300" s="25">
        <v>2.1351279460347775E-3</v>
      </c>
      <c r="H1300" s="25"/>
      <c r="I1300" s="25"/>
      <c r="J1300" s="2"/>
    </row>
    <row r="1301" spans="1:10" hidden="1" x14ac:dyDescent="0.45">
      <c r="A1301" s="26" t="s">
        <v>669</v>
      </c>
      <c r="B1301" s="26">
        <v>1979</v>
      </c>
      <c r="C1301" s="26">
        <v>28</v>
      </c>
      <c r="D1301" s="26" t="s">
        <v>158</v>
      </c>
      <c r="E1301" s="26" t="s">
        <v>13</v>
      </c>
      <c r="F1301" s="26">
        <v>4.4410788052073715E-3</v>
      </c>
      <c r="G1301" s="27">
        <v>2.1242764819281658E-3</v>
      </c>
      <c r="H1301" s="27"/>
      <c r="I1301" s="27"/>
      <c r="J1301" s="2"/>
    </row>
    <row r="1302" spans="1:10" x14ac:dyDescent="0.45">
      <c r="A1302" s="26" t="s">
        <v>522</v>
      </c>
      <c r="B1302" s="26">
        <v>2022</v>
      </c>
      <c r="C1302" s="26">
        <v>25</v>
      </c>
      <c r="D1302" s="26" t="s">
        <v>19</v>
      </c>
      <c r="E1302" s="26" t="s">
        <v>17</v>
      </c>
      <c r="F1302" s="26">
        <v>0.1319440440724215</v>
      </c>
      <c r="G1302" s="29">
        <v>5.7521329508846843E-2</v>
      </c>
      <c r="H1302" s="35"/>
      <c r="I1302" s="34"/>
      <c r="J1302" s="2"/>
    </row>
    <row r="1303" spans="1:10" hidden="1" x14ac:dyDescent="0.45">
      <c r="A1303" s="26" t="s">
        <v>520</v>
      </c>
      <c r="B1303" s="26">
        <v>1976</v>
      </c>
      <c r="C1303" s="26">
        <v>26</v>
      </c>
      <c r="D1303" s="26" t="s">
        <v>28</v>
      </c>
      <c r="E1303" s="26" t="s">
        <v>17</v>
      </c>
      <c r="F1303" s="26">
        <v>4.4141009535474318E-3</v>
      </c>
      <c r="G1303" s="27">
        <v>2.0798513895479566E-3</v>
      </c>
      <c r="H1303" s="27"/>
      <c r="I1303" s="27"/>
      <c r="J1303" s="2"/>
    </row>
    <row r="1304" spans="1:10" hidden="1" x14ac:dyDescent="0.45">
      <c r="A1304" s="24" t="s">
        <v>701</v>
      </c>
      <c r="B1304" s="24">
        <v>1987</v>
      </c>
      <c r="C1304" s="24">
        <v>25</v>
      </c>
      <c r="D1304" s="24" t="s">
        <v>155</v>
      </c>
      <c r="E1304" s="24" t="s">
        <v>13</v>
      </c>
      <c r="F1304" s="24">
        <v>6.0893704377416825E-3</v>
      </c>
      <c r="G1304" s="25">
        <v>2.0770647614469177E-3</v>
      </c>
      <c r="H1304" s="25"/>
      <c r="I1304" s="25"/>
      <c r="J1304" s="2"/>
    </row>
    <row r="1305" spans="1:10" hidden="1" x14ac:dyDescent="0.45">
      <c r="A1305" s="26" t="s">
        <v>326</v>
      </c>
      <c r="B1305" s="26">
        <v>2006</v>
      </c>
      <c r="C1305" s="26">
        <v>29</v>
      </c>
      <c r="D1305" s="26" t="s">
        <v>19</v>
      </c>
      <c r="E1305" s="26" t="s">
        <v>17</v>
      </c>
      <c r="F1305" s="26">
        <v>5.1844431398754892E-3</v>
      </c>
      <c r="G1305" s="29">
        <v>2.0757273984387346E-3</v>
      </c>
      <c r="H1305" s="35"/>
      <c r="I1305" s="34"/>
      <c r="J1305" s="2"/>
    </row>
    <row r="1306" spans="1:10" hidden="1" x14ac:dyDescent="0.45">
      <c r="A1306" s="26" t="s">
        <v>1009</v>
      </c>
      <c r="B1306" s="26">
        <v>2011</v>
      </c>
      <c r="C1306" s="26">
        <v>30</v>
      </c>
      <c r="D1306" s="26" t="s">
        <v>73</v>
      </c>
      <c r="E1306" s="26" t="s">
        <v>17</v>
      </c>
      <c r="F1306" s="26">
        <v>4.3431973103294705E-3</v>
      </c>
      <c r="G1306" s="29">
        <v>2.0660611344963855E-3</v>
      </c>
      <c r="H1306" s="35"/>
      <c r="I1306" s="34"/>
      <c r="J1306" s="2"/>
    </row>
    <row r="1307" spans="1:10" hidden="1" x14ac:dyDescent="0.45">
      <c r="A1307" s="26" t="s">
        <v>51</v>
      </c>
      <c r="B1307" s="26">
        <v>2015</v>
      </c>
      <c r="C1307" s="26">
        <v>23</v>
      </c>
      <c r="D1307" s="26" t="s">
        <v>52</v>
      </c>
      <c r="E1307" s="26" t="s">
        <v>17</v>
      </c>
      <c r="F1307" s="26">
        <v>3.8931969444317245E-3</v>
      </c>
      <c r="G1307" s="29">
        <v>2.0631961947866653E-3</v>
      </c>
      <c r="H1307" s="35"/>
      <c r="I1307" s="34"/>
      <c r="J1307" s="2"/>
    </row>
    <row r="1308" spans="1:10" hidden="1" x14ac:dyDescent="0.45">
      <c r="A1308" s="24" t="s">
        <v>673</v>
      </c>
      <c r="B1308" s="24">
        <v>1988</v>
      </c>
      <c r="C1308" s="24">
        <v>24</v>
      </c>
      <c r="D1308" s="24" t="s">
        <v>73</v>
      </c>
      <c r="E1308" s="24" t="s">
        <v>17</v>
      </c>
      <c r="F1308" s="24">
        <v>2.431668614499902E-3</v>
      </c>
      <c r="G1308" s="25">
        <v>2.0380257434329052E-3</v>
      </c>
      <c r="H1308" s="25"/>
      <c r="I1308" s="25"/>
      <c r="J1308" s="2"/>
    </row>
    <row r="1309" spans="1:10" hidden="1" x14ac:dyDescent="0.45">
      <c r="A1309" s="26" t="s">
        <v>652</v>
      </c>
      <c r="B1309" s="26">
        <v>2017</v>
      </c>
      <c r="C1309" s="26">
        <v>29</v>
      </c>
      <c r="D1309" s="26" t="s">
        <v>653</v>
      </c>
      <c r="E1309" s="26" t="s">
        <v>13</v>
      </c>
      <c r="F1309" s="26">
        <v>4.0030190264920889E-3</v>
      </c>
      <c r="G1309" s="29">
        <v>2.0363273070023065E-3</v>
      </c>
      <c r="H1309" s="35"/>
      <c r="I1309" s="34"/>
      <c r="J1309" s="2"/>
    </row>
    <row r="1310" spans="1:10" hidden="1" x14ac:dyDescent="0.45">
      <c r="A1310" s="26" t="s">
        <v>293</v>
      </c>
      <c r="B1310" s="26">
        <v>2023</v>
      </c>
      <c r="C1310" s="26">
        <v>29</v>
      </c>
      <c r="D1310" s="26" t="s">
        <v>46</v>
      </c>
      <c r="E1310" s="26" t="s">
        <v>13</v>
      </c>
      <c r="F1310" s="26">
        <v>3.8108788001845017E-3</v>
      </c>
      <c r="G1310" s="29">
        <v>2.034507863006367E-3</v>
      </c>
      <c r="H1310" s="35"/>
      <c r="I1310" s="34"/>
      <c r="J1310" s="2"/>
    </row>
    <row r="1311" spans="1:10" hidden="1" x14ac:dyDescent="0.45">
      <c r="A1311" s="26" t="s">
        <v>24</v>
      </c>
      <c r="B1311" s="26">
        <v>2016</v>
      </c>
      <c r="C1311" s="26">
        <v>28</v>
      </c>
      <c r="D1311" s="26" t="s">
        <v>317</v>
      </c>
      <c r="E1311" s="26" t="s">
        <v>17</v>
      </c>
      <c r="F1311" s="26">
        <v>1.0884518489894239E-3</v>
      </c>
      <c r="G1311" s="29">
        <v>2.0149173887200555E-3</v>
      </c>
      <c r="H1311" s="35"/>
      <c r="I1311" s="34"/>
      <c r="J1311" s="2"/>
    </row>
    <row r="1312" spans="1:10" hidden="1" x14ac:dyDescent="0.45">
      <c r="A1312" s="26" t="s">
        <v>24</v>
      </c>
      <c r="B1312" s="26">
        <v>2016</v>
      </c>
      <c r="C1312" s="26">
        <v>28</v>
      </c>
      <c r="D1312" s="26" t="s">
        <v>317</v>
      </c>
      <c r="E1312" s="26" t="s">
        <v>17</v>
      </c>
      <c r="F1312" s="26">
        <v>1.0884518489894239E-3</v>
      </c>
      <c r="G1312" s="29">
        <v>2.0149173887200555E-3</v>
      </c>
      <c r="H1312" s="35"/>
      <c r="I1312" s="34"/>
      <c r="J1312" s="2"/>
    </row>
    <row r="1313" spans="1:10" hidden="1" x14ac:dyDescent="0.45">
      <c r="A1313" s="26" t="s">
        <v>499</v>
      </c>
      <c r="B1313" s="26">
        <v>1947</v>
      </c>
      <c r="C1313" s="26">
        <v>28</v>
      </c>
      <c r="D1313" s="26" t="s">
        <v>500</v>
      </c>
      <c r="E1313" s="26" t="s">
        <v>17</v>
      </c>
      <c r="F1313" s="26">
        <v>2.829926203874403E-3</v>
      </c>
      <c r="G1313" s="27">
        <v>1.9949750803545155E-3</v>
      </c>
      <c r="H1313" s="27"/>
      <c r="I1313" s="27"/>
      <c r="J1313" s="2"/>
    </row>
    <row r="1314" spans="1:10" hidden="1" x14ac:dyDescent="0.45">
      <c r="A1314" s="24" t="s">
        <v>240</v>
      </c>
      <c r="B1314" s="24">
        <v>1956</v>
      </c>
      <c r="C1314" s="24">
        <v>37</v>
      </c>
      <c r="D1314" s="24" t="s">
        <v>40</v>
      </c>
      <c r="E1314" s="24" t="s">
        <v>13</v>
      </c>
      <c r="F1314" s="24">
        <v>2.106126169012843E-3</v>
      </c>
      <c r="G1314" s="25">
        <v>1.9767637176841628E-3</v>
      </c>
      <c r="H1314" s="25"/>
      <c r="I1314" s="25"/>
      <c r="J1314" s="2"/>
    </row>
    <row r="1315" spans="1:10" hidden="1" x14ac:dyDescent="0.45">
      <c r="A1315" s="26" t="s">
        <v>418</v>
      </c>
      <c r="B1315" s="26">
        <v>2014</v>
      </c>
      <c r="C1315" s="26">
        <v>32</v>
      </c>
      <c r="D1315" s="26" t="s">
        <v>59</v>
      </c>
      <c r="E1315" s="26" t="s">
        <v>13</v>
      </c>
      <c r="F1315" s="26">
        <v>6.833653655740823E-3</v>
      </c>
      <c r="G1315" s="29">
        <v>1.9747209591097462E-3</v>
      </c>
      <c r="H1315" s="35"/>
      <c r="I1315" s="34"/>
      <c r="J1315" s="2"/>
    </row>
    <row r="1316" spans="1:10" hidden="1" x14ac:dyDescent="0.45">
      <c r="A1316" s="24" t="s">
        <v>209</v>
      </c>
      <c r="B1316" s="24">
        <v>1959</v>
      </c>
      <c r="C1316" s="24">
        <v>28</v>
      </c>
      <c r="D1316" s="24" t="s">
        <v>25</v>
      </c>
      <c r="E1316" s="24" t="s">
        <v>17</v>
      </c>
      <c r="F1316" s="24">
        <v>7.339451467587574E-3</v>
      </c>
      <c r="G1316" s="25">
        <v>1.9598349030753612E-3</v>
      </c>
      <c r="H1316" s="25"/>
      <c r="I1316" s="25"/>
      <c r="J1316" s="2"/>
    </row>
    <row r="1317" spans="1:10" hidden="1" x14ac:dyDescent="0.45">
      <c r="A1317" s="26" t="s">
        <v>568</v>
      </c>
      <c r="B1317" s="26">
        <v>2001</v>
      </c>
      <c r="C1317" s="26">
        <v>23</v>
      </c>
      <c r="D1317" s="26" t="s">
        <v>94</v>
      </c>
      <c r="E1317" s="26" t="s">
        <v>13</v>
      </c>
      <c r="F1317" s="26">
        <v>7.1598049769982068E-3</v>
      </c>
      <c r="G1317" s="29">
        <v>1.9407542294457365E-3</v>
      </c>
      <c r="H1317" s="35"/>
      <c r="I1317" s="34"/>
      <c r="J1317" s="2"/>
    </row>
    <row r="1318" spans="1:10" hidden="1" x14ac:dyDescent="0.45">
      <c r="A1318" s="24" t="s">
        <v>211</v>
      </c>
      <c r="B1318" s="24">
        <v>1964</v>
      </c>
      <c r="C1318" s="24">
        <v>35</v>
      </c>
      <c r="D1318" s="24" t="s">
        <v>22</v>
      </c>
      <c r="E1318" s="24" t="s">
        <v>13</v>
      </c>
      <c r="F1318" s="24">
        <v>2.63625637766073E-3</v>
      </c>
      <c r="G1318" s="25">
        <v>1.9270113488980762E-3</v>
      </c>
      <c r="H1318" s="25"/>
      <c r="I1318" s="25"/>
      <c r="J1318" s="2"/>
    </row>
    <row r="1319" spans="1:10" hidden="1" x14ac:dyDescent="0.45">
      <c r="A1319" s="26" t="s">
        <v>782</v>
      </c>
      <c r="B1319" s="26">
        <v>1992</v>
      </c>
      <c r="C1319" s="26">
        <v>23</v>
      </c>
      <c r="D1319" s="26" t="s">
        <v>59</v>
      </c>
      <c r="E1319" s="26" t="s">
        <v>13</v>
      </c>
      <c r="F1319" s="26">
        <v>3.511493090131915E-3</v>
      </c>
      <c r="G1319" s="27">
        <v>1.9134261564399885E-3</v>
      </c>
      <c r="H1319" s="27"/>
      <c r="I1319" s="27"/>
      <c r="J1319" s="2"/>
    </row>
    <row r="1320" spans="1:10" hidden="1" x14ac:dyDescent="0.45">
      <c r="A1320" s="24" t="s">
        <v>524</v>
      </c>
      <c r="B1320" s="24">
        <v>1993</v>
      </c>
      <c r="C1320" s="24">
        <v>31</v>
      </c>
      <c r="D1320" s="24" t="s">
        <v>65</v>
      </c>
      <c r="E1320" s="24" t="s">
        <v>17</v>
      </c>
      <c r="F1320" s="24">
        <v>3.6589143562498041E-3</v>
      </c>
      <c r="G1320" s="25">
        <v>1.9129931241687189E-3</v>
      </c>
      <c r="H1320" s="25"/>
      <c r="I1320" s="25"/>
      <c r="J1320" s="2"/>
    </row>
    <row r="1321" spans="1:10" hidden="1" x14ac:dyDescent="0.45">
      <c r="A1321" s="26" t="s">
        <v>303</v>
      </c>
      <c r="B1321" s="26">
        <v>2011</v>
      </c>
      <c r="C1321" s="26">
        <v>30</v>
      </c>
      <c r="D1321" s="26" t="s">
        <v>304</v>
      </c>
      <c r="E1321" s="26" t="s">
        <v>13</v>
      </c>
      <c r="F1321" s="26">
        <v>5.8163473647534344E-3</v>
      </c>
      <c r="G1321" s="29">
        <v>1.8689100133202296E-3</v>
      </c>
      <c r="H1321" s="35"/>
      <c r="I1321" s="34"/>
      <c r="J1321" s="2"/>
    </row>
    <row r="1322" spans="1:10" hidden="1" x14ac:dyDescent="0.45">
      <c r="A1322" s="24" t="s">
        <v>246</v>
      </c>
      <c r="B1322" s="24">
        <v>1947</v>
      </c>
      <c r="C1322" s="24">
        <v>26</v>
      </c>
      <c r="D1322" s="24" t="s">
        <v>25</v>
      </c>
      <c r="E1322" s="24" t="s">
        <v>17</v>
      </c>
      <c r="F1322" s="24">
        <v>2.6129848208517486E-3</v>
      </c>
      <c r="G1322" s="25">
        <v>1.8420408262968266E-3</v>
      </c>
      <c r="H1322" s="25"/>
      <c r="I1322" s="25"/>
      <c r="J1322" s="2"/>
    </row>
    <row r="1323" spans="1:10" hidden="1" x14ac:dyDescent="0.45">
      <c r="A1323" s="26" t="s">
        <v>246</v>
      </c>
      <c r="B1323" s="26">
        <v>1947</v>
      </c>
      <c r="C1323" s="26">
        <v>26</v>
      </c>
      <c r="D1323" s="26" t="s">
        <v>25</v>
      </c>
      <c r="E1323" s="26" t="s">
        <v>17</v>
      </c>
      <c r="F1323" s="26">
        <v>2.6129848208517486E-3</v>
      </c>
      <c r="G1323" s="27">
        <v>1.8420408262968266E-3</v>
      </c>
      <c r="H1323" s="27"/>
      <c r="I1323" s="27"/>
      <c r="J1323" s="2"/>
    </row>
    <row r="1324" spans="1:10" hidden="1" x14ac:dyDescent="0.45">
      <c r="A1324" s="24" t="s">
        <v>497</v>
      </c>
      <c r="B1324" s="24">
        <v>1987</v>
      </c>
      <c r="C1324" s="24">
        <v>26</v>
      </c>
      <c r="D1324" s="24" t="s">
        <v>62</v>
      </c>
      <c r="E1324" s="24" t="s">
        <v>17</v>
      </c>
      <c r="F1324" s="24">
        <v>2.3936685983352306E-3</v>
      </c>
      <c r="G1324" s="25">
        <v>1.8245807309683081E-3</v>
      </c>
      <c r="H1324" s="25"/>
      <c r="I1324" s="25"/>
      <c r="J1324" s="2"/>
    </row>
    <row r="1325" spans="1:10" x14ac:dyDescent="0.45">
      <c r="A1325" s="26" t="s">
        <v>351</v>
      </c>
      <c r="B1325" s="26">
        <v>2022</v>
      </c>
      <c r="C1325" s="26">
        <v>31</v>
      </c>
      <c r="D1325" s="26" t="s">
        <v>25</v>
      </c>
      <c r="E1325" s="26" t="s">
        <v>17</v>
      </c>
      <c r="F1325" s="26">
        <v>9.9048811207165743E-2</v>
      </c>
      <c r="G1325" s="29">
        <v>4.3180572089936406E-2</v>
      </c>
      <c r="H1325" s="35"/>
      <c r="I1325" s="34"/>
      <c r="J1325" s="2"/>
    </row>
    <row r="1326" spans="1:10" hidden="1" x14ac:dyDescent="0.45">
      <c r="A1326" s="26" t="s">
        <v>347</v>
      </c>
      <c r="B1326" s="26">
        <v>2018</v>
      </c>
      <c r="C1326" s="26">
        <v>25</v>
      </c>
      <c r="D1326" s="26" t="s">
        <v>94</v>
      </c>
      <c r="E1326" s="26" t="s">
        <v>13</v>
      </c>
      <c r="F1326" s="26">
        <v>7.0375432944668149E-3</v>
      </c>
      <c r="G1326" s="29">
        <v>1.77756220718231E-3</v>
      </c>
      <c r="H1326" s="35"/>
      <c r="I1326" s="34"/>
      <c r="J1326" s="2"/>
    </row>
    <row r="1327" spans="1:10" hidden="1" x14ac:dyDescent="0.45">
      <c r="A1327" s="26" t="s">
        <v>209</v>
      </c>
      <c r="B1327" s="26">
        <v>1958</v>
      </c>
      <c r="C1327" s="26">
        <v>27</v>
      </c>
      <c r="D1327" s="26" t="s">
        <v>25</v>
      </c>
      <c r="E1327" s="26" t="s">
        <v>17</v>
      </c>
      <c r="F1327" s="26">
        <v>4.0103853409227605E-3</v>
      </c>
      <c r="G1327" s="27">
        <v>1.7707200465002428E-3</v>
      </c>
      <c r="H1327" s="27"/>
      <c r="I1327" s="27"/>
      <c r="J1327" s="2"/>
    </row>
    <row r="1328" spans="1:10" hidden="1" x14ac:dyDescent="0.45">
      <c r="A1328" s="24" t="s">
        <v>427</v>
      </c>
      <c r="B1328" s="24">
        <v>1949</v>
      </c>
      <c r="C1328" s="24">
        <v>33</v>
      </c>
      <c r="D1328" s="24" t="s">
        <v>237</v>
      </c>
      <c r="E1328" s="24" t="s">
        <v>13</v>
      </c>
      <c r="F1328" s="24">
        <v>1.9220653445490155E-3</v>
      </c>
      <c r="G1328" s="25">
        <v>1.7622598282937979E-3</v>
      </c>
      <c r="H1328" s="25"/>
      <c r="I1328" s="25"/>
      <c r="J1328" s="2"/>
    </row>
    <row r="1329" spans="1:10" hidden="1" x14ac:dyDescent="0.45">
      <c r="A1329" s="26" t="s">
        <v>461</v>
      </c>
      <c r="B1329" s="26">
        <v>1978</v>
      </c>
      <c r="C1329" s="26">
        <v>30</v>
      </c>
      <c r="D1329" s="26" t="s">
        <v>37</v>
      </c>
      <c r="E1329" s="26" t="s">
        <v>17</v>
      </c>
      <c r="F1329" s="26">
        <v>1.7993786356581669E-3</v>
      </c>
      <c r="G1329" s="27">
        <v>1.7587458033502404E-3</v>
      </c>
      <c r="H1329" s="27"/>
      <c r="I1329" s="27"/>
      <c r="J1329" s="2"/>
    </row>
    <row r="1330" spans="1:10" hidden="1" x14ac:dyDescent="0.45">
      <c r="A1330" s="26" t="s">
        <v>494</v>
      </c>
      <c r="B1330" s="26">
        <v>2018</v>
      </c>
      <c r="C1330" s="26">
        <v>27</v>
      </c>
      <c r="D1330" s="26" t="s">
        <v>97</v>
      </c>
      <c r="E1330" s="26" t="s">
        <v>13</v>
      </c>
      <c r="F1330" s="26">
        <v>6.8866290295266476E-3</v>
      </c>
      <c r="G1330" s="29">
        <v>1.7394438635135391E-3</v>
      </c>
      <c r="H1330" s="35"/>
      <c r="I1330" s="34"/>
      <c r="J1330" s="2"/>
    </row>
    <row r="1331" spans="1:10" hidden="1" x14ac:dyDescent="0.45">
      <c r="A1331" s="26" t="s">
        <v>319</v>
      </c>
      <c r="B1331" s="26">
        <v>1976</v>
      </c>
      <c r="C1331" s="26">
        <v>32</v>
      </c>
      <c r="D1331" s="26" t="s">
        <v>94</v>
      </c>
      <c r="E1331" s="26" t="s">
        <v>13</v>
      </c>
      <c r="F1331" s="26">
        <v>1.8875184907632804E-3</v>
      </c>
      <c r="G1331" s="27">
        <v>1.7259615428587948E-3</v>
      </c>
      <c r="H1331" s="27"/>
      <c r="I1331" s="27"/>
      <c r="J1331" s="2"/>
    </row>
    <row r="1332" spans="1:10" hidden="1" x14ac:dyDescent="0.45">
      <c r="A1332" s="26" t="s">
        <v>650</v>
      </c>
      <c r="B1332" s="26">
        <v>2010</v>
      </c>
      <c r="C1332" s="26">
        <v>33</v>
      </c>
      <c r="D1332" s="26" t="s">
        <v>65</v>
      </c>
      <c r="E1332" s="26" t="s">
        <v>17</v>
      </c>
      <c r="F1332" s="26">
        <v>3.0927207352406273E-3</v>
      </c>
      <c r="G1332" s="29">
        <v>1.7201183076931232E-3</v>
      </c>
      <c r="H1332" s="35"/>
      <c r="I1332" s="34"/>
      <c r="J1332" s="2"/>
    </row>
    <row r="1333" spans="1:10" hidden="1" x14ac:dyDescent="0.45">
      <c r="A1333" s="26" t="s">
        <v>947</v>
      </c>
      <c r="B1333" s="26">
        <v>1986</v>
      </c>
      <c r="C1333" s="26">
        <v>27</v>
      </c>
      <c r="D1333" s="26" t="s">
        <v>28</v>
      </c>
      <c r="E1333" s="26" t="s">
        <v>17</v>
      </c>
      <c r="F1333" s="26">
        <v>2.1076255074541561E-3</v>
      </c>
      <c r="G1333" s="27">
        <v>1.719315763367742E-3</v>
      </c>
      <c r="H1333" s="27"/>
      <c r="I1333" s="27"/>
      <c r="J1333" s="2"/>
    </row>
    <row r="1334" spans="1:10" hidden="1" x14ac:dyDescent="0.45">
      <c r="A1334" s="24" t="s">
        <v>947</v>
      </c>
      <c r="B1334" s="24">
        <v>1986</v>
      </c>
      <c r="C1334" s="24">
        <v>27</v>
      </c>
      <c r="D1334" s="24" t="s">
        <v>28</v>
      </c>
      <c r="E1334" s="24" t="s">
        <v>17</v>
      </c>
      <c r="F1334" s="24">
        <v>2.1076255074541561E-3</v>
      </c>
      <c r="G1334" s="25">
        <v>1.719315763367742E-3</v>
      </c>
      <c r="H1334" s="25"/>
      <c r="I1334" s="25"/>
      <c r="J1334" s="2"/>
    </row>
    <row r="1335" spans="1:10" hidden="1" x14ac:dyDescent="0.45">
      <c r="A1335" s="26" t="s">
        <v>347</v>
      </c>
      <c r="B1335" s="26">
        <v>2019</v>
      </c>
      <c r="C1335" s="26">
        <v>26</v>
      </c>
      <c r="D1335" s="26" t="s">
        <v>94</v>
      </c>
      <c r="E1335" s="26" t="s">
        <v>13</v>
      </c>
      <c r="F1335" s="26">
        <v>2.6260520316086452E-3</v>
      </c>
      <c r="G1335" s="29">
        <v>1.6865302056269312E-3</v>
      </c>
      <c r="H1335" s="35"/>
      <c r="I1335" s="34"/>
      <c r="J1335" s="2"/>
    </row>
    <row r="1336" spans="1:10" hidden="1" x14ac:dyDescent="0.45">
      <c r="A1336" s="24" t="s">
        <v>212</v>
      </c>
      <c r="B1336" s="24">
        <v>1953</v>
      </c>
      <c r="C1336" s="24">
        <v>21</v>
      </c>
      <c r="D1336" s="24" t="s">
        <v>22</v>
      </c>
      <c r="E1336" s="24" t="s">
        <v>13</v>
      </c>
      <c r="F1336" s="24">
        <v>1.7497357992587869E-3</v>
      </c>
      <c r="G1336" s="25">
        <v>1.6836575260765437E-3</v>
      </c>
      <c r="H1336" s="25"/>
      <c r="I1336" s="25"/>
      <c r="J1336" s="2"/>
    </row>
    <row r="1337" spans="1:10" hidden="1" x14ac:dyDescent="0.45">
      <c r="A1337" s="26" t="s">
        <v>103</v>
      </c>
      <c r="B1337" s="26">
        <v>1998</v>
      </c>
      <c r="C1337" s="26">
        <v>26</v>
      </c>
      <c r="D1337" s="26" t="s">
        <v>70</v>
      </c>
      <c r="E1337" s="26" t="s">
        <v>13</v>
      </c>
      <c r="F1337" s="26">
        <v>8.3538442829991805E-3</v>
      </c>
      <c r="G1337" s="29">
        <v>1.6654008731438249E-3</v>
      </c>
      <c r="H1337" s="35"/>
      <c r="I1337" s="34"/>
      <c r="J1337" s="2"/>
    </row>
    <row r="1338" spans="1:10" hidden="1" x14ac:dyDescent="0.45">
      <c r="A1338" s="24" t="s">
        <v>692</v>
      </c>
      <c r="B1338" s="24">
        <v>1974</v>
      </c>
      <c r="C1338" s="24">
        <v>26</v>
      </c>
      <c r="D1338" s="24" t="s">
        <v>73</v>
      </c>
      <c r="E1338" s="24" t="s">
        <v>17</v>
      </c>
      <c r="F1338" s="24">
        <v>2.5786725165517551E-3</v>
      </c>
      <c r="G1338" s="25">
        <v>1.646298502995468E-3</v>
      </c>
      <c r="H1338" s="25"/>
      <c r="I1338" s="25"/>
      <c r="J1338" s="2"/>
    </row>
    <row r="1339" spans="1:10" hidden="1" x14ac:dyDescent="0.45">
      <c r="A1339" s="26" t="s">
        <v>496</v>
      </c>
      <c r="B1339" s="26">
        <v>2003</v>
      </c>
      <c r="C1339" s="26">
        <v>25</v>
      </c>
      <c r="D1339" s="26" t="s">
        <v>19</v>
      </c>
      <c r="E1339" s="26" t="s">
        <v>17</v>
      </c>
      <c r="F1339" s="26">
        <v>5.7691442377613145E-3</v>
      </c>
      <c r="G1339" s="29">
        <v>1.6439826800143135E-3</v>
      </c>
      <c r="H1339" s="35"/>
      <c r="I1339" s="34"/>
      <c r="J1339" s="2"/>
    </row>
    <row r="1340" spans="1:10" hidden="1" x14ac:dyDescent="0.45">
      <c r="A1340" s="24" t="s">
        <v>962</v>
      </c>
      <c r="B1340" s="24">
        <v>1982</v>
      </c>
      <c r="C1340" s="24">
        <v>26</v>
      </c>
      <c r="D1340" s="24" t="s">
        <v>59</v>
      </c>
      <c r="E1340" s="24" t="s">
        <v>13</v>
      </c>
      <c r="F1340" s="24">
        <v>3.6819139452979083E-3</v>
      </c>
      <c r="G1340" s="25">
        <v>1.6386609622200561E-3</v>
      </c>
      <c r="H1340" s="25"/>
      <c r="I1340" s="25"/>
      <c r="J1340" s="2"/>
    </row>
    <row r="1341" spans="1:10" hidden="1" x14ac:dyDescent="0.45">
      <c r="A1341" s="26" t="s">
        <v>962</v>
      </c>
      <c r="B1341" s="26">
        <v>1982</v>
      </c>
      <c r="C1341" s="26">
        <v>26</v>
      </c>
      <c r="D1341" s="26" t="s">
        <v>59</v>
      </c>
      <c r="E1341" s="26" t="s">
        <v>13</v>
      </c>
      <c r="F1341" s="26">
        <v>3.6819139452979083E-3</v>
      </c>
      <c r="G1341" s="27">
        <v>1.6386609622200561E-3</v>
      </c>
      <c r="H1341" s="27"/>
      <c r="I1341" s="27"/>
      <c r="J1341" s="2"/>
    </row>
    <row r="1342" spans="1:10" hidden="1" x14ac:dyDescent="0.45">
      <c r="A1342" s="24" t="s">
        <v>576</v>
      </c>
      <c r="B1342" s="24">
        <v>1968</v>
      </c>
      <c r="C1342" s="24">
        <v>28</v>
      </c>
      <c r="D1342" s="24" t="s">
        <v>59</v>
      </c>
      <c r="E1342" s="24" t="s">
        <v>13</v>
      </c>
      <c r="F1342" s="24">
        <v>1.2580566070396074E-3</v>
      </c>
      <c r="G1342" s="25">
        <v>1.630658929883498E-3</v>
      </c>
      <c r="H1342" s="25"/>
      <c r="I1342" s="25"/>
      <c r="J1342" s="2"/>
    </row>
    <row r="1343" spans="1:10" hidden="1" x14ac:dyDescent="0.45">
      <c r="A1343" s="26" t="s">
        <v>550</v>
      </c>
      <c r="B1343" s="26">
        <v>2023</v>
      </c>
      <c r="C1343" s="26">
        <v>22</v>
      </c>
      <c r="D1343" s="26" t="s">
        <v>127</v>
      </c>
      <c r="E1343" s="26" t="s">
        <v>13</v>
      </c>
      <c r="F1343" s="26">
        <v>3.0291074656748334E-3</v>
      </c>
      <c r="G1343" s="29">
        <v>1.6171448319239046E-3</v>
      </c>
      <c r="H1343" s="35"/>
      <c r="I1343" s="34"/>
      <c r="J1343" s="2"/>
    </row>
    <row r="1344" spans="1:10" hidden="1" x14ac:dyDescent="0.45">
      <c r="A1344" s="26" t="s">
        <v>456</v>
      </c>
      <c r="B1344" s="26">
        <v>2007</v>
      </c>
      <c r="C1344" s="26">
        <v>22</v>
      </c>
      <c r="D1344" s="26" t="s">
        <v>114</v>
      </c>
      <c r="E1344" s="26" t="s">
        <v>17</v>
      </c>
      <c r="F1344" s="26">
        <v>2.8494833756049741E-3</v>
      </c>
      <c r="G1344" s="29">
        <v>1.6113993483461296E-3</v>
      </c>
      <c r="H1344" s="35"/>
      <c r="I1344" s="34"/>
      <c r="J1344" s="2"/>
    </row>
    <row r="1345" spans="1:10" hidden="1" x14ac:dyDescent="0.45">
      <c r="A1345" s="26" t="s">
        <v>113</v>
      </c>
      <c r="B1345" s="26">
        <v>2002</v>
      </c>
      <c r="C1345" s="26">
        <v>35</v>
      </c>
      <c r="D1345" s="26" t="s">
        <v>114</v>
      </c>
      <c r="E1345" s="26" t="s">
        <v>17</v>
      </c>
      <c r="F1345" s="26">
        <v>4.7178978006048346E-3</v>
      </c>
      <c r="G1345" s="29">
        <v>1.6070345024657658E-3</v>
      </c>
      <c r="H1345" s="35"/>
      <c r="I1345" s="34"/>
      <c r="J1345" s="2"/>
    </row>
    <row r="1346" spans="1:10" hidden="1" x14ac:dyDescent="0.45">
      <c r="A1346" s="26" t="s">
        <v>568</v>
      </c>
      <c r="B1346" s="26">
        <v>2003</v>
      </c>
      <c r="C1346" s="26">
        <v>25</v>
      </c>
      <c r="D1346" s="26" t="s">
        <v>94</v>
      </c>
      <c r="E1346" s="26" t="s">
        <v>13</v>
      </c>
      <c r="F1346" s="26">
        <v>3.0933990481172924E-3</v>
      </c>
      <c r="G1346" s="29">
        <v>1.5988828930625478E-3</v>
      </c>
      <c r="H1346" s="35"/>
      <c r="I1346" s="34"/>
      <c r="J1346" s="2"/>
    </row>
    <row r="1347" spans="1:10" hidden="1" x14ac:dyDescent="0.45">
      <c r="A1347" s="26" t="s">
        <v>42</v>
      </c>
      <c r="B1347" s="26">
        <v>2016</v>
      </c>
      <c r="C1347" s="26">
        <v>24</v>
      </c>
      <c r="D1347" s="26" t="s">
        <v>49</v>
      </c>
      <c r="E1347" s="26" t="s">
        <v>17</v>
      </c>
      <c r="F1347" s="26">
        <v>8.6346670783184914E-4</v>
      </c>
      <c r="G1347" s="29">
        <v>1.5984299956002535E-3</v>
      </c>
      <c r="H1347" s="35"/>
      <c r="I1347" s="34"/>
      <c r="J1347" s="2"/>
    </row>
    <row r="1348" spans="1:10" x14ac:dyDescent="0.45">
      <c r="A1348" s="26" t="s">
        <v>403</v>
      </c>
      <c r="B1348" s="26">
        <v>2022</v>
      </c>
      <c r="C1348" s="26">
        <v>28</v>
      </c>
      <c r="D1348" s="26" t="s">
        <v>313</v>
      </c>
      <c r="E1348" s="26" t="s">
        <v>17</v>
      </c>
      <c r="F1348" s="26">
        <v>5.5469727919878795E-2</v>
      </c>
      <c r="G1348" s="29">
        <v>2.4182163885276407E-2</v>
      </c>
      <c r="H1348" s="35"/>
      <c r="I1348" s="34"/>
      <c r="J1348" s="2"/>
    </row>
    <row r="1349" spans="1:10" hidden="1" x14ac:dyDescent="0.45">
      <c r="A1349" s="26" t="s">
        <v>695</v>
      </c>
      <c r="B1349" s="26">
        <v>1973</v>
      </c>
      <c r="C1349" s="26">
        <v>23</v>
      </c>
      <c r="D1349" s="26" t="s">
        <v>25</v>
      </c>
      <c r="E1349" s="26" t="s">
        <v>17</v>
      </c>
      <c r="F1349" s="26">
        <v>5.3896924365520668E-3</v>
      </c>
      <c r="G1349" s="27">
        <v>1.5886545947304495E-3</v>
      </c>
      <c r="H1349" s="27"/>
      <c r="I1349" s="27"/>
      <c r="J1349" s="2"/>
    </row>
    <row r="1350" spans="1:10" hidden="1" x14ac:dyDescent="0.45">
      <c r="A1350" s="26" t="s">
        <v>481</v>
      </c>
      <c r="B1350" s="26">
        <v>1997</v>
      </c>
      <c r="C1350" s="26">
        <v>28</v>
      </c>
      <c r="D1350" s="26" t="s">
        <v>89</v>
      </c>
      <c r="E1350" s="26" t="s">
        <v>13</v>
      </c>
      <c r="F1350" s="26">
        <v>3.05355682882576E-3</v>
      </c>
      <c r="G1350" s="29">
        <v>1.5681759639029882E-3</v>
      </c>
      <c r="H1350" s="35"/>
      <c r="I1350" s="34"/>
      <c r="J1350" s="2"/>
    </row>
    <row r="1351" spans="1:10" hidden="1" x14ac:dyDescent="0.45">
      <c r="A1351" s="26" t="s">
        <v>481</v>
      </c>
      <c r="B1351" s="26">
        <v>1997</v>
      </c>
      <c r="C1351" s="26">
        <v>28</v>
      </c>
      <c r="D1351" s="26" t="s">
        <v>89</v>
      </c>
      <c r="E1351" s="26" t="s">
        <v>13</v>
      </c>
      <c r="F1351" s="26">
        <v>3.05355682882576E-3</v>
      </c>
      <c r="G1351" s="29">
        <v>1.5681759639029882E-3</v>
      </c>
      <c r="H1351" s="35"/>
      <c r="I1351" s="34"/>
      <c r="J1351" s="2"/>
    </row>
    <row r="1352" spans="1:10" hidden="1" x14ac:dyDescent="0.45">
      <c r="A1352" s="24" t="s">
        <v>126</v>
      </c>
      <c r="B1352" s="24">
        <v>1989</v>
      </c>
      <c r="C1352" s="24">
        <v>28</v>
      </c>
      <c r="D1352" s="24" t="s">
        <v>127</v>
      </c>
      <c r="E1352" s="24" t="s">
        <v>13</v>
      </c>
      <c r="F1352" s="24">
        <v>1.341348710741143E-3</v>
      </c>
      <c r="G1352" s="25">
        <v>1.5476093743888523E-3</v>
      </c>
      <c r="H1352" s="25"/>
      <c r="I1352" s="25"/>
      <c r="J1352" s="2"/>
    </row>
    <row r="1353" spans="1:10" hidden="1" x14ac:dyDescent="0.45">
      <c r="A1353" s="26" t="s">
        <v>506</v>
      </c>
      <c r="B1353" s="26">
        <v>1977</v>
      </c>
      <c r="C1353" s="26">
        <v>28</v>
      </c>
      <c r="D1353" s="26" t="s">
        <v>22</v>
      </c>
      <c r="E1353" s="26" t="s">
        <v>13</v>
      </c>
      <c r="F1353" s="26">
        <v>2.3260568132007936E-3</v>
      </c>
      <c r="G1353" s="27">
        <v>1.5454312556580148E-3</v>
      </c>
      <c r="H1353" s="27"/>
      <c r="I1353" s="27"/>
      <c r="J1353" s="2"/>
    </row>
    <row r="1354" spans="1:10" hidden="1" x14ac:dyDescent="0.45">
      <c r="A1354" s="26" t="s">
        <v>367</v>
      </c>
      <c r="B1354" s="26">
        <v>1997</v>
      </c>
      <c r="C1354" s="26">
        <v>26</v>
      </c>
      <c r="D1354" s="26" t="s">
        <v>235</v>
      </c>
      <c r="E1354" s="26" t="s">
        <v>13</v>
      </c>
      <c r="F1354" s="26">
        <v>2.9996258705465221E-3</v>
      </c>
      <c r="G1354" s="29">
        <v>1.5404793342921098E-3</v>
      </c>
      <c r="H1354" s="35"/>
      <c r="I1354" s="34"/>
      <c r="J1354" s="2"/>
    </row>
    <row r="1355" spans="1:10" hidden="1" x14ac:dyDescent="0.45">
      <c r="A1355" s="26" t="s">
        <v>785</v>
      </c>
      <c r="B1355" s="26">
        <v>2008</v>
      </c>
      <c r="C1355" s="26">
        <v>30</v>
      </c>
      <c r="D1355" s="26" t="s">
        <v>70</v>
      </c>
      <c r="E1355" s="26" t="s">
        <v>13</v>
      </c>
      <c r="F1355" s="26">
        <v>5.9238701976643078E-4</v>
      </c>
      <c r="G1355" s="29">
        <v>1.5308151920214758E-3</v>
      </c>
      <c r="H1355" s="35"/>
      <c r="I1355" s="34"/>
      <c r="J1355" s="2"/>
    </row>
    <row r="1356" spans="1:10" hidden="1" x14ac:dyDescent="0.45">
      <c r="A1356" s="26" t="s">
        <v>502</v>
      </c>
      <c r="B1356" s="26">
        <v>1995</v>
      </c>
      <c r="C1356" s="26">
        <v>26</v>
      </c>
      <c r="D1356" s="26" t="s">
        <v>22</v>
      </c>
      <c r="E1356" s="26" t="s">
        <v>13</v>
      </c>
      <c r="F1356" s="26">
        <v>1.9664085067205499E-3</v>
      </c>
      <c r="G1356" s="29">
        <v>1.4971994445532697E-3</v>
      </c>
      <c r="H1356" s="35"/>
      <c r="I1356" s="34"/>
      <c r="J1356" s="2"/>
    </row>
    <row r="1357" spans="1:10" hidden="1" x14ac:dyDescent="0.45">
      <c r="A1357" s="26" t="s">
        <v>80</v>
      </c>
      <c r="B1357" s="26">
        <v>2016</v>
      </c>
      <c r="C1357" s="26">
        <v>32</v>
      </c>
      <c r="D1357" s="26" t="s">
        <v>40</v>
      </c>
      <c r="E1357" s="26" t="s">
        <v>13</v>
      </c>
      <c r="F1357" s="26">
        <v>6.6776332589710587E-3</v>
      </c>
      <c r="G1357" s="29">
        <v>1.4935533414647563E-3</v>
      </c>
      <c r="H1357" s="35"/>
      <c r="I1357" s="34"/>
      <c r="J1357" s="2"/>
    </row>
    <row r="1358" spans="1:10" hidden="1" x14ac:dyDescent="0.45">
      <c r="A1358" s="24" t="s">
        <v>314</v>
      </c>
      <c r="B1358" s="24">
        <v>1972</v>
      </c>
      <c r="C1358" s="24">
        <v>32</v>
      </c>
      <c r="D1358" s="24" t="s">
        <v>37</v>
      </c>
      <c r="E1358" s="24" t="s">
        <v>17</v>
      </c>
      <c r="F1358" s="24">
        <v>4.7427845764858945E-3</v>
      </c>
      <c r="G1358" s="25">
        <v>1.4934799894456337E-3</v>
      </c>
      <c r="H1358" s="25"/>
      <c r="I1358" s="25"/>
      <c r="J1358" s="2"/>
    </row>
    <row r="1359" spans="1:10" hidden="1" x14ac:dyDescent="0.45">
      <c r="A1359" s="26" t="s">
        <v>484</v>
      </c>
      <c r="B1359" s="26">
        <v>2000</v>
      </c>
      <c r="C1359" s="26">
        <v>26</v>
      </c>
      <c r="D1359" s="26" t="s">
        <v>28</v>
      </c>
      <c r="E1359" s="26" t="s">
        <v>17</v>
      </c>
      <c r="F1359" s="26">
        <v>5.1477673508156909E-3</v>
      </c>
      <c r="G1359" s="29">
        <v>1.4854776713376246E-3</v>
      </c>
      <c r="H1359" s="35"/>
      <c r="I1359" s="34"/>
      <c r="J1359" s="2"/>
    </row>
    <row r="1360" spans="1:10" hidden="1" x14ac:dyDescent="0.45">
      <c r="A1360" s="24" t="s">
        <v>314</v>
      </c>
      <c r="B1360" s="24">
        <v>1962</v>
      </c>
      <c r="C1360" s="24">
        <v>22</v>
      </c>
      <c r="D1360" s="24" t="s">
        <v>37</v>
      </c>
      <c r="E1360" s="24" t="s">
        <v>17</v>
      </c>
      <c r="F1360" s="24">
        <v>6.0960782422682424E-3</v>
      </c>
      <c r="G1360" s="25">
        <v>1.4679254801194129E-3</v>
      </c>
      <c r="H1360" s="25"/>
      <c r="I1360" s="25"/>
      <c r="J1360" s="2"/>
    </row>
    <row r="1361" spans="1:10" hidden="1" x14ac:dyDescent="0.45">
      <c r="A1361" s="26" t="s">
        <v>694</v>
      </c>
      <c r="B1361" s="26">
        <v>2005</v>
      </c>
      <c r="C1361" s="26">
        <v>26</v>
      </c>
      <c r="D1361" s="26" t="s">
        <v>235</v>
      </c>
      <c r="E1361" s="26" t="s">
        <v>13</v>
      </c>
      <c r="F1361" s="26">
        <v>2.0234963711310379E-3</v>
      </c>
      <c r="G1361" s="29">
        <v>1.4651063124149447E-3</v>
      </c>
      <c r="H1361" s="35"/>
      <c r="I1361" s="34"/>
      <c r="J1361" s="2"/>
    </row>
    <row r="1362" spans="1:10" hidden="1" x14ac:dyDescent="0.45">
      <c r="A1362" s="24" t="s">
        <v>461</v>
      </c>
      <c r="B1362" s="24">
        <v>1979</v>
      </c>
      <c r="C1362" s="24">
        <v>31</v>
      </c>
      <c r="D1362" s="24" t="s">
        <v>37</v>
      </c>
      <c r="E1362" s="24" t="s">
        <v>17</v>
      </c>
      <c r="F1362" s="24">
        <v>1.3917460617491994E-3</v>
      </c>
      <c r="G1362" s="25">
        <v>1.4607177358987714E-3</v>
      </c>
      <c r="H1362" s="25"/>
      <c r="I1362" s="25"/>
      <c r="J1362" s="2"/>
    </row>
    <row r="1363" spans="1:10" hidden="1" x14ac:dyDescent="0.45">
      <c r="A1363" s="26" t="s">
        <v>124</v>
      </c>
      <c r="B1363" s="26">
        <v>1993</v>
      </c>
      <c r="C1363" s="26">
        <v>25</v>
      </c>
      <c r="D1363" s="26" t="s">
        <v>46</v>
      </c>
      <c r="E1363" s="26" t="s">
        <v>17</v>
      </c>
      <c r="F1363" s="26">
        <v>2.7833568002325129E-3</v>
      </c>
      <c r="G1363" s="27">
        <v>1.4552246657148929E-3</v>
      </c>
      <c r="H1363" s="27"/>
      <c r="I1363" s="27"/>
      <c r="J1363" s="2"/>
    </row>
    <row r="1364" spans="1:10" hidden="1" x14ac:dyDescent="0.45">
      <c r="A1364" s="24" t="s">
        <v>120</v>
      </c>
      <c r="B1364" s="24">
        <v>1992</v>
      </c>
      <c r="C1364" s="24">
        <v>28</v>
      </c>
      <c r="D1364" s="24" t="s">
        <v>73</v>
      </c>
      <c r="E1364" s="24" t="s">
        <v>17</v>
      </c>
      <c r="F1364" s="24">
        <v>4.3023800699442854E-3</v>
      </c>
      <c r="G1364" s="25">
        <v>1.4437169574067546E-3</v>
      </c>
      <c r="H1364" s="25"/>
      <c r="I1364" s="25"/>
      <c r="J1364" s="2"/>
    </row>
    <row r="1365" spans="1:10" hidden="1" x14ac:dyDescent="0.45">
      <c r="A1365" s="26" t="s">
        <v>344</v>
      </c>
      <c r="B1365" s="26">
        <v>2001</v>
      </c>
      <c r="C1365" s="26">
        <v>24</v>
      </c>
      <c r="D1365" s="26" t="s">
        <v>89</v>
      </c>
      <c r="E1365" s="26" t="s">
        <v>13</v>
      </c>
      <c r="F1365" s="26">
        <v>5.3102488964308628E-3</v>
      </c>
      <c r="G1365" s="29">
        <v>1.4394090395292527E-3</v>
      </c>
      <c r="H1365" s="35"/>
      <c r="I1365" s="34"/>
      <c r="J1365" s="2"/>
    </row>
    <row r="1366" spans="1:10" hidden="1" x14ac:dyDescent="0.45">
      <c r="A1366" s="24" t="s">
        <v>433</v>
      </c>
      <c r="B1366" s="24">
        <v>1964</v>
      </c>
      <c r="C1366" s="24">
        <v>22</v>
      </c>
      <c r="D1366" s="24" t="s">
        <v>59</v>
      </c>
      <c r="E1366" s="24" t="s">
        <v>13</v>
      </c>
      <c r="F1366" s="24">
        <v>1.9619153643117707E-3</v>
      </c>
      <c r="G1366" s="25">
        <v>1.434091617432525E-3</v>
      </c>
      <c r="H1366" s="25"/>
      <c r="I1366" s="25"/>
      <c r="J1366" s="2"/>
    </row>
    <row r="1367" spans="1:10" hidden="1" x14ac:dyDescent="0.45">
      <c r="A1367" s="26" t="s">
        <v>75</v>
      </c>
      <c r="B1367" s="26">
        <v>2010</v>
      </c>
      <c r="C1367" s="26">
        <v>27</v>
      </c>
      <c r="D1367" s="26" t="s">
        <v>76</v>
      </c>
      <c r="E1367" s="26" t="s">
        <v>13</v>
      </c>
      <c r="F1367" s="26">
        <v>3.6093392241945336E-3</v>
      </c>
      <c r="G1367" s="29">
        <v>1.4266564353408978E-3</v>
      </c>
      <c r="H1367" s="35"/>
      <c r="I1367" s="34"/>
      <c r="J1367" s="2"/>
    </row>
    <row r="1368" spans="1:10" hidden="1" x14ac:dyDescent="0.45">
      <c r="A1368" s="26" t="s">
        <v>636</v>
      </c>
      <c r="B1368" s="26">
        <v>2023</v>
      </c>
      <c r="C1368" s="26">
        <v>25</v>
      </c>
      <c r="D1368" s="26" t="s">
        <v>55</v>
      </c>
      <c r="E1368" s="26" t="s">
        <v>13</v>
      </c>
      <c r="F1368" s="26">
        <v>2.6523346839011342E-3</v>
      </c>
      <c r="G1368" s="29">
        <v>1.4159977403270106E-3</v>
      </c>
      <c r="H1368" s="35"/>
      <c r="I1368" s="34"/>
      <c r="J1368" s="2"/>
    </row>
    <row r="1369" spans="1:10" hidden="1" x14ac:dyDescent="0.45">
      <c r="A1369" s="26" t="s">
        <v>725</v>
      </c>
      <c r="B1369" s="26">
        <v>1967</v>
      </c>
      <c r="C1369" s="26">
        <v>30</v>
      </c>
      <c r="D1369" s="26" t="s">
        <v>28</v>
      </c>
      <c r="E1369" s="26" t="s">
        <v>17</v>
      </c>
      <c r="F1369" s="26">
        <v>5.4431892952224448E-3</v>
      </c>
      <c r="G1369" s="27">
        <v>1.411085862725196E-3</v>
      </c>
      <c r="H1369" s="27"/>
      <c r="I1369" s="27"/>
      <c r="J1369" s="2"/>
    </row>
    <row r="1370" spans="1:10" hidden="1" x14ac:dyDescent="0.45">
      <c r="A1370" s="24" t="s">
        <v>630</v>
      </c>
      <c r="B1370" s="24">
        <v>1990</v>
      </c>
      <c r="C1370" s="24">
        <v>26</v>
      </c>
      <c r="D1370" s="24" t="s">
        <v>117</v>
      </c>
      <c r="E1370" s="24" t="s">
        <v>17</v>
      </c>
      <c r="F1370" s="24">
        <v>2.9233609453018757E-3</v>
      </c>
      <c r="G1370" s="25">
        <v>1.4045995278030388E-3</v>
      </c>
      <c r="H1370" s="25"/>
      <c r="I1370" s="25"/>
      <c r="J1370" s="2"/>
    </row>
    <row r="1371" spans="1:10" hidden="1" x14ac:dyDescent="0.45">
      <c r="A1371" s="26" t="s">
        <v>688</v>
      </c>
      <c r="B1371" s="26">
        <v>1947</v>
      </c>
      <c r="C1371" s="26">
        <v>34</v>
      </c>
      <c r="D1371" s="26" t="s">
        <v>22</v>
      </c>
      <c r="E1371" s="26" t="s">
        <v>13</v>
      </c>
      <c r="F1371" s="26">
        <v>1.3734193993921204E-3</v>
      </c>
      <c r="G1371" s="27">
        <v>1.4008982821065565E-3</v>
      </c>
      <c r="H1371" s="27"/>
      <c r="I1371" s="27"/>
      <c r="J1371" s="2"/>
    </row>
    <row r="1372" spans="1:10" hidden="1" x14ac:dyDescent="0.45">
      <c r="A1372" s="24" t="s">
        <v>354</v>
      </c>
      <c r="B1372" s="24">
        <v>1963</v>
      </c>
      <c r="C1372" s="24">
        <v>25</v>
      </c>
      <c r="D1372" s="24" t="s">
        <v>52</v>
      </c>
      <c r="E1372" s="24" t="s">
        <v>17</v>
      </c>
      <c r="F1372" s="24">
        <v>5.0641079128842656E-3</v>
      </c>
      <c r="G1372" s="25">
        <v>1.3904209505139005E-3</v>
      </c>
      <c r="H1372" s="25"/>
      <c r="I1372" s="25"/>
      <c r="J1372" s="2"/>
    </row>
    <row r="1373" spans="1:10" hidden="1" x14ac:dyDescent="0.45">
      <c r="A1373" s="26" t="s">
        <v>316</v>
      </c>
      <c r="B1373" s="26">
        <v>1977</v>
      </c>
      <c r="C1373" s="26">
        <v>25</v>
      </c>
      <c r="D1373" s="26" t="s">
        <v>117</v>
      </c>
      <c r="E1373" s="26" t="s">
        <v>17</v>
      </c>
      <c r="F1373" s="26">
        <v>1.8591655371178373E-3</v>
      </c>
      <c r="G1373" s="27">
        <v>1.3826827809227634E-3</v>
      </c>
      <c r="H1373" s="27"/>
      <c r="I1373" s="27"/>
      <c r="J1373" s="2"/>
    </row>
    <row r="1374" spans="1:10" hidden="1" x14ac:dyDescent="0.45">
      <c r="A1374" s="24" t="s">
        <v>325</v>
      </c>
      <c r="B1374" s="24">
        <v>1957</v>
      </c>
      <c r="C1374" s="24">
        <v>33</v>
      </c>
      <c r="D1374" s="24" t="s">
        <v>31</v>
      </c>
      <c r="E1374" s="24" t="s">
        <v>13</v>
      </c>
      <c r="F1374" s="24">
        <v>2.7827014102182967E-3</v>
      </c>
      <c r="G1374" s="25">
        <v>1.3763607365924052E-3</v>
      </c>
      <c r="H1374" s="25"/>
      <c r="I1374" s="25"/>
      <c r="J1374" s="2"/>
    </row>
    <row r="1375" spans="1:10" hidden="1" x14ac:dyDescent="0.45">
      <c r="A1375" s="26" t="s">
        <v>331</v>
      </c>
      <c r="B1375" s="26">
        <v>1962</v>
      </c>
      <c r="C1375" s="26">
        <v>23</v>
      </c>
      <c r="D1375" s="26" t="s">
        <v>28</v>
      </c>
      <c r="E1375" s="26" t="s">
        <v>17</v>
      </c>
      <c r="F1375" s="26">
        <v>5.6773766125274962E-3</v>
      </c>
      <c r="G1375" s="27">
        <v>1.3671028255474345E-3</v>
      </c>
      <c r="H1375" s="27"/>
      <c r="I1375" s="27"/>
      <c r="J1375" s="2"/>
    </row>
    <row r="1376" spans="1:10" hidden="1" x14ac:dyDescent="0.45">
      <c r="A1376" s="24" t="s">
        <v>755</v>
      </c>
      <c r="B1376" s="24">
        <v>1972</v>
      </c>
      <c r="C1376" s="24">
        <v>24</v>
      </c>
      <c r="D1376" s="24" t="s">
        <v>62</v>
      </c>
      <c r="E1376" s="24" t="s">
        <v>17</v>
      </c>
      <c r="F1376" s="24">
        <v>4.3395909475466028E-3</v>
      </c>
      <c r="G1376" s="25">
        <v>1.3665162602308938E-3</v>
      </c>
      <c r="H1376" s="25"/>
      <c r="I1376" s="25"/>
      <c r="J1376" s="2"/>
    </row>
    <row r="1377" spans="1:10" hidden="1" x14ac:dyDescent="0.45">
      <c r="A1377" s="26" t="s">
        <v>340</v>
      </c>
      <c r="B1377" s="26">
        <v>1988</v>
      </c>
      <c r="C1377" s="26">
        <v>23</v>
      </c>
      <c r="D1377" s="26" t="s">
        <v>40</v>
      </c>
      <c r="E1377" s="26" t="s">
        <v>13</v>
      </c>
      <c r="F1377" s="26">
        <v>4.0580734873973817E-3</v>
      </c>
      <c r="G1377" s="27">
        <v>1.3538617969361829E-3</v>
      </c>
      <c r="H1377" s="27"/>
      <c r="I1377" s="27"/>
      <c r="J1377" s="2"/>
    </row>
    <row r="1378" spans="1:10" hidden="1" x14ac:dyDescent="0.45">
      <c r="A1378" s="26" t="s">
        <v>975</v>
      </c>
      <c r="B1378" s="26">
        <v>2007</v>
      </c>
      <c r="C1378" s="26">
        <v>33</v>
      </c>
      <c r="D1378" s="26" t="s">
        <v>40</v>
      </c>
      <c r="E1378" s="26" t="s">
        <v>13</v>
      </c>
      <c r="F1378" s="26">
        <v>2.9476852614091953E-3</v>
      </c>
      <c r="G1378" s="29">
        <v>1.3488581042191881E-3</v>
      </c>
      <c r="H1378" s="35"/>
      <c r="I1378" s="34"/>
      <c r="J1378" s="2"/>
    </row>
    <row r="1379" spans="1:10" hidden="1" x14ac:dyDescent="0.45">
      <c r="A1379" s="26" t="s">
        <v>975</v>
      </c>
      <c r="B1379" s="26">
        <v>2007</v>
      </c>
      <c r="C1379" s="26">
        <v>33</v>
      </c>
      <c r="D1379" s="26" t="s">
        <v>40</v>
      </c>
      <c r="E1379" s="26" t="s">
        <v>13</v>
      </c>
      <c r="F1379" s="26">
        <v>2.9476852614091953E-3</v>
      </c>
      <c r="G1379" s="29">
        <v>1.3488581042191881E-3</v>
      </c>
      <c r="H1379" s="35"/>
      <c r="I1379" s="34"/>
      <c r="J1379" s="2"/>
    </row>
    <row r="1380" spans="1:10" hidden="1" x14ac:dyDescent="0.45">
      <c r="A1380" s="24" t="s">
        <v>813</v>
      </c>
      <c r="B1380" s="24">
        <v>1977</v>
      </c>
      <c r="C1380" s="24">
        <v>30</v>
      </c>
      <c r="D1380" s="24" t="s">
        <v>43</v>
      </c>
      <c r="E1380" s="24" t="s">
        <v>13</v>
      </c>
      <c r="F1380" s="24">
        <v>2.0250973786091623E-3</v>
      </c>
      <c r="G1380" s="25">
        <v>1.3454739226025729E-3</v>
      </c>
      <c r="H1380" s="25"/>
      <c r="I1380" s="25"/>
      <c r="J1380" s="2"/>
    </row>
    <row r="1381" spans="1:10" hidden="1" x14ac:dyDescent="0.45">
      <c r="A1381" s="26" t="s">
        <v>209</v>
      </c>
      <c r="B1381" s="26">
        <v>1963</v>
      </c>
      <c r="C1381" s="26">
        <v>32</v>
      </c>
      <c r="D1381" s="26" t="s">
        <v>25</v>
      </c>
      <c r="E1381" s="26" t="s">
        <v>17</v>
      </c>
      <c r="F1381" s="26">
        <v>4.8907232585394837E-3</v>
      </c>
      <c r="G1381" s="27">
        <v>1.3428157927949588E-3</v>
      </c>
      <c r="H1381" s="27"/>
      <c r="I1381" s="27"/>
      <c r="J1381" s="2"/>
    </row>
    <row r="1382" spans="1:10" hidden="1" x14ac:dyDescent="0.45">
      <c r="A1382" s="24" t="s">
        <v>676</v>
      </c>
      <c r="B1382" s="24">
        <v>1978</v>
      </c>
      <c r="C1382" s="24">
        <v>23</v>
      </c>
      <c r="D1382" s="24" t="s">
        <v>301</v>
      </c>
      <c r="E1382" s="24" t="s">
        <v>17</v>
      </c>
      <c r="F1382" s="24">
        <v>1.3659410177331221E-3</v>
      </c>
      <c r="G1382" s="25">
        <v>1.3350958964139135E-3</v>
      </c>
      <c r="H1382" s="25"/>
      <c r="I1382" s="25"/>
      <c r="J1382" s="2"/>
    </row>
    <row r="1383" spans="1:10" hidden="1" x14ac:dyDescent="0.45">
      <c r="A1383" s="26" t="s">
        <v>696</v>
      </c>
      <c r="B1383" s="26">
        <v>1949</v>
      </c>
      <c r="C1383" s="26">
        <v>24</v>
      </c>
      <c r="D1383" s="26" t="s">
        <v>28</v>
      </c>
      <c r="E1383" s="26" t="s">
        <v>17</v>
      </c>
      <c r="F1383" s="26">
        <v>3.1389186115024538E-3</v>
      </c>
      <c r="G1383" s="27">
        <v>1.3324745608241809E-3</v>
      </c>
      <c r="H1383" s="27"/>
      <c r="I1383" s="27"/>
      <c r="J1383" s="2"/>
    </row>
    <row r="1384" spans="1:10" hidden="1" x14ac:dyDescent="0.45">
      <c r="A1384" s="26" t="s">
        <v>731</v>
      </c>
      <c r="B1384" s="26">
        <v>1998</v>
      </c>
      <c r="C1384" s="26">
        <v>29</v>
      </c>
      <c r="D1384" s="26" t="s">
        <v>46</v>
      </c>
      <c r="E1384" s="26" t="s">
        <v>17</v>
      </c>
      <c r="F1384" s="26">
        <v>7.460666460018214E-3</v>
      </c>
      <c r="G1384" s="29">
        <v>1.3202563414426625E-3</v>
      </c>
      <c r="H1384" s="35"/>
      <c r="I1384" s="34"/>
      <c r="J1384" s="2"/>
    </row>
    <row r="1385" spans="1:10" hidden="1" x14ac:dyDescent="0.45">
      <c r="A1385" s="26" t="s">
        <v>80</v>
      </c>
      <c r="B1385" s="26">
        <v>2009</v>
      </c>
      <c r="C1385" s="26">
        <v>25</v>
      </c>
      <c r="D1385" s="26" t="s">
        <v>40</v>
      </c>
      <c r="E1385" s="26" t="s">
        <v>13</v>
      </c>
      <c r="F1385" s="26">
        <v>1.4866144426129027E-3</v>
      </c>
      <c r="G1385" s="29">
        <v>1.3175027087842302E-3</v>
      </c>
      <c r="H1385" s="35"/>
      <c r="I1385" s="34"/>
      <c r="J1385" s="2"/>
    </row>
    <row r="1386" spans="1:10" hidden="1" x14ac:dyDescent="0.45">
      <c r="A1386" s="24" t="s">
        <v>323</v>
      </c>
      <c r="B1386" s="24">
        <v>1988</v>
      </c>
      <c r="C1386" s="24">
        <v>30</v>
      </c>
      <c r="D1386" s="24" t="s">
        <v>59</v>
      </c>
      <c r="E1386" s="24" t="s">
        <v>13</v>
      </c>
      <c r="F1386" s="24">
        <v>3.9421381022289419E-3</v>
      </c>
      <c r="G1386" s="25">
        <v>1.3151832246086773E-3</v>
      </c>
      <c r="H1386" s="25"/>
      <c r="I1386" s="25"/>
      <c r="J1386" s="2"/>
    </row>
    <row r="1387" spans="1:10" hidden="1" x14ac:dyDescent="0.45">
      <c r="A1387" s="26" t="s">
        <v>485</v>
      </c>
      <c r="B1387" s="26">
        <v>1962</v>
      </c>
      <c r="C1387" s="26">
        <v>27</v>
      </c>
      <c r="D1387" s="26" t="s">
        <v>65</v>
      </c>
      <c r="E1387" s="26" t="s">
        <v>17</v>
      </c>
      <c r="F1387" s="26">
        <v>5.425787620161336E-3</v>
      </c>
      <c r="G1387" s="27">
        <v>1.3065206155208058E-3</v>
      </c>
      <c r="H1387" s="27"/>
      <c r="I1387" s="27"/>
      <c r="J1387" s="2"/>
    </row>
    <row r="1388" spans="1:10" hidden="1" x14ac:dyDescent="0.45">
      <c r="A1388" s="24" t="s">
        <v>195</v>
      </c>
      <c r="B1388" s="24">
        <v>1969</v>
      </c>
      <c r="C1388" s="24">
        <v>29</v>
      </c>
      <c r="D1388" s="24" t="s">
        <v>40</v>
      </c>
      <c r="E1388" s="24" t="s">
        <v>13</v>
      </c>
      <c r="F1388" s="24">
        <v>5.5006270842968144E-3</v>
      </c>
      <c r="G1388" s="25">
        <v>1.3021463180815753E-3</v>
      </c>
      <c r="H1388" s="25"/>
      <c r="I1388" s="25"/>
      <c r="J1388" s="2"/>
    </row>
    <row r="1389" spans="1:10" hidden="1" x14ac:dyDescent="0.45">
      <c r="A1389" s="26" t="s">
        <v>58</v>
      </c>
      <c r="B1389" s="26">
        <v>2015</v>
      </c>
      <c r="C1389" s="26">
        <v>32</v>
      </c>
      <c r="D1389" s="26" t="s">
        <v>59</v>
      </c>
      <c r="E1389" s="26" t="s">
        <v>13</v>
      </c>
      <c r="F1389" s="26">
        <v>4.3635479677051631E-3</v>
      </c>
      <c r="G1389" s="29">
        <v>1.3004210405337382E-3</v>
      </c>
      <c r="H1389" s="35"/>
      <c r="I1389" s="34"/>
      <c r="J1389" s="2"/>
    </row>
    <row r="1390" spans="1:10" hidden="1" x14ac:dyDescent="0.45">
      <c r="A1390" s="24" t="s">
        <v>289</v>
      </c>
      <c r="B1390" s="24">
        <v>1991</v>
      </c>
      <c r="C1390" s="24">
        <v>33</v>
      </c>
      <c r="D1390" s="24" t="s">
        <v>40</v>
      </c>
      <c r="E1390" s="24" t="s">
        <v>13</v>
      </c>
      <c r="F1390" s="24">
        <v>4.3835830359490588E-3</v>
      </c>
      <c r="G1390" s="25">
        <v>1.2900545102453064E-3</v>
      </c>
      <c r="H1390" s="25"/>
      <c r="I1390" s="25"/>
      <c r="J1390" s="2"/>
    </row>
    <row r="1391" spans="1:10" hidden="1" x14ac:dyDescent="0.45">
      <c r="A1391" s="26" t="s">
        <v>656</v>
      </c>
      <c r="B1391" s="26">
        <v>2004</v>
      </c>
      <c r="C1391" s="26">
        <v>26</v>
      </c>
      <c r="D1391" s="26" t="s">
        <v>31</v>
      </c>
      <c r="E1391" s="26" t="s">
        <v>13</v>
      </c>
      <c r="F1391" s="26">
        <v>2.4144457065612308E-3</v>
      </c>
      <c r="G1391" s="29">
        <v>1.2820325576663667E-3</v>
      </c>
      <c r="H1391" s="35"/>
      <c r="I1391" s="34"/>
      <c r="J1391" s="2"/>
    </row>
    <row r="1392" spans="1:10" hidden="1" x14ac:dyDescent="0.45">
      <c r="A1392" s="26" t="s">
        <v>594</v>
      </c>
      <c r="B1392" s="26">
        <v>2003</v>
      </c>
      <c r="C1392" s="26">
        <v>32</v>
      </c>
      <c r="D1392" s="26" t="s">
        <v>22</v>
      </c>
      <c r="E1392" s="26" t="s">
        <v>13</v>
      </c>
      <c r="F1392" s="26">
        <v>2.4798460545411207E-3</v>
      </c>
      <c r="G1392" s="29">
        <v>1.2817562080933672E-3</v>
      </c>
      <c r="H1392" s="35"/>
      <c r="I1392" s="34"/>
      <c r="J1392" s="2"/>
    </row>
    <row r="1393" spans="1:10" hidden="1" x14ac:dyDescent="0.45">
      <c r="A1393" s="26" t="s">
        <v>306</v>
      </c>
      <c r="B1393" s="26">
        <v>1982</v>
      </c>
      <c r="C1393" s="26">
        <v>26</v>
      </c>
      <c r="D1393" s="26" t="s">
        <v>155</v>
      </c>
      <c r="E1393" s="26" t="s">
        <v>13</v>
      </c>
      <c r="F1393" s="26">
        <v>2.8417375808750282E-3</v>
      </c>
      <c r="G1393" s="27">
        <v>1.2647347297729398E-3</v>
      </c>
      <c r="H1393" s="27"/>
      <c r="I1393" s="27"/>
      <c r="J1393" s="2"/>
    </row>
    <row r="1394" spans="1:10" hidden="1" x14ac:dyDescent="0.45">
      <c r="A1394" s="24" t="s">
        <v>660</v>
      </c>
      <c r="B1394" s="24">
        <v>1968</v>
      </c>
      <c r="C1394" s="24">
        <v>27</v>
      </c>
      <c r="D1394" s="24" t="s">
        <v>52</v>
      </c>
      <c r="E1394" s="24" t="s">
        <v>17</v>
      </c>
      <c r="F1394" s="24">
        <v>2.0998350293586995E-3</v>
      </c>
      <c r="G1394" s="25">
        <v>1.261067263232051E-3</v>
      </c>
      <c r="H1394" s="25"/>
      <c r="I1394" s="25"/>
      <c r="J1394" s="2"/>
    </row>
    <row r="1395" spans="1:10" hidden="1" x14ac:dyDescent="0.45">
      <c r="A1395" s="26" t="s">
        <v>778</v>
      </c>
      <c r="B1395" s="26">
        <v>1974</v>
      </c>
      <c r="C1395" s="26">
        <v>25</v>
      </c>
      <c r="D1395" s="26" t="s">
        <v>62</v>
      </c>
      <c r="E1395" s="26" t="s">
        <v>17</v>
      </c>
      <c r="F1395" s="26">
        <v>1.9641231503100252E-3</v>
      </c>
      <c r="G1395" s="27">
        <v>1.2539525594270004E-3</v>
      </c>
      <c r="H1395" s="27"/>
      <c r="I1395" s="27"/>
      <c r="J1395" s="2"/>
    </row>
    <row r="1396" spans="1:10" hidden="1" x14ac:dyDescent="0.45">
      <c r="A1396" s="24" t="s">
        <v>207</v>
      </c>
      <c r="B1396" s="24">
        <v>1968</v>
      </c>
      <c r="C1396" s="24">
        <v>31</v>
      </c>
      <c r="D1396" s="24" t="s">
        <v>127</v>
      </c>
      <c r="E1396" s="24" t="s">
        <v>13</v>
      </c>
      <c r="F1396" s="24">
        <v>9.6014111562378102E-4</v>
      </c>
      <c r="G1396" s="25">
        <v>1.2445089317756994E-3</v>
      </c>
      <c r="H1396" s="25"/>
      <c r="I1396" s="25"/>
      <c r="J1396" s="2"/>
    </row>
    <row r="1397" spans="1:10" hidden="1" x14ac:dyDescent="0.45">
      <c r="A1397" s="26" t="s">
        <v>435</v>
      </c>
      <c r="B1397" s="26">
        <v>1984</v>
      </c>
      <c r="C1397" s="26">
        <v>32</v>
      </c>
      <c r="D1397" s="26" t="s">
        <v>70</v>
      </c>
      <c r="E1397" s="26" t="s">
        <v>13</v>
      </c>
      <c r="F1397" s="26">
        <v>1.9609878523924179E-3</v>
      </c>
      <c r="G1397" s="27">
        <v>1.2169489209395146E-3</v>
      </c>
      <c r="H1397" s="27"/>
      <c r="I1397" s="27"/>
      <c r="J1397" s="2"/>
    </row>
    <row r="1398" spans="1:10" hidden="1" x14ac:dyDescent="0.45">
      <c r="A1398" s="26" t="s">
        <v>396</v>
      </c>
      <c r="B1398" s="26">
        <v>2001</v>
      </c>
      <c r="C1398" s="26">
        <v>31</v>
      </c>
      <c r="D1398" s="26" t="s">
        <v>25</v>
      </c>
      <c r="E1398" s="26" t="s">
        <v>17</v>
      </c>
      <c r="F1398" s="26">
        <v>7.2303957385631487E-3</v>
      </c>
      <c r="G1398" s="29">
        <v>1.1968093133096999E-3</v>
      </c>
      <c r="H1398" s="35"/>
      <c r="I1398" s="34"/>
      <c r="J1398" s="2"/>
    </row>
    <row r="1399" spans="1:10" hidden="1" x14ac:dyDescent="0.45">
      <c r="A1399" s="26" t="s">
        <v>658</v>
      </c>
      <c r="B1399" s="26">
        <v>2003</v>
      </c>
      <c r="C1399" s="26">
        <v>32</v>
      </c>
      <c r="D1399" s="26" t="s">
        <v>40</v>
      </c>
      <c r="E1399" s="26" t="s">
        <v>13</v>
      </c>
      <c r="F1399" s="26">
        <v>2.3030102910582377E-3</v>
      </c>
      <c r="G1399" s="29">
        <v>1.1903552369556415E-3</v>
      </c>
      <c r="H1399" s="35"/>
      <c r="I1399" s="34"/>
      <c r="J1399" s="2"/>
    </row>
    <row r="1400" spans="1:10" hidden="1" x14ac:dyDescent="0.45">
      <c r="A1400" s="24" t="s">
        <v>331</v>
      </c>
      <c r="B1400" s="24">
        <v>1965</v>
      </c>
      <c r="C1400" s="24">
        <v>26</v>
      </c>
      <c r="D1400" s="24" t="s">
        <v>28</v>
      </c>
      <c r="E1400" s="24" t="s">
        <v>17</v>
      </c>
      <c r="F1400" s="24">
        <v>4.1398274283788337E-3</v>
      </c>
      <c r="G1400" s="25">
        <v>1.1879259624601568E-3</v>
      </c>
      <c r="H1400" s="25"/>
      <c r="I1400" s="25"/>
      <c r="J1400" s="2"/>
    </row>
    <row r="1401" spans="1:10" hidden="1" x14ac:dyDescent="0.45">
      <c r="A1401" s="26" t="s">
        <v>173</v>
      </c>
      <c r="B1401" s="26">
        <v>1965</v>
      </c>
      <c r="C1401" s="26">
        <v>21</v>
      </c>
      <c r="D1401" s="26" t="s">
        <v>46</v>
      </c>
      <c r="E1401" s="26" t="s">
        <v>17</v>
      </c>
      <c r="F1401" s="26">
        <v>4.1395273402143424E-3</v>
      </c>
      <c r="G1401" s="27">
        <v>1.1878398519814489E-3</v>
      </c>
      <c r="H1401" s="27"/>
      <c r="I1401" s="27"/>
      <c r="J1401" s="2"/>
    </row>
    <row r="1402" spans="1:10" hidden="1" x14ac:dyDescent="0.45">
      <c r="A1402" s="24" t="s">
        <v>537</v>
      </c>
      <c r="B1402" s="24">
        <v>1991</v>
      </c>
      <c r="C1402" s="24">
        <v>32</v>
      </c>
      <c r="D1402" s="24" t="s">
        <v>94</v>
      </c>
      <c r="E1402" s="24" t="s">
        <v>13</v>
      </c>
      <c r="F1402" s="24">
        <v>3.9667937779067379E-3</v>
      </c>
      <c r="G1402" s="25">
        <v>1.167396662144824E-3</v>
      </c>
      <c r="H1402" s="25"/>
      <c r="I1402" s="25"/>
      <c r="J1402" s="2"/>
    </row>
    <row r="1403" spans="1:10" hidden="1" x14ac:dyDescent="0.45">
      <c r="A1403" s="26" t="s">
        <v>457</v>
      </c>
      <c r="B1403" s="26">
        <v>1989</v>
      </c>
      <c r="C1403" s="26">
        <v>32</v>
      </c>
      <c r="D1403" s="26" t="s">
        <v>59</v>
      </c>
      <c r="E1403" s="26" t="s">
        <v>13</v>
      </c>
      <c r="F1403" s="26">
        <v>1.0014466046176496E-3</v>
      </c>
      <c r="G1403" s="27">
        <v>1.1554401482965714E-3</v>
      </c>
      <c r="H1403" s="27"/>
      <c r="I1403" s="27"/>
      <c r="J1403" s="2"/>
    </row>
    <row r="1404" spans="1:10" hidden="1" x14ac:dyDescent="0.45">
      <c r="A1404" s="24" t="s">
        <v>319</v>
      </c>
      <c r="B1404" s="24">
        <v>1978</v>
      </c>
      <c r="C1404" s="24">
        <v>34</v>
      </c>
      <c r="D1404" s="24" t="s">
        <v>43</v>
      </c>
      <c r="E1404" s="24" t="s">
        <v>13</v>
      </c>
      <c r="F1404" s="24">
        <v>1.1973455567282931E-3</v>
      </c>
      <c r="G1404" s="25">
        <v>1.1376044651517157E-3</v>
      </c>
      <c r="H1404" s="25"/>
      <c r="I1404" s="25"/>
      <c r="J1404" s="2"/>
    </row>
    <row r="1405" spans="1:10" hidden="1" x14ac:dyDescent="0.45">
      <c r="A1405" s="26" t="s">
        <v>461</v>
      </c>
      <c r="B1405" s="26">
        <v>1976</v>
      </c>
      <c r="C1405" s="26">
        <v>28</v>
      </c>
      <c r="D1405" s="26" t="s">
        <v>37</v>
      </c>
      <c r="E1405" s="26" t="s">
        <v>17</v>
      </c>
      <c r="F1405" s="26">
        <v>2.4105069545428078E-3</v>
      </c>
      <c r="G1405" s="27">
        <v>1.1357910232867988E-3</v>
      </c>
      <c r="H1405" s="27"/>
      <c r="I1405" s="27"/>
      <c r="J1405" s="2"/>
    </row>
    <row r="1406" spans="1:10" hidden="1" x14ac:dyDescent="0.45">
      <c r="A1406" s="26" t="s">
        <v>618</v>
      </c>
      <c r="B1406" s="26">
        <v>1998</v>
      </c>
      <c r="C1406" s="26">
        <v>35</v>
      </c>
      <c r="D1406" s="26" t="s">
        <v>22</v>
      </c>
      <c r="E1406" s="26" t="s">
        <v>13</v>
      </c>
      <c r="F1406" s="26">
        <v>5.6684107511412313E-3</v>
      </c>
      <c r="G1406" s="29">
        <v>1.1300397630705247E-3</v>
      </c>
      <c r="H1406" s="35"/>
      <c r="I1406" s="34"/>
      <c r="J1406" s="2"/>
    </row>
    <row r="1407" spans="1:10" hidden="1" x14ac:dyDescent="0.45">
      <c r="A1407" s="26" t="s">
        <v>353</v>
      </c>
      <c r="B1407" s="26">
        <v>2009</v>
      </c>
      <c r="C1407" s="26">
        <v>33</v>
      </c>
      <c r="D1407" s="26" t="s">
        <v>52</v>
      </c>
      <c r="E1407" s="26" t="s">
        <v>17</v>
      </c>
      <c r="F1407" s="26">
        <v>2.7202009688721252E-3</v>
      </c>
      <c r="G1407" s="29">
        <v>1.1196118649423139E-3</v>
      </c>
      <c r="H1407" s="35"/>
      <c r="I1407" s="34"/>
      <c r="J1407" s="2"/>
    </row>
    <row r="1408" spans="1:10" hidden="1" x14ac:dyDescent="0.45">
      <c r="A1408" s="26" t="s">
        <v>124</v>
      </c>
      <c r="B1408" s="26">
        <v>2001</v>
      </c>
      <c r="C1408" s="26">
        <v>33</v>
      </c>
      <c r="D1408" s="26" t="s">
        <v>46</v>
      </c>
      <c r="E1408" s="26" t="s">
        <v>17</v>
      </c>
      <c r="F1408" s="26">
        <v>6.7558647717117217E-3</v>
      </c>
      <c r="G1408" s="29">
        <v>1.1182627024302096E-3</v>
      </c>
      <c r="H1408" s="35"/>
      <c r="I1408" s="34"/>
      <c r="J1408" s="2"/>
    </row>
    <row r="1409" spans="1:10" hidden="1" x14ac:dyDescent="0.45">
      <c r="A1409" s="26" t="s">
        <v>285</v>
      </c>
      <c r="B1409" s="26">
        <v>1999</v>
      </c>
      <c r="C1409" s="26">
        <v>33</v>
      </c>
      <c r="D1409" s="26" t="s">
        <v>46</v>
      </c>
      <c r="E1409" s="26" t="s">
        <v>17</v>
      </c>
      <c r="F1409" s="26">
        <v>1.6238265423469571E-3</v>
      </c>
      <c r="G1409" s="29">
        <v>1.116344070982309E-3</v>
      </c>
      <c r="H1409" s="35"/>
      <c r="I1409" s="34"/>
      <c r="J1409" s="2"/>
    </row>
    <row r="1410" spans="1:10" hidden="1" x14ac:dyDescent="0.45">
      <c r="A1410" s="26" t="s">
        <v>466</v>
      </c>
      <c r="B1410" s="26">
        <v>2014</v>
      </c>
      <c r="C1410" s="26">
        <v>26</v>
      </c>
      <c r="D1410" s="26" t="s">
        <v>97</v>
      </c>
      <c r="E1410" s="26" t="s">
        <v>13</v>
      </c>
      <c r="F1410" s="26">
        <v>3.8584616154167199E-3</v>
      </c>
      <c r="G1410" s="29">
        <v>1.1149796881325621E-3</v>
      </c>
      <c r="H1410" s="35"/>
      <c r="I1410" s="34"/>
      <c r="J1410" s="2"/>
    </row>
    <row r="1411" spans="1:10" hidden="1" x14ac:dyDescent="0.45">
      <c r="A1411" s="26" t="s">
        <v>605</v>
      </c>
      <c r="B1411" s="26">
        <v>1968</v>
      </c>
      <c r="C1411" s="26">
        <v>28</v>
      </c>
      <c r="D1411" s="26" t="s">
        <v>59</v>
      </c>
      <c r="E1411" s="26" t="s">
        <v>13</v>
      </c>
      <c r="F1411" s="26">
        <v>8.4914789524529616E-4</v>
      </c>
      <c r="G1411" s="27">
        <v>1.1006425230990625E-3</v>
      </c>
      <c r="H1411" s="27"/>
      <c r="I1411" s="27"/>
      <c r="J1411" s="2"/>
    </row>
    <row r="1412" spans="1:10" hidden="1" x14ac:dyDescent="0.45">
      <c r="A1412" s="26" t="s">
        <v>311</v>
      </c>
      <c r="B1412" s="26">
        <v>2013</v>
      </c>
      <c r="C1412" s="26">
        <v>29</v>
      </c>
      <c r="D1412" s="26" t="s">
        <v>40</v>
      </c>
      <c r="E1412" s="26" t="s">
        <v>13</v>
      </c>
      <c r="F1412" s="26">
        <v>3.4827312038603316E-3</v>
      </c>
      <c r="G1412" s="29">
        <v>1.0949533883476568E-3</v>
      </c>
      <c r="H1412" s="35"/>
      <c r="I1412" s="34"/>
      <c r="J1412" s="2"/>
    </row>
    <row r="1413" spans="1:10" hidden="1" x14ac:dyDescent="0.45">
      <c r="A1413" s="26" t="s">
        <v>432</v>
      </c>
      <c r="B1413" s="26">
        <v>1999</v>
      </c>
      <c r="C1413" s="26">
        <v>35</v>
      </c>
      <c r="D1413" s="26" t="s">
        <v>127</v>
      </c>
      <c r="E1413" s="26" t="s">
        <v>13</v>
      </c>
      <c r="F1413" s="26">
        <v>3.7883725079745339E-3</v>
      </c>
      <c r="G1413" s="29">
        <v>1.0922502849622334E-3</v>
      </c>
      <c r="H1413" s="35"/>
      <c r="I1413" s="34"/>
      <c r="J1413" s="2"/>
    </row>
    <row r="1414" spans="1:10" hidden="1" x14ac:dyDescent="0.45">
      <c r="A1414" s="26" t="s">
        <v>405</v>
      </c>
      <c r="B1414" s="26">
        <v>2019</v>
      </c>
      <c r="C1414" s="26">
        <v>20</v>
      </c>
      <c r="D1414" s="26" t="s">
        <v>57</v>
      </c>
      <c r="E1414" s="26" t="s">
        <v>17</v>
      </c>
      <c r="F1414" s="26">
        <v>2.2089761527976128E-3</v>
      </c>
      <c r="G1414" s="29">
        <v>1.0907959206064605E-3</v>
      </c>
      <c r="H1414" s="35"/>
      <c r="I1414" s="34"/>
      <c r="J1414" s="2"/>
    </row>
    <row r="1415" spans="1:10" hidden="1" x14ac:dyDescent="0.45">
      <c r="A1415" s="26" t="s">
        <v>405</v>
      </c>
      <c r="B1415" s="26">
        <v>2019</v>
      </c>
      <c r="C1415" s="26">
        <v>20</v>
      </c>
      <c r="D1415" s="26" t="s">
        <v>57</v>
      </c>
      <c r="E1415" s="26" t="s">
        <v>17</v>
      </c>
      <c r="F1415" s="26">
        <v>2.2089761527976128E-3</v>
      </c>
      <c r="G1415" s="29">
        <v>1.0907959206064605E-3</v>
      </c>
      <c r="H1415" s="35"/>
      <c r="I1415" s="34"/>
      <c r="J1415" s="2"/>
    </row>
    <row r="1416" spans="1:10" hidden="1" x14ac:dyDescent="0.45">
      <c r="A1416" s="24" t="s">
        <v>700</v>
      </c>
      <c r="B1416" s="24">
        <v>1958</v>
      </c>
      <c r="C1416" s="24">
        <v>30</v>
      </c>
      <c r="D1416" s="24" t="s">
        <v>40</v>
      </c>
      <c r="E1416" s="24" t="s">
        <v>13</v>
      </c>
      <c r="F1416" s="24">
        <v>1.4246401454531348E-3</v>
      </c>
      <c r="G1416" s="25">
        <v>1.0750856584109329E-3</v>
      </c>
      <c r="H1416" s="25"/>
      <c r="I1416" s="25"/>
      <c r="J1416" s="2"/>
    </row>
    <row r="1417" spans="1:10" hidden="1" x14ac:dyDescent="0.45">
      <c r="A1417" s="26" t="s">
        <v>668</v>
      </c>
      <c r="B1417" s="26">
        <v>1985</v>
      </c>
      <c r="C1417" s="26">
        <v>29</v>
      </c>
      <c r="D1417" s="26" t="s">
        <v>25</v>
      </c>
      <c r="E1417" s="26" t="s">
        <v>17</v>
      </c>
      <c r="F1417" s="26">
        <v>4.9338944581548997E-3</v>
      </c>
      <c r="G1417" s="27">
        <v>1.0730203017920359E-3</v>
      </c>
      <c r="H1417" s="27"/>
      <c r="I1417" s="27"/>
      <c r="J1417" s="2"/>
    </row>
    <row r="1418" spans="1:10" hidden="1" x14ac:dyDescent="0.45">
      <c r="A1418" s="26" t="s">
        <v>572</v>
      </c>
      <c r="B1418" s="26">
        <v>1999</v>
      </c>
      <c r="C1418" s="26">
        <v>32</v>
      </c>
      <c r="D1418" s="26" t="s">
        <v>235</v>
      </c>
      <c r="E1418" s="26" t="s">
        <v>13</v>
      </c>
      <c r="F1418" s="26">
        <v>3.7073348262722417E-3</v>
      </c>
      <c r="G1418" s="29">
        <v>1.0688857845743529E-3</v>
      </c>
      <c r="H1418" s="35"/>
      <c r="I1418" s="34"/>
      <c r="J1418" s="2"/>
    </row>
    <row r="1419" spans="1:10" hidden="1" x14ac:dyDescent="0.45">
      <c r="A1419" s="26" t="s">
        <v>126</v>
      </c>
      <c r="B1419" s="26">
        <v>1988</v>
      </c>
      <c r="C1419" s="26">
        <v>27</v>
      </c>
      <c r="D1419" s="26" t="s">
        <v>127</v>
      </c>
      <c r="E1419" s="26" t="s">
        <v>13</v>
      </c>
      <c r="F1419" s="26">
        <v>3.1959864178843522E-3</v>
      </c>
      <c r="G1419" s="27">
        <v>1.0662507537475836E-3</v>
      </c>
      <c r="H1419" s="27"/>
      <c r="I1419" s="27"/>
      <c r="J1419" s="2"/>
    </row>
    <row r="1420" spans="1:10" hidden="1" x14ac:dyDescent="0.45">
      <c r="A1420" s="24" t="s">
        <v>469</v>
      </c>
      <c r="B1420" s="24">
        <v>1964</v>
      </c>
      <c r="C1420" s="24">
        <v>23</v>
      </c>
      <c r="D1420" s="24" t="s">
        <v>226</v>
      </c>
      <c r="E1420" s="24" t="s">
        <v>17</v>
      </c>
      <c r="F1420" s="24">
        <v>3.7738680566715126E-3</v>
      </c>
      <c r="G1420" s="25">
        <v>1.0632711669748978E-3</v>
      </c>
      <c r="H1420" s="25"/>
      <c r="I1420" s="25"/>
      <c r="J1420" s="2"/>
    </row>
    <row r="1421" spans="1:10" hidden="1" x14ac:dyDescent="0.45">
      <c r="A1421" s="26" t="s">
        <v>103</v>
      </c>
      <c r="B1421" s="26">
        <v>1996</v>
      </c>
      <c r="C1421" s="26">
        <v>24</v>
      </c>
      <c r="D1421" s="26" t="s">
        <v>70</v>
      </c>
      <c r="E1421" s="26" t="s">
        <v>13</v>
      </c>
      <c r="F1421" s="26">
        <v>4.1146733675262162E-3</v>
      </c>
      <c r="G1421" s="29">
        <v>1.0596744188494909E-3</v>
      </c>
      <c r="H1421" s="35"/>
      <c r="I1421" s="34"/>
      <c r="J1421" s="2"/>
    </row>
    <row r="1422" spans="1:10" hidden="1" x14ac:dyDescent="0.45">
      <c r="A1422" s="24" t="s">
        <v>651</v>
      </c>
      <c r="B1422" s="24">
        <v>1973</v>
      </c>
      <c r="C1422" s="24">
        <v>26</v>
      </c>
      <c r="D1422" s="24" t="s">
        <v>301</v>
      </c>
      <c r="E1422" s="24" t="s">
        <v>17</v>
      </c>
      <c r="F1422" s="24">
        <v>3.5736256101672114E-3</v>
      </c>
      <c r="G1422" s="25">
        <v>1.0533544932798508E-3</v>
      </c>
      <c r="H1422" s="25"/>
      <c r="I1422" s="25"/>
      <c r="J1422" s="2"/>
    </row>
    <row r="1423" spans="1:10" hidden="1" x14ac:dyDescent="0.45">
      <c r="A1423" s="26" t="s">
        <v>159</v>
      </c>
      <c r="B1423" s="26">
        <v>1984</v>
      </c>
      <c r="C1423" s="26">
        <v>30</v>
      </c>
      <c r="D1423" s="26" t="s">
        <v>313</v>
      </c>
      <c r="E1423" s="26" t="s">
        <v>17</v>
      </c>
      <c r="F1423" s="26">
        <v>1.4701212034341278E-3</v>
      </c>
      <c r="G1423" s="27">
        <v>1.0525821014914078E-3</v>
      </c>
      <c r="H1423" s="27"/>
      <c r="I1423" s="27"/>
      <c r="J1423" s="2"/>
    </row>
    <row r="1424" spans="1:10" hidden="1" x14ac:dyDescent="0.45">
      <c r="A1424" s="24" t="s">
        <v>335</v>
      </c>
      <c r="B1424" s="24">
        <v>1971</v>
      </c>
      <c r="C1424" s="24">
        <v>26</v>
      </c>
      <c r="D1424" s="24" t="s">
        <v>235</v>
      </c>
      <c r="E1424" s="24" t="s">
        <v>13</v>
      </c>
      <c r="F1424" s="24">
        <v>1.0463995053392452E-3</v>
      </c>
      <c r="G1424" s="25">
        <v>1.0511810695674249E-3</v>
      </c>
      <c r="H1424" s="25"/>
      <c r="I1424" s="25"/>
      <c r="J1424" s="2"/>
    </row>
    <row r="1425" spans="1:10" hidden="1" x14ac:dyDescent="0.45">
      <c r="A1425" s="26" t="s">
        <v>538</v>
      </c>
      <c r="B1425" s="26">
        <v>2017</v>
      </c>
      <c r="C1425" s="26">
        <v>29</v>
      </c>
      <c r="D1425" s="26" t="s">
        <v>25</v>
      </c>
      <c r="E1425" s="26" t="s">
        <v>17</v>
      </c>
      <c r="F1425" s="26">
        <v>1.7714742113682375E-3</v>
      </c>
      <c r="G1425" s="29">
        <v>1.0305274682404356E-3</v>
      </c>
      <c r="H1425" s="35"/>
      <c r="I1425" s="34"/>
      <c r="J1425" s="2"/>
    </row>
    <row r="1426" spans="1:10" hidden="1" x14ac:dyDescent="0.45">
      <c r="A1426" s="26" t="s">
        <v>326</v>
      </c>
      <c r="B1426" s="26">
        <v>2002</v>
      </c>
      <c r="C1426" s="26">
        <v>25</v>
      </c>
      <c r="D1426" s="26" t="s">
        <v>19</v>
      </c>
      <c r="E1426" s="26" t="s">
        <v>17</v>
      </c>
      <c r="F1426" s="26">
        <v>2.9338577605665713E-3</v>
      </c>
      <c r="G1426" s="29">
        <v>9.9934565050412648E-4</v>
      </c>
      <c r="H1426" s="35"/>
      <c r="I1426" s="34"/>
      <c r="J1426" s="2"/>
    </row>
    <row r="1427" spans="1:10" hidden="1" x14ac:dyDescent="0.45">
      <c r="A1427" s="26" t="s">
        <v>412</v>
      </c>
      <c r="B1427" s="26">
        <v>1967</v>
      </c>
      <c r="C1427" s="26">
        <v>23</v>
      </c>
      <c r="D1427" s="26" t="s">
        <v>127</v>
      </c>
      <c r="E1427" s="26" t="s">
        <v>13</v>
      </c>
      <c r="F1427" s="26">
        <v>2.385203751662244E-3</v>
      </c>
      <c r="G1427" s="27">
        <v>9.9346761258693847E-4</v>
      </c>
      <c r="H1427" s="27"/>
      <c r="I1427" s="27"/>
      <c r="J1427" s="2"/>
    </row>
    <row r="1428" spans="1:10" hidden="1" x14ac:dyDescent="0.45">
      <c r="A1428" s="24" t="s">
        <v>361</v>
      </c>
      <c r="B1428" s="24">
        <v>1992</v>
      </c>
      <c r="C1428" s="24">
        <v>25</v>
      </c>
      <c r="D1428" s="24" t="s">
        <v>235</v>
      </c>
      <c r="E1428" s="24" t="s">
        <v>13</v>
      </c>
      <c r="F1428" s="24">
        <v>1.8117207740596039E-3</v>
      </c>
      <c r="G1428" s="25">
        <v>9.8721365193434572E-4</v>
      </c>
      <c r="H1428" s="25"/>
      <c r="I1428" s="25"/>
      <c r="J1428" s="2"/>
    </row>
    <row r="1429" spans="1:10" hidden="1" x14ac:dyDescent="0.45">
      <c r="A1429" s="26" t="s">
        <v>692</v>
      </c>
      <c r="B1429" s="26">
        <v>1979</v>
      </c>
      <c r="C1429" s="26">
        <v>31</v>
      </c>
      <c r="D1429" s="26" t="s">
        <v>73</v>
      </c>
      <c r="E1429" s="26" t="s">
        <v>17</v>
      </c>
      <c r="F1429" s="26">
        <v>9.3815335295513989E-4</v>
      </c>
      <c r="G1429" s="27">
        <v>9.846460351625719E-4</v>
      </c>
      <c r="H1429" s="27"/>
      <c r="I1429" s="27"/>
      <c r="J1429" s="2"/>
    </row>
    <row r="1430" spans="1:10" hidden="1" x14ac:dyDescent="0.45">
      <c r="A1430" s="26" t="s">
        <v>456</v>
      </c>
      <c r="B1430" s="26">
        <v>2013</v>
      </c>
      <c r="C1430" s="26">
        <v>28</v>
      </c>
      <c r="D1430" s="26" t="s">
        <v>114</v>
      </c>
      <c r="E1430" s="26" t="s">
        <v>17</v>
      </c>
      <c r="F1430" s="26">
        <v>1.4015522632890101E-3</v>
      </c>
      <c r="G1430" s="29">
        <v>9.839007294317856E-4</v>
      </c>
      <c r="H1430" s="35"/>
      <c r="I1430" s="34"/>
      <c r="J1430" s="2"/>
    </row>
    <row r="1431" spans="1:10" hidden="1" x14ac:dyDescent="0.45">
      <c r="A1431" s="26" t="s">
        <v>456</v>
      </c>
      <c r="B1431" s="26">
        <v>2013</v>
      </c>
      <c r="C1431" s="26">
        <v>28</v>
      </c>
      <c r="D1431" s="26" t="s">
        <v>114</v>
      </c>
      <c r="E1431" s="26" t="s">
        <v>17</v>
      </c>
      <c r="F1431" s="26">
        <v>1.4015522632890101E-3</v>
      </c>
      <c r="G1431" s="29">
        <v>9.839007294317856E-4</v>
      </c>
      <c r="H1431" s="35"/>
      <c r="I1431" s="34"/>
      <c r="J1431" s="2"/>
    </row>
    <row r="1432" spans="1:10" hidden="1" x14ac:dyDescent="0.45">
      <c r="A1432" s="24" t="s">
        <v>416</v>
      </c>
      <c r="B1432" s="24">
        <v>1969</v>
      </c>
      <c r="C1432" s="24">
        <v>30</v>
      </c>
      <c r="D1432" s="24" t="s">
        <v>76</v>
      </c>
      <c r="E1432" s="24" t="s">
        <v>13</v>
      </c>
      <c r="F1432" s="24">
        <v>4.1498212690387754E-3</v>
      </c>
      <c r="G1432" s="25">
        <v>9.8237426449101725E-4</v>
      </c>
      <c r="H1432" s="25"/>
      <c r="I1432" s="25"/>
      <c r="J1432" s="2"/>
    </row>
    <row r="1433" spans="1:10" hidden="1" x14ac:dyDescent="0.45">
      <c r="A1433" s="26" t="s">
        <v>416</v>
      </c>
      <c r="B1433" s="26">
        <v>1969</v>
      </c>
      <c r="C1433" s="26">
        <v>30</v>
      </c>
      <c r="D1433" s="26" t="s">
        <v>76</v>
      </c>
      <c r="E1433" s="26" t="s">
        <v>13</v>
      </c>
      <c r="F1433" s="26">
        <v>4.1498212690387754E-3</v>
      </c>
      <c r="G1433" s="27">
        <v>9.8237426449101725E-4</v>
      </c>
      <c r="H1433" s="27"/>
      <c r="I1433" s="27"/>
      <c r="J1433" s="2"/>
    </row>
    <row r="1434" spans="1:10" hidden="1" x14ac:dyDescent="0.45">
      <c r="A1434" s="26" t="s">
        <v>979</v>
      </c>
      <c r="B1434" s="26">
        <v>2004</v>
      </c>
      <c r="C1434" s="26">
        <v>28</v>
      </c>
      <c r="D1434" s="26" t="s">
        <v>31</v>
      </c>
      <c r="E1434" s="26" t="s">
        <v>13</v>
      </c>
      <c r="F1434" s="26">
        <v>1.8393250846581218E-3</v>
      </c>
      <c r="G1434" s="29">
        <v>9.7665258583206705E-4</v>
      </c>
      <c r="H1434" s="35"/>
      <c r="I1434" s="34"/>
      <c r="J1434" s="2"/>
    </row>
    <row r="1435" spans="1:10" hidden="1" x14ac:dyDescent="0.45">
      <c r="A1435" s="26" t="s">
        <v>979</v>
      </c>
      <c r="B1435" s="26">
        <v>2004</v>
      </c>
      <c r="C1435" s="26">
        <v>28</v>
      </c>
      <c r="D1435" s="26" t="s">
        <v>31</v>
      </c>
      <c r="E1435" s="26" t="s">
        <v>13</v>
      </c>
      <c r="F1435" s="26">
        <v>1.8393250846581218E-3</v>
      </c>
      <c r="G1435" s="29">
        <v>9.7665258583206705E-4</v>
      </c>
      <c r="H1435" s="35"/>
      <c r="I1435" s="34"/>
      <c r="J1435" s="2"/>
    </row>
    <row r="1436" spans="1:10" hidden="1" x14ac:dyDescent="0.45">
      <c r="A1436" s="24" t="s">
        <v>493</v>
      </c>
      <c r="B1436" s="24">
        <v>1970</v>
      </c>
      <c r="C1436" s="24">
        <v>24</v>
      </c>
      <c r="D1436" s="24" t="s">
        <v>37</v>
      </c>
      <c r="E1436" s="24" t="s">
        <v>17</v>
      </c>
      <c r="F1436" s="24">
        <v>2.3400678350435217E-3</v>
      </c>
      <c r="G1436" s="25">
        <v>9.7520144805166779E-4</v>
      </c>
      <c r="H1436" s="25"/>
      <c r="I1436" s="25"/>
      <c r="J1436" s="2"/>
    </row>
    <row r="1437" spans="1:10" hidden="1" x14ac:dyDescent="0.45">
      <c r="A1437" s="26" t="s">
        <v>120</v>
      </c>
      <c r="B1437" s="26">
        <v>1990</v>
      </c>
      <c r="C1437" s="26">
        <v>26</v>
      </c>
      <c r="D1437" s="26" t="s">
        <v>73</v>
      </c>
      <c r="E1437" s="26" t="s">
        <v>17</v>
      </c>
      <c r="F1437" s="26">
        <v>2.0146930149401283E-3</v>
      </c>
      <c r="G1437" s="27">
        <v>9.6800802583095556E-4</v>
      </c>
      <c r="H1437" s="27"/>
      <c r="I1437" s="27"/>
      <c r="J1437" s="2"/>
    </row>
    <row r="1438" spans="1:10" hidden="1" x14ac:dyDescent="0.45">
      <c r="A1438" s="24" t="s">
        <v>526</v>
      </c>
      <c r="B1438" s="24">
        <v>1949</v>
      </c>
      <c r="C1438" s="24">
        <v>31</v>
      </c>
      <c r="D1438" s="24" t="s">
        <v>233</v>
      </c>
      <c r="E1438" s="24" t="s">
        <v>17</v>
      </c>
      <c r="F1438" s="24">
        <v>2.2731003297867302E-3</v>
      </c>
      <c r="G1438" s="25">
        <v>9.6493370441105689E-4</v>
      </c>
      <c r="H1438" s="25"/>
      <c r="I1438" s="25"/>
      <c r="J1438" s="2"/>
    </row>
    <row r="1439" spans="1:10" hidden="1" x14ac:dyDescent="0.45">
      <c r="A1439" s="26" t="s">
        <v>526</v>
      </c>
      <c r="B1439" s="26">
        <v>1949</v>
      </c>
      <c r="C1439" s="26">
        <v>31</v>
      </c>
      <c r="D1439" s="26" t="s">
        <v>233</v>
      </c>
      <c r="E1439" s="26" t="s">
        <v>17</v>
      </c>
      <c r="F1439" s="26">
        <v>2.2731003297867302E-3</v>
      </c>
      <c r="G1439" s="27">
        <v>9.6493370441105689E-4</v>
      </c>
      <c r="H1439" s="27"/>
      <c r="I1439" s="27"/>
      <c r="J1439" s="2"/>
    </row>
    <row r="1440" spans="1:10" hidden="1" x14ac:dyDescent="0.45">
      <c r="A1440" s="24" t="s">
        <v>414</v>
      </c>
      <c r="B1440" s="24">
        <v>1991</v>
      </c>
      <c r="C1440" s="24">
        <v>28</v>
      </c>
      <c r="D1440" s="24" t="s">
        <v>97</v>
      </c>
      <c r="E1440" s="24" t="s">
        <v>13</v>
      </c>
      <c r="F1440" s="24">
        <v>3.2750378441921209E-3</v>
      </c>
      <c r="G1440" s="25">
        <v>9.6381825266585619E-4</v>
      </c>
      <c r="H1440" s="25"/>
      <c r="I1440" s="25"/>
      <c r="J1440" s="2"/>
    </row>
    <row r="1441" spans="1:10" hidden="1" x14ac:dyDescent="0.45">
      <c r="A1441" s="26" t="s">
        <v>120</v>
      </c>
      <c r="B1441" s="26">
        <v>1998</v>
      </c>
      <c r="C1441" s="26">
        <v>34</v>
      </c>
      <c r="D1441" s="26" t="s">
        <v>73</v>
      </c>
      <c r="E1441" s="26" t="s">
        <v>17</v>
      </c>
      <c r="F1441" s="26">
        <v>5.4378649355549986E-3</v>
      </c>
      <c r="G1441" s="29">
        <v>9.6229682744156011E-4</v>
      </c>
      <c r="H1441" s="35"/>
      <c r="I1441" s="34"/>
      <c r="J1441" s="2"/>
    </row>
    <row r="1442" spans="1:10" hidden="1" x14ac:dyDescent="0.45">
      <c r="A1442" s="24" t="s">
        <v>244</v>
      </c>
      <c r="B1442" s="24">
        <v>1947</v>
      </c>
      <c r="C1442" s="24">
        <v>29</v>
      </c>
      <c r="D1442" s="24" t="s">
        <v>235</v>
      </c>
      <c r="E1442" s="24" t="s">
        <v>13</v>
      </c>
      <c r="F1442" s="24">
        <v>9.3629612169063455E-4</v>
      </c>
      <c r="G1442" s="25">
        <v>9.5502919865554832E-4</v>
      </c>
      <c r="H1442" s="25"/>
      <c r="I1442" s="25"/>
      <c r="J1442" s="2"/>
    </row>
    <row r="1443" spans="1:10" hidden="1" x14ac:dyDescent="0.45">
      <c r="A1443" s="26" t="s">
        <v>285</v>
      </c>
      <c r="B1443" s="26">
        <v>1996</v>
      </c>
      <c r="C1443" s="26">
        <v>30</v>
      </c>
      <c r="D1443" s="26" t="s">
        <v>46</v>
      </c>
      <c r="E1443" s="26" t="s">
        <v>17</v>
      </c>
      <c r="F1443" s="26">
        <v>5.0346907951945635E-3</v>
      </c>
      <c r="G1443" s="29">
        <v>9.4154443930172954E-4</v>
      </c>
      <c r="H1443" s="35"/>
      <c r="I1443" s="34"/>
      <c r="J1443" s="2"/>
    </row>
    <row r="1444" spans="1:10" hidden="1" x14ac:dyDescent="0.45">
      <c r="A1444" s="24" t="s">
        <v>633</v>
      </c>
      <c r="B1444" s="24">
        <v>1991</v>
      </c>
      <c r="C1444" s="24">
        <v>26</v>
      </c>
      <c r="D1444" s="24" t="s">
        <v>46</v>
      </c>
      <c r="E1444" s="24" t="s">
        <v>17</v>
      </c>
      <c r="F1444" s="24">
        <v>4.4999792757243905E-4</v>
      </c>
      <c r="G1444" s="25">
        <v>9.2790886538637375E-4</v>
      </c>
      <c r="H1444" s="25"/>
      <c r="I1444" s="25"/>
      <c r="J1444" s="2"/>
    </row>
    <row r="1445" spans="1:10" hidden="1" x14ac:dyDescent="0.45">
      <c r="A1445" s="26" t="s">
        <v>64</v>
      </c>
      <c r="B1445" s="26">
        <v>2013</v>
      </c>
      <c r="C1445" s="26">
        <v>26</v>
      </c>
      <c r="D1445" s="26" t="s">
        <v>65</v>
      </c>
      <c r="E1445" s="26" t="s">
        <v>17</v>
      </c>
      <c r="F1445" s="26">
        <v>1.3106056544389983E-3</v>
      </c>
      <c r="G1445" s="29">
        <v>9.2005549359528089E-4</v>
      </c>
      <c r="H1445" s="35"/>
      <c r="I1445" s="34"/>
      <c r="J1445" s="2"/>
    </row>
    <row r="1446" spans="1:10" hidden="1" x14ac:dyDescent="0.45">
      <c r="A1446" s="26" t="s">
        <v>468</v>
      </c>
      <c r="B1446" s="26">
        <v>2005</v>
      </c>
      <c r="C1446" s="26">
        <v>34</v>
      </c>
      <c r="D1446" s="26" t="s">
        <v>117</v>
      </c>
      <c r="E1446" s="26" t="s">
        <v>17</v>
      </c>
      <c r="F1446" s="26">
        <v>1.9432598817311398E-3</v>
      </c>
      <c r="G1446" s="29">
        <v>9.1833297723459837E-4</v>
      </c>
      <c r="H1446" s="35"/>
      <c r="I1446" s="34"/>
      <c r="J1446" s="2"/>
    </row>
    <row r="1447" spans="1:10" hidden="1" x14ac:dyDescent="0.45">
      <c r="A1447" s="26" t="s">
        <v>287</v>
      </c>
      <c r="B1447" s="26">
        <v>2002</v>
      </c>
      <c r="C1447" s="26">
        <v>27</v>
      </c>
      <c r="D1447" s="26" t="s">
        <v>500</v>
      </c>
      <c r="E1447" s="26" t="s">
        <v>17</v>
      </c>
      <c r="F1447" s="26">
        <v>2.6586496003425802E-3</v>
      </c>
      <c r="G1447" s="29">
        <v>9.0560283802027376E-4</v>
      </c>
      <c r="H1447" s="35"/>
      <c r="I1447" s="34"/>
      <c r="J1447" s="2"/>
    </row>
    <row r="1448" spans="1:10" hidden="1" x14ac:dyDescent="0.45">
      <c r="A1448" s="24" t="s">
        <v>144</v>
      </c>
      <c r="B1448" s="24">
        <v>1985</v>
      </c>
      <c r="C1448" s="24">
        <v>35</v>
      </c>
      <c r="D1448" s="24" t="s">
        <v>28</v>
      </c>
      <c r="E1448" s="24" t="s">
        <v>17</v>
      </c>
      <c r="F1448" s="24">
        <v>4.1233722381156263E-3</v>
      </c>
      <c r="G1448" s="25">
        <v>8.9674843287959637E-4</v>
      </c>
      <c r="H1448" s="25"/>
      <c r="I1448" s="25"/>
      <c r="J1448" s="2"/>
    </row>
    <row r="1449" spans="1:10" hidden="1" x14ac:dyDescent="0.45">
      <c r="A1449" s="26" t="s">
        <v>144</v>
      </c>
      <c r="B1449" s="26">
        <v>1985</v>
      </c>
      <c r="C1449" s="26">
        <v>35</v>
      </c>
      <c r="D1449" s="26" t="s">
        <v>28</v>
      </c>
      <c r="E1449" s="26" t="s">
        <v>17</v>
      </c>
      <c r="F1449" s="26">
        <v>4.1233722381156263E-3</v>
      </c>
      <c r="G1449" s="27">
        <v>8.9674843287959637E-4</v>
      </c>
      <c r="H1449" s="27"/>
      <c r="I1449" s="27"/>
      <c r="J1449" s="2"/>
    </row>
    <row r="1450" spans="1:10" hidden="1" x14ac:dyDescent="0.45">
      <c r="A1450" s="24" t="s">
        <v>949</v>
      </c>
      <c r="B1450" s="24">
        <v>1975</v>
      </c>
      <c r="C1450" s="24">
        <v>27</v>
      </c>
      <c r="D1450" s="24" t="s">
        <v>28</v>
      </c>
      <c r="E1450" s="24" t="s">
        <v>17</v>
      </c>
      <c r="F1450" s="24">
        <v>1.227845406821576E-3</v>
      </c>
      <c r="G1450" s="25">
        <v>8.9608709946725014E-4</v>
      </c>
      <c r="H1450" s="25"/>
      <c r="I1450" s="25"/>
      <c r="J1450" s="2"/>
    </row>
    <row r="1451" spans="1:10" hidden="1" x14ac:dyDescent="0.45">
      <c r="A1451" s="26" t="s">
        <v>949</v>
      </c>
      <c r="B1451" s="26">
        <v>1975</v>
      </c>
      <c r="C1451" s="26">
        <v>27</v>
      </c>
      <c r="D1451" s="26" t="s">
        <v>28</v>
      </c>
      <c r="E1451" s="26" t="s">
        <v>17</v>
      </c>
      <c r="F1451" s="26">
        <v>1.227845406821576E-3</v>
      </c>
      <c r="G1451" s="27">
        <v>8.9608709946725014E-4</v>
      </c>
      <c r="H1451" s="27"/>
      <c r="I1451" s="27"/>
      <c r="J1451" s="2"/>
    </row>
    <row r="1452" spans="1:10" hidden="1" x14ac:dyDescent="0.45">
      <c r="A1452" s="26" t="s">
        <v>61</v>
      </c>
      <c r="B1452" s="26">
        <v>2011</v>
      </c>
      <c r="C1452" s="26">
        <v>24</v>
      </c>
      <c r="D1452" s="26" t="s">
        <v>62</v>
      </c>
      <c r="E1452" s="26" t="s">
        <v>17</v>
      </c>
      <c r="F1452" s="26">
        <v>1.88326409920845E-3</v>
      </c>
      <c r="G1452" s="29">
        <v>8.958696746549056E-4</v>
      </c>
      <c r="H1452" s="35"/>
      <c r="I1452" s="34"/>
      <c r="J1452" s="2"/>
    </row>
    <row r="1453" spans="1:10" hidden="1" x14ac:dyDescent="0.45">
      <c r="A1453" s="26" t="s">
        <v>348</v>
      </c>
      <c r="B1453" s="26">
        <v>1972</v>
      </c>
      <c r="C1453" s="26">
        <v>26</v>
      </c>
      <c r="D1453" s="26" t="s">
        <v>65</v>
      </c>
      <c r="E1453" s="26" t="s">
        <v>17</v>
      </c>
      <c r="F1453" s="26">
        <v>2.8272857843471833E-3</v>
      </c>
      <c r="G1453" s="27">
        <v>8.9029865794478587E-4</v>
      </c>
      <c r="H1453" s="27"/>
      <c r="I1453" s="27"/>
      <c r="J1453" s="2"/>
    </row>
    <row r="1454" spans="1:10" hidden="1" x14ac:dyDescent="0.45">
      <c r="A1454" s="24" t="s">
        <v>348</v>
      </c>
      <c r="B1454" s="24">
        <v>1972</v>
      </c>
      <c r="C1454" s="24">
        <v>26</v>
      </c>
      <c r="D1454" s="24" t="s">
        <v>65</v>
      </c>
      <c r="E1454" s="24" t="s">
        <v>17</v>
      </c>
      <c r="F1454" s="24">
        <v>2.8272857843471833E-3</v>
      </c>
      <c r="G1454" s="25">
        <v>8.9029865794478587E-4</v>
      </c>
      <c r="H1454" s="25"/>
      <c r="I1454" s="25"/>
      <c r="J1454" s="2"/>
    </row>
    <row r="1455" spans="1:10" hidden="1" x14ac:dyDescent="0.45">
      <c r="A1455" s="26" t="s">
        <v>195</v>
      </c>
      <c r="B1455" s="26">
        <v>1977</v>
      </c>
      <c r="C1455" s="26">
        <v>37</v>
      </c>
      <c r="D1455" s="26" t="s">
        <v>40</v>
      </c>
      <c r="E1455" s="26" t="s">
        <v>13</v>
      </c>
      <c r="F1455" s="26">
        <v>1.3164781216937016E-3</v>
      </c>
      <c r="G1455" s="27">
        <v>8.7466755975567582E-4</v>
      </c>
      <c r="H1455" s="27"/>
      <c r="I1455" s="27"/>
      <c r="J1455" s="2"/>
    </row>
    <row r="1456" spans="1:10" hidden="1" x14ac:dyDescent="0.45">
      <c r="A1456" s="26" t="s">
        <v>628</v>
      </c>
      <c r="B1456" s="26">
        <v>2006</v>
      </c>
      <c r="C1456" s="26">
        <v>26</v>
      </c>
      <c r="D1456" s="26" t="s">
        <v>43</v>
      </c>
      <c r="E1456" s="26" t="s">
        <v>17</v>
      </c>
      <c r="F1456" s="26">
        <v>2.1768133285619286E-3</v>
      </c>
      <c r="G1456" s="29">
        <v>8.7154414572114124E-4</v>
      </c>
      <c r="H1456" s="35"/>
      <c r="I1456" s="34"/>
      <c r="J1456" s="2"/>
    </row>
    <row r="1457" spans="1:10" hidden="1" x14ac:dyDescent="0.45">
      <c r="A1457" s="26" t="s">
        <v>408</v>
      </c>
      <c r="B1457" s="26">
        <v>2017</v>
      </c>
      <c r="C1457" s="26">
        <v>27</v>
      </c>
      <c r="D1457" s="26" t="s">
        <v>57</v>
      </c>
      <c r="E1457" s="26" t="s">
        <v>17</v>
      </c>
      <c r="F1457" s="26">
        <v>1.4977195249308818E-3</v>
      </c>
      <c r="G1457" s="29">
        <v>8.7127495294959934E-4</v>
      </c>
      <c r="H1457" s="35"/>
      <c r="I1457" s="34"/>
      <c r="J1457" s="2"/>
    </row>
    <row r="1458" spans="1:10" hidden="1" x14ac:dyDescent="0.45">
      <c r="A1458" s="24" t="s">
        <v>435</v>
      </c>
      <c r="B1458" s="24">
        <v>1981</v>
      </c>
      <c r="C1458" s="24">
        <v>29</v>
      </c>
      <c r="D1458" s="24" t="s">
        <v>70</v>
      </c>
      <c r="E1458" s="24" t="s">
        <v>13</v>
      </c>
      <c r="F1458" s="24">
        <v>2.0477129973568604E-5</v>
      </c>
      <c r="G1458" s="25">
        <v>8.6909917045983518E-4</v>
      </c>
      <c r="H1458" s="25"/>
      <c r="I1458" s="25"/>
      <c r="J1458" s="2"/>
    </row>
    <row r="1459" spans="1:10" hidden="1" x14ac:dyDescent="0.45">
      <c r="A1459" s="26" t="s">
        <v>539</v>
      </c>
      <c r="B1459" s="26">
        <v>1984</v>
      </c>
      <c r="C1459" s="26">
        <v>29</v>
      </c>
      <c r="D1459" s="26" t="s">
        <v>59</v>
      </c>
      <c r="E1459" s="26" t="s">
        <v>13</v>
      </c>
      <c r="F1459" s="26">
        <v>1.39267744083089E-3</v>
      </c>
      <c r="G1459" s="27">
        <v>8.6426711250060426E-4</v>
      </c>
      <c r="H1459" s="27"/>
      <c r="I1459" s="27"/>
      <c r="J1459" s="2"/>
    </row>
    <row r="1460" spans="1:10" hidden="1" x14ac:dyDescent="0.45">
      <c r="A1460" s="26" t="s">
        <v>939</v>
      </c>
      <c r="B1460" s="26">
        <v>2011</v>
      </c>
      <c r="C1460" s="26">
        <v>24</v>
      </c>
      <c r="D1460" s="26" t="s">
        <v>59</v>
      </c>
      <c r="E1460" s="26" t="s">
        <v>13</v>
      </c>
      <c r="F1460" s="26">
        <v>2.6817046053812278E-3</v>
      </c>
      <c r="G1460" s="29">
        <v>8.616859130758628E-4</v>
      </c>
      <c r="H1460" s="35"/>
      <c r="I1460" s="34"/>
      <c r="J1460" s="2"/>
    </row>
    <row r="1461" spans="1:10" hidden="1" x14ac:dyDescent="0.45">
      <c r="A1461" s="26" t="s">
        <v>283</v>
      </c>
      <c r="B1461" s="26">
        <v>1968</v>
      </c>
      <c r="C1461" s="26">
        <v>28</v>
      </c>
      <c r="D1461" s="26" t="s">
        <v>52</v>
      </c>
      <c r="E1461" s="26" t="s">
        <v>17</v>
      </c>
      <c r="F1461" s="26">
        <v>1.4084753654485832E-3</v>
      </c>
      <c r="G1461" s="27">
        <v>8.4586748463685889E-4</v>
      </c>
      <c r="H1461" s="27"/>
      <c r="I1461" s="27"/>
      <c r="J1461" s="2"/>
    </row>
    <row r="1462" spans="1:10" hidden="1" x14ac:dyDescent="0.45">
      <c r="A1462" s="24" t="s">
        <v>333</v>
      </c>
      <c r="B1462" s="24">
        <v>1977</v>
      </c>
      <c r="C1462" s="24">
        <v>26</v>
      </c>
      <c r="D1462" s="24" t="s">
        <v>46</v>
      </c>
      <c r="E1462" s="24" t="s">
        <v>17</v>
      </c>
      <c r="F1462" s="24">
        <v>1.1215753746265087E-3</v>
      </c>
      <c r="G1462" s="25">
        <v>8.3412849853443667E-4</v>
      </c>
      <c r="H1462" s="25"/>
      <c r="I1462" s="25"/>
      <c r="J1462" s="2"/>
    </row>
    <row r="1463" spans="1:10" hidden="1" x14ac:dyDescent="0.45">
      <c r="A1463" s="26" t="s">
        <v>964</v>
      </c>
      <c r="B1463" s="26">
        <v>2015</v>
      </c>
      <c r="C1463" s="26">
        <v>32</v>
      </c>
      <c r="D1463" s="26" t="s">
        <v>55</v>
      </c>
      <c r="E1463" s="26" t="s">
        <v>13</v>
      </c>
      <c r="F1463" s="26">
        <v>2.7961757372957944E-3</v>
      </c>
      <c r="G1463" s="29">
        <v>8.3331403452445809E-4</v>
      </c>
      <c r="H1463" s="35"/>
      <c r="I1463" s="34"/>
      <c r="J1463" s="2"/>
    </row>
    <row r="1464" spans="1:10" hidden="1" x14ac:dyDescent="0.45">
      <c r="A1464" s="24" t="s">
        <v>460</v>
      </c>
      <c r="B1464" s="24">
        <v>1991</v>
      </c>
      <c r="C1464" s="24">
        <v>23</v>
      </c>
      <c r="D1464" s="24" t="s">
        <v>31</v>
      </c>
      <c r="E1464" s="24" t="s">
        <v>13</v>
      </c>
      <c r="F1464" s="24">
        <v>2.8281901342959229E-3</v>
      </c>
      <c r="G1464" s="25">
        <v>8.3231443516840306E-4</v>
      </c>
      <c r="H1464" s="25"/>
      <c r="I1464" s="25"/>
      <c r="J1464" s="2"/>
    </row>
    <row r="1465" spans="1:10" hidden="1" x14ac:dyDescent="0.45">
      <c r="A1465" s="26" t="s">
        <v>398</v>
      </c>
      <c r="B1465" s="26">
        <v>2013</v>
      </c>
      <c r="C1465" s="26">
        <v>30</v>
      </c>
      <c r="D1465" s="26" t="s">
        <v>25</v>
      </c>
      <c r="E1465" s="26" t="s">
        <v>17</v>
      </c>
      <c r="F1465" s="26">
        <v>1.1737109001758676E-3</v>
      </c>
      <c r="G1465" s="29">
        <v>8.2395429772635085E-4</v>
      </c>
      <c r="H1465" s="35"/>
      <c r="I1465" s="34"/>
      <c r="J1465" s="2"/>
    </row>
    <row r="1466" spans="1:10" hidden="1" x14ac:dyDescent="0.45">
      <c r="A1466" s="26" t="s">
        <v>959</v>
      </c>
      <c r="B1466" s="26">
        <v>1995</v>
      </c>
      <c r="C1466" s="26">
        <v>31</v>
      </c>
      <c r="D1466" s="26" t="s">
        <v>52</v>
      </c>
      <c r="E1466" s="26" t="s">
        <v>17</v>
      </c>
      <c r="F1466" s="26">
        <v>6.3846484071704789E-4</v>
      </c>
      <c r="G1466" s="29">
        <v>8.2281023527022788E-4</v>
      </c>
      <c r="H1466" s="35"/>
      <c r="I1466" s="34"/>
      <c r="J1466" s="2"/>
    </row>
    <row r="1467" spans="1:10" hidden="1" x14ac:dyDescent="0.45">
      <c r="A1467" s="26" t="s">
        <v>959</v>
      </c>
      <c r="B1467" s="26">
        <v>1995</v>
      </c>
      <c r="C1467" s="26">
        <v>31</v>
      </c>
      <c r="D1467" s="26" t="s">
        <v>52</v>
      </c>
      <c r="E1467" s="26" t="s">
        <v>17</v>
      </c>
      <c r="F1467" s="26">
        <v>6.3846484071704789E-4</v>
      </c>
      <c r="G1467" s="29">
        <v>8.2281023527022788E-4</v>
      </c>
      <c r="H1467" s="35"/>
      <c r="I1467" s="34"/>
      <c r="J1467" s="2"/>
    </row>
    <row r="1468" spans="1:10" hidden="1" x14ac:dyDescent="0.45">
      <c r="A1468" s="26" t="s">
        <v>434</v>
      </c>
      <c r="B1468" s="26">
        <v>2023</v>
      </c>
      <c r="C1468" s="26">
        <v>29</v>
      </c>
      <c r="D1468" s="26" t="s">
        <v>317</v>
      </c>
      <c r="E1468" s="26" t="s">
        <v>17</v>
      </c>
      <c r="F1468" s="26">
        <v>2.7196152684682644E-3</v>
      </c>
      <c r="G1468" s="29">
        <v>8.2250610708984988E-4</v>
      </c>
      <c r="H1468" s="35"/>
      <c r="I1468" s="34"/>
      <c r="J1468" s="2"/>
    </row>
    <row r="1469" spans="1:10" hidden="1" x14ac:dyDescent="0.45">
      <c r="A1469" s="26" t="s">
        <v>284</v>
      </c>
      <c r="B1469" s="26">
        <v>2006</v>
      </c>
      <c r="C1469" s="26">
        <v>27</v>
      </c>
      <c r="D1469" s="26" t="s">
        <v>97</v>
      </c>
      <c r="E1469" s="26" t="s">
        <v>13</v>
      </c>
      <c r="F1469" s="26">
        <v>4.0752351944354961E-4</v>
      </c>
      <c r="G1469" s="29">
        <v>8.19161723695993E-4</v>
      </c>
      <c r="H1469" s="35"/>
      <c r="I1469" s="34"/>
      <c r="J1469" s="2"/>
    </row>
    <row r="1470" spans="1:10" hidden="1" x14ac:dyDescent="0.45">
      <c r="A1470" s="26" t="s">
        <v>45</v>
      </c>
      <c r="B1470" s="26">
        <v>2018</v>
      </c>
      <c r="C1470" s="26">
        <v>28</v>
      </c>
      <c r="D1470" s="26" t="s">
        <v>46</v>
      </c>
      <c r="E1470" s="26" t="s">
        <v>13</v>
      </c>
      <c r="F1470" s="26">
        <v>3.2090344368008953E-3</v>
      </c>
      <c r="G1470" s="29">
        <v>8.1054681978137829E-4</v>
      </c>
      <c r="H1470" s="35"/>
      <c r="I1470" s="34"/>
      <c r="J1470" s="2"/>
    </row>
    <row r="1471" spans="1:10" hidden="1" x14ac:dyDescent="0.45">
      <c r="A1471" s="26" t="s">
        <v>535</v>
      </c>
      <c r="B1471" s="26">
        <v>2003</v>
      </c>
      <c r="C1471" s="26">
        <v>28</v>
      </c>
      <c r="D1471" s="26" t="s">
        <v>46</v>
      </c>
      <c r="E1471" s="26" t="s">
        <v>17</v>
      </c>
      <c r="F1471" s="26">
        <v>2.8277878507571483E-3</v>
      </c>
      <c r="G1471" s="29">
        <v>8.0581002273633702E-4</v>
      </c>
      <c r="H1471" s="35"/>
      <c r="I1471" s="34"/>
      <c r="J1471" s="2"/>
    </row>
    <row r="1472" spans="1:10" hidden="1" x14ac:dyDescent="0.45">
      <c r="A1472" s="26" t="s">
        <v>111</v>
      </c>
      <c r="B1472" s="26">
        <v>2000</v>
      </c>
      <c r="C1472" s="26">
        <v>30</v>
      </c>
      <c r="D1472" s="26" t="s">
        <v>73</v>
      </c>
      <c r="E1472" s="26" t="s">
        <v>17</v>
      </c>
      <c r="F1472" s="26">
        <v>2.7923096845201912E-3</v>
      </c>
      <c r="G1472" s="29">
        <v>8.0576945404443965E-4</v>
      </c>
      <c r="H1472" s="35"/>
      <c r="I1472" s="34"/>
      <c r="J1472" s="2"/>
    </row>
    <row r="1473" spans="1:10" hidden="1" x14ac:dyDescent="0.45">
      <c r="A1473" s="26" t="s">
        <v>326</v>
      </c>
      <c r="B1473" s="26">
        <v>1999</v>
      </c>
      <c r="C1473" s="26">
        <v>22</v>
      </c>
      <c r="D1473" s="26" t="s">
        <v>19</v>
      </c>
      <c r="E1473" s="26" t="s">
        <v>17</v>
      </c>
      <c r="F1473" s="26">
        <v>1.1671415353268245E-3</v>
      </c>
      <c r="G1473" s="29">
        <v>8.023834436627265E-4</v>
      </c>
      <c r="H1473" s="35"/>
      <c r="I1473" s="34"/>
      <c r="J1473" s="2"/>
    </row>
    <row r="1474" spans="1:10" hidden="1" x14ac:dyDescent="0.45">
      <c r="A1474" s="26" t="s">
        <v>80</v>
      </c>
      <c r="B1474" s="26">
        <v>2013</v>
      </c>
      <c r="C1474" s="26">
        <v>29</v>
      </c>
      <c r="D1474" s="26" t="s">
        <v>40</v>
      </c>
      <c r="E1474" s="26" t="s">
        <v>13</v>
      </c>
      <c r="F1474" s="26">
        <v>2.5486009852985696E-3</v>
      </c>
      <c r="G1474" s="29">
        <v>8.0126748837397715E-4</v>
      </c>
      <c r="H1474" s="35"/>
      <c r="I1474" s="34"/>
      <c r="J1474" s="2"/>
    </row>
    <row r="1475" spans="1:10" hidden="1" x14ac:dyDescent="0.45">
      <c r="A1475" s="26" t="s">
        <v>533</v>
      </c>
      <c r="B1475" s="26">
        <v>1964</v>
      </c>
      <c r="C1475" s="26">
        <v>26</v>
      </c>
      <c r="D1475" s="26" t="s">
        <v>31</v>
      </c>
      <c r="E1475" s="26" t="s">
        <v>13</v>
      </c>
      <c r="F1475" s="26">
        <v>1.0953370710390729E-3</v>
      </c>
      <c r="G1475" s="27">
        <v>8.0065314764037315E-4</v>
      </c>
      <c r="H1475" s="27"/>
      <c r="I1475" s="27"/>
      <c r="J1475" s="2"/>
    </row>
    <row r="1476" spans="1:10" hidden="1" x14ac:dyDescent="0.45">
      <c r="A1476" s="24" t="s">
        <v>526</v>
      </c>
      <c r="B1476" s="24">
        <v>1952</v>
      </c>
      <c r="C1476" s="24">
        <v>34</v>
      </c>
      <c r="D1476" s="24" t="s">
        <v>251</v>
      </c>
      <c r="E1476" s="24" t="s">
        <v>17</v>
      </c>
      <c r="F1476" s="24">
        <v>4.1352796710387632E-4</v>
      </c>
      <c r="G1476" s="25">
        <v>7.9478191198161018E-4</v>
      </c>
      <c r="H1476" s="25"/>
      <c r="I1476" s="25"/>
      <c r="J1476" s="2"/>
    </row>
    <row r="1477" spans="1:10" hidden="1" x14ac:dyDescent="0.45">
      <c r="A1477" s="26" t="s">
        <v>526</v>
      </c>
      <c r="B1477" s="26">
        <v>1952</v>
      </c>
      <c r="C1477" s="26">
        <v>34</v>
      </c>
      <c r="D1477" s="26" t="s">
        <v>251</v>
      </c>
      <c r="E1477" s="26" t="s">
        <v>17</v>
      </c>
      <c r="F1477" s="26">
        <v>4.1352796710387632E-4</v>
      </c>
      <c r="G1477" s="27">
        <v>7.9478191198161018E-4</v>
      </c>
      <c r="H1477" s="27"/>
      <c r="I1477" s="27"/>
      <c r="J1477" s="2"/>
    </row>
    <row r="1478" spans="1:10" hidden="1" x14ac:dyDescent="0.45">
      <c r="A1478" s="24" t="s">
        <v>319</v>
      </c>
      <c r="B1478" s="24">
        <v>1974</v>
      </c>
      <c r="C1478" s="24">
        <v>30</v>
      </c>
      <c r="D1478" s="24" t="s">
        <v>94</v>
      </c>
      <c r="E1478" s="24" t="s">
        <v>13</v>
      </c>
      <c r="F1478" s="24">
        <v>7.3930890682414696E-4</v>
      </c>
      <c r="G1478" s="25">
        <v>7.8433164583567735E-4</v>
      </c>
      <c r="H1478" s="25"/>
      <c r="I1478" s="25"/>
      <c r="J1478" s="2"/>
    </row>
    <row r="1479" spans="1:10" hidden="1" x14ac:dyDescent="0.45">
      <c r="A1479" s="26" t="s">
        <v>685</v>
      </c>
      <c r="B1479" s="26">
        <v>1978</v>
      </c>
      <c r="C1479" s="26">
        <v>23</v>
      </c>
      <c r="D1479" s="26" t="s">
        <v>59</v>
      </c>
      <c r="E1479" s="26" t="s">
        <v>13</v>
      </c>
      <c r="F1479" s="26">
        <v>8.2033932188702681E-4</v>
      </c>
      <c r="G1479" s="27">
        <v>7.7940880999150279E-4</v>
      </c>
      <c r="H1479" s="27"/>
      <c r="I1479" s="27"/>
      <c r="J1479" s="2"/>
    </row>
    <row r="1480" spans="1:10" hidden="1" x14ac:dyDescent="0.45">
      <c r="A1480" s="24" t="s">
        <v>201</v>
      </c>
      <c r="B1480" s="24">
        <v>1970</v>
      </c>
      <c r="C1480" s="24">
        <v>35</v>
      </c>
      <c r="D1480" s="24" t="s">
        <v>62</v>
      </c>
      <c r="E1480" s="24" t="s">
        <v>17</v>
      </c>
      <c r="F1480" s="24">
        <v>1.8605261431191239E-3</v>
      </c>
      <c r="G1480" s="25">
        <v>7.7535691988775586E-4</v>
      </c>
      <c r="H1480" s="25"/>
      <c r="I1480" s="25"/>
      <c r="J1480" s="2"/>
    </row>
    <row r="1481" spans="1:10" hidden="1" x14ac:dyDescent="0.45">
      <c r="A1481" s="26" t="s">
        <v>576</v>
      </c>
      <c r="B1481" s="26">
        <v>1967</v>
      </c>
      <c r="C1481" s="26">
        <v>27</v>
      </c>
      <c r="D1481" s="26" t="s">
        <v>59</v>
      </c>
      <c r="E1481" s="26" t="s">
        <v>13</v>
      </c>
      <c r="F1481" s="26">
        <v>1.8370418472551159E-3</v>
      </c>
      <c r="G1481" s="27">
        <v>7.6515122741315975E-4</v>
      </c>
      <c r="H1481" s="27"/>
      <c r="I1481" s="27"/>
      <c r="J1481" s="2"/>
    </row>
    <row r="1482" spans="1:10" hidden="1" x14ac:dyDescent="0.45">
      <c r="A1482" s="24" t="s">
        <v>300</v>
      </c>
      <c r="B1482" s="24">
        <v>1979</v>
      </c>
      <c r="C1482" s="24">
        <v>25</v>
      </c>
      <c r="D1482" s="24" t="s">
        <v>301</v>
      </c>
      <c r="E1482" s="24" t="s">
        <v>17</v>
      </c>
      <c r="F1482" s="24">
        <v>7.2403659824365097E-4</v>
      </c>
      <c r="G1482" s="25">
        <v>7.5991815573385989E-4</v>
      </c>
      <c r="H1482" s="25"/>
      <c r="I1482" s="25"/>
      <c r="J1482" s="2"/>
    </row>
    <row r="1483" spans="1:10" hidden="1" x14ac:dyDescent="0.45">
      <c r="A1483" s="26" t="s">
        <v>532</v>
      </c>
      <c r="B1483" s="26">
        <v>2001</v>
      </c>
      <c r="C1483" s="26">
        <v>28</v>
      </c>
      <c r="D1483" s="26" t="s">
        <v>76</v>
      </c>
      <c r="E1483" s="26" t="s">
        <v>13</v>
      </c>
      <c r="F1483" s="26">
        <v>2.7999169669261888E-3</v>
      </c>
      <c r="G1483" s="29">
        <v>7.5895233363424623E-4</v>
      </c>
      <c r="H1483" s="35"/>
      <c r="I1483" s="34"/>
      <c r="J1483" s="2"/>
    </row>
    <row r="1484" spans="1:10" hidden="1" x14ac:dyDescent="0.45">
      <c r="A1484" s="24" t="s">
        <v>322</v>
      </c>
      <c r="B1484" s="24">
        <v>1950</v>
      </c>
      <c r="C1484" s="24">
        <v>34</v>
      </c>
      <c r="D1484" s="24" t="s">
        <v>233</v>
      </c>
      <c r="E1484" s="24" t="s">
        <v>17</v>
      </c>
      <c r="F1484" s="24">
        <v>2.2624450439661953E-4</v>
      </c>
      <c r="G1484" s="25">
        <v>7.575158239589763E-4</v>
      </c>
      <c r="H1484" s="25"/>
      <c r="I1484" s="25"/>
      <c r="J1484" s="2"/>
    </row>
    <row r="1485" spans="1:10" hidden="1" x14ac:dyDescent="0.45">
      <c r="A1485" s="26" t="s">
        <v>371</v>
      </c>
      <c r="B1485" s="26">
        <v>1990</v>
      </c>
      <c r="C1485" s="26">
        <v>26</v>
      </c>
      <c r="D1485" s="26" t="s">
        <v>94</v>
      </c>
      <c r="E1485" s="26" t="s">
        <v>13</v>
      </c>
      <c r="F1485" s="26">
        <v>1.1785114775149613E-3</v>
      </c>
      <c r="G1485" s="27">
        <v>7.570728178025258E-4</v>
      </c>
      <c r="H1485" s="27"/>
      <c r="I1485" s="27"/>
      <c r="J1485" s="2"/>
    </row>
    <row r="1486" spans="1:10" hidden="1" x14ac:dyDescent="0.45">
      <c r="A1486" s="24" t="s">
        <v>637</v>
      </c>
      <c r="B1486" s="24">
        <v>1978</v>
      </c>
      <c r="C1486" s="24">
        <v>32</v>
      </c>
      <c r="D1486" s="24" t="s">
        <v>28</v>
      </c>
      <c r="E1486" s="24" t="s">
        <v>17</v>
      </c>
      <c r="F1486" s="24">
        <v>7.7342987831092937E-4</v>
      </c>
      <c r="G1486" s="25">
        <v>7.5596460117327297E-4</v>
      </c>
      <c r="H1486" s="25"/>
      <c r="I1486" s="25"/>
      <c r="J1486" s="2"/>
    </row>
    <row r="1487" spans="1:10" hidden="1" x14ac:dyDescent="0.45">
      <c r="A1487" s="26" t="s">
        <v>734</v>
      </c>
      <c r="B1487" s="26">
        <v>1949</v>
      </c>
      <c r="C1487" s="26">
        <v>31</v>
      </c>
      <c r="D1487" s="26" t="s">
        <v>40</v>
      </c>
      <c r="E1487" s="26" t="s">
        <v>13</v>
      </c>
      <c r="F1487" s="26">
        <v>8.1140049765872802E-4</v>
      </c>
      <c r="G1487" s="27">
        <v>7.4393854805028851E-4</v>
      </c>
      <c r="H1487" s="27"/>
      <c r="I1487" s="27"/>
      <c r="J1487" s="2"/>
    </row>
    <row r="1488" spans="1:10" hidden="1" x14ac:dyDescent="0.45">
      <c r="A1488" s="24" t="s">
        <v>329</v>
      </c>
      <c r="B1488" s="24">
        <v>1963</v>
      </c>
      <c r="C1488" s="24">
        <v>31</v>
      </c>
      <c r="D1488" s="24" t="s">
        <v>226</v>
      </c>
      <c r="E1488" s="24" t="s">
        <v>17</v>
      </c>
      <c r="F1488" s="24">
        <v>2.7079128784020705E-3</v>
      </c>
      <c r="G1488" s="25">
        <v>7.4349497741097738E-4</v>
      </c>
      <c r="H1488" s="25"/>
      <c r="I1488" s="25"/>
      <c r="J1488" s="2"/>
    </row>
    <row r="1489" spans="1:10" hidden="1" x14ac:dyDescent="0.45">
      <c r="A1489" s="26" t="s">
        <v>414</v>
      </c>
      <c r="B1489" s="26">
        <v>1996</v>
      </c>
      <c r="C1489" s="26">
        <v>33</v>
      </c>
      <c r="D1489" s="26" t="s">
        <v>97</v>
      </c>
      <c r="E1489" s="26" t="s">
        <v>13</v>
      </c>
      <c r="F1489" s="26">
        <v>2.8795739036474844E-3</v>
      </c>
      <c r="G1489" s="29">
        <v>7.415924741351578E-4</v>
      </c>
      <c r="H1489" s="35"/>
      <c r="I1489" s="34"/>
      <c r="J1489" s="2"/>
    </row>
    <row r="1490" spans="1:10" hidden="1" x14ac:dyDescent="0.45">
      <c r="A1490" s="26" t="s">
        <v>284</v>
      </c>
      <c r="B1490" s="26">
        <v>2011</v>
      </c>
      <c r="C1490" s="26">
        <v>32</v>
      </c>
      <c r="D1490" s="26" t="s">
        <v>70</v>
      </c>
      <c r="E1490" s="26" t="s">
        <v>13</v>
      </c>
      <c r="F1490" s="26">
        <v>2.2963697598364606E-3</v>
      </c>
      <c r="G1490" s="29">
        <v>7.3787003583237077E-4</v>
      </c>
      <c r="H1490" s="35"/>
      <c r="I1490" s="34"/>
      <c r="J1490" s="2"/>
    </row>
    <row r="1491" spans="1:10" hidden="1" x14ac:dyDescent="0.45">
      <c r="A1491" s="26" t="s">
        <v>195</v>
      </c>
      <c r="B1491" s="26">
        <v>1973</v>
      </c>
      <c r="C1491" s="26">
        <v>33</v>
      </c>
      <c r="D1491" s="26" t="s">
        <v>40</v>
      </c>
      <c r="E1491" s="26" t="s">
        <v>13</v>
      </c>
      <c r="F1491" s="26">
        <v>7.5005522541196482E-4</v>
      </c>
      <c r="G1491" s="27">
        <v>7.3450988535346301E-4</v>
      </c>
      <c r="H1491" s="27"/>
      <c r="I1491" s="27"/>
      <c r="J1491" s="2"/>
    </row>
    <row r="1492" spans="1:10" hidden="1" x14ac:dyDescent="0.45">
      <c r="A1492" s="26" t="s">
        <v>560</v>
      </c>
      <c r="B1492" s="26">
        <v>2014</v>
      </c>
      <c r="C1492" s="26">
        <v>30</v>
      </c>
      <c r="D1492" s="26" t="s">
        <v>15</v>
      </c>
      <c r="E1492" s="26" t="s">
        <v>13</v>
      </c>
      <c r="F1492" s="26">
        <v>2.5278823626926476E-3</v>
      </c>
      <c r="G1492" s="29">
        <v>7.3048218935992852E-4</v>
      </c>
      <c r="H1492" s="35"/>
      <c r="I1492" s="34"/>
      <c r="J1492" s="2"/>
    </row>
    <row r="1493" spans="1:10" hidden="1" x14ac:dyDescent="0.45">
      <c r="A1493" s="26" t="s">
        <v>496</v>
      </c>
      <c r="B1493" s="26">
        <v>2005</v>
      </c>
      <c r="C1493" s="26">
        <v>27</v>
      </c>
      <c r="D1493" s="26" t="s">
        <v>19</v>
      </c>
      <c r="E1493" s="26" t="s">
        <v>17</v>
      </c>
      <c r="F1493" s="26">
        <v>1.5356224673169895E-3</v>
      </c>
      <c r="G1493" s="29">
        <v>7.2569436830202672E-4</v>
      </c>
      <c r="H1493" s="35"/>
      <c r="I1493" s="34"/>
      <c r="J1493" s="2"/>
    </row>
    <row r="1494" spans="1:10" hidden="1" x14ac:dyDescent="0.45">
      <c r="A1494" s="24" t="s">
        <v>389</v>
      </c>
      <c r="B1494" s="24">
        <v>1991</v>
      </c>
      <c r="C1494" s="24">
        <v>36</v>
      </c>
      <c r="D1494" s="24" t="s">
        <v>25</v>
      </c>
      <c r="E1494" s="24" t="s">
        <v>17</v>
      </c>
      <c r="F1494" s="24">
        <v>3.5176720507799691E-4</v>
      </c>
      <c r="G1494" s="25">
        <v>7.2535424752931995E-4</v>
      </c>
      <c r="H1494" s="25"/>
      <c r="I1494" s="25"/>
      <c r="J1494" s="2"/>
    </row>
    <row r="1495" spans="1:10" hidden="1" x14ac:dyDescent="0.45">
      <c r="A1495" s="26" t="s">
        <v>389</v>
      </c>
      <c r="B1495" s="26">
        <v>1991</v>
      </c>
      <c r="C1495" s="26">
        <v>36</v>
      </c>
      <c r="D1495" s="26" t="s">
        <v>25</v>
      </c>
      <c r="E1495" s="26" t="s">
        <v>17</v>
      </c>
      <c r="F1495" s="26">
        <v>3.5176720507799691E-4</v>
      </c>
      <c r="G1495" s="27">
        <v>7.2535424752931995E-4</v>
      </c>
      <c r="H1495" s="27"/>
      <c r="I1495" s="27"/>
      <c r="J1495" s="2"/>
    </row>
    <row r="1496" spans="1:10" hidden="1" x14ac:dyDescent="0.45">
      <c r="A1496" s="24" t="s">
        <v>630</v>
      </c>
      <c r="B1496" s="24">
        <v>1992</v>
      </c>
      <c r="C1496" s="24">
        <v>28</v>
      </c>
      <c r="D1496" s="24" t="s">
        <v>73</v>
      </c>
      <c r="E1496" s="24" t="s">
        <v>17</v>
      </c>
      <c r="F1496" s="24">
        <v>2.152463521381424E-3</v>
      </c>
      <c r="G1496" s="25">
        <v>7.222858128519687E-4</v>
      </c>
      <c r="H1496" s="25"/>
      <c r="I1496" s="25"/>
      <c r="J1496" s="2"/>
    </row>
    <row r="1497" spans="1:10" hidden="1" x14ac:dyDescent="0.45">
      <c r="A1497" s="26" t="s">
        <v>630</v>
      </c>
      <c r="B1497" s="26">
        <v>1992</v>
      </c>
      <c r="C1497" s="26">
        <v>28</v>
      </c>
      <c r="D1497" s="26" t="s">
        <v>73</v>
      </c>
      <c r="E1497" s="26" t="s">
        <v>17</v>
      </c>
      <c r="F1497" s="26">
        <v>2.152463521381424E-3</v>
      </c>
      <c r="G1497" s="27">
        <v>7.222858128519687E-4</v>
      </c>
      <c r="H1497" s="27"/>
      <c r="I1497" s="27"/>
      <c r="J1497" s="2"/>
    </row>
    <row r="1498" spans="1:10" hidden="1" x14ac:dyDescent="0.45">
      <c r="A1498" s="24" t="s">
        <v>250</v>
      </c>
      <c r="B1498" s="24">
        <v>1948</v>
      </c>
      <c r="C1498" s="24">
        <v>31</v>
      </c>
      <c r="D1498" s="24" t="s">
        <v>251</v>
      </c>
      <c r="E1498" s="24" t="s">
        <v>17</v>
      </c>
      <c r="F1498" s="24">
        <v>7.8235822922534956E-4</v>
      </c>
      <c r="G1498" s="25">
        <v>7.2111946219387073E-4</v>
      </c>
      <c r="H1498" s="25"/>
      <c r="I1498" s="25"/>
      <c r="J1498" s="2"/>
    </row>
    <row r="1499" spans="1:10" hidden="1" x14ac:dyDescent="0.45">
      <c r="A1499" s="26" t="s">
        <v>681</v>
      </c>
      <c r="B1499" s="26">
        <v>1991</v>
      </c>
      <c r="C1499" s="26">
        <v>30</v>
      </c>
      <c r="D1499" s="26" t="s">
        <v>59</v>
      </c>
      <c r="E1499" s="26" t="s">
        <v>13</v>
      </c>
      <c r="F1499" s="26">
        <v>2.4416013464518562E-3</v>
      </c>
      <c r="G1499" s="27">
        <v>7.1854435136285472E-4</v>
      </c>
      <c r="H1499" s="27"/>
      <c r="I1499" s="27"/>
      <c r="J1499" s="2"/>
    </row>
    <row r="1500" spans="1:10" hidden="1" x14ac:dyDescent="0.45">
      <c r="A1500" s="26" t="s">
        <v>39</v>
      </c>
      <c r="B1500" s="26">
        <v>2015</v>
      </c>
      <c r="C1500" s="26">
        <v>22</v>
      </c>
      <c r="D1500" s="26" t="s">
        <v>40</v>
      </c>
      <c r="E1500" s="26" t="s">
        <v>13</v>
      </c>
      <c r="F1500" s="26">
        <v>2.3954760240858493E-3</v>
      </c>
      <c r="G1500" s="29">
        <v>7.1389782967221994E-4</v>
      </c>
      <c r="H1500" s="35"/>
      <c r="I1500" s="34"/>
      <c r="J1500" s="2"/>
    </row>
    <row r="1501" spans="1:10" hidden="1" x14ac:dyDescent="0.45">
      <c r="A1501" s="26" t="s">
        <v>242</v>
      </c>
      <c r="B1501" s="26">
        <v>1948</v>
      </c>
      <c r="C1501" s="26">
        <v>29</v>
      </c>
      <c r="D1501" s="26" t="s">
        <v>228</v>
      </c>
      <c r="E1501" s="26" t="s">
        <v>17</v>
      </c>
      <c r="F1501" s="26">
        <v>7.6981111008412467E-4</v>
      </c>
      <c r="G1501" s="27">
        <v>7.0955446361750077E-4</v>
      </c>
      <c r="H1501" s="27"/>
      <c r="I1501" s="27"/>
      <c r="J1501" s="2"/>
    </row>
    <row r="1502" spans="1:10" hidden="1" x14ac:dyDescent="0.45">
      <c r="A1502" s="24" t="s">
        <v>357</v>
      </c>
      <c r="B1502" s="24">
        <v>1964</v>
      </c>
      <c r="C1502" s="24">
        <v>26</v>
      </c>
      <c r="D1502" s="24" t="s">
        <v>31</v>
      </c>
      <c r="E1502" s="24" t="s">
        <v>13</v>
      </c>
      <c r="F1502" s="24">
        <v>9.7034501789814603E-4</v>
      </c>
      <c r="G1502" s="25">
        <v>7.0928832175861864E-4</v>
      </c>
      <c r="H1502" s="25"/>
      <c r="I1502" s="25"/>
      <c r="J1502" s="2"/>
    </row>
    <row r="1503" spans="1:10" hidden="1" x14ac:dyDescent="0.45">
      <c r="A1503" s="26" t="s">
        <v>131</v>
      </c>
      <c r="B1503" s="26">
        <v>1992</v>
      </c>
      <c r="C1503" s="26">
        <v>33</v>
      </c>
      <c r="D1503" s="26" t="s">
        <v>94</v>
      </c>
      <c r="E1503" s="26" t="s">
        <v>13</v>
      </c>
      <c r="F1503" s="26">
        <v>1.2983749356719383E-3</v>
      </c>
      <c r="G1503" s="27">
        <v>7.074895205581754E-4</v>
      </c>
      <c r="H1503" s="27"/>
      <c r="I1503" s="27"/>
      <c r="J1503" s="2"/>
    </row>
    <row r="1504" spans="1:10" hidden="1" x14ac:dyDescent="0.45">
      <c r="A1504" s="26" t="s">
        <v>356</v>
      </c>
      <c r="B1504" s="26">
        <v>2009</v>
      </c>
      <c r="C1504" s="26">
        <v>31</v>
      </c>
      <c r="D1504" s="26" t="s">
        <v>15</v>
      </c>
      <c r="E1504" s="26" t="s">
        <v>13</v>
      </c>
      <c r="F1504" s="26">
        <v>7.9715294379902664E-4</v>
      </c>
      <c r="G1504" s="29">
        <v>7.0647178761737222E-4</v>
      </c>
      <c r="H1504" s="35"/>
      <c r="I1504" s="34"/>
      <c r="J1504" s="2"/>
    </row>
    <row r="1505" spans="1:10" hidden="1" x14ac:dyDescent="0.45">
      <c r="A1505" s="26" t="s">
        <v>648</v>
      </c>
      <c r="B1505" s="26">
        <v>2009</v>
      </c>
      <c r="C1505" s="26">
        <v>30</v>
      </c>
      <c r="D1505" s="26" t="s">
        <v>40</v>
      </c>
      <c r="E1505" s="26" t="s">
        <v>13</v>
      </c>
      <c r="F1505" s="26">
        <v>7.9669052845014168E-4</v>
      </c>
      <c r="G1505" s="29">
        <v>7.0606197491995988E-4</v>
      </c>
      <c r="H1505" s="35"/>
      <c r="I1505" s="34"/>
      <c r="J1505" s="2"/>
    </row>
    <row r="1506" spans="1:10" hidden="1" x14ac:dyDescent="0.45">
      <c r="A1506" s="24" t="s">
        <v>792</v>
      </c>
      <c r="B1506" s="24">
        <v>1989</v>
      </c>
      <c r="C1506" s="24">
        <v>27</v>
      </c>
      <c r="D1506" s="24" t="s">
        <v>55</v>
      </c>
      <c r="E1506" s="24" t="s">
        <v>13</v>
      </c>
      <c r="F1506" s="24">
        <v>6.0550161663877231E-4</v>
      </c>
      <c r="G1506" s="25">
        <v>6.986102648877927E-4</v>
      </c>
      <c r="H1506" s="25"/>
      <c r="I1506" s="25"/>
      <c r="J1506" s="2"/>
    </row>
    <row r="1507" spans="1:10" hidden="1" x14ac:dyDescent="0.45">
      <c r="A1507" s="26" t="s">
        <v>792</v>
      </c>
      <c r="B1507" s="26">
        <v>1989</v>
      </c>
      <c r="C1507" s="26">
        <v>27</v>
      </c>
      <c r="D1507" s="26" t="s">
        <v>55</v>
      </c>
      <c r="E1507" s="26" t="s">
        <v>13</v>
      </c>
      <c r="F1507" s="26">
        <v>6.0550161663877231E-4</v>
      </c>
      <c r="G1507" s="27">
        <v>6.986102648877927E-4</v>
      </c>
      <c r="H1507" s="27"/>
      <c r="I1507" s="27"/>
      <c r="J1507" s="2"/>
    </row>
    <row r="1508" spans="1:10" hidden="1" x14ac:dyDescent="0.45">
      <c r="A1508" s="26" t="s">
        <v>466</v>
      </c>
      <c r="B1508" s="26">
        <v>2015</v>
      </c>
      <c r="C1508" s="26">
        <v>27</v>
      </c>
      <c r="D1508" s="26" t="s">
        <v>97</v>
      </c>
      <c r="E1508" s="26" t="s">
        <v>13</v>
      </c>
      <c r="F1508" s="26">
        <v>2.312442684668342E-3</v>
      </c>
      <c r="G1508" s="29">
        <v>6.8915230093197037E-4</v>
      </c>
      <c r="H1508" s="35"/>
      <c r="I1508" s="34"/>
      <c r="J1508" s="2"/>
    </row>
    <row r="1509" spans="1:10" hidden="1" x14ac:dyDescent="0.45">
      <c r="A1509" s="26" t="s">
        <v>205</v>
      </c>
      <c r="B1509" s="26">
        <v>1970</v>
      </c>
      <c r="C1509" s="26">
        <v>39</v>
      </c>
      <c r="D1509" s="26" t="s">
        <v>65</v>
      </c>
      <c r="E1509" s="26" t="s">
        <v>17</v>
      </c>
      <c r="F1509" s="26">
        <v>1.6532429565959481E-3</v>
      </c>
      <c r="G1509" s="27">
        <v>6.8897358491473129E-4</v>
      </c>
      <c r="H1509" s="27"/>
      <c r="I1509" s="27"/>
      <c r="J1509" s="2"/>
    </row>
    <row r="1510" spans="1:10" hidden="1" x14ac:dyDescent="0.45">
      <c r="A1510" s="24" t="s">
        <v>523</v>
      </c>
      <c r="B1510" s="24">
        <v>1970</v>
      </c>
      <c r="C1510" s="24">
        <v>26</v>
      </c>
      <c r="D1510" s="24" t="s">
        <v>301</v>
      </c>
      <c r="E1510" s="24" t="s">
        <v>17</v>
      </c>
      <c r="F1510" s="24">
        <v>1.6526958977201914E-3</v>
      </c>
      <c r="G1510" s="25">
        <v>6.8874560322983386E-4</v>
      </c>
      <c r="H1510" s="25"/>
      <c r="I1510" s="25"/>
      <c r="J1510" s="2"/>
    </row>
    <row r="1511" spans="1:10" hidden="1" x14ac:dyDescent="0.45">
      <c r="A1511" s="26" t="s">
        <v>126</v>
      </c>
      <c r="B1511" s="26">
        <v>1990</v>
      </c>
      <c r="C1511" s="26">
        <v>29</v>
      </c>
      <c r="D1511" s="26" t="s">
        <v>127</v>
      </c>
      <c r="E1511" s="26" t="s">
        <v>13</v>
      </c>
      <c r="F1511" s="26">
        <v>1.0710874077251831E-3</v>
      </c>
      <c r="G1511" s="27">
        <v>6.8806386475689873E-4</v>
      </c>
      <c r="H1511" s="27"/>
      <c r="I1511" s="27"/>
      <c r="J1511" s="2"/>
    </row>
    <row r="1512" spans="1:10" hidden="1" x14ac:dyDescent="0.45">
      <c r="A1512" s="26" t="s">
        <v>320</v>
      </c>
      <c r="B1512" s="26">
        <v>2001</v>
      </c>
      <c r="C1512" s="26">
        <v>25</v>
      </c>
      <c r="D1512" s="26" t="s">
        <v>25</v>
      </c>
      <c r="E1512" s="26" t="s">
        <v>17</v>
      </c>
      <c r="F1512" s="26">
        <v>4.1307321719585548E-3</v>
      </c>
      <c r="G1512" s="29">
        <v>6.8373833368772614E-4</v>
      </c>
      <c r="H1512" s="35"/>
      <c r="I1512" s="34"/>
      <c r="J1512" s="2"/>
    </row>
    <row r="1513" spans="1:10" hidden="1" x14ac:dyDescent="0.45">
      <c r="A1513" s="26" t="s">
        <v>422</v>
      </c>
      <c r="B1513" s="26">
        <v>2009</v>
      </c>
      <c r="C1513" s="26">
        <v>27</v>
      </c>
      <c r="D1513" s="26" t="s">
        <v>304</v>
      </c>
      <c r="E1513" s="26" t="s">
        <v>13</v>
      </c>
      <c r="F1513" s="26">
        <v>7.6778706768187879E-4</v>
      </c>
      <c r="G1513" s="29">
        <v>6.8044646442586422E-4</v>
      </c>
      <c r="H1513" s="35"/>
      <c r="I1513" s="34"/>
      <c r="J1513" s="2"/>
    </row>
    <row r="1514" spans="1:10" hidden="1" x14ac:dyDescent="0.45">
      <c r="A1514" s="26" t="s">
        <v>422</v>
      </c>
      <c r="B1514" s="26">
        <v>2009</v>
      </c>
      <c r="C1514" s="26">
        <v>27</v>
      </c>
      <c r="D1514" s="26" t="s">
        <v>304</v>
      </c>
      <c r="E1514" s="26" t="s">
        <v>13</v>
      </c>
      <c r="F1514" s="26">
        <v>7.6778706768187879E-4</v>
      </c>
      <c r="G1514" s="29">
        <v>6.8044646442586422E-4</v>
      </c>
      <c r="H1514" s="35"/>
      <c r="I1514" s="34"/>
      <c r="J1514" s="2"/>
    </row>
    <row r="1515" spans="1:10" hidden="1" x14ac:dyDescent="0.45">
      <c r="A1515" s="26" t="s">
        <v>1003</v>
      </c>
      <c r="B1515" s="26">
        <v>1975</v>
      </c>
      <c r="C1515" s="26">
        <v>20</v>
      </c>
      <c r="D1515" s="26" t="s">
        <v>94</v>
      </c>
      <c r="E1515" s="26" t="s">
        <v>13</v>
      </c>
      <c r="F1515" s="26">
        <v>8.8600652059197984E-4</v>
      </c>
      <c r="G1515" s="27">
        <v>6.804204250721571E-4</v>
      </c>
      <c r="H1515" s="27"/>
      <c r="I1515" s="27"/>
      <c r="J1515" s="2"/>
    </row>
    <row r="1516" spans="1:10" hidden="1" x14ac:dyDescent="0.45">
      <c r="A1516" s="26" t="s">
        <v>72</v>
      </c>
      <c r="B1516" s="26">
        <v>2012</v>
      </c>
      <c r="C1516" s="26">
        <v>28</v>
      </c>
      <c r="D1516" s="26" t="s">
        <v>73</v>
      </c>
      <c r="E1516" s="26" t="s">
        <v>17</v>
      </c>
      <c r="F1516" s="26">
        <v>1.8058531426874925E-3</v>
      </c>
      <c r="G1516" s="29">
        <v>6.7245237860477408E-4</v>
      </c>
      <c r="H1516" s="35"/>
      <c r="I1516" s="34"/>
      <c r="J1516" s="2"/>
    </row>
    <row r="1517" spans="1:10" hidden="1" x14ac:dyDescent="0.45">
      <c r="A1517" s="26" t="s">
        <v>1010</v>
      </c>
      <c r="B1517" s="26">
        <v>2019</v>
      </c>
      <c r="C1517" s="26">
        <v>22</v>
      </c>
      <c r="D1517" s="26" t="s">
        <v>19</v>
      </c>
      <c r="E1517" s="26" t="s">
        <v>17</v>
      </c>
      <c r="F1517" s="26">
        <v>1.3385863513559757E-3</v>
      </c>
      <c r="G1517" s="29">
        <v>6.6099605900651003E-4</v>
      </c>
      <c r="H1517" s="35"/>
      <c r="I1517" s="34"/>
      <c r="J1517" s="2"/>
    </row>
    <row r="1518" spans="1:10" hidden="1" x14ac:dyDescent="0.45">
      <c r="A1518" s="26" t="s">
        <v>429</v>
      </c>
      <c r="B1518" s="26">
        <v>2017</v>
      </c>
      <c r="C1518" s="26">
        <v>23</v>
      </c>
      <c r="D1518" s="26" t="s">
        <v>37</v>
      </c>
      <c r="E1518" s="26" t="s">
        <v>17</v>
      </c>
      <c r="F1518" s="26">
        <v>1.1353792428579321E-3</v>
      </c>
      <c r="G1518" s="29">
        <v>6.6048915029444399E-4</v>
      </c>
      <c r="H1518" s="35"/>
      <c r="I1518" s="34"/>
      <c r="J1518" s="2"/>
    </row>
    <row r="1519" spans="1:10" hidden="1" x14ac:dyDescent="0.45">
      <c r="A1519" s="26" t="s">
        <v>193</v>
      </c>
      <c r="B1519" s="26">
        <v>1967</v>
      </c>
      <c r="C1519" s="26">
        <v>29</v>
      </c>
      <c r="D1519" s="26" t="s">
        <v>65</v>
      </c>
      <c r="E1519" s="26" t="s">
        <v>17</v>
      </c>
      <c r="F1519" s="26">
        <v>2.5143348454055264E-3</v>
      </c>
      <c r="G1519" s="27">
        <v>6.5181314888739081E-4</v>
      </c>
      <c r="H1519" s="27"/>
      <c r="I1519" s="27"/>
      <c r="J1519" s="2"/>
    </row>
    <row r="1520" spans="1:10" hidden="1" x14ac:dyDescent="0.45">
      <c r="A1520" s="24" t="s">
        <v>193</v>
      </c>
      <c r="B1520" s="24">
        <v>1967</v>
      </c>
      <c r="C1520" s="24">
        <v>29</v>
      </c>
      <c r="D1520" s="24" t="s">
        <v>65</v>
      </c>
      <c r="E1520" s="24" t="s">
        <v>17</v>
      </c>
      <c r="F1520" s="24">
        <v>2.5143348454055264E-3</v>
      </c>
      <c r="G1520" s="25">
        <v>6.5181314888739081E-4</v>
      </c>
      <c r="H1520" s="25"/>
      <c r="I1520" s="25"/>
      <c r="J1520" s="2"/>
    </row>
    <row r="1521" spans="1:10" hidden="1" x14ac:dyDescent="0.45">
      <c r="A1521" s="26" t="s">
        <v>436</v>
      </c>
      <c r="B1521" s="26">
        <v>1993</v>
      </c>
      <c r="C1521" s="26">
        <v>31</v>
      </c>
      <c r="D1521" s="26" t="s">
        <v>28</v>
      </c>
      <c r="E1521" s="26" t="s">
        <v>17</v>
      </c>
      <c r="F1521" s="26">
        <v>1.2452634415803358E-3</v>
      </c>
      <c r="G1521" s="27">
        <v>6.510620827877119E-4</v>
      </c>
      <c r="H1521" s="27"/>
      <c r="I1521" s="27"/>
      <c r="J1521" s="2"/>
    </row>
    <row r="1522" spans="1:10" hidden="1" x14ac:dyDescent="0.45">
      <c r="A1522" s="24" t="s">
        <v>436</v>
      </c>
      <c r="B1522" s="24">
        <v>1993</v>
      </c>
      <c r="C1522" s="24">
        <v>31</v>
      </c>
      <c r="D1522" s="24" t="s">
        <v>28</v>
      </c>
      <c r="E1522" s="24" t="s">
        <v>17</v>
      </c>
      <c r="F1522" s="24">
        <v>1.2452634415803358E-3</v>
      </c>
      <c r="G1522" s="25">
        <v>6.510620827877119E-4</v>
      </c>
      <c r="H1522" s="25"/>
      <c r="I1522" s="25"/>
      <c r="J1522" s="2"/>
    </row>
    <row r="1523" spans="1:10" hidden="1" x14ac:dyDescent="0.45">
      <c r="A1523" s="26" t="s">
        <v>326</v>
      </c>
      <c r="B1523" s="26">
        <v>1998</v>
      </c>
      <c r="C1523" s="26">
        <v>21</v>
      </c>
      <c r="D1523" s="26" t="s">
        <v>19</v>
      </c>
      <c r="E1523" s="26" t="s">
        <v>17</v>
      </c>
      <c r="F1523" s="26">
        <v>3.6622884825721867E-3</v>
      </c>
      <c r="G1523" s="29">
        <v>6.4808681894841752E-4</v>
      </c>
      <c r="H1523" s="35"/>
      <c r="I1523" s="34"/>
      <c r="J1523" s="2"/>
    </row>
    <row r="1524" spans="1:10" hidden="1" x14ac:dyDescent="0.45">
      <c r="A1524" s="26" t="s">
        <v>705</v>
      </c>
      <c r="B1524" s="26">
        <v>2012</v>
      </c>
      <c r="C1524" s="26">
        <v>25</v>
      </c>
      <c r="D1524" s="26" t="s">
        <v>59</v>
      </c>
      <c r="E1524" s="26" t="s">
        <v>13</v>
      </c>
      <c r="F1524" s="26">
        <v>1.8358169569743733E-3</v>
      </c>
      <c r="G1524" s="29">
        <v>6.461906304893331E-4</v>
      </c>
      <c r="H1524" s="35"/>
      <c r="I1524" s="34"/>
      <c r="J1524" s="2"/>
    </row>
    <row r="1525" spans="1:10" hidden="1" x14ac:dyDescent="0.45">
      <c r="A1525" s="26" t="s">
        <v>599</v>
      </c>
      <c r="B1525" s="26">
        <v>1998</v>
      </c>
      <c r="C1525" s="26">
        <v>28</v>
      </c>
      <c r="D1525" s="26" t="s">
        <v>43</v>
      </c>
      <c r="E1525" s="26" t="s">
        <v>17</v>
      </c>
      <c r="F1525" s="26">
        <v>3.5622236285376874E-3</v>
      </c>
      <c r="G1525" s="29">
        <v>6.3037911698873763E-4</v>
      </c>
      <c r="H1525" s="35"/>
      <c r="I1525" s="34"/>
      <c r="J1525" s="2"/>
    </row>
    <row r="1526" spans="1:10" hidden="1" x14ac:dyDescent="0.45">
      <c r="A1526" s="24" t="s">
        <v>708</v>
      </c>
      <c r="B1526" s="24">
        <v>1977</v>
      </c>
      <c r="C1526" s="24">
        <v>27</v>
      </c>
      <c r="D1526" s="24" t="s">
        <v>70</v>
      </c>
      <c r="E1526" s="24" t="s">
        <v>13</v>
      </c>
      <c r="F1526" s="24">
        <v>9.476962657726175E-4</v>
      </c>
      <c r="G1526" s="25">
        <v>6.2964903594938911E-4</v>
      </c>
      <c r="H1526" s="25"/>
      <c r="I1526" s="25"/>
      <c r="J1526" s="2"/>
    </row>
    <row r="1527" spans="1:10" hidden="1" x14ac:dyDescent="0.45">
      <c r="A1527" s="26" t="s">
        <v>728</v>
      </c>
      <c r="B1527" s="26">
        <v>2010</v>
      </c>
      <c r="C1527" s="26">
        <v>26</v>
      </c>
      <c r="D1527" s="26" t="s">
        <v>19</v>
      </c>
      <c r="E1527" s="26" t="s">
        <v>17</v>
      </c>
      <c r="F1527" s="26">
        <v>1.1228500162785799E-3</v>
      </c>
      <c r="G1527" s="29">
        <v>6.2450994937440828E-4</v>
      </c>
      <c r="H1527" s="35"/>
      <c r="I1527" s="34"/>
      <c r="J1527" s="2"/>
    </row>
    <row r="1528" spans="1:10" hidden="1" x14ac:dyDescent="0.45">
      <c r="A1528" s="26" t="s">
        <v>728</v>
      </c>
      <c r="B1528" s="26">
        <v>2010</v>
      </c>
      <c r="C1528" s="26">
        <v>26</v>
      </c>
      <c r="D1528" s="26" t="s">
        <v>19</v>
      </c>
      <c r="E1528" s="26" t="s">
        <v>17</v>
      </c>
      <c r="F1528" s="26">
        <v>1.1228500162785799E-3</v>
      </c>
      <c r="G1528" s="29">
        <v>6.2450994937440828E-4</v>
      </c>
      <c r="H1528" s="35"/>
      <c r="I1528" s="34"/>
      <c r="J1528" s="2"/>
    </row>
    <row r="1529" spans="1:10" hidden="1" x14ac:dyDescent="0.45">
      <c r="A1529" s="26" t="s">
        <v>548</v>
      </c>
      <c r="B1529" s="26">
        <v>1997</v>
      </c>
      <c r="C1529" s="26">
        <v>31</v>
      </c>
      <c r="D1529" s="26" t="s">
        <v>155</v>
      </c>
      <c r="E1529" s="26" t="s">
        <v>13</v>
      </c>
      <c r="F1529" s="26">
        <v>1.2117131380079292E-3</v>
      </c>
      <c r="G1529" s="29">
        <v>6.2228395431573142E-4</v>
      </c>
      <c r="H1529" s="35"/>
      <c r="I1529" s="34"/>
      <c r="J1529" s="2"/>
    </row>
    <row r="1530" spans="1:10" hidden="1" x14ac:dyDescent="0.45">
      <c r="A1530" s="26" t="s">
        <v>672</v>
      </c>
      <c r="B1530" s="26">
        <v>1999</v>
      </c>
      <c r="C1530" s="26">
        <v>30</v>
      </c>
      <c r="D1530" s="26" t="s">
        <v>62</v>
      </c>
      <c r="E1530" s="26" t="s">
        <v>17</v>
      </c>
      <c r="F1530" s="26">
        <v>8.9736092740545401E-4</v>
      </c>
      <c r="G1530" s="29">
        <v>6.1691536917015213E-4</v>
      </c>
      <c r="H1530" s="35"/>
      <c r="I1530" s="34"/>
      <c r="J1530" s="2"/>
    </row>
    <row r="1531" spans="1:10" hidden="1" x14ac:dyDescent="0.45">
      <c r="A1531" s="26" t="s">
        <v>84</v>
      </c>
      <c r="B1531" s="26">
        <v>2005</v>
      </c>
      <c r="C1531" s="26">
        <v>26</v>
      </c>
      <c r="D1531" s="26" t="s">
        <v>28</v>
      </c>
      <c r="E1531" s="26" t="s">
        <v>17</v>
      </c>
      <c r="F1531" s="26">
        <v>1.3039862282111501E-3</v>
      </c>
      <c r="G1531" s="29">
        <v>6.1622923752189076E-4</v>
      </c>
      <c r="H1531" s="35"/>
      <c r="I1531" s="34"/>
      <c r="J1531" s="2"/>
    </row>
    <row r="1532" spans="1:10" hidden="1" x14ac:dyDescent="0.45">
      <c r="A1532" s="26" t="s">
        <v>707</v>
      </c>
      <c r="B1532" s="26">
        <v>2008</v>
      </c>
      <c r="C1532" s="26">
        <v>24</v>
      </c>
      <c r="D1532" s="26" t="s">
        <v>19</v>
      </c>
      <c r="E1532" s="26" t="s">
        <v>17</v>
      </c>
      <c r="F1532" s="26">
        <v>1.3209886596808045E-3</v>
      </c>
      <c r="G1532" s="29">
        <v>6.1520395240446024E-4</v>
      </c>
      <c r="H1532" s="35"/>
      <c r="I1532" s="34"/>
      <c r="J1532" s="2"/>
    </row>
    <row r="1533" spans="1:10" hidden="1" x14ac:dyDescent="0.45">
      <c r="A1533" s="26" t="s">
        <v>624</v>
      </c>
      <c r="B1533" s="26">
        <v>1963</v>
      </c>
      <c r="C1533" s="26">
        <v>25</v>
      </c>
      <c r="D1533" s="26" t="s">
        <v>25</v>
      </c>
      <c r="E1533" s="26" t="s">
        <v>17</v>
      </c>
      <c r="F1533" s="26">
        <v>2.2260830575331425E-3</v>
      </c>
      <c r="G1533" s="27">
        <v>6.1120192816255627E-4</v>
      </c>
      <c r="H1533" s="27"/>
      <c r="I1533" s="27"/>
      <c r="J1533" s="2"/>
    </row>
    <row r="1534" spans="1:10" hidden="1" x14ac:dyDescent="0.45">
      <c r="A1534" s="24" t="s">
        <v>185</v>
      </c>
      <c r="B1534" s="24">
        <v>1968</v>
      </c>
      <c r="C1534" s="24">
        <v>20</v>
      </c>
      <c r="D1534" s="24" t="s">
        <v>73</v>
      </c>
      <c r="E1534" s="24" t="s">
        <v>17</v>
      </c>
      <c r="F1534" s="24">
        <v>9.9548658088075893E-4</v>
      </c>
      <c r="G1534" s="25">
        <v>5.9784484046774319E-4</v>
      </c>
      <c r="H1534" s="25"/>
      <c r="I1534" s="25"/>
      <c r="J1534" s="2"/>
    </row>
    <row r="1535" spans="1:10" hidden="1" x14ac:dyDescent="0.45">
      <c r="A1535" s="26" t="s">
        <v>185</v>
      </c>
      <c r="B1535" s="26">
        <v>1968</v>
      </c>
      <c r="C1535" s="26">
        <v>20</v>
      </c>
      <c r="D1535" s="26" t="s">
        <v>73</v>
      </c>
      <c r="E1535" s="26" t="s">
        <v>17</v>
      </c>
      <c r="F1535" s="26">
        <v>9.9548658088075893E-4</v>
      </c>
      <c r="G1535" s="27">
        <v>5.9784484046774319E-4</v>
      </c>
      <c r="H1535" s="27"/>
      <c r="I1535" s="27"/>
      <c r="J1535" s="2"/>
    </row>
    <row r="1536" spans="1:10" hidden="1" x14ac:dyDescent="0.45">
      <c r="A1536" s="24" t="s">
        <v>460</v>
      </c>
      <c r="B1536" s="24">
        <v>1992</v>
      </c>
      <c r="C1536" s="24">
        <v>24</v>
      </c>
      <c r="D1536" s="24" t="s">
        <v>31</v>
      </c>
      <c r="E1536" s="24" t="s">
        <v>13</v>
      </c>
      <c r="F1536" s="24">
        <v>1.0881600301927577E-3</v>
      </c>
      <c r="G1536" s="25">
        <v>5.929426060995416E-4</v>
      </c>
      <c r="H1536" s="25"/>
      <c r="I1536" s="25"/>
      <c r="J1536" s="2"/>
    </row>
    <row r="1537" spans="1:10" hidden="1" x14ac:dyDescent="0.45">
      <c r="A1537" s="26" t="s">
        <v>417</v>
      </c>
      <c r="B1537" s="26">
        <v>2018</v>
      </c>
      <c r="C1537" s="26">
        <v>32</v>
      </c>
      <c r="D1537" s="26" t="s">
        <v>43</v>
      </c>
      <c r="E1537" s="26" t="s">
        <v>17</v>
      </c>
      <c r="F1537" s="26">
        <v>9.015027427434969E-4</v>
      </c>
      <c r="G1537" s="29">
        <v>5.9189399429803217E-4</v>
      </c>
      <c r="H1537" s="35"/>
      <c r="I1537" s="34"/>
      <c r="J1537" s="2"/>
    </row>
    <row r="1538" spans="1:10" hidden="1" x14ac:dyDescent="0.45">
      <c r="A1538" s="24" t="s">
        <v>185</v>
      </c>
      <c r="B1538" s="24">
        <v>1977</v>
      </c>
      <c r="C1538" s="24">
        <v>29</v>
      </c>
      <c r="D1538" s="24" t="s">
        <v>73</v>
      </c>
      <c r="E1538" s="24" t="s">
        <v>17</v>
      </c>
      <c r="F1538" s="24">
        <v>7.8807392745721923E-4</v>
      </c>
      <c r="G1538" s="25">
        <v>5.8609963870054653E-4</v>
      </c>
      <c r="H1538" s="25"/>
      <c r="I1538" s="25"/>
      <c r="J1538" s="2"/>
    </row>
    <row r="1539" spans="1:10" hidden="1" x14ac:dyDescent="0.45">
      <c r="A1539" s="26" t="s">
        <v>185</v>
      </c>
      <c r="B1539" s="26">
        <v>1977</v>
      </c>
      <c r="C1539" s="26">
        <v>29</v>
      </c>
      <c r="D1539" s="26" t="s">
        <v>73</v>
      </c>
      <c r="E1539" s="26" t="s">
        <v>17</v>
      </c>
      <c r="F1539" s="26">
        <v>7.8807392745721923E-4</v>
      </c>
      <c r="G1539" s="27">
        <v>5.8609963870054653E-4</v>
      </c>
      <c r="H1539" s="27"/>
      <c r="I1539" s="27"/>
      <c r="J1539" s="2"/>
    </row>
    <row r="1540" spans="1:10" hidden="1" x14ac:dyDescent="0.45">
      <c r="A1540" s="26" t="s">
        <v>391</v>
      </c>
      <c r="B1540" s="26">
        <v>1999</v>
      </c>
      <c r="C1540" s="26">
        <v>25</v>
      </c>
      <c r="D1540" s="26" t="s">
        <v>31</v>
      </c>
      <c r="E1540" s="26" t="s">
        <v>13</v>
      </c>
      <c r="F1540" s="26">
        <v>1.9933855787874085E-3</v>
      </c>
      <c r="G1540" s="29">
        <v>5.7472594415860167E-4</v>
      </c>
      <c r="H1540" s="35"/>
      <c r="I1540" s="34"/>
      <c r="J1540" s="2"/>
    </row>
    <row r="1541" spans="1:10" hidden="1" x14ac:dyDescent="0.45">
      <c r="A1541" s="26" t="s">
        <v>575</v>
      </c>
      <c r="B1541" s="26">
        <v>2011</v>
      </c>
      <c r="C1541" s="26">
        <v>30</v>
      </c>
      <c r="D1541" s="26" t="s">
        <v>28</v>
      </c>
      <c r="E1541" s="26" t="s">
        <v>17</v>
      </c>
      <c r="F1541" s="26">
        <v>1.2069814348653583E-3</v>
      </c>
      <c r="G1541" s="29">
        <v>5.7416167271590708E-4</v>
      </c>
      <c r="H1541" s="35"/>
      <c r="I1541" s="34"/>
      <c r="J1541" s="2"/>
    </row>
    <row r="1542" spans="1:10" hidden="1" x14ac:dyDescent="0.45">
      <c r="A1542" s="24" t="s">
        <v>791</v>
      </c>
      <c r="B1542" s="24">
        <v>1987</v>
      </c>
      <c r="C1542" s="24">
        <v>30</v>
      </c>
      <c r="D1542" s="24" t="s">
        <v>94</v>
      </c>
      <c r="E1542" s="24" t="s">
        <v>13</v>
      </c>
      <c r="F1542" s="24">
        <v>1.6777248516723444E-3</v>
      </c>
      <c r="G1542" s="25">
        <v>5.7226657573894348E-4</v>
      </c>
      <c r="H1542" s="25"/>
      <c r="I1542" s="25"/>
      <c r="J1542" s="2"/>
    </row>
    <row r="1543" spans="1:10" hidden="1" x14ac:dyDescent="0.45">
      <c r="A1543" s="26" t="s">
        <v>584</v>
      </c>
      <c r="B1543" s="26">
        <v>1955</v>
      </c>
      <c r="C1543" s="26">
        <v>29</v>
      </c>
      <c r="D1543" s="26" t="s">
        <v>226</v>
      </c>
      <c r="E1543" s="26" t="s">
        <v>17</v>
      </c>
      <c r="F1543" s="26">
        <v>1.6361194957728096E-3</v>
      </c>
      <c r="G1543" s="27">
        <v>5.6801724795296023E-4</v>
      </c>
      <c r="H1543" s="27"/>
      <c r="I1543" s="27"/>
      <c r="J1543" s="2"/>
    </row>
    <row r="1544" spans="1:10" hidden="1" x14ac:dyDescent="0.45">
      <c r="A1544" s="24" t="s">
        <v>421</v>
      </c>
      <c r="B1544" s="24">
        <v>1973</v>
      </c>
      <c r="C1544" s="24">
        <v>25</v>
      </c>
      <c r="D1544" s="24" t="s">
        <v>94</v>
      </c>
      <c r="E1544" s="24" t="s">
        <v>13</v>
      </c>
      <c r="F1544" s="24">
        <v>5.7434242778726247E-4</v>
      </c>
      <c r="G1544" s="25">
        <v>5.6243883982802295E-4</v>
      </c>
      <c r="H1544" s="25"/>
      <c r="I1544" s="25"/>
      <c r="J1544" s="2"/>
    </row>
    <row r="1545" spans="1:10" hidden="1" x14ac:dyDescent="0.45">
      <c r="A1545" s="26" t="s">
        <v>159</v>
      </c>
      <c r="B1545" s="26">
        <v>1986</v>
      </c>
      <c r="C1545" s="26">
        <v>32</v>
      </c>
      <c r="D1545" s="26" t="s">
        <v>313</v>
      </c>
      <c r="E1545" s="26" t="s">
        <v>17</v>
      </c>
      <c r="F1545" s="26">
        <v>6.8420257526961902E-4</v>
      </c>
      <c r="G1545" s="27">
        <v>5.5814482641122027E-4</v>
      </c>
      <c r="H1545" s="27"/>
      <c r="I1545" s="27"/>
      <c r="J1545" s="2"/>
    </row>
    <row r="1546" spans="1:10" hidden="1" x14ac:dyDescent="0.45">
      <c r="A1546" s="24" t="s">
        <v>282</v>
      </c>
      <c r="B1546" s="24">
        <v>1971</v>
      </c>
      <c r="C1546" s="24">
        <v>28</v>
      </c>
      <c r="D1546" s="24" t="s">
        <v>40</v>
      </c>
      <c r="E1546" s="24" t="s">
        <v>13</v>
      </c>
      <c r="F1546" s="24">
        <v>5.5282575048606756E-4</v>
      </c>
      <c r="G1546" s="25">
        <v>5.5535190977747876E-4</v>
      </c>
      <c r="H1546" s="25"/>
      <c r="I1546" s="25"/>
      <c r="J1546" s="2"/>
    </row>
    <row r="1547" spans="1:10" hidden="1" x14ac:dyDescent="0.45">
      <c r="A1547" s="26" t="s">
        <v>282</v>
      </c>
      <c r="B1547" s="26">
        <v>1971</v>
      </c>
      <c r="C1547" s="26">
        <v>28</v>
      </c>
      <c r="D1547" s="26" t="s">
        <v>40</v>
      </c>
      <c r="E1547" s="26" t="s">
        <v>13</v>
      </c>
      <c r="F1547" s="26">
        <v>5.5282575048606756E-4</v>
      </c>
      <c r="G1547" s="27">
        <v>5.5535190977747876E-4</v>
      </c>
      <c r="H1547" s="27"/>
      <c r="I1547" s="27"/>
      <c r="J1547" s="2"/>
    </row>
    <row r="1548" spans="1:10" hidden="1" x14ac:dyDescent="0.45">
      <c r="A1548" s="24" t="s">
        <v>309</v>
      </c>
      <c r="B1548" s="24">
        <v>1958</v>
      </c>
      <c r="C1548" s="24">
        <v>23</v>
      </c>
      <c r="D1548" s="24" t="s">
        <v>59</v>
      </c>
      <c r="E1548" s="24" t="s">
        <v>13</v>
      </c>
      <c r="F1548" s="24">
        <v>7.327092754081105E-4</v>
      </c>
      <c r="G1548" s="25">
        <v>5.529292686928842E-4</v>
      </c>
      <c r="H1548" s="25"/>
      <c r="I1548" s="25"/>
      <c r="J1548" s="2"/>
    </row>
    <row r="1549" spans="1:10" hidden="1" x14ac:dyDescent="0.45">
      <c r="A1549" s="26" t="s">
        <v>459</v>
      </c>
      <c r="B1549" s="26">
        <v>1973</v>
      </c>
      <c r="C1549" s="26">
        <v>28</v>
      </c>
      <c r="D1549" s="26" t="s">
        <v>40</v>
      </c>
      <c r="E1549" s="26" t="s">
        <v>13</v>
      </c>
      <c r="F1549" s="26">
        <v>5.6349167336762138E-4</v>
      </c>
      <c r="G1549" s="27">
        <v>5.518129737387738E-4</v>
      </c>
      <c r="H1549" s="27"/>
      <c r="I1549" s="27"/>
      <c r="J1549" s="2"/>
    </row>
    <row r="1550" spans="1:10" hidden="1" x14ac:dyDescent="0.45">
      <c r="A1550" s="26" t="s">
        <v>418</v>
      </c>
      <c r="B1550" s="26">
        <v>2009</v>
      </c>
      <c r="C1550" s="26">
        <v>27</v>
      </c>
      <c r="D1550" s="26" t="s">
        <v>70</v>
      </c>
      <c r="E1550" s="26" t="s">
        <v>13</v>
      </c>
      <c r="F1550" s="26">
        <v>6.1970833431409633E-4</v>
      </c>
      <c r="G1550" s="29">
        <v>5.4921261741541143E-4</v>
      </c>
      <c r="H1550" s="35"/>
      <c r="I1550" s="34"/>
      <c r="J1550" s="2"/>
    </row>
    <row r="1551" spans="1:10" hidden="1" x14ac:dyDescent="0.45">
      <c r="A1551" s="26" t="s">
        <v>600</v>
      </c>
      <c r="B1551" s="26">
        <v>2001</v>
      </c>
      <c r="C1551" s="26">
        <v>28</v>
      </c>
      <c r="D1551" s="26" t="s">
        <v>97</v>
      </c>
      <c r="E1551" s="26" t="s">
        <v>13</v>
      </c>
      <c r="F1551" s="26">
        <v>1.9734968319376775E-3</v>
      </c>
      <c r="G1551" s="29">
        <v>5.3494087278709533E-4</v>
      </c>
      <c r="H1551" s="35"/>
      <c r="I1551" s="34"/>
      <c r="J1551" s="2"/>
    </row>
    <row r="1552" spans="1:10" hidden="1" x14ac:dyDescent="0.45">
      <c r="A1552" s="24" t="s">
        <v>528</v>
      </c>
      <c r="B1552" s="24">
        <v>1950</v>
      </c>
      <c r="C1552" s="24">
        <v>28</v>
      </c>
      <c r="D1552" s="24" t="s">
        <v>233</v>
      </c>
      <c r="E1552" s="24" t="s">
        <v>17</v>
      </c>
      <c r="F1552" s="24">
        <v>1.5897419766308822E-4</v>
      </c>
      <c r="G1552" s="25">
        <v>5.3228020124572266E-4</v>
      </c>
      <c r="H1552" s="25"/>
      <c r="I1552" s="25"/>
      <c r="J1552" s="2"/>
    </row>
    <row r="1553" spans="1:10" hidden="1" x14ac:dyDescent="0.45">
      <c r="A1553" s="26" t="s">
        <v>397</v>
      </c>
      <c r="B1553" s="26">
        <v>1973</v>
      </c>
      <c r="C1553" s="26">
        <v>24</v>
      </c>
      <c r="D1553" s="26" t="s">
        <v>155</v>
      </c>
      <c r="E1553" s="26" t="s">
        <v>13</v>
      </c>
      <c r="F1553" s="26">
        <v>5.3658662976540012E-4</v>
      </c>
      <c r="G1553" s="27">
        <v>5.2546555314605242E-4</v>
      </c>
      <c r="H1553" s="27"/>
      <c r="I1553" s="27"/>
      <c r="J1553" s="2"/>
    </row>
    <row r="1554" spans="1:10" hidden="1" x14ac:dyDescent="0.45">
      <c r="A1554" s="24" t="s">
        <v>389</v>
      </c>
      <c r="B1554" s="24">
        <v>1987</v>
      </c>
      <c r="C1554" s="24">
        <v>32</v>
      </c>
      <c r="D1554" s="24" t="s">
        <v>25</v>
      </c>
      <c r="E1554" s="24" t="s">
        <v>17</v>
      </c>
      <c r="F1554" s="24">
        <v>6.7273587705725672E-4</v>
      </c>
      <c r="G1554" s="25">
        <v>5.127948451859295E-4</v>
      </c>
      <c r="H1554" s="25"/>
      <c r="I1554" s="25"/>
      <c r="J1554" s="2"/>
    </row>
    <row r="1555" spans="1:10" hidden="1" x14ac:dyDescent="0.45">
      <c r="A1555" s="26" t="s">
        <v>586</v>
      </c>
      <c r="B1555" s="26">
        <v>1949</v>
      </c>
      <c r="C1555" s="26">
        <v>33</v>
      </c>
      <c r="D1555" s="26" t="s">
        <v>25</v>
      </c>
      <c r="E1555" s="26" t="s">
        <v>17</v>
      </c>
      <c r="F1555" s="26">
        <v>1.2050979786046025E-3</v>
      </c>
      <c r="G1555" s="27">
        <v>5.1156547796652569E-4</v>
      </c>
      <c r="H1555" s="27"/>
      <c r="I1555" s="27"/>
      <c r="J1555" s="2"/>
    </row>
    <row r="1556" spans="1:10" hidden="1" x14ac:dyDescent="0.45">
      <c r="A1556" s="26" t="s">
        <v>519</v>
      </c>
      <c r="B1556" s="26">
        <v>2003</v>
      </c>
      <c r="C1556" s="26">
        <v>22</v>
      </c>
      <c r="D1556" s="26" t="s">
        <v>70</v>
      </c>
      <c r="E1556" s="26" t="s">
        <v>13</v>
      </c>
      <c r="F1556" s="26">
        <v>9.7307580989108801E-4</v>
      </c>
      <c r="G1556" s="29">
        <v>5.0295297887117344E-4</v>
      </c>
      <c r="H1556" s="35"/>
      <c r="I1556" s="34"/>
      <c r="J1556" s="2"/>
    </row>
    <row r="1557" spans="1:10" hidden="1" x14ac:dyDescent="0.45">
      <c r="A1557" s="26" t="s">
        <v>771</v>
      </c>
      <c r="B1557" s="26">
        <v>2013</v>
      </c>
      <c r="C1557" s="26">
        <v>26</v>
      </c>
      <c r="D1557" s="26" t="s">
        <v>73</v>
      </c>
      <c r="E1557" s="26" t="s">
        <v>17</v>
      </c>
      <c r="F1557" s="26">
        <v>7.1069990442347044E-4</v>
      </c>
      <c r="G1557" s="29">
        <v>4.9891693138036115E-4</v>
      </c>
      <c r="H1557" s="35"/>
      <c r="I1557" s="34"/>
      <c r="J1557" s="2"/>
    </row>
    <row r="1558" spans="1:10" hidden="1" x14ac:dyDescent="0.45">
      <c r="A1558" s="26" t="s">
        <v>414</v>
      </c>
      <c r="B1558" s="26">
        <v>1998</v>
      </c>
      <c r="C1558" s="26">
        <v>35</v>
      </c>
      <c r="D1558" s="26" t="s">
        <v>97</v>
      </c>
      <c r="E1558" s="26" t="s">
        <v>13</v>
      </c>
      <c r="F1558" s="26">
        <v>2.4932476859292891E-3</v>
      </c>
      <c r="G1558" s="29">
        <v>4.9704743498279861E-4</v>
      </c>
      <c r="H1558" s="35"/>
      <c r="I1558" s="34"/>
      <c r="J1558" s="2"/>
    </row>
    <row r="1559" spans="1:10" hidden="1" x14ac:dyDescent="0.45">
      <c r="A1559" s="26" t="s">
        <v>954</v>
      </c>
      <c r="B1559" s="26">
        <v>2000</v>
      </c>
      <c r="C1559" s="26">
        <v>28</v>
      </c>
      <c r="D1559" s="26" t="s">
        <v>955</v>
      </c>
      <c r="E1559" s="26" t="s">
        <v>13</v>
      </c>
      <c r="F1559" s="26">
        <v>1.0946746990369571E-3</v>
      </c>
      <c r="G1559" s="29">
        <v>4.9481234651057204E-4</v>
      </c>
      <c r="H1559" s="35"/>
      <c r="I1559" s="34"/>
      <c r="J1559" s="2"/>
    </row>
    <row r="1560" spans="1:10" hidden="1" x14ac:dyDescent="0.45">
      <c r="A1560" s="24" t="s">
        <v>582</v>
      </c>
      <c r="B1560" s="24">
        <v>1967</v>
      </c>
      <c r="C1560" s="24">
        <v>25</v>
      </c>
      <c r="D1560" s="24" t="s">
        <v>25</v>
      </c>
      <c r="E1560" s="24" t="s">
        <v>17</v>
      </c>
      <c r="F1560" s="24">
        <v>1.90177191533554E-3</v>
      </c>
      <c r="G1560" s="25">
        <v>4.9301306978487703E-4</v>
      </c>
      <c r="H1560" s="25"/>
      <c r="I1560" s="25"/>
      <c r="J1560" s="2"/>
    </row>
    <row r="1561" spans="1:10" x14ac:dyDescent="0.45">
      <c r="A1561" s="26" t="s">
        <v>39</v>
      </c>
      <c r="B1561" s="26">
        <v>2022</v>
      </c>
      <c r="C1561" s="26">
        <v>29</v>
      </c>
      <c r="D1561" s="26" t="s">
        <v>37</v>
      </c>
      <c r="E1561" s="26" t="s">
        <v>17</v>
      </c>
      <c r="F1561" s="26">
        <v>4.3743512497868925E-2</v>
      </c>
      <c r="G1561" s="29">
        <v>1.9070091522154602E-2</v>
      </c>
      <c r="H1561" s="35"/>
      <c r="I1561" s="34"/>
      <c r="J1561" s="2"/>
    </row>
    <row r="1562" spans="1:10" hidden="1" x14ac:dyDescent="0.45">
      <c r="A1562" s="24" t="s">
        <v>181</v>
      </c>
      <c r="B1562" s="24">
        <v>1971</v>
      </c>
      <c r="C1562" s="24">
        <v>30</v>
      </c>
      <c r="D1562" s="24" t="s">
        <v>73</v>
      </c>
      <c r="E1562" s="24" t="s">
        <v>17</v>
      </c>
      <c r="F1562" s="24">
        <v>1.6797663112288134E-3</v>
      </c>
      <c r="G1562" s="25">
        <v>4.8965290311655315E-4</v>
      </c>
      <c r="H1562" s="25"/>
      <c r="I1562" s="25"/>
      <c r="J1562" s="2"/>
    </row>
    <row r="1563" spans="1:10" hidden="1" x14ac:dyDescent="0.45">
      <c r="A1563" s="26" t="s">
        <v>593</v>
      </c>
      <c r="B1563" s="26">
        <v>1984</v>
      </c>
      <c r="C1563" s="26">
        <v>27</v>
      </c>
      <c r="D1563" s="26" t="s">
        <v>62</v>
      </c>
      <c r="E1563" s="26" t="s">
        <v>17</v>
      </c>
      <c r="F1563" s="26">
        <v>6.7570439585400383E-4</v>
      </c>
      <c r="G1563" s="27">
        <v>4.8379300381055825E-4</v>
      </c>
      <c r="H1563" s="27"/>
      <c r="I1563" s="27"/>
      <c r="J1563" s="2"/>
    </row>
    <row r="1564" spans="1:10" hidden="1" x14ac:dyDescent="0.45">
      <c r="A1564" s="26" t="s">
        <v>417</v>
      </c>
      <c r="B1564" s="26">
        <v>2017</v>
      </c>
      <c r="C1564" s="26">
        <v>31</v>
      </c>
      <c r="D1564" s="26" t="s">
        <v>155</v>
      </c>
      <c r="E1564" s="26" t="s">
        <v>13</v>
      </c>
      <c r="F1564" s="26">
        <v>9.4392543960284368E-4</v>
      </c>
      <c r="G1564" s="29">
        <v>4.8017287345292252E-4</v>
      </c>
      <c r="H1564" s="35"/>
      <c r="I1564" s="34"/>
      <c r="J1564" s="2"/>
    </row>
    <row r="1565" spans="1:10" hidden="1" x14ac:dyDescent="0.45">
      <c r="A1565" s="26" t="s">
        <v>101</v>
      </c>
      <c r="B1565" s="26">
        <v>2001</v>
      </c>
      <c r="C1565" s="26">
        <v>33</v>
      </c>
      <c r="D1565" s="26" t="s">
        <v>65</v>
      </c>
      <c r="E1565" s="26" t="s">
        <v>17</v>
      </c>
      <c r="F1565" s="26">
        <v>2.8978727975611154E-3</v>
      </c>
      <c r="G1565" s="29">
        <v>4.7966961675560948E-4</v>
      </c>
      <c r="H1565" s="35"/>
      <c r="I1565" s="34"/>
      <c r="J1565" s="2"/>
    </row>
    <row r="1566" spans="1:10" hidden="1" x14ac:dyDescent="0.45">
      <c r="A1566" s="24" t="s">
        <v>329</v>
      </c>
      <c r="B1566" s="24">
        <v>1962</v>
      </c>
      <c r="C1566" s="24">
        <v>30</v>
      </c>
      <c r="D1566" s="24" t="s">
        <v>226</v>
      </c>
      <c r="E1566" s="24" t="s">
        <v>17</v>
      </c>
      <c r="F1566" s="24">
        <v>1.9477525953226437E-3</v>
      </c>
      <c r="G1566" s="25">
        <v>4.6901557854332645E-4</v>
      </c>
      <c r="H1566" s="25"/>
      <c r="I1566" s="25"/>
      <c r="J1566" s="2"/>
    </row>
    <row r="1567" spans="1:10" hidden="1" x14ac:dyDescent="0.45">
      <c r="A1567" s="26" t="s">
        <v>541</v>
      </c>
      <c r="B1567" s="26">
        <v>1952</v>
      </c>
      <c r="C1567" s="26">
        <v>28</v>
      </c>
      <c r="D1567" s="26" t="s">
        <v>228</v>
      </c>
      <c r="E1567" s="26" t="s">
        <v>17</v>
      </c>
      <c r="F1567" s="26">
        <v>2.4394219229191959E-4</v>
      </c>
      <c r="G1567" s="27">
        <v>4.6884577930869539E-4</v>
      </c>
      <c r="H1567" s="27"/>
      <c r="I1567" s="27"/>
      <c r="J1567" s="2"/>
    </row>
    <row r="1568" spans="1:10" hidden="1" x14ac:dyDescent="0.45">
      <c r="A1568" s="26" t="s">
        <v>482</v>
      </c>
      <c r="B1568" s="26">
        <v>2019</v>
      </c>
      <c r="C1568" s="26">
        <v>26</v>
      </c>
      <c r="D1568" s="26" t="s">
        <v>52</v>
      </c>
      <c r="E1568" s="26" t="s">
        <v>17</v>
      </c>
      <c r="F1568" s="26">
        <v>9.4205662014701656E-4</v>
      </c>
      <c r="G1568" s="29">
        <v>4.6518905011050333E-4</v>
      </c>
      <c r="H1568" s="35"/>
      <c r="I1568" s="34"/>
      <c r="J1568" s="2"/>
    </row>
    <row r="1569" spans="1:10" hidden="1" x14ac:dyDescent="0.45">
      <c r="A1569" s="26" t="s">
        <v>287</v>
      </c>
      <c r="B1569" s="26">
        <v>2001</v>
      </c>
      <c r="C1569" s="26">
        <v>26</v>
      </c>
      <c r="D1569" s="26" t="s">
        <v>28</v>
      </c>
      <c r="E1569" s="26" t="s">
        <v>17</v>
      </c>
      <c r="F1569" s="26">
        <v>2.7129339241018292E-3</v>
      </c>
      <c r="G1569" s="29">
        <v>4.4905765938119021E-4</v>
      </c>
      <c r="H1569" s="35"/>
      <c r="I1569" s="34"/>
      <c r="J1569" s="2"/>
    </row>
    <row r="1570" spans="1:10" hidden="1" x14ac:dyDescent="0.45">
      <c r="A1570" s="24" t="s">
        <v>745</v>
      </c>
      <c r="B1570" s="24">
        <v>1985</v>
      </c>
      <c r="C1570" s="24">
        <v>27</v>
      </c>
      <c r="D1570" s="24" t="s">
        <v>46</v>
      </c>
      <c r="E1570" s="24" t="s">
        <v>17</v>
      </c>
      <c r="F1570" s="24">
        <v>2.0510844898186877E-3</v>
      </c>
      <c r="G1570" s="25">
        <v>4.4606858069867457E-4</v>
      </c>
      <c r="H1570" s="25"/>
      <c r="I1570" s="25"/>
      <c r="J1570" s="2"/>
    </row>
    <row r="1571" spans="1:10" hidden="1" x14ac:dyDescent="0.45">
      <c r="A1571" s="26" t="s">
        <v>999</v>
      </c>
      <c r="B1571" s="26">
        <v>2003</v>
      </c>
      <c r="C1571" s="26">
        <v>27</v>
      </c>
      <c r="D1571" s="26" t="s">
        <v>1000</v>
      </c>
      <c r="E1571" s="26" t="s">
        <v>13</v>
      </c>
      <c r="F1571" s="26">
        <v>8.6264345352934186E-4</v>
      </c>
      <c r="G1571" s="29">
        <v>4.4587388798089655E-4</v>
      </c>
      <c r="H1571" s="35"/>
      <c r="I1571" s="34"/>
      <c r="J1571" s="2"/>
    </row>
    <row r="1572" spans="1:10" hidden="1" x14ac:dyDescent="0.45">
      <c r="A1572" s="26" t="s">
        <v>623</v>
      </c>
      <c r="B1572" s="26">
        <v>2014</v>
      </c>
      <c r="C1572" s="26">
        <v>27</v>
      </c>
      <c r="D1572" s="26" t="s">
        <v>76</v>
      </c>
      <c r="E1572" s="26" t="s">
        <v>13</v>
      </c>
      <c r="F1572" s="26">
        <v>1.5398008821162334E-3</v>
      </c>
      <c r="G1572" s="29">
        <v>4.4495627492274005E-4</v>
      </c>
      <c r="H1572" s="35"/>
      <c r="I1572" s="34"/>
      <c r="J1572" s="2"/>
    </row>
    <row r="1573" spans="1:10" hidden="1" x14ac:dyDescent="0.45">
      <c r="A1573" s="26" t="s">
        <v>205</v>
      </c>
      <c r="B1573" s="26">
        <v>1971</v>
      </c>
      <c r="C1573" s="26">
        <v>40</v>
      </c>
      <c r="D1573" s="26" t="s">
        <v>65</v>
      </c>
      <c r="E1573" s="26" t="s">
        <v>17</v>
      </c>
      <c r="F1573" s="26">
        <v>1.5184122760878791E-3</v>
      </c>
      <c r="G1573" s="27">
        <v>4.4261810356843517E-4</v>
      </c>
      <c r="H1573" s="27"/>
      <c r="I1573" s="27"/>
      <c r="J1573" s="2"/>
    </row>
    <row r="1574" spans="1:10" hidden="1" x14ac:dyDescent="0.45">
      <c r="A1574" s="26" t="s">
        <v>671</v>
      </c>
      <c r="B1574" s="26">
        <v>2016</v>
      </c>
      <c r="C1574" s="26">
        <v>31</v>
      </c>
      <c r="D1574" s="26" t="s">
        <v>37</v>
      </c>
      <c r="E1574" s="26" t="s">
        <v>17</v>
      </c>
      <c r="F1574" s="26">
        <v>2.3503441445232263E-4</v>
      </c>
      <c r="G1574" s="29">
        <v>4.3509038003593188E-4</v>
      </c>
      <c r="H1574" s="35"/>
      <c r="I1574" s="34"/>
      <c r="J1574" s="2"/>
    </row>
    <row r="1575" spans="1:10" hidden="1" x14ac:dyDescent="0.45">
      <c r="A1575" s="26" t="s">
        <v>671</v>
      </c>
      <c r="B1575" s="26">
        <v>2016</v>
      </c>
      <c r="C1575" s="26">
        <v>31</v>
      </c>
      <c r="D1575" s="26" t="s">
        <v>37</v>
      </c>
      <c r="E1575" s="26" t="s">
        <v>17</v>
      </c>
      <c r="F1575" s="26">
        <v>2.3503441445232263E-4</v>
      </c>
      <c r="G1575" s="29">
        <v>4.3509038003593188E-4</v>
      </c>
      <c r="H1575" s="35"/>
      <c r="I1575" s="34"/>
      <c r="J1575" s="2"/>
    </row>
    <row r="1576" spans="1:10" hidden="1" x14ac:dyDescent="0.45">
      <c r="A1576" s="24" t="s">
        <v>457</v>
      </c>
      <c r="B1576" s="24">
        <v>1991</v>
      </c>
      <c r="C1576" s="24">
        <v>34</v>
      </c>
      <c r="D1576" s="24" t="s">
        <v>59</v>
      </c>
      <c r="E1576" s="24" t="s">
        <v>13</v>
      </c>
      <c r="F1576" s="24">
        <v>1.4569836217823522E-3</v>
      </c>
      <c r="G1576" s="25">
        <v>4.2877898678310964E-4</v>
      </c>
      <c r="H1576" s="25"/>
      <c r="I1576" s="25"/>
      <c r="J1576" s="2"/>
    </row>
    <row r="1577" spans="1:10" hidden="1" x14ac:dyDescent="0.45">
      <c r="A1577" s="26" t="s">
        <v>756</v>
      </c>
      <c r="B1577" s="26">
        <v>1998</v>
      </c>
      <c r="C1577" s="26">
        <v>29</v>
      </c>
      <c r="D1577" s="26" t="s">
        <v>155</v>
      </c>
      <c r="E1577" s="26" t="s">
        <v>13</v>
      </c>
      <c r="F1577" s="26">
        <v>2.1289135255466995E-3</v>
      </c>
      <c r="G1577" s="29">
        <v>4.2441471545125279E-4</v>
      </c>
      <c r="H1577" s="35"/>
      <c r="I1577" s="34"/>
      <c r="J1577" s="2"/>
    </row>
    <row r="1578" spans="1:10" hidden="1" x14ac:dyDescent="0.45">
      <c r="A1578" s="26" t="s">
        <v>811</v>
      </c>
      <c r="B1578" s="26">
        <v>2000</v>
      </c>
      <c r="C1578" s="26">
        <v>34</v>
      </c>
      <c r="D1578" s="26" t="s">
        <v>812</v>
      </c>
      <c r="E1578" s="26" t="s">
        <v>13</v>
      </c>
      <c r="F1578" s="26">
        <v>9.104319721056274E-4</v>
      </c>
      <c r="G1578" s="29">
        <v>4.1153137169622672E-4</v>
      </c>
      <c r="H1578" s="35"/>
      <c r="I1578" s="34"/>
      <c r="J1578" s="2"/>
    </row>
    <row r="1579" spans="1:10" hidden="1" x14ac:dyDescent="0.45">
      <c r="A1579" s="26" t="s">
        <v>734</v>
      </c>
      <c r="B1579" s="26">
        <v>1948</v>
      </c>
      <c r="C1579" s="26">
        <v>30</v>
      </c>
      <c r="D1579" s="26" t="s">
        <v>40</v>
      </c>
      <c r="E1579" s="26" t="s">
        <v>13</v>
      </c>
      <c r="F1579" s="26">
        <v>8.8635732728232391E-4</v>
      </c>
      <c r="G1579" s="27">
        <v>4.0846995412258764E-4</v>
      </c>
      <c r="H1579" s="27"/>
      <c r="I1579" s="27"/>
      <c r="J1579" s="2"/>
    </row>
    <row r="1580" spans="1:10" hidden="1" x14ac:dyDescent="0.45">
      <c r="A1580" s="24" t="s">
        <v>970</v>
      </c>
      <c r="B1580" s="24">
        <v>1973</v>
      </c>
      <c r="C1580" s="24">
        <v>26</v>
      </c>
      <c r="D1580" s="24" t="s">
        <v>37</v>
      </c>
      <c r="E1580" s="24" t="s">
        <v>17</v>
      </c>
      <c r="F1580" s="24">
        <v>1.382060343154421E-3</v>
      </c>
      <c r="G1580" s="25">
        <v>4.0737324813873947E-4</v>
      </c>
      <c r="H1580" s="25"/>
      <c r="I1580" s="25"/>
      <c r="J1580" s="2"/>
    </row>
    <row r="1581" spans="1:10" hidden="1" x14ac:dyDescent="0.45">
      <c r="A1581" s="26" t="s">
        <v>970</v>
      </c>
      <c r="B1581" s="26">
        <v>1973</v>
      </c>
      <c r="C1581" s="26">
        <v>26</v>
      </c>
      <c r="D1581" s="26" t="s">
        <v>37</v>
      </c>
      <c r="E1581" s="26" t="s">
        <v>17</v>
      </c>
      <c r="F1581" s="26">
        <v>1.382060343154421E-3</v>
      </c>
      <c r="G1581" s="27">
        <v>4.0737324813873947E-4</v>
      </c>
      <c r="H1581" s="27"/>
      <c r="I1581" s="27"/>
      <c r="J1581" s="2"/>
    </row>
    <row r="1582" spans="1:10" hidden="1" x14ac:dyDescent="0.45">
      <c r="A1582" s="24" t="s">
        <v>485</v>
      </c>
      <c r="B1582" s="24">
        <v>1965</v>
      </c>
      <c r="C1582" s="24">
        <v>30</v>
      </c>
      <c r="D1582" s="24" t="s">
        <v>226</v>
      </c>
      <c r="E1582" s="24" t="s">
        <v>17</v>
      </c>
      <c r="F1582" s="24">
        <v>1.4115685423588757E-3</v>
      </c>
      <c r="G1582" s="25">
        <v>4.0505043948578366E-4</v>
      </c>
      <c r="H1582" s="25"/>
      <c r="I1582" s="25"/>
      <c r="J1582" s="2"/>
    </row>
    <row r="1583" spans="1:10" hidden="1" x14ac:dyDescent="0.45">
      <c r="A1583" s="26" t="s">
        <v>475</v>
      </c>
      <c r="B1583" s="26">
        <v>1974</v>
      </c>
      <c r="C1583" s="26">
        <v>32</v>
      </c>
      <c r="D1583" s="26" t="s">
        <v>94</v>
      </c>
      <c r="E1583" s="26" t="s">
        <v>13</v>
      </c>
      <c r="F1583" s="26">
        <v>3.794783451071199E-4</v>
      </c>
      <c r="G1583" s="27">
        <v>4.0258797402485886E-4</v>
      </c>
      <c r="H1583" s="27"/>
      <c r="I1583" s="27"/>
      <c r="J1583" s="2"/>
    </row>
    <row r="1584" spans="1:10" hidden="1" x14ac:dyDescent="0.45">
      <c r="A1584" s="24" t="s">
        <v>524</v>
      </c>
      <c r="B1584" s="24">
        <v>1991</v>
      </c>
      <c r="C1584" s="24">
        <v>29</v>
      </c>
      <c r="D1584" s="24" t="s">
        <v>65</v>
      </c>
      <c r="E1584" s="24" t="s">
        <v>17</v>
      </c>
      <c r="F1584" s="24">
        <v>1.9318216013016682E-4</v>
      </c>
      <c r="G1584" s="25">
        <v>3.9834725458911353E-4</v>
      </c>
      <c r="H1584" s="25"/>
      <c r="I1584" s="25"/>
      <c r="J1584" s="2"/>
    </row>
    <row r="1585" spans="1:10" hidden="1" x14ac:dyDescent="0.45">
      <c r="A1585" s="26" t="s">
        <v>747</v>
      </c>
      <c r="B1585" s="26">
        <v>2012</v>
      </c>
      <c r="C1585" s="26">
        <v>36</v>
      </c>
      <c r="D1585" s="26" t="s">
        <v>15</v>
      </c>
      <c r="E1585" s="26" t="s">
        <v>13</v>
      </c>
      <c r="F1585" s="26">
        <v>1.1300118800784851E-3</v>
      </c>
      <c r="G1585" s="29">
        <v>3.9775375560960466E-4</v>
      </c>
      <c r="H1585" s="35"/>
      <c r="I1585" s="34"/>
      <c r="J1585" s="2"/>
    </row>
    <row r="1586" spans="1:10" hidden="1" x14ac:dyDescent="0.45">
      <c r="A1586" s="26" t="s">
        <v>403</v>
      </c>
      <c r="B1586" s="26">
        <v>2016</v>
      </c>
      <c r="C1586" s="26">
        <v>22</v>
      </c>
      <c r="D1586" s="26" t="s">
        <v>235</v>
      </c>
      <c r="E1586" s="26" t="s">
        <v>13</v>
      </c>
      <c r="F1586" s="26">
        <v>1.7505898404249329E-3</v>
      </c>
      <c r="G1586" s="29">
        <v>3.9154580736944976E-4</v>
      </c>
      <c r="H1586" s="35"/>
      <c r="I1586" s="34"/>
      <c r="J1586" s="2"/>
    </row>
    <row r="1587" spans="1:10" hidden="1" x14ac:dyDescent="0.45">
      <c r="A1587" s="26" t="s">
        <v>173</v>
      </c>
      <c r="B1587" s="26">
        <v>1982</v>
      </c>
      <c r="C1587" s="26">
        <v>38</v>
      </c>
      <c r="D1587" s="26" t="s">
        <v>65</v>
      </c>
      <c r="E1587" s="26" t="s">
        <v>17</v>
      </c>
      <c r="F1587" s="26">
        <v>4.6022297754129789E-4</v>
      </c>
      <c r="G1587" s="27">
        <v>3.8655896320236586E-4</v>
      </c>
      <c r="H1587" s="27"/>
      <c r="I1587" s="27"/>
      <c r="J1587" s="2"/>
    </row>
    <row r="1588" spans="1:10" hidden="1" x14ac:dyDescent="0.45">
      <c r="A1588" s="24" t="s">
        <v>173</v>
      </c>
      <c r="B1588" s="24">
        <v>1982</v>
      </c>
      <c r="C1588" s="24">
        <v>38</v>
      </c>
      <c r="D1588" s="24" t="s">
        <v>65</v>
      </c>
      <c r="E1588" s="24" t="s">
        <v>17</v>
      </c>
      <c r="F1588" s="24">
        <v>4.6022297754129789E-4</v>
      </c>
      <c r="G1588" s="25">
        <v>3.8655896320236586E-4</v>
      </c>
      <c r="H1588" s="25"/>
      <c r="I1588" s="25"/>
      <c r="J1588" s="2"/>
    </row>
    <row r="1589" spans="1:10" hidden="1" x14ac:dyDescent="0.45">
      <c r="A1589" s="26" t="s">
        <v>481</v>
      </c>
      <c r="B1589" s="26">
        <v>1993</v>
      </c>
      <c r="C1589" s="26">
        <v>24</v>
      </c>
      <c r="D1589" s="26" t="s">
        <v>158</v>
      </c>
      <c r="E1589" s="26" t="s">
        <v>13</v>
      </c>
      <c r="F1589" s="26">
        <v>1.3805984427400705E-3</v>
      </c>
      <c r="G1589" s="27">
        <v>3.8067917227211821E-4</v>
      </c>
      <c r="H1589" s="27"/>
      <c r="I1589" s="27"/>
      <c r="J1589" s="2"/>
    </row>
    <row r="1590" spans="1:10" hidden="1" x14ac:dyDescent="0.45">
      <c r="A1590" s="26" t="s">
        <v>484</v>
      </c>
      <c r="B1590" s="26">
        <v>2003</v>
      </c>
      <c r="C1590" s="26">
        <v>29</v>
      </c>
      <c r="D1590" s="26" t="s">
        <v>28</v>
      </c>
      <c r="E1590" s="26" t="s">
        <v>17</v>
      </c>
      <c r="F1590" s="26">
        <v>1.3293281554049253E-3</v>
      </c>
      <c r="G1590" s="29">
        <v>3.7880704199364982E-4</v>
      </c>
      <c r="H1590" s="35"/>
      <c r="I1590" s="34"/>
      <c r="J1590" s="2"/>
    </row>
    <row r="1591" spans="1:10" hidden="1" x14ac:dyDescent="0.45">
      <c r="A1591" s="26" t="s">
        <v>589</v>
      </c>
      <c r="B1591" s="26">
        <v>2013</v>
      </c>
      <c r="C1591" s="26">
        <v>27</v>
      </c>
      <c r="D1591" s="26" t="s">
        <v>114</v>
      </c>
      <c r="E1591" s="26" t="s">
        <v>17</v>
      </c>
      <c r="F1591" s="26">
        <v>5.3680612468684019E-4</v>
      </c>
      <c r="G1591" s="29">
        <v>3.7684212817251254E-4</v>
      </c>
      <c r="H1591" s="35"/>
      <c r="I1591" s="34"/>
      <c r="J1591" s="2"/>
    </row>
    <row r="1592" spans="1:10" hidden="1" x14ac:dyDescent="0.45">
      <c r="A1592" s="26" t="s">
        <v>798</v>
      </c>
      <c r="B1592" s="26">
        <v>2023</v>
      </c>
      <c r="C1592" s="26">
        <v>28</v>
      </c>
      <c r="D1592" s="26" t="s">
        <v>97</v>
      </c>
      <c r="E1592" s="26" t="s">
        <v>13</v>
      </c>
      <c r="F1592" s="26">
        <v>6.9825421822934002E-4</v>
      </c>
      <c r="G1592" s="29">
        <v>3.7277587975145733E-4</v>
      </c>
      <c r="H1592" s="35"/>
      <c r="I1592" s="34"/>
      <c r="J1592" s="2"/>
    </row>
    <row r="1593" spans="1:10" hidden="1" x14ac:dyDescent="0.45">
      <c r="A1593" s="26" t="s">
        <v>393</v>
      </c>
      <c r="B1593" s="26">
        <v>2012</v>
      </c>
      <c r="C1593" s="26">
        <v>28</v>
      </c>
      <c r="D1593" s="26" t="s">
        <v>155</v>
      </c>
      <c r="E1593" s="26" t="s">
        <v>13</v>
      </c>
      <c r="F1593" s="26">
        <v>1.0518672001502683E-3</v>
      </c>
      <c r="G1593" s="29">
        <v>3.7024754928529599E-4</v>
      </c>
      <c r="H1593" s="35"/>
      <c r="I1593" s="34"/>
      <c r="J1593" s="2"/>
    </row>
    <row r="1594" spans="1:10" hidden="1" x14ac:dyDescent="0.45">
      <c r="A1594" s="24" t="s">
        <v>941</v>
      </c>
      <c r="B1594" s="24">
        <v>1987</v>
      </c>
      <c r="C1594" s="24">
        <v>25</v>
      </c>
      <c r="D1594" s="24" t="s">
        <v>55</v>
      </c>
      <c r="E1594" s="24" t="s">
        <v>13</v>
      </c>
      <c r="F1594" s="24">
        <v>1.0725581102791701E-3</v>
      </c>
      <c r="G1594" s="25">
        <v>3.6584613766594203E-4</v>
      </c>
      <c r="H1594" s="25"/>
      <c r="I1594" s="25"/>
      <c r="J1594" s="2"/>
    </row>
    <row r="1595" spans="1:10" hidden="1" x14ac:dyDescent="0.45">
      <c r="A1595" s="26" t="s">
        <v>594</v>
      </c>
      <c r="B1595" s="26">
        <v>2000</v>
      </c>
      <c r="C1595" s="26">
        <v>29</v>
      </c>
      <c r="D1595" s="26" t="s">
        <v>22</v>
      </c>
      <c r="E1595" s="26" t="s">
        <v>13</v>
      </c>
      <c r="F1595" s="26">
        <v>8.0087021293842023E-4</v>
      </c>
      <c r="G1595" s="29">
        <v>3.6200751662855636E-4</v>
      </c>
      <c r="H1595" s="35"/>
      <c r="I1595" s="34"/>
      <c r="J1595" s="2"/>
    </row>
    <row r="1596" spans="1:10" hidden="1" x14ac:dyDescent="0.45">
      <c r="A1596" s="24" t="s">
        <v>299</v>
      </c>
      <c r="B1596" s="24">
        <v>1992</v>
      </c>
      <c r="C1596" s="24">
        <v>23</v>
      </c>
      <c r="D1596" s="24" t="s">
        <v>76</v>
      </c>
      <c r="E1596" s="24" t="s">
        <v>13</v>
      </c>
      <c r="F1596" s="24">
        <v>6.5901443726598099E-4</v>
      </c>
      <c r="G1596" s="25">
        <v>3.5909951390191607E-4</v>
      </c>
      <c r="H1596" s="25"/>
      <c r="I1596" s="25"/>
      <c r="J1596" s="2"/>
    </row>
    <row r="1597" spans="1:10" hidden="1" x14ac:dyDescent="0.45">
      <c r="A1597" s="26" t="s">
        <v>404</v>
      </c>
      <c r="B1597" s="26">
        <v>1979</v>
      </c>
      <c r="C1597" s="26">
        <v>23</v>
      </c>
      <c r="D1597" s="26" t="s">
        <v>127</v>
      </c>
      <c r="E1597" s="26" t="s">
        <v>13</v>
      </c>
      <c r="F1597" s="26">
        <v>7.4897863478192101E-4</v>
      </c>
      <c r="G1597" s="27">
        <v>3.5825477752575202E-4</v>
      </c>
      <c r="H1597" s="27"/>
      <c r="I1597" s="27"/>
      <c r="J1597" s="2"/>
    </row>
    <row r="1598" spans="1:10" hidden="1" x14ac:dyDescent="0.45">
      <c r="A1598" s="26" t="s">
        <v>772</v>
      </c>
      <c r="B1598" s="26">
        <v>2002</v>
      </c>
      <c r="C1598" s="26">
        <v>27</v>
      </c>
      <c r="D1598" s="26" t="s">
        <v>89</v>
      </c>
      <c r="E1598" s="26" t="s">
        <v>13</v>
      </c>
      <c r="F1598" s="26">
        <v>1.4084470549921943E-3</v>
      </c>
      <c r="G1598" s="29">
        <v>3.5709720079777236E-4</v>
      </c>
      <c r="H1598" s="35"/>
      <c r="I1598" s="34"/>
      <c r="J1598" s="2"/>
    </row>
    <row r="1599" spans="1:10" hidden="1" x14ac:dyDescent="0.45">
      <c r="A1599" s="26" t="s">
        <v>573</v>
      </c>
      <c r="B1599" s="26">
        <v>1964</v>
      </c>
      <c r="C1599" s="26">
        <v>30</v>
      </c>
      <c r="D1599" s="26" t="s">
        <v>25</v>
      </c>
      <c r="E1599" s="26" t="s">
        <v>17</v>
      </c>
      <c r="F1599" s="26">
        <v>1.2619640112904488E-3</v>
      </c>
      <c r="G1599" s="27">
        <v>3.5555295702324372E-4</v>
      </c>
      <c r="H1599" s="27"/>
      <c r="I1599" s="27"/>
      <c r="J1599" s="2"/>
    </row>
    <row r="1600" spans="1:10" hidden="1" x14ac:dyDescent="0.45">
      <c r="A1600" s="26" t="s">
        <v>303</v>
      </c>
      <c r="B1600" s="26">
        <v>2012</v>
      </c>
      <c r="C1600" s="26">
        <v>31</v>
      </c>
      <c r="D1600" s="26" t="s">
        <v>304</v>
      </c>
      <c r="E1600" s="26" t="s">
        <v>13</v>
      </c>
      <c r="F1600" s="26">
        <v>1.0067552090419689E-3</v>
      </c>
      <c r="G1600" s="29">
        <v>3.5436854464588734E-4</v>
      </c>
      <c r="H1600" s="35"/>
      <c r="I1600" s="34"/>
      <c r="J1600" s="2"/>
    </row>
    <row r="1601" spans="1:10" hidden="1" x14ac:dyDescent="0.45">
      <c r="A1601" s="26" t="s">
        <v>681</v>
      </c>
      <c r="B1601" s="26">
        <v>1992</v>
      </c>
      <c r="C1601" s="26">
        <v>31</v>
      </c>
      <c r="D1601" s="26" t="s">
        <v>59</v>
      </c>
      <c r="E1601" s="26" t="s">
        <v>13</v>
      </c>
      <c r="F1601" s="26">
        <v>6.3310847207782048E-4</v>
      </c>
      <c r="G1601" s="27">
        <v>3.4498325334649861E-4</v>
      </c>
      <c r="H1601" s="27"/>
      <c r="I1601" s="27"/>
      <c r="J1601" s="2"/>
    </row>
    <row r="1602" spans="1:10" hidden="1" x14ac:dyDescent="0.45">
      <c r="A1602" s="24" t="s">
        <v>681</v>
      </c>
      <c r="B1602" s="24">
        <v>1992</v>
      </c>
      <c r="C1602" s="24">
        <v>31</v>
      </c>
      <c r="D1602" s="24" t="s">
        <v>59</v>
      </c>
      <c r="E1602" s="24" t="s">
        <v>13</v>
      </c>
      <c r="F1602" s="24">
        <v>6.3310847207782048E-4</v>
      </c>
      <c r="G1602" s="25">
        <v>3.4498325334649861E-4</v>
      </c>
      <c r="H1602" s="25"/>
      <c r="I1602" s="25"/>
      <c r="J1602" s="2"/>
    </row>
    <row r="1603" spans="1:10" hidden="1" x14ac:dyDescent="0.45">
      <c r="A1603" s="26" t="s">
        <v>242</v>
      </c>
      <c r="B1603" s="26">
        <v>1953</v>
      </c>
      <c r="C1603" s="26">
        <v>34</v>
      </c>
      <c r="D1603" s="26" t="s">
        <v>228</v>
      </c>
      <c r="E1603" s="26" t="s">
        <v>17</v>
      </c>
      <c r="F1603" s="26">
        <v>7.2073882100718678E-4</v>
      </c>
      <c r="G1603" s="27">
        <v>3.4438195174007211E-4</v>
      </c>
      <c r="H1603" s="27"/>
      <c r="I1603" s="27"/>
      <c r="J1603" s="2"/>
    </row>
    <row r="1604" spans="1:10" hidden="1" x14ac:dyDescent="0.45">
      <c r="A1604" s="24" t="s">
        <v>381</v>
      </c>
      <c r="B1604" s="24">
        <v>1974</v>
      </c>
      <c r="C1604" s="24">
        <v>27</v>
      </c>
      <c r="D1604" s="24" t="s">
        <v>155</v>
      </c>
      <c r="E1604" s="24" t="s">
        <v>13</v>
      </c>
      <c r="F1604" s="24">
        <v>3.2419681863045066E-4</v>
      </c>
      <c r="G1604" s="25">
        <v>3.439398903273254E-4</v>
      </c>
      <c r="H1604" s="25"/>
      <c r="I1604" s="25"/>
      <c r="J1604" s="2"/>
    </row>
    <row r="1605" spans="1:10" hidden="1" x14ac:dyDescent="0.45">
      <c r="A1605" s="26" t="s">
        <v>947</v>
      </c>
      <c r="B1605" s="26">
        <v>1989</v>
      </c>
      <c r="C1605" s="26">
        <v>30</v>
      </c>
      <c r="D1605" s="26" t="s">
        <v>28</v>
      </c>
      <c r="E1605" s="26" t="s">
        <v>17</v>
      </c>
      <c r="F1605" s="26">
        <v>1.19432392851828E-3</v>
      </c>
      <c r="G1605" s="27">
        <v>3.4309001397331431E-4</v>
      </c>
      <c r="H1605" s="27"/>
      <c r="I1605" s="27"/>
      <c r="J1605" s="2"/>
    </row>
    <row r="1606" spans="1:10" hidden="1" x14ac:dyDescent="0.45">
      <c r="A1606" s="24" t="s">
        <v>503</v>
      </c>
      <c r="B1606" s="24">
        <v>1969</v>
      </c>
      <c r="C1606" s="24">
        <v>26</v>
      </c>
      <c r="D1606" s="24" t="s">
        <v>313</v>
      </c>
      <c r="E1606" s="24" t="s">
        <v>17</v>
      </c>
      <c r="F1606" s="24">
        <v>1.0921343317970341E-3</v>
      </c>
      <c r="G1606" s="25">
        <v>3.2689034777932876E-4</v>
      </c>
      <c r="H1606" s="25"/>
      <c r="I1606" s="25"/>
      <c r="J1606" s="2"/>
    </row>
    <row r="1607" spans="1:10" hidden="1" x14ac:dyDescent="0.45">
      <c r="A1607" s="26" t="s">
        <v>288</v>
      </c>
      <c r="B1607" s="26">
        <v>1949</v>
      </c>
      <c r="C1607" s="26">
        <v>22</v>
      </c>
      <c r="D1607" s="26" t="s">
        <v>228</v>
      </c>
      <c r="E1607" s="26" t="s">
        <v>17</v>
      </c>
      <c r="F1607" s="26">
        <v>7.5494017173256193E-4</v>
      </c>
      <c r="G1607" s="27">
        <v>3.2047297119831386E-4</v>
      </c>
      <c r="H1607" s="27"/>
      <c r="I1607" s="27"/>
      <c r="J1607" s="2"/>
    </row>
    <row r="1608" spans="1:10" hidden="1" x14ac:dyDescent="0.45">
      <c r="A1608" s="24" t="s">
        <v>525</v>
      </c>
      <c r="B1608" s="24">
        <v>1993</v>
      </c>
      <c r="C1608" s="24">
        <v>30</v>
      </c>
      <c r="D1608" s="24" t="s">
        <v>55</v>
      </c>
      <c r="E1608" s="24" t="s">
        <v>13</v>
      </c>
      <c r="F1608" s="24">
        <v>1.1545801993574289E-3</v>
      </c>
      <c r="G1608" s="25">
        <v>3.1835805474388318E-4</v>
      </c>
      <c r="H1608" s="25"/>
      <c r="I1608" s="25"/>
      <c r="J1608" s="2"/>
    </row>
    <row r="1609" spans="1:10" hidden="1" x14ac:dyDescent="0.45">
      <c r="A1609" s="26" t="s">
        <v>747</v>
      </c>
      <c r="B1609" s="26">
        <v>2009</v>
      </c>
      <c r="C1609" s="26">
        <v>33</v>
      </c>
      <c r="D1609" s="26" t="s">
        <v>15</v>
      </c>
      <c r="E1609" s="26" t="s">
        <v>13</v>
      </c>
      <c r="F1609" s="26">
        <v>3.5785085499496285E-4</v>
      </c>
      <c r="G1609" s="29">
        <v>3.171430717220481E-4</v>
      </c>
      <c r="H1609" s="35"/>
      <c r="I1609" s="34"/>
      <c r="J1609" s="2"/>
    </row>
    <row r="1610" spans="1:10" hidden="1" x14ac:dyDescent="0.45">
      <c r="A1610" s="24" t="s">
        <v>769</v>
      </c>
      <c r="B1610" s="24">
        <v>1966</v>
      </c>
      <c r="C1610" s="24">
        <v>24</v>
      </c>
      <c r="D1610" s="24" t="s">
        <v>37</v>
      </c>
      <c r="E1610" s="24" t="s">
        <v>17</v>
      </c>
      <c r="F1610" s="24">
        <v>1.0389701703432191E-3</v>
      </c>
      <c r="G1610" s="25">
        <v>3.1694214802418537E-4</v>
      </c>
      <c r="H1610" s="25"/>
      <c r="I1610" s="25"/>
      <c r="J1610" s="2"/>
    </row>
    <row r="1611" spans="1:10" hidden="1" x14ac:dyDescent="0.45">
      <c r="A1611" s="26" t="s">
        <v>409</v>
      </c>
      <c r="B1611" s="26">
        <v>1953</v>
      </c>
      <c r="C1611" s="26">
        <v>26</v>
      </c>
      <c r="D1611" s="26" t="s">
        <v>28</v>
      </c>
      <c r="E1611" s="26" t="s">
        <v>17</v>
      </c>
      <c r="F1611" s="26">
        <v>6.521553425238054E-4</v>
      </c>
      <c r="G1611" s="27">
        <v>3.1161153409526676E-4</v>
      </c>
      <c r="H1611" s="27"/>
      <c r="I1611" s="27"/>
      <c r="J1611" s="2"/>
    </row>
    <row r="1612" spans="1:10" x14ac:dyDescent="0.45">
      <c r="A1612" s="26" t="s">
        <v>690</v>
      </c>
      <c r="B1612" s="26">
        <v>2022</v>
      </c>
      <c r="C1612" s="26">
        <v>28</v>
      </c>
      <c r="D1612" s="26" t="s">
        <v>19</v>
      </c>
      <c r="E1612" s="26" t="s">
        <v>17</v>
      </c>
      <c r="F1612" s="26">
        <v>2.8198307814953371E-2</v>
      </c>
      <c r="G1612" s="29">
        <v>1.2293121427485863E-2</v>
      </c>
      <c r="H1612" s="35"/>
      <c r="I1612" s="34"/>
      <c r="J1612" s="2"/>
    </row>
    <row r="1613" spans="1:10" hidden="1" x14ac:dyDescent="0.45">
      <c r="A1613" s="26" t="s">
        <v>362</v>
      </c>
      <c r="B1613" s="26">
        <v>1992</v>
      </c>
      <c r="C1613" s="26">
        <v>32</v>
      </c>
      <c r="D1613" s="26" t="s">
        <v>31</v>
      </c>
      <c r="E1613" s="26" t="s">
        <v>13</v>
      </c>
      <c r="F1613" s="26">
        <v>5.6377319141694203E-4</v>
      </c>
      <c r="G1613" s="27">
        <v>3.0720219093932508E-4</v>
      </c>
      <c r="H1613" s="27"/>
      <c r="I1613" s="27"/>
      <c r="J1613" s="2"/>
    </row>
    <row r="1614" spans="1:10" hidden="1" x14ac:dyDescent="0.45">
      <c r="A1614" s="24" t="s">
        <v>315</v>
      </c>
      <c r="B1614" s="24">
        <v>1975</v>
      </c>
      <c r="C1614" s="24">
        <v>26</v>
      </c>
      <c r="D1614" s="24" t="s">
        <v>127</v>
      </c>
      <c r="E1614" s="24" t="s">
        <v>13</v>
      </c>
      <c r="F1614" s="24">
        <v>3.9777625482159603E-4</v>
      </c>
      <c r="G1614" s="25">
        <v>3.0547753554735073E-4</v>
      </c>
      <c r="H1614" s="25"/>
      <c r="I1614" s="25"/>
      <c r="J1614" s="2"/>
    </row>
    <row r="1615" spans="1:10" hidden="1" x14ac:dyDescent="0.45">
      <c r="A1615" s="26" t="s">
        <v>340</v>
      </c>
      <c r="B1615" s="26">
        <v>2000</v>
      </c>
      <c r="C1615" s="26">
        <v>35</v>
      </c>
      <c r="D1615" s="26" t="s">
        <v>65</v>
      </c>
      <c r="E1615" s="26" t="s">
        <v>17</v>
      </c>
      <c r="F1615" s="26">
        <v>1.0524385449351124E-3</v>
      </c>
      <c r="G1615" s="29">
        <v>3.0369942004244694E-4</v>
      </c>
      <c r="H1615" s="35"/>
      <c r="I1615" s="34"/>
      <c r="J1615" s="2"/>
    </row>
    <row r="1616" spans="1:10" hidden="1" x14ac:dyDescent="0.45">
      <c r="A1616" s="24" t="s">
        <v>779</v>
      </c>
      <c r="B1616" s="24">
        <v>1970</v>
      </c>
      <c r="C1616" s="24">
        <v>30</v>
      </c>
      <c r="D1616" s="24" t="s">
        <v>37</v>
      </c>
      <c r="E1616" s="24" t="s">
        <v>17</v>
      </c>
      <c r="F1616" s="24">
        <v>7.1758867320473514E-4</v>
      </c>
      <c r="G1616" s="25">
        <v>2.9904838771552863E-4</v>
      </c>
      <c r="H1616" s="25"/>
      <c r="I1616" s="25"/>
      <c r="J1616" s="2"/>
    </row>
    <row r="1617" spans="1:10" hidden="1" x14ac:dyDescent="0.45">
      <c r="A1617" s="26" t="s">
        <v>342</v>
      </c>
      <c r="B1617" s="26">
        <v>1966</v>
      </c>
      <c r="C1617" s="26">
        <v>24</v>
      </c>
      <c r="D1617" s="26" t="s">
        <v>158</v>
      </c>
      <c r="E1617" s="26" t="s">
        <v>13</v>
      </c>
      <c r="F1617" s="26">
        <v>3.8572922027829389E-4</v>
      </c>
      <c r="G1617" s="27">
        <v>2.9895274227977877E-4</v>
      </c>
      <c r="H1617" s="27"/>
      <c r="I1617" s="27"/>
      <c r="J1617" s="2"/>
    </row>
    <row r="1618" spans="1:10" hidden="1" x14ac:dyDescent="0.45">
      <c r="A1618" s="24" t="s">
        <v>218</v>
      </c>
      <c r="B1618" s="24">
        <v>1960</v>
      </c>
      <c r="C1618" s="24">
        <v>29</v>
      </c>
      <c r="D1618" s="24" t="s">
        <v>62</v>
      </c>
      <c r="E1618" s="24" t="s">
        <v>17</v>
      </c>
      <c r="F1618" s="24">
        <v>6.2992816571404327E-4</v>
      </c>
      <c r="G1618" s="25">
        <v>2.9552592813880836E-4</v>
      </c>
      <c r="H1618" s="25"/>
      <c r="I1618" s="25"/>
      <c r="J1618" s="2"/>
    </row>
    <row r="1619" spans="1:10" x14ac:dyDescent="0.45">
      <c r="A1619" s="26" t="s">
        <v>647</v>
      </c>
      <c r="B1619" s="26">
        <v>2022</v>
      </c>
      <c r="C1619" s="26">
        <v>30</v>
      </c>
      <c r="D1619" s="26" t="s">
        <v>313</v>
      </c>
      <c r="E1619" s="26" t="s">
        <v>17</v>
      </c>
      <c r="F1619" s="26">
        <v>7.8700823253195305E-3</v>
      </c>
      <c r="G1619" s="29">
        <v>3.430981685296681E-3</v>
      </c>
      <c r="H1619" s="35"/>
      <c r="I1619" s="34"/>
      <c r="J1619" s="2"/>
    </row>
    <row r="1620" spans="1:10" hidden="1" x14ac:dyDescent="0.45">
      <c r="A1620" s="24" t="s">
        <v>154</v>
      </c>
      <c r="B1620" s="24">
        <v>1978</v>
      </c>
      <c r="C1620" s="24">
        <v>25</v>
      </c>
      <c r="D1620" s="24" t="s">
        <v>155</v>
      </c>
      <c r="E1620" s="24" t="s">
        <v>13</v>
      </c>
      <c r="F1620" s="24">
        <v>3.0965972365516303E-4</v>
      </c>
      <c r="G1620" s="25">
        <v>2.9420937199644079E-4</v>
      </c>
      <c r="H1620" s="25"/>
      <c r="I1620" s="25"/>
      <c r="J1620" s="2"/>
    </row>
    <row r="1621" spans="1:10" hidden="1" x14ac:dyDescent="0.45">
      <c r="A1621" s="26" t="s">
        <v>409</v>
      </c>
      <c r="B1621" s="26">
        <v>1955</v>
      </c>
      <c r="C1621" s="26">
        <v>28</v>
      </c>
      <c r="D1621" s="26" t="s">
        <v>28</v>
      </c>
      <c r="E1621" s="26" t="s">
        <v>17</v>
      </c>
      <c r="F1621" s="26">
        <v>8.3928871159541344E-4</v>
      </c>
      <c r="G1621" s="27">
        <v>2.9137875652122356E-4</v>
      </c>
      <c r="H1621" s="27"/>
      <c r="I1621" s="27"/>
      <c r="J1621" s="2"/>
    </row>
    <row r="1622" spans="1:10" hidden="1" x14ac:dyDescent="0.45">
      <c r="A1622" s="26" t="s">
        <v>654</v>
      </c>
      <c r="B1622" s="26">
        <v>2007</v>
      </c>
      <c r="C1622" s="26">
        <v>24</v>
      </c>
      <c r="D1622" s="26" t="s">
        <v>37</v>
      </c>
      <c r="E1622" s="26" t="s">
        <v>17</v>
      </c>
      <c r="F1622" s="26">
        <v>5.0462539881781501E-4</v>
      </c>
      <c r="G1622" s="29">
        <v>2.8536858497772152E-4</v>
      </c>
      <c r="H1622" s="35"/>
      <c r="I1622" s="34"/>
      <c r="J1622" s="2"/>
    </row>
    <row r="1623" spans="1:10" hidden="1" x14ac:dyDescent="0.45">
      <c r="A1623" s="26" t="s">
        <v>309</v>
      </c>
      <c r="B1623" s="26">
        <v>1957</v>
      </c>
      <c r="C1623" s="26">
        <v>22</v>
      </c>
      <c r="D1623" s="26" t="s">
        <v>59</v>
      </c>
      <c r="E1623" s="26" t="s">
        <v>13</v>
      </c>
      <c r="F1623" s="26">
        <v>5.7538236445393279E-4</v>
      </c>
      <c r="G1623" s="27">
        <v>2.8459168923192853E-4</v>
      </c>
      <c r="H1623" s="27"/>
      <c r="I1623" s="27"/>
      <c r="J1623" s="2"/>
    </row>
    <row r="1624" spans="1:10" hidden="1" x14ac:dyDescent="0.45">
      <c r="A1624" s="24" t="s">
        <v>220</v>
      </c>
      <c r="B1624" s="24">
        <v>1955</v>
      </c>
      <c r="C1624" s="24">
        <v>27</v>
      </c>
      <c r="D1624" s="24" t="s">
        <v>31</v>
      </c>
      <c r="E1624" s="24" t="s">
        <v>13</v>
      </c>
      <c r="F1624" s="24">
        <v>5.4124986792655999E-4</v>
      </c>
      <c r="G1624" s="25">
        <v>2.8363963590526315E-4</v>
      </c>
      <c r="H1624" s="25"/>
      <c r="I1624" s="25"/>
      <c r="J1624" s="2"/>
    </row>
    <row r="1625" spans="1:10" hidden="1" x14ac:dyDescent="0.45">
      <c r="A1625" s="26" t="s">
        <v>711</v>
      </c>
      <c r="B1625" s="26">
        <v>2002</v>
      </c>
      <c r="C1625" s="26">
        <v>27</v>
      </c>
      <c r="D1625" s="26" t="s">
        <v>76</v>
      </c>
      <c r="E1625" s="26" t="s">
        <v>13</v>
      </c>
      <c r="F1625" s="26">
        <v>1.1101779227866988E-3</v>
      </c>
      <c r="G1625" s="29">
        <v>2.8147414360336936E-4</v>
      </c>
      <c r="H1625" s="35"/>
      <c r="I1625" s="34"/>
      <c r="J1625" s="2"/>
    </row>
    <row r="1626" spans="1:10" hidden="1" x14ac:dyDescent="0.45">
      <c r="A1626" s="26" t="s">
        <v>326</v>
      </c>
      <c r="B1626" s="26">
        <v>2003</v>
      </c>
      <c r="C1626" s="26">
        <v>26</v>
      </c>
      <c r="D1626" s="26" t="s">
        <v>19</v>
      </c>
      <c r="E1626" s="26" t="s">
        <v>17</v>
      </c>
      <c r="F1626" s="26">
        <v>9.8732833719212426E-4</v>
      </c>
      <c r="G1626" s="29">
        <v>2.8135033879150145E-4</v>
      </c>
      <c r="H1626" s="35"/>
      <c r="I1626" s="34"/>
      <c r="J1626" s="2"/>
    </row>
    <row r="1627" spans="1:10" hidden="1" x14ac:dyDescent="0.45">
      <c r="A1627" s="26" t="s">
        <v>167</v>
      </c>
      <c r="B1627" s="26">
        <v>1969</v>
      </c>
      <c r="C1627" s="26">
        <v>23</v>
      </c>
      <c r="D1627" s="26" t="s">
        <v>76</v>
      </c>
      <c r="E1627" s="26" t="s">
        <v>13</v>
      </c>
      <c r="F1627" s="26">
        <v>1.1867408991686637E-3</v>
      </c>
      <c r="G1627" s="27">
        <v>2.8093347698135071E-4</v>
      </c>
      <c r="H1627" s="27"/>
      <c r="I1627" s="27"/>
      <c r="J1627" s="2"/>
    </row>
    <row r="1628" spans="1:10" hidden="1" x14ac:dyDescent="0.45">
      <c r="A1628" s="26" t="s">
        <v>956</v>
      </c>
      <c r="B1628" s="26">
        <v>2002</v>
      </c>
      <c r="C1628" s="26">
        <v>30</v>
      </c>
      <c r="D1628" s="26" t="s">
        <v>89</v>
      </c>
      <c r="E1628" s="26" t="s">
        <v>13</v>
      </c>
      <c r="F1628" s="26">
        <v>1.1047641054642184E-3</v>
      </c>
      <c r="G1628" s="29">
        <v>2.8010152614882188E-4</v>
      </c>
      <c r="H1628" s="35"/>
      <c r="I1628" s="34"/>
      <c r="J1628" s="2"/>
    </row>
    <row r="1629" spans="1:10" hidden="1" x14ac:dyDescent="0.45">
      <c r="A1629" s="26" t="s">
        <v>956</v>
      </c>
      <c r="B1629" s="26">
        <v>2002</v>
      </c>
      <c r="C1629" s="26">
        <v>30</v>
      </c>
      <c r="D1629" s="26" t="s">
        <v>89</v>
      </c>
      <c r="E1629" s="26" t="s">
        <v>13</v>
      </c>
      <c r="F1629" s="26">
        <v>1.1047641054642184E-3</v>
      </c>
      <c r="G1629" s="29">
        <v>2.8010152614882188E-4</v>
      </c>
      <c r="H1629" s="35"/>
      <c r="I1629" s="34"/>
      <c r="J1629" s="2"/>
    </row>
    <row r="1630" spans="1:10" hidden="1" x14ac:dyDescent="0.45">
      <c r="A1630" s="24" t="s">
        <v>412</v>
      </c>
      <c r="B1630" s="24">
        <v>1974</v>
      </c>
      <c r="C1630" s="24">
        <v>30</v>
      </c>
      <c r="D1630" s="24" t="s">
        <v>127</v>
      </c>
      <c r="E1630" s="24" t="s">
        <v>13</v>
      </c>
      <c r="F1630" s="24">
        <v>2.6297585043211252E-4</v>
      </c>
      <c r="G1630" s="25">
        <v>2.7899066233421841E-4</v>
      </c>
      <c r="H1630" s="25"/>
      <c r="I1630" s="25"/>
      <c r="J1630" s="2"/>
    </row>
    <row r="1631" spans="1:10" hidden="1" x14ac:dyDescent="0.45">
      <c r="A1631" s="26" t="s">
        <v>626</v>
      </c>
      <c r="B1631" s="26">
        <v>1957</v>
      </c>
      <c r="C1631" s="26">
        <v>29</v>
      </c>
      <c r="D1631" s="26" t="s">
        <v>22</v>
      </c>
      <c r="E1631" s="26" t="s">
        <v>13</v>
      </c>
      <c r="F1631" s="26">
        <v>5.6121148894312171E-4</v>
      </c>
      <c r="G1631" s="27">
        <v>2.7758258772193602E-4</v>
      </c>
      <c r="H1631" s="27"/>
      <c r="I1631" s="27"/>
      <c r="J1631" s="2"/>
    </row>
    <row r="1632" spans="1:10" hidden="1" x14ac:dyDescent="0.45">
      <c r="A1632" s="24" t="s">
        <v>207</v>
      </c>
      <c r="B1632" s="24">
        <v>1971</v>
      </c>
      <c r="C1632" s="24">
        <v>34</v>
      </c>
      <c r="D1632" s="24" t="s">
        <v>127</v>
      </c>
      <c r="E1632" s="24" t="s">
        <v>13</v>
      </c>
      <c r="F1632" s="24">
        <v>2.6939641855370291E-4</v>
      </c>
      <c r="G1632" s="25">
        <v>2.7062743622103115E-4</v>
      </c>
      <c r="H1632" s="25"/>
      <c r="I1632" s="25"/>
      <c r="J1632" s="2"/>
    </row>
    <row r="1633" spans="1:10" hidden="1" x14ac:dyDescent="0.45">
      <c r="A1633" s="26" t="s">
        <v>395</v>
      </c>
      <c r="B1633" s="26">
        <v>2016</v>
      </c>
      <c r="C1633" s="26">
        <v>21</v>
      </c>
      <c r="D1633" s="26" t="s">
        <v>46</v>
      </c>
      <c r="E1633" s="26" t="s">
        <v>13</v>
      </c>
      <c r="F1633" s="26">
        <v>1.2017148706575719E-3</v>
      </c>
      <c r="G1633" s="29">
        <v>2.6878164627373749E-4</v>
      </c>
      <c r="H1633" s="35"/>
      <c r="I1633" s="34"/>
      <c r="J1633" s="2"/>
    </row>
    <row r="1634" spans="1:10" hidden="1" x14ac:dyDescent="0.45">
      <c r="A1634" s="24" t="s">
        <v>329</v>
      </c>
      <c r="B1634" s="24">
        <v>1958</v>
      </c>
      <c r="C1634" s="24">
        <v>26</v>
      </c>
      <c r="D1634" s="24" t="s">
        <v>226</v>
      </c>
      <c r="E1634" s="24" t="s">
        <v>17</v>
      </c>
      <c r="F1634" s="24">
        <v>5.9744338809920037E-4</v>
      </c>
      <c r="G1634" s="25">
        <v>2.637913552000124E-4</v>
      </c>
      <c r="H1634" s="25"/>
      <c r="I1634" s="25"/>
      <c r="J1634" s="2"/>
    </row>
    <row r="1635" spans="1:10" hidden="1" x14ac:dyDescent="0.45">
      <c r="A1635" s="26" t="s">
        <v>370</v>
      </c>
      <c r="B1635" s="26">
        <v>2013</v>
      </c>
      <c r="C1635" s="26">
        <v>20</v>
      </c>
      <c r="D1635" s="26" t="s">
        <v>127</v>
      </c>
      <c r="E1635" s="26" t="s">
        <v>13</v>
      </c>
      <c r="F1635" s="26">
        <v>8.2834494258921389E-4</v>
      </c>
      <c r="G1635" s="29">
        <v>2.6042753474726056E-4</v>
      </c>
      <c r="H1635" s="35"/>
      <c r="I1635" s="34"/>
      <c r="J1635" s="2"/>
    </row>
    <row r="1636" spans="1:10" hidden="1" x14ac:dyDescent="0.45">
      <c r="A1636" s="26" t="s">
        <v>284</v>
      </c>
      <c r="B1636" s="26">
        <v>2008</v>
      </c>
      <c r="C1636" s="26">
        <v>29</v>
      </c>
      <c r="D1636" s="26" t="s">
        <v>97</v>
      </c>
      <c r="E1636" s="26" t="s">
        <v>13</v>
      </c>
      <c r="F1636" s="26">
        <v>9.9221292460961079E-5</v>
      </c>
      <c r="G1636" s="29">
        <v>2.5640241396770113E-4</v>
      </c>
      <c r="H1636" s="35"/>
      <c r="I1636" s="34"/>
      <c r="J1636" s="2"/>
    </row>
    <row r="1637" spans="1:10" hidden="1" x14ac:dyDescent="0.45">
      <c r="A1637" s="26" t="s">
        <v>682</v>
      </c>
      <c r="B1637" s="26">
        <v>1964</v>
      </c>
      <c r="C1637" s="26">
        <v>30</v>
      </c>
      <c r="D1637" s="26" t="s">
        <v>127</v>
      </c>
      <c r="E1637" s="26" t="s">
        <v>13</v>
      </c>
      <c r="F1637" s="26">
        <v>3.4315219373851806E-4</v>
      </c>
      <c r="G1637" s="27">
        <v>2.5083227008450526E-4</v>
      </c>
      <c r="H1637" s="27"/>
      <c r="I1637" s="27"/>
      <c r="J1637" s="2"/>
    </row>
    <row r="1638" spans="1:10" hidden="1" x14ac:dyDescent="0.45">
      <c r="A1638" s="26" t="s">
        <v>784</v>
      </c>
      <c r="B1638" s="26">
        <v>2017</v>
      </c>
      <c r="C1638" s="26">
        <v>31</v>
      </c>
      <c r="D1638" s="26" t="s">
        <v>73</v>
      </c>
      <c r="E1638" s="26" t="s">
        <v>17</v>
      </c>
      <c r="F1638" s="26">
        <v>4.3041001899495041E-4</v>
      </c>
      <c r="G1638" s="29">
        <v>2.5038430948289047E-4</v>
      </c>
      <c r="H1638" s="35"/>
      <c r="I1638" s="34"/>
      <c r="J1638" s="2"/>
    </row>
    <row r="1639" spans="1:10" hidden="1" x14ac:dyDescent="0.45">
      <c r="A1639" s="26" t="s">
        <v>718</v>
      </c>
      <c r="B1639" s="26">
        <v>2010</v>
      </c>
      <c r="C1639" s="26">
        <v>26</v>
      </c>
      <c r="D1639" s="26" t="s">
        <v>317</v>
      </c>
      <c r="E1639" s="26" t="s">
        <v>17</v>
      </c>
      <c r="F1639" s="26">
        <v>4.4840392187851477E-4</v>
      </c>
      <c r="G1639" s="29">
        <v>2.4939458208295649E-4</v>
      </c>
      <c r="H1639" s="35"/>
      <c r="I1639" s="34"/>
      <c r="J1639" s="2"/>
    </row>
    <row r="1640" spans="1:10" hidden="1" x14ac:dyDescent="0.45">
      <c r="A1640" s="24" t="s">
        <v>480</v>
      </c>
      <c r="B1640" s="24">
        <v>1980</v>
      </c>
      <c r="C1640" s="24">
        <v>25</v>
      </c>
      <c r="D1640" s="24" t="s">
        <v>22</v>
      </c>
      <c r="E1640" s="24" t="s">
        <v>13</v>
      </c>
      <c r="F1640" s="24">
        <v>8.0230123957979063E-4</v>
      </c>
      <c r="G1640" s="25">
        <v>2.4938788876814112E-4</v>
      </c>
      <c r="H1640" s="25"/>
      <c r="I1640" s="25"/>
      <c r="J1640" s="2"/>
    </row>
    <row r="1641" spans="1:10" hidden="1" x14ac:dyDescent="0.45">
      <c r="A1641" s="26" t="s">
        <v>209</v>
      </c>
      <c r="B1641" s="26">
        <v>1962</v>
      </c>
      <c r="C1641" s="26">
        <v>31</v>
      </c>
      <c r="D1641" s="26" t="s">
        <v>25</v>
      </c>
      <c r="E1641" s="26" t="s">
        <v>17</v>
      </c>
      <c r="F1641" s="26">
        <v>1.0264205911367243E-3</v>
      </c>
      <c r="G1641" s="27">
        <v>2.4716036756250822E-4</v>
      </c>
      <c r="H1641" s="27"/>
      <c r="I1641" s="27"/>
      <c r="J1641" s="2"/>
    </row>
    <row r="1642" spans="1:10" hidden="1" x14ac:dyDescent="0.45">
      <c r="A1642" s="26" t="s">
        <v>549</v>
      </c>
      <c r="B1642" s="26">
        <v>1994</v>
      </c>
      <c r="C1642" s="26">
        <v>27</v>
      </c>
      <c r="D1642" s="26" t="s">
        <v>301</v>
      </c>
      <c r="E1642" s="26" t="s">
        <v>17</v>
      </c>
      <c r="F1642" s="26">
        <v>3.4006134878880834E-4</v>
      </c>
      <c r="G1642" s="29">
        <v>2.4708673278846471E-4</v>
      </c>
      <c r="H1642" s="35"/>
      <c r="I1642" s="34"/>
      <c r="J1642" s="2"/>
    </row>
    <row r="1643" spans="1:10" hidden="1" x14ac:dyDescent="0.45">
      <c r="A1643" s="26" t="s">
        <v>549</v>
      </c>
      <c r="B1643" s="26">
        <v>1994</v>
      </c>
      <c r="C1643" s="26">
        <v>27</v>
      </c>
      <c r="D1643" s="26" t="s">
        <v>301</v>
      </c>
      <c r="E1643" s="26" t="s">
        <v>17</v>
      </c>
      <c r="F1643" s="26">
        <v>3.4006134878880834E-4</v>
      </c>
      <c r="G1643" s="29">
        <v>2.4708673278846471E-4</v>
      </c>
      <c r="H1643" s="35"/>
      <c r="I1643" s="34"/>
      <c r="J1643" s="2"/>
    </row>
    <row r="1644" spans="1:10" hidden="1" x14ac:dyDescent="0.45">
      <c r="A1644" s="24" t="s">
        <v>539</v>
      </c>
      <c r="B1644" s="24">
        <v>1977</v>
      </c>
      <c r="C1644" s="24">
        <v>22</v>
      </c>
      <c r="D1644" s="24" t="s">
        <v>31</v>
      </c>
      <c r="E1644" s="24" t="s">
        <v>13</v>
      </c>
      <c r="F1644" s="24">
        <v>3.6998106504371403E-4</v>
      </c>
      <c r="G1644" s="25">
        <v>2.458152778879862E-4</v>
      </c>
      <c r="H1644" s="25"/>
      <c r="I1644" s="25"/>
      <c r="J1644" s="2"/>
    </row>
    <row r="1645" spans="1:10" hidden="1" x14ac:dyDescent="0.45">
      <c r="A1645" s="26" t="s">
        <v>338</v>
      </c>
      <c r="B1645" s="26">
        <v>1993</v>
      </c>
      <c r="C1645" s="26">
        <v>25</v>
      </c>
      <c r="D1645" s="26" t="s">
        <v>46</v>
      </c>
      <c r="E1645" s="26" t="s">
        <v>17</v>
      </c>
      <c r="F1645" s="26">
        <v>4.6485240266580405E-4</v>
      </c>
      <c r="G1645" s="27">
        <v>2.4303915409608993E-4</v>
      </c>
      <c r="H1645" s="27"/>
      <c r="I1645" s="27"/>
      <c r="J1645" s="2"/>
    </row>
    <row r="1646" spans="1:10" hidden="1" x14ac:dyDescent="0.45">
      <c r="A1646" s="24" t="s">
        <v>800</v>
      </c>
      <c r="B1646" s="24">
        <v>1972</v>
      </c>
      <c r="C1646" s="24">
        <v>23</v>
      </c>
      <c r="D1646" s="24" t="s">
        <v>19</v>
      </c>
      <c r="E1646" s="24" t="s">
        <v>17</v>
      </c>
      <c r="F1646" s="24">
        <v>7.5899981189245832E-4</v>
      </c>
      <c r="G1646" s="25">
        <v>2.3900538023050518E-4</v>
      </c>
      <c r="H1646" s="25"/>
      <c r="I1646" s="25"/>
      <c r="J1646" s="2"/>
    </row>
    <row r="1647" spans="1:10" hidden="1" x14ac:dyDescent="0.45">
      <c r="A1647" s="26" t="s">
        <v>414</v>
      </c>
      <c r="B1647" s="26">
        <v>1999</v>
      </c>
      <c r="C1647" s="26">
        <v>36</v>
      </c>
      <c r="D1647" s="26" t="s">
        <v>97</v>
      </c>
      <c r="E1647" s="26" t="s">
        <v>13</v>
      </c>
      <c r="F1647" s="26">
        <v>8.261184858085397E-4</v>
      </c>
      <c r="G1647" s="29">
        <v>2.3818358665562671E-4</v>
      </c>
      <c r="H1647" s="35"/>
      <c r="I1647" s="34"/>
      <c r="J1647" s="2"/>
    </row>
    <row r="1648" spans="1:10" hidden="1" x14ac:dyDescent="0.45">
      <c r="A1648" s="24" t="s">
        <v>300</v>
      </c>
      <c r="B1648" s="24">
        <v>1978</v>
      </c>
      <c r="C1648" s="24">
        <v>24</v>
      </c>
      <c r="D1648" s="24" t="s">
        <v>301</v>
      </c>
      <c r="E1648" s="24" t="s">
        <v>17</v>
      </c>
      <c r="F1648" s="24">
        <v>2.4180050416083271E-4</v>
      </c>
      <c r="G1648" s="25">
        <v>2.3634026408526603E-4</v>
      </c>
      <c r="H1648" s="25"/>
      <c r="I1648" s="25"/>
      <c r="J1648" s="2"/>
    </row>
    <row r="1649" spans="1:10" hidden="1" x14ac:dyDescent="0.45">
      <c r="A1649" s="26" t="s">
        <v>287</v>
      </c>
      <c r="B1649" s="26">
        <v>2006</v>
      </c>
      <c r="C1649" s="26">
        <v>31</v>
      </c>
      <c r="D1649" s="26" t="s">
        <v>25</v>
      </c>
      <c r="E1649" s="26" t="s">
        <v>17</v>
      </c>
      <c r="F1649" s="26">
        <v>5.8933861521060383E-4</v>
      </c>
      <c r="G1649" s="29">
        <v>2.3595712741869752E-4</v>
      </c>
      <c r="H1649" s="35"/>
      <c r="I1649" s="34"/>
      <c r="J1649" s="2"/>
    </row>
    <row r="1650" spans="1:10" hidden="1" x14ac:dyDescent="0.45">
      <c r="A1650" s="24" t="s">
        <v>144</v>
      </c>
      <c r="B1650" s="24">
        <v>1978</v>
      </c>
      <c r="C1650" s="24">
        <v>28</v>
      </c>
      <c r="D1650" s="24" t="s">
        <v>28</v>
      </c>
      <c r="E1650" s="24" t="s">
        <v>17</v>
      </c>
      <c r="F1650" s="24">
        <v>2.4064019541146568E-4</v>
      </c>
      <c r="G1650" s="25">
        <v>2.3520615695344862E-4</v>
      </c>
      <c r="H1650" s="25"/>
      <c r="I1650" s="25"/>
      <c r="J1650" s="2"/>
    </row>
    <row r="1651" spans="1:10" hidden="1" x14ac:dyDescent="0.45">
      <c r="A1651" s="26" t="s">
        <v>997</v>
      </c>
      <c r="B1651" s="26">
        <v>2018</v>
      </c>
      <c r="C1651" s="26">
        <v>28</v>
      </c>
      <c r="D1651" s="26" t="s">
        <v>22</v>
      </c>
      <c r="E1651" s="26" t="s">
        <v>13</v>
      </c>
      <c r="F1651" s="26">
        <v>9.1663589795263028E-4</v>
      </c>
      <c r="G1651" s="29">
        <v>2.3152643781648843E-4</v>
      </c>
      <c r="H1651" s="35"/>
      <c r="I1651" s="34"/>
      <c r="J1651" s="2"/>
    </row>
    <row r="1652" spans="1:10" hidden="1" x14ac:dyDescent="0.45">
      <c r="A1652" s="24" t="s">
        <v>551</v>
      </c>
      <c r="B1652" s="24">
        <v>1980</v>
      </c>
      <c r="C1652" s="24">
        <v>23</v>
      </c>
      <c r="D1652" s="24" t="s">
        <v>46</v>
      </c>
      <c r="E1652" s="24" t="s">
        <v>17</v>
      </c>
      <c r="F1652" s="24">
        <v>2.4252603830227871E-4</v>
      </c>
      <c r="G1652" s="25">
        <v>2.3054597634678678E-4</v>
      </c>
      <c r="H1652" s="25"/>
      <c r="I1652" s="25"/>
      <c r="J1652" s="2"/>
    </row>
    <row r="1653" spans="1:10" hidden="1" x14ac:dyDescent="0.45">
      <c r="A1653" s="26" t="s">
        <v>682</v>
      </c>
      <c r="B1653" s="26">
        <v>1960</v>
      </c>
      <c r="C1653" s="26">
        <v>26</v>
      </c>
      <c r="D1653" s="26" t="s">
        <v>31</v>
      </c>
      <c r="E1653" s="26" t="s">
        <v>13</v>
      </c>
      <c r="F1653" s="26">
        <v>7.6227992255177045E-5</v>
      </c>
      <c r="G1653" s="27">
        <v>2.297676592611576E-4</v>
      </c>
      <c r="H1653" s="27"/>
      <c r="I1653" s="27"/>
      <c r="J1653" s="2"/>
    </row>
    <row r="1654" spans="1:10" hidden="1" x14ac:dyDescent="0.45">
      <c r="A1654" s="26" t="s">
        <v>966</v>
      </c>
      <c r="B1654" s="26">
        <v>2002</v>
      </c>
      <c r="C1654" s="26">
        <v>28</v>
      </c>
      <c r="D1654" s="26" t="s">
        <v>155</v>
      </c>
      <c r="E1654" s="26" t="s">
        <v>13</v>
      </c>
      <c r="F1654" s="26">
        <v>9.0415595792516044E-4</v>
      </c>
      <c r="G1654" s="29">
        <v>2.2923940272749022E-4</v>
      </c>
      <c r="H1654" s="35"/>
      <c r="I1654" s="34"/>
      <c r="J1654" s="2"/>
    </row>
    <row r="1655" spans="1:10" hidden="1" x14ac:dyDescent="0.45">
      <c r="A1655" s="26" t="s">
        <v>966</v>
      </c>
      <c r="B1655" s="26">
        <v>2002</v>
      </c>
      <c r="C1655" s="26">
        <v>28</v>
      </c>
      <c r="D1655" s="26" t="s">
        <v>155</v>
      </c>
      <c r="E1655" s="26" t="s">
        <v>13</v>
      </c>
      <c r="F1655" s="26">
        <v>9.0415595792516044E-4</v>
      </c>
      <c r="G1655" s="29">
        <v>2.2923940272749022E-4</v>
      </c>
      <c r="H1655" s="35"/>
      <c r="I1655" s="34"/>
      <c r="J1655" s="2"/>
    </row>
    <row r="1656" spans="1:10" hidden="1" x14ac:dyDescent="0.45">
      <c r="A1656" s="26" t="s">
        <v>415</v>
      </c>
      <c r="B1656" s="26">
        <v>1995</v>
      </c>
      <c r="C1656" s="26">
        <v>28</v>
      </c>
      <c r="D1656" s="26" t="s">
        <v>25</v>
      </c>
      <c r="E1656" s="26" t="s">
        <v>17</v>
      </c>
      <c r="F1656" s="26">
        <v>1.7558797388766357E-4</v>
      </c>
      <c r="G1656" s="29">
        <v>2.2628588591170232E-4</v>
      </c>
      <c r="H1656" s="35"/>
      <c r="I1656" s="34"/>
      <c r="J1656" s="2"/>
    </row>
    <row r="1657" spans="1:10" hidden="1" x14ac:dyDescent="0.45">
      <c r="A1657" s="26" t="s">
        <v>373</v>
      </c>
      <c r="B1657" s="26">
        <v>1951</v>
      </c>
      <c r="C1657" s="26">
        <v>32</v>
      </c>
      <c r="D1657" s="26" t="s">
        <v>228</v>
      </c>
      <c r="E1657" s="26" t="s">
        <v>17</v>
      </c>
      <c r="F1657" s="26">
        <v>5.1182491161569713E-4</v>
      </c>
      <c r="G1657" s="27">
        <v>2.2241631327869109E-4</v>
      </c>
      <c r="H1657" s="27"/>
      <c r="I1657" s="27"/>
      <c r="J1657" s="2"/>
    </row>
    <row r="1658" spans="1:10" hidden="1" x14ac:dyDescent="0.45">
      <c r="A1658" s="26" t="s">
        <v>54</v>
      </c>
      <c r="B1658" s="26">
        <v>2019</v>
      </c>
      <c r="C1658" s="26">
        <v>33</v>
      </c>
      <c r="D1658" s="26" t="s">
        <v>19</v>
      </c>
      <c r="E1658" s="26" t="s">
        <v>17</v>
      </c>
      <c r="F1658" s="26">
        <v>4.4678857666764202E-4</v>
      </c>
      <c r="G1658" s="29">
        <v>2.2062490633292155E-4</v>
      </c>
      <c r="H1658" s="35"/>
      <c r="I1658" s="34"/>
      <c r="J1658" s="2"/>
    </row>
    <row r="1659" spans="1:10" hidden="1" x14ac:dyDescent="0.45">
      <c r="A1659" s="26" t="s">
        <v>635</v>
      </c>
      <c r="B1659" s="26">
        <v>2014</v>
      </c>
      <c r="C1659" s="26">
        <v>32</v>
      </c>
      <c r="D1659" s="26" t="s">
        <v>25</v>
      </c>
      <c r="E1659" s="26" t="s">
        <v>17</v>
      </c>
      <c r="F1659" s="26">
        <v>2.1075163457037066E-4</v>
      </c>
      <c r="G1659" s="29">
        <v>2.1817611121021489E-4</v>
      </c>
      <c r="H1659" s="35"/>
      <c r="I1659" s="34"/>
      <c r="J1659" s="2"/>
    </row>
    <row r="1660" spans="1:10" hidden="1" x14ac:dyDescent="0.45">
      <c r="A1660" s="24" t="s">
        <v>584</v>
      </c>
      <c r="B1660" s="24">
        <v>1956</v>
      </c>
      <c r="C1660" s="24">
        <v>30</v>
      </c>
      <c r="D1660" s="24" t="s">
        <v>226</v>
      </c>
      <c r="E1660" s="24" t="s">
        <v>17</v>
      </c>
      <c r="F1660" s="24">
        <v>1.65348567334698E-4</v>
      </c>
      <c r="G1660" s="25">
        <v>2.171405358032285E-4</v>
      </c>
      <c r="H1660" s="25"/>
      <c r="I1660" s="25"/>
      <c r="J1660" s="2"/>
    </row>
    <row r="1661" spans="1:10" hidden="1" x14ac:dyDescent="0.45">
      <c r="A1661" s="26" t="s">
        <v>389</v>
      </c>
      <c r="B1661" s="26">
        <v>1988</v>
      </c>
      <c r="C1661" s="26">
        <v>33</v>
      </c>
      <c r="D1661" s="26" t="s">
        <v>25</v>
      </c>
      <c r="E1661" s="26" t="s">
        <v>17</v>
      </c>
      <c r="F1661" s="26">
        <v>2.5849754773772052E-4</v>
      </c>
      <c r="G1661" s="27">
        <v>2.1665150167351143E-4</v>
      </c>
      <c r="H1661" s="27"/>
      <c r="I1661" s="27"/>
      <c r="J1661" s="2"/>
    </row>
    <row r="1662" spans="1:10" hidden="1" x14ac:dyDescent="0.45">
      <c r="A1662" s="26" t="s">
        <v>483</v>
      </c>
      <c r="B1662" s="26">
        <v>2009</v>
      </c>
      <c r="C1662" s="26">
        <v>26</v>
      </c>
      <c r="D1662" s="26" t="s">
        <v>97</v>
      </c>
      <c r="E1662" s="26" t="s">
        <v>13</v>
      </c>
      <c r="F1662" s="26">
        <v>2.4386694026058467E-4</v>
      </c>
      <c r="G1662" s="29">
        <v>2.1612554349433556E-4</v>
      </c>
      <c r="H1662" s="35"/>
      <c r="I1662" s="34"/>
      <c r="J1662" s="2"/>
    </row>
    <row r="1663" spans="1:10" hidden="1" x14ac:dyDescent="0.45">
      <c r="A1663" s="26" t="s">
        <v>316</v>
      </c>
      <c r="B1663" s="26">
        <v>1976</v>
      </c>
      <c r="C1663" s="26">
        <v>24</v>
      </c>
      <c r="D1663" s="26" t="s">
        <v>117</v>
      </c>
      <c r="E1663" s="26" t="s">
        <v>17</v>
      </c>
      <c r="F1663" s="26">
        <v>4.5653769612673961E-4</v>
      </c>
      <c r="G1663" s="27">
        <v>2.151130143290274E-4</v>
      </c>
      <c r="H1663" s="27"/>
      <c r="I1663" s="27"/>
      <c r="J1663" s="2"/>
    </row>
    <row r="1664" spans="1:10" hidden="1" x14ac:dyDescent="0.45">
      <c r="A1664" s="26" t="s">
        <v>327</v>
      </c>
      <c r="B1664" s="26">
        <v>2011</v>
      </c>
      <c r="C1664" s="26">
        <v>25</v>
      </c>
      <c r="D1664" s="26" t="s">
        <v>304</v>
      </c>
      <c r="E1664" s="26" t="s">
        <v>13</v>
      </c>
      <c r="F1664" s="26">
        <v>6.6784588169466056E-4</v>
      </c>
      <c r="G1664" s="29">
        <v>2.1459238545783443E-4</v>
      </c>
      <c r="H1664" s="35"/>
      <c r="I1664" s="34"/>
      <c r="J1664" s="2"/>
    </row>
    <row r="1665" spans="1:10" hidden="1" x14ac:dyDescent="0.45">
      <c r="A1665" s="26" t="s">
        <v>91</v>
      </c>
      <c r="B1665" s="26">
        <v>1989</v>
      </c>
      <c r="C1665" s="26">
        <v>24</v>
      </c>
      <c r="D1665" s="26" t="s">
        <v>62</v>
      </c>
      <c r="E1665" s="26" t="s">
        <v>17</v>
      </c>
      <c r="F1665" s="26">
        <v>7.2901689070926738E-4</v>
      </c>
      <c r="G1665" s="27">
        <v>2.0942259402817988E-4</v>
      </c>
      <c r="H1665" s="27"/>
      <c r="I1665" s="27"/>
      <c r="J1665" s="2"/>
    </row>
    <row r="1666" spans="1:10" hidden="1" x14ac:dyDescent="0.45">
      <c r="A1666" s="24" t="s">
        <v>596</v>
      </c>
      <c r="B1666" s="24">
        <v>1982</v>
      </c>
      <c r="C1666" s="24">
        <v>28</v>
      </c>
      <c r="D1666" s="24" t="s">
        <v>117</v>
      </c>
      <c r="E1666" s="24" t="s">
        <v>17</v>
      </c>
      <c r="F1666" s="24">
        <v>2.4463302143890953E-4</v>
      </c>
      <c r="G1666" s="25">
        <v>2.0547667488853539E-4</v>
      </c>
      <c r="H1666" s="25"/>
      <c r="I1666" s="25"/>
      <c r="J1666" s="2"/>
    </row>
    <row r="1667" spans="1:10" hidden="1" x14ac:dyDescent="0.45">
      <c r="A1667" s="26" t="s">
        <v>586</v>
      </c>
      <c r="B1667" s="26">
        <v>1948</v>
      </c>
      <c r="C1667" s="26">
        <v>32</v>
      </c>
      <c r="D1667" s="26" t="s">
        <v>25</v>
      </c>
      <c r="E1667" s="26" t="s">
        <v>17</v>
      </c>
      <c r="F1667" s="26">
        <v>2.2226557900828441E-4</v>
      </c>
      <c r="G1667" s="27">
        <v>2.0486783267732007E-4</v>
      </c>
      <c r="H1667" s="27"/>
      <c r="I1667" s="27"/>
      <c r="J1667" s="2"/>
    </row>
    <row r="1668" spans="1:10" hidden="1" x14ac:dyDescent="0.45">
      <c r="A1668" s="24" t="s">
        <v>390</v>
      </c>
      <c r="B1668" s="24">
        <v>1990</v>
      </c>
      <c r="C1668" s="24">
        <v>42</v>
      </c>
      <c r="D1668" s="24" t="s">
        <v>31</v>
      </c>
      <c r="E1668" s="24" t="s">
        <v>13</v>
      </c>
      <c r="F1668" s="24">
        <v>3.0507305582247761E-4</v>
      </c>
      <c r="G1668" s="25">
        <v>1.9597816602869551E-4</v>
      </c>
      <c r="H1668" s="25"/>
      <c r="I1668" s="25"/>
      <c r="J1668" s="2"/>
    </row>
    <row r="1669" spans="1:10" hidden="1" x14ac:dyDescent="0.45">
      <c r="A1669" s="26" t="s">
        <v>478</v>
      </c>
      <c r="B1669" s="26">
        <v>2016</v>
      </c>
      <c r="C1669" s="26">
        <v>27</v>
      </c>
      <c r="D1669" s="26" t="s">
        <v>31</v>
      </c>
      <c r="E1669" s="26" t="s">
        <v>13</v>
      </c>
      <c r="F1669" s="26">
        <v>8.7537863787686613E-4</v>
      </c>
      <c r="G1669" s="29">
        <v>1.9579162840238374E-4</v>
      </c>
      <c r="H1669" s="35"/>
      <c r="I1669" s="34"/>
      <c r="J1669" s="2"/>
    </row>
    <row r="1670" spans="1:10" hidden="1" x14ac:dyDescent="0.45">
      <c r="A1670" s="26" t="s">
        <v>514</v>
      </c>
      <c r="B1670" s="26">
        <v>2016</v>
      </c>
      <c r="C1670" s="26">
        <v>26</v>
      </c>
      <c r="D1670" s="26" t="s">
        <v>46</v>
      </c>
      <c r="E1670" s="26" t="s">
        <v>13</v>
      </c>
      <c r="F1670" s="26">
        <v>8.6725387326101961E-4</v>
      </c>
      <c r="G1670" s="29">
        <v>1.9397440231793089E-4</v>
      </c>
      <c r="H1670" s="35"/>
      <c r="I1670" s="34"/>
      <c r="J1670" s="2"/>
    </row>
    <row r="1671" spans="1:10" hidden="1" x14ac:dyDescent="0.45">
      <c r="A1671" s="26" t="s">
        <v>514</v>
      </c>
      <c r="B1671" s="26">
        <v>2016</v>
      </c>
      <c r="C1671" s="26">
        <v>26</v>
      </c>
      <c r="D1671" s="26" t="s">
        <v>46</v>
      </c>
      <c r="E1671" s="26" t="s">
        <v>13</v>
      </c>
      <c r="F1671" s="26">
        <v>8.6725387326101961E-4</v>
      </c>
      <c r="G1671" s="29">
        <v>1.9397440231793089E-4</v>
      </c>
      <c r="H1671" s="35"/>
      <c r="I1671" s="34"/>
      <c r="J1671" s="2"/>
    </row>
    <row r="1672" spans="1:10" hidden="1" x14ac:dyDescent="0.45">
      <c r="A1672" s="24" t="s">
        <v>525</v>
      </c>
      <c r="B1672" s="24">
        <v>1987</v>
      </c>
      <c r="C1672" s="24">
        <v>24</v>
      </c>
      <c r="D1672" s="24" t="s">
        <v>158</v>
      </c>
      <c r="E1672" s="24" t="s">
        <v>13</v>
      </c>
      <c r="F1672" s="24">
        <v>5.6313386930772677E-4</v>
      </c>
      <c r="G1672" s="25">
        <v>1.92083159971151E-4</v>
      </c>
      <c r="H1672" s="25"/>
      <c r="I1672" s="25"/>
      <c r="J1672" s="2"/>
    </row>
    <row r="1673" spans="1:10" hidden="1" x14ac:dyDescent="0.45">
      <c r="A1673" s="26" t="s">
        <v>409</v>
      </c>
      <c r="B1673" s="26">
        <v>1956</v>
      </c>
      <c r="C1673" s="26">
        <v>29</v>
      </c>
      <c r="D1673" s="26" t="s">
        <v>28</v>
      </c>
      <c r="E1673" s="26" t="s">
        <v>17</v>
      </c>
      <c r="F1673" s="26">
        <v>1.4504829155523874E-4</v>
      </c>
      <c r="G1673" s="27">
        <v>1.9048162468740128E-4</v>
      </c>
      <c r="H1673" s="27"/>
      <c r="I1673" s="27"/>
      <c r="J1673" s="2"/>
    </row>
    <row r="1674" spans="1:10" hidden="1" x14ac:dyDescent="0.45">
      <c r="A1674" s="24" t="s">
        <v>1012</v>
      </c>
      <c r="B1674" s="24">
        <v>1948</v>
      </c>
      <c r="C1674" s="24">
        <v>21</v>
      </c>
      <c r="D1674" s="24" t="s">
        <v>233</v>
      </c>
      <c r="E1674" s="24" t="s">
        <v>17</v>
      </c>
      <c r="F1674" s="24">
        <v>2.0633615721061217E-4</v>
      </c>
      <c r="G1674" s="25">
        <v>1.9018527978697651E-4</v>
      </c>
      <c r="H1674" s="25"/>
      <c r="I1674" s="25"/>
      <c r="J1674" s="2"/>
    </row>
    <row r="1675" spans="1:10" hidden="1" x14ac:dyDescent="0.45">
      <c r="A1675" s="26" t="s">
        <v>39</v>
      </c>
      <c r="B1675" s="26">
        <v>2017</v>
      </c>
      <c r="C1675" s="26">
        <v>24</v>
      </c>
      <c r="D1675" s="26" t="s">
        <v>40</v>
      </c>
      <c r="E1675" s="26" t="s">
        <v>13</v>
      </c>
      <c r="F1675" s="26">
        <v>3.6285999646174655E-4</v>
      </c>
      <c r="G1675" s="29">
        <v>1.8458611226270549E-4</v>
      </c>
      <c r="H1675" s="35"/>
      <c r="I1675" s="34"/>
      <c r="J1675" s="2"/>
    </row>
    <row r="1676" spans="1:10" hidden="1" x14ac:dyDescent="0.45">
      <c r="A1676" s="24" t="s">
        <v>173</v>
      </c>
      <c r="B1676" s="24">
        <v>1971</v>
      </c>
      <c r="C1676" s="24">
        <v>27</v>
      </c>
      <c r="D1676" s="24" t="s">
        <v>46</v>
      </c>
      <c r="E1676" s="24" t="s">
        <v>17</v>
      </c>
      <c r="F1676" s="24">
        <v>6.3306882395414859E-4</v>
      </c>
      <c r="G1676" s="25">
        <v>1.8453994787820562E-4</v>
      </c>
      <c r="H1676" s="25"/>
      <c r="I1676" s="25"/>
      <c r="J1676" s="2"/>
    </row>
    <row r="1677" spans="1:10" hidden="1" x14ac:dyDescent="0.45">
      <c r="A1677" s="26" t="s">
        <v>624</v>
      </c>
      <c r="B1677" s="26">
        <v>1967</v>
      </c>
      <c r="C1677" s="26">
        <v>29</v>
      </c>
      <c r="D1677" s="26" t="s">
        <v>25</v>
      </c>
      <c r="E1677" s="26" t="s">
        <v>17</v>
      </c>
      <c r="F1677" s="26">
        <v>7.0417122243632215E-4</v>
      </c>
      <c r="G1677" s="27">
        <v>1.8254850291353069E-4</v>
      </c>
      <c r="H1677" s="27"/>
      <c r="I1677" s="27"/>
      <c r="J1677" s="2"/>
    </row>
    <row r="1678" spans="1:10" x14ac:dyDescent="0.45">
      <c r="A1678" s="26" t="s">
        <v>944</v>
      </c>
      <c r="B1678" s="26">
        <v>2022</v>
      </c>
      <c r="C1678" s="26">
        <v>29</v>
      </c>
      <c r="D1678" s="26" t="s">
        <v>313</v>
      </c>
      <c r="E1678" s="26" t="s">
        <v>17</v>
      </c>
      <c r="F1678" s="26">
        <v>7.4347019777195027E-3</v>
      </c>
      <c r="G1678" s="29">
        <v>3.2411765553111891E-3</v>
      </c>
      <c r="H1678" s="35"/>
      <c r="I1678" s="34"/>
      <c r="J1678" s="2"/>
    </row>
    <row r="1679" spans="1:10" hidden="1" x14ac:dyDescent="0.45">
      <c r="A1679" s="26" t="s">
        <v>1007</v>
      </c>
      <c r="B1679" s="26">
        <v>2000</v>
      </c>
      <c r="C1679" s="26">
        <v>30</v>
      </c>
      <c r="D1679" s="26" t="s">
        <v>31</v>
      </c>
      <c r="E1679" s="26" t="s">
        <v>13</v>
      </c>
      <c r="F1679" s="26">
        <v>3.9736764647452835E-4</v>
      </c>
      <c r="G1679" s="29">
        <v>1.7961721208357504E-4</v>
      </c>
      <c r="H1679" s="35"/>
      <c r="I1679" s="34"/>
      <c r="J1679" s="2"/>
    </row>
    <row r="1680" spans="1:10" hidden="1" x14ac:dyDescent="0.45">
      <c r="A1680" s="26" t="s">
        <v>675</v>
      </c>
      <c r="B1680" s="26">
        <v>2007</v>
      </c>
      <c r="C1680" s="26">
        <v>29</v>
      </c>
      <c r="D1680" s="26" t="s">
        <v>52</v>
      </c>
      <c r="E1680" s="26" t="s">
        <v>17</v>
      </c>
      <c r="F1680" s="26">
        <v>3.1579794176977977E-4</v>
      </c>
      <c r="G1680" s="29">
        <v>1.7858556464426904E-4</v>
      </c>
      <c r="H1680" s="35"/>
      <c r="I1680" s="34"/>
      <c r="J1680" s="2"/>
    </row>
    <row r="1681" spans="1:10" hidden="1" x14ac:dyDescent="0.45">
      <c r="A1681" s="26" t="s">
        <v>109</v>
      </c>
      <c r="B1681" s="26">
        <v>1996</v>
      </c>
      <c r="C1681" s="26">
        <v>27</v>
      </c>
      <c r="D1681" s="26" t="s">
        <v>52</v>
      </c>
      <c r="E1681" s="26" t="s">
        <v>17</v>
      </c>
      <c r="F1681" s="26">
        <v>9.4829473394814729E-4</v>
      </c>
      <c r="G1681" s="29">
        <v>1.7734190040432997E-4</v>
      </c>
      <c r="H1681" s="35"/>
      <c r="I1681" s="34"/>
      <c r="J1681" s="2"/>
    </row>
    <row r="1682" spans="1:10" hidden="1" x14ac:dyDescent="0.45">
      <c r="A1682" s="26" t="s">
        <v>574</v>
      </c>
      <c r="B1682" s="26">
        <v>2003</v>
      </c>
      <c r="C1682" s="26">
        <v>31</v>
      </c>
      <c r="D1682" s="26" t="s">
        <v>117</v>
      </c>
      <c r="E1682" s="26" t="s">
        <v>17</v>
      </c>
      <c r="F1682" s="26">
        <v>6.1639359535031019E-4</v>
      </c>
      <c r="G1682" s="29">
        <v>1.7564830294845992E-4</v>
      </c>
      <c r="H1682" s="35"/>
      <c r="I1682" s="34"/>
      <c r="J1682" s="2"/>
    </row>
    <row r="1683" spans="1:10" hidden="1" x14ac:dyDescent="0.45">
      <c r="A1683" s="26" t="s">
        <v>520</v>
      </c>
      <c r="B1683" s="26">
        <v>1978</v>
      </c>
      <c r="C1683" s="26">
        <v>28</v>
      </c>
      <c r="D1683" s="26" t="s">
        <v>28</v>
      </c>
      <c r="E1683" s="26" t="s">
        <v>17</v>
      </c>
      <c r="F1683" s="26">
        <v>1.7928740065010983E-4</v>
      </c>
      <c r="G1683" s="27">
        <v>1.7523880590680541E-4</v>
      </c>
      <c r="H1683" s="27"/>
      <c r="I1683" s="27"/>
      <c r="J1683" s="2"/>
    </row>
    <row r="1684" spans="1:10" hidden="1" x14ac:dyDescent="0.45">
      <c r="A1684" s="26" t="s">
        <v>961</v>
      </c>
      <c r="B1684" s="26">
        <v>2006</v>
      </c>
      <c r="C1684" s="26">
        <v>27</v>
      </c>
      <c r="D1684" s="26" t="s">
        <v>57</v>
      </c>
      <c r="E1684" s="26" t="s">
        <v>17</v>
      </c>
      <c r="F1684" s="26">
        <v>4.2974382560477786E-4</v>
      </c>
      <c r="G1684" s="29">
        <v>1.7205917955908723E-4</v>
      </c>
      <c r="H1684" s="35"/>
      <c r="I1684" s="34"/>
      <c r="J1684" s="2"/>
    </row>
    <row r="1685" spans="1:10" hidden="1" x14ac:dyDescent="0.45">
      <c r="A1685" s="26" t="s">
        <v>961</v>
      </c>
      <c r="B1685" s="26">
        <v>2006</v>
      </c>
      <c r="C1685" s="26">
        <v>27</v>
      </c>
      <c r="D1685" s="26" t="s">
        <v>57</v>
      </c>
      <c r="E1685" s="26" t="s">
        <v>17</v>
      </c>
      <c r="F1685" s="26">
        <v>4.2974382560477786E-4</v>
      </c>
      <c r="G1685" s="29">
        <v>1.7205917955908723E-4</v>
      </c>
      <c r="H1685" s="35"/>
      <c r="I1685" s="34"/>
      <c r="J1685" s="2"/>
    </row>
    <row r="1686" spans="1:10" hidden="1" x14ac:dyDescent="0.45">
      <c r="A1686" s="24" t="s">
        <v>309</v>
      </c>
      <c r="B1686" s="24">
        <v>1964</v>
      </c>
      <c r="C1686" s="24">
        <v>29</v>
      </c>
      <c r="D1686" s="24" t="s">
        <v>59</v>
      </c>
      <c r="E1686" s="24" t="s">
        <v>13</v>
      </c>
      <c r="F1686" s="24">
        <v>2.3365305571985769E-4</v>
      </c>
      <c r="G1686" s="25">
        <v>1.7079222411456411E-4</v>
      </c>
      <c r="H1686" s="25"/>
      <c r="I1686" s="25"/>
      <c r="J1686" s="2"/>
    </row>
    <row r="1687" spans="1:10" hidden="1" x14ac:dyDescent="0.45">
      <c r="A1687" s="26" t="s">
        <v>435</v>
      </c>
      <c r="B1687" s="26">
        <v>1982</v>
      </c>
      <c r="C1687" s="26">
        <v>30</v>
      </c>
      <c r="D1687" s="26" t="s">
        <v>70</v>
      </c>
      <c r="E1687" s="26" t="s">
        <v>13</v>
      </c>
      <c r="F1687" s="26">
        <v>3.7823591818825062E-4</v>
      </c>
      <c r="G1687" s="27">
        <v>1.6833648011683672E-4</v>
      </c>
      <c r="H1687" s="27"/>
      <c r="I1687" s="27"/>
      <c r="J1687" s="2"/>
    </row>
    <row r="1688" spans="1:10" hidden="1" x14ac:dyDescent="0.45">
      <c r="A1688" s="24" t="s">
        <v>525</v>
      </c>
      <c r="B1688" s="24">
        <v>1992</v>
      </c>
      <c r="C1688" s="24">
        <v>29</v>
      </c>
      <c r="D1688" s="24" t="s">
        <v>55</v>
      </c>
      <c r="E1688" s="24" t="s">
        <v>13</v>
      </c>
      <c r="F1688" s="24">
        <v>3.0768676854148517E-4</v>
      </c>
      <c r="G1688" s="25">
        <v>1.6765970936188216E-4</v>
      </c>
      <c r="H1688" s="25"/>
      <c r="I1688" s="25"/>
      <c r="J1688" s="2"/>
    </row>
    <row r="1689" spans="1:10" hidden="1" x14ac:dyDescent="0.45">
      <c r="A1689" s="26" t="s">
        <v>392</v>
      </c>
      <c r="B1689" s="26">
        <v>2002</v>
      </c>
      <c r="C1689" s="26">
        <v>30</v>
      </c>
      <c r="D1689" s="26" t="s">
        <v>55</v>
      </c>
      <c r="E1689" s="26" t="s">
        <v>13</v>
      </c>
      <c r="F1689" s="26">
        <v>6.6094741579526015E-4</v>
      </c>
      <c r="G1689" s="29">
        <v>1.6757638934203087E-4</v>
      </c>
      <c r="H1689" s="35"/>
      <c r="I1689" s="34"/>
      <c r="J1689" s="2"/>
    </row>
    <row r="1690" spans="1:10" hidden="1" x14ac:dyDescent="0.45">
      <c r="A1690" s="24" t="s">
        <v>342</v>
      </c>
      <c r="B1690" s="24">
        <v>1969</v>
      </c>
      <c r="C1690" s="24">
        <v>27</v>
      </c>
      <c r="D1690" s="24" t="s">
        <v>158</v>
      </c>
      <c r="E1690" s="24" t="s">
        <v>13</v>
      </c>
      <c r="F1690" s="24">
        <v>7.0020143008591806E-4</v>
      </c>
      <c r="G1690" s="25">
        <v>1.6575650378203915E-4</v>
      </c>
      <c r="H1690" s="25"/>
      <c r="I1690" s="25"/>
      <c r="J1690" s="2"/>
    </row>
    <row r="1691" spans="1:10" hidden="1" x14ac:dyDescent="0.45">
      <c r="A1691" s="26" t="s">
        <v>457</v>
      </c>
      <c r="B1691" s="26">
        <v>1982</v>
      </c>
      <c r="C1691" s="26">
        <v>25</v>
      </c>
      <c r="D1691" s="26" t="s">
        <v>59</v>
      </c>
      <c r="E1691" s="26" t="s">
        <v>13</v>
      </c>
      <c r="F1691" s="26">
        <v>3.6978446832021552E-4</v>
      </c>
      <c r="G1691" s="27">
        <v>1.6457510459892292E-4</v>
      </c>
      <c r="H1691" s="27"/>
      <c r="I1691" s="27"/>
      <c r="J1691" s="2"/>
    </row>
    <row r="1692" spans="1:10" hidden="1" x14ac:dyDescent="0.45">
      <c r="A1692" s="24" t="s">
        <v>461</v>
      </c>
      <c r="B1692" s="24">
        <v>1980</v>
      </c>
      <c r="C1692" s="24">
        <v>32</v>
      </c>
      <c r="D1692" s="24" t="s">
        <v>37</v>
      </c>
      <c r="E1692" s="24" t="s">
        <v>17</v>
      </c>
      <c r="F1692" s="24">
        <v>1.7078065718983216E-4</v>
      </c>
      <c r="G1692" s="25">
        <v>1.6234460278406244E-4</v>
      </c>
      <c r="H1692" s="25"/>
      <c r="I1692" s="25"/>
      <c r="J1692" s="2"/>
    </row>
    <row r="1693" spans="1:10" hidden="1" x14ac:dyDescent="0.45">
      <c r="A1693" s="26" t="s">
        <v>461</v>
      </c>
      <c r="B1693" s="26">
        <v>1980</v>
      </c>
      <c r="C1693" s="26">
        <v>32</v>
      </c>
      <c r="D1693" s="26" t="s">
        <v>37</v>
      </c>
      <c r="E1693" s="26" t="s">
        <v>17</v>
      </c>
      <c r="F1693" s="26">
        <v>1.7078065718983216E-4</v>
      </c>
      <c r="G1693" s="27">
        <v>1.6234460278406244E-4</v>
      </c>
      <c r="H1693" s="27"/>
      <c r="I1693" s="27"/>
      <c r="J1693" s="2"/>
    </row>
    <row r="1694" spans="1:10" hidden="1" x14ac:dyDescent="0.45">
      <c r="A1694" s="26" t="s">
        <v>349</v>
      </c>
      <c r="B1694" s="26">
        <v>2001</v>
      </c>
      <c r="C1694" s="26">
        <v>32</v>
      </c>
      <c r="D1694" s="26" t="s">
        <v>97</v>
      </c>
      <c r="E1694" s="26" t="s">
        <v>13</v>
      </c>
      <c r="F1694" s="26">
        <v>5.9523680211433694E-4</v>
      </c>
      <c r="G1694" s="29">
        <v>1.6134634182584715E-4</v>
      </c>
      <c r="H1694" s="35"/>
      <c r="I1694" s="34"/>
      <c r="J1694" s="2"/>
    </row>
    <row r="1695" spans="1:10" hidden="1" x14ac:dyDescent="0.45">
      <c r="A1695" s="26" t="s">
        <v>315</v>
      </c>
      <c r="B1695" s="26">
        <v>1973</v>
      </c>
      <c r="C1695" s="26">
        <v>24</v>
      </c>
      <c r="D1695" s="26" t="s">
        <v>127</v>
      </c>
      <c r="E1695" s="26" t="s">
        <v>13</v>
      </c>
      <c r="F1695" s="26">
        <v>1.6430336157063766E-4</v>
      </c>
      <c r="G1695" s="27">
        <v>1.6089807681048191E-4</v>
      </c>
      <c r="H1695" s="27"/>
      <c r="I1695" s="27"/>
      <c r="J1695" s="2"/>
    </row>
    <row r="1696" spans="1:10" hidden="1" x14ac:dyDescent="0.45">
      <c r="A1696" s="26" t="s">
        <v>339</v>
      </c>
      <c r="B1696" s="26">
        <v>2017</v>
      </c>
      <c r="C1696" s="26">
        <v>27</v>
      </c>
      <c r="D1696" s="26" t="s">
        <v>15</v>
      </c>
      <c r="E1696" s="26" t="s">
        <v>13</v>
      </c>
      <c r="F1696" s="26">
        <v>3.1541471349642066E-4</v>
      </c>
      <c r="G1696" s="29">
        <v>1.6045079722888989E-4</v>
      </c>
      <c r="H1696" s="35"/>
      <c r="I1696" s="34"/>
      <c r="J1696" s="2"/>
    </row>
    <row r="1697" spans="1:10" hidden="1" x14ac:dyDescent="0.45">
      <c r="A1697" s="26" t="s">
        <v>291</v>
      </c>
      <c r="B1697" s="26">
        <v>1974</v>
      </c>
      <c r="C1697" s="26">
        <v>27</v>
      </c>
      <c r="D1697" s="26" t="s">
        <v>19</v>
      </c>
      <c r="E1697" s="26" t="s">
        <v>17</v>
      </c>
      <c r="F1697" s="26">
        <v>2.5048255058736368E-4</v>
      </c>
      <c r="G1697" s="27">
        <v>1.5991524530997459E-4</v>
      </c>
      <c r="H1697" s="27"/>
      <c r="I1697" s="27"/>
      <c r="J1697" s="2"/>
    </row>
    <row r="1698" spans="1:10" hidden="1" x14ac:dyDescent="0.45">
      <c r="A1698" s="26" t="s">
        <v>559</v>
      </c>
      <c r="B1698" s="26">
        <v>2005</v>
      </c>
      <c r="C1698" s="26">
        <v>29</v>
      </c>
      <c r="D1698" s="26" t="s">
        <v>563</v>
      </c>
      <c r="E1698" s="26" t="s">
        <v>17</v>
      </c>
      <c r="F1698" s="26">
        <v>3.3776685578832039E-4</v>
      </c>
      <c r="G1698" s="29">
        <v>1.5961963976271335E-4</v>
      </c>
      <c r="H1698" s="35"/>
      <c r="I1698" s="34"/>
      <c r="J1698" s="2"/>
    </row>
    <row r="1699" spans="1:10" hidden="1" x14ac:dyDescent="0.45">
      <c r="A1699" s="26" t="s">
        <v>951</v>
      </c>
      <c r="B1699" s="26">
        <v>1949</v>
      </c>
      <c r="C1699" s="26">
        <v>27</v>
      </c>
      <c r="D1699" s="26" t="s">
        <v>228</v>
      </c>
      <c r="E1699" s="26" t="s">
        <v>17</v>
      </c>
      <c r="F1699" s="26">
        <v>3.759426031732089E-4</v>
      </c>
      <c r="G1699" s="27">
        <v>1.5958806743910671E-4</v>
      </c>
      <c r="H1699" s="27"/>
      <c r="I1699" s="27"/>
      <c r="J1699" s="2"/>
    </row>
    <row r="1700" spans="1:10" hidden="1" x14ac:dyDescent="0.45">
      <c r="A1700" s="24" t="s">
        <v>329</v>
      </c>
      <c r="B1700" s="24">
        <v>1965</v>
      </c>
      <c r="C1700" s="24">
        <v>33</v>
      </c>
      <c r="D1700" s="24" t="s">
        <v>226</v>
      </c>
      <c r="E1700" s="24" t="s">
        <v>17</v>
      </c>
      <c r="F1700" s="24">
        <v>5.5531133264564308E-4</v>
      </c>
      <c r="G1700" s="25">
        <v>1.5934691981990074E-4</v>
      </c>
      <c r="H1700" s="25"/>
      <c r="I1700" s="25"/>
      <c r="J1700" s="2"/>
    </row>
    <row r="1701" spans="1:10" hidden="1" x14ac:dyDescent="0.45">
      <c r="A1701" s="26" t="s">
        <v>485</v>
      </c>
      <c r="B1701" s="26">
        <v>1963</v>
      </c>
      <c r="C1701" s="26">
        <v>28</v>
      </c>
      <c r="D1701" s="26" t="s">
        <v>65</v>
      </c>
      <c r="E1701" s="26" t="s">
        <v>17</v>
      </c>
      <c r="F1701" s="26">
        <v>5.7573943882697175E-4</v>
      </c>
      <c r="G1701" s="27">
        <v>1.5807723523138766E-4</v>
      </c>
      <c r="H1701" s="27"/>
      <c r="I1701" s="27"/>
      <c r="J1701" s="2"/>
    </row>
    <row r="1702" spans="1:10" hidden="1" x14ac:dyDescent="0.45">
      <c r="A1702" s="26" t="s">
        <v>670</v>
      </c>
      <c r="B1702" s="26">
        <v>2010</v>
      </c>
      <c r="C1702" s="26">
        <v>28</v>
      </c>
      <c r="D1702" s="26" t="s">
        <v>31</v>
      </c>
      <c r="E1702" s="26" t="s">
        <v>13</v>
      </c>
      <c r="F1702" s="26">
        <v>3.9618713428439626E-4</v>
      </c>
      <c r="G1702" s="29">
        <v>1.566001114379152E-4</v>
      </c>
      <c r="H1702" s="35"/>
      <c r="I1702" s="34"/>
      <c r="J1702" s="2"/>
    </row>
    <row r="1703" spans="1:10" hidden="1" x14ac:dyDescent="0.45">
      <c r="A1703" s="26" t="s">
        <v>373</v>
      </c>
      <c r="B1703" s="26">
        <v>1954</v>
      </c>
      <c r="C1703" s="26">
        <v>35</v>
      </c>
      <c r="D1703" s="26" t="s">
        <v>228</v>
      </c>
      <c r="E1703" s="26" t="s">
        <v>17</v>
      </c>
      <c r="F1703" s="26">
        <v>4.6192243651394714E-4</v>
      </c>
      <c r="G1703" s="27">
        <v>1.5625169846526167E-4</v>
      </c>
      <c r="H1703" s="27"/>
      <c r="I1703" s="27"/>
      <c r="J1703" s="2"/>
    </row>
    <row r="1704" spans="1:10" hidden="1" x14ac:dyDescent="0.45">
      <c r="A1704" s="24" t="s">
        <v>605</v>
      </c>
      <c r="B1704" s="24">
        <v>1969</v>
      </c>
      <c r="C1704" s="24">
        <v>29</v>
      </c>
      <c r="D1704" s="24" t="s">
        <v>59</v>
      </c>
      <c r="E1704" s="24" t="s">
        <v>13</v>
      </c>
      <c r="F1704" s="24">
        <v>6.5292665166488272E-4</v>
      </c>
      <c r="G1704" s="25">
        <v>1.5456529272270172E-4</v>
      </c>
      <c r="H1704" s="25"/>
      <c r="I1704" s="25"/>
      <c r="J1704" s="2"/>
    </row>
    <row r="1705" spans="1:10" hidden="1" x14ac:dyDescent="0.45">
      <c r="A1705" s="26" t="s">
        <v>605</v>
      </c>
      <c r="B1705" s="26">
        <v>1969</v>
      </c>
      <c r="C1705" s="26">
        <v>29</v>
      </c>
      <c r="D1705" s="26" t="s">
        <v>59</v>
      </c>
      <c r="E1705" s="26" t="s">
        <v>13</v>
      </c>
      <c r="F1705" s="26">
        <v>6.5292665166488272E-4</v>
      </c>
      <c r="G1705" s="27">
        <v>1.5456529272270172E-4</v>
      </c>
      <c r="H1705" s="27"/>
      <c r="I1705" s="27"/>
      <c r="J1705" s="2"/>
    </row>
    <row r="1706" spans="1:10" x14ac:dyDescent="0.45">
      <c r="A1706" s="26" t="s">
        <v>487</v>
      </c>
      <c r="B1706" s="26">
        <v>2022</v>
      </c>
      <c r="C1706" s="26">
        <v>31</v>
      </c>
      <c r="D1706" s="26" t="s">
        <v>28</v>
      </c>
      <c r="E1706" s="26" t="s">
        <v>17</v>
      </c>
      <c r="F1706" s="26">
        <v>4.8360606345035188E-3</v>
      </c>
      <c r="G1706" s="29">
        <v>2.1082924904844823E-3</v>
      </c>
      <c r="H1706" s="35"/>
      <c r="I1706" s="34"/>
      <c r="J1706" s="2"/>
    </row>
    <row r="1707" spans="1:10" hidden="1" x14ac:dyDescent="0.45">
      <c r="A1707" s="26" t="s">
        <v>748</v>
      </c>
      <c r="B1707" s="26">
        <v>1949</v>
      </c>
      <c r="C1707" s="26">
        <v>23</v>
      </c>
      <c r="D1707" s="26" t="s">
        <v>31</v>
      </c>
      <c r="E1707" s="26" t="s">
        <v>13</v>
      </c>
      <c r="F1707" s="26">
        <v>1.6757569883383929E-4</v>
      </c>
      <c r="G1707" s="27">
        <v>1.5364301900070177E-4</v>
      </c>
      <c r="H1707" s="27"/>
      <c r="I1707" s="27"/>
      <c r="J1707" s="2"/>
    </row>
    <row r="1708" spans="1:10" hidden="1" x14ac:dyDescent="0.45">
      <c r="A1708" s="26" t="s">
        <v>622</v>
      </c>
      <c r="B1708" s="26">
        <v>2016</v>
      </c>
      <c r="C1708" s="26">
        <v>26</v>
      </c>
      <c r="D1708" s="26" t="s">
        <v>40</v>
      </c>
      <c r="E1708" s="26" t="s">
        <v>13</v>
      </c>
      <c r="F1708" s="26">
        <v>6.7827666715568541E-4</v>
      </c>
      <c r="G1708" s="29">
        <v>1.5170680140407257E-4</v>
      </c>
      <c r="H1708" s="35"/>
      <c r="I1708" s="34"/>
      <c r="J1708" s="2"/>
    </row>
    <row r="1709" spans="1:10" hidden="1" x14ac:dyDescent="0.45">
      <c r="A1709" s="26" t="s">
        <v>758</v>
      </c>
      <c r="B1709" s="26">
        <v>2010</v>
      </c>
      <c r="C1709" s="26">
        <v>28</v>
      </c>
      <c r="D1709" s="26" t="s">
        <v>313</v>
      </c>
      <c r="E1709" s="26" t="s">
        <v>17</v>
      </c>
      <c r="F1709" s="26">
        <v>2.6991382774724368E-4</v>
      </c>
      <c r="G1709" s="29">
        <v>1.5012144850881231E-4</v>
      </c>
      <c r="H1709" s="35"/>
      <c r="I1709" s="34"/>
      <c r="J1709" s="2"/>
    </row>
    <row r="1710" spans="1:10" hidden="1" x14ac:dyDescent="0.45">
      <c r="A1710" s="24" t="s">
        <v>305</v>
      </c>
      <c r="B1710" s="24">
        <v>1985</v>
      </c>
      <c r="C1710" s="24">
        <v>25</v>
      </c>
      <c r="D1710" s="24" t="s">
        <v>117</v>
      </c>
      <c r="E1710" s="24" t="s">
        <v>17</v>
      </c>
      <c r="F1710" s="24">
        <v>6.8809125138242339E-4</v>
      </c>
      <c r="G1710" s="25">
        <v>1.4964565790386583E-4</v>
      </c>
      <c r="H1710" s="25"/>
      <c r="I1710" s="25"/>
      <c r="J1710" s="2"/>
    </row>
    <row r="1711" spans="1:10" hidden="1" x14ac:dyDescent="0.45">
      <c r="A1711" s="26" t="s">
        <v>792</v>
      </c>
      <c r="B1711" s="26">
        <v>1988</v>
      </c>
      <c r="C1711" s="26">
        <v>26</v>
      </c>
      <c r="D1711" s="26" t="s">
        <v>55</v>
      </c>
      <c r="E1711" s="26" t="s">
        <v>13</v>
      </c>
      <c r="F1711" s="26">
        <v>4.4681515524233096E-4</v>
      </c>
      <c r="G1711" s="27">
        <v>1.4906727807008417E-4</v>
      </c>
      <c r="H1711" s="27"/>
      <c r="I1711" s="27"/>
      <c r="J1711" s="2"/>
    </row>
    <row r="1712" spans="1:10" hidden="1" x14ac:dyDescent="0.45">
      <c r="A1712" s="26" t="s">
        <v>568</v>
      </c>
      <c r="B1712" s="26">
        <v>2004</v>
      </c>
      <c r="C1712" s="26">
        <v>26</v>
      </c>
      <c r="D1712" s="26" t="s">
        <v>94</v>
      </c>
      <c r="E1712" s="26" t="s">
        <v>13</v>
      </c>
      <c r="F1712" s="26">
        <v>2.7967336543166467E-4</v>
      </c>
      <c r="G1712" s="29">
        <v>1.4850214234313102E-4</v>
      </c>
      <c r="H1712" s="35"/>
      <c r="I1712" s="34"/>
      <c r="J1712" s="2"/>
    </row>
    <row r="1713" spans="1:10" hidden="1" x14ac:dyDescent="0.45">
      <c r="A1713" s="26" t="s">
        <v>760</v>
      </c>
      <c r="B1713" s="26">
        <v>1966</v>
      </c>
      <c r="C1713" s="26">
        <v>25</v>
      </c>
      <c r="D1713" s="26" t="s">
        <v>62</v>
      </c>
      <c r="E1713" s="26" t="s">
        <v>17</v>
      </c>
      <c r="F1713" s="26">
        <v>4.8658081093060394E-4</v>
      </c>
      <c r="G1713" s="27">
        <v>1.4843348905074956E-4</v>
      </c>
      <c r="H1713" s="27"/>
      <c r="I1713" s="27"/>
      <c r="J1713" s="2"/>
    </row>
    <row r="1714" spans="1:10" hidden="1" x14ac:dyDescent="0.45">
      <c r="A1714" s="24" t="s">
        <v>319</v>
      </c>
      <c r="B1714" s="24">
        <v>1970</v>
      </c>
      <c r="C1714" s="24">
        <v>26</v>
      </c>
      <c r="D1714" s="24" t="s">
        <v>94</v>
      </c>
      <c r="E1714" s="24" t="s">
        <v>13</v>
      </c>
      <c r="F1714" s="24">
        <v>3.0110347761330253E-4</v>
      </c>
      <c r="G1714" s="25">
        <v>1.4777890005388846E-4</v>
      </c>
      <c r="H1714" s="25"/>
      <c r="I1714" s="25"/>
      <c r="J1714" s="2"/>
    </row>
    <row r="1715" spans="1:10" hidden="1" x14ac:dyDescent="0.45">
      <c r="A1715" s="26" t="s">
        <v>625</v>
      </c>
      <c r="B1715" s="26">
        <v>2007</v>
      </c>
      <c r="C1715" s="26">
        <v>25</v>
      </c>
      <c r="D1715" s="26" t="s">
        <v>55</v>
      </c>
      <c r="E1715" s="26" t="s">
        <v>13</v>
      </c>
      <c r="F1715" s="26">
        <v>3.2140520595069289E-4</v>
      </c>
      <c r="G1715" s="29">
        <v>1.4707473096282073E-4</v>
      </c>
      <c r="H1715" s="35"/>
      <c r="I1715" s="34"/>
      <c r="J1715" s="2"/>
    </row>
    <row r="1716" spans="1:10" hidden="1" x14ac:dyDescent="0.45">
      <c r="A1716" s="26" t="s">
        <v>80</v>
      </c>
      <c r="B1716" s="26">
        <v>2012</v>
      </c>
      <c r="C1716" s="26">
        <v>28</v>
      </c>
      <c r="D1716" s="26" t="s">
        <v>40</v>
      </c>
      <c r="E1716" s="26" t="s">
        <v>13</v>
      </c>
      <c r="F1716" s="26">
        <v>4.1457651270333866E-4</v>
      </c>
      <c r="G1716" s="29">
        <v>1.4592710733610413E-4</v>
      </c>
      <c r="H1716" s="35"/>
      <c r="I1716" s="34"/>
      <c r="J1716" s="2"/>
    </row>
    <row r="1717" spans="1:10" hidden="1" x14ac:dyDescent="0.45">
      <c r="A1717" s="26" t="s">
        <v>440</v>
      </c>
      <c r="B1717" s="26">
        <v>1980</v>
      </c>
      <c r="C1717" s="26">
        <v>25</v>
      </c>
      <c r="D1717" s="26" t="s">
        <v>94</v>
      </c>
      <c r="E1717" s="26" t="s">
        <v>13</v>
      </c>
      <c r="F1717" s="26">
        <v>4.6605043512339036E-4</v>
      </c>
      <c r="G1717" s="27">
        <v>1.4486744920869186E-4</v>
      </c>
      <c r="H1717" s="27"/>
      <c r="I1717" s="27"/>
      <c r="J1717" s="2"/>
    </row>
    <row r="1718" spans="1:10" hidden="1" x14ac:dyDescent="0.45">
      <c r="A1718" s="24" t="s">
        <v>766</v>
      </c>
      <c r="B1718" s="24">
        <v>1978</v>
      </c>
      <c r="C1718" s="24">
        <v>26</v>
      </c>
      <c r="D1718" s="24" t="s">
        <v>313</v>
      </c>
      <c r="E1718" s="24" t="s">
        <v>17</v>
      </c>
      <c r="F1718" s="24">
        <v>1.4632086794128627E-4</v>
      </c>
      <c r="G1718" s="25">
        <v>1.4301670995452999E-4</v>
      </c>
      <c r="H1718" s="25"/>
      <c r="I1718" s="25"/>
      <c r="J1718" s="2"/>
    </row>
    <row r="1719" spans="1:10" hidden="1" x14ac:dyDescent="0.45">
      <c r="A1719" s="26" t="s">
        <v>674</v>
      </c>
      <c r="B1719" s="26">
        <v>1993</v>
      </c>
      <c r="C1719" s="26">
        <v>34</v>
      </c>
      <c r="D1719" s="26" t="s">
        <v>59</v>
      </c>
      <c r="E1719" s="26" t="s">
        <v>13</v>
      </c>
      <c r="F1719" s="26">
        <v>5.1705442285652418E-4</v>
      </c>
      <c r="G1719" s="27">
        <v>1.4256994910265703E-4</v>
      </c>
      <c r="H1719" s="27"/>
      <c r="I1719" s="27"/>
      <c r="J1719" s="2"/>
    </row>
    <row r="1720" spans="1:10" hidden="1" x14ac:dyDescent="0.45">
      <c r="A1720" s="24" t="s">
        <v>603</v>
      </c>
      <c r="B1720" s="24">
        <v>1969</v>
      </c>
      <c r="C1720" s="24">
        <v>27</v>
      </c>
      <c r="D1720" s="24" t="s">
        <v>604</v>
      </c>
      <c r="E1720" s="24" t="s">
        <v>13</v>
      </c>
      <c r="F1720" s="24">
        <v>6.002422908685356E-4</v>
      </c>
      <c r="G1720" s="25">
        <v>1.4209348807568396E-4</v>
      </c>
      <c r="H1720" s="25"/>
      <c r="I1720" s="25"/>
      <c r="J1720" s="2"/>
    </row>
    <row r="1721" spans="1:10" hidden="1" x14ac:dyDescent="0.45">
      <c r="A1721" s="26" t="s">
        <v>743</v>
      </c>
      <c r="B1721" s="26">
        <v>2009</v>
      </c>
      <c r="C1721" s="26">
        <v>33</v>
      </c>
      <c r="D1721" s="26" t="s">
        <v>55</v>
      </c>
      <c r="E1721" s="26" t="s">
        <v>13</v>
      </c>
      <c r="F1721" s="26">
        <v>1.5924354393562193E-4</v>
      </c>
      <c r="G1721" s="29">
        <v>1.4112859022331789E-4</v>
      </c>
      <c r="H1721" s="35"/>
      <c r="I1721" s="34"/>
      <c r="J1721" s="2"/>
    </row>
    <row r="1722" spans="1:10" hidden="1" x14ac:dyDescent="0.45">
      <c r="A1722" s="26" t="s">
        <v>446</v>
      </c>
      <c r="B1722" s="26">
        <v>2012</v>
      </c>
      <c r="C1722" s="26">
        <v>22</v>
      </c>
      <c r="D1722" s="26" t="s">
        <v>19</v>
      </c>
      <c r="E1722" s="26" t="s">
        <v>17</v>
      </c>
      <c r="F1722" s="26">
        <v>3.7345107969579446E-4</v>
      </c>
      <c r="G1722" s="29">
        <v>1.3906339385949526E-4</v>
      </c>
      <c r="H1722" s="35"/>
      <c r="I1722" s="34"/>
      <c r="J1722" s="2"/>
    </row>
    <row r="1723" spans="1:10" hidden="1" x14ac:dyDescent="0.45">
      <c r="A1723" s="26" t="s">
        <v>661</v>
      </c>
      <c r="B1723" s="26">
        <v>1998</v>
      </c>
      <c r="C1723" s="26">
        <v>28</v>
      </c>
      <c r="D1723" s="26" t="s">
        <v>59</v>
      </c>
      <c r="E1723" s="26" t="s">
        <v>13</v>
      </c>
      <c r="F1723" s="26">
        <v>6.8782473961968155E-4</v>
      </c>
      <c r="G1723" s="29">
        <v>1.3712296795665016E-4</v>
      </c>
      <c r="H1723" s="35"/>
      <c r="I1723" s="34"/>
      <c r="J1723" s="2"/>
    </row>
    <row r="1724" spans="1:10" hidden="1" x14ac:dyDescent="0.45">
      <c r="A1724" s="26" t="s">
        <v>579</v>
      </c>
      <c r="B1724" s="26">
        <v>2012</v>
      </c>
      <c r="C1724" s="26">
        <v>29</v>
      </c>
      <c r="D1724" s="26" t="s">
        <v>19</v>
      </c>
      <c r="E1724" s="26" t="s">
        <v>17</v>
      </c>
      <c r="F1724" s="26">
        <v>3.6423250364359008E-4</v>
      </c>
      <c r="G1724" s="29">
        <v>1.3563063775817223E-4</v>
      </c>
      <c r="H1724" s="35"/>
      <c r="I1724" s="34"/>
      <c r="J1724" s="2"/>
    </row>
    <row r="1725" spans="1:10" hidden="1" x14ac:dyDescent="0.45">
      <c r="A1725" s="26" t="s">
        <v>21</v>
      </c>
      <c r="B1725" s="26">
        <v>2018</v>
      </c>
      <c r="C1725" s="26">
        <v>26</v>
      </c>
      <c r="D1725" s="26" t="s">
        <v>22</v>
      </c>
      <c r="E1725" s="26" t="s">
        <v>13</v>
      </c>
      <c r="F1725" s="26">
        <v>5.2579454992069384E-4</v>
      </c>
      <c r="G1725" s="29">
        <v>1.3280664595218924E-4</v>
      </c>
      <c r="H1725" s="35"/>
      <c r="I1725" s="34"/>
      <c r="J1725" s="2"/>
    </row>
    <row r="1726" spans="1:10" hidden="1" x14ac:dyDescent="0.45">
      <c r="A1726" s="24" t="s">
        <v>185</v>
      </c>
      <c r="B1726" s="24">
        <v>1979</v>
      </c>
      <c r="C1726" s="24">
        <v>31</v>
      </c>
      <c r="D1726" s="24" t="s">
        <v>73</v>
      </c>
      <c r="E1726" s="24" t="s">
        <v>17</v>
      </c>
      <c r="F1726" s="24">
        <v>1.2512591068418889E-4</v>
      </c>
      <c r="G1726" s="25">
        <v>1.3132685766479801E-4</v>
      </c>
      <c r="H1726" s="25"/>
      <c r="I1726" s="25"/>
      <c r="J1726" s="2"/>
    </row>
    <row r="1727" spans="1:10" hidden="1" x14ac:dyDescent="0.45">
      <c r="A1727" s="26" t="s">
        <v>539</v>
      </c>
      <c r="B1727" s="26">
        <v>1983</v>
      </c>
      <c r="C1727" s="26">
        <v>28</v>
      </c>
      <c r="D1727" s="26" t="s">
        <v>59</v>
      </c>
      <c r="E1727" s="26" t="s">
        <v>13</v>
      </c>
      <c r="F1727" s="26">
        <v>2.1164022186393244E-4</v>
      </c>
      <c r="G1727" s="27">
        <v>1.3039152415044298E-4</v>
      </c>
      <c r="H1727" s="27"/>
      <c r="I1727" s="27"/>
      <c r="J1727" s="2"/>
    </row>
    <row r="1728" spans="1:10" hidden="1" x14ac:dyDescent="0.45">
      <c r="A1728" s="24" t="s">
        <v>783</v>
      </c>
      <c r="B1728" s="24">
        <v>1971</v>
      </c>
      <c r="C1728" s="24">
        <v>27</v>
      </c>
      <c r="D1728" s="24" t="s">
        <v>158</v>
      </c>
      <c r="E1728" s="24" t="s">
        <v>13</v>
      </c>
      <c r="F1728" s="24">
        <v>1.2913260700199948E-4</v>
      </c>
      <c r="G1728" s="25">
        <v>1.2972268359433519E-4</v>
      </c>
      <c r="H1728" s="25"/>
      <c r="I1728" s="25"/>
      <c r="J1728" s="2"/>
    </row>
    <row r="1729" spans="1:10" hidden="1" x14ac:dyDescent="0.45">
      <c r="A1729" s="26" t="s">
        <v>805</v>
      </c>
      <c r="B1729" s="26">
        <v>2006</v>
      </c>
      <c r="C1729" s="26">
        <v>29</v>
      </c>
      <c r="D1729" s="26" t="s">
        <v>55</v>
      </c>
      <c r="E1729" s="26" t="s">
        <v>13</v>
      </c>
      <c r="F1729" s="26">
        <v>6.2365698465560986E-5</v>
      </c>
      <c r="G1729" s="29">
        <v>1.2536109112011674E-4</v>
      </c>
      <c r="H1729" s="35"/>
      <c r="I1729" s="34"/>
      <c r="J1729" s="2"/>
    </row>
    <row r="1730" spans="1:10" hidden="1" x14ac:dyDescent="0.45">
      <c r="A1730" s="26" t="s">
        <v>75</v>
      </c>
      <c r="B1730" s="26">
        <v>2013</v>
      </c>
      <c r="C1730" s="26">
        <v>30</v>
      </c>
      <c r="D1730" s="26" t="s">
        <v>76</v>
      </c>
      <c r="E1730" s="26" t="s">
        <v>13</v>
      </c>
      <c r="F1730" s="26">
        <v>3.9510386513713728E-4</v>
      </c>
      <c r="G1730" s="29">
        <v>1.242186923302145E-4</v>
      </c>
      <c r="H1730" s="35"/>
      <c r="I1730" s="34"/>
      <c r="J1730" s="2"/>
    </row>
    <row r="1731" spans="1:10" hidden="1" x14ac:dyDescent="0.45">
      <c r="A1731" s="26" t="s">
        <v>811</v>
      </c>
      <c r="B1731" s="26">
        <v>1993</v>
      </c>
      <c r="C1731" s="26">
        <v>27</v>
      </c>
      <c r="D1731" s="26" t="s">
        <v>19</v>
      </c>
      <c r="E1731" s="26" t="s">
        <v>17</v>
      </c>
      <c r="F1731" s="26">
        <v>2.3384924261181009E-4</v>
      </c>
      <c r="G1731" s="27">
        <v>1.2226358685994709E-4</v>
      </c>
      <c r="H1731" s="27"/>
      <c r="I1731" s="27"/>
      <c r="J1731" s="2"/>
    </row>
    <row r="1732" spans="1:10" hidden="1" x14ac:dyDescent="0.45">
      <c r="A1732" s="24" t="s">
        <v>442</v>
      </c>
      <c r="B1732" s="24">
        <v>1953</v>
      </c>
      <c r="C1732" s="24">
        <v>30</v>
      </c>
      <c r="D1732" s="24" t="s">
        <v>25</v>
      </c>
      <c r="E1732" s="24" t="s">
        <v>17</v>
      </c>
      <c r="F1732" s="24">
        <v>2.5367755643525096E-4</v>
      </c>
      <c r="G1732" s="25">
        <v>1.2121169201867217E-4</v>
      </c>
      <c r="H1732" s="25"/>
      <c r="I1732" s="25"/>
      <c r="J1732" s="2"/>
    </row>
    <row r="1733" spans="1:10" hidden="1" x14ac:dyDescent="0.45">
      <c r="A1733" s="26" t="s">
        <v>958</v>
      </c>
      <c r="B1733" s="26">
        <v>2003</v>
      </c>
      <c r="C1733" s="26">
        <v>29</v>
      </c>
      <c r="D1733" s="26" t="s">
        <v>40</v>
      </c>
      <c r="E1733" s="26" t="s">
        <v>13</v>
      </c>
      <c r="F1733" s="26">
        <v>2.3182613148203007E-4</v>
      </c>
      <c r="G1733" s="29">
        <v>1.1982380224015393E-4</v>
      </c>
      <c r="H1733" s="35"/>
      <c r="I1733" s="34"/>
      <c r="J1733" s="2"/>
    </row>
    <row r="1734" spans="1:10" hidden="1" x14ac:dyDescent="0.45">
      <c r="A1734" s="26" t="s">
        <v>958</v>
      </c>
      <c r="B1734" s="26">
        <v>2003</v>
      </c>
      <c r="C1734" s="26">
        <v>29</v>
      </c>
      <c r="D1734" s="26" t="s">
        <v>40</v>
      </c>
      <c r="E1734" s="26" t="s">
        <v>13</v>
      </c>
      <c r="F1734" s="26">
        <v>2.3182613148203007E-4</v>
      </c>
      <c r="G1734" s="29">
        <v>1.1982380224015393E-4</v>
      </c>
      <c r="H1734" s="35"/>
      <c r="I1734" s="34"/>
      <c r="J1734" s="2"/>
    </row>
    <row r="1735" spans="1:10" hidden="1" x14ac:dyDescent="0.45">
      <c r="A1735" s="26" t="s">
        <v>414</v>
      </c>
      <c r="B1735" s="26">
        <v>1990</v>
      </c>
      <c r="C1735" s="26">
        <v>27</v>
      </c>
      <c r="D1735" s="26" t="s">
        <v>97</v>
      </c>
      <c r="E1735" s="26" t="s">
        <v>13</v>
      </c>
      <c r="F1735" s="26">
        <v>1.8545475127115761E-4</v>
      </c>
      <c r="G1735" s="27">
        <v>1.1913566715173498E-4</v>
      </c>
      <c r="H1735" s="27"/>
      <c r="I1735" s="27"/>
      <c r="J1735" s="2"/>
    </row>
    <row r="1736" spans="1:10" hidden="1" x14ac:dyDescent="0.45">
      <c r="A1736" s="24" t="s">
        <v>173</v>
      </c>
      <c r="B1736" s="24">
        <v>1967</v>
      </c>
      <c r="C1736" s="24">
        <v>23</v>
      </c>
      <c r="D1736" s="24" t="s">
        <v>46</v>
      </c>
      <c r="E1736" s="24" t="s">
        <v>17</v>
      </c>
      <c r="F1736" s="24">
        <v>4.5370849066409669E-4</v>
      </c>
      <c r="G1736" s="25">
        <v>1.1761884480784527E-4</v>
      </c>
      <c r="H1736" s="25"/>
      <c r="I1736" s="25"/>
      <c r="J1736" s="2"/>
    </row>
    <row r="1737" spans="1:10" hidden="1" x14ac:dyDescent="0.45">
      <c r="A1737" s="26" t="s">
        <v>173</v>
      </c>
      <c r="B1737" s="26">
        <v>1967</v>
      </c>
      <c r="C1737" s="26">
        <v>23</v>
      </c>
      <c r="D1737" s="26" t="s">
        <v>46</v>
      </c>
      <c r="E1737" s="26" t="s">
        <v>17</v>
      </c>
      <c r="F1737" s="26">
        <v>4.5370849066409669E-4</v>
      </c>
      <c r="G1737" s="27">
        <v>1.1761884480784527E-4</v>
      </c>
      <c r="H1737" s="27"/>
      <c r="I1737" s="27"/>
      <c r="J1737" s="2"/>
    </row>
    <row r="1738" spans="1:10" hidden="1" x14ac:dyDescent="0.45">
      <c r="A1738" s="24" t="s">
        <v>300</v>
      </c>
      <c r="B1738" s="24">
        <v>1983</v>
      </c>
      <c r="C1738" s="24">
        <v>29</v>
      </c>
      <c r="D1738" s="24" t="s">
        <v>301</v>
      </c>
      <c r="E1738" s="24" t="s">
        <v>17</v>
      </c>
      <c r="F1738" s="24">
        <v>2.0017612795534593E-4</v>
      </c>
      <c r="G1738" s="25">
        <v>1.1739727769024743E-4</v>
      </c>
      <c r="H1738" s="25"/>
      <c r="I1738" s="25"/>
      <c r="J1738" s="2"/>
    </row>
    <row r="1739" spans="1:10" hidden="1" x14ac:dyDescent="0.45">
      <c r="A1739" s="26" t="s">
        <v>445</v>
      </c>
      <c r="B1739" s="26">
        <v>2003</v>
      </c>
      <c r="C1739" s="26">
        <v>27</v>
      </c>
      <c r="D1739" s="26" t="s">
        <v>46</v>
      </c>
      <c r="E1739" s="26" t="s">
        <v>17</v>
      </c>
      <c r="F1739" s="26">
        <v>4.106414732867427E-4</v>
      </c>
      <c r="G1739" s="29">
        <v>1.1701691654028215E-4</v>
      </c>
      <c r="H1739" s="35"/>
      <c r="I1739" s="34"/>
      <c r="J1739" s="2"/>
    </row>
    <row r="1740" spans="1:10" hidden="1" x14ac:dyDescent="0.45">
      <c r="A1740" s="24" t="s">
        <v>450</v>
      </c>
      <c r="B1740" s="24">
        <v>1972</v>
      </c>
      <c r="C1740" s="24">
        <v>28</v>
      </c>
      <c r="D1740" s="24" t="s">
        <v>22</v>
      </c>
      <c r="E1740" s="24" t="s">
        <v>13</v>
      </c>
      <c r="F1740" s="24">
        <v>2.6806295216649903E-4</v>
      </c>
      <c r="G1740" s="25">
        <v>1.1594564682089303E-4</v>
      </c>
      <c r="H1740" s="25"/>
      <c r="I1740" s="25"/>
      <c r="J1740" s="2"/>
    </row>
    <row r="1741" spans="1:10" hidden="1" x14ac:dyDescent="0.45">
      <c r="A1741" s="26" t="s">
        <v>470</v>
      </c>
      <c r="B1741" s="26">
        <v>1993</v>
      </c>
      <c r="C1741" s="26">
        <v>27</v>
      </c>
      <c r="D1741" s="26" t="s">
        <v>43</v>
      </c>
      <c r="E1741" s="26" t="s">
        <v>13</v>
      </c>
      <c r="F1741" s="26">
        <v>4.1962654170913473E-4</v>
      </c>
      <c r="G1741" s="27">
        <v>1.1570568212738468E-4</v>
      </c>
      <c r="H1741" s="27"/>
      <c r="I1741" s="27"/>
      <c r="J1741" s="2"/>
    </row>
    <row r="1742" spans="1:10" hidden="1" x14ac:dyDescent="0.45">
      <c r="A1742" s="24" t="s">
        <v>167</v>
      </c>
      <c r="B1742" s="24">
        <v>1972</v>
      </c>
      <c r="C1742" s="24">
        <v>26</v>
      </c>
      <c r="D1742" s="24" t="s">
        <v>76</v>
      </c>
      <c r="E1742" s="24" t="s">
        <v>13</v>
      </c>
      <c r="F1742" s="24">
        <v>2.6635214698106526E-4</v>
      </c>
      <c r="G1742" s="25">
        <v>1.1520566984083481E-4</v>
      </c>
      <c r="H1742" s="25"/>
      <c r="I1742" s="25"/>
      <c r="J1742" s="2"/>
    </row>
    <row r="1743" spans="1:10" hidden="1" x14ac:dyDescent="0.45">
      <c r="A1743" s="26" t="s">
        <v>741</v>
      </c>
      <c r="B1743" s="26">
        <v>1985</v>
      </c>
      <c r="C1743" s="26">
        <v>25</v>
      </c>
      <c r="D1743" s="26" t="s">
        <v>40</v>
      </c>
      <c r="E1743" s="26" t="s">
        <v>13</v>
      </c>
      <c r="F1743" s="26">
        <v>3.3883857846219101E-4</v>
      </c>
      <c r="G1743" s="27">
        <v>1.1149005778072356E-4</v>
      </c>
      <c r="H1743" s="27"/>
      <c r="I1743" s="27"/>
      <c r="J1743" s="2"/>
    </row>
    <row r="1744" spans="1:10" hidden="1" x14ac:dyDescent="0.45">
      <c r="A1744" s="24" t="s">
        <v>554</v>
      </c>
      <c r="B1744" s="24">
        <v>1956</v>
      </c>
      <c r="C1744" s="24">
        <v>27</v>
      </c>
      <c r="D1744" s="24" t="s">
        <v>228</v>
      </c>
      <c r="E1744" s="24" t="s">
        <v>17</v>
      </c>
      <c r="F1744" s="24">
        <v>8.4007818464558535E-5</v>
      </c>
      <c r="G1744" s="25">
        <v>1.1032150448652032E-4</v>
      </c>
      <c r="H1744" s="25"/>
      <c r="I1744" s="25"/>
      <c r="J1744" s="2"/>
    </row>
    <row r="1745" spans="1:10" hidden="1" x14ac:dyDescent="0.45">
      <c r="A1745" s="26" t="s">
        <v>91</v>
      </c>
      <c r="B1745" s="26">
        <v>1987</v>
      </c>
      <c r="C1745" s="26">
        <v>22</v>
      </c>
      <c r="D1745" s="26" t="s">
        <v>62</v>
      </c>
      <c r="E1745" s="26" t="s">
        <v>17</v>
      </c>
      <c r="F1745" s="26">
        <v>1.4282249901067173E-4</v>
      </c>
      <c r="G1745" s="27">
        <v>1.0886685810427145E-4</v>
      </c>
      <c r="H1745" s="27"/>
      <c r="I1745" s="27"/>
      <c r="J1745" s="2"/>
    </row>
    <row r="1746" spans="1:10" hidden="1" x14ac:dyDescent="0.45">
      <c r="A1746" s="26" t="s">
        <v>349</v>
      </c>
      <c r="B1746" s="26">
        <v>2002</v>
      </c>
      <c r="C1746" s="26">
        <v>33</v>
      </c>
      <c r="D1746" s="26" t="s">
        <v>97</v>
      </c>
      <c r="E1746" s="26" t="s">
        <v>13</v>
      </c>
      <c r="F1746" s="26">
        <v>4.2435853493121483E-4</v>
      </c>
      <c r="G1746" s="29">
        <v>1.0759172268596234E-4</v>
      </c>
      <c r="H1746" s="35"/>
      <c r="I1746" s="34"/>
      <c r="J1746" s="2"/>
    </row>
    <row r="1747" spans="1:10" hidden="1" x14ac:dyDescent="0.45">
      <c r="A1747" s="26" t="s">
        <v>488</v>
      </c>
      <c r="B1747" s="26">
        <v>2010</v>
      </c>
      <c r="C1747" s="26">
        <v>31</v>
      </c>
      <c r="D1747" s="26" t="s">
        <v>40</v>
      </c>
      <c r="E1747" s="26" t="s">
        <v>13</v>
      </c>
      <c r="F1747" s="26">
        <v>2.7044243479658185E-4</v>
      </c>
      <c r="G1747" s="29">
        <v>1.0689725072264627E-4</v>
      </c>
      <c r="H1747" s="35"/>
      <c r="I1747" s="34"/>
      <c r="J1747" s="2"/>
    </row>
    <row r="1748" spans="1:10" hidden="1" x14ac:dyDescent="0.45">
      <c r="A1748" s="26" t="s">
        <v>764</v>
      </c>
      <c r="B1748" s="26">
        <v>2019</v>
      </c>
      <c r="C1748" s="26">
        <v>28</v>
      </c>
      <c r="D1748" s="26" t="s">
        <v>37</v>
      </c>
      <c r="E1748" s="26" t="s">
        <v>17</v>
      </c>
      <c r="F1748" s="26">
        <v>2.1534968872489156E-4</v>
      </c>
      <c r="G1748" s="29">
        <v>1.0634001714662451E-4</v>
      </c>
      <c r="H1748" s="35"/>
      <c r="I1748" s="34"/>
      <c r="J1748" s="2"/>
    </row>
    <row r="1749" spans="1:10" hidden="1" x14ac:dyDescent="0.45">
      <c r="A1749" s="26" t="s">
        <v>283</v>
      </c>
      <c r="B1749" s="26">
        <v>1972</v>
      </c>
      <c r="C1749" s="26">
        <v>32</v>
      </c>
      <c r="D1749" s="26" t="s">
        <v>52</v>
      </c>
      <c r="E1749" s="26" t="s">
        <v>17</v>
      </c>
      <c r="F1749" s="26">
        <v>3.3035682600948371E-4</v>
      </c>
      <c r="G1749" s="27">
        <v>1.0402777125236866E-4</v>
      </c>
      <c r="H1749" s="27"/>
      <c r="I1749" s="27"/>
      <c r="J1749" s="2"/>
    </row>
    <row r="1750" spans="1:10" hidden="1" x14ac:dyDescent="0.45">
      <c r="A1750" s="24" t="s">
        <v>283</v>
      </c>
      <c r="B1750" s="24">
        <v>1972</v>
      </c>
      <c r="C1750" s="24">
        <v>32</v>
      </c>
      <c r="D1750" s="24" t="s">
        <v>52</v>
      </c>
      <c r="E1750" s="24" t="s">
        <v>17</v>
      </c>
      <c r="F1750" s="24">
        <v>3.3035682600948371E-4</v>
      </c>
      <c r="G1750" s="25">
        <v>1.0402777125236866E-4</v>
      </c>
      <c r="H1750" s="25"/>
      <c r="I1750" s="25"/>
      <c r="J1750" s="2"/>
    </row>
    <row r="1751" spans="1:10" hidden="1" x14ac:dyDescent="0.45">
      <c r="A1751" s="26" t="s">
        <v>728</v>
      </c>
      <c r="B1751" s="26">
        <v>2012</v>
      </c>
      <c r="C1751" s="26">
        <v>28</v>
      </c>
      <c r="D1751" s="26" t="s">
        <v>19</v>
      </c>
      <c r="E1751" s="26" t="s">
        <v>17</v>
      </c>
      <c r="F1751" s="26">
        <v>2.7482158410187675E-4</v>
      </c>
      <c r="G1751" s="29">
        <v>1.0233635479694146E-4</v>
      </c>
      <c r="H1751" s="35"/>
      <c r="I1751" s="34"/>
      <c r="J1751" s="2"/>
    </row>
    <row r="1752" spans="1:10" hidden="1" x14ac:dyDescent="0.45">
      <c r="A1752" s="24" t="s">
        <v>373</v>
      </c>
      <c r="B1752" s="24">
        <v>1952</v>
      </c>
      <c r="C1752" s="24">
        <v>33</v>
      </c>
      <c r="D1752" s="24" t="s">
        <v>228</v>
      </c>
      <c r="E1752" s="24" t="s">
        <v>17</v>
      </c>
      <c r="F1752" s="24">
        <v>5.1553356516784518E-5</v>
      </c>
      <c r="G1752" s="25">
        <v>9.9083202397256967E-5</v>
      </c>
      <c r="H1752" s="25"/>
      <c r="I1752" s="25"/>
      <c r="J1752" s="2"/>
    </row>
    <row r="1753" spans="1:10" hidden="1" x14ac:dyDescent="0.45">
      <c r="A1753" s="26" t="s">
        <v>555</v>
      </c>
      <c r="B1753" s="26">
        <v>1999</v>
      </c>
      <c r="C1753" s="26">
        <v>25</v>
      </c>
      <c r="D1753" s="26" t="s">
        <v>155</v>
      </c>
      <c r="E1753" s="26" t="s">
        <v>13</v>
      </c>
      <c r="F1753" s="26">
        <v>3.4022903920985227E-4</v>
      </c>
      <c r="G1753" s="29">
        <v>9.8093644235654486E-5</v>
      </c>
      <c r="H1753" s="35"/>
      <c r="I1753" s="34"/>
      <c r="J1753" s="2"/>
    </row>
    <row r="1754" spans="1:10" hidden="1" x14ac:dyDescent="0.45">
      <c r="A1754" s="26" t="s">
        <v>750</v>
      </c>
      <c r="B1754" s="26">
        <v>1998</v>
      </c>
      <c r="C1754" s="26">
        <v>31</v>
      </c>
      <c r="D1754" s="26" t="s">
        <v>22</v>
      </c>
      <c r="E1754" s="26" t="s">
        <v>13</v>
      </c>
      <c r="F1754" s="26">
        <v>4.8076858486420981E-4</v>
      </c>
      <c r="G1754" s="29">
        <v>9.5844786410780489E-5</v>
      </c>
      <c r="H1754" s="35"/>
      <c r="I1754" s="34"/>
      <c r="J1754" s="2"/>
    </row>
    <row r="1755" spans="1:10" hidden="1" x14ac:dyDescent="0.45">
      <c r="A1755" s="26" t="s">
        <v>315</v>
      </c>
      <c r="B1755" s="26">
        <v>1972</v>
      </c>
      <c r="C1755" s="26">
        <v>23</v>
      </c>
      <c r="D1755" s="26" t="s">
        <v>127</v>
      </c>
      <c r="E1755" s="26" t="s">
        <v>13</v>
      </c>
      <c r="F1755" s="26">
        <v>2.1974237709802835E-4</v>
      </c>
      <c r="G1755" s="27">
        <v>9.5045480327197581E-5</v>
      </c>
      <c r="H1755" s="27"/>
      <c r="I1755" s="27"/>
      <c r="J1755" s="2"/>
    </row>
    <row r="1756" spans="1:10" hidden="1" x14ac:dyDescent="0.45">
      <c r="A1756" s="26" t="s">
        <v>687</v>
      </c>
      <c r="B1756" s="26">
        <v>2023</v>
      </c>
      <c r="C1756" s="26">
        <v>22</v>
      </c>
      <c r="D1756" s="26" t="s">
        <v>304</v>
      </c>
      <c r="E1756" s="26" t="s">
        <v>13</v>
      </c>
      <c r="F1756" s="26">
        <v>1.7712470409649407E-4</v>
      </c>
      <c r="G1756" s="29">
        <v>9.456128680858245E-5</v>
      </c>
      <c r="H1756" s="35"/>
      <c r="I1756" s="34"/>
      <c r="J1756" s="2"/>
    </row>
    <row r="1757" spans="1:10" hidden="1" x14ac:dyDescent="0.45">
      <c r="A1757" s="26" t="s">
        <v>181</v>
      </c>
      <c r="B1757" s="26">
        <v>1974</v>
      </c>
      <c r="C1757" s="26">
        <v>33</v>
      </c>
      <c r="D1757" s="26" t="s">
        <v>73</v>
      </c>
      <c r="E1757" s="26" t="s">
        <v>17</v>
      </c>
      <c r="F1757" s="26">
        <v>1.4404603597589945E-4</v>
      </c>
      <c r="G1757" s="27">
        <v>9.196312128329733E-5</v>
      </c>
      <c r="H1757" s="27"/>
      <c r="I1757" s="27"/>
      <c r="J1757" s="2"/>
    </row>
    <row r="1758" spans="1:10" hidden="1" x14ac:dyDescent="0.45">
      <c r="A1758" s="24" t="s">
        <v>733</v>
      </c>
      <c r="B1758" s="24">
        <v>1977</v>
      </c>
      <c r="C1758" s="24">
        <v>24</v>
      </c>
      <c r="D1758" s="24" t="s">
        <v>70</v>
      </c>
      <c r="E1758" s="24" t="s">
        <v>13</v>
      </c>
      <c r="F1758" s="24">
        <v>1.354488627359701E-4</v>
      </c>
      <c r="G1758" s="25">
        <v>8.9992172515964474E-5</v>
      </c>
      <c r="H1758" s="25"/>
      <c r="I1758" s="25"/>
      <c r="J1758" s="2"/>
    </row>
    <row r="1759" spans="1:10" hidden="1" x14ac:dyDescent="0.45">
      <c r="A1759" s="26" t="s">
        <v>440</v>
      </c>
      <c r="B1759" s="26">
        <v>1982</v>
      </c>
      <c r="C1759" s="26">
        <v>27</v>
      </c>
      <c r="D1759" s="26" t="s">
        <v>94</v>
      </c>
      <c r="E1759" s="26" t="s">
        <v>13</v>
      </c>
      <c r="F1759" s="26">
        <v>2.020656121138745E-4</v>
      </c>
      <c r="G1759" s="27">
        <v>8.9930681514425E-5</v>
      </c>
      <c r="H1759" s="27"/>
      <c r="I1759" s="27"/>
      <c r="J1759" s="2"/>
    </row>
    <row r="1760" spans="1:10" hidden="1" x14ac:dyDescent="0.45">
      <c r="A1760" s="26" t="s">
        <v>746</v>
      </c>
      <c r="B1760" s="26">
        <v>1996</v>
      </c>
      <c r="C1760" s="26">
        <v>27</v>
      </c>
      <c r="D1760" s="26" t="s">
        <v>70</v>
      </c>
      <c r="E1760" s="26" t="s">
        <v>13</v>
      </c>
      <c r="F1760" s="26">
        <v>3.4403065734293849E-4</v>
      </c>
      <c r="G1760" s="29">
        <v>8.8600103659130594E-5</v>
      </c>
      <c r="H1760" s="35"/>
      <c r="I1760" s="34"/>
      <c r="J1760" s="2"/>
    </row>
    <row r="1761" spans="1:10" hidden="1" x14ac:dyDescent="0.45">
      <c r="A1761" s="26" t="s">
        <v>569</v>
      </c>
      <c r="B1761" s="26">
        <v>1972</v>
      </c>
      <c r="C1761" s="26">
        <v>22</v>
      </c>
      <c r="D1761" s="26" t="s">
        <v>65</v>
      </c>
      <c r="E1761" s="26" t="s">
        <v>17</v>
      </c>
      <c r="F1761" s="26">
        <v>2.7999160622916701E-4</v>
      </c>
      <c r="G1761" s="27">
        <v>8.8168006446928712E-5</v>
      </c>
      <c r="H1761" s="27"/>
      <c r="I1761" s="27"/>
      <c r="J1761" s="2"/>
    </row>
    <row r="1762" spans="1:10" hidden="1" x14ac:dyDescent="0.45">
      <c r="A1762" s="24" t="s">
        <v>801</v>
      </c>
      <c r="B1762" s="24">
        <v>1970</v>
      </c>
      <c r="C1762" s="24">
        <v>23</v>
      </c>
      <c r="D1762" s="24" t="s">
        <v>235</v>
      </c>
      <c r="E1762" s="24" t="s">
        <v>13</v>
      </c>
      <c r="F1762" s="24">
        <v>1.7842523120436949E-4</v>
      </c>
      <c r="G1762" s="25">
        <v>8.7569511379424742E-5</v>
      </c>
      <c r="H1762" s="25"/>
      <c r="I1762" s="25"/>
      <c r="J1762" s="2"/>
    </row>
    <row r="1763" spans="1:10" hidden="1" x14ac:dyDescent="0.45">
      <c r="A1763" s="26" t="s">
        <v>674</v>
      </c>
      <c r="B1763" s="26">
        <v>1991</v>
      </c>
      <c r="C1763" s="26">
        <v>32</v>
      </c>
      <c r="D1763" s="26" t="s">
        <v>59</v>
      </c>
      <c r="E1763" s="26" t="s">
        <v>13</v>
      </c>
      <c r="F1763" s="26">
        <v>2.9181014952098976E-4</v>
      </c>
      <c r="G1763" s="27">
        <v>8.5877465178073746E-5</v>
      </c>
      <c r="H1763" s="27"/>
      <c r="I1763" s="27"/>
      <c r="J1763" s="2"/>
    </row>
    <row r="1764" spans="1:10" hidden="1" x14ac:dyDescent="0.45">
      <c r="A1764" s="24" t="s">
        <v>938</v>
      </c>
      <c r="B1764" s="24">
        <v>1982</v>
      </c>
      <c r="C1764" s="24">
        <v>28</v>
      </c>
      <c r="D1764" s="24" t="s">
        <v>76</v>
      </c>
      <c r="E1764" s="24" t="s">
        <v>13</v>
      </c>
      <c r="F1764" s="24">
        <v>1.9120674191001595E-4</v>
      </c>
      <c r="G1764" s="25">
        <v>8.5097867124615074E-5</v>
      </c>
      <c r="H1764" s="25"/>
      <c r="I1764" s="25"/>
      <c r="J1764" s="2"/>
    </row>
    <row r="1765" spans="1:10" hidden="1" x14ac:dyDescent="0.45">
      <c r="A1765" s="26" t="s">
        <v>120</v>
      </c>
      <c r="B1765" s="26">
        <v>1999</v>
      </c>
      <c r="C1765" s="26">
        <v>35</v>
      </c>
      <c r="D1765" s="26" t="s">
        <v>73</v>
      </c>
      <c r="E1765" s="26" t="s">
        <v>17</v>
      </c>
      <c r="F1765" s="26">
        <v>1.2247696593372404E-4</v>
      </c>
      <c r="G1765" s="29">
        <v>8.4200147729080054E-5</v>
      </c>
      <c r="H1765" s="35"/>
      <c r="I1765" s="34"/>
      <c r="J1765" s="2"/>
    </row>
    <row r="1766" spans="1:10" hidden="1" x14ac:dyDescent="0.45">
      <c r="A1766" s="26" t="s">
        <v>619</v>
      </c>
      <c r="B1766" s="26">
        <v>2014</v>
      </c>
      <c r="C1766" s="26">
        <v>31</v>
      </c>
      <c r="D1766" s="26" t="s">
        <v>127</v>
      </c>
      <c r="E1766" s="26" t="s">
        <v>13</v>
      </c>
      <c r="F1766" s="26">
        <v>2.8909627840387116E-4</v>
      </c>
      <c r="G1766" s="29">
        <v>8.3540154202161148E-5</v>
      </c>
      <c r="H1766" s="35"/>
      <c r="I1766" s="34"/>
      <c r="J1766" s="2"/>
    </row>
    <row r="1767" spans="1:10" hidden="1" x14ac:dyDescent="0.45">
      <c r="A1767" s="26" t="s">
        <v>475</v>
      </c>
      <c r="B1767" s="26">
        <v>1972</v>
      </c>
      <c r="C1767" s="26">
        <v>30</v>
      </c>
      <c r="D1767" s="26" t="s">
        <v>94</v>
      </c>
      <c r="E1767" s="26" t="s">
        <v>13</v>
      </c>
      <c r="F1767" s="26">
        <v>1.7914232116171661E-4</v>
      </c>
      <c r="G1767" s="27">
        <v>7.7484680864031745E-5</v>
      </c>
      <c r="H1767" s="27"/>
      <c r="I1767" s="27"/>
      <c r="J1767" s="2"/>
    </row>
    <row r="1768" spans="1:10" hidden="1" x14ac:dyDescent="0.45">
      <c r="A1768" s="24" t="s">
        <v>727</v>
      </c>
      <c r="B1768" s="24">
        <v>1984</v>
      </c>
      <c r="C1768" s="24">
        <v>24</v>
      </c>
      <c r="D1768" s="24" t="s">
        <v>117</v>
      </c>
      <c r="E1768" s="24" t="s">
        <v>17</v>
      </c>
      <c r="F1768" s="24">
        <v>1.050746920171436E-4</v>
      </c>
      <c r="G1768" s="25">
        <v>7.5231715506593697E-5</v>
      </c>
      <c r="H1768" s="25"/>
      <c r="I1768" s="25"/>
      <c r="J1768" s="2"/>
    </row>
    <row r="1769" spans="1:10" hidden="1" x14ac:dyDescent="0.45">
      <c r="A1769" s="26" t="s">
        <v>64</v>
      </c>
      <c r="B1769" s="26">
        <v>2016</v>
      </c>
      <c r="C1769" s="26">
        <v>29</v>
      </c>
      <c r="D1769" s="26" t="s">
        <v>65</v>
      </c>
      <c r="E1769" s="26" t="s">
        <v>17</v>
      </c>
      <c r="F1769" s="26">
        <v>4.0397932209026206E-5</v>
      </c>
      <c r="G1769" s="29">
        <v>7.4783736324096983E-5</v>
      </c>
      <c r="H1769" s="35"/>
      <c r="I1769" s="34"/>
      <c r="J1769" s="2"/>
    </row>
    <row r="1770" spans="1:10" hidden="1" x14ac:dyDescent="0.45">
      <c r="A1770" s="24" t="s">
        <v>573</v>
      </c>
      <c r="B1770" s="24">
        <v>1965</v>
      </c>
      <c r="C1770" s="24">
        <v>31</v>
      </c>
      <c r="D1770" s="24" t="s">
        <v>25</v>
      </c>
      <c r="E1770" s="24" t="s">
        <v>17</v>
      </c>
      <c r="F1770" s="24">
        <v>2.5852092761396517E-4</v>
      </c>
      <c r="G1770" s="25">
        <v>7.418273516588943E-5</v>
      </c>
      <c r="H1770" s="25"/>
      <c r="I1770" s="25"/>
      <c r="J1770" s="2"/>
    </row>
    <row r="1771" spans="1:10" hidden="1" x14ac:dyDescent="0.45">
      <c r="A1771" s="26" t="s">
        <v>945</v>
      </c>
      <c r="B1771" s="26">
        <v>1950</v>
      </c>
      <c r="C1771" s="26">
        <v>24</v>
      </c>
      <c r="D1771" s="26" t="s">
        <v>233</v>
      </c>
      <c r="E1771" s="26" t="s">
        <v>17</v>
      </c>
      <c r="F1771" s="26">
        <v>2.1921395607718119E-5</v>
      </c>
      <c r="G1771" s="27">
        <v>7.3397601857326674E-5</v>
      </c>
      <c r="H1771" s="27"/>
      <c r="I1771" s="27"/>
      <c r="J1771" s="2"/>
    </row>
    <row r="1772" spans="1:10" hidden="1" x14ac:dyDescent="0.45">
      <c r="A1772" s="26" t="s">
        <v>446</v>
      </c>
      <c r="B1772" s="26">
        <v>2015</v>
      </c>
      <c r="C1772" s="26">
        <v>25</v>
      </c>
      <c r="D1772" s="26" t="s">
        <v>25</v>
      </c>
      <c r="E1772" s="26" t="s">
        <v>17</v>
      </c>
      <c r="F1772" s="26">
        <v>1.3407855408756385E-4</v>
      </c>
      <c r="G1772" s="29">
        <v>7.1054808309046013E-5</v>
      </c>
      <c r="H1772" s="35"/>
      <c r="I1772" s="34"/>
      <c r="J1772" s="2"/>
    </row>
    <row r="1773" spans="1:10" hidden="1" x14ac:dyDescent="0.45">
      <c r="A1773" s="26" t="s">
        <v>373</v>
      </c>
      <c r="B1773" s="26">
        <v>1948</v>
      </c>
      <c r="C1773" s="26">
        <v>29</v>
      </c>
      <c r="D1773" s="26" t="s">
        <v>228</v>
      </c>
      <c r="E1773" s="26" t="s">
        <v>17</v>
      </c>
      <c r="F1773" s="26">
        <v>7.5815850375891575E-5</v>
      </c>
      <c r="G1773" s="27">
        <v>6.9881396023618945E-5</v>
      </c>
      <c r="H1773" s="27"/>
      <c r="I1773" s="27"/>
      <c r="J1773" s="2"/>
    </row>
    <row r="1774" spans="1:10" hidden="1" x14ac:dyDescent="0.45">
      <c r="A1774" s="26" t="s">
        <v>303</v>
      </c>
      <c r="B1774" s="26">
        <v>2013</v>
      </c>
      <c r="C1774" s="26">
        <v>32</v>
      </c>
      <c r="D1774" s="26" t="s">
        <v>304</v>
      </c>
      <c r="E1774" s="26" t="s">
        <v>13</v>
      </c>
      <c r="F1774" s="26">
        <v>2.1806736740058506E-4</v>
      </c>
      <c r="G1774" s="29">
        <v>6.8559296955981661E-5</v>
      </c>
      <c r="H1774" s="35"/>
      <c r="I1774" s="34"/>
      <c r="J1774" s="2"/>
    </row>
    <row r="1775" spans="1:10" hidden="1" x14ac:dyDescent="0.45">
      <c r="A1775" s="26" t="s">
        <v>473</v>
      </c>
      <c r="B1775" s="26">
        <v>2023</v>
      </c>
      <c r="C1775" s="26">
        <v>24</v>
      </c>
      <c r="D1775" s="26" t="s">
        <v>117</v>
      </c>
      <c r="E1775" s="26" t="s">
        <v>17</v>
      </c>
      <c r="F1775" s="26">
        <v>2.2606829371595868E-4</v>
      </c>
      <c r="G1775" s="29">
        <v>6.8370903177596918E-5</v>
      </c>
      <c r="H1775" s="35"/>
      <c r="I1775" s="34"/>
      <c r="J1775" s="2"/>
    </row>
    <row r="1776" spans="1:10" hidden="1" x14ac:dyDescent="0.45">
      <c r="A1776" s="24" t="s">
        <v>1015</v>
      </c>
      <c r="B1776" s="24">
        <v>1962</v>
      </c>
      <c r="C1776" s="24">
        <v>30</v>
      </c>
      <c r="D1776" s="24" t="s">
        <v>40</v>
      </c>
      <c r="E1776" s="24" t="s">
        <v>13</v>
      </c>
      <c r="F1776" s="24">
        <v>1.729993628046883E-5</v>
      </c>
      <c r="G1776" s="25">
        <v>6.7577149662564507E-5</v>
      </c>
      <c r="H1776" s="25"/>
      <c r="I1776" s="25"/>
      <c r="J1776" s="2"/>
    </row>
    <row r="1777" spans="1:10" hidden="1" x14ac:dyDescent="0.45">
      <c r="A1777" s="26" t="s">
        <v>305</v>
      </c>
      <c r="B1777" s="26">
        <v>1991</v>
      </c>
      <c r="C1777" s="26">
        <v>31</v>
      </c>
      <c r="D1777" s="26" t="s">
        <v>117</v>
      </c>
      <c r="E1777" s="26" t="s">
        <v>17</v>
      </c>
      <c r="F1777" s="26">
        <v>3.237734689643476E-5</v>
      </c>
      <c r="G1777" s="27">
        <v>6.6763034632099622E-5</v>
      </c>
      <c r="H1777" s="27"/>
      <c r="I1777" s="27"/>
      <c r="J1777" s="2"/>
    </row>
    <row r="1778" spans="1:10" hidden="1" x14ac:dyDescent="0.45">
      <c r="A1778" s="24" t="s">
        <v>627</v>
      </c>
      <c r="B1778" s="24">
        <v>1987</v>
      </c>
      <c r="C1778" s="24">
        <v>27</v>
      </c>
      <c r="D1778" s="24" t="s">
        <v>117</v>
      </c>
      <c r="E1778" s="24" t="s">
        <v>17</v>
      </c>
      <c r="F1778" s="24">
        <v>8.724878502909532E-5</v>
      </c>
      <c r="G1778" s="25">
        <v>6.6505635773974754E-5</v>
      </c>
      <c r="H1778" s="25"/>
      <c r="I1778" s="25"/>
      <c r="J1778" s="2"/>
    </row>
    <row r="1779" spans="1:10" hidden="1" x14ac:dyDescent="0.45">
      <c r="A1779" s="26" t="s">
        <v>361</v>
      </c>
      <c r="B1779" s="26">
        <v>1998</v>
      </c>
      <c r="C1779" s="26">
        <v>31</v>
      </c>
      <c r="D1779" s="26" t="s">
        <v>235</v>
      </c>
      <c r="E1779" s="26" t="s">
        <v>13</v>
      </c>
      <c r="F1779" s="26">
        <v>3.3325053269667588E-4</v>
      </c>
      <c r="G1779" s="29">
        <v>6.6435967600946873E-5</v>
      </c>
      <c r="H1779" s="35"/>
      <c r="I1779" s="34"/>
      <c r="J1779" s="2"/>
    </row>
    <row r="1780" spans="1:10" hidden="1" x14ac:dyDescent="0.45">
      <c r="A1780" s="26" t="s">
        <v>972</v>
      </c>
      <c r="B1780" s="26">
        <v>2000</v>
      </c>
      <c r="C1780" s="26">
        <v>26</v>
      </c>
      <c r="D1780" s="26" t="s">
        <v>55</v>
      </c>
      <c r="E1780" s="26" t="s">
        <v>13</v>
      </c>
      <c r="F1780" s="26">
        <v>1.4469533510635699E-4</v>
      </c>
      <c r="G1780" s="29">
        <v>6.5404853474824748E-5</v>
      </c>
      <c r="H1780" s="35"/>
      <c r="I1780" s="34"/>
      <c r="J1780" s="2"/>
    </row>
    <row r="1781" spans="1:10" hidden="1" x14ac:dyDescent="0.45">
      <c r="A1781" s="26" t="s">
        <v>972</v>
      </c>
      <c r="B1781" s="26">
        <v>2000</v>
      </c>
      <c r="C1781" s="26">
        <v>26</v>
      </c>
      <c r="D1781" s="26" t="s">
        <v>55</v>
      </c>
      <c r="E1781" s="26" t="s">
        <v>13</v>
      </c>
      <c r="F1781" s="26">
        <v>1.4469533510635699E-4</v>
      </c>
      <c r="G1781" s="29">
        <v>6.5404853474824748E-5</v>
      </c>
      <c r="H1781" s="35"/>
      <c r="I1781" s="34"/>
      <c r="J1781" s="2"/>
    </row>
    <row r="1782" spans="1:10" hidden="1" x14ac:dyDescent="0.45">
      <c r="A1782" s="24" t="s">
        <v>554</v>
      </c>
      <c r="B1782" s="24">
        <v>1963</v>
      </c>
      <c r="C1782" s="24">
        <v>34</v>
      </c>
      <c r="D1782" s="24" t="s">
        <v>37</v>
      </c>
      <c r="E1782" s="24" t="s">
        <v>17</v>
      </c>
      <c r="F1782" s="24">
        <v>2.3638334016317362E-4</v>
      </c>
      <c r="G1782" s="25">
        <v>6.4902319257279613E-5</v>
      </c>
      <c r="H1782" s="25"/>
      <c r="I1782" s="25"/>
      <c r="J1782" s="2"/>
    </row>
    <row r="1783" spans="1:10" hidden="1" x14ac:dyDescent="0.45">
      <c r="A1783" s="26" t="s">
        <v>969</v>
      </c>
      <c r="B1783" s="26">
        <v>1971</v>
      </c>
      <c r="C1783" s="26">
        <v>27</v>
      </c>
      <c r="D1783" s="26" t="s">
        <v>62</v>
      </c>
      <c r="E1783" s="26" t="s">
        <v>17</v>
      </c>
      <c r="F1783" s="26">
        <v>2.1887305921180082E-4</v>
      </c>
      <c r="G1783" s="27">
        <v>6.3801630108094738E-5</v>
      </c>
      <c r="H1783" s="27"/>
      <c r="I1783" s="27"/>
      <c r="J1783" s="2"/>
    </row>
    <row r="1784" spans="1:10" hidden="1" x14ac:dyDescent="0.45">
      <c r="A1784" s="24" t="s">
        <v>969</v>
      </c>
      <c r="B1784" s="24">
        <v>1971</v>
      </c>
      <c r="C1784" s="24">
        <v>27</v>
      </c>
      <c r="D1784" s="24" t="s">
        <v>62</v>
      </c>
      <c r="E1784" s="24" t="s">
        <v>17</v>
      </c>
      <c r="F1784" s="24">
        <v>2.1887305921180082E-4</v>
      </c>
      <c r="G1784" s="25">
        <v>6.3801630108094738E-5</v>
      </c>
      <c r="H1784" s="25"/>
      <c r="I1784" s="25"/>
      <c r="J1784" s="2"/>
    </row>
    <row r="1785" spans="1:10" hidden="1" x14ac:dyDescent="0.45">
      <c r="A1785" s="26" t="s">
        <v>703</v>
      </c>
      <c r="B1785" s="26">
        <v>1954</v>
      </c>
      <c r="C1785" s="26">
        <v>28</v>
      </c>
      <c r="D1785" s="26" t="s">
        <v>31</v>
      </c>
      <c r="E1785" s="26" t="s">
        <v>13</v>
      </c>
      <c r="F1785" s="26">
        <v>5.4528277097661714E-5</v>
      </c>
      <c r="G1785" s="27">
        <v>6.2726149888674954E-5</v>
      </c>
      <c r="H1785" s="27"/>
      <c r="I1785" s="27"/>
      <c r="J1785" s="2"/>
    </row>
    <row r="1786" spans="1:10" hidden="1" x14ac:dyDescent="0.45">
      <c r="A1786" s="24" t="s">
        <v>738</v>
      </c>
      <c r="B1786" s="24">
        <v>1966</v>
      </c>
      <c r="C1786" s="24">
        <v>27</v>
      </c>
      <c r="D1786" s="24" t="s">
        <v>22</v>
      </c>
      <c r="E1786" s="24" t="s">
        <v>13</v>
      </c>
      <c r="F1786" s="24">
        <v>7.9492789465143056E-5</v>
      </c>
      <c r="G1786" s="25">
        <v>6.1609507791315573E-5</v>
      </c>
      <c r="H1786" s="25"/>
      <c r="I1786" s="25"/>
      <c r="J1786" s="2"/>
    </row>
    <row r="1787" spans="1:10" hidden="1" x14ac:dyDescent="0.45">
      <c r="A1787" s="26" t="s">
        <v>587</v>
      </c>
      <c r="B1787" s="26">
        <v>1979</v>
      </c>
      <c r="C1787" s="26">
        <v>32</v>
      </c>
      <c r="D1787" s="26" t="s">
        <v>117</v>
      </c>
      <c r="E1787" s="26" t="s">
        <v>17</v>
      </c>
      <c r="F1787" s="26">
        <v>5.8537760440156501E-5</v>
      </c>
      <c r="G1787" s="27">
        <v>6.1438754701602282E-5</v>
      </c>
      <c r="H1787" s="27"/>
      <c r="I1787" s="27"/>
      <c r="J1787" s="2"/>
    </row>
    <row r="1788" spans="1:10" hidden="1" x14ac:dyDescent="0.45">
      <c r="A1788" s="26" t="s">
        <v>562</v>
      </c>
      <c r="B1788" s="26">
        <v>2016</v>
      </c>
      <c r="C1788" s="26">
        <v>29</v>
      </c>
      <c r="D1788" s="26" t="s">
        <v>65</v>
      </c>
      <c r="E1788" s="26" t="s">
        <v>17</v>
      </c>
      <c r="F1788" s="26">
        <v>3.3180630677837426E-5</v>
      </c>
      <c r="G1788" s="29">
        <v>6.1423231338662891E-5</v>
      </c>
      <c r="H1788" s="35"/>
      <c r="I1788" s="34"/>
      <c r="J1788" s="2"/>
    </row>
    <row r="1789" spans="1:10" hidden="1" x14ac:dyDescent="0.45">
      <c r="A1789" s="26" t="s">
        <v>714</v>
      </c>
      <c r="B1789" s="26">
        <v>1959</v>
      </c>
      <c r="C1789" s="26">
        <v>29</v>
      </c>
      <c r="D1789" s="26" t="s">
        <v>37</v>
      </c>
      <c r="E1789" s="26" t="s">
        <v>17</v>
      </c>
      <c r="F1789" s="26">
        <v>2.2788765426282081E-4</v>
      </c>
      <c r="G1789" s="27">
        <v>6.0852255890868153E-5</v>
      </c>
      <c r="H1789" s="27"/>
      <c r="I1789" s="27"/>
      <c r="J1789" s="2"/>
    </row>
    <row r="1790" spans="1:10" hidden="1" x14ac:dyDescent="0.45">
      <c r="A1790" s="24" t="s">
        <v>726</v>
      </c>
      <c r="B1790" s="24">
        <v>1960</v>
      </c>
      <c r="C1790" s="24">
        <v>32</v>
      </c>
      <c r="D1790" s="24" t="s">
        <v>62</v>
      </c>
      <c r="E1790" s="24" t="s">
        <v>17</v>
      </c>
      <c r="F1790" s="24">
        <v>1.2928507448733517E-4</v>
      </c>
      <c r="G1790" s="25">
        <v>6.065309302221114E-5</v>
      </c>
      <c r="H1790" s="25"/>
      <c r="I1790" s="25"/>
      <c r="J1790" s="2"/>
    </row>
    <row r="1791" spans="1:10" hidden="1" x14ac:dyDescent="0.45">
      <c r="A1791" s="26" t="s">
        <v>314</v>
      </c>
      <c r="B1791" s="26">
        <v>1970</v>
      </c>
      <c r="C1791" s="26">
        <v>30</v>
      </c>
      <c r="D1791" s="26" t="s">
        <v>37</v>
      </c>
      <c r="E1791" s="26" t="s">
        <v>17</v>
      </c>
      <c r="F1791" s="26">
        <v>1.445526309919702E-4</v>
      </c>
      <c r="G1791" s="27">
        <v>6.0240960946512879E-5</v>
      </c>
      <c r="H1791" s="27"/>
      <c r="I1791" s="27"/>
      <c r="J1791" s="2"/>
    </row>
    <row r="1792" spans="1:10" hidden="1" x14ac:dyDescent="0.45">
      <c r="A1792" s="24" t="s">
        <v>314</v>
      </c>
      <c r="B1792" s="24">
        <v>1970</v>
      </c>
      <c r="C1792" s="24">
        <v>30</v>
      </c>
      <c r="D1792" s="24" t="s">
        <v>37</v>
      </c>
      <c r="E1792" s="24" t="s">
        <v>17</v>
      </c>
      <c r="F1792" s="24">
        <v>1.445526309919702E-4</v>
      </c>
      <c r="G1792" s="25">
        <v>6.0240960946512879E-5</v>
      </c>
      <c r="H1792" s="25"/>
      <c r="I1792" s="25"/>
      <c r="J1792" s="2"/>
    </row>
    <row r="1793" spans="1:10" hidden="1" x14ac:dyDescent="0.45">
      <c r="A1793" s="26" t="s">
        <v>27</v>
      </c>
      <c r="B1793" s="26">
        <v>2012</v>
      </c>
      <c r="C1793" s="26">
        <v>19</v>
      </c>
      <c r="D1793" s="26" t="s">
        <v>57</v>
      </c>
      <c r="E1793" s="26" t="s">
        <v>17</v>
      </c>
      <c r="F1793" s="26">
        <v>1.6057056368354972E-4</v>
      </c>
      <c r="G1793" s="29">
        <v>5.9792269332721652E-5</v>
      </c>
      <c r="H1793" s="35"/>
      <c r="I1793" s="34"/>
      <c r="J1793" s="2"/>
    </row>
    <row r="1794" spans="1:10" hidden="1" x14ac:dyDescent="0.45">
      <c r="A1794" s="24" t="s">
        <v>573</v>
      </c>
      <c r="B1794" s="24">
        <v>1966</v>
      </c>
      <c r="C1794" s="24">
        <v>32</v>
      </c>
      <c r="D1794" s="24" t="s">
        <v>28</v>
      </c>
      <c r="E1794" s="24" t="s">
        <v>17</v>
      </c>
      <c r="F1794" s="24">
        <v>1.9571110631083069E-4</v>
      </c>
      <c r="G1794" s="25">
        <v>5.9702482512903471E-5</v>
      </c>
      <c r="H1794" s="25"/>
      <c r="I1794" s="25"/>
      <c r="J1794" s="2"/>
    </row>
    <row r="1795" spans="1:10" hidden="1" x14ac:dyDescent="0.45">
      <c r="A1795" s="26" t="s">
        <v>480</v>
      </c>
      <c r="B1795" s="26">
        <v>1978</v>
      </c>
      <c r="C1795" s="26">
        <v>23</v>
      </c>
      <c r="D1795" s="26" t="s">
        <v>22</v>
      </c>
      <c r="E1795" s="26" t="s">
        <v>13</v>
      </c>
      <c r="F1795" s="26">
        <v>6.2157809421031158E-5</v>
      </c>
      <c r="G1795" s="27">
        <v>5.9056469658291375E-5</v>
      </c>
      <c r="H1795" s="27"/>
      <c r="I1795" s="27"/>
      <c r="J1795" s="2"/>
    </row>
    <row r="1796" spans="1:10" hidden="1" x14ac:dyDescent="0.45">
      <c r="A1796" s="24" t="s">
        <v>465</v>
      </c>
      <c r="B1796" s="24">
        <v>1972</v>
      </c>
      <c r="C1796" s="24">
        <v>28</v>
      </c>
      <c r="D1796" s="24" t="s">
        <v>43</v>
      </c>
      <c r="E1796" s="24" t="s">
        <v>13</v>
      </c>
      <c r="F1796" s="24">
        <v>1.3587960383379185E-4</v>
      </c>
      <c r="G1796" s="25">
        <v>5.8772196713293596E-5</v>
      </c>
      <c r="H1796" s="25"/>
      <c r="I1796" s="25"/>
      <c r="J1796" s="2"/>
    </row>
    <row r="1797" spans="1:10" hidden="1" x14ac:dyDescent="0.45">
      <c r="A1797" s="26" t="s">
        <v>761</v>
      </c>
      <c r="B1797" s="26">
        <v>2019</v>
      </c>
      <c r="C1797" s="26">
        <v>25</v>
      </c>
      <c r="D1797" s="26" t="s">
        <v>25</v>
      </c>
      <c r="E1797" s="26" t="s">
        <v>17</v>
      </c>
      <c r="F1797" s="26">
        <v>1.1281879591422567E-4</v>
      </c>
      <c r="G1797" s="29">
        <v>5.5710099991398679E-5</v>
      </c>
      <c r="H1797" s="35"/>
      <c r="I1797" s="34"/>
      <c r="J1797" s="2"/>
    </row>
    <row r="1798" spans="1:10" hidden="1" x14ac:dyDescent="0.45">
      <c r="A1798" s="26" t="s">
        <v>1017</v>
      </c>
      <c r="B1798" s="26">
        <v>1997</v>
      </c>
      <c r="C1798" s="26">
        <v>28</v>
      </c>
      <c r="D1798" s="26" t="s">
        <v>43</v>
      </c>
      <c r="E1798" s="26" t="s">
        <v>13</v>
      </c>
      <c r="F1798" s="26">
        <v>1.082354420424331E-4</v>
      </c>
      <c r="G1798" s="29">
        <v>5.5585085907383878E-5</v>
      </c>
      <c r="H1798" s="35"/>
      <c r="I1798" s="34"/>
      <c r="J1798" s="2"/>
    </row>
    <row r="1799" spans="1:10" hidden="1" x14ac:dyDescent="0.45">
      <c r="A1799" s="26" t="s">
        <v>349</v>
      </c>
      <c r="B1799" s="26">
        <v>1999</v>
      </c>
      <c r="C1799" s="26">
        <v>30</v>
      </c>
      <c r="D1799" s="26" t="s">
        <v>313</v>
      </c>
      <c r="E1799" s="26" t="s">
        <v>17</v>
      </c>
      <c r="F1799" s="26">
        <v>7.9862792693972828E-5</v>
      </c>
      <c r="G1799" s="29">
        <v>5.4903866140252157E-5</v>
      </c>
      <c r="H1799" s="35"/>
      <c r="I1799" s="34"/>
      <c r="J1799" s="2"/>
    </row>
    <row r="1800" spans="1:10" hidden="1" x14ac:dyDescent="0.45">
      <c r="A1800" s="26" t="s">
        <v>545</v>
      </c>
      <c r="B1800" s="26">
        <v>1996</v>
      </c>
      <c r="C1800" s="26">
        <v>29</v>
      </c>
      <c r="D1800" s="26" t="s">
        <v>25</v>
      </c>
      <c r="E1800" s="26" t="s">
        <v>17</v>
      </c>
      <c r="F1800" s="26">
        <v>2.9140955629070709E-4</v>
      </c>
      <c r="G1800" s="29">
        <v>5.4496901288710915E-5</v>
      </c>
      <c r="H1800" s="35"/>
      <c r="I1800" s="34"/>
      <c r="J1800" s="2"/>
    </row>
    <row r="1801" spans="1:10" hidden="1" x14ac:dyDescent="0.45">
      <c r="A1801" s="26" t="s">
        <v>545</v>
      </c>
      <c r="B1801" s="26">
        <v>1996</v>
      </c>
      <c r="C1801" s="26">
        <v>29</v>
      </c>
      <c r="D1801" s="26" t="s">
        <v>25</v>
      </c>
      <c r="E1801" s="26" t="s">
        <v>17</v>
      </c>
      <c r="F1801" s="26">
        <v>2.9140955629070709E-4</v>
      </c>
      <c r="G1801" s="29">
        <v>5.4496901288710915E-5</v>
      </c>
      <c r="H1801" s="35"/>
      <c r="I1801" s="34"/>
      <c r="J1801" s="2"/>
    </row>
    <row r="1802" spans="1:10" hidden="1" x14ac:dyDescent="0.45">
      <c r="A1802" s="26" t="s">
        <v>422</v>
      </c>
      <c r="B1802" s="26">
        <v>2004</v>
      </c>
      <c r="C1802" s="26">
        <v>22</v>
      </c>
      <c r="D1802" s="26" t="s">
        <v>402</v>
      </c>
      <c r="E1802" s="26" t="s">
        <v>13</v>
      </c>
      <c r="F1802" s="26">
        <v>1.0140990802614572E-4</v>
      </c>
      <c r="G1802" s="29">
        <v>5.3847060385813443E-5</v>
      </c>
      <c r="H1802" s="35"/>
      <c r="I1802" s="34"/>
      <c r="J1802" s="2"/>
    </row>
    <row r="1803" spans="1:10" hidden="1" x14ac:dyDescent="0.45">
      <c r="A1803" s="26" t="s">
        <v>124</v>
      </c>
      <c r="B1803" s="26">
        <v>1995</v>
      </c>
      <c r="C1803" s="26">
        <v>27</v>
      </c>
      <c r="D1803" s="26" t="s">
        <v>46</v>
      </c>
      <c r="E1803" s="26" t="s">
        <v>17</v>
      </c>
      <c r="F1803" s="26">
        <v>4.0679088699387395E-5</v>
      </c>
      <c r="G1803" s="29">
        <v>5.2424453797221736E-5</v>
      </c>
      <c r="H1803" s="35"/>
      <c r="I1803" s="34"/>
      <c r="J1803" s="2"/>
    </row>
    <row r="1804" spans="1:10" hidden="1" x14ac:dyDescent="0.45">
      <c r="A1804" s="26" t="s">
        <v>84</v>
      </c>
      <c r="B1804" s="26">
        <v>2008</v>
      </c>
      <c r="C1804" s="26">
        <v>29</v>
      </c>
      <c r="D1804" s="26" t="s">
        <v>28</v>
      </c>
      <c r="E1804" s="26" t="s">
        <v>17</v>
      </c>
      <c r="F1804" s="26">
        <v>1.1202686932507052E-4</v>
      </c>
      <c r="G1804" s="29">
        <v>5.2172569597179293E-5</v>
      </c>
      <c r="H1804" s="35"/>
      <c r="I1804" s="34"/>
      <c r="J1804" s="2"/>
    </row>
    <row r="1805" spans="1:10" hidden="1" x14ac:dyDescent="0.45">
      <c r="A1805" s="26" t="s">
        <v>415</v>
      </c>
      <c r="B1805" s="26">
        <v>1996</v>
      </c>
      <c r="C1805" s="26">
        <v>29</v>
      </c>
      <c r="D1805" s="26" t="s">
        <v>25</v>
      </c>
      <c r="E1805" s="26" t="s">
        <v>17</v>
      </c>
      <c r="F1805" s="26">
        <v>2.7879608881206804E-4</v>
      </c>
      <c r="G1805" s="29">
        <v>5.2138039414579308E-5</v>
      </c>
      <c r="H1805" s="35"/>
      <c r="I1805" s="34"/>
      <c r="J1805" s="2"/>
    </row>
    <row r="1806" spans="1:10" hidden="1" x14ac:dyDescent="0.45">
      <c r="A1806" s="26" t="s">
        <v>575</v>
      </c>
      <c r="B1806" s="26">
        <v>2013</v>
      </c>
      <c r="C1806" s="26">
        <v>32</v>
      </c>
      <c r="D1806" s="26" t="s">
        <v>40</v>
      </c>
      <c r="E1806" s="26" t="s">
        <v>13</v>
      </c>
      <c r="F1806" s="26">
        <v>1.6533453208247658E-4</v>
      </c>
      <c r="G1806" s="29">
        <v>5.1980355507746533E-5</v>
      </c>
      <c r="H1806" s="35"/>
      <c r="I1806" s="34"/>
      <c r="J1806" s="2"/>
    </row>
    <row r="1807" spans="1:10" hidden="1" x14ac:dyDescent="0.45">
      <c r="A1807" s="26" t="s">
        <v>446</v>
      </c>
      <c r="B1807" s="26">
        <v>2010</v>
      </c>
      <c r="C1807" s="26">
        <v>20</v>
      </c>
      <c r="D1807" s="26" t="s">
        <v>19</v>
      </c>
      <c r="E1807" s="26" t="s">
        <v>17</v>
      </c>
      <c r="F1807" s="26">
        <v>9.2093973917606312E-5</v>
      </c>
      <c r="G1807" s="29">
        <v>5.1221091112050375E-5</v>
      </c>
      <c r="H1807" s="35"/>
      <c r="I1807" s="34"/>
      <c r="J1807" s="2"/>
    </row>
    <row r="1808" spans="1:10" hidden="1" x14ac:dyDescent="0.45">
      <c r="A1808" s="24" t="s">
        <v>674</v>
      </c>
      <c r="B1808" s="24">
        <v>1992</v>
      </c>
      <c r="C1808" s="24">
        <v>33</v>
      </c>
      <c r="D1808" s="24" t="s">
        <v>59</v>
      </c>
      <c r="E1808" s="24" t="s">
        <v>13</v>
      </c>
      <c r="F1808" s="24">
        <v>9.2699745880575865E-5</v>
      </c>
      <c r="G1808" s="25">
        <v>5.0512449807090629E-5</v>
      </c>
      <c r="H1808" s="25"/>
      <c r="I1808" s="25"/>
      <c r="J1808" s="2"/>
    </row>
    <row r="1809" spans="1:10" hidden="1" x14ac:dyDescent="0.45">
      <c r="A1809" s="26" t="s">
        <v>674</v>
      </c>
      <c r="B1809" s="26">
        <v>1992</v>
      </c>
      <c r="C1809" s="26">
        <v>33</v>
      </c>
      <c r="D1809" s="26" t="s">
        <v>59</v>
      </c>
      <c r="E1809" s="26" t="s">
        <v>13</v>
      </c>
      <c r="F1809" s="26">
        <v>9.2699745880575865E-5</v>
      </c>
      <c r="G1809" s="27">
        <v>5.0512449807090629E-5</v>
      </c>
      <c r="H1809" s="27"/>
      <c r="I1809" s="27"/>
      <c r="J1809" s="2"/>
    </row>
    <row r="1810" spans="1:10" hidden="1" x14ac:dyDescent="0.45">
      <c r="A1810" s="24" t="s">
        <v>577</v>
      </c>
      <c r="B1810" s="24">
        <v>1967</v>
      </c>
      <c r="C1810" s="24">
        <v>25</v>
      </c>
      <c r="D1810" s="24" t="s">
        <v>52</v>
      </c>
      <c r="E1810" s="24" t="s">
        <v>17</v>
      </c>
      <c r="F1810" s="24">
        <v>1.9057601975727871E-4</v>
      </c>
      <c r="G1810" s="25">
        <v>4.9404698728733777E-5</v>
      </c>
      <c r="H1810" s="25"/>
      <c r="I1810" s="25"/>
      <c r="J1810" s="2"/>
    </row>
    <row r="1811" spans="1:10" hidden="1" x14ac:dyDescent="0.45">
      <c r="A1811" s="26" t="s">
        <v>736</v>
      </c>
      <c r="B1811" s="26">
        <v>1974</v>
      </c>
      <c r="C1811" s="26">
        <v>26</v>
      </c>
      <c r="D1811" s="26" t="s">
        <v>22</v>
      </c>
      <c r="E1811" s="26" t="s">
        <v>13</v>
      </c>
      <c r="F1811" s="26">
        <v>4.5348136941254099E-5</v>
      </c>
      <c r="G1811" s="27">
        <v>4.8109766505458527E-5</v>
      </c>
      <c r="H1811" s="27"/>
      <c r="I1811" s="27"/>
      <c r="J1811" s="2"/>
    </row>
    <row r="1812" spans="1:10" hidden="1" x14ac:dyDescent="0.45">
      <c r="A1812" s="24" t="s">
        <v>942</v>
      </c>
      <c r="B1812" s="24">
        <v>1971</v>
      </c>
      <c r="C1812" s="24">
        <v>30</v>
      </c>
      <c r="D1812" s="24" t="s">
        <v>301</v>
      </c>
      <c r="E1812" s="24" t="s">
        <v>17</v>
      </c>
      <c r="F1812" s="24">
        <v>1.6353736567038877E-4</v>
      </c>
      <c r="G1812" s="25">
        <v>4.7671241727642539E-5</v>
      </c>
      <c r="H1812" s="25"/>
      <c r="I1812" s="25"/>
      <c r="J1812" s="2"/>
    </row>
    <row r="1813" spans="1:10" hidden="1" x14ac:dyDescent="0.45">
      <c r="A1813" s="26" t="s">
        <v>310</v>
      </c>
      <c r="B1813" s="26">
        <v>2002</v>
      </c>
      <c r="C1813" s="26">
        <v>28</v>
      </c>
      <c r="D1813" s="26" t="s">
        <v>89</v>
      </c>
      <c r="E1813" s="26" t="s">
        <v>13</v>
      </c>
      <c r="F1813" s="26">
        <v>1.8629232171781118E-4</v>
      </c>
      <c r="G1813" s="29">
        <v>4.7232493674330627E-5</v>
      </c>
      <c r="H1813" s="35"/>
      <c r="I1813" s="34"/>
      <c r="J1813" s="2"/>
    </row>
    <row r="1814" spans="1:10" hidden="1" x14ac:dyDescent="0.45">
      <c r="A1814" s="24" t="s">
        <v>570</v>
      </c>
      <c r="B1814" s="24">
        <v>1985</v>
      </c>
      <c r="C1814" s="24">
        <v>27</v>
      </c>
      <c r="D1814" s="24" t="s">
        <v>301</v>
      </c>
      <c r="E1814" s="24" t="s">
        <v>17</v>
      </c>
      <c r="F1814" s="24">
        <v>2.1597937534817858E-4</v>
      </c>
      <c r="G1814" s="25">
        <v>4.6971060382921992E-5</v>
      </c>
      <c r="H1814" s="25"/>
      <c r="I1814" s="25"/>
      <c r="J1814" s="2"/>
    </row>
    <row r="1815" spans="1:10" hidden="1" x14ac:dyDescent="0.45">
      <c r="A1815" s="26" t="s">
        <v>629</v>
      </c>
      <c r="B1815" s="26">
        <v>2023</v>
      </c>
      <c r="C1815" s="26">
        <v>27</v>
      </c>
      <c r="D1815" s="26" t="s">
        <v>117</v>
      </c>
      <c r="E1815" s="26" t="s">
        <v>17</v>
      </c>
      <c r="F1815" s="26">
        <v>1.5395090148136306E-4</v>
      </c>
      <c r="G1815" s="29">
        <v>4.6560099190694234E-5</v>
      </c>
      <c r="H1815" s="35"/>
      <c r="I1815" s="34"/>
      <c r="J1815" s="2"/>
    </row>
    <row r="1816" spans="1:10" hidden="1" x14ac:dyDescent="0.45">
      <c r="A1816" s="24" t="s">
        <v>608</v>
      </c>
      <c r="B1816" s="24">
        <v>1957</v>
      </c>
      <c r="C1816" s="24">
        <v>30</v>
      </c>
      <c r="D1816" s="24" t="s">
        <v>59</v>
      </c>
      <c r="E1816" s="24" t="s">
        <v>13</v>
      </c>
      <c r="F1816" s="24">
        <v>9.4021236285506176E-5</v>
      </c>
      <c r="G1816" s="25">
        <v>4.6504140743974452E-5</v>
      </c>
      <c r="H1816" s="25"/>
      <c r="I1816" s="25"/>
      <c r="J1816" s="2"/>
    </row>
    <row r="1817" spans="1:10" hidden="1" x14ac:dyDescent="0.45">
      <c r="A1817" s="26" t="s">
        <v>953</v>
      </c>
      <c r="B1817" s="26">
        <v>2023</v>
      </c>
      <c r="C1817" s="26">
        <v>26</v>
      </c>
      <c r="D1817" s="26" t="s">
        <v>52</v>
      </c>
      <c r="E1817" s="26" t="s">
        <v>17</v>
      </c>
      <c r="F1817" s="26">
        <v>1.500320920110089E-4</v>
      </c>
      <c r="G1817" s="29">
        <v>4.5374915109968281E-5</v>
      </c>
      <c r="H1817" s="35"/>
      <c r="I1817" s="34"/>
      <c r="J1817" s="2"/>
    </row>
    <row r="1818" spans="1:10" hidden="1" x14ac:dyDescent="0.45">
      <c r="A1818" s="26" t="s">
        <v>953</v>
      </c>
      <c r="B1818" s="26">
        <v>2023</v>
      </c>
      <c r="C1818" s="26">
        <v>26</v>
      </c>
      <c r="D1818" s="26" t="s">
        <v>52</v>
      </c>
      <c r="E1818" s="26" t="s">
        <v>17</v>
      </c>
      <c r="F1818" s="26">
        <v>1.500320920110089E-4</v>
      </c>
      <c r="G1818" s="29">
        <v>4.5374915109968281E-5</v>
      </c>
      <c r="H1818" s="35"/>
      <c r="I1818" s="34"/>
      <c r="J1818" s="2"/>
    </row>
    <row r="1819" spans="1:10" hidden="1" x14ac:dyDescent="0.45">
      <c r="A1819" s="26" t="s">
        <v>379</v>
      </c>
      <c r="B1819" s="26">
        <v>1982</v>
      </c>
      <c r="C1819" s="26">
        <v>24</v>
      </c>
      <c r="D1819" s="26" t="s">
        <v>46</v>
      </c>
      <c r="E1819" s="26" t="s">
        <v>17</v>
      </c>
      <c r="F1819" s="26">
        <v>5.3845504079300325E-5</v>
      </c>
      <c r="G1819" s="27">
        <v>4.5226907924507783E-5</v>
      </c>
      <c r="H1819" s="27"/>
      <c r="I1819" s="27"/>
      <c r="J1819" s="2"/>
    </row>
    <row r="1820" spans="1:10" hidden="1" x14ac:dyDescent="0.45">
      <c r="A1820" s="26" t="s">
        <v>382</v>
      </c>
      <c r="B1820" s="26">
        <v>2019</v>
      </c>
      <c r="C1820" s="26">
        <v>25</v>
      </c>
      <c r="D1820" s="26" t="s">
        <v>94</v>
      </c>
      <c r="E1820" s="26" t="s">
        <v>13</v>
      </c>
      <c r="F1820" s="26">
        <v>7.0318670603965086E-5</v>
      </c>
      <c r="G1820" s="29">
        <v>4.5160781494672064E-5</v>
      </c>
      <c r="H1820" s="35"/>
      <c r="I1820" s="34"/>
      <c r="J1820" s="2"/>
    </row>
    <row r="1821" spans="1:10" hidden="1" x14ac:dyDescent="0.45">
      <c r="A1821" s="26" t="s">
        <v>339</v>
      </c>
      <c r="B1821" s="26">
        <v>2018</v>
      </c>
      <c r="C1821" s="26">
        <v>28</v>
      </c>
      <c r="D1821" s="26" t="s">
        <v>15</v>
      </c>
      <c r="E1821" s="26" t="s">
        <v>13</v>
      </c>
      <c r="F1821" s="26">
        <v>1.7731161802821924E-4</v>
      </c>
      <c r="G1821" s="29">
        <v>4.4785860336961129E-5</v>
      </c>
      <c r="H1821" s="35"/>
      <c r="I1821" s="34"/>
      <c r="J1821" s="2"/>
    </row>
    <row r="1822" spans="1:10" hidden="1" x14ac:dyDescent="0.45">
      <c r="A1822" s="24" t="s">
        <v>644</v>
      </c>
      <c r="B1822" s="24">
        <v>1959</v>
      </c>
      <c r="C1822" s="24">
        <v>25</v>
      </c>
      <c r="D1822" s="24" t="s">
        <v>31</v>
      </c>
      <c r="E1822" s="24" t="s">
        <v>13</v>
      </c>
      <c r="F1822" s="24">
        <v>5.431638185084205E-6</v>
      </c>
      <c r="G1822" s="25">
        <v>4.3568598512275873E-5</v>
      </c>
      <c r="H1822" s="25"/>
      <c r="I1822" s="25"/>
      <c r="J1822" s="2"/>
    </row>
    <row r="1823" spans="1:10" hidden="1" x14ac:dyDescent="0.45">
      <c r="A1823" s="26" t="s">
        <v>133</v>
      </c>
      <c r="B1823" s="26">
        <v>1978</v>
      </c>
      <c r="C1823" s="26">
        <v>22</v>
      </c>
      <c r="D1823" s="26" t="s">
        <v>43</v>
      </c>
      <c r="E1823" s="26" t="s">
        <v>13</v>
      </c>
      <c r="F1823" s="26">
        <v>4.5328215949079823E-5</v>
      </c>
      <c r="G1823" s="27">
        <v>4.3066582217029861E-5</v>
      </c>
      <c r="H1823" s="27"/>
      <c r="I1823" s="27"/>
      <c r="J1823" s="2"/>
    </row>
    <row r="1824" spans="1:10" hidden="1" x14ac:dyDescent="0.45">
      <c r="A1824" s="24" t="s">
        <v>133</v>
      </c>
      <c r="B1824" s="24">
        <v>1978</v>
      </c>
      <c r="C1824" s="24">
        <v>22</v>
      </c>
      <c r="D1824" s="24" t="s">
        <v>43</v>
      </c>
      <c r="E1824" s="24" t="s">
        <v>13</v>
      </c>
      <c r="F1824" s="24">
        <v>4.5328215949079823E-5</v>
      </c>
      <c r="G1824" s="25">
        <v>4.3066582217029861E-5</v>
      </c>
      <c r="H1824" s="25"/>
      <c r="I1824" s="25"/>
      <c r="J1824" s="2"/>
    </row>
    <row r="1825" spans="1:10" hidden="1" x14ac:dyDescent="0.45">
      <c r="A1825" s="26" t="s">
        <v>393</v>
      </c>
      <c r="B1825" s="26">
        <v>2014</v>
      </c>
      <c r="C1825" s="26">
        <v>30</v>
      </c>
      <c r="D1825" s="26" t="s">
        <v>155</v>
      </c>
      <c r="E1825" s="26" t="s">
        <v>13</v>
      </c>
      <c r="F1825" s="26">
        <v>1.480827894102276E-4</v>
      </c>
      <c r="G1825" s="29">
        <v>4.2791485003948486E-5</v>
      </c>
      <c r="H1825" s="35"/>
      <c r="I1825" s="34"/>
      <c r="J1825" s="2"/>
    </row>
    <row r="1826" spans="1:10" hidden="1" x14ac:dyDescent="0.45">
      <c r="A1826" s="24" t="s">
        <v>951</v>
      </c>
      <c r="B1826" s="24">
        <v>1955</v>
      </c>
      <c r="C1826" s="24">
        <v>33</v>
      </c>
      <c r="D1826" s="24" t="s">
        <v>228</v>
      </c>
      <c r="E1826" s="24" t="s">
        <v>17</v>
      </c>
      <c r="F1826" s="24">
        <v>1.2238334451474204E-4</v>
      </c>
      <c r="G1826" s="25">
        <v>4.2488247787614961E-5</v>
      </c>
      <c r="H1826" s="25"/>
      <c r="I1826" s="25"/>
      <c r="J1826" s="2"/>
    </row>
    <row r="1827" spans="1:10" hidden="1" x14ac:dyDescent="0.45">
      <c r="A1827" s="26" t="s">
        <v>951</v>
      </c>
      <c r="B1827" s="26">
        <v>1955</v>
      </c>
      <c r="C1827" s="26">
        <v>33</v>
      </c>
      <c r="D1827" s="26" t="s">
        <v>228</v>
      </c>
      <c r="E1827" s="26" t="s">
        <v>17</v>
      </c>
      <c r="F1827" s="26">
        <v>1.2238334451474204E-4</v>
      </c>
      <c r="G1827" s="27">
        <v>4.2488247787614961E-5</v>
      </c>
      <c r="H1827" s="27"/>
      <c r="I1827" s="27"/>
      <c r="J1827" s="2"/>
    </row>
    <row r="1828" spans="1:10" hidden="1" x14ac:dyDescent="0.45">
      <c r="A1828" s="24" t="s">
        <v>389</v>
      </c>
      <c r="B1828" s="24">
        <v>1989</v>
      </c>
      <c r="C1828" s="24">
        <v>34</v>
      </c>
      <c r="D1828" s="24" t="s">
        <v>25</v>
      </c>
      <c r="E1828" s="24" t="s">
        <v>17</v>
      </c>
      <c r="F1828" s="24">
        <v>1.4611516635214586E-4</v>
      </c>
      <c r="G1828" s="25">
        <v>4.1974085311733401E-5</v>
      </c>
      <c r="H1828" s="25"/>
      <c r="I1828" s="25"/>
      <c r="J1828" s="2"/>
    </row>
    <row r="1829" spans="1:10" hidden="1" x14ac:dyDescent="0.45">
      <c r="A1829" s="26" t="s">
        <v>159</v>
      </c>
      <c r="B1829" s="26">
        <v>1983</v>
      </c>
      <c r="C1829" s="26">
        <v>29</v>
      </c>
      <c r="D1829" s="26" t="s">
        <v>677</v>
      </c>
      <c r="E1829" s="26" t="s">
        <v>17</v>
      </c>
      <c r="F1829" s="26">
        <v>7.1078825107018774E-5</v>
      </c>
      <c r="G1829" s="27">
        <v>4.168559285374251E-5</v>
      </c>
      <c r="H1829" s="27"/>
      <c r="I1829" s="27"/>
      <c r="J1829" s="2"/>
    </row>
    <row r="1830" spans="1:10" hidden="1" x14ac:dyDescent="0.45">
      <c r="A1830" s="26" t="s">
        <v>513</v>
      </c>
      <c r="B1830" s="26">
        <v>1997</v>
      </c>
      <c r="C1830" s="26">
        <v>23</v>
      </c>
      <c r="D1830" s="26" t="s">
        <v>313</v>
      </c>
      <c r="E1830" s="26" t="s">
        <v>17</v>
      </c>
      <c r="F1830" s="26">
        <v>1.5161936165441757E-4</v>
      </c>
      <c r="G1830" s="29">
        <v>4.1431574611805346E-5</v>
      </c>
      <c r="H1830" s="35"/>
      <c r="I1830" s="34"/>
      <c r="J1830" s="2"/>
    </row>
    <row r="1831" spans="1:10" hidden="1" x14ac:dyDescent="0.45">
      <c r="A1831" s="26" t="s">
        <v>507</v>
      </c>
      <c r="B1831" s="26">
        <v>1970</v>
      </c>
      <c r="C1831" s="26">
        <v>22</v>
      </c>
      <c r="D1831" s="26" t="s">
        <v>508</v>
      </c>
      <c r="E1831" s="26" t="s">
        <v>13</v>
      </c>
      <c r="F1831" s="26">
        <v>8.4309507883769243E-5</v>
      </c>
      <c r="G1831" s="27">
        <v>4.1378354172145966E-5</v>
      </c>
      <c r="H1831" s="27"/>
      <c r="I1831" s="27"/>
      <c r="J1831" s="2"/>
    </row>
    <row r="1832" spans="1:10" hidden="1" x14ac:dyDescent="0.45">
      <c r="A1832" s="24" t="s">
        <v>187</v>
      </c>
      <c r="B1832" s="24">
        <v>1967</v>
      </c>
      <c r="C1832" s="24">
        <v>26</v>
      </c>
      <c r="D1832" s="24" t="s">
        <v>19</v>
      </c>
      <c r="E1832" s="24" t="s">
        <v>17</v>
      </c>
      <c r="F1832" s="24">
        <v>1.5529646229173806E-4</v>
      </c>
      <c r="G1832" s="25">
        <v>4.0258868576084069E-5</v>
      </c>
      <c r="H1832" s="25"/>
      <c r="I1832" s="25"/>
      <c r="J1832" s="2"/>
    </row>
    <row r="1833" spans="1:10" hidden="1" x14ac:dyDescent="0.45">
      <c r="A1833" s="26" t="s">
        <v>187</v>
      </c>
      <c r="B1833" s="26">
        <v>1967</v>
      </c>
      <c r="C1833" s="26">
        <v>26</v>
      </c>
      <c r="D1833" s="26" t="s">
        <v>19</v>
      </c>
      <c r="E1833" s="26" t="s">
        <v>17</v>
      </c>
      <c r="F1833" s="26">
        <v>1.5529646229173806E-4</v>
      </c>
      <c r="G1833" s="27">
        <v>4.0258868576084069E-5</v>
      </c>
      <c r="H1833" s="27"/>
      <c r="I1833" s="27"/>
      <c r="J1833" s="2"/>
    </row>
    <row r="1834" spans="1:10" hidden="1" x14ac:dyDescent="0.45">
      <c r="A1834" s="26" t="s">
        <v>753</v>
      </c>
      <c r="B1834" s="26">
        <v>2010</v>
      </c>
      <c r="C1834" s="26">
        <v>32</v>
      </c>
      <c r="D1834" s="26" t="s">
        <v>65</v>
      </c>
      <c r="E1834" s="26" t="s">
        <v>17</v>
      </c>
      <c r="F1834" s="26">
        <v>7.2143426169168115E-5</v>
      </c>
      <c r="G1834" s="29">
        <v>4.0124938123014226E-5</v>
      </c>
      <c r="H1834" s="35"/>
      <c r="I1834" s="34"/>
      <c r="J1834" s="2"/>
    </row>
    <row r="1835" spans="1:10" hidden="1" x14ac:dyDescent="0.45">
      <c r="A1835" s="26" t="s">
        <v>808</v>
      </c>
      <c r="B1835" s="26">
        <v>2010</v>
      </c>
      <c r="C1835" s="26">
        <v>33</v>
      </c>
      <c r="D1835" s="26" t="s">
        <v>809</v>
      </c>
      <c r="E1835" s="26" t="s">
        <v>17</v>
      </c>
      <c r="F1835" s="26">
        <v>7.1789603475461267E-5</v>
      </c>
      <c r="G1835" s="29">
        <v>3.9928148000263264E-5</v>
      </c>
      <c r="H1835" s="35"/>
      <c r="I1835" s="34"/>
      <c r="J1835" s="2"/>
    </row>
    <row r="1836" spans="1:10" hidden="1" x14ac:dyDescent="0.45">
      <c r="A1836" s="24" t="s">
        <v>195</v>
      </c>
      <c r="B1836" s="24">
        <v>1966</v>
      </c>
      <c r="C1836" s="24">
        <v>26</v>
      </c>
      <c r="D1836" s="24" t="s">
        <v>40</v>
      </c>
      <c r="E1836" s="24" t="s">
        <v>13</v>
      </c>
      <c r="F1836" s="24">
        <v>5.070333341626723E-5</v>
      </c>
      <c r="G1836" s="25">
        <v>3.9296739190728122E-5</v>
      </c>
      <c r="H1836" s="25"/>
      <c r="I1836" s="25"/>
      <c r="J1836" s="2"/>
    </row>
    <row r="1837" spans="1:10" hidden="1" x14ac:dyDescent="0.45">
      <c r="A1837" s="26" t="s">
        <v>484</v>
      </c>
      <c r="B1837" s="26">
        <v>1998</v>
      </c>
      <c r="C1837" s="26">
        <v>24</v>
      </c>
      <c r="D1837" s="26" t="s">
        <v>28</v>
      </c>
      <c r="E1837" s="26" t="s">
        <v>17</v>
      </c>
      <c r="F1837" s="26">
        <v>2.2197734310716509E-4</v>
      </c>
      <c r="G1837" s="29">
        <v>3.9281610626125339E-5</v>
      </c>
      <c r="H1837" s="35"/>
      <c r="I1837" s="34"/>
      <c r="J1837" s="2"/>
    </row>
    <row r="1838" spans="1:10" hidden="1" x14ac:dyDescent="0.45">
      <c r="A1838" s="24" t="s">
        <v>739</v>
      </c>
      <c r="B1838" s="24">
        <v>1953</v>
      </c>
      <c r="C1838" s="24">
        <v>26</v>
      </c>
      <c r="D1838" s="24" t="s">
        <v>717</v>
      </c>
      <c r="E1838" s="24" t="s">
        <v>13</v>
      </c>
      <c r="F1838" s="24">
        <v>3.9894328527721589E-5</v>
      </c>
      <c r="G1838" s="25">
        <v>3.8387730594482953E-5</v>
      </c>
      <c r="H1838" s="25"/>
      <c r="I1838" s="25"/>
      <c r="J1838" s="2"/>
    </row>
    <row r="1839" spans="1:10" hidden="1" x14ac:dyDescent="0.45">
      <c r="A1839" s="26" t="s">
        <v>737</v>
      </c>
      <c r="B1839" s="26">
        <v>1972</v>
      </c>
      <c r="C1839" s="26">
        <v>26</v>
      </c>
      <c r="D1839" s="26" t="s">
        <v>73</v>
      </c>
      <c r="E1839" s="26" t="s">
        <v>17</v>
      </c>
      <c r="F1839" s="26">
        <v>1.2185381188698062E-4</v>
      </c>
      <c r="G1839" s="27">
        <v>3.8371177681807854E-5</v>
      </c>
      <c r="H1839" s="27"/>
      <c r="I1839" s="27"/>
      <c r="J1839" s="2"/>
    </row>
    <row r="1840" spans="1:10" hidden="1" x14ac:dyDescent="0.45">
      <c r="A1840" s="24" t="s">
        <v>767</v>
      </c>
      <c r="B1840" s="24">
        <v>1973</v>
      </c>
      <c r="C1840" s="24">
        <v>26</v>
      </c>
      <c r="D1840" s="24" t="s">
        <v>37</v>
      </c>
      <c r="E1840" s="24" t="s">
        <v>17</v>
      </c>
      <c r="F1840" s="24">
        <v>1.2815861864639503E-4</v>
      </c>
      <c r="G1840" s="25">
        <v>3.7775769353019196E-5</v>
      </c>
      <c r="H1840" s="25"/>
      <c r="I1840" s="25"/>
      <c r="J1840" s="2"/>
    </row>
    <row r="1841" spans="1:10" hidden="1" x14ac:dyDescent="0.45">
      <c r="A1841" s="26" t="s">
        <v>705</v>
      </c>
      <c r="B1841" s="26">
        <v>2010</v>
      </c>
      <c r="C1841" s="26">
        <v>23</v>
      </c>
      <c r="D1841" s="26" t="s">
        <v>59</v>
      </c>
      <c r="E1841" s="26" t="s">
        <v>13</v>
      </c>
      <c r="F1841" s="26">
        <v>9.5236532495120054E-5</v>
      </c>
      <c r="G1841" s="29">
        <v>3.7643957390576524E-5</v>
      </c>
      <c r="H1841" s="35"/>
      <c r="I1841" s="34"/>
      <c r="J1841" s="2"/>
    </row>
    <row r="1842" spans="1:10" hidden="1" x14ac:dyDescent="0.45">
      <c r="A1842" s="26" t="s">
        <v>705</v>
      </c>
      <c r="B1842" s="26">
        <v>2010</v>
      </c>
      <c r="C1842" s="26">
        <v>23</v>
      </c>
      <c r="D1842" s="26" t="s">
        <v>59</v>
      </c>
      <c r="E1842" s="26" t="s">
        <v>13</v>
      </c>
      <c r="F1842" s="26">
        <v>9.5236532495120054E-5</v>
      </c>
      <c r="G1842" s="29">
        <v>3.7643957390576524E-5</v>
      </c>
      <c r="H1842" s="35"/>
      <c r="I1842" s="34"/>
      <c r="J1842" s="2"/>
    </row>
    <row r="1843" spans="1:10" hidden="1" x14ac:dyDescent="0.45">
      <c r="A1843" s="26" t="s">
        <v>722</v>
      </c>
      <c r="B1843" s="26">
        <v>1957</v>
      </c>
      <c r="C1843" s="26">
        <v>25</v>
      </c>
      <c r="D1843" s="26" t="s">
        <v>25</v>
      </c>
      <c r="E1843" s="26" t="s">
        <v>17</v>
      </c>
      <c r="F1843" s="26">
        <v>1.0550901063196176E-4</v>
      </c>
      <c r="G1843" s="27">
        <v>3.7332405251102879E-5</v>
      </c>
      <c r="H1843" s="27"/>
      <c r="I1843" s="27"/>
      <c r="J1843" s="2"/>
    </row>
    <row r="1844" spans="1:10" hidden="1" x14ac:dyDescent="0.45">
      <c r="A1844" s="26" t="s">
        <v>633</v>
      </c>
      <c r="B1844" s="26">
        <v>1999</v>
      </c>
      <c r="C1844" s="26">
        <v>34</v>
      </c>
      <c r="D1844" s="26" t="s">
        <v>317</v>
      </c>
      <c r="E1844" s="26" t="s">
        <v>17</v>
      </c>
      <c r="F1844" s="26">
        <v>5.3290300202726006E-5</v>
      </c>
      <c r="G1844" s="29">
        <v>3.6635877737407642E-5</v>
      </c>
      <c r="H1844" s="35"/>
      <c r="I1844" s="34"/>
      <c r="J1844" s="2"/>
    </row>
    <row r="1845" spans="1:10" hidden="1" x14ac:dyDescent="0.45">
      <c r="A1845" s="26" t="s">
        <v>654</v>
      </c>
      <c r="B1845" s="26">
        <v>2014</v>
      </c>
      <c r="C1845" s="26">
        <v>31</v>
      </c>
      <c r="D1845" s="26" t="s">
        <v>62</v>
      </c>
      <c r="E1845" s="26" t="s">
        <v>17</v>
      </c>
      <c r="F1845" s="26">
        <v>3.2751369338274637E-5</v>
      </c>
      <c r="G1845" s="29">
        <v>3.390515292372881E-5</v>
      </c>
      <c r="H1845" s="35"/>
      <c r="I1845" s="34"/>
      <c r="J1845" s="2"/>
    </row>
    <row r="1846" spans="1:10" hidden="1" x14ac:dyDescent="0.45">
      <c r="A1846" s="24" t="s">
        <v>448</v>
      </c>
      <c r="B1846" s="24">
        <v>1987</v>
      </c>
      <c r="C1846" s="24">
        <v>30</v>
      </c>
      <c r="D1846" s="24" t="s">
        <v>235</v>
      </c>
      <c r="E1846" s="24" t="s">
        <v>13</v>
      </c>
      <c r="F1846" s="24">
        <v>9.9267800542125832E-5</v>
      </c>
      <c r="G1846" s="25">
        <v>3.3859928963174934E-5</v>
      </c>
      <c r="H1846" s="25"/>
      <c r="I1846" s="25"/>
      <c r="J1846" s="2"/>
    </row>
    <row r="1847" spans="1:10" hidden="1" x14ac:dyDescent="0.45">
      <c r="A1847" s="26" t="s">
        <v>491</v>
      </c>
      <c r="B1847" s="26">
        <v>1976</v>
      </c>
      <c r="C1847" s="26">
        <v>32</v>
      </c>
      <c r="D1847" s="26" t="s">
        <v>127</v>
      </c>
      <c r="E1847" s="26" t="s">
        <v>13</v>
      </c>
      <c r="F1847" s="26">
        <v>3.4277104076916699E-5</v>
      </c>
      <c r="G1847" s="27">
        <v>3.134324973600812E-5</v>
      </c>
      <c r="H1847" s="27"/>
      <c r="I1847" s="27"/>
      <c r="J1847" s="2"/>
    </row>
    <row r="1848" spans="1:10" hidden="1" x14ac:dyDescent="0.45">
      <c r="A1848" s="26" t="s">
        <v>380</v>
      </c>
      <c r="B1848" s="26">
        <v>2023</v>
      </c>
      <c r="C1848" s="26">
        <v>24</v>
      </c>
      <c r="D1848" s="26" t="s">
        <v>235</v>
      </c>
      <c r="E1848" s="26" t="s">
        <v>13</v>
      </c>
      <c r="F1848" s="26">
        <v>5.741743310597232E-5</v>
      </c>
      <c r="G1848" s="29">
        <v>3.0653354581123692E-5</v>
      </c>
      <c r="H1848" s="35"/>
      <c r="I1848" s="34"/>
      <c r="J1848" s="2"/>
    </row>
    <row r="1849" spans="1:10" hidden="1" x14ac:dyDescent="0.45">
      <c r="A1849" s="26" t="s">
        <v>513</v>
      </c>
      <c r="B1849" s="26">
        <v>2002</v>
      </c>
      <c r="C1849" s="26">
        <v>28</v>
      </c>
      <c r="D1849" s="26" t="s">
        <v>313</v>
      </c>
      <c r="E1849" s="26" t="s">
        <v>17</v>
      </c>
      <c r="F1849" s="26">
        <v>8.8497402176345981E-5</v>
      </c>
      <c r="G1849" s="29">
        <v>3.0144438198246804E-5</v>
      </c>
      <c r="H1849" s="35"/>
      <c r="I1849" s="34"/>
      <c r="J1849" s="2"/>
    </row>
    <row r="1850" spans="1:10" hidden="1" x14ac:dyDescent="0.45">
      <c r="A1850" s="26" t="s">
        <v>513</v>
      </c>
      <c r="B1850" s="26">
        <v>2002</v>
      </c>
      <c r="C1850" s="26">
        <v>28</v>
      </c>
      <c r="D1850" s="26" t="s">
        <v>313</v>
      </c>
      <c r="E1850" s="26" t="s">
        <v>17</v>
      </c>
      <c r="F1850" s="26">
        <v>8.8497402176345981E-5</v>
      </c>
      <c r="G1850" s="29">
        <v>3.0144438198246804E-5</v>
      </c>
      <c r="H1850" s="35"/>
      <c r="I1850" s="34"/>
      <c r="J1850" s="2"/>
    </row>
    <row r="1851" spans="1:10" hidden="1" x14ac:dyDescent="0.45">
      <c r="A1851" s="26" t="s">
        <v>562</v>
      </c>
      <c r="B1851" s="26">
        <v>2015</v>
      </c>
      <c r="C1851" s="26">
        <v>28</v>
      </c>
      <c r="D1851" s="26" t="s">
        <v>65</v>
      </c>
      <c r="E1851" s="26" t="s">
        <v>17</v>
      </c>
      <c r="F1851" s="26">
        <v>5.6701677182762527E-5</v>
      </c>
      <c r="G1851" s="29">
        <v>3.0049002470532259E-5</v>
      </c>
      <c r="H1851" s="35"/>
      <c r="I1851" s="34"/>
      <c r="J1851" s="2"/>
    </row>
    <row r="1852" spans="1:10" hidden="1" x14ac:dyDescent="0.45">
      <c r="A1852" s="26" t="s">
        <v>365</v>
      </c>
      <c r="B1852" s="26">
        <v>2015</v>
      </c>
      <c r="C1852" s="26">
        <v>34</v>
      </c>
      <c r="D1852" s="26" t="s">
        <v>313</v>
      </c>
      <c r="E1852" s="26" t="s">
        <v>17</v>
      </c>
      <c r="F1852" s="26">
        <v>5.628641524728174E-5</v>
      </c>
      <c r="G1852" s="29">
        <v>2.9828934783910573E-5</v>
      </c>
      <c r="H1852" s="35"/>
      <c r="I1852" s="34"/>
      <c r="J1852" s="2"/>
    </row>
    <row r="1853" spans="1:10" hidden="1" x14ac:dyDescent="0.45">
      <c r="A1853" s="26" t="s">
        <v>365</v>
      </c>
      <c r="B1853" s="26">
        <v>2015</v>
      </c>
      <c r="C1853" s="26">
        <v>34</v>
      </c>
      <c r="D1853" s="26" t="s">
        <v>313</v>
      </c>
      <c r="E1853" s="26" t="s">
        <v>17</v>
      </c>
      <c r="F1853" s="26">
        <v>5.628641524728174E-5</v>
      </c>
      <c r="G1853" s="29">
        <v>2.9828934783910573E-5</v>
      </c>
      <c r="H1853" s="35"/>
      <c r="I1853" s="34"/>
      <c r="J1853" s="2"/>
    </row>
    <row r="1854" spans="1:10" hidden="1" x14ac:dyDescent="0.45">
      <c r="A1854" s="26" t="s">
        <v>21</v>
      </c>
      <c r="B1854" s="26">
        <v>2019</v>
      </c>
      <c r="C1854" s="26">
        <v>27</v>
      </c>
      <c r="D1854" s="26" t="s">
        <v>22</v>
      </c>
      <c r="E1854" s="26" t="s">
        <v>13</v>
      </c>
      <c r="F1854" s="26">
        <v>4.5635275651054282E-5</v>
      </c>
      <c r="G1854" s="29">
        <v>2.9308357146475701E-5</v>
      </c>
      <c r="H1854" s="35"/>
      <c r="I1854" s="34"/>
      <c r="J1854" s="2"/>
    </row>
    <row r="1855" spans="1:10" hidden="1" x14ac:dyDescent="0.45">
      <c r="A1855" s="26" t="s">
        <v>698</v>
      </c>
      <c r="B1855" s="26">
        <v>1955</v>
      </c>
      <c r="C1855" s="26">
        <v>32</v>
      </c>
      <c r="D1855" s="26" t="s">
        <v>22</v>
      </c>
      <c r="E1855" s="26" t="s">
        <v>13</v>
      </c>
      <c r="F1855" s="26">
        <v>5.4353355815104702E-5</v>
      </c>
      <c r="G1855" s="27">
        <v>2.8483639382092845E-5</v>
      </c>
      <c r="H1855" s="27"/>
      <c r="I1855" s="27"/>
      <c r="J1855" s="2"/>
    </row>
    <row r="1856" spans="1:10" hidden="1" x14ac:dyDescent="0.45">
      <c r="A1856" s="24" t="s">
        <v>460</v>
      </c>
      <c r="B1856" s="24">
        <v>1993</v>
      </c>
      <c r="C1856" s="24">
        <v>25</v>
      </c>
      <c r="D1856" s="24" t="s">
        <v>31</v>
      </c>
      <c r="E1856" s="24" t="s">
        <v>13</v>
      </c>
      <c r="F1856" s="24">
        <v>9.8639665749611678E-5</v>
      </c>
      <c r="G1856" s="25">
        <v>2.7198398280266819E-5</v>
      </c>
      <c r="H1856" s="25"/>
      <c r="I1856" s="25"/>
      <c r="J1856" s="2"/>
    </row>
    <row r="1857" spans="1:10" hidden="1" x14ac:dyDescent="0.45">
      <c r="A1857" s="26" t="s">
        <v>446</v>
      </c>
      <c r="B1857" s="26">
        <v>2014</v>
      </c>
      <c r="C1857" s="26">
        <v>24</v>
      </c>
      <c r="D1857" s="26" t="s">
        <v>19</v>
      </c>
      <c r="E1857" s="26" t="s">
        <v>17</v>
      </c>
      <c r="F1857" s="26">
        <v>2.5669457346479763E-5</v>
      </c>
      <c r="G1857" s="29">
        <v>2.6573755369197023E-5</v>
      </c>
      <c r="H1857" s="35"/>
      <c r="I1857" s="34"/>
      <c r="J1857" s="2"/>
    </row>
    <row r="1858" spans="1:10" hidden="1" x14ac:dyDescent="0.45">
      <c r="A1858" s="24" t="s">
        <v>373</v>
      </c>
      <c r="B1858" s="24">
        <v>1947</v>
      </c>
      <c r="C1858" s="24">
        <v>28</v>
      </c>
      <c r="D1858" s="24" t="s">
        <v>228</v>
      </c>
      <c r="E1858" s="24" t="s">
        <v>17</v>
      </c>
      <c r="F1858" s="24">
        <v>3.7486642520850781E-5</v>
      </c>
      <c r="G1858" s="25">
        <v>2.6426455068993868E-5</v>
      </c>
      <c r="H1858" s="25"/>
      <c r="I1858" s="25"/>
      <c r="J1858" s="2"/>
    </row>
    <row r="1859" spans="1:10" hidden="1" x14ac:dyDescent="0.45">
      <c r="A1859" s="26" t="s">
        <v>396</v>
      </c>
      <c r="B1859" s="26">
        <v>1996</v>
      </c>
      <c r="C1859" s="26">
        <v>26</v>
      </c>
      <c r="D1859" s="26" t="s">
        <v>158</v>
      </c>
      <c r="E1859" s="26" t="s">
        <v>13</v>
      </c>
      <c r="F1859" s="26">
        <v>1.0072114833852228E-4</v>
      </c>
      <c r="G1859" s="29">
        <v>2.5939270216154513E-5</v>
      </c>
      <c r="H1859" s="35"/>
      <c r="I1859" s="34"/>
      <c r="J1859" s="2"/>
    </row>
    <row r="1860" spans="1:10" hidden="1" x14ac:dyDescent="0.45">
      <c r="A1860" s="24" t="s">
        <v>804</v>
      </c>
      <c r="B1860" s="24">
        <v>1949</v>
      </c>
      <c r="C1860" s="24">
        <v>42</v>
      </c>
      <c r="D1860" s="24" t="s">
        <v>31</v>
      </c>
      <c r="E1860" s="24" t="s">
        <v>13</v>
      </c>
      <c r="F1860" s="24">
        <v>2.712209424633488E-5</v>
      </c>
      <c r="G1860" s="25">
        <v>2.4867092726615378E-5</v>
      </c>
      <c r="H1860" s="25"/>
      <c r="I1860" s="25"/>
      <c r="J1860" s="2"/>
    </row>
    <row r="1861" spans="1:10" hidden="1" x14ac:dyDescent="0.45">
      <c r="A1861" s="26" t="s">
        <v>287</v>
      </c>
      <c r="B1861" s="26">
        <v>2009</v>
      </c>
      <c r="C1861" s="26">
        <v>34</v>
      </c>
      <c r="D1861" s="26" t="s">
        <v>777</v>
      </c>
      <c r="E1861" s="26" t="s">
        <v>13</v>
      </c>
      <c r="F1861" s="26">
        <v>2.7100175478225227E-5</v>
      </c>
      <c r="G1861" s="29">
        <v>2.401736023654841E-5</v>
      </c>
      <c r="H1861" s="35"/>
      <c r="I1861" s="34"/>
      <c r="J1861" s="2"/>
    </row>
    <row r="1862" spans="1:10" hidden="1" x14ac:dyDescent="0.45">
      <c r="A1862" s="24" t="s">
        <v>238</v>
      </c>
      <c r="B1862" s="24">
        <v>1952</v>
      </c>
      <c r="C1862" s="24">
        <v>34</v>
      </c>
      <c r="D1862" s="24" t="s">
        <v>22</v>
      </c>
      <c r="E1862" s="24" t="s">
        <v>13</v>
      </c>
      <c r="F1862" s="24">
        <v>1.4322066265354604E-5</v>
      </c>
      <c r="G1862" s="25">
        <v>2.3978314399938985E-5</v>
      </c>
      <c r="H1862" s="25"/>
      <c r="I1862" s="25"/>
      <c r="J1862" s="2"/>
    </row>
    <row r="1863" spans="1:10" hidden="1" x14ac:dyDescent="0.45">
      <c r="A1863" s="26" t="s">
        <v>103</v>
      </c>
      <c r="B1863" s="26">
        <v>2001</v>
      </c>
      <c r="C1863" s="26">
        <v>29</v>
      </c>
      <c r="D1863" s="26" t="s">
        <v>70</v>
      </c>
      <c r="E1863" s="26" t="s">
        <v>13</v>
      </c>
      <c r="F1863" s="26">
        <v>8.4255245062055337E-5</v>
      </c>
      <c r="G1863" s="29">
        <v>2.2838432573582078E-5</v>
      </c>
      <c r="H1863" s="35"/>
      <c r="I1863" s="34"/>
      <c r="J1863" s="2"/>
    </row>
    <row r="1864" spans="1:10" hidden="1" x14ac:dyDescent="0.45">
      <c r="A1864" s="24" t="s">
        <v>171</v>
      </c>
      <c r="B1864" s="24">
        <v>1970</v>
      </c>
      <c r="C1864" s="24">
        <v>23</v>
      </c>
      <c r="D1864" s="24" t="s">
        <v>22</v>
      </c>
      <c r="E1864" s="24" t="s">
        <v>13</v>
      </c>
      <c r="F1864" s="24">
        <v>4.5335174459294591E-5</v>
      </c>
      <c r="G1864" s="25">
        <v>2.2250099096994654E-5</v>
      </c>
      <c r="H1864" s="25"/>
      <c r="I1864" s="25"/>
      <c r="J1864" s="2"/>
    </row>
    <row r="1865" spans="1:10" hidden="1" x14ac:dyDescent="0.45">
      <c r="A1865" s="26" t="s">
        <v>480</v>
      </c>
      <c r="B1865" s="26">
        <v>1979</v>
      </c>
      <c r="C1865" s="26">
        <v>24</v>
      </c>
      <c r="D1865" s="26" t="s">
        <v>22</v>
      </c>
      <c r="E1865" s="26" t="s">
        <v>13</v>
      </c>
      <c r="F1865" s="26">
        <v>4.5194367753391644E-5</v>
      </c>
      <c r="G1865" s="27">
        <v>2.1617570132187659E-5</v>
      </c>
      <c r="H1865" s="27"/>
      <c r="I1865" s="27"/>
      <c r="J1865" s="2"/>
    </row>
    <row r="1866" spans="1:10" hidden="1" x14ac:dyDescent="0.45">
      <c r="A1866" s="24" t="s">
        <v>373</v>
      </c>
      <c r="B1866" s="24">
        <v>1953</v>
      </c>
      <c r="C1866" s="24">
        <v>34</v>
      </c>
      <c r="D1866" s="24" t="s">
        <v>228</v>
      </c>
      <c r="E1866" s="24" t="s">
        <v>17</v>
      </c>
      <c r="F1866" s="24">
        <v>4.4608389086268552E-5</v>
      </c>
      <c r="G1866" s="25">
        <v>2.1314689385042171E-5</v>
      </c>
      <c r="H1866" s="25"/>
      <c r="I1866" s="25"/>
      <c r="J1866" s="2"/>
    </row>
    <row r="1867" spans="1:10" hidden="1" x14ac:dyDescent="0.45">
      <c r="A1867" s="26" t="s">
        <v>335</v>
      </c>
      <c r="B1867" s="26">
        <v>1974</v>
      </c>
      <c r="C1867" s="26">
        <v>29</v>
      </c>
      <c r="D1867" s="26" t="s">
        <v>22</v>
      </c>
      <c r="E1867" s="26" t="s">
        <v>13</v>
      </c>
      <c r="F1867" s="26">
        <v>1.9533992044356413E-5</v>
      </c>
      <c r="G1867" s="27">
        <v>2.072358115595569E-5</v>
      </c>
      <c r="H1867" s="27"/>
      <c r="I1867" s="27"/>
      <c r="J1867" s="2"/>
    </row>
    <row r="1868" spans="1:10" hidden="1" x14ac:dyDescent="0.45">
      <c r="A1868" s="26" t="s">
        <v>793</v>
      </c>
      <c r="B1868" s="26">
        <v>2015</v>
      </c>
      <c r="C1868" s="26">
        <v>26</v>
      </c>
      <c r="D1868" s="26" t="s">
        <v>55</v>
      </c>
      <c r="E1868" s="26" t="s">
        <v>13</v>
      </c>
      <c r="F1868" s="26">
        <v>6.8667060327670009E-5</v>
      </c>
      <c r="G1868" s="29">
        <v>2.0464101850738536E-5</v>
      </c>
      <c r="H1868" s="35"/>
      <c r="I1868" s="34"/>
      <c r="J1868" s="2"/>
    </row>
    <row r="1869" spans="1:10" hidden="1" x14ac:dyDescent="0.45">
      <c r="A1869" s="26" t="s">
        <v>600</v>
      </c>
      <c r="B1869" s="26">
        <v>1999</v>
      </c>
      <c r="C1869" s="26">
        <v>26</v>
      </c>
      <c r="D1869" s="26" t="s">
        <v>73</v>
      </c>
      <c r="E1869" s="26" t="s">
        <v>17</v>
      </c>
      <c r="F1869" s="26">
        <v>2.960079839633601E-5</v>
      </c>
      <c r="G1869" s="29">
        <v>2.0349880313159588E-5</v>
      </c>
      <c r="H1869" s="35"/>
      <c r="I1869" s="34"/>
      <c r="J1869" s="2"/>
    </row>
    <row r="1870" spans="1:10" hidden="1" x14ac:dyDescent="0.45">
      <c r="A1870" s="24" t="s">
        <v>626</v>
      </c>
      <c r="B1870" s="24">
        <v>1956</v>
      </c>
      <c r="C1870" s="24">
        <v>28</v>
      </c>
      <c r="D1870" s="24" t="s">
        <v>22</v>
      </c>
      <c r="E1870" s="24" t="s">
        <v>13</v>
      </c>
      <c r="F1870" s="24">
        <v>2.0692507957080912E-5</v>
      </c>
      <c r="G1870" s="25">
        <v>1.9421533030293473E-5</v>
      </c>
      <c r="H1870" s="25"/>
      <c r="I1870" s="25"/>
      <c r="J1870" s="2"/>
    </row>
    <row r="1871" spans="1:10" hidden="1" x14ac:dyDescent="0.45">
      <c r="A1871" s="26" t="s">
        <v>626</v>
      </c>
      <c r="B1871" s="26">
        <v>1956</v>
      </c>
      <c r="C1871" s="26">
        <v>28</v>
      </c>
      <c r="D1871" s="26" t="s">
        <v>22</v>
      </c>
      <c r="E1871" s="26" t="s">
        <v>13</v>
      </c>
      <c r="F1871" s="26">
        <v>2.0692507957080912E-5</v>
      </c>
      <c r="G1871" s="27">
        <v>1.9421533030293473E-5</v>
      </c>
      <c r="H1871" s="27"/>
      <c r="I1871" s="27"/>
      <c r="J1871" s="2"/>
    </row>
    <row r="1872" spans="1:10" hidden="1" x14ac:dyDescent="0.45">
      <c r="A1872" s="24" t="s">
        <v>412</v>
      </c>
      <c r="B1872" s="24">
        <v>1970</v>
      </c>
      <c r="C1872" s="24">
        <v>26</v>
      </c>
      <c r="D1872" s="24" t="s">
        <v>127</v>
      </c>
      <c r="E1872" s="24" t="s">
        <v>13</v>
      </c>
      <c r="F1872" s="24">
        <v>3.7198591024650843E-5</v>
      </c>
      <c r="G1872" s="25">
        <v>1.8256736550340287E-5</v>
      </c>
      <c r="H1872" s="25"/>
      <c r="I1872" s="25"/>
      <c r="J1872" s="2"/>
    </row>
    <row r="1873" spans="1:10" hidden="1" x14ac:dyDescent="0.45">
      <c r="A1873" s="26" t="s">
        <v>478</v>
      </c>
      <c r="B1873" s="26">
        <v>2014</v>
      </c>
      <c r="C1873" s="26">
        <v>25</v>
      </c>
      <c r="D1873" s="26" t="s">
        <v>31</v>
      </c>
      <c r="E1873" s="26" t="s">
        <v>13</v>
      </c>
      <c r="F1873" s="26">
        <v>6.253939163900701E-5</v>
      </c>
      <c r="G1873" s="29">
        <v>1.8072008571252621E-5</v>
      </c>
      <c r="H1873" s="35"/>
      <c r="I1873" s="34"/>
      <c r="J1873" s="2"/>
    </row>
    <row r="1874" spans="1:10" hidden="1" x14ac:dyDescent="0.45">
      <c r="A1874" s="24" t="s">
        <v>720</v>
      </c>
      <c r="B1874" s="24">
        <v>1985</v>
      </c>
      <c r="C1874" s="24">
        <v>26</v>
      </c>
      <c r="D1874" s="24" t="s">
        <v>37</v>
      </c>
      <c r="E1874" s="24" t="s">
        <v>17</v>
      </c>
      <c r="F1874" s="24">
        <v>8.2150771055633937E-5</v>
      </c>
      <c r="G1874" s="25">
        <v>1.7866098656583247E-5</v>
      </c>
      <c r="H1874" s="25"/>
      <c r="I1874" s="25"/>
      <c r="J1874" s="2"/>
    </row>
    <row r="1875" spans="1:10" hidden="1" x14ac:dyDescent="0.45">
      <c r="A1875" s="26" t="s">
        <v>290</v>
      </c>
      <c r="B1875" s="26">
        <v>2010</v>
      </c>
      <c r="C1875" s="26">
        <v>31</v>
      </c>
      <c r="D1875" s="26" t="s">
        <v>28</v>
      </c>
      <c r="E1875" s="26" t="s">
        <v>17</v>
      </c>
      <c r="F1875" s="26">
        <v>3.132875394887908E-5</v>
      </c>
      <c r="G1875" s="29">
        <v>1.7424516417091671E-5</v>
      </c>
      <c r="H1875" s="35"/>
      <c r="I1875" s="34"/>
      <c r="J1875" s="2"/>
    </row>
    <row r="1876" spans="1:10" hidden="1" x14ac:dyDescent="0.45">
      <c r="A1876" s="26" t="s">
        <v>579</v>
      </c>
      <c r="B1876" s="26">
        <v>2009</v>
      </c>
      <c r="C1876" s="26">
        <v>26</v>
      </c>
      <c r="D1876" s="26" t="s">
        <v>46</v>
      </c>
      <c r="E1876" s="26" t="s">
        <v>17</v>
      </c>
      <c r="F1876" s="26">
        <v>3.8905437861727312E-5</v>
      </c>
      <c r="G1876" s="29">
        <v>1.6013151358749296E-5</v>
      </c>
      <c r="H1876" s="35"/>
      <c r="I1876" s="34"/>
      <c r="J1876" s="2"/>
    </row>
    <row r="1877" spans="1:10" hidden="1" x14ac:dyDescent="0.45">
      <c r="A1877" s="26" t="s">
        <v>579</v>
      </c>
      <c r="B1877" s="26">
        <v>2009</v>
      </c>
      <c r="C1877" s="26">
        <v>26</v>
      </c>
      <c r="D1877" s="26" t="s">
        <v>46</v>
      </c>
      <c r="E1877" s="26" t="s">
        <v>17</v>
      </c>
      <c r="F1877" s="26">
        <v>3.8905437861727312E-5</v>
      </c>
      <c r="G1877" s="29">
        <v>1.6013151358749296E-5</v>
      </c>
      <c r="H1877" s="35"/>
      <c r="I1877" s="34"/>
      <c r="J1877" s="2"/>
    </row>
    <row r="1878" spans="1:10" hidden="1" x14ac:dyDescent="0.45">
      <c r="A1878" s="24" t="s">
        <v>250</v>
      </c>
      <c r="B1878" s="24">
        <v>1949</v>
      </c>
      <c r="C1878" s="24">
        <v>32</v>
      </c>
      <c r="D1878" s="24" t="s">
        <v>251</v>
      </c>
      <c r="E1878" s="24" t="s">
        <v>17</v>
      </c>
      <c r="F1878" s="24">
        <v>3.7140979491270583E-5</v>
      </c>
      <c r="G1878" s="25">
        <v>1.5766388511909331E-5</v>
      </c>
      <c r="H1878" s="25"/>
      <c r="I1878" s="25"/>
      <c r="J1878" s="2"/>
    </row>
    <row r="1879" spans="1:10" hidden="1" x14ac:dyDescent="0.45">
      <c r="A1879" s="26" t="s">
        <v>599</v>
      </c>
      <c r="B1879" s="26">
        <v>1997</v>
      </c>
      <c r="C1879" s="26">
        <v>27</v>
      </c>
      <c r="D1879" s="26" t="s">
        <v>43</v>
      </c>
      <c r="E1879" s="26" t="s">
        <v>13</v>
      </c>
      <c r="F1879" s="26">
        <v>3.0034309910694666E-5</v>
      </c>
      <c r="G1879" s="29">
        <v>1.5424334811701065E-5</v>
      </c>
      <c r="H1879" s="35"/>
      <c r="I1879" s="34"/>
      <c r="J1879" s="2"/>
    </row>
    <row r="1880" spans="1:10" hidden="1" x14ac:dyDescent="0.45">
      <c r="A1880" s="24" t="s">
        <v>698</v>
      </c>
      <c r="B1880" s="24">
        <v>1953</v>
      </c>
      <c r="C1880" s="24">
        <v>30</v>
      </c>
      <c r="D1880" s="24" t="s">
        <v>22</v>
      </c>
      <c r="E1880" s="24" t="s">
        <v>13</v>
      </c>
      <c r="F1880" s="24">
        <v>1.5260721248122732E-5</v>
      </c>
      <c r="G1880" s="25">
        <v>1.4684404464743956E-5</v>
      </c>
      <c r="H1880" s="25"/>
      <c r="I1880" s="25"/>
      <c r="J1880" s="2"/>
    </row>
    <row r="1881" spans="1:10" hidden="1" x14ac:dyDescent="0.45">
      <c r="A1881" s="26" t="s">
        <v>780</v>
      </c>
      <c r="B1881" s="26">
        <v>2011</v>
      </c>
      <c r="C1881" s="26">
        <v>25</v>
      </c>
      <c r="D1881" s="26" t="s">
        <v>127</v>
      </c>
      <c r="E1881" s="26" t="s">
        <v>13</v>
      </c>
      <c r="F1881" s="26">
        <v>4.5412523161623484E-5</v>
      </c>
      <c r="G1881" s="29">
        <v>1.4591961921189838E-5</v>
      </c>
      <c r="H1881" s="35"/>
      <c r="I1881" s="34"/>
      <c r="J1881" s="2"/>
    </row>
    <row r="1882" spans="1:10" hidden="1" x14ac:dyDescent="0.45">
      <c r="A1882" s="24" t="s">
        <v>524</v>
      </c>
      <c r="B1882" s="24">
        <v>1989</v>
      </c>
      <c r="C1882" s="24">
        <v>27</v>
      </c>
      <c r="D1882" s="24" t="s">
        <v>65</v>
      </c>
      <c r="E1882" s="24" t="s">
        <v>17</v>
      </c>
      <c r="F1882" s="24">
        <v>5.0762635824666734E-5</v>
      </c>
      <c r="G1882" s="25">
        <v>1.4582436990954592E-5</v>
      </c>
      <c r="H1882" s="25"/>
      <c r="I1882" s="25"/>
      <c r="J1882" s="2"/>
    </row>
    <row r="1883" spans="1:10" hidden="1" x14ac:dyDescent="0.45">
      <c r="A1883" s="26" t="s">
        <v>666</v>
      </c>
      <c r="B1883" s="26">
        <v>1982</v>
      </c>
      <c r="C1883" s="26">
        <v>21</v>
      </c>
      <c r="D1883" s="26" t="s">
        <v>76</v>
      </c>
      <c r="E1883" s="26" t="s">
        <v>13</v>
      </c>
      <c r="F1883" s="26">
        <v>3.2335028891325362E-5</v>
      </c>
      <c r="G1883" s="27">
        <v>1.4390925573950468E-5</v>
      </c>
      <c r="H1883" s="27"/>
      <c r="I1883" s="27"/>
      <c r="J1883" s="2"/>
    </row>
    <row r="1884" spans="1:10" hidden="1" x14ac:dyDescent="0.45">
      <c r="A1884" s="24" t="s">
        <v>319</v>
      </c>
      <c r="B1884" s="24">
        <v>1972</v>
      </c>
      <c r="C1884" s="24">
        <v>28</v>
      </c>
      <c r="D1884" s="24" t="s">
        <v>94</v>
      </c>
      <c r="E1884" s="24" t="s">
        <v>13</v>
      </c>
      <c r="F1884" s="24">
        <v>3.2802306841057535E-5</v>
      </c>
      <c r="G1884" s="25">
        <v>1.418802804776069E-5</v>
      </c>
      <c r="H1884" s="25"/>
      <c r="I1884" s="25"/>
      <c r="J1884" s="2"/>
    </row>
    <row r="1885" spans="1:10" hidden="1" x14ac:dyDescent="0.45">
      <c r="A1885" s="26" t="s">
        <v>420</v>
      </c>
      <c r="B1885" s="26">
        <v>1956</v>
      </c>
      <c r="C1885" s="26">
        <v>32</v>
      </c>
      <c r="D1885" s="26" t="s">
        <v>31</v>
      </c>
      <c r="E1885" s="26" t="s">
        <v>13</v>
      </c>
      <c r="F1885" s="26">
        <v>1.4210971701430917E-5</v>
      </c>
      <c r="G1885" s="27">
        <v>1.3338105601523299E-5</v>
      </c>
      <c r="H1885" s="27"/>
      <c r="I1885" s="27"/>
      <c r="J1885" s="2"/>
    </row>
    <row r="1886" spans="1:10" hidden="1" x14ac:dyDescent="0.45">
      <c r="A1886" s="24" t="s">
        <v>335</v>
      </c>
      <c r="B1886" s="24">
        <v>1973</v>
      </c>
      <c r="C1886" s="24">
        <v>28</v>
      </c>
      <c r="D1886" s="24" t="s">
        <v>22</v>
      </c>
      <c r="E1886" s="24" t="s">
        <v>13</v>
      </c>
      <c r="F1886" s="24">
        <v>1.3468330352406135E-5</v>
      </c>
      <c r="G1886" s="25">
        <v>1.3189191206040745E-5</v>
      </c>
      <c r="H1886" s="25"/>
      <c r="I1886" s="25"/>
      <c r="J1886" s="2"/>
    </row>
    <row r="1887" spans="1:10" hidden="1" x14ac:dyDescent="0.45">
      <c r="A1887" s="26" t="s">
        <v>490</v>
      </c>
      <c r="B1887" s="26">
        <v>1991</v>
      </c>
      <c r="C1887" s="26">
        <v>27</v>
      </c>
      <c r="D1887" s="26" t="s">
        <v>76</v>
      </c>
      <c r="E1887" s="26" t="s">
        <v>13</v>
      </c>
      <c r="F1887" s="26">
        <v>4.4454142183185701E-5</v>
      </c>
      <c r="G1887" s="27">
        <v>1.308250947961997E-5</v>
      </c>
      <c r="H1887" s="27"/>
      <c r="I1887" s="27"/>
      <c r="J1887" s="2"/>
    </row>
    <row r="1888" spans="1:10" hidden="1" x14ac:dyDescent="0.45">
      <c r="A1888" s="24" t="s">
        <v>797</v>
      </c>
      <c r="B1888" s="24">
        <v>1982</v>
      </c>
      <c r="C1888" s="24">
        <v>27</v>
      </c>
      <c r="D1888" s="24" t="s">
        <v>127</v>
      </c>
      <c r="E1888" s="24" t="s">
        <v>13</v>
      </c>
      <c r="F1888" s="24">
        <v>2.8891348375711351E-5</v>
      </c>
      <c r="G1888" s="25">
        <v>1.2858292027612129E-5</v>
      </c>
      <c r="H1888" s="25"/>
      <c r="I1888" s="25"/>
      <c r="J1888" s="2"/>
    </row>
    <row r="1889" spans="1:10" hidden="1" x14ac:dyDescent="0.45">
      <c r="A1889" s="26" t="s">
        <v>400</v>
      </c>
      <c r="B1889" s="26">
        <v>1993</v>
      </c>
      <c r="C1889" s="26">
        <v>29</v>
      </c>
      <c r="D1889" s="26" t="s">
        <v>31</v>
      </c>
      <c r="E1889" s="26" t="s">
        <v>13</v>
      </c>
      <c r="F1889" s="26">
        <v>4.5936049598964654E-5</v>
      </c>
      <c r="G1889" s="27">
        <v>1.2666172000077465E-5</v>
      </c>
      <c r="H1889" s="27"/>
      <c r="I1889" s="27"/>
      <c r="J1889" s="2"/>
    </row>
    <row r="1890" spans="1:10" hidden="1" x14ac:dyDescent="0.45">
      <c r="A1890" s="24" t="s">
        <v>409</v>
      </c>
      <c r="B1890" s="24">
        <v>1957</v>
      </c>
      <c r="C1890" s="24">
        <v>30</v>
      </c>
      <c r="D1890" s="24" t="s">
        <v>28</v>
      </c>
      <c r="E1890" s="24" t="s">
        <v>17</v>
      </c>
      <c r="F1890" s="24">
        <v>3.5773686374311768E-5</v>
      </c>
      <c r="G1890" s="25">
        <v>1.2657854993164884E-5</v>
      </c>
      <c r="H1890" s="25"/>
      <c r="I1890" s="25"/>
      <c r="J1890" s="2"/>
    </row>
    <row r="1891" spans="1:10" hidden="1" x14ac:dyDescent="0.45">
      <c r="A1891" s="26" t="s">
        <v>587</v>
      </c>
      <c r="B1891" s="26">
        <v>1974</v>
      </c>
      <c r="C1891" s="26">
        <v>27</v>
      </c>
      <c r="D1891" s="26" t="s">
        <v>94</v>
      </c>
      <c r="E1891" s="26" t="s">
        <v>13</v>
      </c>
      <c r="F1891" s="26">
        <v>1.1905177558585584E-5</v>
      </c>
      <c r="G1891" s="27">
        <v>1.2630183976279968E-5</v>
      </c>
      <c r="H1891" s="27"/>
      <c r="I1891" s="27"/>
      <c r="J1891" s="2"/>
    </row>
    <row r="1892" spans="1:10" hidden="1" x14ac:dyDescent="0.45">
      <c r="A1892" s="24" t="s">
        <v>587</v>
      </c>
      <c r="B1892" s="24">
        <v>1974</v>
      </c>
      <c r="C1892" s="24">
        <v>27</v>
      </c>
      <c r="D1892" s="24" t="s">
        <v>94</v>
      </c>
      <c r="E1892" s="24" t="s">
        <v>13</v>
      </c>
      <c r="F1892" s="24">
        <v>1.1905177558585584E-5</v>
      </c>
      <c r="G1892" s="25">
        <v>1.2630183976279968E-5</v>
      </c>
      <c r="H1892" s="25"/>
      <c r="I1892" s="25"/>
      <c r="J1892" s="2"/>
    </row>
    <row r="1893" spans="1:10" hidden="1" x14ac:dyDescent="0.45">
      <c r="A1893" s="26" t="s">
        <v>409</v>
      </c>
      <c r="B1893" s="26">
        <v>1954</v>
      </c>
      <c r="C1893" s="26">
        <v>27</v>
      </c>
      <c r="D1893" s="26" t="s">
        <v>28</v>
      </c>
      <c r="E1893" s="26" t="s">
        <v>17</v>
      </c>
      <c r="F1893" s="26">
        <v>3.6737291248680193E-5</v>
      </c>
      <c r="G1893" s="27">
        <v>1.2426900494247705E-5</v>
      </c>
      <c r="H1893" s="27"/>
      <c r="I1893" s="27"/>
      <c r="J1893" s="2"/>
    </row>
    <row r="1894" spans="1:10" hidden="1" x14ac:dyDescent="0.45">
      <c r="A1894" s="24" t="s">
        <v>207</v>
      </c>
      <c r="B1894" s="24">
        <v>1974</v>
      </c>
      <c r="C1894" s="24">
        <v>37</v>
      </c>
      <c r="D1894" s="24" t="s">
        <v>127</v>
      </c>
      <c r="E1894" s="24" t="s">
        <v>13</v>
      </c>
      <c r="F1894" s="24">
        <v>1.1530734851177587E-5</v>
      </c>
      <c r="G1894" s="25">
        <v>1.2232938302297661E-5</v>
      </c>
      <c r="H1894" s="25"/>
      <c r="I1894" s="25"/>
      <c r="J1894" s="2"/>
    </row>
    <row r="1895" spans="1:10" hidden="1" x14ac:dyDescent="0.45">
      <c r="A1895" s="26" t="s">
        <v>207</v>
      </c>
      <c r="B1895" s="26">
        <v>1974</v>
      </c>
      <c r="C1895" s="26">
        <v>37</v>
      </c>
      <c r="D1895" s="26" t="s">
        <v>127</v>
      </c>
      <c r="E1895" s="26" t="s">
        <v>13</v>
      </c>
      <c r="F1895" s="26">
        <v>1.1530734851177587E-5</v>
      </c>
      <c r="G1895" s="27">
        <v>1.2232938302297661E-5</v>
      </c>
      <c r="H1895" s="27"/>
      <c r="I1895" s="27"/>
      <c r="J1895" s="2"/>
    </row>
    <row r="1896" spans="1:10" hidden="1" x14ac:dyDescent="0.45">
      <c r="A1896" s="24" t="s">
        <v>744</v>
      </c>
      <c r="B1896" s="24">
        <v>1978</v>
      </c>
      <c r="C1896" s="24">
        <v>27</v>
      </c>
      <c r="D1896" s="24" t="s">
        <v>70</v>
      </c>
      <c r="E1896" s="24" t="s">
        <v>13</v>
      </c>
      <c r="F1896" s="24">
        <v>1.2771124153435113E-5</v>
      </c>
      <c r="G1896" s="25">
        <v>1.2133913873329368E-5</v>
      </c>
      <c r="H1896" s="25"/>
      <c r="I1896" s="25"/>
      <c r="J1896" s="2"/>
    </row>
    <row r="1897" spans="1:10" hidden="1" x14ac:dyDescent="0.45">
      <c r="A1897" s="26" t="s">
        <v>1019</v>
      </c>
      <c r="B1897" s="26">
        <v>1991</v>
      </c>
      <c r="C1897" s="26">
        <v>28</v>
      </c>
      <c r="D1897" s="26" t="s">
        <v>127</v>
      </c>
      <c r="E1897" s="26" t="s">
        <v>13</v>
      </c>
      <c r="F1897" s="26">
        <v>4.0244079911474481E-5</v>
      </c>
      <c r="G1897" s="27">
        <v>1.1843520785327153E-5</v>
      </c>
      <c r="H1897" s="27"/>
      <c r="I1897" s="27"/>
      <c r="J1897" s="2"/>
    </row>
    <row r="1898" spans="1:10" hidden="1" x14ac:dyDescent="0.45">
      <c r="A1898" s="26" t="s">
        <v>750</v>
      </c>
      <c r="B1898" s="26">
        <v>1996</v>
      </c>
      <c r="C1898" s="26">
        <v>29</v>
      </c>
      <c r="D1898" s="26" t="s">
        <v>94</v>
      </c>
      <c r="E1898" s="26" t="s">
        <v>13</v>
      </c>
      <c r="F1898" s="26">
        <v>4.4732534239680927E-5</v>
      </c>
      <c r="G1898" s="29">
        <v>1.1520215091240003E-5</v>
      </c>
      <c r="H1898" s="35"/>
      <c r="I1898" s="34"/>
      <c r="J1898" s="2"/>
    </row>
    <row r="1899" spans="1:10" hidden="1" x14ac:dyDescent="0.45">
      <c r="A1899" s="26" t="s">
        <v>996</v>
      </c>
      <c r="B1899" s="26">
        <v>1975</v>
      </c>
      <c r="C1899" s="26">
        <v>26</v>
      </c>
      <c r="D1899" s="26" t="s">
        <v>62</v>
      </c>
      <c r="E1899" s="26" t="s">
        <v>17</v>
      </c>
      <c r="F1899" s="26">
        <v>1.5587313369091345E-5</v>
      </c>
      <c r="G1899" s="27">
        <v>1.1375691392251834E-5</v>
      </c>
      <c r="H1899" s="27"/>
      <c r="I1899" s="27"/>
      <c r="J1899" s="2"/>
    </row>
    <row r="1900" spans="1:10" hidden="1" x14ac:dyDescent="0.45">
      <c r="A1900" s="24" t="s">
        <v>389</v>
      </c>
      <c r="B1900" s="24">
        <v>1985</v>
      </c>
      <c r="C1900" s="24">
        <v>30</v>
      </c>
      <c r="D1900" s="24" t="s">
        <v>25</v>
      </c>
      <c r="E1900" s="24" t="s">
        <v>17</v>
      </c>
      <c r="F1900" s="24">
        <v>5.0146852717006669E-5</v>
      </c>
      <c r="G1900" s="25">
        <v>1.0905906377341878E-5</v>
      </c>
      <c r="H1900" s="25"/>
      <c r="I1900" s="25"/>
      <c r="J1900" s="2"/>
    </row>
    <row r="1901" spans="1:10" hidden="1" x14ac:dyDescent="0.45">
      <c r="A1901" s="26" t="s">
        <v>460</v>
      </c>
      <c r="B1901" s="26">
        <v>1998</v>
      </c>
      <c r="C1901" s="26">
        <v>30</v>
      </c>
      <c r="D1901" s="26" t="s">
        <v>31</v>
      </c>
      <c r="E1901" s="26" t="s">
        <v>13</v>
      </c>
      <c r="F1901" s="26">
        <v>5.4536602930928573E-5</v>
      </c>
      <c r="G1901" s="29">
        <v>1.0872276650440341E-5</v>
      </c>
      <c r="H1901" s="35"/>
      <c r="I1901" s="34"/>
      <c r="J1901" s="2"/>
    </row>
    <row r="1902" spans="1:10" hidden="1" x14ac:dyDescent="0.45">
      <c r="A1902" s="26" t="s">
        <v>339</v>
      </c>
      <c r="B1902" s="26">
        <v>2013</v>
      </c>
      <c r="C1902" s="26">
        <v>23</v>
      </c>
      <c r="D1902" s="26" t="s">
        <v>19</v>
      </c>
      <c r="E1902" s="26" t="s">
        <v>17</v>
      </c>
      <c r="F1902" s="26">
        <v>1.4672162516420363E-5</v>
      </c>
      <c r="G1902" s="29">
        <v>1.0299973665178195E-5</v>
      </c>
      <c r="H1902" s="35"/>
      <c r="I1902" s="34"/>
      <c r="J1902" s="2"/>
    </row>
    <row r="1903" spans="1:10" hidden="1" x14ac:dyDescent="0.45">
      <c r="A1903" s="26" t="s">
        <v>360</v>
      </c>
      <c r="B1903" s="26">
        <v>1990</v>
      </c>
      <c r="C1903" s="26">
        <v>30</v>
      </c>
      <c r="D1903" s="26" t="s">
        <v>22</v>
      </c>
      <c r="E1903" s="26" t="s">
        <v>13</v>
      </c>
      <c r="F1903" s="26">
        <v>1.5424802360277726E-5</v>
      </c>
      <c r="G1903" s="27">
        <v>9.9088543554674527E-6</v>
      </c>
      <c r="H1903" s="27"/>
      <c r="I1903" s="27"/>
      <c r="J1903" s="2"/>
    </row>
    <row r="1904" spans="1:10" hidden="1" x14ac:dyDescent="0.45">
      <c r="A1904" s="26" t="s">
        <v>957</v>
      </c>
      <c r="B1904" s="26">
        <v>2015</v>
      </c>
      <c r="C1904" s="26">
        <v>26</v>
      </c>
      <c r="D1904" s="26" t="s">
        <v>62</v>
      </c>
      <c r="E1904" s="26" t="s">
        <v>17</v>
      </c>
      <c r="F1904" s="26">
        <v>1.8146744863260808E-5</v>
      </c>
      <c r="G1904" s="29">
        <v>9.6168510054939407E-6</v>
      </c>
      <c r="H1904" s="35"/>
      <c r="I1904" s="34"/>
      <c r="J1904" s="2"/>
    </row>
    <row r="1905" spans="1:10" hidden="1" x14ac:dyDescent="0.45">
      <c r="A1905" s="26" t="s">
        <v>957</v>
      </c>
      <c r="B1905" s="26">
        <v>2015</v>
      </c>
      <c r="C1905" s="26">
        <v>26</v>
      </c>
      <c r="D1905" s="26" t="s">
        <v>62</v>
      </c>
      <c r="E1905" s="26" t="s">
        <v>17</v>
      </c>
      <c r="F1905" s="26">
        <v>1.8146744863260808E-5</v>
      </c>
      <c r="G1905" s="29">
        <v>9.6168510054939407E-6</v>
      </c>
      <c r="H1905" s="35"/>
      <c r="I1905" s="34"/>
      <c r="J1905" s="2"/>
    </row>
    <row r="1906" spans="1:10" x14ac:dyDescent="0.45">
      <c r="A1906" s="26" t="s">
        <v>553</v>
      </c>
      <c r="B1906" s="26">
        <v>2022</v>
      </c>
      <c r="C1906" s="26">
        <v>27</v>
      </c>
      <c r="D1906" s="26" t="s">
        <v>25</v>
      </c>
      <c r="E1906" s="26" t="s">
        <v>17</v>
      </c>
      <c r="F1906" s="26">
        <v>1.1307765617673898E-3</v>
      </c>
      <c r="G1906" s="29">
        <v>4.9296481449819505E-4</v>
      </c>
      <c r="H1906" s="35"/>
      <c r="I1906" s="34"/>
      <c r="J1906" s="2"/>
    </row>
    <row r="1907" spans="1:10" x14ac:dyDescent="0.45">
      <c r="A1907" s="26" t="s">
        <v>790</v>
      </c>
      <c r="B1907" s="26">
        <v>2022</v>
      </c>
      <c r="C1907" s="26">
        <v>21</v>
      </c>
      <c r="D1907" s="26" t="s">
        <v>19</v>
      </c>
      <c r="E1907" s="26" t="s">
        <v>17</v>
      </c>
      <c r="F1907" s="26">
        <v>6.7565056717792482E-4</v>
      </c>
      <c r="G1907" s="29">
        <v>2.9455152129601855E-4</v>
      </c>
      <c r="H1907" s="35"/>
      <c r="I1907" s="34"/>
      <c r="J1907" s="2"/>
    </row>
    <row r="1908" spans="1:10" hidden="1" x14ac:dyDescent="0.45">
      <c r="A1908" s="24" t="s">
        <v>159</v>
      </c>
      <c r="B1908" s="24">
        <v>1985</v>
      </c>
      <c r="C1908" s="24">
        <v>31</v>
      </c>
      <c r="D1908" s="24" t="s">
        <v>313</v>
      </c>
      <c r="E1908" s="24" t="s">
        <v>17</v>
      </c>
      <c r="F1908" s="24">
        <v>3.758232421107359E-5</v>
      </c>
      <c r="G1908" s="25">
        <v>8.1733805230387985E-6</v>
      </c>
      <c r="H1908" s="25"/>
      <c r="I1908" s="25"/>
      <c r="J1908" s="2"/>
    </row>
    <row r="1909" spans="1:10" hidden="1" x14ac:dyDescent="0.45">
      <c r="A1909" s="26" t="s">
        <v>159</v>
      </c>
      <c r="B1909" s="26">
        <v>1985</v>
      </c>
      <c r="C1909" s="26">
        <v>31</v>
      </c>
      <c r="D1909" s="26" t="s">
        <v>313</v>
      </c>
      <c r="E1909" s="26" t="s">
        <v>17</v>
      </c>
      <c r="F1909" s="26">
        <v>3.758232421107359E-5</v>
      </c>
      <c r="G1909" s="27">
        <v>8.1733805230387985E-6</v>
      </c>
      <c r="H1909" s="27"/>
      <c r="I1909" s="27"/>
      <c r="J1909" s="2"/>
    </row>
    <row r="1910" spans="1:10" hidden="1" x14ac:dyDescent="0.45">
      <c r="A1910" s="26" t="s">
        <v>1002</v>
      </c>
      <c r="B1910" s="26">
        <v>2011</v>
      </c>
      <c r="C1910" s="26">
        <v>24</v>
      </c>
      <c r="D1910" s="26" t="s">
        <v>15</v>
      </c>
      <c r="E1910" s="26" t="s">
        <v>13</v>
      </c>
      <c r="F1910" s="26">
        <v>2.0681921449756619E-5</v>
      </c>
      <c r="G1910" s="29">
        <v>6.6455195448580536E-6</v>
      </c>
      <c r="H1910" s="35"/>
      <c r="I1910" s="34"/>
      <c r="J1910" s="2"/>
    </row>
    <row r="1911" spans="1:10" hidden="1" x14ac:dyDescent="0.45">
      <c r="A1911" s="26" t="s">
        <v>335</v>
      </c>
      <c r="B1911" s="26">
        <v>1970</v>
      </c>
      <c r="C1911" s="26">
        <v>25</v>
      </c>
      <c r="D1911" s="26" t="s">
        <v>235</v>
      </c>
      <c r="E1911" s="26" t="s">
        <v>13</v>
      </c>
      <c r="F1911" s="26">
        <v>1.3489147458024236E-5</v>
      </c>
      <c r="G1911" s="27">
        <v>6.6203532081804814E-6</v>
      </c>
      <c r="H1911" s="27"/>
      <c r="I1911" s="27"/>
      <c r="J1911" s="2"/>
    </row>
    <row r="1912" spans="1:10" hidden="1" x14ac:dyDescent="0.45">
      <c r="A1912" s="26" t="s">
        <v>806</v>
      </c>
      <c r="B1912" s="26">
        <v>2019</v>
      </c>
      <c r="C1912" s="26">
        <v>28</v>
      </c>
      <c r="D1912" s="26" t="s">
        <v>25</v>
      </c>
      <c r="E1912" s="26" t="s">
        <v>17</v>
      </c>
      <c r="F1912" s="26">
        <v>1.2967663344090018E-5</v>
      </c>
      <c r="G1912" s="29">
        <v>6.4034526844560735E-6</v>
      </c>
      <c r="H1912" s="35"/>
      <c r="I1912" s="34"/>
      <c r="J1912" s="2"/>
    </row>
    <row r="1913" spans="1:10" hidden="1" x14ac:dyDescent="0.45">
      <c r="A1913" s="26" t="s">
        <v>957</v>
      </c>
      <c r="B1913" s="26">
        <v>2013</v>
      </c>
      <c r="C1913" s="26">
        <v>24</v>
      </c>
      <c r="D1913" s="26" t="s">
        <v>62</v>
      </c>
      <c r="E1913" s="26" t="s">
        <v>17</v>
      </c>
      <c r="F1913" s="26">
        <v>8.7317819274724506E-6</v>
      </c>
      <c r="G1913" s="29">
        <v>6.1297796969187006E-6</v>
      </c>
      <c r="H1913" s="35"/>
      <c r="I1913" s="34"/>
      <c r="J1913" s="2"/>
    </row>
    <row r="1914" spans="1:10" hidden="1" x14ac:dyDescent="0.45">
      <c r="A1914" s="26" t="s">
        <v>957</v>
      </c>
      <c r="B1914" s="26">
        <v>2013</v>
      </c>
      <c r="C1914" s="26">
        <v>24</v>
      </c>
      <c r="D1914" s="26" t="s">
        <v>62</v>
      </c>
      <c r="E1914" s="26" t="s">
        <v>17</v>
      </c>
      <c r="F1914" s="26">
        <v>8.7317819274724506E-6</v>
      </c>
      <c r="G1914" s="29">
        <v>6.1297796969187006E-6</v>
      </c>
      <c r="H1914" s="35"/>
      <c r="I1914" s="34"/>
      <c r="J1914" s="2"/>
    </row>
    <row r="1915" spans="1:10" hidden="1" x14ac:dyDescent="0.45">
      <c r="A1915" s="26" t="s">
        <v>618</v>
      </c>
      <c r="B1915" s="26">
        <v>1991</v>
      </c>
      <c r="C1915" s="26">
        <v>28</v>
      </c>
      <c r="D1915" s="26" t="s">
        <v>73</v>
      </c>
      <c r="E1915" s="26" t="s">
        <v>17</v>
      </c>
      <c r="F1915" s="26">
        <v>2.9667817427186699E-6</v>
      </c>
      <c r="G1915" s="27">
        <v>6.1175905755520104E-6</v>
      </c>
      <c r="H1915" s="27"/>
      <c r="I1915" s="27"/>
      <c r="J1915" s="2"/>
    </row>
    <row r="1916" spans="1:10" hidden="1" x14ac:dyDescent="0.45">
      <c r="A1916" s="26" t="s">
        <v>749</v>
      </c>
      <c r="B1916" s="26">
        <v>2013</v>
      </c>
      <c r="C1916" s="26">
        <v>26</v>
      </c>
      <c r="D1916" s="26" t="s">
        <v>317</v>
      </c>
      <c r="E1916" s="26" t="s">
        <v>17</v>
      </c>
      <c r="F1916" s="26">
        <v>8.2318980928104091E-6</v>
      </c>
      <c r="G1916" s="29">
        <v>5.7788573071956427E-6</v>
      </c>
      <c r="H1916" s="35"/>
      <c r="I1916" s="34"/>
      <c r="J1916" s="2"/>
    </row>
    <row r="1917" spans="1:10" hidden="1" x14ac:dyDescent="0.45">
      <c r="A1917" s="26" t="s">
        <v>389</v>
      </c>
      <c r="B1917" s="26">
        <v>1986</v>
      </c>
      <c r="C1917" s="26">
        <v>31</v>
      </c>
      <c r="D1917" s="26" t="s">
        <v>25</v>
      </c>
      <c r="E1917" s="26" t="s">
        <v>17</v>
      </c>
      <c r="F1917" s="26">
        <v>6.6608225549473531E-6</v>
      </c>
      <c r="G1917" s="27">
        <v>5.4336300140671364E-6</v>
      </c>
      <c r="H1917" s="27"/>
      <c r="I1917" s="27"/>
      <c r="J1917" s="2"/>
    </row>
    <row r="1918" spans="1:10" hidden="1" x14ac:dyDescent="0.45">
      <c r="A1918" s="24" t="s">
        <v>946</v>
      </c>
      <c r="B1918" s="24">
        <v>1969</v>
      </c>
      <c r="C1918" s="24">
        <v>30</v>
      </c>
      <c r="D1918" s="24" t="s">
        <v>76</v>
      </c>
      <c r="E1918" s="24" t="s">
        <v>13</v>
      </c>
      <c r="F1918" s="24">
        <v>2.1538354210509037E-5</v>
      </c>
      <c r="G1918" s="25">
        <v>5.0987075115157489E-6</v>
      </c>
      <c r="H1918" s="25"/>
      <c r="I1918" s="25"/>
      <c r="J1918" s="2"/>
    </row>
    <row r="1919" spans="1:10" hidden="1" x14ac:dyDescent="0.45">
      <c r="A1919" s="26" t="s">
        <v>948</v>
      </c>
      <c r="B1919" s="26">
        <v>1988</v>
      </c>
      <c r="C1919" s="26">
        <v>26</v>
      </c>
      <c r="D1919" s="26" t="s">
        <v>73</v>
      </c>
      <c r="E1919" s="26" t="s">
        <v>17</v>
      </c>
      <c r="F1919" s="26">
        <v>6.0537439293189398E-6</v>
      </c>
      <c r="G1919" s="27">
        <v>5.0737530182088733E-6</v>
      </c>
      <c r="H1919" s="27"/>
      <c r="I1919" s="27"/>
      <c r="J1919" s="2"/>
    </row>
    <row r="1920" spans="1:10" hidden="1" x14ac:dyDescent="0.45">
      <c r="A1920" s="24" t="s">
        <v>948</v>
      </c>
      <c r="B1920" s="24">
        <v>1988</v>
      </c>
      <c r="C1920" s="24">
        <v>26</v>
      </c>
      <c r="D1920" s="24" t="s">
        <v>73</v>
      </c>
      <c r="E1920" s="24" t="s">
        <v>17</v>
      </c>
      <c r="F1920" s="24">
        <v>6.0537439293189398E-6</v>
      </c>
      <c r="G1920" s="25">
        <v>5.0737530182088733E-6</v>
      </c>
      <c r="H1920" s="25"/>
      <c r="I1920" s="25"/>
      <c r="J1920" s="2"/>
    </row>
    <row r="1921" spans="1:10" hidden="1" x14ac:dyDescent="0.45">
      <c r="A1921" s="26" t="s">
        <v>421</v>
      </c>
      <c r="B1921" s="26">
        <v>1975</v>
      </c>
      <c r="C1921" s="26">
        <v>27</v>
      </c>
      <c r="D1921" s="26" t="s">
        <v>94</v>
      </c>
      <c r="E1921" s="26" t="s">
        <v>13</v>
      </c>
      <c r="F1921" s="26">
        <v>6.3580000090744994E-6</v>
      </c>
      <c r="G1921" s="27">
        <v>4.8827101925759904E-6</v>
      </c>
      <c r="H1921" s="27"/>
      <c r="I1921" s="27"/>
      <c r="J1921" s="2"/>
    </row>
    <row r="1922" spans="1:10" hidden="1" x14ac:dyDescent="0.45">
      <c r="A1922" s="24" t="s">
        <v>1018</v>
      </c>
      <c r="B1922" s="24">
        <v>1962</v>
      </c>
      <c r="C1922" s="24">
        <v>28</v>
      </c>
      <c r="D1922" s="24" t="s">
        <v>65</v>
      </c>
      <c r="E1922" s="24" t="s">
        <v>17</v>
      </c>
      <c r="F1922" s="24">
        <v>2.0049499165986266E-5</v>
      </c>
      <c r="G1922" s="25">
        <v>4.8278859817313213E-6</v>
      </c>
      <c r="H1922" s="25"/>
      <c r="I1922" s="25"/>
      <c r="J1922" s="2"/>
    </row>
    <row r="1923" spans="1:10" x14ac:dyDescent="0.45">
      <c r="A1923" s="26" t="s">
        <v>405</v>
      </c>
      <c r="B1923" s="26">
        <v>2022</v>
      </c>
      <c r="C1923" s="26">
        <v>23</v>
      </c>
      <c r="D1923" s="26" t="s">
        <v>702</v>
      </c>
      <c r="E1923" s="26" t="s">
        <v>17</v>
      </c>
      <c r="F1923" s="26">
        <v>4.1855452401581855E-4</v>
      </c>
      <c r="G1923" s="29">
        <v>1.8246987094103093E-4</v>
      </c>
      <c r="H1923" s="35"/>
      <c r="I1923" s="34"/>
      <c r="J1923" s="2"/>
    </row>
    <row r="1924" spans="1:10" hidden="1" x14ac:dyDescent="0.45">
      <c r="A1924" s="24" t="s">
        <v>389</v>
      </c>
      <c r="B1924" s="24">
        <v>1992</v>
      </c>
      <c r="C1924" s="24">
        <v>37</v>
      </c>
      <c r="D1924" s="24" t="s">
        <v>25</v>
      </c>
      <c r="E1924" s="24" t="s">
        <v>17</v>
      </c>
      <c r="F1924" s="24">
        <v>1.3069837719022894E-5</v>
      </c>
      <c r="G1924" s="25">
        <v>4.385746037948739E-6</v>
      </c>
      <c r="H1924" s="25"/>
      <c r="I1924" s="25"/>
      <c r="J1924" s="2"/>
    </row>
    <row r="1925" spans="1:10" hidden="1" x14ac:dyDescent="0.45">
      <c r="A1925" s="26" t="s">
        <v>418</v>
      </c>
      <c r="B1925" s="26">
        <v>2013</v>
      </c>
      <c r="C1925" s="26">
        <v>31</v>
      </c>
      <c r="D1925" s="26" t="s">
        <v>70</v>
      </c>
      <c r="E1925" s="26" t="s">
        <v>13</v>
      </c>
      <c r="F1925" s="26">
        <v>1.2857965821348517E-5</v>
      </c>
      <c r="G1925" s="29">
        <v>4.0424805760888484E-6</v>
      </c>
      <c r="H1925" s="35"/>
      <c r="I1925" s="34"/>
      <c r="J1925" s="2"/>
    </row>
    <row r="1926" spans="1:10" hidden="1" x14ac:dyDescent="0.45">
      <c r="A1926" s="26" t="s">
        <v>418</v>
      </c>
      <c r="B1926" s="26">
        <v>2013</v>
      </c>
      <c r="C1926" s="26">
        <v>31</v>
      </c>
      <c r="D1926" s="26" t="s">
        <v>70</v>
      </c>
      <c r="E1926" s="26" t="s">
        <v>13</v>
      </c>
      <c r="F1926" s="26">
        <v>1.2857965821348517E-5</v>
      </c>
      <c r="G1926" s="29">
        <v>4.0424805760888484E-6</v>
      </c>
      <c r="H1926" s="35"/>
      <c r="I1926" s="34"/>
      <c r="J1926" s="2"/>
    </row>
    <row r="1927" spans="1:10" hidden="1" x14ac:dyDescent="0.45">
      <c r="A1927" s="26" t="s">
        <v>732</v>
      </c>
      <c r="B1927" s="26">
        <v>1989</v>
      </c>
      <c r="C1927" s="26">
        <v>25</v>
      </c>
      <c r="D1927" s="26" t="s">
        <v>25</v>
      </c>
      <c r="E1927" s="26" t="s">
        <v>17</v>
      </c>
      <c r="F1927" s="26">
        <v>1.3775419830123326E-5</v>
      </c>
      <c r="G1927" s="27">
        <v>3.9572253968559287E-6</v>
      </c>
      <c r="H1927" s="27"/>
      <c r="I1927" s="27"/>
      <c r="J1927" s="2"/>
    </row>
    <row r="1928" spans="1:10" hidden="1" x14ac:dyDescent="0.45">
      <c r="A1928" s="26" t="s">
        <v>579</v>
      </c>
      <c r="B1928" s="26">
        <v>2010</v>
      </c>
      <c r="C1928" s="26">
        <v>27</v>
      </c>
      <c r="D1928" s="26" t="s">
        <v>46</v>
      </c>
      <c r="E1928" s="26" t="s">
        <v>17</v>
      </c>
      <c r="F1928" s="26">
        <v>6.7338327603397661E-6</v>
      </c>
      <c r="G1928" s="29">
        <v>3.745242459178243E-6</v>
      </c>
      <c r="H1928" s="35"/>
      <c r="I1928" s="34"/>
      <c r="J1928" s="2"/>
    </row>
    <row r="1929" spans="1:10" hidden="1" x14ac:dyDescent="0.45">
      <c r="A1929" s="26" t="s">
        <v>401</v>
      </c>
      <c r="B1929" s="26">
        <v>2008</v>
      </c>
      <c r="C1929" s="26">
        <v>30</v>
      </c>
      <c r="D1929" s="26" t="s">
        <v>304</v>
      </c>
      <c r="E1929" s="26" t="s">
        <v>13</v>
      </c>
      <c r="F1929" s="26">
        <v>1.3560734148251782E-6</v>
      </c>
      <c r="G1929" s="29">
        <v>3.5042931658585608E-6</v>
      </c>
      <c r="H1929" s="35"/>
      <c r="I1929" s="34"/>
      <c r="J1929" s="2"/>
    </row>
    <row r="1930" spans="1:10" hidden="1" x14ac:dyDescent="0.45">
      <c r="A1930" s="24" t="s">
        <v>133</v>
      </c>
      <c r="B1930" s="24">
        <v>1981</v>
      </c>
      <c r="C1930" s="24">
        <v>25</v>
      </c>
      <c r="D1930" s="24" t="s">
        <v>43</v>
      </c>
      <c r="E1930" s="24" t="s">
        <v>13</v>
      </c>
      <c r="F1930" s="24">
        <v>8.147405021921819E-8</v>
      </c>
      <c r="G1930" s="25">
        <v>3.4579567327513232E-6</v>
      </c>
      <c r="H1930" s="25"/>
      <c r="I1930" s="25"/>
      <c r="J1930" s="2"/>
    </row>
    <row r="1931" spans="1:10" hidden="1" x14ac:dyDescent="0.45">
      <c r="A1931" s="26" t="s">
        <v>691</v>
      </c>
      <c r="B1931" s="26">
        <v>2010</v>
      </c>
      <c r="C1931" s="26">
        <v>24</v>
      </c>
      <c r="D1931" s="26" t="s">
        <v>94</v>
      </c>
      <c r="E1931" s="26" t="s">
        <v>13</v>
      </c>
      <c r="F1931" s="26">
        <v>7.8170602152800802E-6</v>
      </c>
      <c r="G1931" s="29">
        <v>3.0898340579404495E-6</v>
      </c>
      <c r="H1931" s="35"/>
      <c r="I1931" s="34"/>
      <c r="J1931" s="2"/>
    </row>
    <row r="1932" spans="1:10" hidden="1" x14ac:dyDescent="0.45">
      <c r="A1932" s="24" t="s">
        <v>291</v>
      </c>
      <c r="B1932" s="24">
        <v>1987</v>
      </c>
      <c r="C1932" s="24">
        <v>40</v>
      </c>
      <c r="D1932" s="24" t="s">
        <v>59</v>
      </c>
      <c r="E1932" s="24" t="s">
        <v>13</v>
      </c>
      <c r="F1932" s="24">
        <v>8.5101278058531943E-6</v>
      </c>
      <c r="G1932" s="25">
        <v>2.9027773497554931E-6</v>
      </c>
      <c r="H1932" s="25"/>
      <c r="I1932" s="25"/>
      <c r="J1932" s="2"/>
    </row>
    <row r="1933" spans="1:10" hidden="1" x14ac:dyDescent="0.45">
      <c r="A1933" s="26" t="s">
        <v>383</v>
      </c>
      <c r="B1933" s="26">
        <v>2010</v>
      </c>
      <c r="C1933" s="26">
        <v>26</v>
      </c>
      <c r="D1933" s="26" t="s">
        <v>22</v>
      </c>
      <c r="E1933" s="26" t="s">
        <v>13</v>
      </c>
      <c r="F1933" s="26">
        <v>7.0804868062499315E-6</v>
      </c>
      <c r="G1933" s="29">
        <v>2.7986901313597191E-6</v>
      </c>
      <c r="H1933" s="35"/>
      <c r="I1933" s="34"/>
      <c r="J1933" s="2"/>
    </row>
    <row r="1934" spans="1:10" hidden="1" x14ac:dyDescent="0.45">
      <c r="A1934" s="26" t="s">
        <v>361</v>
      </c>
      <c r="B1934" s="26">
        <v>1999</v>
      </c>
      <c r="C1934" s="26">
        <v>32</v>
      </c>
      <c r="D1934" s="26" t="s">
        <v>235</v>
      </c>
      <c r="E1934" s="26" t="s">
        <v>13</v>
      </c>
      <c r="F1934" s="26">
        <v>9.2624343304809693E-6</v>
      </c>
      <c r="G1934" s="29">
        <v>2.6705126055095479E-6</v>
      </c>
      <c r="H1934" s="35"/>
      <c r="I1934" s="34"/>
      <c r="J1934" s="2"/>
    </row>
    <row r="1935" spans="1:10" hidden="1" x14ac:dyDescent="0.45">
      <c r="A1935" s="26" t="s">
        <v>1021</v>
      </c>
      <c r="B1935" s="26">
        <v>2018</v>
      </c>
      <c r="C1935" s="26">
        <v>28</v>
      </c>
      <c r="D1935" s="26" t="s">
        <v>304</v>
      </c>
      <c r="E1935" s="26" t="s">
        <v>13</v>
      </c>
      <c r="F1935" s="26">
        <v>9.8617427100199274E-6</v>
      </c>
      <c r="G1935" s="29">
        <v>2.4909063297798426E-6</v>
      </c>
      <c r="H1935" s="35"/>
      <c r="I1935" s="34"/>
      <c r="J1935" s="2"/>
    </row>
    <row r="1936" spans="1:10" hidden="1" x14ac:dyDescent="0.45">
      <c r="A1936" s="24" t="s">
        <v>803</v>
      </c>
      <c r="B1936" s="24">
        <v>1986</v>
      </c>
      <c r="C1936" s="24">
        <v>28</v>
      </c>
      <c r="D1936" s="24" t="s">
        <v>158</v>
      </c>
      <c r="E1936" s="24" t="s">
        <v>13</v>
      </c>
      <c r="F1936" s="24">
        <v>5.4777776700655959E-6</v>
      </c>
      <c r="G1936" s="25">
        <v>2.2207948230734678E-6</v>
      </c>
      <c r="H1936" s="25"/>
      <c r="I1936" s="25"/>
      <c r="J1936" s="2"/>
    </row>
    <row r="1937" spans="1:10" hidden="1" x14ac:dyDescent="0.45">
      <c r="A1937" s="26" t="s">
        <v>587</v>
      </c>
      <c r="B1937" s="26">
        <v>1978</v>
      </c>
      <c r="C1937" s="26">
        <v>31</v>
      </c>
      <c r="D1937" s="26" t="s">
        <v>117</v>
      </c>
      <c r="E1937" s="26" t="s">
        <v>17</v>
      </c>
      <c r="F1937" s="26">
        <v>2.254472015093656E-6</v>
      </c>
      <c r="G1937" s="27">
        <v>2.2035624502489526E-6</v>
      </c>
      <c r="H1937" s="27"/>
      <c r="I1937" s="27"/>
      <c r="J1937" s="2"/>
    </row>
    <row r="1938" spans="1:10" x14ac:dyDescent="0.45">
      <c r="A1938" s="26" t="s">
        <v>967</v>
      </c>
      <c r="B1938" s="26">
        <v>2022</v>
      </c>
      <c r="C1938" s="26">
        <v>31</v>
      </c>
      <c r="D1938" s="26" t="s">
        <v>317</v>
      </c>
      <c r="E1938" s="26" t="s">
        <v>17</v>
      </c>
      <c r="F1938" s="26">
        <v>1.9974218391717046E-5</v>
      </c>
      <c r="G1938" s="29">
        <v>8.7078094799109882E-6</v>
      </c>
      <c r="H1938" s="35"/>
      <c r="I1938" s="34"/>
      <c r="J1938" s="2"/>
    </row>
    <row r="1939" spans="1:10" x14ac:dyDescent="0.45">
      <c r="A1939" s="26" t="s">
        <v>967</v>
      </c>
      <c r="B1939" s="26">
        <v>2022</v>
      </c>
      <c r="C1939" s="26">
        <v>31</v>
      </c>
      <c r="D1939" s="26" t="s">
        <v>317</v>
      </c>
      <c r="E1939" s="26" t="s">
        <v>17</v>
      </c>
      <c r="F1939" s="26">
        <v>1.9974218391717046E-5</v>
      </c>
      <c r="G1939" s="29">
        <v>8.7078094799109882E-6</v>
      </c>
      <c r="H1939" s="35"/>
      <c r="I1939" s="34"/>
      <c r="J1939" s="2"/>
    </row>
    <row r="1940" spans="1:10" hidden="1" x14ac:dyDescent="0.45">
      <c r="A1940" s="26" t="s">
        <v>693</v>
      </c>
      <c r="B1940" s="26">
        <v>2005</v>
      </c>
      <c r="C1940" s="26">
        <v>34</v>
      </c>
      <c r="D1940" s="26" t="s">
        <v>317</v>
      </c>
      <c r="E1940" s="26" t="s">
        <v>17</v>
      </c>
      <c r="F1940" s="26">
        <v>4.4212997025821983E-6</v>
      </c>
      <c r="G1940" s="29">
        <v>2.0893887417166923E-6</v>
      </c>
      <c r="H1940" s="35"/>
      <c r="I1940" s="34"/>
      <c r="J1940" s="2"/>
    </row>
    <row r="1941" spans="1:10" hidden="1" x14ac:dyDescent="0.45">
      <c r="A1941" s="26" t="s">
        <v>626</v>
      </c>
      <c r="B1941" s="26">
        <v>1955</v>
      </c>
      <c r="C1941" s="26">
        <v>27</v>
      </c>
      <c r="D1941" s="26" t="s">
        <v>22</v>
      </c>
      <c r="E1941" s="26" t="s">
        <v>13</v>
      </c>
      <c r="F1941" s="26">
        <v>3.8971830772275224E-6</v>
      </c>
      <c r="G1941" s="27">
        <v>2.0423018176716751E-6</v>
      </c>
      <c r="H1941" s="27"/>
      <c r="I1941" s="27"/>
      <c r="J1941" s="2"/>
    </row>
    <row r="1942" spans="1:10" hidden="1" x14ac:dyDescent="0.45">
      <c r="A1942" s="26" t="s">
        <v>361</v>
      </c>
      <c r="B1942" s="26">
        <v>1997</v>
      </c>
      <c r="C1942" s="26">
        <v>30</v>
      </c>
      <c r="D1942" s="26" t="s">
        <v>19</v>
      </c>
      <c r="E1942" s="26" t="s">
        <v>17</v>
      </c>
      <c r="F1942" s="26">
        <v>7.3574340957658776E-6</v>
      </c>
      <c r="G1942" s="29">
        <v>2.0104957332887113E-6</v>
      </c>
      <c r="H1942" s="35"/>
      <c r="I1942" s="34"/>
      <c r="J1942" s="2"/>
    </row>
    <row r="1943" spans="1:10" hidden="1" x14ac:dyDescent="0.45">
      <c r="A1943" s="26" t="s">
        <v>361</v>
      </c>
      <c r="B1943" s="26">
        <v>1997</v>
      </c>
      <c r="C1943" s="26">
        <v>30</v>
      </c>
      <c r="D1943" s="26" t="s">
        <v>19</v>
      </c>
      <c r="E1943" s="26" t="s">
        <v>17</v>
      </c>
      <c r="F1943" s="26">
        <v>7.3574340957658776E-6</v>
      </c>
      <c r="G1943" s="29">
        <v>2.0104957332887113E-6</v>
      </c>
      <c r="H1943" s="35"/>
      <c r="I1943" s="34"/>
      <c r="J1943" s="2"/>
    </row>
    <row r="1944" spans="1:10" hidden="1" x14ac:dyDescent="0.45">
      <c r="A1944" s="26" t="s">
        <v>983</v>
      </c>
      <c r="B1944" s="26">
        <v>2006</v>
      </c>
      <c r="C1944" s="26">
        <v>29</v>
      </c>
      <c r="D1944" s="26" t="s">
        <v>59</v>
      </c>
      <c r="E1944" s="26" t="s">
        <v>13</v>
      </c>
      <c r="F1944" s="26">
        <v>9.6363376086409287E-7</v>
      </c>
      <c r="G1944" s="29">
        <v>1.9369971422481957E-6</v>
      </c>
      <c r="H1944" s="35"/>
      <c r="I1944" s="34"/>
      <c r="J1944" s="2"/>
    </row>
    <row r="1945" spans="1:10" hidden="1" x14ac:dyDescent="0.45">
      <c r="A1945" s="26" t="s">
        <v>983</v>
      </c>
      <c r="B1945" s="26">
        <v>2006</v>
      </c>
      <c r="C1945" s="26">
        <v>29</v>
      </c>
      <c r="D1945" s="26" t="s">
        <v>59</v>
      </c>
      <c r="E1945" s="26" t="s">
        <v>13</v>
      </c>
      <c r="F1945" s="26">
        <v>9.6363376086409287E-7</v>
      </c>
      <c r="G1945" s="29">
        <v>1.9369971422481957E-6</v>
      </c>
      <c r="H1945" s="35"/>
      <c r="I1945" s="34"/>
      <c r="J1945" s="2"/>
    </row>
    <row r="1946" spans="1:10" hidden="1" x14ac:dyDescent="0.45">
      <c r="A1946" s="24" t="s">
        <v>322</v>
      </c>
      <c r="B1946" s="24">
        <v>1951</v>
      </c>
      <c r="C1946" s="24">
        <v>35</v>
      </c>
      <c r="D1946" s="24" t="s">
        <v>233</v>
      </c>
      <c r="E1946" s="24" t="s">
        <v>17</v>
      </c>
      <c r="F1946" s="24">
        <v>4.0659522992561796E-6</v>
      </c>
      <c r="G1946" s="25">
        <v>1.7668817985291707E-6</v>
      </c>
      <c r="H1946" s="25"/>
      <c r="I1946" s="25"/>
      <c r="J1946" s="2"/>
    </row>
    <row r="1947" spans="1:10" hidden="1" x14ac:dyDescent="0.45">
      <c r="A1947" s="26" t="s">
        <v>963</v>
      </c>
      <c r="B1947" s="26">
        <v>2004</v>
      </c>
      <c r="C1947" s="26">
        <v>27</v>
      </c>
      <c r="D1947" s="26" t="s">
        <v>301</v>
      </c>
      <c r="E1947" s="26" t="s">
        <v>17</v>
      </c>
      <c r="F1947" s="26">
        <v>5.8041958953272515E-6</v>
      </c>
      <c r="G1947" s="29">
        <v>1.5945361661444298E-6</v>
      </c>
      <c r="H1947" s="35"/>
      <c r="I1947" s="34"/>
      <c r="J1947" s="2"/>
    </row>
    <row r="1948" spans="1:10" hidden="1" x14ac:dyDescent="0.45">
      <c r="A1948" s="26" t="s">
        <v>963</v>
      </c>
      <c r="B1948" s="26">
        <v>2004</v>
      </c>
      <c r="C1948" s="26">
        <v>27</v>
      </c>
      <c r="D1948" s="26" t="s">
        <v>301</v>
      </c>
      <c r="E1948" s="26" t="s">
        <v>17</v>
      </c>
      <c r="F1948" s="26">
        <v>5.8041958953272515E-6</v>
      </c>
      <c r="G1948" s="29">
        <v>1.5945361661444298E-6</v>
      </c>
      <c r="H1948" s="35"/>
      <c r="I1948" s="34"/>
      <c r="J1948" s="2"/>
    </row>
    <row r="1949" spans="1:10" hidden="1" x14ac:dyDescent="0.45">
      <c r="A1949" s="26" t="s">
        <v>326</v>
      </c>
      <c r="B1949" s="26">
        <v>2001</v>
      </c>
      <c r="C1949" s="26">
        <v>24</v>
      </c>
      <c r="D1949" s="26" t="s">
        <v>19</v>
      </c>
      <c r="E1949" s="26" t="s">
        <v>17</v>
      </c>
      <c r="F1949" s="26">
        <v>8.6131242899423556E-6</v>
      </c>
      <c r="G1949" s="29">
        <v>1.4256850855227883E-6</v>
      </c>
      <c r="H1949" s="35"/>
      <c r="I1949" s="34"/>
      <c r="J1949" s="2"/>
    </row>
    <row r="1950" spans="1:10" hidden="1" x14ac:dyDescent="0.45">
      <c r="A1950" s="26" t="s">
        <v>411</v>
      </c>
      <c r="B1950" s="26">
        <v>2015</v>
      </c>
      <c r="C1950" s="26">
        <v>25</v>
      </c>
      <c r="D1950" s="26" t="s">
        <v>304</v>
      </c>
      <c r="E1950" s="26" t="s">
        <v>13</v>
      </c>
      <c r="F1950" s="26">
        <v>4.6969792864655925E-6</v>
      </c>
      <c r="G1950" s="29">
        <v>1.3997899728104263E-6</v>
      </c>
      <c r="H1950" s="35"/>
      <c r="I1950" s="34"/>
      <c r="J1950" s="2"/>
    </row>
    <row r="1951" spans="1:10" hidden="1" x14ac:dyDescent="0.45">
      <c r="A1951" s="26" t="s">
        <v>383</v>
      </c>
      <c r="B1951" s="26">
        <v>2017</v>
      </c>
      <c r="C1951" s="26">
        <v>33</v>
      </c>
      <c r="D1951" s="26" t="s">
        <v>22</v>
      </c>
      <c r="E1951" s="26" t="s">
        <v>13</v>
      </c>
      <c r="F1951" s="26">
        <v>2.5881872058861961E-6</v>
      </c>
      <c r="G1951" s="29">
        <v>1.3166053541340762E-6</v>
      </c>
      <c r="H1951" s="35"/>
      <c r="I1951" s="34"/>
      <c r="J1951" s="2"/>
    </row>
    <row r="1952" spans="1:10" hidden="1" x14ac:dyDescent="0.45">
      <c r="A1952" s="26" t="s">
        <v>383</v>
      </c>
      <c r="B1952" s="26">
        <v>2017</v>
      </c>
      <c r="C1952" s="26">
        <v>33</v>
      </c>
      <c r="D1952" s="26" t="s">
        <v>22</v>
      </c>
      <c r="E1952" s="26" t="s">
        <v>13</v>
      </c>
      <c r="F1952" s="26">
        <v>2.5881872058861961E-6</v>
      </c>
      <c r="G1952" s="29">
        <v>1.3166053541340762E-6</v>
      </c>
      <c r="H1952" s="35"/>
      <c r="I1952" s="34"/>
      <c r="J1952" s="2"/>
    </row>
    <row r="1953" spans="1:10" hidden="1" x14ac:dyDescent="0.45">
      <c r="A1953" s="26" t="s">
        <v>980</v>
      </c>
      <c r="B1953" s="26">
        <v>2013</v>
      </c>
      <c r="C1953" s="26">
        <v>26</v>
      </c>
      <c r="D1953" s="26" t="s">
        <v>55</v>
      </c>
      <c r="E1953" s="26" t="s">
        <v>13</v>
      </c>
      <c r="F1953" s="26">
        <v>3.8356283840263146E-6</v>
      </c>
      <c r="G1953" s="29">
        <v>1.2059025086049928E-6</v>
      </c>
      <c r="H1953" s="35"/>
      <c r="I1953" s="34"/>
      <c r="J1953" s="2"/>
    </row>
    <row r="1954" spans="1:10" hidden="1" x14ac:dyDescent="0.45">
      <c r="A1954" s="24" t="s">
        <v>412</v>
      </c>
      <c r="B1954" s="24">
        <v>1973</v>
      </c>
      <c r="C1954" s="24">
        <v>29</v>
      </c>
      <c r="D1954" s="24" t="s">
        <v>127</v>
      </c>
      <c r="E1954" s="24" t="s">
        <v>13</v>
      </c>
      <c r="F1954" s="24">
        <v>1.2056791198340965E-6</v>
      </c>
      <c r="G1954" s="25">
        <v>1.180690703935838E-6</v>
      </c>
      <c r="H1954" s="25"/>
      <c r="I1954" s="25"/>
      <c r="J1954" s="2"/>
    </row>
    <row r="1955" spans="1:10" hidden="1" x14ac:dyDescent="0.45">
      <c r="A1955" s="26" t="s">
        <v>412</v>
      </c>
      <c r="B1955" s="26">
        <v>1973</v>
      </c>
      <c r="C1955" s="26">
        <v>29</v>
      </c>
      <c r="D1955" s="26" t="s">
        <v>127</v>
      </c>
      <c r="E1955" s="26" t="s">
        <v>13</v>
      </c>
      <c r="F1955" s="26">
        <v>1.2056791198340965E-6</v>
      </c>
      <c r="G1955" s="27">
        <v>1.180690703935838E-6</v>
      </c>
      <c r="H1955" s="27"/>
      <c r="I1955" s="27"/>
      <c r="J1955" s="2"/>
    </row>
    <row r="1956" spans="1:10" x14ac:dyDescent="0.45">
      <c r="A1956" s="26" t="s">
        <v>629</v>
      </c>
      <c r="B1956" s="26">
        <v>2022</v>
      </c>
      <c r="C1956" s="26">
        <v>26</v>
      </c>
      <c r="D1956" s="26" t="s">
        <v>117</v>
      </c>
      <c r="E1956" s="26" t="s">
        <v>17</v>
      </c>
      <c r="F1956" s="26">
        <v>2.3271162864976578E-6</v>
      </c>
      <c r="G1956" s="29">
        <v>1.0145120506353688E-6</v>
      </c>
      <c r="H1956" s="35"/>
      <c r="I1956" s="34"/>
      <c r="J1956" s="2"/>
    </row>
    <row r="1957" spans="1:10" hidden="1" x14ac:dyDescent="0.45">
      <c r="A1957" s="26" t="s">
        <v>1006</v>
      </c>
      <c r="B1957" s="26">
        <v>1982</v>
      </c>
      <c r="C1957" s="26">
        <v>33</v>
      </c>
      <c r="D1957" s="26" t="s">
        <v>37</v>
      </c>
      <c r="E1957" s="26" t="s">
        <v>17</v>
      </c>
      <c r="F1957" s="26">
        <v>8.6591833341127235E-7</v>
      </c>
      <c r="G1957" s="27">
        <v>7.2731808170387427E-7</v>
      </c>
      <c r="H1957" s="27"/>
      <c r="I1957" s="27"/>
      <c r="J1957" s="2"/>
    </row>
    <row r="1958" spans="1:10" hidden="1" x14ac:dyDescent="0.45">
      <c r="A1958" s="26" t="s">
        <v>971</v>
      </c>
      <c r="B1958" s="26">
        <v>2021</v>
      </c>
      <c r="C1958" s="26">
        <v>29</v>
      </c>
      <c r="D1958" s="26" t="s">
        <v>40</v>
      </c>
      <c r="E1958" s="26" t="s">
        <v>13</v>
      </c>
      <c r="F1958" s="26">
        <v>1.2079704416243829E-6</v>
      </c>
      <c r="G1958" s="29">
        <v>7.0807585078046188E-7</v>
      </c>
      <c r="H1958" s="35"/>
      <c r="I1958" s="34"/>
      <c r="J1958" s="2"/>
    </row>
    <row r="1959" spans="1:10" hidden="1" x14ac:dyDescent="0.45">
      <c r="A1959" s="26" t="s">
        <v>971</v>
      </c>
      <c r="B1959" s="26">
        <v>2021</v>
      </c>
      <c r="C1959" s="26">
        <v>29</v>
      </c>
      <c r="D1959" s="26" t="s">
        <v>40</v>
      </c>
      <c r="E1959" s="26" t="s">
        <v>13</v>
      </c>
      <c r="F1959" s="26">
        <v>1.2079704416243829E-6</v>
      </c>
      <c r="G1959" s="29">
        <v>7.0807585078046188E-7</v>
      </c>
      <c r="H1959" s="35"/>
      <c r="I1959" s="34"/>
      <c r="J1959" s="2"/>
    </row>
    <row r="1960" spans="1:10" hidden="1" x14ac:dyDescent="0.45">
      <c r="A1960" s="24" t="s">
        <v>318</v>
      </c>
      <c r="B1960" s="24">
        <v>1993</v>
      </c>
      <c r="C1960" s="24">
        <v>26</v>
      </c>
      <c r="D1960" s="24" t="s">
        <v>40</v>
      </c>
      <c r="E1960" s="24" t="s">
        <v>13</v>
      </c>
      <c r="F1960" s="24">
        <v>2.5411944544365399E-6</v>
      </c>
      <c r="G1960" s="25">
        <v>7.0069599642416128E-7</v>
      </c>
      <c r="H1960" s="25"/>
      <c r="I1960" s="25"/>
      <c r="J1960" s="2"/>
    </row>
    <row r="1961" spans="1:10" hidden="1" x14ac:dyDescent="0.45">
      <c r="A1961" s="26" t="s">
        <v>937</v>
      </c>
      <c r="B1961" s="26">
        <v>1983</v>
      </c>
      <c r="C1961" s="26">
        <v>26</v>
      </c>
      <c r="D1961" s="26" t="s">
        <v>62</v>
      </c>
      <c r="E1961" s="26" t="s">
        <v>17</v>
      </c>
      <c r="F1961" s="26">
        <v>9.9840991880013E-7</v>
      </c>
      <c r="G1961" s="27">
        <v>5.8553738491845977E-7</v>
      </c>
      <c r="H1961" s="27"/>
      <c r="I1961" s="27"/>
      <c r="J1961" s="2"/>
    </row>
    <row r="1962" spans="1:10" hidden="1" x14ac:dyDescent="0.45">
      <c r="A1962" s="24" t="s">
        <v>744</v>
      </c>
      <c r="B1962" s="24">
        <v>1977</v>
      </c>
      <c r="C1962" s="24">
        <v>26</v>
      </c>
      <c r="D1962" s="24" t="s">
        <v>70</v>
      </c>
      <c r="E1962" s="24" t="s">
        <v>13</v>
      </c>
      <c r="F1962" s="24">
        <v>7.6342064467006775E-7</v>
      </c>
      <c r="G1962" s="25">
        <v>5.0721638387852576E-7</v>
      </c>
      <c r="H1962" s="25"/>
      <c r="I1962" s="25"/>
      <c r="J1962" s="2"/>
    </row>
    <row r="1963" spans="1:10" hidden="1" x14ac:dyDescent="0.45">
      <c r="A1963" s="26" t="s">
        <v>744</v>
      </c>
      <c r="B1963" s="26">
        <v>1977</v>
      </c>
      <c r="C1963" s="26">
        <v>26</v>
      </c>
      <c r="D1963" s="26" t="s">
        <v>70</v>
      </c>
      <c r="E1963" s="26" t="s">
        <v>13</v>
      </c>
      <c r="F1963" s="26">
        <v>7.6342064467006775E-7</v>
      </c>
      <c r="G1963" s="27">
        <v>5.0721638387852576E-7</v>
      </c>
      <c r="H1963" s="27"/>
      <c r="I1963" s="27"/>
      <c r="J1963" s="2"/>
    </row>
    <row r="1964" spans="1:10" hidden="1" x14ac:dyDescent="0.45">
      <c r="A1964" s="26" t="s">
        <v>796</v>
      </c>
      <c r="B1964" s="26">
        <v>2004</v>
      </c>
      <c r="C1964" s="26">
        <v>26</v>
      </c>
      <c r="D1964" s="26" t="s">
        <v>55</v>
      </c>
      <c r="E1964" s="26" t="s">
        <v>13</v>
      </c>
      <c r="F1964" s="26">
        <v>8.017898321140108E-7</v>
      </c>
      <c r="G1964" s="29">
        <v>4.2573774443660024E-7</v>
      </c>
      <c r="H1964" s="35"/>
      <c r="I1964" s="34"/>
      <c r="J1964" s="2"/>
    </row>
    <row r="1965" spans="1:10" hidden="1" x14ac:dyDescent="0.45">
      <c r="A1965" s="26" t="s">
        <v>787</v>
      </c>
      <c r="B1965" s="26">
        <v>2014</v>
      </c>
      <c r="C1965" s="26">
        <v>25</v>
      </c>
      <c r="D1965" s="26" t="s">
        <v>313</v>
      </c>
      <c r="E1965" s="26" t="s">
        <v>17</v>
      </c>
      <c r="F1965" s="26">
        <v>4.0070262086866681E-7</v>
      </c>
      <c r="G1965" s="29">
        <v>4.1481879725908248E-7</v>
      </c>
      <c r="H1965" s="35"/>
      <c r="I1965" s="34"/>
      <c r="J1965" s="2"/>
    </row>
    <row r="1966" spans="1:10" hidden="1" x14ac:dyDescent="0.45">
      <c r="A1966" s="26" t="s">
        <v>710</v>
      </c>
      <c r="B1966" s="26">
        <v>1994</v>
      </c>
      <c r="C1966" s="26">
        <v>27</v>
      </c>
      <c r="D1966" s="26" t="s">
        <v>301</v>
      </c>
      <c r="E1966" s="26" t="s">
        <v>17</v>
      </c>
      <c r="F1966" s="26">
        <v>4.6679522191182112E-7</v>
      </c>
      <c r="G1966" s="29">
        <v>3.3917087806144149E-7</v>
      </c>
      <c r="H1966" s="35"/>
      <c r="I1966" s="34"/>
      <c r="J1966" s="2"/>
    </row>
    <row r="1967" spans="1:10" hidden="1" x14ac:dyDescent="0.45">
      <c r="A1967" s="26" t="s">
        <v>389</v>
      </c>
      <c r="B1967" s="26">
        <v>1980</v>
      </c>
      <c r="C1967" s="26">
        <v>25</v>
      </c>
      <c r="D1967" s="26" t="s">
        <v>117</v>
      </c>
      <c r="E1967" s="26" t="s">
        <v>17</v>
      </c>
      <c r="F1967" s="26">
        <v>2.2698929876734482E-7</v>
      </c>
      <c r="G1967" s="27">
        <v>2.1577670534231585E-7</v>
      </c>
      <c r="H1967" s="27"/>
      <c r="I1967" s="27"/>
      <c r="J1967" s="2"/>
    </row>
    <row r="1968" spans="1:10" hidden="1" x14ac:dyDescent="0.45">
      <c r="A1968" s="24" t="s">
        <v>389</v>
      </c>
      <c r="B1968" s="24">
        <v>1980</v>
      </c>
      <c r="C1968" s="24">
        <v>25</v>
      </c>
      <c r="D1968" s="24" t="s">
        <v>117</v>
      </c>
      <c r="E1968" s="24" t="s">
        <v>17</v>
      </c>
      <c r="F1968" s="24">
        <v>2.2698929876734482E-7</v>
      </c>
      <c r="G1968" s="25">
        <v>2.1577670534231585E-7</v>
      </c>
      <c r="H1968" s="25"/>
      <c r="I1968" s="25"/>
      <c r="J1968" s="2"/>
    </row>
    <row r="1969" spans="1:10" hidden="1" x14ac:dyDescent="0.45">
      <c r="A1969" s="26" t="s">
        <v>760</v>
      </c>
      <c r="B1969" s="26">
        <v>1968</v>
      </c>
      <c r="C1969" s="26">
        <v>27</v>
      </c>
      <c r="D1969" s="26" t="s">
        <v>62</v>
      </c>
      <c r="E1969" s="26" t="s">
        <v>17</v>
      </c>
      <c r="F1969" s="26">
        <v>3.5699438172115716E-7</v>
      </c>
      <c r="G1969" s="27">
        <v>2.1439490324333211E-7</v>
      </c>
      <c r="H1969" s="27"/>
      <c r="I1969" s="27"/>
      <c r="J1969" s="2"/>
    </row>
    <row r="1970" spans="1:10" hidden="1" x14ac:dyDescent="0.45">
      <c r="A1970" s="24" t="s">
        <v>520</v>
      </c>
      <c r="B1970" s="24">
        <v>1979</v>
      </c>
      <c r="C1970" s="24">
        <v>29</v>
      </c>
      <c r="D1970" s="24" t="s">
        <v>28</v>
      </c>
      <c r="E1970" s="24" t="s">
        <v>17</v>
      </c>
      <c r="F1970" s="24">
        <v>1.7877746683119013E-7</v>
      </c>
      <c r="G1970" s="25">
        <v>1.876372592361848E-7</v>
      </c>
      <c r="H1970" s="25"/>
      <c r="I1970" s="25"/>
      <c r="J1970" s="2"/>
    </row>
    <row r="1971" spans="1:10" hidden="1" x14ac:dyDescent="0.45">
      <c r="A1971" s="26" t="s">
        <v>520</v>
      </c>
      <c r="B1971" s="26">
        <v>1979</v>
      </c>
      <c r="C1971" s="26">
        <v>29</v>
      </c>
      <c r="D1971" s="26" t="s">
        <v>28</v>
      </c>
      <c r="E1971" s="26" t="s">
        <v>17</v>
      </c>
      <c r="F1971" s="26">
        <v>1.7877746683119013E-7</v>
      </c>
      <c r="G1971" s="27">
        <v>1.876372592361848E-7</v>
      </c>
      <c r="H1971" s="27"/>
      <c r="I1971" s="27"/>
      <c r="J1971" s="2"/>
    </row>
    <row r="1972" spans="1:10" hidden="1" x14ac:dyDescent="0.45">
      <c r="A1972" s="26" t="s">
        <v>1001</v>
      </c>
      <c r="B1972" s="26">
        <v>2012</v>
      </c>
      <c r="C1972" s="26">
        <v>28</v>
      </c>
      <c r="D1972" s="26" t="s">
        <v>76</v>
      </c>
      <c r="E1972" s="26" t="s">
        <v>13</v>
      </c>
      <c r="F1972" s="26">
        <v>4.7612914762381784E-7</v>
      </c>
      <c r="G1972" s="29">
        <v>1.6759306690600443E-7</v>
      </c>
      <c r="H1972" s="35"/>
      <c r="I1972" s="34"/>
      <c r="J1972" s="2"/>
    </row>
    <row r="1973" spans="1:10" hidden="1" x14ac:dyDescent="0.45">
      <c r="A1973" s="26" t="s">
        <v>978</v>
      </c>
      <c r="B1973" s="26">
        <v>1969</v>
      </c>
      <c r="C1973" s="26">
        <v>27</v>
      </c>
      <c r="D1973" s="26" t="s">
        <v>604</v>
      </c>
      <c r="E1973" s="26" t="s">
        <v>13</v>
      </c>
      <c r="F1973" s="26">
        <v>5.6125372208278866E-7</v>
      </c>
      <c r="G1973" s="27">
        <v>1.3286384561608778E-7</v>
      </c>
      <c r="H1973" s="27"/>
      <c r="I1973" s="27"/>
      <c r="J1973" s="2"/>
    </row>
    <row r="1974" spans="1:10" hidden="1" x14ac:dyDescent="0.45">
      <c r="A1974" s="24" t="s">
        <v>978</v>
      </c>
      <c r="B1974" s="24">
        <v>1969</v>
      </c>
      <c r="C1974" s="24">
        <v>27</v>
      </c>
      <c r="D1974" s="24" t="s">
        <v>604</v>
      </c>
      <c r="E1974" s="24" t="s">
        <v>13</v>
      </c>
      <c r="F1974" s="24">
        <v>5.6125372208278866E-7</v>
      </c>
      <c r="G1974" s="25">
        <v>1.3286384561608778E-7</v>
      </c>
      <c r="H1974" s="25"/>
      <c r="I1974" s="25"/>
      <c r="J1974" s="2"/>
    </row>
    <row r="1975" spans="1:10" hidden="1" x14ac:dyDescent="0.45">
      <c r="A1975" s="26" t="s">
        <v>116</v>
      </c>
      <c r="B1975" s="26">
        <v>1989</v>
      </c>
      <c r="C1975" s="26">
        <v>26</v>
      </c>
      <c r="D1975" s="26" t="s">
        <v>46</v>
      </c>
      <c r="E1975" s="26" t="s">
        <v>17</v>
      </c>
      <c r="F1975" s="26">
        <v>2.3834611474523449E-7</v>
      </c>
      <c r="G1975" s="27">
        <v>6.8469005674096779E-8</v>
      </c>
      <c r="H1975" s="27"/>
      <c r="I1975" s="27"/>
      <c r="J1975" s="2"/>
    </row>
    <row r="1976" spans="1:10" hidden="1" x14ac:dyDescent="0.45">
      <c r="A1976" s="24" t="s">
        <v>480</v>
      </c>
      <c r="B1976" s="24">
        <v>1976</v>
      </c>
      <c r="C1976" s="24">
        <v>21</v>
      </c>
      <c r="D1976" s="24" t="s">
        <v>22</v>
      </c>
      <c r="E1976" s="24" t="s">
        <v>13</v>
      </c>
      <c r="F1976" s="24">
        <v>5.6205976901261822E-8</v>
      </c>
      <c r="G1976" s="25">
        <v>5.1395181072455992E-8</v>
      </c>
      <c r="H1976" s="25"/>
      <c r="I1976" s="25"/>
      <c r="J1976" s="2"/>
    </row>
    <row r="1977" spans="1:10" hidden="1" x14ac:dyDescent="0.45">
      <c r="A1977" s="26" t="s">
        <v>1138</v>
      </c>
      <c r="B1977" s="26">
        <v>1956</v>
      </c>
      <c r="C1977" s="26">
        <v>23</v>
      </c>
      <c r="D1977" s="26" t="s">
        <v>235</v>
      </c>
      <c r="E1977" s="26" t="s">
        <v>13</v>
      </c>
      <c r="F1977" s="26">
        <v>5.0738727413460609E-8</v>
      </c>
      <c r="G1977" s="27">
        <v>4.7622254026408293E-8</v>
      </c>
      <c r="H1977" s="27"/>
      <c r="I1977" s="27"/>
      <c r="J1977" s="2"/>
    </row>
    <row r="1978" spans="1:10" hidden="1" x14ac:dyDescent="0.45">
      <c r="A1978" s="26" t="s">
        <v>411</v>
      </c>
      <c r="B1978" s="26">
        <v>2016</v>
      </c>
      <c r="C1978" s="26">
        <v>26</v>
      </c>
      <c r="D1978" s="26" t="s">
        <v>304</v>
      </c>
      <c r="E1978" s="26" t="s">
        <v>13</v>
      </c>
      <c r="F1978" s="26">
        <v>1.8012808239191409E-7</v>
      </c>
      <c r="G1978" s="29">
        <v>4.0288360997761142E-8</v>
      </c>
      <c r="H1978" s="35"/>
      <c r="I1978" s="34"/>
      <c r="J1978" s="2"/>
    </row>
    <row r="1979" spans="1:10" hidden="1" x14ac:dyDescent="0.45">
      <c r="A1979" s="26" t="s">
        <v>1004</v>
      </c>
      <c r="B1979" s="26">
        <v>2017</v>
      </c>
      <c r="C1979" s="26">
        <v>23</v>
      </c>
      <c r="D1979" s="26" t="s">
        <v>76</v>
      </c>
      <c r="E1979" s="26" t="s">
        <v>13</v>
      </c>
      <c r="F1979" s="26">
        <v>6.6799784666228365E-8</v>
      </c>
      <c r="G1979" s="29">
        <v>3.3980909088238029E-8</v>
      </c>
      <c r="H1979" s="35"/>
      <c r="I1979" s="34"/>
      <c r="J1979" s="2"/>
    </row>
    <row r="1980" spans="1:10" hidden="1" x14ac:dyDescent="0.45">
      <c r="A1980" s="26" t="s">
        <v>968</v>
      </c>
      <c r="B1980" s="26">
        <v>2015</v>
      </c>
      <c r="C1980" s="26">
        <v>24</v>
      </c>
      <c r="D1980" s="26" t="s">
        <v>317</v>
      </c>
      <c r="E1980" s="26" t="s">
        <v>17</v>
      </c>
      <c r="F1980" s="26">
        <v>6.4036420887980194E-8</v>
      </c>
      <c r="G1980" s="29">
        <v>3.3936043254324267E-8</v>
      </c>
      <c r="H1980" s="35"/>
      <c r="I1980" s="34"/>
      <c r="J1980" s="2"/>
    </row>
    <row r="1981" spans="1:10" hidden="1" x14ac:dyDescent="0.45">
      <c r="A1981" s="26" t="s">
        <v>968</v>
      </c>
      <c r="B1981" s="26">
        <v>2015</v>
      </c>
      <c r="C1981" s="26">
        <v>24</v>
      </c>
      <c r="D1981" s="26" t="s">
        <v>317</v>
      </c>
      <c r="E1981" s="26" t="s">
        <v>17</v>
      </c>
      <c r="F1981" s="26">
        <v>6.4036420887980194E-8</v>
      </c>
      <c r="G1981" s="29">
        <v>3.3936043254324267E-8</v>
      </c>
      <c r="H1981" s="35"/>
      <c r="I1981" s="34"/>
      <c r="J1981" s="2"/>
    </row>
    <row r="1982" spans="1:10" hidden="1" x14ac:dyDescent="0.45">
      <c r="A1982" s="24" t="s">
        <v>811</v>
      </c>
      <c r="B1982" s="24">
        <v>1992</v>
      </c>
      <c r="C1982" s="24">
        <v>26</v>
      </c>
      <c r="D1982" s="24" t="s">
        <v>19</v>
      </c>
      <c r="E1982" s="24" t="s">
        <v>17</v>
      </c>
      <c r="F1982" s="24">
        <v>9.6284747367560789E-8</v>
      </c>
      <c r="G1982" s="25">
        <v>3.2309540360057733E-8</v>
      </c>
      <c r="H1982" s="25"/>
      <c r="I1982" s="25"/>
      <c r="J1982" s="2"/>
    </row>
    <row r="1983" spans="1:10" hidden="1" x14ac:dyDescent="0.45">
      <c r="A1983" s="26" t="s">
        <v>463</v>
      </c>
      <c r="B1983" s="26">
        <v>1975</v>
      </c>
      <c r="C1983" s="26">
        <v>23</v>
      </c>
      <c r="D1983" s="26" t="s">
        <v>40</v>
      </c>
      <c r="E1983" s="26" t="s">
        <v>13</v>
      </c>
      <c r="F1983" s="26">
        <v>1.3946226538520065E-8</v>
      </c>
      <c r="G1983" s="27">
        <v>1.0710189111421216E-8</v>
      </c>
      <c r="H1983" s="27"/>
      <c r="I1983" s="27"/>
      <c r="J1983" s="2"/>
    </row>
    <row r="1984" spans="1:10" hidden="1" x14ac:dyDescent="0.45">
      <c r="A1984" s="24" t="s">
        <v>389</v>
      </c>
      <c r="B1984" s="24">
        <v>1984</v>
      </c>
      <c r="C1984" s="24">
        <v>29</v>
      </c>
      <c r="D1984" s="24" t="s">
        <v>25</v>
      </c>
      <c r="E1984" s="24" t="s">
        <v>17</v>
      </c>
      <c r="F1984" s="24">
        <v>1.2425055275329929E-8</v>
      </c>
      <c r="G1984" s="25">
        <v>8.8961309872296444E-9</v>
      </c>
      <c r="H1984" s="25"/>
      <c r="I1984" s="25"/>
      <c r="J1984" s="2"/>
    </row>
    <row r="1985" spans="1:10" hidden="1" x14ac:dyDescent="0.45">
      <c r="A1985" s="26" t="s">
        <v>389</v>
      </c>
      <c r="B1985" s="26">
        <v>1982</v>
      </c>
      <c r="C1985" s="26">
        <v>27</v>
      </c>
      <c r="D1985" s="26" t="s">
        <v>25</v>
      </c>
      <c r="E1985" s="26" t="s">
        <v>17</v>
      </c>
      <c r="F1985" s="26">
        <v>7.7783537598691031E-9</v>
      </c>
      <c r="G1985" s="27">
        <v>6.5333382111857103E-9</v>
      </c>
      <c r="H1985" s="27"/>
      <c r="I1985" s="27"/>
      <c r="J1985" s="2"/>
    </row>
    <row r="1986" spans="1:10" hidden="1" x14ac:dyDescent="0.45">
      <c r="A1986" s="24" t="s">
        <v>389</v>
      </c>
      <c r="B1986" s="24">
        <v>1982</v>
      </c>
      <c r="C1986" s="24">
        <v>27</v>
      </c>
      <c r="D1986" s="24" t="s">
        <v>25</v>
      </c>
      <c r="E1986" s="24" t="s">
        <v>17</v>
      </c>
      <c r="F1986" s="24">
        <v>7.7783537598691031E-9</v>
      </c>
      <c r="G1986" s="25">
        <v>6.5333382111857103E-9</v>
      </c>
      <c r="H1986" s="25"/>
      <c r="I1986" s="25"/>
      <c r="J1986" s="2"/>
    </row>
    <row r="1987" spans="1:10" hidden="1" x14ac:dyDescent="0.45">
      <c r="A1987" s="26" t="s">
        <v>1093</v>
      </c>
      <c r="B1987" s="26">
        <v>2015</v>
      </c>
      <c r="C1987" s="26">
        <v>29</v>
      </c>
      <c r="D1987" s="26" t="s">
        <v>52</v>
      </c>
      <c r="E1987" s="26" t="s">
        <v>17</v>
      </c>
      <c r="F1987" s="26">
        <v>2.8827440731399069E-9</v>
      </c>
      <c r="G1987" s="29">
        <v>1.5277076107728805E-9</v>
      </c>
      <c r="H1987" s="35"/>
      <c r="I1987" s="34"/>
      <c r="J1987" s="2"/>
    </row>
    <row r="1988" spans="1:10" hidden="1" x14ac:dyDescent="0.45">
      <c r="A1988" s="24" t="s">
        <v>1055</v>
      </c>
      <c r="B1988" s="24">
        <v>1985</v>
      </c>
      <c r="C1988" s="24">
        <v>20</v>
      </c>
      <c r="D1988" s="24" t="s">
        <v>313</v>
      </c>
      <c r="E1988" s="24" t="s">
        <v>17</v>
      </c>
      <c r="F1988" s="24">
        <v>6.4324713933457901E-9</v>
      </c>
      <c r="G1988" s="25">
        <v>1.3989298827315619E-9</v>
      </c>
      <c r="H1988" s="25"/>
      <c r="I1988" s="25"/>
      <c r="J1988" s="2"/>
    </row>
    <row r="1989" spans="1:10" hidden="1" x14ac:dyDescent="0.45">
      <c r="A1989" s="26" t="s">
        <v>491</v>
      </c>
      <c r="B1989" s="26">
        <v>1975</v>
      </c>
      <c r="C1989" s="26">
        <v>31</v>
      </c>
      <c r="D1989" s="26" t="s">
        <v>127</v>
      </c>
      <c r="E1989" s="26" t="s">
        <v>13</v>
      </c>
      <c r="F1989" s="26">
        <v>1.8480061600698913E-11</v>
      </c>
      <c r="G1989" s="27">
        <v>1.4192007708143975E-11</v>
      </c>
      <c r="H1989" s="27"/>
      <c r="I1989" s="27"/>
      <c r="J1989" s="2"/>
    </row>
    <row r="1990" spans="1:10" hidden="1" x14ac:dyDescent="0.45">
      <c r="A1990" s="24" t="s">
        <v>491</v>
      </c>
      <c r="B1990" s="24">
        <v>1975</v>
      </c>
      <c r="C1990" s="24">
        <v>31</v>
      </c>
      <c r="D1990" s="24" t="s">
        <v>127</v>
      </c>
      <c r="E1990" s="24" t="s">
        <v>13</v>
      </c>
      <c r="F1990" s="24">
        <v>1.8480061600698913E-11</v>
      </c>
      <c r="G1990" s="25">
        <v>1.4192007708143975E-11</v>
      </c>
      <c r="H1990" s="25"/>
      <c r="I1990" s="25"/>
      <c r="J1990" s="2"/>
    </row>
    <row r="1991" spans="1:10" hidden="1" x14ac:dyDescent="0.45">
      <c r="A1991" s="26" t="s">
        <v>1062</v>
      </c>
      <c r="B1991" s="26">
        <v>1963</v>
      </c>
      <c r="C1991" s="26">
        <v>23</v>
      </c>
      <c r="D1991" s="26" t="s">
        <v>52</v>
      </c>
      <c r="E1991" s="26" t="s">
        <v>17</v>
      </c>
      <c r="F1991" s="26">
        <v>4.5044486595793393E-21</v>
      </c>
      <c r="G1991" s="27">
        <v>1.2367587528809647E-21</v>
      </c>
      <c r="H1991" s="27"/>
      <c r="I1991" s="27"/>
      <c r="J1991" s="2"/>
    </row>
    <row r="1992" spans="1:10" hidden="1" x14ac:dyDescent="0.45">
      <c r="A1992" s="24" t="s">
        <v>1080</v>
      </c>
      <c r="B1992" s="24">
        <v>1948</v>
      </c>
      <c r="C1992" s="24">
        <v>33</v>
      </c>
      <c r="D1992" s="24" t="s">
        <v>25</v>
      </c>
      <c r="E1992" s="24" t="s">
        <v>17</v>
      </c>
      <c r="F1992" s="24">
        <v>5.1130262802434183E-23</v>
      </c>
      <c r="G1992" s="25">
        <v>4.7128062614526838E-23</v>
      </c>
      <c r="H1992" s="25"/>
      <c r="I1992" s="25"/>
      <c r="J1992" s="2"/>
    </row>
    <row r="1993" spans="1:10" hidden="1" x14ac:dyDescent="0.45">
      <c r="A1993" s="26" t="s">
        <v>1058</v>
      </c>
      <c r="B1993" s="26">
        <v>1974</v>
      </c>
      <c r="C1993" s="26">
        <v>35</v>
      </c>
      <c r="D1993" s="26" t="s">
        <v>235</v>
      </c>
      <c r="E1993" s="26" t="s">
        <v>13</v>
      </c>
      <c r="F1993" s="26">
        <v>2.2137760305674025E-31</v>
      </c>
      <c r="G1993" s="27">
        <v>2.3485914771746561E-31</v>
      </c>
      <c r="H1993" s="27"/>
      <c r="I1993" s="27"/>
      <c r="J1993" s="2"/>
    </row>
    <row r="1994" spans="1:10" hidden="1" x14ac:dyDescent="0.45">
      <c r="A1994" s="24" t="s">
        <v>1058</v>
      </c>
      <c r="B1994" s="24">
        <v>1973</v>
      </c>
      <c r="C1994" s="24">
        <v>34</v>
      </c>
      <c r="D1994" s="24" t="s">
        <v>235</v>
      </c>
      <c r="E1994" s="24" t="s">
        <v>13</v>
      </c>
      <c r="F1994" s="24">
        <v>2.2137760305674025E-31</v>
      </c>
      <c r="G1994" s="25">
        <v>2.1678942074128087E-31</v>
      </c>
      <c r="H1994" s="25"/>
      <c r="I1994" s="25"/>
      <c r="J1994" s="2"/>
    </row>
    <row r="1995" spans="1:10" hidden="1" x14ac:dyDescent="0.45">
      <c r="A1995" s="26" t="s">
        <v>1058</v>
      </c>
      <c r="B1995" s="26">
        <v>1972</v>
      </c>
      <c r="C1995" s="26">
        <v>33</v>
      </c>
      <c r="D1995" s="26" t="s">
        <v>235</v>
      </c>
      <c r="E1995" s="26" t="s">
        <v>13</v>
      </c>
      <c r="F1995" s="26">
        <v>2.2137760305674025E-31</v>
      </c>
      <c r="G1995" s="27">
        <v>9.5752766917712349E-32</v>
      </c>
      <c r="H1995" s="27"/>
      <c r="I1995" s="27"/>
      <c r="J1995" s="2"/>
    </row>
    <row r="1996" spans="1:10" hidden="1" x14ac:dyDescent="0.45">
      <c r="A1996" s="24" t="s">
        <v>1058</v>
      </c>
      <c r="B1996" s="24">
        <v>1970</v>
      </c>
      <c r="C1996" s="24">
        <v>31</v>
      </c>
      <c r="D1996" s="24" t="s">
        <v>65</v>
      </c>
      <c r="E1996" s="24" t="s">
        <v>17</v>
      </c>
      <c r="F1996" s="24">
        <v>2.2137760305674025E-31</v>
      </c>
      <c r="G1996" s="25">
        <v>9.2257051626507752E-32</v>
      </c>
      <c r="H1996" s="25"/>
      <c r="I1996" s="25"/>
      <c r="J1996" s="2"/>
    </row>
    <row r="1997" spans="1:10" hidden="1" x14ac:dyDescent="0.45">
      <c r="A1997" s="26" t="s">
        <v>1056</v>
      </c>
      <c r="B1997" s="26">
        <v>1980</v>
      </c>
      <c r="C1997" s="26">
        <v>35</v>
      </c>
      <c r="D1997" s="26" t="s">
        <v>28</v>
      </c>
      <c r="E1997" s="26" t="s">
        <v>17</v>
      </c>
      <c r="F1997" s="26">
        <v>2.5768134449142183E-33</v>
      </c>
      <c r="G1997" s="27">
        <v>2.4495265567354705E-33</v>
      </c>
      <c r="H1997" s="27"/>
      <c r="I1997" s="27"/>
      <c r="J1997" s="2"/>
    </row>
    <row r="1998" spans="1:10" hidden="1" x14ac:dyDescent="0.45">
      <c r="A1998" s="24" t="s">
        <v>1056</v>
      </c>
      <c r="B1998" s="24">
        <v>1972</v>
      </c>
      <c r="C1998" s="24">
        <v>27</v>
      </c>
      <c r="D1998" s="24" t="s">
        <v>28</v>
      </c>
      <c r="E1998" s="24" t="s">
        <v>17</v>
      </c>
      <c r="F1998" s="24">
        <v>2.5768134449142183E-33</v>
      </c>
      <c r="G1998" s="25">
        <v>8.1142612624528913E-34</v>
      </c>
      <c r="H1998" s="25"/>
      <c r="I1998" s="25"/>
      <c r="J1998" s="2"/>
    </row>
    <row r="1999" spans="1:10" hidden="1" x14ac:dyDescent="0.45">
      <c r="A1999" s="26" t="s">
        <v>1141</v>
      </c>
      <c r="B1999" s="26">
        <v>2002</v>
      </c>
      <c r="C1999" s="26">
        <v>29</v>
      </c>
      <c r="D1999" s="26" t="s">
        <v>40</v>
      </c>
      <c r="E1999" s="26" t="s">
        <v>13</v>
      </c>
      <c r="F1999" s="26">
        <v>1.4681874332409372E-33</v>
      </c>
      <c r="G1999" s="29">
        <v>3.7224375655335553E-34</v>
      </c>
      <c r="H1999" s="35"/>
      <c r="I1999" s="34"/>
      <c r="J1999" s="2"/>
    </row>
    <row r="2000" spans="1:10" hidden="1" x14ac:dyDescent="0.45">
      <c r="A2000" s="24" t="s">
        <v>1147</v>
      </c>
      <c r="B2000" s="24">
        <v>1960</v>
      </c>
      <c r="C2000" s="24">
        <v>24</v>
      </c>
      <c r="D2000" s="24" t="s">
        <v>25</v>
      </c>
      <c r="E2000" s="24" t="s">
        <v>17</v>
      </c>
      <c r="F2000" s="24">
        <v>1.3440661039297046E-35</v>
      </c>
      <c r="G2000" s="25">
        <v>6.3055821990987202E-36</v>
      </c>
      <c r="H2000" s="25"/>
      <c r="I2000" s="25"/>
      <c r="J2000" s="2"/>
    </row>
    <row r="2001" spans="1:10" hidden="1" x14ac:dyDescent="0.45">
      <c r="A2001" s="26" t="s">
        <v>1065</v>
      </c>
      <c r="B2001" s="26">
        <v>1995</v>
      </c>
      <c r="C2001" s="26">
        <v>29</v>
      </c>
      <c r="D2001" s="26" t="s">
        <v>19</v>
      </c>
      <c r="E2001" s="26" t="s">
        <v>17</v>
      </c>
      <c r="F2001" s="26">
        <v>7.2325233591493061E-40</v>
      </c>
      <c r="G2001" s="29">
        <v>9.3207861533230385E-40</v>
      </c>
      <c r="H2001" s="35"/>
      <c r="I2001" s="34"/>
      <c r="J2001" s="2"/>
    </row>
    <row r="2002" spans="1:10" hidden="1" x14ac:dyDescent="0.45">
      <c r="A2002" s="26" t="s">
        <v>1065</v>
      </c>
      <c r="B2002" s="26">
        <v>1994</v>
      </c>
      <c r="C2002" s="26">
        <v>28</v>
      </c>
      <c r="D2002" s="26" t="s">
        <v>19</v>
      </c>
      <c r="E2002" s="26" t="s">
        <v>17</v>
      </c>
      <c r="F2002" s="26">
        <v>7.2325233591493061E-40</v>
      </c>
      <c r="G2002" s="29">
        <v>5.2551122701636105E-40</v>
      </c>
      <c r="H2002" s="35"/>
      <c r="I2002" s="34"/>
      <c r="J2002" s="2"/>
    </row>
    <row r="2003" spans="1:10" hidden="1" x14ac:dyDescent="0.45">
      <c r="A2003" s="26" t="s">
        <v>1065</v>
      </c>
      <c r="B2003" s="26">
        <v>1992</v>
      </c>
      <c r="C2003" s="26">
        <v>26</v>
      </c>
      <c r="D2003" s="26" t="s">
        <v>52</v>
      </c>
      <c r="E2003" s="26" t="s">
        <v>17</v>
      </c>
      <c r="F2003" s="26">
        <v>7.2325233591493061E-40</v>
      </c>
      <c r="G2003" s="27">
        <v>2.4269628551388149E-40</v>
      </c>
      <c r="H2003" s="27"/>
      <c r="I2003" s="27"/>
      <c r="J2003" s="2"/>
    </row>
    <row r="2004" spans="1:10" hidden="1" x14ac:dyDescent="0.45">
      <c r="A2004" s="26" t="s">
        <v>1065</v>
      </c>
      <c r="B2004" s="26">
        <v>1997</v>
      </c>
      <c r="C2004" s="26">
        <v>31</v>
      </c>
      <c r="D2004" s="26" t="s">
        <v>19</v>
      </c>
      <c r="E2004" s="26" t="s">
        <v>17</v>
      </c>
      <c r="F2004" s="26">
        <v>7.2325233591493061E-40</v>
      </c>
      <c r="G2004" s="29">
        <v>1.9763625695062331E-40</v>
      </c>
      <c r="H2004" s="35"/>
      <c r="I2004" s="34"/>
      <c r="J2004" s="2"/>
    </row>
    <row r="2005" spans="1:10" hidden="1" x14ac:dyDescent="0.45">
      <c r="A2005" s="26" t="s">
        <v>1065</v>
      </c>
      <c r="B2005" s="26">
        <v>1996</v>
      </c>
      <c r="C2005" s="26">
        <v>30</v>
      </c>
      <c r="D2005" s="26" t="s">
        <v>19</v>
      </c>
      <c r="E2005" s="26" t="s">
        <v>17</v>
      </c>
      <c r="F2005" s="26">
        <v>7.2325233591493061E-40</v>
      </c>
      <c r="G2005" s="29">
        <v>1.3525641251745899E-40</v>
      </c>
      <c r="H2005" s="35"/>
      <c r="I2005" s="34"/>
      <c r="J2005" s="2"/>
    </row>
    <row r="2006" spans="1:10" hidden="1" x14ac:dyDescent="0.45">
      <c r="A2006" s="24" t="s">
        <v>1100</v>
      </c>
      <c r="B2006" s="24">
        <v>1985</v>
      </c>
      <c r="C2006" s="24">
        <v>31</v>
      </c>
      <c r="D2006" s="24" t="s">
        <v>25</v>
      </c>
      <c r="E2006" s="24" t="s">
        <v>17</v>
      </c>
      <c r="F2006" s="24">
        <v>1.0220621972318335E-40</v>
      </c>
      <c r="G2006" s="25">
        <v>2.2227745174226071E-41</v>
      </c>
      <c r="H2006" s="25"/>
      <c r="I2006" s="25"/>
      <c r="J2006" s="2"/>
    </row>
    <row r="2007" spans="1:10" hidden="1" x14ac:dyDescent="0.45">
      <c r="A2007" s="26" t="s">
        <v>1102</v>
      </c>
      <c r="B2007" s="26">
        <v>1975</v>
      </c>
      <c r="C2007" s="26">
        <v>29</v>
      </c>
      <c r="D2007" s="26" t="s">
        <v>22</v>
      </c>
      <c r="E2007" s="26" t="s">
        <v>13</v>
      </c>
      <c r="F2007" s="26">
        <v>2.1920836696706407E-43</v>
      </c>
      <c r="G2007" s="27">
        <v>1.6834396447945654E-43</v>
      </c>
      <c r="H2007" s="27"/>
      <c r="I2007" s="27"/>
      <c r="J2007" s="2"/>
    </row>
    <row r="2008" spans="1:10" hidden="1" x14ac:dyDescent="0.45">
      <c r="A2008" s="26" t="s">
        <v>1040</v>
      </c>
      <c r="B2008" s="26">
        <v>2003</v>
      </c>
      <c r="C2008" s="26">
        <v>31</v>
      </c>
      <c r="D2008" s="26" t="s">
        <v>40</v>
      </c>
      <c r="E2008" s="26" t="s">
        <v>13</v>
      </c>
      <c r="F2008" s="26">
        <v>2.4552543716892845E-43</v>
      </c>
      <c r="G2008" s="29">
        <v>1.2690455230469774E-43</v>
      </c>
      <c r="H2008" s="35"/>
      <c r="I2008" s="34"/>
      <c r="J2008" s="2"/>
    </row>
    <row r="2009" spans="1:10" hidden="1" x14ac:dyDescent="0.45">
      <c r="A2009" s="26" t="s">
        <v>1040</v>
      </c>
      <c r="B2009" s="26">
        <v>2000</v>
      </c>
      <c r="C2009" s="26">
        <v>28</v>
      </c>
      <c r="D2009" s="26" t="s">
        <v>40</v>
      </c>
      <c r="E2009" s="26" t="s">
        <v>13</v>
      </c>
      <c r="F2009" s="26">
        <v>2.4552543716892845E-43</v>
      </c>
      <c r="G2009" s="29">
        <v>1.1098184492659947E-43</v>
      </c>
      <c r="H2009" s="35"/>
      <c r="I2009" s="34"/>
      <c r="J2009" s="2"/>
    </row>
    <row r="2010" spans="1:10" hidden="1" x14ac:dyDescent="0.45">
      <c r="A2010" s="26" t="s">
        <v>1040</v>
      </c>
      <c r="B2010" s="26">
        <v>1999</v>
      </c>
      <c r="C2010" s="26">
        <v>27</v>
      </c>
      <c r="D2010" s="26" t="s">
        <v>40</v>
      </c>
      <c r="E2010" s="26" t="s">
        <v>13</v>
      </c>
      <c r="F2010" s="26">
        <v>2.4552543716892845E-43</v>
      </c>
      <c r="G2010" s="29">
        <v>7.0789033588626649E-44</v>
      </c>
      <c r="H2010" s="35"/>
      <c r="I2010" s="34"/>
      <c r="J2010" s="2"/>
    </row>
    <row r="2011" spans="1:10" hidden="1" x14ac:dyDescent="0.45">
      <c r="A2011" s="26" t="s">
        <v>1040</v>
      </c>
      <c r="B2011" s="26">
        <v>1997</v>
      </c>
      <c r="C2011" s="26">
        <v>25</v>
      </c>
      <c r="D2011" s="26" t="s">
        <v>301</v>
      </c>
      <c r="E2011" s="26" t="s">
        <v>17</v>
      </c>
      <c r="F2011" s="26">
        <v>2.4552543716892845E-43</v>
      </c>
      <c r="G2011" s="29">
        <v>6.7092390827673689E-44</v>
      </c>
      <c r="H2011" s="35"/>
      <c r="I2011" s="34"/>
      <c r="J2011" s="2"/>
    </row>
    <row r="2012" spans="1:10" hidden="1" x14ac:dyDescent="0.45">
      <c r="A2012" s="26" t="s">
        <v>1040</v>
      </c>
      <c r="B2012" s="26">
        <v>1998</v>
      </c>
      <c r="C2012" s="26">
        <v>26</v>
      </c>
      <c r="D2012" s="26" t="s">
        <v>40</v>
      </c>
      <c r="E2012" s="26" t="s">
        <v>13</v>
      </c>
      <c r="F2012" s="26">
        <v>2.4552543716892845E-43</v>
      </c>
      <c r="G2012" s="29">
        <v>4.8947318574311631E-44</v>
      </c>
      <c r="H2012" s="35"/>
      <c r="I2012" s="34"/>
      <c r="J2012" s="2"/>
    </row>
    <row r="2013" spans="1:10" hidden="1" x14ac:dyDescent="0.45">
      <c r="A2013" s="26" t="s">
        <v>1104</v>
      </c>
      <c r="B2013" s="26">
        <v>1949</v>
      </c>
      <c r="C2013" s="26">
        <v>27</v>
      </c>
      <c r="D2013" s="26" t="s">
        <v>40</v>
      </c>
      <c r="E2013" s="26" t="s">
        <v>13</v>
      </c>
      <c r="F2013" s="26">
        <v>2.2230046360025096E-47</v>
      </c>
      <c r="G2013" s="27">
        <v>2.0381782436524216E-47</v>
      </c>
      <c r="H2013" s="27"/>
      <c r="I2013" s="27"/>
      <c r="J2013" s="2"/>
    </row>
    <row r="2014" spans="1:10" hidden="1" x14ac:dyDescent="0.45">
      <c r="A2014" s="24" t="s">
        <v>1089</v>
      </c>
      <c r="B2014" s="24">
        <v>1975</v>
      </c>
      <c r="C2014" s="24">
        <v>29</v>
      </c>
      <c r="D2014" s="24" t="s">
        <v>127</v>
      </c>
      <c r="E2014" s="24" t="s">
        <v>13</v>
      </c>
      <c r="F2014" s="24">
        <v>1.3387702422603851E-47</v>
      </c>
      <c r="G2014" s="25">
        <v>1.0281263130029065E-47</v>
      </c>
      <c r="H2014" s="25"/>
      <c r="I2014" s="25"/>
      <c r="J2014" s="2"/>
    </row>
    <row r="2015" spans="1:10" hidden="1" x14ac:dyDescent="0.45">
      <c r="A2015" s="26" t="s">
        <v>1089</v>
      </c>
      <c r="B2015" s="26">
        <v>1977</v>
      </c>
      <c r="C2015" s="26">
        <v>31</v>
      </c>
      <c r="D2015" s="26" t="s">
        <v>127</v>
      </c>
      <c r="E2015" s="26" t="s">
        <v>13</v>
      </c>
      <c r="F2015" s="26">
        <v>1.3387702422603851E-47</v>
      </c>
      <c r="G2015" s="27">
        <v>8.8947843612083352E-48</v>
      </c>
      <c r="H2015" s="27"/>
      <c r="I2015" s="27"/>
      <c r="J2015" s="2"/>
    </row>
    <row r="2016" spans="1:10" hidden="1" x14ac:dyDescent="0.45">
      <c r="A2016" s="24" t="s">
        <v>1067</v>
      </c>
      <c r="B2016" s="24">
        <v>1989</v>
      </c>
      <c r="C2016" s="24">
        <v>25</v>
      </c>
      <c r="D2016" s="24" t="s">
        <v>155</v>
      </c>
      <c r="E2016" s="24" t="s">
        <v>13</v>
      </c>
      <c r="F2016" s="24">
        <v>4.2761457351417676E-52</v>
      </c>
      <c r="G2016" s="25">
        <v>4.9336933587551125E-52</v>
      </c>
      <c r="H2016" s="25"/>
      <c r="I2016" s="25"/>
      <c r="J2016" s="2"/>
    </row>
    <row r="2017" spans="1:10" hidden="1" x14ac:dyDescent="0.45">
      <c r="A2017" s="26" t="s">
        <v>1067</v>
      </c>
      <c r="B2017" s="26">
        <v>1987</v>
      </c>
      <c r="C2017" s="26">
        <v>23</v>
      </c>
      <c r="D2017" s="26" t="s">
        <v>155</v>
      </c>
      <c r="E2017" s="26" t="s">
        <v>13</v>
      </c>
      <c r="F2017" s="26">
        <v>4.2761457351417676E-52</v>
      </c>
      <c r="G2017" s="27">
        <v>1.4585796203537301E-52</v>
      </c>
      <c r="H2017" s="27"/>
      <c r="I2017" s="27"/>
      <c r="J2017" s="2"/>
    </row>
    <row r="2018" spans="1:10" hidden="1" x14ac:dyDescent="0.45">
      <c r="A2018" s="24" t="s">
        <v>1067</v>
      </c>
      <c r="B2018" s="24">
        <v>1985</v>
      </c>
      <c r="C2018" s="24">
        <v>21</v>
      </c>
      <c r="D2018" s="24" t="s">
        <v>155</v>
      </c>
      <c r="E2018" s="24" t="s">
        <v>13</v>
      </c>
      <c r="F2018" s="24">
        <v>4.2761457351417676E-52</v>
      </c>
      <c r="G2018" s="25">
        <v>1.4070054751541454E-52</v>
      </c>
      <c r="H2018" s="25"/>
      <c r="I2018" s="25"/>
      <c r="J2018" s="2"/>
    </row>
    <row r="2019" spans="1:10" hidden="1" x14ac:dyDescent="0.45">
      <c r="A2019" s="26" t="s">
        <v>1050</v>
      </c>
      <c r="B2019" s="26">
        <v>2010</v>
      </c>
      <c r="C2019" s="26">
        <v>26</v>
      </c>
      <c r="D2019" s="26" t="s">
        <v>114</v>
      </c>
      <c r="E2019" s="26" t="s">
        <v>17</v>
      </c>
      <c r="F2019" s="26">
        <v>3.1235502925346992E-69</v>
      </c>
      <c r="G2019" s="29">
        <v>1.7372651794799421E-69</v>
      </c>
      <c r="H2019" s="35"/>
      <c r="I2019" s="34"/>
      <c r="J2019" s="2"/>
    </row>
    <row r="2020" spans="1:10" hidden="1" x14ac:dyDescent="0.45">
      <c r="A2020" s="24" t="s">
        <v>1091</v>
      </c>
      <c r="B2020" s="24">
        <v>1986</v>
      </c>
      <c r="C2020" s="24">
        <v>31</v>
      </c>
      <c r="D2020" s="24" t="s">
        <v>46</v>
      </c>
      <c r="E2020" s="24" t="s">
        <v>17</v>
      </c>
      <c r="F2020" s="24">
        <v>1.1574531882191272E-72</v>
      </c>
      <c r="G2020" s="25">
        <v>9.4420356217323929E-73</v>
      </c>
      <c r="H2020" s="25"/>
      <c r="I2020" s="25"/>
      <c r="J2020" s="2"/>
    </row>
    <row r="2021" spans="1:10" hidden="1" x14ac:dyDescent="0.45">
      <c r="A2021" s="26" t="s">
        <v>1073</v>
      </c>
      <c r="B2021" s="26">
        <v>1950</v>
      </c>
      <c r="C2021" s="26">
        <v>27</v>
      </c>
      <c r="D2021" s="26" t="s">
        <v>73</v>
      </c>
      <c r="E2021" s="26" t="s">
        <v>17</v>
      </c>
      <c r="F2021" s="26">
        <v>2.2916670868687054E-74</v>
      </c>
      <c r="G2021" s="27">
        <v>7.6729999969667883E-74</v>
      </c>
      <c r="H2021" s="27"/>
      <c r="I2021" s="27"/>
      <c r="J2021" s="2"/>
    </row>
    <row r="2022" spans="1:10" hidden="1" x14ac:dyDescent="0.45">
      <c r="A2022" s="24" t="s">
        <v>1073</v>
      </c>
      <c r="B2022" s="24">
        <v>1947</v>
      </c>
      <c r="C2022" s="24">
        <v>24</v>
      </c>
      <c r="D2022" s="24" t="s">
        <v>73</v>
      </c>
      <c r="E2022" s="24" t="s">
        <v>17</v>
      </c>
      <c r="F2022" s="24">
        <v>2.2916670868687054E-74</v>
      </c>
      <c r="G2022" s="25">
        <v>1.6155257774964225E-74</v>
      </c>
      <c r="H2022" s="25"/>
      <c r="I2022" s="25"/>
      <c r="J2022" s="2"/>
    </row>
    <row r="2023" spans="1:10" hidden="1" x14ac:dyDescent="0.45">
      <c r="A2023" s="26" t="s">
        <v>1133</v>
      </c>
      <c r="B2023" s="26">
        <v>1996</v>
      </c>
      <c r="C2023" s="26">
        <v>29</v>
      </c>
      <c r="D2023" s="26" t="s">
        <v>19</v>
      </c>
      <c r="E2023" s="26" t="s">
        <v>17</v>
      </c>
      <c r="F2023" s="26">
        <v>1.135910848018848E-74</v>
      </c>
      <c r="G2023" s="29">
        <v>2.1242824753318888E-75</v>
      </c>
      <c r="H2023" s="35"/>
      <c r="I2023" s="34"/>
      <c r="J2023" s="2"/>
    </row>
    <row r="2024" spans="1:10" hidden="1" x14ac:dyDescent="0.45">
      <c r="A2024" s="24" t="s">
        <v>1074</v>
      </c>
      <c r="B2024" s="24">
        <v>1964</v>
      </c>
      <c r="C2024" s="24">
        <v>23</v>
      </c>
      <c r="D2024" s="24" t="s">
        <v>15</v>
      </c>
      <c r="E2024" s="24" t="s">
        <v>13</v>
      </c>
      <c r="F2024" s="24">
        <v>1.8833103647696021E-75</v>
      </c>
      <c r="G2024" s="25">
        <v>1.3766341078058265E-75</v>
      </c>
      <c r="H2024" s="25"/>
      <c r="I2024" s="25"/>
      <c r="J2024" s="2"/>
    </row>
    <row r="2025" spans="1:10" hidden="1" x14ac:dyDescent="0.45">
      <c r="A2025" s="26" t="s">
        <v>1041</v>
      </c>
      <c r="B2025" s="26">
        <v>1966</v>
      </c>
      <c r="C2025" s="26">
        <v>28</v>
      </c>
      <c r="D2025" s="26" t="s">
        <v>65</v>
      </c>
      <c r="E2025" s="26" t="s">
        <v>17</v>
      </c>
      <c r="F2025" s="26">
        <v>8.3270294842834514E-78</v>
      </c>
      <c r="G2025" s="27">
        <v>2.540194787823098E-78</v>
      </c>
      <c r="H2025" s="27"/>
      <c r="I2025" s="27"/>
      <c r="J2025" s="2"/>
    </row>
    <row r="2026" spans="1:10" hidden="1" x14ac:dyDescent="0.45">
      <c r="A2026" s="24" t="s">
        <v>1041</v>
      </c>
      <c r="B2026" s="24">
        <v>1969</v>
      </c>
      <c r="C2026" s="24">
        <v>31</v>
      </c>
      <c r="D2026" s="24" t="s">
        <v>65</v>
      </c>
      <c r="E2026" s="24" t="s">
        <v>17</v>
      </c>
      <c r="F2026" s="24">
        <v>8.3270294842834514E-78</v>
      </c>
      <c r="G2026" s="25">
        <v>2.4923908028852372E-78</v>
      </c>
      <c r="H2026" s="25"/>
      <c r="I2026" s="25"/>
      <c r="J2026" s="2"/>
    </row>
    <row r="2027" spans="1:10" hidden="1" x14ac:dyDescent="0.45">
      <c r="A2027" s="26" t="s">
        <v>1041</v>
      </c>
      <c r="B2027" s="26">
        <v>1965</v>
      </c>
      <c r="C2027" s="26">
        <v>27</v>
      </c>
      <c r="D2027" s="26" t="s">
        <v>65</v>
      </c>
      <c r="E2027" s="26" t="s">
        <v>17</v>
      </c>
      <c r="F2027" s="26">
        <v>8.3270294842834514E-78</v>
      </c>
      <c r="G2027" s="27">
        <v>2.389446102690617E-78</v>
      </c>
      <c r="H2027" s="27"/>
      <c r="I2027" s="27"/>
      <c r="J2027" s="2"/>
    </row>
    <row r="2028" spans="1:10" hidden="1" x14ac:dyDescent="0.45">
      <c r="A2028" s="24" t="s">
        <v>1041</v>
      </c>
      <c r="B2028" s="24">
        <v>1963</v>
      </c>
      <c r="C2028" s="24">
        <v>25</v>
      </c>
      <c r="D2028" s="24" t="s">
        <v>65</v>
      </c>
      <c r="E2028" s="24" t="s">
        <v>17</v>
      </c>
      <c r="F2028" s="24">
        <v>8.3270294842834514E-78</v>
      </c>
      <c r="G2028" s="25">
        <v>2.2863012498286932E-78</v>
      </c>
      <c r="H2028" s="25"/>
      <c r="I2028" s="25"/>
      <c r="J2028" s="2"/>
    </row>
    <row r="2029" spans="1:10" hidden="1" x14ac:dyDescent="0.45">
      <c r="A2029" s="26" t="s">
        <v>1098</v>
      </c>
      <c r="B2029" s="26">
        <v>1965</v>
      </c>
      <c r="C2029" s="26">
        <v>25</v>
      </c>
      <c r="D2029" s="26" t="s">
        <v>73</v>
      </c>
      <c r="E2029" s="26" t="s">
        <v>17</v>
      </c>
      <c r="F2029" s="26">
        <v>3.6067284335978885E-84</v>
      </c>
      <c r="G2029" s="27">
        <v>1.0349528863071514E-84</v>
      </c>
      <c r="H2029" s="27"/>
      <c r="I2029" s="27"/>
      <c r="J2029" s="2"/>
    </row>
    <row r="2030" spans="1:10" hidden="1" x14ac:dyDescent="0.45">
      <c r="A2030" s="26" t="s">
        <v>1046</v>
      </c>
      <c r="B2030" s="26">
        <v>2006</v>
      </c>
      <c r="C2030" s="26">
        <v>27</v>
      </c>
      <c r="D2030" s="26" t="s">
        <v>76</v>
      </c>
      <c r="E2030" s="26" t="s">
        <v>13</v>
      </c>
      <c r="F2030" s="26">
        <v>6.8745552827196324E-88</v>
      </c>
      <c r="G2030" s="29">
        <v>1.3818521597784909E-87</v>
      </c>
      <c r="H2030" s="35"/>
      <c r="I2030" s="34"/>
      <c r="J2030" s="2"/>
    </row>
    <row r="2031" spans="1:10" hidden="1" x14ac:dyDescent="0.45">
      <c r="A2031" s="26" t="s">
        <v>1046</v>
      </c>
      <c r="B2031" s="26">
        <v>2005</v>
      </c>
      <c r="C2031" s="26">
        <v>26</v>
      </c>
      <c r="D2031" s="26" t="s">
        <v>76</v>
      </c>
      <c r="E2031" s="26" t="s">
        <v>13</v>
      </c>
      <c r="F2031" s="26">
        <v>6.8745552827196324E-88</v>
      </c>
      <c r="G2031" s="29">
        <v>4.977500569535638E-88</v>
      </c>
      <c r="H2031" s="35"/>
      <c r="I2031" s="34"/>
      <c r="J2031" s="2"/>
    </row>
    <row r="2032" spans="1:10" hidden="1" x14ac:dyDescent="0.45">
      <c r="A2032" s="26" t="s">
        <v>1046</v>
      </c>
      <c r="B2032" s="26">
        <v>2004</v>
      </c>
      <c r="C2032" s="26">
        <v>25</v>
      </c>
      <c r="D2032" s="26" t="s">
        <v>76</v>
      </c>
      <c r="E2032" s="26" t="s">
        <v>13</v>
      </c>
      <c r="F2032" s="26">
        <v>6.8745552827196324E-88</v>
      </c>
      <c r="G2032" s="29">
        <v>3.6502803388676539E-88</v>
      </c>
      <c r="H2032" s="35"/>
      <c r="I2032" s="34"/>
      <c r="J2032" s="2"/>
    </row>
    <row r="2033" spans="1:10" hidden="1" x14ac:dyDescent="0.45">
      <c r="A2033" s="26" t="s">
        <v>1046</v>
      </c>
      <c r="B2033" s="26">
        <v>2008</v>
      </c>
      <c r="C2033" s="26">
        <v>29</v>
      </c>
      <c r="D2033" s="26" t="s">
        <v>313</v>
      </c>
      <c r="E2033" s="26" t="s">
        <v>17</v>
      </c>
      <c r="F2033" s="26">
        <v>6.8745552827196324E-88</v>
      </c>
      <c r="G2033" s="29">
        <v>3.2015820498973925E-88</v>
      </c>
      <c r="H2033" s="35"/>
      <c r="I2033" s="34"/>
      <c r="J2033" s="2"/>
    </row>
    <row r="2034" spans="1:10" hidden="1" x14ac:dyDescent="0.45">
      <c r="A2034" s="24" t="s">
        <v>1140</v>
      </c>
      <c r="B2034" s="24">
        <v>1988</v>
      </c>
      <c r="C2034" s="24">
        <v>29</v>
      </c>
      <c r="D2034" s="24" t="s">
        <v>37</v>
      </c>
      <c r="E2034" s="24" t="s">
        <v>17</v>
      </c>
      <c r="F2034" s="24">
        <v>3.0969640643995987E-89</v>
      </c>
      <c r="G2034" s="25">
        <v>2.5956219741854293E-89</v>
      </c>
      <c r="H2034" s="25"/>
      <c r="I2034" s="25"/>
      <c r="J2034" s="2"/>
    </row>
    <row r="2035" spans="1:10" hidden="1" x14ac:dyDescent="0.45">
      <c r="A2035" s="26" t="s">
        <v>1049</v>
      </c>
      <c r="B2035" s="26">
        <v>1959</v>
      </c>
      <c r="C2035" s="26">
        <v>25</v>
      </c>
      <c r="D2035" s="26" t="s">
        <v>717</v>
      </c>
      <c r="E2035" s="26" t="s">
        <v>13</v>
      </c>
      <c r="F2035" s="26">
        <v>1.5613008500844347E-91</v>
      </c>
      <c r="G2035" s="27">
        <v>1.2523604771945834E-90</v>
      </c>
      <c r="H2035" s="27"/>
      <c r="I2035" s="27"/>
      <c r="J2035" s="2"/>
    </row>
    <row r="2036" spans="1:10" hidden="1" x14ac:dyDescent="0.45">
      <c r="A2036" s="24" t="s">
        <v>1097</v>
      </c>
      <c r="B2036" s="24">
        <v>1978</v>
      </c>
      <c r="C2036" s="24">
        <v>29</v>
      </c>
      <c r="D2036" s="24" t="s">
        <v>43</v>
      </c>
      <c r="E2036" s="24" t="s">
        <v>13</v>
      </c>
      <c r="F2036" s="24">
        <v>8.7736379426489093E-94</v>
      </c>
      <c r="G2036" s="25">
        <v>8.335880684649193E-94</v>
      </c>
      <c r="H2036" s="25"/>
      <c r="I2036" s="25"/>
      <c r="J2036" s="2"/>
    </row>
    <row r="2037" spans="1:10" hidden="1" x14ac:dyDescent="0.45">
      <c r="A2037" s="26" t="s">
        <v>1084</v>
      </c>
      <c r="B2037" s="26">
        <v>1991</v>
      </c>
      <c r="C2037" s="26">
        <v>25</v>
      </c>
      <c r="D2037" s="26" t="s">
        <v>19</v>
      </c>
      <c r="E2037" s="26" t="s">
        <v>17</v>
      </c>
      <c r="F2037" s="26">
        <v>5.7089228326182196E-98</v>
      </c>
      <c r="G2037" s="27">
        <v>1.1771965566086712E-97</v>
      </c>
      <c r="H2037" s="27"/>
      <c r="I2037" s="27"/>
      <c r="J2037" s="2"/>
    </row>
    <row r="2038" spans="1:10" hidden="1" x14ac:dyDescent="0.45">
      <c r="A2038" s="24" t="s">
        <v>1081</v>
      </c>
      <c r="B2038" s="24">
        <v>1969</v>
      </c>
      <c r="C2038" s="24">
        <v>22</v>
      </c>
      <c r="D2038" s="24" t="s">
        <v>46</v>
      </c>
      <c r="E2038" s="24" t="s">
        <v>17</v>
      </c>
      <c r="F2038" s="24">
        <v>1.5667443826786349E-99</v>
      </c>
      <c r="G2038" s="25">
        <v>4.6894745565997743E-100</v>
      </c>
      <c r="H2038" s="25"/>
      <c r="I2038" s="25"/>
      <c r="J2038" s="2"/>
    </row>
    <row r="2039" spans="1:10" hidden="1" x14ac:dyDescent="0.45">
      <c r="A2039" s="26" t="s">
        <v>1110</v>
      </c>
      <c r="B2039" s="26">
        <v>1956</v>
      </c>
      <c r="C2039" s="26">
        <v>36</v>
      </c>
      <c r="D2039" s="26" t="s">
        <v>235</v>
      </c>
      <c r="E2039" s="26" t="s">
        <v>13</v>
      </c>
      <c r="F2039" s="26">
        <v>4.331952168350103E-100</v>
      </c>
      <c r="G2039" s="27">
        <v>4.0658750644323348E-100</v>
      </c>
      <c r="H2039" s="27"/>
      <c r="I2039" s="27"/>
      <c r="J2039" s="2"/>
    </row>
    <row r="2040" spans="1:10" hidden="1" x14ac:dyDescent="0.45">
      <c r="A2040" s="24" t="s">
        <v>1122</v>
      </c>
      <c r="B2040" s="24">
        <v>1975</v>
      </c>
      <c r="C2040" s="24">
        <v>25</v>
      </c>
      <c r="D2040" s="24" t="s">
        <v>117</v>
      </c>
      <c r="E2040" s="24" t="s">
        <v>17</v>
      </c>
      <c r="F2040" s="24">
        <v>7.5537167663171375E-104</v>
      </c>
      <c r="G2040" s="25">
        <v>5.5127364648030679E-104</v>
      </c>
      <c r="H2040" s="25"/>
      <c r="I2040" s="25"/>
      <c r="J2040" s="2"/>
    </row>
    <row r="2041" spans="1:10" hidden="1" x14ac:dyDescent="0.45">
      <c r="A2041" s="26" t="s">
        <v>1075</v>
      </c>
      <c r="B2041" s="26">
        <v>1992</v>
      </c>
      <c r="C2041" s="26">
        <v>24</v>
      </c>
      <c r="D2041" s="26" t="s">
        <v>155</v>
      </c>
      <c r="E2041" s="26" t="s">
        <v>13</v>
      </c>
      <c r="F2041" s="26">
        <v>5.5712167643029088E-106</v>
      </c>
      <c r="G2041" s="27">
        <v>3.0357775471554979E-106</v>
      </c>
      <c r="H2041" s="27"/>
      <c r="I2041" s="27"/>
      <c r="J2041" s="2"/>
    </row>
    <row r="2042" spans="1:10" hidden="1" x14ac:dyDescent="0.45">
      <c r="A2042" s="24" t="s">
        <v>1075</v>
      </c>
      <c r="B2042" s="24">
        <v>1993</v>
      </c>
      <c r="C2042" s="24">
        <v>25</v>
      </c>
      <c r="D2042" s="24" t="s">
        <v>155</v>
      </c>
      <c r="E2042" s="24" t="s">
        <v>13</v>
      </c>
      <c r="F2042" s="24">
        <v>5.5712167643029088E-106</v>
      </c>
      <c r="G2042" s="25">
        <v>1.5361788922303443E-106</v>
      </c>
      <c r="H2042" s="25"/>
      <c r="I2042" s="25"/>
      <c r="J2042" s="2"/>
    </row>
    <row r="2043" spans="1:10" hidden="1" x14ac:dyDescent="0.45">
      <c r="A2043" s="26" t="s">
        <v>1070</v>
      </c>
      <c r="B2043" s="26">
        <v>1947</v>
      </c>
      <c r="C2043" s="26">
        <v>26</v>
      </c>
      <c r="D2043" s="26" t="s">
        <v>251</v>
      </c>
      <c r="E2043" s="26" t="s">
        <v>17</v>
      </c>
      <c r="F2043" s="26">
        <v>1.5673748515556517E-109</v>
      </c>
      <c r="G2043" s="27">
        <v>1.1049312049716825E-109</v>
      </c>
      <c r="H2043" s="27"/>
      <c r="I2043" s="27"/>
      <c r="J2043" s="2"/>
    </row>
    <row r="2044" spans="1:10" hidden="1" x14ac:dyDescent="0.45">
      <c r="A2044" s="24" t="s">
        <v>1070</v>
      </c>
      <c r="B2044" s="24">
        <v>1953</v>
      </c>
      <c r="C2044" s="24">
        <v>32</v>
      </c>
      <c r="D2044" s="24" t="s">
        <v>226</v>
      </c>
      <c r="E2044" s="24" t="s">
        <v>17</v>
      </c>
      <c r="F2044" s="24">
        <v>1.5673748515556517E-109</v>
      </c>
      <c r="G2044" s="25">
        <v>7.4891985106718542E-110</v>
      </c>
      <c r="H2044" s="25"/>
      <c r="I2044" s="25"/>
      <c r="J2044" s="2"/>
    </row>
    <row r="2045" spans="1:10" hidden="1" x14ac:dyDescent="0.45">
      <c r="A2045" s="26" t="s">
        <v>1070</v>
      </c>
      <c r="B2045" s="26">
        <v>1951</v>
      </c>
      <c r="C2045" s="26">
        <v>30</v>
      </c>
      <c r="D2045" s="26" t="s">
        <v>251</v>
      </c>
      <c r="E2045" s="26" t="s">
        <v>17</v>
      </c>
      <c r="F2045" s="26">
        <v>1.5673748515556517E-109</v>
      </c>
      <c r="G2045" s="27">
        <v>6.8111130993658402E-110</v>
      </c>
      <c r="H2045" s="27"/>
      <c r="I2045" s="27"/>
      <c r="J2045" s="2"/>
    </row>
    <row r="2046" spans="1:10" hidden="1" x14ac:dyDescent="0.45">
      <c r="A2046" s="24" t="s">
        <v>1069</v>
      </c>
      <c r="B2046" s="24">
        <v>1976</v>
      </c>
      <c r="C2046" s="24">
        <v>21</v>
      </c>
      <c r="D2046" s="24" t="s">
        <v>59</v>
      </c>
      <c r="E2046" s="24" t="s">
        <v>13</v>
      </c>
      <c r="F2046" s="24">
        <v>2.9792047655417276E-111</v>
      </c>
      <c r="G2046" s="25">
        <v>2.7242079369232246E-111</v>
      </c>
      <c r="H2046" s="25"/>
      <c r="I2046" s="25"/>
      <c r="J2046" s="2"/>
    </row>
    <row r="2047" spans="1:10" hidden="1" x14ac:dyDescent="0.45">
      <c r="A2047" s="26" t="s">
        <v>841</v>
      </c>
      <c r="B2047" s="26">
        <v>1968</v>
      </c>
      <c r="C2047" s="26">
        <v>24</v>
      </c>
      <c r="D2047" s="26" t="s">
        <v>59</v>
      </c>
      <c r="E2047" s="26" t="s">
        <v>13</v>
      </c>
      <c r="F2047" s="26">
        <v>2.2767231949778343E-112</v>
      </c>
      <c r="G2047" s="27">
        <v>2.9510269951204282E-112</v>
      </c>
      <c r="H2047" s="27"/>
      <c r="I2047" s="27"/>
      <c r="J2047" s="2"/>
    </row>
    <row r="2048" spans="1:10" hidden="1" x14ac:dyDescent="0.45">
      <c r="A2048" s="24" t="s">
        <v>841</v>
      </c>
      <c r="B2048" s="24">
        <v>1969</v>
      </c>
      <c r="C2048" s="24">
        <v>25</v>
      </c>
      <c r="D2048" s="24" t="s">
        <v>59</v>
      </c>
      <c r="E2048" s="24" t="s">
        <v>13</v>
      </c>
      <c r="F2048" s="24">
        <v>2.2767231949778343E-112</v>
      </c>
      <c r="G2048" s="25">
        <v>5.3896159114198476E-113</v>
      </c>
      <c r="H2048" s="25"/>
      <c r="I2048" s="25"/>
      <c r="J2048" s="2"/>
    </row>
    <row r="2049" spans="1:10" hidden="1" x14ac:dyDescent="0.45">
      <c r="A2049" s="26" t="s">
        <v>1042</v>
      </c>
      <c r="B2049" s="26">
        <v>1974</v>
      </c>
      <c r="C2049" s="26">
        <v>31</v>
      </c>
      <c r="D2049" s="26" t="s">
        <v>70</v>
      </c>
      <c r="E2049" s="26" t="s">
        <v>13</v>
      </c>
      <c r="F2049" s="26">
        <v>6.5869640137799243E-115</v>
      </c>
      <c r="G2049" s="27">
        <v>6.9880996675416294E-115</v>
      </c>
      <c r="H2049" s="27"/>
      <c r="I2049" s="27"/>
      <c r="J2049" s="2"/>
    </row>
    <row r="2050" spans="1:10" hidden="1" x14ac:dyDescent="0.45">
      <c r="A2050" s="24" t="s">
        <v>1042</v>
      </c>
      <c r="B2050" s="24">
        <v>1970</v>
      </c>
      <c r="C2050" s="24">
        <v>27</v>
      </c>
      <c r="D2050" s="24" t="s">
        <v>52</v>
      </c>
      <c r="E2050" s="24" t="s">
        <v>17</v>
      </c>
      <c r="F2050" s="24">
        <v>6.5869640137799243E-115</v>
      </c>
      <c r="G2050" s="25">
        <v>2.7450558262910094E-115</v>
      </c>
      <c r="H2050" s="25"/>
      <c r="I2050" s="25"/>
      <c r="J2050" s="2"/>
    </row>
    <row r="2051" spans="1:10" hidden="1" x14ac:dyDescent="0.45">
      <c r="A2051" s="26" t="s">
        <v>1042</v>
      </c>
      <c r="B2051" s="26">
        <v>1969</v>
      </c>
      <c r="C2051" s="26">
        <v>26</v>
      </c>
      <c r="D2051" s="26" t="s">
        <v>52</v>
      </c>
      <c r="E2051" s="26" t="s">
        <v>17</v>
      </c>
      <c r="F2051" s="26">
        <v>6.5869640137799243E-115</v>
      </c>
      <c r="G2051" s="27">
        <v>1.9715660377890246E-115</v>
      </c>
      <c r="H2051" s="27"/>
      <c r="I2051" s="27"/>
      <c r="J2051" s="2"/>
    </row>
    <row r="2052" spans="1:10" hidden="1" x14ac:dyDescent="0.45">
      <c r="A2052" s="24" t="s">
        <v>1042</v>
      </c>
      <c r="B2052" s="24">
        <v>1971</v>
      </c>
      <c r="C2052" s="24">
        <v>28</v>
      </c>
      <c r="D2052" s="24" t="s">
        <v>52</v>
      </c>
      <c r="E2052" s="24" t="s">
        <v>17</v>
      </c>
      <c r="F2052" s="24">
        <v>6.5869640137799243E-115</v>
      </c>
      <c r="G2052" s="25">
        <v>1.9201040231079249E-115</v>
      </c>
      <c r="H2052" s="25"/>
      <c r="I2052" s="25"/>
      <c r="J2052" s="2"/>
    </row>
    <row r="2053" spans="1:10" hidden="1" x14ac:dyDescent="0.45">
      <c r="A2053" s="26" t="s">
        <v>1137</v>
      </c>
      <c r="B2053" s="26">
        <v>2005</v>
      </c>
      <c r="C2053" s="26">
        <v>23</v>
      </c>
      <c r="D2053" s="26" t="s">
        <v>385</v>
      </c>
      <c r="E2053" s="26" t="s">
        <v>17</v>
      </c>
      <c r="F2053" s="26">
        <v>1.0872424924906132E-118</v>
      </c>
      <c r="G2053" s="29">
        <v>5.1380190806769879E-119</v>
      </c>
      <c r="H2053" s="35"/>
      <c r="I2053" s="34"/>
      <c r="J2053" s="2"/>
    </row>
    <row r="2054" spans="1:10" hidden="1" x14ac:dyDescent="0.45">
      <c r="A2054" s="26" t="s">
        <v>1145</v>
      </c>
      <c r="B2054" s="26">
        <v>2002</v>
      </c>
      <c r="C2054" s="26">
        <v>24</v>
      </c>
      <c r="D2054" s="26" t="s">
        <v>94</v>
      </c>
      <c r="E2054" s="26" t="s">
        <v>13</v>
      </c>
      <c r="F2054" s="26">
        <v>3.4745910407993003E-121</v>
      </c>
      <c r="G2054" s="29">
        <v>8.8094666405001989E-122</v>
      </c>
      <c r="H2054" s="35"/>
      <c r="I2054" s="34"/>
      <c r="J2054" s="2"/>
    </row>
    <row r="2055" spans="1:10" hidden="1" x14ac:dyDescent="0.45">
      <c r="A2055" s="26" t="s">
        <v>1135</v>
      </c>
      <c r="B2055" s="26">
        <v>1952</v>
      </c>
      <c r="C2055" s="26">
        <v>25</v>
      </c>
      <c r="D2055" s="26" t="s">
        <v>31</v>
      </c>
      <c r="E2055" s="26" t="s">
        <v>13</v>
      </c>
      <c r="F2055" s="26">
        <v>1.2791063008977577E-123</v>
      </c>
      <c r="G2055" s="27">
        <v>2.1415075496517403E-123</v>
      </c>
      <c r="H2055" s="27"/>
      <c r="I2055" s="27"/>
      <c r="J2055" s="2"/>
    </row>
    <row r="2056" spans="1:10" hidden="1" x14ac:dyDescent="0.45">
      <c r="A2056" s="26" t="s">
        <v>1052</v>
      </c>
      <c r="B2056" s="26">
        <v>2003</v>
      </c>
      <c r="C2056" s="26">
        <v>31</v>
      </c>
      <c r="D2056" s="26" t="s">
        <v>31</v>
      </c>
      <c r="E2056" s="26" t="s">
        <v>13</v>
      </c>
      <c r="F2056" s="26">
        <v>1.1401209095208351E-123</v>
      </c>
      <c r="G2056" s="29">
        <v>5.8929345677701796E-124</v>
      </c>
      <c r="H2056" s="35"/>
      <c r="I2056" s="34"/>
      <c r="J2056" s="2"/>
    </row>
    <row r="2057" spans="1:10" hidden="1" x14ac:dyDescent="0.45">
      <c r="A2057" s="26" t="s">
        <v>1105</v>
      </c>
      <c r="B2057" s="26">
        <v>2018</v>
      </c>
      <c r="C2057" s="26">
        <v>33</v>
      </c>
      <c r="D2057" s="26" t="s">
        <v>57</v>
      </c>
      <c r="E2057" s="26" t="s">
        <v>17</v>
      </c>
      <c r="F2057" s="26">
        <v>8.3449918705284557E-124</v>
      </c>
      <c r="G2057" s="29">
        <v>5.4790189052559322E-124</v>
      </c>
      <c r="H2057" s="35"/>
      <c r="I2057" s="34"/>
      <c r="J2057" s="2"/>
    </row>
    <row r="2058" spans="1:10" hidden="1" x14ac:dyDescent="0.45">
      <c r="A2058" s="26" t="s">
        <v>1105</v>
      </c>
      <c r="B2058" s="26">
        <v>2017</v>
      </c>
      <c r="C2058" s="26">
        <v>32</v>
      </c>
      <c r="D2058" s="26" t="s">
        <v>57</v>
      </c>
      <c r="E2058" s="26" t="s">
        <v>17</v>
      </c>
      <c r="F2058" s="26">
        <v>8.3449918705284557E-124</v>
      </c>
      <c r="G2058" s="29">
        <v>4.8545687482407683E-124</v>
      </c>
      <c r="H2058" s="35"/>
      <c r="I2058" s="34"/>
      <c r="J2058" s="2"/>
    </row>
    <row r="2059" spans="1:10" hidden="1" x14ac:dyDescent="0.45">
      <c r="A2059" s="26" t="s">
        <v>1072</v>
      </c>
      <c r="B2059" s="26">
        <v>1977</v>
      </c>
      <c r="C2059" s="26">
        <v>28</v>
      </c>
      <c r="D2059" s="26" t="s">
        <v>52</v>
      </c>
      <c r="E2059" s="26" t="s">
        <v>17</v>
      </c>
      <c r="F2059" s="26">
        <v>5.931304153302931E-126</v>
      </c>
      <c r="G2059" s="27">
        <v>4.4111790787071973E-126</v>
      </c>
      <c r="H2059" s="27"/>
      <c r="I2059" s="27"/>
      <c r="J2059" s="2"/>
    </row>
    <row r="2060" spans="1:10" hidden="1" x14ac:dyDescent="0.45">
      <c r="A2060" s="26" t="s">
        <v>1079</v>
      </c>
      <c r="B2060" s="26">
        <v>2010</v>
      </c>
      <c r="C2060" s="26">
        <v>33</v>
      </c>
      <c r="D2060" s="26" t="s">
        <v>28</v>
      </c>
      <c r="E2060" s="26" t="s">
        <v>17</v>
      </c>
      <c r="F2060" s="26">
        <v>3.4739808389292593E-127</v>
      </c>
      <c r="G2060" s="29">
        <v>1.9321686479889693E-127</v>
      </c>
      <c r="H2060" s="35"/>
      <c r="I2060" s="34"/>
      <c r="J2060" s="2"/>
    </row>
    <row r="2061" spans="1:10" hidden="1" x14ac:dyDescent="0.45">
      <c r="A2061" s="26" t="s">
        <v>1079</v>
      </c>
      <c r="B2061" s="26">
        <v>2003</v>
      </c>
      <c r="C2061" s="26">
        <v>26</v>
      </c>
      <c r="D2061" s="26" t="s">
        <v>55</v>
      </c>
      <c r="E2061" s="26" t="s">
        <v>13</v>
      </c>
      <c r="F2061" s="26">
        <v>3.4739808389292593E-127</v>
      </c>
      <c r="G2061" s="29">
        <v>1.7955939236393215E-127</v>
      </c>
      <c r="H2061" s="35"/>
      <c r="I2061" s="34"/>
      <c r="J2061" s="2"/>
    </row>
    <row r="2062" spans="1:10" hidden="1" x14ac:dyDescent="0.45">
      <c r="A2062" s="26" t="s">
        <v>1079</v>
      </c>
      <c r="B2062" s="26">
        <v>2011</v>
      </c>
      <c r="C2062" s="26">
        <v>34</v>
      </c>
      <c r="D2062" s="26" t="s">
        <v>28</v>
      </c>
      <c r="E2062" s="26" t="s">
        <v>17</v>
      </c>
      <c r="F2062" s="26">
        <v>3.4739808389292593E-127</v>
      </c>
      <c r="G2062" s="29">
        <v>1.6525744239679537E-127</v>
      </c>
      <c r="H2062" s="35"/>
      <c r="I2062" s="34"/>
      <c r="J2062" s="2"/>
    </row>
    <row r="2063" spans="1:10" hidden="1" x14ac:dyDescent="0.45">
      <c r="A2063" s="26" t="s">
        <v>1079</v>
      </c>
      <c r="B2063" s="26">
        <v>2002</v>
      </c>
      <c r="C2063" s="26">
        <v>25</v>
      </c>
      <c r="D2063" s="26" t="s">
        <v>55</v>
      </c>
      <c r="E2063" s="26" t="s">
        <v>13</v>
      </c>
      <c r="F2063" s="26">
        <v>3.4739808389292593E-127</v>
      </c>
      <c r="G2063" s="29">
        <v>8.8079195366957578E-128</v>
      </c>
      <c r="H2063" s="35"/>
      <c r="I2063" s="34"/>
      <c r="J2063" s="2"/>
    </row>
    <row r="2064" spans="1:10" hidden="1" x14ac:dyDescent="0.45">
      <c r="A2064" s="24" t="s">
        <v>1057</v>
      </c>
      <c r="B2064" s="24">
        <v>1971</v>
      </c>
      <c r="C2064" s="24">
        <v>29</v>
      </c>
      <c r="D2064" s="24" t="s">
        <v>31</v>
      </c>
      <c r="E2064" s="24" t="s">
        <v>13</v>
      </c>
      <c r="F2064" s="24">
        <v>9.1001668574909502E-131</v>
      </c>
      <c r="G2064" s="25">
        <v>9.1417504324966922E-131</v>
      </c>
      <c r="H2064" s="25"/>
      <c r="I2064" s="25"/>
      <c r="J2064" s="2"/>
    </row>
    <row r="2065" spans="1:10" hidden="1" x14ac:dyDescent="0.45">
      <c r="A2065" s="26" t="s">
        <v>1057</v>
      </c>
      <c r="B2065" s="26">
        <v>1973</v>
      </c>
      <c r="C2065" s="26">
        <v>31</v>
      </c>
      <c r="D2065" s="26" t="s">
        <v>31</v>
      </c>
      <c r="E2065" s="26" t="s">
        <v>13</v>
      </c>
      <c r="F2065" s="26">
        <v>9.1001668574909502E-131</v>
      </c>
      <c r="G2065" s="27">
        <v>8.9115604941246981E-131</v>
      </c>
      <c r="H2065" s="27"/>
      <c r="I2065" s="27"/>
      <c r="J2065" s="2"/>
    </row>
    <row r="2066" spans="1:10" hidden="1" x14ac:dyDescent="0.45">
      <c r="A2066" s="24" t="s">
        <v>1057</v>
      </c>
      <c r="B2066" s="24">
        <v>1972</v>
      </c>
      <c r="C2066" s="24">
        <v>30</v>
      </c>
      <c r="D2066" s="24" t="s">
        <v>31</v>
      </c>
      <c r="E2066" s="24" t="s">
        <v>13</v>
      </c>
      <c r="F2066" s="24">
        <v>9.1001668574909502E-131</v>
      </c>
      <c r="G2066" s="25">
        <v>3.9361080072507877E-131</v>
      </c>
      <c r="H2066" s="25"/>
      <c r="I2066" s="25"/>
      <c r="J2066" s="2"/>
    </row>
    <row r="2067" spans="1:10" hidden="1" x14ac:dyDescent="0.45">
      <c r="A2067" s="26" t="s">
        <v>1108</v>
      </c>
      <c r="B2067" s="26">
        <v>1964</v>
      </c>
      <c r="C2067" s="26">
        <v>27</v>
      </c>
      <c r="D2067" s="26" t="s">
        <v>37</v>
      </c>
      <c r="E2067" s="26" t="s">
        <v>17</v>
      </c>
      <c r="F2067" s="26">
        <v>5.1166807092804326E-137</v>
      </c>
      <c r="G2067" s="27">
        <v>1.4416028825323878E-137</v>
      </c>
      <c r="H2067" s="27"/>
      <c r="I2067" s="27"/>
      <c r="J2067" s="2"/>
    </row>
    <row r="2068" spans="1:10" hidden="1" x14ac:dyDescent="0.45">
      <c r="A2068" s="26" t="s">
        <v>1111</v>
      </c>
      <c r="B2068" s="26">
        <v>2008</v>
      </c>
      <c r="C2068" s="26">
        <v>24</v>
      </c>
      <c r="D2068" s="26" t="s">
        <v>65</v>
      </c>
      <c r="E2068" s="26" t="s">
        <v>17</v>
      </c>
      <c r="F2068" s="26">
        <v>1.4258399733089121E-139</v>
      </c>
      <c r="G2068" s="29">
        <v>6.6403475960790585E-140</v>
      </c>
      <c r="H2068" s="35"/>
      <c r="I2068" s="34"/>
      <c r="J2068" s="2"/>
    </row>
    <row r="2069" spans="1:10" hidden="1" x14ac:dyDescent="0.45">
      <c r="A2069" s="26" t="s">
        <v>1113</v>
      </c>
      <c r="B2069" s="26">
        <v>1988</v>
      </c>
      <c r="C2069" s="26">
        <v>25</v>
      </c>
      <c r="D2069" s="26" t="s">
        <v>155</v>
      </c>
      <c r="E2069" s="26" t="s">
        <v>13</v>
      </c>
      <c r="F2069" s="26">
        <v>1.8288944148664765E-139</v>
      </c>
      <c r="G2069" s="27">
        <v>6.101590537005498E-140</v>
      </c>
      <c r="H2069" s="27"/>
      <c r="I2069" s="27"/>
      <c r="J2069" s="2"/>
    </row>
    <row r="2070" spans="1:10" hidden="1" x14ac:dyDescent="0.45">
      <c r="A2070" s="26" t="s">
        <v>1111</v>
      </c>
      <c r="B2070" s="26">
        <v>2009</v>
      </c>
      <c r="C2070" s="26">
        <v>25</v>
      </c>
      <c r="D2070" s="26" t="s">
        <v>65</v>
      </c>
      <c r="E2070" s="26" t="s">
        <v>17</v>
      </c>
      <c r="F2070" s="26">
        <v>1.4258399733089121E-139</v>
      </c>
      <c r="G2070" s="29">
        <v>5.8686375377904486E-140</v>
      </c>
      <c r="H2070" s="35"/>
      <c r="I2070" s="34"/>
      <c r="J2070" s="2"/>
    </row>
    <row r="2071" spans="1:10" hidden="1" x14ac:dyDescent="0.45">
      <c r="A2071" s="26" t="s">
        <v>1139</v>
      </c>
      <c r="B2071" s="26">
        <v>1962</v>
      </c>
      <c r="C2071" s="26">
        <v>32</v>
      </c>
      <c r="D2071" s="26" t="s">
        <v>73</v>
      </c>
      <c r="E2071" s="26" t="s">
        <v>17</v>
      </c>
      <c r="F2071" s="26">
        <v>2.3558017789422779E-142</v>
      </c>
      <c r="G2071" s="27">
        <v>5.6727314184427158E-143</v>
      </c>
      <c r="H2071" s="27"/>
      <c r="I2071" s="27"/>
      <c r="J2071" s="2"/>
    </row>
    <row r="2072" spans="1:10" hidden="1" x14ac:dyDescent="0.45">
      <c r="A2072" s="24" t="s">
        <v>1063</v>
      </c>
      <c r="B2072" s="24">
        <v>1979</v>
      </c>
      <c r="C2072" s="24">
        <v>40</v>
      </c>
      <c r="D2072" s="24" t="s">
        <v>19</v>
      </c>
      <c r="E2072" s="24" t="s">
        <v>17</v>
      </c>
      <c r="F2072" s="24">
        <v>3.6181116566141607E-146</v>
      </c>
      <c r="G2072" s="25">
        <v>3.7974167935750802E-146</v>
      </c>
      <c r="H2072" s="25"/>
      <c r="I2072" s="25"/>
      <c r="J2072" s="2"/>
    </row>
    <row r="2073" spans="1:10" hidden="1" x14ac:dyDescent="0.45">
      <c r="A2073" s="26" t="s">
        <v>1063</v>
      </c>
      <c r="B2073" s="26">
        <v>1978</v>
      </c>
      <c r="C2073" s="26">
        <v>39</v>
      </c>
      <c r="D2073" s="26" t="s">
        <v>19</v>
      </c>
      <c r="E2073" s="26" t="s">
        <v>17</v>
      </c>
      <c r="F2073" s="26">
        <v>3.6181116566141607E-146</v>
      </c>
      <c r="G2073" s="27">
        <v>3.5364089391864954E-146</v>
      </c>
      <c r="H2073" s="27"/>
      <c r="I2073" s="27"/>
      <c r="J2073" s="2"/>
    </row>
    <row r="2074" spans="1:10" hidden="1" x14ac:dyDescent="0.45">
      <c r="A2074" s="24" t="s">
        <v>1063</v>
      </c>
      <c r="B2074" s="24">
        <v>1977</v>
      </c>
      <c r="C2074" s="24">
        <v>38</v>
      </c>
      <c r="D2074" s="24" t="s">
        <v>19</v>
      </c>
      <c r="E2074" s="24" t="s">
        <v>17</v>
      </c>
      <c r="F2074" s="24">
        <v>3.6181116566141607E-146</v>
      </c>
      <c r="G2074" s="25">
        <v>2.6908312289457277E-146</v>
      </c>
      <c r="H2074" s="25"/>
      <c r="I2074" s="25"/>
      <c r="J2074" s="2"/>
    </row>
    <row r="2075" spans="1:10" hidden="1" x14ac:dyDescent="0.45">
      <c r="A2075" s="26" t="s">
        <v>1063</v>
      </c>
      <c r="B2075" s="26">
        <v>1974</v>
      </c>
      <c r="C2075" s="26">
        <v>35</v>
      </c>
      <c r="D2075" s="26" t="s">
        <v>19</v>
      </c>
      <c r="E2075" s="26" t="s">
        <v>17</v>
      </c>
      <c r="F2075" s="26">
        <v>3.6181116566141607E-146</v>
      </c>
      <c r="G2075" s="27">
        <v>2.3099062660036676E-146</v>
      </c>
      <c r="H2075" s="27"/>
      <c r="I2075" s="27"/>
      <c r="J2075" s="2"/>
    </row>
    <row r="2076" spans="1:10" hidden="1" x14ac:dyDescent="0.45">
      <c r="A2076" s="26" t="s">
        <v>1066</v>
      </c>
      <c r="B2076" s="26">
        <v>2018</v>
      </c>
      <c r="C2076" s="26">
        <v>25</v>
      </c>
      <c r="D2076" s="26" t="s">
        <v>28</v>
      </c>
      <c r="E2076" s="26" t="s">
        <v>17</v>
      </c>
      <c r="F2076" s="26">
        <v>3.3839206198394146E-146</v>
      </c>
      <c r="G2076" s="29">
        <v>2.2217595100918202E-146</v>
      </c>
      <c r="H2076" s="35"/>
      <c r="I2076" s="34"/>
      <c r="J2076" s="2"/>
    </row>
    <row r="2077" spans="1:10" hidden="1" x14ac:dyDescent="0.45">
      <c r="A2077" s="26" t="s">
        <v>1130</v>
      </c>
      <c r="B2077" s="26">
        <v>1962</v>
      </c>
      <c r="C2077" s="26">
        <v>31</v>
      </c>
      <c r="D2077" s="26" t="s">
        <v>59</v>
      </c>
      <c r="E2077" s="26" t="s">
        <v>13</v>
      </c>
      <c r="F2077" s="26">
        <v>2.8391981645350629E-151</v>
      </c>
      <c r="G2077" s="27">
        <v>1.1090498610857591E-150</v>
      </c>
      <c r="H2077" s="27"/>
      <c r="I2077" s="27"/>
      <c r="J2077" s="2"/>
    </row>
    <row r="2078" spans="1:10" hidden="1" x14ac:dyDescent="0.45">
      <c r="A2078" s="24" t="s">
        <v>1086</v>
      </c>
      <c r="B2078" s="24">
        <v>1971</v>
      </c>
      <c r="C2078" s="24">
        <v>30</v>
      </c>
      <c r="D2078" s="24" t="s">
        <v>59</v>
      </c>
      <c r="E2078" s="24" t="s">
        <v>13</v>
      </c>
      <c r="F2078" s="24">
        <v>8.8730414103235273E-152</v>
      </c>
      <c r="G2078" s="25">
        <v>8.9135871265497652E-152</v>
      </c>
      <c r="H2078" s="25"/>
      <c r="I2078" s="25"/>
      <c r="J2078" s="2"/>
    </row>
    <row r="2079" spans="1:10" hidden="1" x14ac:dyDescent="0.45">
      <c r="A2079" s="26" t="s">
        <v>1086</v>
      </c>
      <c r="B2079" s="26">
        <v>1972</v>
      </c>
      <c r="C2079" s="26">
        <v>31</v>
      </c>
      <c r="D2079" s="26" t="s">
        <v>59</v>
      </c>
      <c r="E2079" s="26" t="s">
        <v>13</v>
      </c>
      <c r="F2079" s="26">
        <v>8.8730414103235273E-152</v>
      </c>
      <c r="G2079" s="27">
        <v>3.837869117212172E-152</v>
      </c>
      <c r="H2079" s="27"/>
      <c r="I2079" s="27"/>
      <c r="J2079" s="2"/>
    </row>
    <row r="2080" spans="1:10" hidden="1" x14ac:dyDescent="0.45">
      <c r="A2080" s="24" t="s">
        <v>1109</v>
      </c>
      <c r="B2080" s="24">
        <v>1973</v>
      </c>
      <c r="C2080" s="24">
        <v>26</v>
      </c>
      <c r="D2080" s="24" t="s">
        <v>158</v>
      </c>
      <c r="E2080" s="24" t="s">
        <v>13</v>
      </c>
      <c r="F2080" s="24">
        <v>1.9158957208258189E-152</v>
      </c>
      <c r="G2080" s="25">
        <v>1.8761876440231974E-152</v>
      </c>
      <c r="H2080" s="25"/>
      <c r="I2080" s="25"/>
      <c r="J2080" s="2"/>
    </row>
    <row r="2081" spans="1:10" hidden="1" x14ac:dyDescent="0.45">
      <c r="A2081" s="26" t="s">
        <v>1109</v>
      </c>
      <c r="B2081" s="26">
        <v>1977</v>
      </c>
      <c r="C2081" s="26">
        <v>30</v>
      </c>
      <c r="D2081" s="26" t="s">
        <v>158</v>
      </c>
      <c r="E2081" s="26" t="s">
        <v>13</v>
      </c>
      <c r="F2081" s="26">
        <v>1.9158957208258189E-152</v>
      </c>
      <c r="G2081" s="27">
        <v>1.2729203830027296E-152</v>
      </c>
      <c r="H2081" s="27"/>
      <c r="I2081" s="27"/>
      <c r="J2081" s="2"/>
    </row>
    <row r="2082" spans="1:10" hidden="1" x14ac:dyDescent="0.45">
      <c r="A2082" s="26" t="s">
        <v>1059</v>
      </c>
      <c r="B2082" s="26">
        <v>1995</v>
      </c>
      <c r="C2082" s="26">
        <v>31</v>
      </c>
      <c r="D2082" s="26" t="s">
        <v>97</v>
      </c>
      <c r="E2082" s="26" t="s">
        <v>13</v>
      </c>
      <c r="F2082" s="26">
        <v>1.2658756759794947E-156</v>
      </c>
      <c r="G2082" s="29">
        <v>9.6382229453980619E-157</v>
      </c>
      <c r="H2082" s="35"/>
      <c r="I2082" s="34"/>
      <c r="J2082" s="2"/>
    </row>
    <row r="2083" spans="1:10" hidden="1" x14ac:dyDescent="0.45">
      <c r="A2083" s="26" t="s">
        <v>1059</v>
      </c>
      <c r="B2083" s="26">
        <v>1999</v>
      </c>
      <c r="C2083" s="26">
        <v>35</v>
      </c>
      <c r="D2083" s="26" t="s">
        <v>317</v>
      </c>
      <c r="E2083" s="26" t="s">
        <v>17</v>
      </c>
      <c r="F2083" s="26">
        <v>1.2658756759794947E-156</v>
      </c>
      <c r="G2083" s="29">
        <v>8.7026093528312838E-157</v>
      </c>
      <c r="H2083" s="35"/>
      <c r="I2083" s="34"/>
      <c r="J2083" s="2"/>
    </row>
    <row r="2084" spans="1:10" hidden="1" x14ac:dyDescent="0.45">
      <c r="A2084" s="26" t="s">
        <v>1059</v>
      </c>
      <c r="B2084" s="26">
        <v>1997</v>
      </c>
      <c r="C2084" s="26">
        <v>33</v>
      </c>
      <c r="D2084" s="26" t="s">
        <v>97</v>
      </c>
      <c r="E2084" s="26" t="s">
        <v>13</v>
      </c>
      <c r="F2084" s="26">
        <v>1.2658756759794947E-156</v>
      </c>
      <c r="G2084" s="29">
        <v>6.5009951333503221E-157</v>
      </c>
      <c r="H2084" s="35"/>
      <c r="I2084" s="34"/>
      <c r="J2084" s="2"/>
    </row>
    <row r="2085" spans="1:10" hidden="1" x14ac:dyDescent="0.45">
      <c r="A2085" s="26" t="s">
        <v>1059</v>
      </c>
      <c r="B2085" s="26">
        <v>2002</v>
      </c>
      <c r="C2085" s="26">
        <v>38</v>
      </c>
      <c r="D2085" s="26" t="s">
        <v>317</v>
      </c>
      <c r="E2085" s="26" t="s">
        <v>17</v>
      </c>
      <c r="F2085" s="26">
        <v>1.2658756759794947E-156</v>
      </c>
      <c r="G2085" s="29">
        <v>4.3118905349548359E-157</v>
      </c>
      <c r="H2085" s="35"/>
      <c r="I2085" s="34"/>
      <c r="J2085" s="2"/>
    </row>
    <row r="2086" spans="1:10" hidden="1" x14ac:dyDescent="0.45">
      <c r="A2086" s="26" t="s">
        <v>1059</v>
      </c>
      <c r="B2086" s="26">
        <v>2000</v>
      </c>
      <c r="C2086" s="26">
        <v>36</v>
      </c>
      <c r="D2086" s="26" t="s">
        <v>317</v>
      </c>
      <c r="E2086" s="26" t="s">
        <v>17</v>
      </c>
      <c r="F2086" s="26">
        <v>1.2658756759794947E-156</v>
      </c>
      <c r="G2086" s="29">
        <v>3.6529041100876424E-157</v>
      </c>
      <c r="H2086" s="35"/>
      <c r="I2086" s="34"/>
      <c r="J2086" s="2"/>
    </row>
    <row r="2087" spans="1:10" hidden="1" x14ac:dyDescent="0.45">
      <c r="A2087" s="26" t="s">
        <v>1059</v>
      </c>
      <c r="B2087" s="26">
        <v>2004</v>
      </c>
      <c r="C2087" s="26">
        <v>40</v>
      </c>
      <c r="D2087" s="26" t="s">
        <v>317</v>
      </c>
      <c r="E2087" s="26" t="s">
        <v>17</v>
      </c>
      <c r="F2087" s="26">
        <v>1.2658756759794947E-156</v>
      </c>
      <c r="G2087" s="29">
        <v>3.4776299483910269E-157</v>
      </c>
      <c r="H2087" s="35"/>
      <c r="I2087" s="34"/>
      <c r="J2087" s="2"/>
    </row>
    <row r="2088" spans="1:10" hidden="1" x14ac:dyDescent="0.45">
      <c r="A2088" s="26" t="s">
        <v>1059</v>
      </c>
      <c r="B2088" s="26">
        <v>2001</v>
      </c>
      <c r="C2088" s="26">
        <v>37</v>
      </c>
      <c r="D2088" s="26" t="s">
        <v>317</v>
      </c>
      <c r="E2088" s="26" t="s">
        <v>17</v>
      </c>
      <c r="F2088" s="26">
        <v>1.2658756759794947E-156</v>
      </c>
      <c r="G2088" s="29">
        <v>2.0953373138681617E-157</v>
      </c>
      <c r="H2088" s="35"/>
      <c r="I2088" s="34"/>
      <c r="J2088" s="2"/>
    </row>
    <row r="2089" spans="1:10" hidden="1" x14ac:dyDescent="0.45">
      <c r="A2089" s="26" t="s">
        <v>1124</v>
      </c>
      <c r="B2089" s="26">
        <v>2021</v>
      </c>
      <c r="C2089" s="26">
        <v>31</v>
      </c>
      <c r="D2089" s="26" t="s">
        <v>28</v>
      </c>
      <c r="E2089" s="26" t="s">
        <v>17</v>
      </c>
      <c r="F2089" s="26">
        <v>9.5922380116453274E-158</v>
      </c>
      <c r="G2089" s="29">
        <v>5.6274008819241171E-158</v>
      </c>
      <c r="H2089" s="35"/>
      <c r="I2089" s="34"/>
      <c r="J2089" s="2"/>
    </row>
    <row r="2090" spans="1:10" hidden="1" x14ac:dyDescent="0.45">
      <c r="A2090" s="24" t="s">
        <v>831</v>
      </c>
      <c r="B2090" s="24">
        <v>1990</v>
      </c>
      <c r="C2090" s="24">
        <v>27</v>
      </c>
      <c r="D2090" s="24" t="s">
        <v>40</v>
      </c>
      <c r="E2090" s="24" t="s">
        <v>13</v>
      </c>
      <c r="F2090" s="24">
        <v>1.7892806677619063E-158</v>
      </c>
      <c r="G2090" s="25">
        <v>1.1494294139913408E-158</v>
      </c>
      <c r="H2090" s="25"/>
      <c r="I2090" s="25"/>
      <c r="J2090" s="2"/>
    </row>
    <row r="2091" spans="1:10" hidden="1" x14ac:dyDescent="0.45">
      <c r="A2091" s="26" t="s">
        <v>831</v>
      </c>
      <c r="B2091" s="26">
        <v>1992</v>
      </c>
      <c r="C2091" s="26">
        <v>29</v>
      </c>
      <c r="D2091" s="26" t="s">
        <v>40</v>
      </c>
      <c r="E2091" s="26" t="s">
        <v>13</v>
      </c>
      <c r="F2091" s="26">
        <v>1.7892806677619063E-158</v>
      </c>
      <c r="G2091" s="27">
        <v>9.7498595128359625E-159</v>
      </c>
      <c r="H2091" s="27"/>
      <c r="I2091" s="27"/>
      <c r="J2091" s="2"/>
    </row>
    <row r="2092" spans="1:10" hidden="1" x14ac:dyDescent="0.45">
      <c r="A2092" s="26" t="s">
        <v>831</v>
      </c>
      <c r="B2092" s="26">
        <v>1997</v>
      </c>
      <c r="C2092" s="26">
        <v>34</v>
      </c>
      <c r="D2092" s="26" t="s">
        <v>55</v>
      </c>
      <c r="E2092" s="26" t="s">
        <v>13</v>
      </c>
      <c r="F2092" s="26">
        <v>1.7892806677619063E-158</v>
      </c>
      <c r="G2092" s="29">
        <v>9.1889789290069194E-159</v>
      </c>
      <c r="H2092" s="35"/>
      <c r="I2092" s="34"/>
      <c r="J2092" s="2"/>
    </row>
    <row r="2093" spans="1:10" hidden="1" x14ac:dyDescent="0.45">
      <c r="A2093" s="26" t="s">
        <v>831</v>
      </c>
      <c r="B2093" s="26">
        <v>2005</v>
      </c>
      <c r="C2093" s="26">
        <v>42</v>
      </c>
      <c r="D2093" s="26" t="s">
        <v>46</v>
      </c>
      <c r="E2093" s="26" t="s">
        <v>17</v>
      </c>
      <c r="F2093" s="26">
        <v>1.7892806677619063E-158</v>
      </c>
      <c r="G2093" s="29">
        <v>8.4556649276900005E-159</v>
      </c>
      <c r="H2093" s="35"/>
      <c r="I2093" s="34"/>
      <c r="J2093" s="2"/>
    </row>
    <row r="2094" spans="1:10" hidden="1" x14ac:dyDescent="0.45">
      <c r="A2094" s="24" t="s">
        <v>831</v>
      </c>
      <c r="B2094" s="24">
        <v>1986</v>
      </c>
      <c r="C2094" s="24">
        <v>23</v>
      </c>
      <c r="D2094" s="24" t="s">
        <v>40</v>
      </c>
      <c r="E2094" s="24" t="s">
        <v>13</v>
      </c>
      <c r="F2094" s="24">
        <v>1.7892806677619063E-158</v>
      </c>
      <c r="G2094" s="25">
        <v>7.2540827381617609E-159</v>
      </c>
      <c r="H2094" s="25"/>
      <c r="I2094" s="25"/>
      <c r="J2094" s="2"/>
    </row>
    <row r="2095" spans="1:10" hidden="1" x14ac:dyDescent="0.45">
      <c r="A2095" s="26" t="s">
        <v>831</v>
      </c>
      <c r="B2095" s="26">
        <v>1987</v>
      </c>
      <c r="C2095" s="26">
        <v>24</v>
      </c>
      <c r="D2095" s="26" t="s">
        <v>40</v>
      </c>
      <c r="E2095" s="26" t="s">
        <v>13</v>
      </c>
      <c r="F2095" s="26">
        <v>1.7892806677619063E-158</v>
      </c>
      <c r="G2095" s="27">
        <v>6.1031790746577695E-159</v>
      </c>
      <c r="H2095" s="27"/>
      <c r="I2095" s="27"/>
      <c r="J2095" s="2"/>
    </row>
    <row r="2096" spans="1:10" hidden="1" x14ac:dyDescent="0.45">
      <c r="A2096" s="24" t="s">
        <v>831</v>
      </c>
      <c r="B2096" s="24">
        <v>1988</v>
      </c>
      <c r="C2096" s="24">
        <v>25</v>
      </c>
      <c r="D2096" s="24" t="s">
        <v>40</v>
      </c>
      <c r="E2096" s="24" t="s">
        <v>13</v>
      </c>
      <c r="F2096" s="24">
        <v>1.7892806677619063E-158</v>
      </c>
      <c r="G2096" s="25">
        <v>5.9694304393509702E-159</v>
      </c>
      <c r="H2096" s="25"/>
      <c r="I2096" s="25"/>
      <c r="J2096" s="2"/>
    </row>
    <row r="2097" spans="1:10" hidden="1" x14ac:dyDescent="0.45">
      <c r="A2097" s="26" t="s">
        <v>831</v>
      </c>
      <c r="B2097" s="26">
        <v>1991</v>
      </c>
      <c r="C2097" s="26">
        <v>28</v>
      </c>
      <c r="D2097" s="26" t="s">
        <v>40</v>
      </c>
      <c r="E2097" s="26" t="s">
        <v>13</v>
      </c>
      <c r="F2097" s="26">
        <v>1.7892806677619063E-158</v>
      </c>
      <c r="G2097" s="27">
        <v>5.2657143177424343E-159</v>
      </c>
      <c r="H2097" s="27"/>
      <c r="I2097" s="27"/>
      <c r="J2097" s="2"/>
    </row>
    <row r="2098" spans="1:10" hidden="1" x14ac:dyDescent="0.45">
      <c r="A2098" s="26" t="s">
        <v>831</v>
      </c>
      <c r="B2098" s="26">
        <v>1996</v>
      </c>
      <c r="C2098" s="26">
        <v>33</v>
      </c>
      <c r="D2098" s="26" t="s">
        <v>40</v>
      </c>
      <c r="E2098" s="26" t="s">
        <v>13</v>
      </c>
      <c r="F2098" s="26">
        <v>1.7892806677619063E-158</v>
      </c>
      <c r="G2098" s="29">
        <v>4.60803272194885E-159</v>
      </c>
      <c r="H2098" s="35"/>
      <c r="I2098" s="34"/>
      <c r="J2098" s="2"/>
    </row>
    <row r="2099" spans="1:10" hidden="1" x14ac:dyDescent="0.45">
      <c r="A2099" s="26" t="s">
        <v>831</v>
      </c>
      <c r="B2099" s="26">
        <v>1998</v>
      </c>
      <c r="C2099" s="26">
        <v>35</v>
      </c>
      <c r="D2099" s="26" t="s">
        <v>55</v>
      </c>
      <c r="E2099" s="26" t="s">
        <v>13</v>
      </c>
      <c r="F2099" s="26">
        <v>1.7892806677619063E-158</v>
      </c>
      <c r="G2099" s="29">
        <v>3.5670638396436784E-159</v>
      </c>
      <c r="H2099" s="35"/>
      <c r="I2099" s="34"/>
      <c r="J2099" s="2"/>
    </row>
    <row r="2100" spans="1:10" hidden="1" x14ac:dyDescent="0.45">
      <c r="A2100" s="24" t="s">
        <v>1096</v>
      </c>
      <c r="B2100" s="24">
        <v>1992</v>
      </c>
      <c r="C2100" s="24">
        <v>23</v>
      </c>
      <c r="D2100" s="24" t="s">
        <v>127</v>
      </c>
      <c r="E2100" s="24" t="s">
        <v>13</v>
      </c>
      <c r="F2100" s="24">
        <v>2.9337883404936615E-162</v>
      </c>
      <c r="G2100" s="25">
        <v>1.5986326055815633E-162</v>
      </c>
      <c r="H2100" s="25"/>
      <c r="I2100" s="25"/>
      <c r="J2100" s="2"/>
    </row>
    <row r="2101" spans="1:10" hidden="1" x14ac:dyDescent="0.45">
      <c r="A2101" s="26" t="s">
        <v>1096</v>
      </c>
      <c r="B2101" s="26">
        <v>2001</v>
      </c>
      <c r="C2101" s="26">
        <v>32</v>
      </c>
      <c r="D2101" s="26" t="s">
        <v>22</v>
      </c>
      <c r="E2101" s="26" t="s">
        <v>13</v>
      </c>
      <c r="F2101" s="26">
        <v>2.9337883404936615E-162</v>
      </c>
      <c r="G2101" s="29">
        <v>7.9523983521947946E-163</v>
      </c>
      <c r="H2101" s="35"/>
      <c r="I2101" s="34"/>
      <c r="J2101" s="2"/>
    </row>
    <row r="2102" spans="1:10" hidden="1" x14ac:dyDescent="0.45">
      <c r="A2102" s="24" t="s">
        <v>1060</v>
      </c>
      <c r="B2102" s="24">
        <v>1977</v>
      </c>
      <c r="C2102" s="24">
        <v>32</v>
      </c>
      <c r="D2102" s="24" t="s">
        <v>1107</v>
      </c>
      <c r="E2102" s="24" t="s">
        <v>17</v>
      </c>
      <c r="F2102" s="24">
        <v>3.3442444002380229E-163</v>
      </c>
      <c r="G2102" s="25">
        <v>2.4871530022952491E-163</v>
      </c>
      <c r="H2102" s="25"/>
      <c r="I2102" s="25"/>
      <c r="J2102" s="2"/>
    </row>
    <row r="2103" spans="1:10" hidden="1" x14ac:dyDescent="0.45">
      <c r="A2103" s="26" t="s">
        <v>1060</v>
      </c>
      <c r="B2103" s="26">
        <v>1975</v>
      </c>
      <c r="C2103" s="26">
        <v>30</v>
      </c>
      <c r="D2103" s="26" t="s">
        <v>313</v>
      </c>
      <c r="E2103" s="26" t="s">
        <v>17</v>
      </c>
      <c r="F2103" s="26">
        <v>3.3442444002380229E-163</v>
      </c>
      <c r="G2103" s="27">
        <v>2.4406446022193355E-163</v>
      </c>
      <c r="H2103" s="27"/>
      <c r="I2103" s="27"/>
      <c r="J2103" s="2"/>
    </row>
    <row r="2104" spans="1:10" hidden="1" x14ac:dyDescent="0.45">
      <c r="A2104" s="24" t="s">
        <v>1060</v>
      </c>
      <c r="B2104" s="24">
        <v>1969</v>
      </c>
      <c r="C2104" s="24">
        <v>24</v>
      </c>
      <c r="D2104" s="24" t="s">
        <v>313</v>
      </c>
      <c r="E2104" s="24" t="s">
        <v>17</v>
      </c>
      <c r="F2104" s="24">
        <v>3.3442444002380229E-163</v>
      </c>
      <c r="G2104" s="25">
        <v>1.0009768791482732E-163</v>
      </c>
      <c r="H2104" s="25"/>
      <c r="I2104" s="25"/>
      <c r="J2104" s="2"/>
    </row>
    <row r="2105" spans="1:10" hidden="1" x14ac:dyDescent="0.45">
      <c r="A2105" s="26" t="s">
        <v>1060</v>
      </c>
      <c r="B2105" s="26">
        <v>1973</v>
      </c>
      <c r="C2105" s="26">
        <v>28</v>
      </c>
      <c r="D2105" s="26" t="s">
        <v>313</v>
      </c>
      <c r="E2105" s="26" t="s">
        <v>17</v>
      </c>
      <c r="F2105" s="26">
        <v>3.3442444002380229E-163</v>
      </c>
      <c r="G2105" s="27">
        <v>9.8574256228588906E-164</v>
      </c>
      <c r="H2105" s="27"/>
      <c r="I2105" s="27"/>
      <c r="J2105" s="2"/>
    </row>
    <row r="2106" spans="1:10" hidden="1" x14ac:dyDescent="0.45">
      <c r="A2106" s="24" t="s">
        <v>1060</v>
      </c>
      <c r="B2106" s="24">
        <v>1971</v>
      </c>
      <c r="C2106" s="24">
        <v>26</v>
      </c>
      <c r="D2106" s="24" t="s">
        <v>313</v>
      </c>
      <c r="E2106" s="24" t="s">
        <v>17</v>
      </c>
      <c r="F2106" s="24">
        <v>3.3442444002380229E-163</v>
      </c>
      <c r="G2106" s="25">
        <v>9.7484928014178114E-164</v>
      </c>
      <c r="H2106" s="25"/>
      <c r="I2106" s="25"/>
      <c r="J2106" s="2"/>
    </row>
    <row r="2107" spans="1:10" hidden="1" x14ac:dyDescent="0.45">
      <c r="A2107" s="26" t="s">
        <v>1090</v>
      </c>
      <c r="B2107" s="26">
        <v>1969</v>
      </c>
      <c r="C2107" s="26">
        <v>29</v>
      </c>
      <c r="D2107" s="26" t="s">
        <v>52</v>
      </c>
      <c r="E2107" s="26" t="s">
        <v>17</v>
      </c>
      <c r="F2107" s="26">
        <v>1.7454700611590294E-163</v>
      </c>
      <c r="G2107" s="27">
        <v>5.224424310440223E-164</v>
      </c>
      <c r="H2107" s="27"/>
      <c r="I2107" s="27"/>
      <c r="J2107" s="2"/>
    </row>
    <row r="2108" spans="1:10" hidden="1" x14ac:dyDescent="0.45">
      <c r="A2108" s="24" t="s">
        <v>1121</v>
      </c>
      <c r="B2108" s="24">
        <v>1954</v>
      </c>
      <c r="C2108" s="24">
        <v>24</v>
      </c>
      <c r="D2108" s="24" t="s">
        <v>233</v>
      </c>
      <c r="E2108" s="24" t="s">
        <v>17</v>
      </c>
      <c r="F2108" s="24">
        <v>2.4155778100104854E-167</v>
      </c>
      <c r="G2108" s="25">
        <v>8.1710284184851294E-168</v>
      </c>
      <c r="H2108" s="25"/>
      <c r="I2108" s="25"/>
      <c r="J2108" s="2"/>
    </row>
    <row r="2109" spans="1:10" hidden="1" x14ac:dyDescent="0.45">
      <c r="A2109" s="26" t="s">
        <v>1088</v>
      </c>
      <c r="B2109" s="26">
        <v>1948</v>
      </c>
      <c r="C2109" s="26">
        <v>30</v>
      </c>
      <c r="D2109" s="26" t="s">
        <v>251</v>
      </c>
      <c r="E2109" s="26" t="s">
        <v>17</v>
      </c>
      <c r="F2109" s="26">
        <v>1.67949707505648E-171</v>
      </c>
      <c r="G2109" s="27">
        <v>1.5480351356693646E-171</v>
      </c>
      <c r="H2109" s="27"/>
      <c r="I2109" s="27"/>
      <c r="J2109" s="2"/>
    </row>
    <row r="2110" spans="1:10" hidden="1" x14ac:dyDescent="0.45">
      <c r="A2110" s="26" t="s">
        <v>823</v>
      </c>
      <c r="B2110" s="26">
        <v>2014</v>
      </c>
      <c r="C2110" s="26">
        <v>26</v>
      </c>
      <c r="D2110" s="26" t="s">
        <v>37</v>
      </c>
      <c r="E2110" s="26" t="s">
        <v>17</v>
      </c>
      <c r="F2110" s="26">
        <v>9.4388298790034528E-173</v>
      </c>
      <c r="G2110" s="29">
        <v>9.7713462653507455E-173</v>
      </c>
      <c r="H2110" s="35"/>
      <c r="I2110" s="34"/>
      <c r="J2110" s="2"/>
    </row>
    <row r="2111" spans="1:10" hidden="1" x14ac:dyDescent="0.45">
      <c r="A2111" s="26" t="s">
        <v>823</v>
      </c>
      <c r="B2111" s="26">
        <v>2013</v>
      </c>
      <c r="C2111" s="26">
        <v>25</v>
      </c>
      <c r="D2111" s="26" t="s">
        <v>37</v>
      </c>
      <c r="E2111" s="26" t="s">
        <v>17</v>
      </c>
      <c r="F2111" s="26">
        <v>9.4388298790034528E-173</v>
      </c>
      <c r="G2111" s="29">
        <v>6.626132928600616E-173</v>
      </c>
      <c r="H2111" s="35"/>
      <c r="I2111" s="34"/>
      <c r="J2111" s="2"/>
    </row>
    <row r="2112" spans="1:10" hidden="1" x14ac:dyDescent="0.45">
      <c r="A2112" s="26" t="s">
        <v>823</v>
      </c>
      <c r="B2112" s="26">
        <v>2015</v>
      </c>
      <c r="C2112" s="26">
        <v>27</v>
      </c>
      <c r="D2112" s="26" t="s">
        <v>37</v>
      </c>
      <c r="E2112" s="26" t="s">
        <v>17</v>
      </c>
      <c r="F2112" s="26">
        <v>9.4388298790034528E-173</v>
      </c>
      <c r="G2112" s="29">
        <v>5.0020993460019209E-173</v>
      </c>
      <c r="H2112" s="35"/>
      <c r="I2112" s="34"/>
      <c r="J2112" s="2"/>
    </row>
    <row r="2113" spans="1:10" hidden="1" x14ac:dyDescent="0.45">
      <c r="A2113" s="26" t="s">
        <v>1143</v>
      </c>
      <c r="B2113" s="26">
        <v>1979</v>
      </c>
      <c r="C2113" s="26">
        <v>36</v>
      </c>
      <c r="D2113" s="26" t="s">
        <v>76</v>
      </c>
      <c r="E2113" s="26" t="s">
        <v>13</v>
      </c>
      <c r="F2113" s="26">
        <v>7.4346467946354373E-174</v>
      </c>
      <c r="G2113" s="27">
        <v>3.5561731799868908E-174</v>
      </c>
      <c r="H2113" s="27"/>
      <c r="I2113" s="27"/>
      <c r="J2113" s="2"/>
    </row>
    <row r="2114" spans="1:10" hidden="1" x14ac:dyDescent="0.45">
      <c r="A2114" s="24" t="s">
        <v>1064</v>
      </c>
      <c r="B2114" s="24">
        <v>1950</v>
      </c>
      <c r="C2114" s="24">
        <v>23</v>
      </c>
      <c r="D2114" s="24" t="s">
        <v>28</v>
      </c>
      <c r="E2114" s="24" t="s">
        <v>17</v>
      </c>
      <c r="F2114" s="24">
        <v>1.466438736273639E-175</v>
      </c>
      <c r="G2114" s="25">
        <v>4.9099559370790335E-175</v>
      </c>
      <c r="H2114" s="25"/>
      <c r="I2114" s="25"/>
      <c r="J2114" s="2"/>
    </row>
    <row r="2115" spans="1:10" hidden="1" x14ac:dyDescent="0.45">
      <c r="A2115" s="26" t="s">
        <v>1064</v>
      </c>
      <c r="B2115" s="26">
        <v>1952</v>
      </c>
      <c r="C2115" s="26">
        <v>25</v>
      </c>
      <c r="D2115" s="26" t="s">
        <v>28</v>
      </c>
      <c r="E2115" s="26" t="s">
        <v>17</v>
      </c>
      <c r="F2115" s="26">
        <v>1.466438736273639E-175</v>
      </c>
      <c r="G2115" s="27">
        <v>2.8184284385454663E-175</v>
      </c>
      <c r="H2115" s="27"/>
      <c r="I2115" s="27"/>
      <c r="J2115" s="2"/>
    </row>
    <row r="2116" spans="1:10" hidden="1" x14ac:dyDescent="0.45">
      <c r="A2116" s="24" t="s">
        <v>1064</v>
      </c>
      <c r="B2116" s="24">
        <v>1953</v>
      </c>
      <c r="C2116" s="24">
        <v>26</v>
      </c>
      <c r="D2116" s="24" t="s">
        <v>28</v>
      </c>
      <c r="E2116" s="24" t="s">
        <v>17</v>
      </c>
      <c r="F2116" s="24">
        <v>1.466438736273639E-175</v>
      </c>
      <c r="G2116" s="25">
        <v>7.0069076256976714E-176</v>
      </c>
      <c r="H2116" s="25"/>
      <c r="I2116" s="25"/>
      <c r="J2116" s="2"/>
    </row>
    <row r="2117" spans="1:10" hidden="1" x14ac:dyDescent="0.45">
      <c r="A2117" s="26" t="s">
        <v>1064</v>
      </c>
      <c r="B2117" s="26">
        <v>1951</v>
      </c>
      <c r="C2117" s="26">
        <v>24</v>
      </c>
      <c r="D2117" s="26" t="s">
        <v>28</v>
      </c>
      <c r="E2117" s="26" t="s">
        <v>17</v>
      </c>
      <c r="F2117" s="26">
        <v>1.466438736273639E-175</v>
      </c>
      <c r="G2117" s="27">
        <v>6.3724896926459531E-176</v>
      </c>
      <c r="H2117" s="27"/>
      <c r="I2117" s="27"/>
      <c r="J2117" s="2"/>
    </row>
    <row r="2118" spans="1:10" hidden="1" x14ac:dyDescent="0.45">
      <c r="A2118" s="24" t="s">
        <v>1064</v>
      </c>
      <c r="B2118" s="24">
        <v>1954</v>
      </c>
      <c r="C2118" s="24">
        <v>27</v>
      </c>
      <c r="D2118" s="24" t="s">
        <v>28</v>
      </c>
      <c r="E2118" s="24" t="s">
        <v>17</v>
      </c>
      <c r="F2118" s="24">
        <v>1.466438736273639E-175</v>
      </c>
      <c r="G2118" s="25">
        <v>4.9604332919448836E-176</v>
      </c>
      <c r="H2118" s="25"/>
      <c r="I2118" s="25"/>
      <c r="J2118" s="2"/>
    </row>
    <row r="2119" spans="1:10" hidden="1" x14ac:dyDescent="0.45">
      <c r="A2119" s="26" t="s">
        <v>1123</v>
      </c>
      <c r="B2119" s="26">
        <v>1971</v>
      </c>
      <c r="C2119" s="26">
        <v>26</v>
      </c>
      <c r="D2119" s="26" t="s">
        <v>117</v>
      </c>
      <c r="E2119" s="26" t="s">
        <v>17</v>
      </c>
      <c r="F2119" s="26">
        <v>5.8258093524611094E-178</v>
      </c>
      <c r="G2119" s="27">
        <v>1.6982269756019482E-178</v>
      </c>
      <c r="H2119" s="27"/>
      <c r="I2119" s="27"/>
      <c r="J2119" s="2"/>
    </row>
    <row r="2120" spans="1:10" hidden="1" x14ac:dyDescent="0.45">
      <c r="A2120" s="24" t="s">
        <v>1131</v>
      </c>
      <c r="B2120" s="24">
        <v>1987</v>
      </c>
      <c r="C2120" s="24">
        <v>26</v>
      </c>
      <c r="D2120" s="24" t="s">
        <v>55</v>
      </c>
      <c r="E2120" s="24" t="s">
        <v>13</v>
      </c>
      <c r="F2120" s="24">
        <v>3.2697065360972972E-179</v>
      </c>
      <c r="G2120" s="25">
        <v>1.1152864316329935E-179</v>
      </c>
      <c r="H2120" s="25"/>
      <c r="I2120" s="25"/>
      <c r="J2120" s="2"/>
    </row>
    <row r="2121" spans="1:10" hidden="1" x14ac:dyDescent="0.45">
      <c r="A2121" s="26" t="s">
        <v>1120</v>
      </c>
      <c r="B2121" s="26">
        <v>1991</v>
      </c>
      <c r="C2121" s="26">
        <v>23</v>
      </c>
      <c r="D2121" s="26" t="s">
        <v>158</v>
      </c>
      <c r="E2121" s="26" t="s">
        <v>13</v>
      </c>
      <c r="F2121" s="26">
        <v>7.0983982901816308E-181</v>
      </c>
      <c r="G2121" s="27">
        <v>2.0890035969818916E-181</v>
      </c>
      <c r="H2121" s="27"/>
      <c r="I2121" s="27"/>
      <c r="J2121" s="2"/>
    </row>
    <row r="2122" spans="1:10" hidden="1" x14ac:dyDescent="0.45">
      <c r="A2122" s="26" t="s">
        <v>1092</v>
      </c>
      <c r="B2122" s="26">
        <v>1997</v>
      </c>
      <c r="C2122" s="26">
        <v>25</v>
      </c>
      <c r="D2122" s="26" t="s">
        <v>22</v>
      </c>
      <c r="E2122" s="26" t="s">
        <v>13</v>
      </c>
      <c r="F2122" s="26">
        <v>7.4578228683571219E-183</v>
      </c>
      <c r="G2122" s="29">
        <v>3.8300183100574682E-183</v>
      </c>
      <c r="H2122" s="35"/>
      <c r="I2122" s="34"/>
      <c r="J2122" s="2"/>
    </row>
    <row r="2123" spans="1:10" hidden="1" x14ac:dyDescent="0.45">
      <c r="A2123" s="26" t="s">
        <v>1118</v>
      </c>
      <c r="B2123" s="26">
        <v>1982</v>
      </c>
      <c r="C2123" s="26">
        <v>32</v>
      </c>
      <c r="D2123" s="26" t="s">
        <v>301</v>
      </c>
      <c r="E2123" s="26" t="s">
        <v>17</v>
      </c>
      <c r="F2123" s="26">
        <v>3.0019363872927814E-185</v>
      </c>
      <c r="G2123" s="27">
        <v>2.5214417230335335E-185</v>
      </c>
      <c r="H2123" s="27"/>
      <c r="I2123" s="27"/>
      <c r="J2123" s="2"/>
    </row>
    <row r="2124" spans="1:10" hidden="1" x14ac:dyDescent="0.45">
      <c r="A2124" s="24" t="s">
        <v>1106</v>
      </c>
      <c r="B2124" s="24">
        <v>1984</v>
      </c>
      <c r="C2124" s="24">
        <v>26</v>
      </c>
      <c r="D2124" s="24" t="s">
        <v>55</v>
      </c>
      <c r="E2124" s="24" t="s">
        <v>13</v>
      </c>
      <c r="F2124" s="24">
        <v>2.8582141670173157E-186</v>
      </c>
      <c r="G2124" s="25">
        <v>1.7737492061066093E-186</v>
      </c>
      <c r="H2124" s="25"/>
      <c r="I2124" s="25"/>
      <c r="J2124" s="2"/>
    </row>
    <row r="2125" spans="1:10" hidden="1" x14ac:dyDescent="0.45">
      <c r="A2125" s="26" t="s">
        <v>1106</v>
      </c>
      <c r="B2125" s="26">
        <v>1982</v>
      </c>
      <c r="C2125" s="26">
        <v>24</v>
      </c>
      <c r="D2125" s="26" t="s">
        <v>55</v>
      </c>
      <c r="E2125" s="26" t="s">
        <v>13</v>
      </c>
      <c r="F2125" s="26">
        <v>2.8582141670173157E-186</v>
      </c>
      <c r="G2125" s="27">
        <v>1.2720677470305817E-186</v>
      </c>
      <c r="H2125" s="27"/>
      <c r="I2125" s="27"/>
      <c r="J2125" s="2"/>
    </row>
    <row r="2126" spans="1:10" hidden="1" x14ac:dyDescent="0.45">
      <c r="A2126" s="26" t="s">
        <v>1129</v>
      </c>
      <c r="B2126" s="26">
        <v>2003</v>
      </c>
      <c r="C2126" s="26">
        <v>22</v>
      </c>
      <c r="D2126" s="26" t="s">
        <v>52</v>
      </c>
      <c r="E2126" s="26" t="s">
        <v>17</v>
      </c>
      <c r="F2126" s="26">
        <v>4.0940766766254668E-194</v>
      </c>
      <c r="G2126" s="29">
        <v>1.1666532972028099E-194</v>
      </c>
      <c r="H2126" s="35"/>
      <c r="I2126" s="34"/>
      <c r="J2126" s="2"/>
    </row>
    <row r="2127" spans="1:10" hidden="1" x14ac:dyDescent="0.45">
      <c r="A2127" s="26" t="s">
        <v>1128</v>
      </c>
      <c r="B2127" s="26">
        <v>1983</v>
      </c>
      <c r="C2127" s="26">
        <v>30</v>
      </c>
      <c r="D2127" s="26" t="s">
        <v>28</v>
      </c>
      <c r="E2127" s="26" t="s">
        <v>17</v>
      </c>
      <c r="F2127" s="26">
        <v>1.0213415875213659E-200</v>
      </c>
      <c r="G2127" s="27">
        <v>5.9898611883226711E-201</v>
      </c>
      <c r="H2127" s="27"/>
      <c r="I2127" s="27"/>
      <c r="J2127" s="2"/>
    </row>
    <row r="2128" spans="1:10" hidden="1" x14ac:dyDescent="0.45">
      <c r="A2128" s="26" t="s">
        <v>1087</v>
      </c>
      <c r="B2128" s="26">
        <v>2011</v>
      </c>
      <c r="C2128" s="26">
        <v>32</v>
      </c>
      <c r="D2128" s="26" t="s">
        <v>28</v>
      </c>
      <c r="E2128" s="26" t="s">
        <v>17</v>
      </c>
      <c r="F2128" s="26">
        <v>3.4169319033017891E-203</v>
      </c>
      <c r="G2128" s="29">
        <v>1.6254362167343152E-203</v>
      </c>
      <c r="H2128" s="35"/>
      <c r="I2128" s="34"/>
      <c r="J2128" s="2"/>
    </row>
    <row r="2129" spans="1:10" hidden="1" x14ac:dyDescent="0.45">
      <c r="A2129" s="26" t="s">
        <v>1099</v>
      </c>
      <c r="B2129" s="26">
        <v>2017</v>
      </c>
      <c r="C2129" s="26">
        <v>31</v>
      </c>
      <c r="D2129" s="26" t="s">
        <v>235</v>
      </c>
      <c r="E2129" s="26" t="s">
        <v>13</v>
      </c>
      <c r="F2129" s="26">
        <v>1.2588660393478895E-203</v>
      </c>
      <c r="G2129" s="29">
        <v>6.4038249001987685E-204</v>
      </c>
      <c r="H2129" s="35"/>
      <c r="I2129" s="34"/>
      <c r="J2129" s="2"/>
    </row>
    <row r="2130" spans="1:10" hidden="1" x14ac:dyDescent="0.45">
      <c r="A2130" s="26" t="s">
        <v>1099</v>
      </c>
      <c r="B2130" s="26">
        <v>2014</v>
      </c>
      <c r="C2130" s="26">
        <v>28</v>
      </c>
      <c r="D2130" s="26" t="s">
        <v>235</v>
      </c>
      <c r="E2130" s="26" t="s">
        <v>13</v>
      </c>
      <c r="F2130" s="26">
        <v>1.2588660393478895E-203</v>
      </c>
      <c r="G2130" s="29">
        <v>3.6377453085047504E-204</v>
      </c>
      <c r="H2130" s="35"/>
      <c r="I2130" s="34"/>
      <c r="J2130" s="2"/>
    </row>
    <row r="2131" spans="1:10" hidden="1" x14ac:dyDescent="0.45">
      <c r="A2131" s="26" t="s">
        <v>1148</v>
      </c>
      <c r="B2131" s="26">
        <v>1987</v>
      </c>
      <c r="C2131" s="26">
        <v>30</v>
      </c>
      <c r="D2131" s="26" t="s">
        <v>37</v>
      </c>
      <c r="E2131" s="26" t="s">
        <v>17</v>
      </c>
      <c r="F2131" s="26">
        <v>1.4377691460620394E-207</v>
      </c>
      <c r="G2131" s="27">
        <v>1.0959436411999762E-207</v>
      </c>
      <c r="H2131" s="27"/>
      <c r="I2131" s="27"/>
      <c r="J2131" s="2"/>
    </row>
    <row r="2132" spans="1:10" hidden="1" x14ac:dyDescent="0.45">
      <c r="A2132" s="26" t="s">
        <v>1146</v>
      </c>
      <c r="B2132" s="26">
        <v>2021</v>
      </c>
      <c r="C2132" s="26">
        <v>26</v>
      </c>
      <c r="D2132" s="26" t="s">
        <v>37</v>
      </c>
      <c r="E2132" s="26" t="s">
        <v>17</v>
      </c>
      <c r="F2132" s="26">
        <v>2.6450673175379472E-209</v>
      </c>
      <c r="G2132" s="29">
        <v>1.5517603021725426E-209</v>
      </c>
      <c r="H2132" s="35"/>
      <c r="I2132" s="34"/>
      <c r="J2132" s="2"/>
    </row>
    <row r="2133" spans="1:10" hidden="1" x14ac:dyDescent="0.45">
      <c r="A2133" s="26" t="s">
        <v>1082</v>
      </c>
      <c r="B2133" s="26">
        <v>1996</v>
      </c>
      <c r="C2133" s="26">
        <v>31</v>
      </c>
      <c r="D2133" s="26" t="s">
        <v>385</v>
      </c>
      <c r="E2133" s="26" t="s">
        <v>17</v>
      </c>
      <c r="F2133" s="26">
        <v>6.71346310563639E-209</v>
      </c>
      <c r="G2133" s="29">
        <v>1.2554939543859294E-209</v>
      </c>
      <c r="H2133" s="35"/>
      <c r="I2133" s="34"/>
      <c r="J2133" s="2"/>
    </row>
    <row r="2134" spans="1:10" hidden="1" x14ac:dyDescent="0.45">
      <c r="A2134" s="26" t="s">
        <v>1082</v>
      </c>
      <c r="B2134" s="26">
        <v>1998</v>
      </c>
      <c r="C2134" s="26">
        <v>33</v>
      </c>
      <c r="D2134" s="26" t="s">
        <v>117</v>
      </c>
      <c r="E2134" s="26" t="s">
        <v>17</v>
      </c>
      <c r="F2134" s="26">
        <v>6.71346310563639E-209</v>
      </c>
      <c r="G2134" s="29">
        <v>1.1880295528231075E-209</v>
      </c>
      <c r="H2134" s="35"/>
      <c r="I2134" s="34"/>
      <c r="J2134" s="2"/>
    </row>
    <row r="2135" spans="1:10" hidden="1" x14ac:dyDescent="0.45">
      <c r="A2135" s="26" t="s">
        <v>1127</v>
      </c>
      <c r="B2135" s="26">
        <v>2003</v>
      </c>
      <c r="C2135" s="26">
        <v>27</v>
      </c>
      <c r="D2135" s="26" t="s">
        <v>94</v>
      </c>
      <c r="E2135" s="26" t="s">
        <v>13</v>
      </c>
      <c r="F2135" s="26">
        <v>6.7369407687194874E-210</v>
      </c>
      <c r="G2135" s="29">
        <v>3.4821176250238547E-210</v>
      </c>
      <c r="H2135" s="35"/>
      <c r="I2135" s="34"/>
      <c r="J2135" s="2"/>
    </row>
    <row r="2136" spans="1:10" hidden="1" x14ac:dyDescent="0.45">
      <c r="A2136" s="24" t="s">
        <v>1094</v>
      </c>
      <c r="B2136" s="24">
        <v>1965</v>
      </c>
      <c r="C2136" s="24">
        <v>22</v>
      </c>
      <c r="D2136" s="24" t="s">
        <v>235</v>
      </c>
      <c r="E2136" s="24" t="s">
        <v>13</v>
      </c>
      <c r="F2136" s="24">
        <v>3.6375748037164387E-211</v>
      </c>
      <c r="G2136" s="25">
        <v>1.8653190164580844E-210</v>
      </c>
      <c r="H2136" s="25"/>
      <c r="I2136" s="25"/>
      <c r="J2136" s="2"/>
    </row>
    <row r="2137" spans="1:10" hidden="1" x14ac:dyDescent="0.45">
      <c r="A2137" s="26" t="s">
        <v>1094</v>
      </c>
      <c r="B2137" s="26">
        <v>1970</v>
      </c>
      <c r="C2137" s="26">
        <v>27</v>
      </c>
      <c r="D2137" s="26" t="s">
        <v>235</v>
      </c>
      <c r="E2137" s="26" t="s">
        <v>13</v>
      </c>
      <c r="F2137" s="26">
        <v>3.6375748037164387E-211</v>
      </c>
      <c r="G2137" s="27">
        <v>1.7852892554343771E-211</v>
      </c>
      <c r="H2137" s="27"/>
      <c r="I2137" s="27"/>
      <c r="J2137" s="2"/>
    </row>
    <row r="2138" spans="1:10" hidden="1" x14ac:dyDescent="0.45">
      <c r="A2138" s="24" t="s">
        <v>1119</v>
      </c>
      <c r="B2138" s="24">
        <v>1959</v>
      </c>
      <c r="C2138" s="24">
        <v>36</v>
      </c>
      <c r="D2138" s="24" t="s">
        <v>127</v>
      </c>
      <c r="E2138" s="24" t="s">
        <v>13</v>
      </c>
      <c r="F2138" s="24">
        <v>1.3290196871912142E-212</v>
      </c>
      <c r="G2138" s="25">
        <v>1.0660416469777585E-211</v>
      </c>
      <c r="H2138" s="25"/>
      <c r="I2138" s="25"/>
      <c r="J2138" s="2"/>
    </row>
    <row r="2139" spans="1:10" hidden="1" x14ac:dyDescent="0.45">
      <c r="A2139" s="26" t="s">
        <v>1076</v>
      </c>
      <c r="B2139" s="26">
        <v>1974</v>
      </c>
      <c r="C2139" s="26">
        <v>24</v>
      </c>
      <c r="D2139" s="26" t="s">
        <v>313</v>
      </c>
      <c r="E2139" s="26" t="s">
        <v>17</v>
      </c>
      <c r="F2139" s="26">
        <v>1.6040321631605176E-211</v>
      </c>
      <c r="G2139" s="27">
        <v>1.024060144131428E-211</v>
      </c>
      <c r="H2139" s="27"/>
      <c r="I2139" s="27"/>
      <c r="J2139" s="2"/>
    </row>
    <row r="2140" spans="1:10" hidden="1" x14ac:dyDescent="0.45">
      <c r="A2140" s="26" t="s">
        <v>1114</v>
      </c>
      <c r="B2140" s="26">
        <v>2019</v>
      </c>
      <c r="C2140" s="26">
        <v>32</v>
      </c>
      <c r="D2140" s="26" t="s">
        <v>70</v>
      </c>
      <c r="E2140" s="26" t="s">
        <v>13</v>
      </c>
      <c r="F2140" s="26">
        <v>1.6014072418525408E-212</v>
      </c>
      <c r="G2140" s="29">
        <v>1.0284722664994476E-212</v>
      </c>
      <c r="H2140" s="35"/>
      <c r="I2140" s="34"/>
      <c r="J2140" s="2"/>
    </row>
    <row r="2141" spans="1:10" hidden="1" x14ac:dyDescent="0.45">
      <c r="A2141" s="26" t="s">
        <v>1043</v>
      </c>
      <c r="B2141" s="26">
        <v>1974</v>
      </c>
      <c r="C2141" s="26">
        <v>23</v>
      </c>
      <c r="D2141" s="26" t="s">
        <v>76</v>
      </c>
      <c r="E2141" s="26" t="s">
        <v>13</v>
      </c>
      <c r="F2141" s="26">
        <v>2.3618660243330506E-216</v>
      </c>
      <c r="G2141" s="27">
        <v>2.5056999165156065E-216</v>
      </c>
      <c r="H2141" s="27"/>
      <c r="I2141" s="27"/>
      <c r="J2141" s="2"/>
    </row>
    <row r="2142" spans="1:10" hidden="1" x14ac:dyDescent="0.45">
      <c r="A2142" s="24" t="s">
        <v>1043</v>
      </c>
      <c r="B2142" s="24">
        <v>1973</v>
      </c>
      <c r="C2142" s="24">
        <v>22</v>
      </c>
      <c r="D2142" s="24" t="s">
        <v>76</v>
      </c>
      <c r="E2142" s="24" t="s">
        <v>13</v>
      </c>
      <c r="F2142" s="24">
        <v>2.3618660243330506E-216</v>
      </c>
      <c r="G2142" s="25">
        <v>2.3129149480963471E-216</v>
      </c>
      <c r="H2142" s="25"/>
      <c r="I2142" s="25"/>
      <c r="J2142" s="2"/>
    </row>
    <row r="2143" spans="1:10" hidden="1" x14ac:dyDescent="0.45">
      <c r="A2143" s="26" t="s">
        <v>1043</v>
      </c>
      <c r="B2143" s="26">
        <v>1984</v>
      </c>
      <c r="C2143" s="26">
        <v>33</v>
      </c>
      <c r="D2143" s="26" t="s">
        <v>235</v>
      </c>
      <c r="E2143" s="26" t="s">
        <v>13</v>
      </c>
      <c r="F2143" s="26">
        <v>2.3618660243330506E-216</v>
      </c>
      <c r="G2143" s="27">
        <v>1.4657257087080774E-216</v>
      </c>
      <c r="H2143" s="27"/>
      <c r="I2143" s="27"/>
      <c r="J2143" s="2"/>
    </row>
    <row r="2144" spans="1:10" x14ac:dyDescent="0.45">
      <c r="A2144" s="26" t="s">
        <v>1048</v>
      </c>
      <c r="B2144" s="26">
        <v>2022</v>
      </c>
      <c r="C2144" s="26">
        <v>26</v>
      </c>
      <c r="D2144" s="26" t="s">
        <v>49</v>
      </c>
      <c r="E2144" s="26" t="s">
        <v>17</v>
      </c>
      <c r="F2144" s="26">
        <v>2.4606748241340722E-219</v>
      </c>
      <c r="G2144" s="29">
        <v>1.0727372225717933E-219</v>
      </c>
      <c r="H2144" s="35"/>
      <c r="I2144" s="34"/>
      <c r="J2144" s="2"/>
    </row>
    <row r="2145" spans="1:10" hidden="1" x14ac:dyDescent="0.45">
      <c r="A2145" s="26" t="s">
        <v>1051</v>
      </c>
      <c r="B2145" s="26">
        <v>1982</v>
      </c>
      <c r="C2145" s="26">
        <v>25</v>
      </c>
      <c r="D2145" s="26" t="s">
        <v>73</v>
      </c>
      <c r="E2145" s="26" t="s">
        <v>17</v>
      </c>
      <c r="F2145" s="26">
        <v>1.5672207570079281E-221</v>
      </c>
      <c r="G2145" s="27">
        <v>1.316368935281699E-221</v>
      </c>
      <c r="H2145" s="27"/>
      <c r="I2145" s="27"/>
      <c r="J2145" s="2"/>
    </row>
    <row r="2146" spans="1:10" hidden="1" x14ac:dyDescent="0.45">
      <c r="A2146" s="24" t="s">
        <v>1085</v>
      </c>
      <c r="B2146" s="24">
        <v>1991</v>
      </c>
      <c r="C2146" s="24">
        <v>30</v>
      </c>
      <c r="D2146" s="24" t="s">
        <v>158</v>
      </c>
      <c r="E2146" s="24" t="s">
        <v>13</v>
      </c>
      <c r="F2146" s="24">
        <v>1.5296752270323773E-227</v>
      </c>
      <c r="G2146" s="25">
        <v>4.501715627741935E-228</v>
      </c>
      <c r="H2146" s="25"/>
      <c r="I2146" s="25"/>
      <c r="J2146" s="2"/>
    </row>
    <row r="2147" spans="1:10" hidden="1" x14ac:dyDescent="0.45">
      <c r="A2147" s="26" t="s">
        <v>1085</v>
      </c>
      <c r="B2147" s="26">
        <v>1993</v>
      </c>
      <c r="C2147" s="26">
        <v>32</v>
      </c>
      <c r="D2147" s="26" t="s">
        <v>158</v>
      </c>
      <c r="E2147" s="26" t="s">
        <v>13</v>
      </c>
      <c r="F2147" s="26">
        <v>1.5296752270323773E-227</v>
      </c>
      <c r="G2147" s="27">
        <v>4.217848443433919E-228</v>
      </c>
      <c r="H2147" s="27"/>
      <c r="I2147" s="27"/>
      <c r="J2147" s="2"/>
    </row>
    <row r="2148" spans="1:10" hidden="1" x14ac:dyDescent="0.45">
      <c r="A2148" s="26" t="s">
        <v>1125</v>
      </c>
      <c r="B2148" s="26">
        <v>1998</v>
      </c>
      <c r="C2148" s="26">
        <v>33</v>
      </c>
      <c r="D2148" s="26" t="s">
        <v>94</v>
      </c>
      <c r="E2148" s="26" t="s">
        <v>13</v>
      </c>
      <c r="F2148" s="26">
        <v>1.223129054143122E-242</v>
      </c>
      <c r="G2148" s="29">
        <v>2.4383985692467519E-243</v>
      </c>
      <c r="H2148" s="35"/>
      <c r="I2148" s="34"/>
      <c r="J2148" s="2"/>
    </row>
    <row r="2149" spans="1:10" hidden="1" x14ac:dyDescent="0.45">
      <c r="A2149" s="26" t="s">
        <v>1126</v>
      </c>
      <c r="B2149" s="26">
        <v>2023</v>
      </c>
      <c r="C2149" s="26">
        <v>32</v>
      </c>
      <c r="D2149" s="26" t="s">
        <v>22</v>
      </c>
      <c r="E2149" s="26" t="s">
        <v>13</v>
      </c>
      <c r="F2149" s="26">
        <v>1.6941922351440276E-243</v>
      </c>
      <c r="G2149" s="29">
        <v>9.0447574026179431E-244</v>
      </c>
      <c r="H2149" s="35"/>
      <c r="I2149" s="34"/>
      <c r="J2149" s="2"/>
    </row>
    <row r="2150" spans="1:10" hidden="1" x14ac:dyDescent="0.45">
      <c r="A2150" s="24" t="s">
        <v>1077</v>
      </c>
      <c r="B2150" s="24">
        <v>1966</v>
      </c>
      <c r="C2150" s="24">
        <v>34</v>
      </c>
      <c r="D2150" s="24" t="s">
        <v>28</v>
      </c>
      <c r="E2150" s="24" t="s">
        <v>17</v>
      </c>
      <c r="F2150" s="24">
        <v>1.8997516645767443E-245</v>
      </c>
      <c r="G2150" s="25">
        <v>5.7952710334751021E-246</v>
      </c>
      <c r="H2150" s="25"/>
      <c r="I2150" s="25"/>
      <c r="J2150" s="2"/>
    </row>
    <row r="2151" spans="1:10" hidden="1" x14ac:dyDescent="0.45">
      <c r="A2151" s="26" t="s">
        <v>1083</v>
      </c>
      <c r="B2151" s="26">
        <v>1996</v>
      </c>
      <c r="C2151" s="26">
        <v>27</v>
      </c>
      <c r="D2151" s="26" t="s">
        <v>55</v>
      </c>
      <c r="E2151" s="26" t="s">
        <v>13</v>
      </c>
      <c r="F2151" s="26">
        <v>2.160270902033962E-245</v>
      </c>
      <c r="G2151" s="29">
        <v>5.5634642368868877E-246</v>
      </c>
      <c r="H2151" s="35"/>
      <c r="I2151" s="34"/>
      <c r="J2151" s="2"/>
    </row>
    <row r="2152" spans="1:10" hidden="1" x14ac:dyDescent="0.45">
      <c r="A2152" s="24" t="s">
        <v>1077</v>
      </c>
      <c r="B2152" s="24">
        <v>1965</v>
      </c>
      <c r="C2152" s="24">
        <v>33</v>
      </c>
      <c r="D2152" s="24" t="s">
        <v>28</v>
      </c>
      <c r="E2152" s="24" t="s">
        <v>17</v>
      </c>
      <c r="F2152" s="24">
        <v>1.8997516645767443E-245</v>
      </c>
      <c r="G2152" s="25">
        <v>5.451348790790944E-246</v>
      </c>
      <c r="H2152" s="25"/>
      <c r="I2152" s="25"/>
      <c r="J2152" s="2"/>
    </row>
    <row r="2153" spans="1:10" hidden="1" x14ac:dyDescent="0.45">
      <c r="A2153" s="26" t="s">
        <v>1077</v>
      </c>
      <c r="B2153" s="26">
        <v>1967</v>
      </c>
      <c r="C2153" s="26">
        <v>35</v>
      </c>
      <c r="D2153" s="26" t="s">
        <v>28</v>
      </c>
      <c r="E2153" s="26" t="s">
        <v>17</v>
      </c>
      <c r="F2153" s="26">
        <v>1.8997516645767443E-245</v>
      </c>
      <c r="G2153" s="27">
        <v>4.92489342401852E-246</v>
      </c>
      <c r="H2153" s="27"/>
      <c r="I2153" s="27"/>
      <c r="J2153" s="2"/>
    </row>
    <row r="2154" spans="1:10" hidden="1" x14ac:dyDescent="0.45">
      <c r="A2154" s="26" t="s">
        <v>1071</v>
      </c>
      <c r="B2154" s="26">
        <v>2018</v>
      </c>
      <c r="C2154" s="26">
        <v>30</v>
      </c>
      <c r="D2154" s="26" t="s">
        <v>313</v>
      </c>
      <c r="E2154" s="26" t="s">
        <v>17</v>
      </c>
      <c r="F2154" s="26">
        <v>5.2814495084279246E-251</v>
      </c>
      <c r="G2154" s="29">
        <v>3.4676081358481624E-251</v>
      </c>
      <c r="H2154" s="35"/>
      <c r="I2154" s="34"/>
      <c r="J2154" s="2"/>
    </row>
    <row r="2155" spans="1:10" hidden="1" x14ac:dyDescent="0.45">
      <c r="A2155" s="26" t="s">
        <v>1071</v>
      </c>
      <c r="B2155" s="26">
        <v>2019</v>
      </c>
      <c r="C2155" s="26">
        <v>31</v>
      </c>
      <c r="D2155" s="26" t="s">
        <v>313</v>
      </c>
      <c r="E2155" s="26" t="s">
        <v>17</v>
      </c>
      <c r="F2155" s="26">
        <v>5.2814495084279246E-251</v>
      </c>
      <c r="G2155" s="29">
        <v>2.6079881267102113E-251</v>
      </c>
      <c r="H2155" s="35"/>
      <c r="I2155" s="34"/>
      <c r="J2155" s="2"/>
    </row>
    <row r="2156" spans="1:10" hidden="1" x14ac:dyDescent="0.45">
      <c r="A2156" s="24" t="s">
        <v>1095</v>
      </c>
      <c r="B2156" s="24">
        <v>1976</v>
      </c>
      <c r="C2156" s="24">
        <v>22</v>
      </c>
      <c r="D2156" s="24" t="s">
        <v>158</v>
      </c>
      <c r="E2156" s="24" t="s">
        <v>13</v>
      </c>
      <c r="F2156" s="24">
        <v>1.7273576537589526E-251</v>
      </c>
      <c r="G2156" s="25">
        <v>1.5795092316924226E-251</v>
      </c>
      <c r="H2156" s="25"/>
      <c r="I2156" s="25"/>
      <c r="J2156" s="2"/>
    </row>
    <row r="2157" spans="1:10" hidden="1" x14ac:dyDescent="0.45">
      <c r="A2157" s="26" t="s">
        <v>1095</v>
      </c>
      <c r="B2157" s="26">
        <v>1975</v>
      </c>
      <c r="C2157" s="26">
        <v>21</v>
      </c>
      <c r="D2157" s="26" t="s">
        <v>158</v>
      </c>
      <c r="E2157" s="26" t="s">
        <v>13</v>
      </c>
      <c r="F2157" s="26">
        <v>1.7273576537589526E-251</v>
      </c>
      <c r="G2157" s="27">
        <v>1.3265471547963566E-251</v>
      </c>
      <c r="H2157" s="27"/>
      <c r="I2157" s="27"/>
      <c r="J2157" s="2"/>
    </row>
    <row r="2158" spans="1:10" hidden="1" x14ac:dyDescent="0.45">
      <c r="A2158" s="24" t="s">
        <v>1095</v>
      </c>
      <c r="B2158" s="24">
        <v>1977</v>
      </c>
      <c r="C2158" s="24">
        <v>23</v>
      </c>
      <c r="D2158" s="24" t="s">
        <v>158</v>
      </c>
      <c r="E2158" s="24" t="s">
        <v>13</v>
      </c>
      <c r="F2158" s="24">
        <v>1.7273576537589526E-251</v>
      </c>
      <c r="G2158" s="25">
        <v>1.1476557634659712E-251</v>
      </c>
      <c r="H2158" s="25"/>
      <c r="I2158" s="25"/>
      <c r="J2158" s="2"/>
    </row>
    <row r="2159" spans="1:10" hidden="1" x14ac:dyDescent="0.45">
      <c r="A2159" s="26" t="s">
        <v>1116</v>
      </c>
      <c r="B2159" s="26">
        <v>1975</v>
      </c>
      <c r="C2159" s="26">
        <v>36</v>
      </c>
      <c r="D2159" s="26" t="s">
        <v>31</v>
      </c>
      <c r="E2159" s="26" t="s">
        <v>13</v>
      </c>
      <c r="F2159" s="26">
        <v>2.9495744821599216E-253</v>
      </c>
      <c r="G2159" s="27">
        <v>2.2651647321876474E-253</v>
      </c>
      <c r="H2159" s="27"/>
      <c r="I2159" s="27"/>
      <c r="J2159" s="2"/>
    </row>
    <row r="2160" spans="1:10" hidden="1" x14ac:dyDescent="0.45">
      <c r="A2160" s="24" t="s">
        <v>1117</v>
      </c>
      <c r="B2160" s="24">
        <v>1990</v>
      </c>
      <c r="C2160" s="24">
        <v>27</v>
      </c>
      <c r="D2160" s="24" t="s">
        <v>158</v>
      </c>
      <c r="E2160" s="24" t="s">
        <v>13</v>
      </c>
      <c r="F2160" s="24">
        <v>2.1998343593924109E-257</v>
      </c>
      <c r="G2160" s="25">
        <v>1.4131680759493356E-257</v>
      </c>
      <c r="H2160" s="25"/>
      <c r="I2160" s="25"/>
      <c r="J2160" s="2"/>
    </row>
    <row r="2161" spans="1:10" hidden="1" x14ac:dyDescent="0.45">
      <c r="A2161" s="26" t="s">
        <v>1117</v>
      </c>
      <c r="B2161" s="26">
        <v>1998</v>
      </c>
      <c r="C2161" s="26">
        <v>35</v>
      </c>
      <c r="D2161" s="26" t="s">
        <v>89</v>
      </c>
      <c r="E2161" s="26" t="s">
        <v>13</v>
      </c>
      <c r="F2161" s="26">
        <v>2.1998343593924109E-257</v>
      </c>
      <c r="G2161" s="29">
        <v>4.3855331016400124E-258</v>
      </c>
      <c r="H2161" s="35"/>
      <c r="I2161" s="34"/>
      <c r="J2161" s="2"/>
    </row>
    <row r="2162" spans="1:10" hidden="1" x14ac:dyDescent="0.45">
      <c r="A2162" s="24" t="s">
        <v>1044</v>
      </c>
      <c r="B2162" s="24">
        <v>1986</v>
      </c>
      <c r="C2162" s="24">
        <v>28</v>
      </c>
      <c r="D2162" s="24" t="s">
        <v>43</v>
      </c>
      <c r="E2162" s="24" t="s">
        <v>13</v>
      </c>
      <c r="F2162" s="24">
        <v>4.8718443990953189E-260</v>
      </c>
      <c r="G2162" s="25">
        <v>1.9751379979247668E-260</v>
      </c>
      <c r="H2162" s="25"/>
      <c r="I2162" s="25"/>
      <c r="J2162" s="2"/>
    </row>
    <row r="2163" spans="1:10" hidden="1" x14ac:dyDescent="0.45">
      <c r="A2163" s="26" t="s">
        <v>1044</v>
      </c>
      <c r="B2163" s="26">
        <v>1988</v>
      </c>
      <c r="C2163" s="26">
        <v>30</v>
      </c>
      <c r="D2163" s="26" t="s">
        <v>43</v>
      </c>
      <c r="E2163" s="26" t="s">
        <v>13</v>
      </c>
      <c r="F2163" s="26">
        <v>4.8718443990953189E-260</v>
      </c>
      <c r="G2163" s="27">
        <v>1.6253535164004241E-260</v>
      </c>
      <c r="H2163" s="27"/>
      <c r="I2163" s="27"/>
      <c r="J2163" s="2"/>
    </row>
    <row r="2164" spans="1:10" hidden="1" x14ac:dyDescent="0.45">
      <c r="A2164" s="26" t="s">
        <v>1061</v>
      </c>
      <c r="B2164" s="26">
        <v>2009</v>
      </c>
      <c r="C2164" s="26">
        <v>25</v>
      </c>
      <c r="D2164" s="26" t="s">
        <v>155</v>
      </c>
      <c r="E2164" s="26" t="s">
        <v>13</v>
      </c>
      <c r="F2164" s="26">
        <v>1.8832667484697393E-262</v>
      </c>
      <c r="G2164" s="29">
        <v>1.6690333225278838E-262</v>
      </c>
      <c r="H2164" s="35"/>
      <c r="I2164" s="34"/>
      <c r="J2164" s="2"/>
    </row>
    <row r="2165" spans="1:10" hidden="1" x14ac:dyDescent="0.45">
      <c r="A2165" s="26" t="s">
        <v>1061</v>
      </c>
      <c r="B2165" s="26">
        <v>2015</v>
      </c>
      <c r="C2165" s="26">
        <v>31</v>
      </c>
      <c r="D2165" s="26" t="s">
        <v>37</v>
      </c>
      <c r="E2165" s="26" t="s">
        <v>17</v>
      </c>
      <c r="F2165" s="26">
        <v>1.8832667484697393E-262</v>
      </c>
      <c r="G2165" s="29">
        <v>9.9803550775111925E-263</v>
      </c>
      <c r="H2165" s="35"/>
      <c r="I2165" s="34"/>
      <c r="J2165" s="2"/>
    </row>
    <row r="2166" spans="1:10" hidden="1" x14ac:dyDescent="0.45">
      <c r="A2166" s="24" t="s">
        <v>1132</v>
      </c>
      <c r="B2166" s="24">
        <v>1977</v>
      </c>
      <c r="C2166" s="24">
        <v>23</v>
      </c>
      <c r="D2166" s="24" t="s">
        <v>62</v>
      </c>
      <c r="E2166" s="24" t="s">
        <v>17</v>
      </c>
      <c r="F2166" s="24">
        <v>7.6519578598258324E-267</v>
      </c>
      <c r="G2166" s="25">
        <v>5.690849019033416E-267</v>
      </c>
      <c r="H2166" s="25"/>
      <c r="I2166" s="25"/>
      <c r="J2166" s="2"/>
    </row>
    <row r="2167" spans="1:10" hidden="1" x14ac:dyDescent="0.45">
      <c r="A2167" s="26" t="s">
        <v>1112</v>
      </c>
      <c r="B2167" s="26">
        <v>2018</v>
      </c>
      <c r="C2167" s="26">
        <v>25</v>
      </c>
      <c r="D2167" s="26" t="s">
        <v>114</v>
      </c>
      <c r="E2167" s="26" t="s">
        <v>17</v>
      </c>
      <c r="F2167" s="26">
        <v>8.605402329601886E-276</v>
      </c>
      <c r="G2167" s="29">
        <v>5.6499949649724946E-276</v>
      </c>
      <c r="H2167" s="35"/>
      <c r="I2167" s="34"/>
      <c r="J2167" s="2"/>
    </row>
    <row r="2168" spans="1:10" hidden="1" x14ac:dyDescent="0.45">
      <c r="A2168" s="26" t="s">
        <v>1115</v>
      </c>
      <c r="B2168" s="26">
        <v>1997</v>
      </c>
      <c r="C2168" s="26">
        <v>24</v>
      </c>
      <c r="D2168" s="26" t="s">
        <v>59</v>
      </c>
      <c r="E2168" s="26" t="s">
        <v>13</v>
      </c>
      <c r="F2168" s="26">
        <v>4.8725435945668012E-276</v>
      </c>
      <c r="G2168" s="29">
        <v>2.5023296360288995E-276</v>
      </c>
      <c r="H2168" s="35"/>
      <c r="I2168" s="34"/>
      <c r="J2168" s="2"/>
    </row>
    <row r="2169" spans="1:10" hidden="1" x14ac:dyDescent="0.45">
      <c r="A2169" s="26" t="s">
        <v>1134</v>
      </c>
      <c r="B2169" s="26">
        <v>1959</v>
      </c>
      <c r="C2169" s="26">
        <v>28</v>
      </c>
      <c r="D2169" s="26" t="s">
        <v>25</v>
      </c>
      <c r="E2169" s="26" t="s">
        <v>17</v>
      </c>
      <c r="F2169" s="26">
        <v>9.6094713253993372E-282</v>
      </c>
      <c r="G2169" s="27">
        <v>2.5659924841508271E-282</v>
      </c>
      <c r="H2169" s="27"/>
      <c r="I2169" s="27"/>
      <c r="J2169" s="2"/>
    </row>
    <row r="2170" spans="1:10" hidden="1" x14ac:dyDescent="0.45">
      <c r="A2170" s="26" t="s">
        <v>1078</v>
      </c>
      <c r="B2170" s="26">
        <v>2004</v>
      </c>
      <c r="C2170" s="26">
        <v>37</v>
      </c>
      <c r="D2170" s="26" t="s">
        <v>40</v>
      </c>
      <c r="E2170" s="26" t="s">
        <v>13</v>
      </c>
      <c r="F2170" s="26">
        <v>1.8593172330557261E-284</v>
      </c>
      <c r="G2170" s="29">
        <v>9.8726810105105716E-285</v>
      </c>
      <c r="H2170" s="35"/>
      <c r="I2170" s="34"/>
      <c r="J2170" s="2"/>
    </row>
    <row r="2171" spans="1:10" hidden="1" x14ac:dyDescent="0.45">
      <c r="A2171" s="26" t="s">
        <v>1078</v>
      </c>
      <c r="B2171" s="26">
        <v>2002</v>
      </c>
      <c r="C2171" s="26">
        <v>35</v>
      </c>
      <c r="D2171" s="26" t="s">
        <v>317</v>
      </c>
      <c r="E2171" s="26" t="s">
        <v>17</v>
      </c>
      <c r="F2171" s="26">
        <v>1.8593172330557261E-284</v>
      </c>
      <c r="G2171" s="29">
        <v>6.3333015483435721E-285</v>
      </c>
      <c r="H2171" s="35"/>
      <c r="I2171" s="34"/>
      <c r="J2171" s="2"/>
    </row>
    <row r="2172" spans="1:10" hidden="1" x14ac:dyDescent="0.45">
      <c r="A2172" s="26" t="s">
        <v>1078</v>
      </c>
      <c r="B2172" s="26">
        <v>2001</v>
      </c>
      <c r="C2172" s="26">
        <v>34</v>
      </c>
      <c r="D2172" s="26" t="s">
        <v>317</v>
      </c>
      <c r="E2172" s="26" t="s">
        <v>17</v>
      </c>
      <c r="F2172" s="26">
        <v>1.8593172330557261E-284</v>
      </c>
      <c r="G2172" s="29">
        <v>3.0776298578651855E-285</v>
      </c>
      <c r="H2172" s="35"/>
      <c r="I2172" s="34"/>
      <c r="J2172" s="2"/>
    </row>
    <row r="2173" spans="1:10" hidden="1" x14ac:dyDescent="0.45">
      <c r="A2173" s="26" t="s">
        <v>828</v>
      </c>
      <c r="B2173" s="26">
        <v>1978</v>
      </c>
      <c r="C2173" s="26">
        <v>23</v>
      </c>
      <c r="D2173" s="26" t="s">
        <v>40</v>
      </c>
      <c r="E2173" s="26" t="s">
        <v>13</v>
      </c>
      <c r="F2173" s="26">
        <v>2.5156442509741865E-292</v>
      </c>
      <c r="G2173" s="27">
        <v>2.3901271579954527E-292</v>
      </c>
      <c r="H2173" s="27"/>
      <c r="I2173" s="27"/>
      <c r="J2173" s="2"/>
    </row>
    <row r="2174" spans="1:10" hidden="1" x14ac:dyDescent="0.45">
      <c r="A2174" s="24" t="s">
        <v>828</v>
      </c>
      <c r="B2174" s="24">
        <v>1979</v>
      </c>
      <c r="C2174" s="24">
        <v>24</v>
      </c>
      <c r="D2174" s="24" t="s">
        <v>40</v>
      </c>
      <c r="E2174" s="24" t="s">
        <v>13</v>
      </c>
      <c r="F2174" s="24">
        <v>2.5156442509741865E-292</v>
      </c>
      <c r="G2174" s="25">
        <v>1.2032940989419646E-292</v>
      </c>
      <c r="H2174" s="25"/>
      <c r="I2174" s="25"/>
      <c r="J2174" s="2"/>
    </row>
    <row r="2175" spans="1:10" hidden="1" x14ac:dyDescent="0.45">
      <c r="A2175" s="26" t="s">
        <v>1053</v>
      </c>
      <c r="B2175" s="26">
        <v>2010</v>
      </c>
      <c r="C2175" s="26">
        <v>24</v>
      </c>
      <c r="D2175" s="26" t="s">
        <v>97</v>
      </c>
      <c r="E2175" s="26" t="s">
        <v>13</v>
      </c>
      <c r="F2175" s="26">
        <v>8.5229685090898204E-295</v>
      </c>
      <c r="G2175" s="29">
        <v>3.3688570445783774E-295</v>
      </c>
      <c r="H2175" s="35"/>
      <c r="I2175" s="34"/>
      <c r="J2175" s="2"/>
    </row>
    <row r="2176" spans="1:10" hidden="1" x14ac:dyDescent="0.45">
      <c r="A2176" s="24" t="s">
        <v>1136</v>
      </c>
      <c r="B2176" s="24">
        <v>1950</v>
      </c>
      <c r="C2176" s="24">
        <v>24</v>
      </c>
      <c r="D2176" s="24" t="s">
        <v>921</v>
      </c>
      <c r="E2176" s="24" t="s">
        <v>13</v>
      </c>
      <c r="F2176" s="24">
        <v>7.9884159238627948E-298</v>
      </c>
      <c r="G2176" s="25">
        <v>6.6840308618724189E-297</v>
      </c>
      <c r="H2176" s="25"/>
      <c r="I2176" s="25"/>
      <c r="J2176" s="2"/>
    </row>
    <row r="2177" spans="1:10" hidden="1" x14ac:dyDescent="0.45">
      <c r="A2177" s="26" t="s">
        <v>1144</v>
      </c>
      <c r="B2177" s="26">
        <v>2004</v>
      </c>
      <c r="C2177" s="26">
        <v>25</v>
      </c>
      <c r="D2177" s="26" t="s">
        <v>43</v>
      </c>
      <c r="E2177" s="26" t="s">
        <v>17</v>
      </c>
      <c r="F2177" s="26">
        <v>1.0536198265350947E-298</v>
      </c>
      <c r="G2177" s="29">
        <v>2.8945179471450379E-299</v>
      </c>
      <c r="H2177" s="35"/>
      <c r="I2177" s="34"/>
      <c r="J2177" s="2"/>
    </row>
    <row r="2178" spans="1:10" hidden="1" x14ac:dyDescent="0.45">
      <c r="A2178" s="24" t="s">
        <v>1045</v>
      </c>
      <c r="B2178" s="24">
        <v>1993</v>
      </c>
      <c r="C2178" s="24">
        <v>28</v>
      </c>
      <c r="D2178" s="24" t="s">
        <v>73</v>
      </c>
      <c r="E2178" s="24" t="s">
        <v>17</v>
      </c>
      <c r="F2178" s="24">
        <v>3.4565162537090842E-300</v>
      </c>
      <c r="G2178" s="25">
        <v>1.8071731620688032E-300</v>
      </c>
      <c r="H2178" s="25"/>
      <c r="I2178" s="25"/>
      <c r="J2178" s="2"/>
    </row>
    <row r="2179" spans="1:10" hidden="1" x14ac:dyDescent="0.45">
      <c r="A2179" s="26" t="s">
        <v>1103</v>
      </c>
      <c r="B2179" s="26">
        <v>2019</v>
      </c>
      <c r="C2179" s="26">
        <v>31</v>
      </c>
      <c r="D2179" s="26" t="s">
        <v>70</v>
      </c>
      <c r="E2179" s="26" t="s">
        <v>13</v>
      </c>
      <c r="F2179" s="26">
        <v>0</v>
      </c>
      <c r="G2179" s="29">
        <v>0</v>
      </c>
      <c r="H2179" s="35"/>
      <c r="I2179" s="34"/>
      <c r="J2179" s="2"/>
    </row>
    <row r="2180" spans="1:10" hidden="1" x14ac:dyDescent="0.45">
      <c r="A2180" s="26" t="s">
        <v>825</v>
      </c>
      <c r="B2180" s="26">
        <v>2019</v>
      </c>
      <c r="C2180" s="26">
        <v>36</v>
      </c>
      <c r="D2180" s="26" t="s">
        <v>46</v>
      </c>
      <c r="E2180" s="26" t="s">
        <v>13</v>
      </c>
      <c r="F2180" s="26">
        <v>0</v>
      </c>
      <c r="G2180" s="29">
        <v>0</v>
      </c>
      <c r="H2180" s="35"/>
      <c r="I2180" s="34"/>
      <c r="J2180" s="2"/>
    </row>
    <row r="2181" spans="1:10" hidden="1" x14ac:dyDescent="0.45">
      <c r="A2181" s="26" t="s">
        <v>825</v>
      </c>
      <c r="B2181" s="26">
        <v>2016</v>
      </c>
      <c r="C2181" s="26">
        <v>33</v>
      </c>
      <c r="D2181" s="26" t="s">
        <v>59</v>
      </c>
      <c r="E2181" s="26" t="s">
        <v>13</v>
      </c>
      <c r="F2181" s="26">
        <v>0</v>
      </c>
      <c r="G2181" s="29">
        <v>0</v>
      </c>
      <c r="H2181" s="35"/>
      <c r="I2181" s="34"/>
      <c r="J2181" s="2"/>
    </row>
    <row r="2182" spans="1:10" hidden="1" x14ac:dyDescent="0.45">
      <c r="A2182" s="26" t="s">
        <v>825</v>
      </c>
      <c r="B2182" s="26">
        <v>2012</v>
      </c>
      <c r="C2182" s="26">
        <v>29</v>
      </c>
      <c r="D2182" s="26" t="s">
        <v>59</v>
      </c>
      <c r="E2182" s="26" t="s">
        <v>13</v>
      </c>
      <c r="F2182" s="26">
        <v>0</v>
      </c>
      <c r="G2182" s="29">
        <v>0</v>
      </c>
      <c r="H2182" s="35"/>
      <c r="I2182" s="34"/>
      <c r="J2182" s="2"/>
    </row>
    <row r="2183" spans="1:10" hidden="1" x14ac:dyDescent="0.45">
      <c r="A2183" s="26" t="s">
        <v>825</v>
      </c>
      <c r="B2183" s="26">
        <v>2011</v>
      </c>
      <c r="C2183" s="26">
        <v>28</v>
      </c>
      <c r="D2183" s="26" t="s">
        <v>59</v>
      </c>
      <c r="E2183" s="26" t="s">
        <v>13</v>
      </c>
      <c r="F2183" s="26">
        <v>0</v>
      </c>
      <c r="G2183" s="29">
        <v>0</v>
      </c>
      <c r="H2183" s="35"/>
      <c r="I2183" s="34"/>
      <c r="J2183" s="2"/>
    </row>
    <row r="2184" spans="1:10" hidden="1" x14ac:dyDescent="0.45">
      <c r="A2184" s="26" t="s">
        <v>1142</v>
      </c>
      <c r="B2184" s="26">
        <v>1993</v>
      </c>
      <c r="C2184" s="26">
        <v>30</v>
      </c>
      <c r="D2184" s="26" t="s">
        <v>155</v>
      </c>
      <c r="E2184" s="26" t="s">
        <v>13</v>
      </c>
      <c r="F2184" s="26">
        <v>7.0440401868098951E-308</v>
      </c>
      <c r="G2184" s="27">
        <v>0</v>
      </c>
      <c r="H2184" s="27"/>
      <c r="I2184" s="27"/>
      <c r="J2184" s="2"/>
    </row>
    <row r="2185" spans="1:10" hidden="1" x14ac:dyDescent="0.45">
      <c r="A2185" s="24" t="s">
        <v>1101</v>
      </c>
      <c r="B2185" s="24">
        <v>1988</v>
      </c>
      <c r="C2185" s="24">
        <v>28</v>
      </c>
      <c r="D2185" s="24" t="s">
        <v>76</v>
      </c>
      <c r="E2185" s="24" t="s">
        <v>13</v>
      </c>
      <c r="F2185" s="24">
        <v>0</v>
      </c>
      <c r="G2185" s="25">
        <v>0</v>
      </c>
      <c r="H2185" s="25"/>
      <c r="I2185" s="25"/>
      <c r="J2185" s="2"/>
    </row>
    <row r="2186" spans="1:10" hidden="1" x14ac:dyDescent="0.45">
      <c r="A2186" s="24" t="s">
        <v>1101</v>
      </c>
      <c r="B2186" s="24">
        <v>1987</v>
      </c>
      <c r="C2186" s="24">
        <v>27</v>
      </c>
      <c r="D2186" s="24" t="s">
        <v>76</v>
      </c>
      <c r="E2186" s="24" t="s">
        <v>13</v>
      </c>
      <c r="F2186" s="24">
        <v>0</v>
      </c>
      <c r="G2186" s="25">
        <v>0</v>
      </c>
      <c r="H2186" s="25"/>
      <c r="I2186" s="25"/>
      <c r="J2186" s="2"/>
    </row>
    <row r="2187" spans="1:10" hidden="1" x14ac:dyDescent="0.45">
      <c r="A2187" s="26" t="s">
        <v>1068</v>
      </c>
      <c r="B2187" s="26">
        <v>1978</v>
      </c>
      <c r="C2187" s="26">
        <v>27</v>
      </c>
      <c r="D2187" s="26" t="s">
        <v>22</v>
      </c>
      <c r="E2187" s="26" t="s">
        <v>13</v>
      </c>
      <c r="F2187" s="26">
        <v>0</v>
      </c>
      <c r="G2187" s="27">
        <v>0</v>
      </c>
      <c r="H2187" s="27"/>
      <c r="I2187" s="27"/>
      <c r="J2187" s="2"/>
    </row>
    <row r="2188" spans="1:10" hidden="1" x14ac:dyDescent="0.45">
      <c r="A2188" s="26" t="s">
        <v>839</v>
      </c>
      <c r="B2188" s="26">
        <v>1976</v>
      </c>
      <c r="C2188" s="26">
        <v>26</v>
      </c>
      <c r="D2188" s="26" t="s">
        <v>94</v>
      </c>
      <c r="E2188" s="26" t="s">
        <v>13</v>
      </c>
      <c r="F2188" s="26">
        <v>0</v>
      </c>
      <c r="G2188" s="27">
        <v>0</v>
      </c>
      <c r="H2188" s="27"/>
      <c r="I2188" s="27"/>
      <c r="J2188" s="2"/>
    </row>
    <row r="2189" spans="1:10" hidden="1" x14ac:dyDescent="0.45">
      <c r="A2189" s="26" t="s">
        <v>1047</v>
      </c>
      <c r="B2189" s="26">
        <v>1974</v>
      </c>
      <c r="C2189" s="26">
        <v>33</v>
      </c>
      <c r="D2189" s="26" t="s">
        <v>40</v>
      </c>
      <c r="E2189" s="26" t="s">
        <v>13</v>
      </c>
      <c r="F2189" s="26">
        <v>0</v>
      </c>
      <c r="G2189" s="27">
        <v>0</v>
      </c>
      <c r="H2189" s="27"/>
      <c r="I2189" s="27"/>
      <c r="J2189" s="2"/>
    </row>
    <row r="2190" spans="1:10" hidden="1" x14ac:dyDescent="0.45">
      <c r="A2190" s="24" t="s">
        <v>839</v>
      </c>
      <c r="B2190" s="24">
        <v>1971</v>
      </c>
      <c r="C2190" s="24">
        <v>21</v>
      </c>
      <c r="D2190" s="24" t="s">
        <v>94</v>
      </c>
      <c r="E2190" s="24" t="s">
        <v>13</v>
      </c>
      <c r="F2190" s="24">
        <v>0</v>
      </c>
      <c r="G2190" s="25">
        <v>0</v>
      </c>
      <c r="H2190" s="25"/>
      <c r="I2190" s="25"/>
      <c r="J2190" s="2"/>
    </row>
    <row r="2191" spans="1:10" hidden="1" x14ac:dyDescent="0.45">
      <c r="A2191" s="26" t="s">
        <v>843</v>
      </c>
      <c r="B2191" s="26">
        <v>1970</v>
      </c>
      <c r="C2191" s="26">
        <v>34</v>
      </c>
      <c r="D2191" s="26" t="s">
        <v>25</v>
      </c>
      <c r="E2191" s="26" t="s">
        <v>17</v>
      </c>
      <c r="F2191" s="26">
        <v>0</v>
      </c>
      <c r="G2191" s="27">
        <v>0</v>
      </c>
      <c r="H2191" s="27"/>
      <c r="I2191" s="27"/>
      <c r="J2191" s="2"/>
    </row>
    <row r="2192" spans="1:10" hidden="1" x14ac:dyDescent="0.45">
      <c r="A2192" s="26" t="s">
        <v>843</v>
      </c>
      <c r="B2192" s="26">
        <v>1969</v>
      </c>
      <c r="C2192" s="26">
        <v>33</v>
      </c>
      <c r="D2192" s="26" t="s">
        <v>25</v>
      </c>
      <c r="E2192" s="26" t="s">
        <v>17</v>
      </c>
      <c r="F2192" s="26">
        <v>0</v>
      </c>
      <c r="G2192" s="27">
        <v>0</v>
      </c>
      <c r="H2192" s="27"/>
      <c r="I2192" s="27"/>
      <c r="J2192" s="2"/>
    </row>
    <row r="2193" spans="1:10" hidden="1" x14ac:dyDescent="0.45">
      <c r="A2193" s="26" t="s">
        <v>843</v>
      </c>
      <c r="B2193" s="26">
        <v>1968</v>
      </c>
      <c r="C2193" s="26">
        <v>32</v>
      </c>
      <c r="D2193" s="26" t="s">
        <v>25</v>
      </c>
      <c r="E2193" s="26" t="s">
        <v>17</v>
      </c>
      <c r="F2193" s="26">
        <v>0</v>
      </c>
      <c r="G2193" s="27">
        <v>0</v>
      </c>
      <c r="H2193" s="27"/>
      <c r="I2193" s="27"/>
      <c r="J2193" s="2"/>
    </row>
    <row r="2194" spans="1:10" hidden="1" x14ac:dyDescent="0.45">
      <c r="A2194" s="24" t="s">
        <v>1047</v>
      </c>
      <c r="B2194" s="24">
        <v>1968</v>
      </c>
      <c r="C2194" s="24">
        <v>27</v>
      </c>
      <c r="D2194" s="24" t="s">
        <v>235</v>
      </c>
      <c r="E2194" s="24" t="s">
        <v>13</v>
      </c>
      <c r="F2194" s="24">
        <v>0</v>
      </c>
      <c r="G2194" s="25">
        <v>0</v>
      </c>
      <c r="H2194" s="25"/>
      <c r="I2194" s="25"/>
      <c r="J2194" s="2"/>
    </row>
    <row r="2195" spans="1:10" hidden="1" x14ac:dyDescent="0.45">
      <c r="A2195" s="24" t="s">
        <v>845</v>
      </c>
      <c r="B2195" s="24">
        <v>1966</v>
      </c>
      <c r="C2195" s="24">
        <v>30</v>
      </c>
      <c r="D2195" s="24" t="s">
        <v>37</v>
      </c>
      <c r="E2195" s="24" t="s">
        <v>17</v>
      </c>
      <c r="F2195" s="24">
        <v>0</v>
      </c>
      <c r="G2195" s="25">
        <v>0</v>
      </c>
      <c r="H2195" s="25"/>
      <c r="I2195" s="25"/>
      <c r="J2195" s="2"/>
    </row>
    <row r="2196" spans="1:10" hidden="1" x14ac:dyDescent="0.45">
      <c r="A2196" s="26" t="s">
        <v>845</v>
      </c>
      <c r="B2196" s="26">
        <v>1965</v>
      </c>
      <c r="C2196" s="26">
        <v>29</v>
      </c>
      <c r="D2196" s="26" t="s">
        <v>37</v>
      </c>
      <c r="E2196" s="26" t="s">
        <v>17</v>
      </c>
      <c r="F2196" s="26">
        <v>0</v>
      </c>
      <c r="G2196" s="27">
        <v>0</v>
      </c>
      <c r="H2196" s="27"/>
      <c r="I2196" s="27"/>
      <c r="J2196" s="2"/>
    </row>
    <row r="2197" spans="1:10" hidden="1" x14ac:dyDescent="0.45">
      <c r="A2197" s="24" t="s">
        <v>845</v>
      </c>
      <c r="B2197" s="24">
        <v>1964</v>
      </c>
      <c r="C2197" s="24">
        <v>28</v>
      </c>
      <c r="D2197" s="24" t="s">
        <v>37</v>
      </c>
      <c r="E2197" s="24" t="s">
        <v>17</v>
      </c>
      <c r="F2197" s="24">
        <v>0</v>
      </c>
      <c r="G2197" s="25">
        <v>0</v>
      </c>
      <c r="H2197" s="25"/>
      <c r="I2197" s="25"/>
      <c r="J2197" s="2"/>
    </row>
    <row r="2198" spans="1:10" hidden="1" x14ac:dyDescent="0.45">
      <c r="A2198" s="24" t="s">
        <v>845</v>
      </c>
      <c r="B2198" s="24">
        <v>1963</v>
      </c>
      <c r="C2198" s="24">
        <v>27</v>
      </c>
      <c r="D2198" s="24" t="s">
        <v>37</v>
      </c>
      <c r="E2198" s="24" t="s">
        <v>17</v>
      </c>
      <c r="F2198" s="24">
        <v>0</v>
      </c>
      <c r="G2198" s="25">
        <v>0</v>
      </c>
      <c r="H2198" s="25"/>
      <c r="I2198" s="25"/>
      <c r="J2198" s="2"/>
    </row>
    <row r="2199" spans="1:10" hidden="1" x14ac:dyDescent="0.45">
      <c r="A2199" s="24" t="s">
        <v>850</v>
      </c>
      <c r="B2199" s="24">
        <v>1952</v>
      </c>
      <c r="C2199" s="24">
        <v>26</v>
      </c>
      <c r="D2199" s="24" t="s">
        <v>237</v>
      </c>
      <c r="E2199" s="24" t="s">
        <v>13</v>
      </c>
      <c r="F2199" s="24">
        <v>0</v>
      </c>
      <c r="G2199" s="25">
        <v>0</v>
      </c>
      <c r="H2199" s="25"/>
      <c r="I2199" s="25"/>
      <c r="J2199" s="2"/>
    </row>
    <row r="2202" spans="1:10" x14ac:dyDescent="0.45">
      <c r="A2202" t="s">
        <v>256</v>
      </c>
      <c r="B2202" t="s">
        <v>2</v>
      </c>
      <c r="C2202" t="s">
        <v>258</v>
      </c>
      <c r="D2202" t="s">
        <v>259</v>
      </c>
      <c r="E2202" t="s">
        <v>1155</v>
      </c>
      <c r="F2202" t="s">
        <v>1153</v>
      </c>
      <c r="G2202" t="s">
        <v>1156</v>
      </c>
      <c r="H2202" t="s">
        <v>5</v>
      </c>
      <c r="I2202" t="s">
        <v>1498</v>
      </c>
    </row>
    <row r="2203" spans="1:10" x14ac:dyDescent="0.45">
      <c r="A2203" t="s">
        <v>124</v>
      </c>
      <c r="B2203">
        <v>1994</v>
      </c>
      <c r="C2203">
        <v>26</v>
      </c>
      <c r="D2203" t="s">
        <v>46</v>
      </c>
      <c r="E2203" t="s">
        <v>17</v>
      </c>
      <c r="F2203">
        <v>0.98903125393994795</v>
      </c>
      <c r="G2203">
        <v>0.71862474824643385</v>
      </c>
      <c r="H2203">
        <v>8.1999999999999993</v>
      </c>
      <c r="I2203" t="s">
        <v>1499</v>
      </c>
    </row>
    <row r="2204" spans="1:10" x14ac:dyDescent="0.45">
      <c r="A2204" t="s">
        <v>281</v>
      </c>
      <c r="B2204">
        <v>2005</v>
      </c>
      <c r="C2204">
        <v>29</v>
      </c>
      <c r="D2204" t="s">
        <v>22</v>
      </c>
      <c r="E2204" t="s">
        <v>13</v>
      </c>
      <c r="F2204">
        <v>0.99133281036092269</v>
      </c>
      <c r="G2204">
        <v>0.71777146669752034</v>
      </c>
      <c r="H2204">
        <v>9.4</v>
      </c>
      <c r="I2204" t="s">
        <v>1499</v>
      </c>
    </row>
    <row r="2205" spans="1:10" x14ac:dyDescent="0.45">
      <c r="A2205" t="s">
        <v>75</v>
      </c>
      <c r="B2205">
        <v>2009</v>
      </c>
      <c r="C2205">
        <v>26</v>
      </c>
      <c r="D2205" t="s">
        <v>76</v>
      </c>
      <c r="E2205" t="s">
        <v>13</v>
      </c>
      <c r="F2205">
        <v>0.78217232972389139</v>
      </c>
      <c r="G2205">
        <v>0.69319531252235589</v>
      </c>
      <c r="H2205">
        <v>7.8</v>
      </c>
      <c r="I2205" t="s">
        <v>1499</v>
      </c>
    </row>
    <row r="2206" spans="1:10" x14ac:dyDescent="0.45">
      <c r="A2206" t="s">
        <v>410</v>
      </c>
      <c r="B2206">
        <v>1995</v>
      </c>
      <c r="C2206">
        <v>28</v>
      </c>
      <c r="D2206" t="s">
        <v>235</v>
      </c>
      <c r="E2206" t="s">
        <v>13</v>
      </c>
      <c r="F2206">
        <v>0.78419731268118642</v>
      </c>
      <c r="G2206">
        <v>0.59707826575899403</v>
      </c>
      <c r="H2206">
        <v>7</v>
      </c>
      <c r="I2206" t="s">
        <v>1500</v>
      </c>
    </row>
    <row r="2207" spans="1:10" x14ac:dyDescent="0.45">
      <c r="A2207" t="s">
        <v>297</v>
      </c>
      <c r="B2207">
        <v>1995</v>
      </c>
      <c r="C2207">
        <v>26</v>
      </c>
      <c r="D2207" t="s">
        <v>37</v>
      </c>
      <c r="E2207" t="s">
        <v>17</v>
      </c>
      <c r="F2207">
        <v>0.45291775776971938</v>
      </c>
      <c r="G2207">
        <v>0.58368972426114085</v>
      </c>
      <c r="H2207">
        <v>6.6</v>
      </c>
      <c r="I2207" t="s">
        <v>1503</v>
      </c>
    </row>
    <row r="2208" spans="1:10" x14ac:dyDescent="0.45">
      <c r="A2208" t="s">
        <v>61</v>
      </c>
      <c r="B2208">
        <v>2014</v>
      </c>
      <c r="C2208">
        <v>27</v>
      </c>
      <c r="D2208" t="s">
        <v>62</v>
      </c>
      <c r="E2208" t="s">
        <v>17</v>
      </c>
      <c r="F2208">
        <v>0.51821208772818195</v>
      </c>
      <c r="G2208">
        <v>0.53646795344265696</v>
      </c>
      <c r="H2208">
        <v>7.7</v>
      </c>
      <c r="I2208" t="s">
        <v>1502</v>
      </c>
    </row>
    <row r="2209" spans="1:9" x14ac:dyDescent="0.45">
      <c r="A2209" t="s">
        <v>27</v>
      </c>
      <c r="B2209">
        <v>2015</v>
      </c>
      <c r="C2209">
        <v>22</v>
      </c>
      <c r="D2209" t="s">
        <v>57</v>
      </c>
      <c r="E2209" t="s">
        <v>17</v>
      </c>
      <c r="F2209">
        <v>0.98613540961869273</v>
      </c>
      <c r="G2209">
        <v>0.52260156722347839</v>
      </c>
      <c r="H2209">
        <v>9.6999999999999993</v>
      </c>
      <c r="I2209" t="s">
        <v>1499</v>
      </c>
    </row>
    <row r="2210" spans="1:9" x14ac:dyDescent="0.45">
      <c r="A2210" t="s">
        <v>48</v>
      </c>
      <c r="B2210">
        <v>2017</v>
      </c>
      <c r="C2210">
        <v>27</v>
      </c>
      <c r="D2210" t="s">
        <v>49</v>
      </c>
      <c r="E2210" t="s">
        <v>17</v>
      </c>
      <c r="F2210">
        <v>0.89756502859317999</v>
      </c>
      <c r="G2210">
        <v>0.52214444362860157</v>
      </c>
      <c r="H2210">
        <v>7.9</v>
      </c>
      <c r="I2210" t="s">
        <v>1499</v>
      </c>
    </row>
    <row r="2211" spans="1:9" x14ac:dyDescent="0.45">
      <c r="A2211" t="s">
        <v>111</v>
      </c>
      <c r="B2211">
        <v>1997</v>
      </c>
      <c r="C2211">
        <v>27</v>
      </c>
      <c r="D2211" t="s">
        <v>97</v>
      </c>
      <c r="E2211" t="s">
        <v>13</v>
      </c>
      <c r="F2211">
        <v>0.98743079474240858</v>
      </c>
      <c r="G2211">
        <v>0.50710215173173312</v>
      </c>
      <c r="H2211">
        <v>9.1</v>
      </c>
      <c r="I2211" t="s">
        <v>1499</v>
      </c>
    </row>
    <row r="2212" spans="1:9" x14ac:dyDescent="0.45">
      <c r="A2212" t="s">
        <v>42</v>
      </c>
      <c r="B2212">
        <v>2018</v>
      </c>
      <c r="C2212">
        <v>26</v>
      </c>
      <c r="D2212" t="s">
        <v>43</v>
      </c>
      <c r="E2212" t="s">
        <v>17</v>
      </c>
      <c r="F2212">
        <v>0.73115071193323566</v>
      </c>
      <c r="G2212">
        <v>0.48004703125251202</v>
      </c>
      <c r="H2212">
        <v>7.3</v>
      </c>
      <c r="I2212" t="s">
        <v>1499</v>
      </c>
    </row>
    <row r="2213" spans="1:9" x14ac:dyDescent="0.45">
      <c r="A2213" t="s">
        <v>336</v>
      </c>
      <c r="B2213">
        <v>2011</v>
      </c>
      <c r="C2213">
        <v>26</v>
      </c>
      <c r="D2213" t="s">
        <v>37</v>
      </c>
      <c r="E2213" t="s">
        <v>17</v>
      </c>
      <c r="F2213">
        <v>0.99704203084556853</v>
      </c>
      <c r="G2213">
        <v>0.47429339313923774</v>
      </c>
      <c r="H2213">
        <v>8</v>
      </c>
      <c r="I2213" t="s">
        <v>1500</v>
      </c>
    </row>
    <row r="2214" spans="1:9" x14ac:dyDescent="0.45">
      <c r="A2214" t="s">
        <v>51</v>
      </c>
      <c r="B2214">
        <v>2016</v>
      </c>
      <c r="C2214">
        <v>24</v>
      </c>
      <c r="D2214" t="s">
        <v>52</v>
      </c>
      <c r="E2214" t="s">
        <v>17</v>
      </c>
      <c r="F2214">
        <v>0.25247625762331122</v>
      </c>
      <c r="G2214">
        <v>0.46737832472469554</v>
      </c>
      <c r="H2214">
        <v>7.3</v>
      </c>
      <c r="I2214" t="s">
        <v>1499</v>
      </c>
    </row>
    <row r="2215" spans="1:9" x14ac:dyDescent="0.45">
      <c r="A2215" t="s">
        <v>105</v>
      </c>
      <c r="B2215">
        <v>1999</v>
      </c>
      <c r="C2215">
        <v>27</v>
      </c>
      <c r="D2215" t="s">
        <v>19</v>
      </c>
      <c r="E2215" t="s">
        <v>17</v>
      </c>
      <c r="F2215">
        <v>0.67939394889109594</v>
      </c>
      <c r="G2215">
        <v>0.46706799459605103</v>
      </c>
      <c r="H2215">
        <v>6.9</v>
      </c>
      <c r="I2215" t="s">
        <v>1499</v>
      </c>
    </row>
    <row r="2216" spans="1:9" x14ac:dyDescent="0.45">
      <c r="A2216" t="s">
        <v>45</v>
      </c>
      <c r="B2216">
        <v>2017</v>
      </c>
      <c r="C2216">
        <v>27</v>
      </c>
      <c r="D2216" t="s">
        <v>46</v>
      </c>
      <c r="E2216" t="s">
        <v>13</v>
      </c>
      <c r="F2216">
        <v>0.9118896867218016</v>
      </c>
      <c r="G2216">
        <v>0.46387635376108122</v>
      </c>
      <c r="H2216">
        <v>7.7</v>
      </c>
      <c r="I2216" t="s">
        <v>1499</v>
      </c>
    </row>
    <row r="2217" spans="1:9" x14ac:dyDescent="0.45">
      <c r="A2217" t="s">
        <v>78</v>
      </c>
      <c r="B2217">
        <v>2010</v>
      </c>
      <c r="C2217">
        <v>30</v>
      </c>
      <c r="D2217" t="s">
        <v>25</v>
      </c>
      <c r="E2217" t="s">
        <v>17</v>
      </c>
      <c r="F2217">
        <v>0.83332261654343909</v>
      </c>
      <c r="G2217">
        <v>0.46347976802360075</v>
      </c>
      <c r="H2217">
        <v>7.5</v>
      </c>
      <c r="I2217" t="s">
        <v>1500</v>
      </c>
    </row>
    <row r="2218" spans="1:9" x14ac:dyDescent="0.45">
      <c r="A2218" t="s">
        <v>61</v>
      </c>
      <c r="B2218">
        <v>2013</v>
      </c>
      <c r="C2218">
        <v>26</v>
      </c>
      <c r="D2218" t="s">
        <v>62</v>
      </c>
      <c r="E2218" t="s">
        <v>17</v>
      </c>
      <c r="F2218">
        <v>0.65900219927558201</v>
      </c>
      <c r="G2218">
        <v>0.46262473512248392</v>
      </c>
      <c r="H2218">
        <v>7.8</v>
      </c>
      <c r="I2218" t="s">
        <v>1499</v>
      </c>
    </row>
    <row r="2219" spans="1:9" x14ac:dyDescent="0.45">
      <c r="A2219" t="s">
        <v>122</v>
      </c>
      <c r="B2219">
        <v>1994</v>
      </c>
      <c r="C2219">
        <v>26</v>
      </c>
      <c r="D2219" t="s">
        <v>31</v>
      </c>
      <c r="E2219" t="s">
        <v>13</v>
      </c>
      <c r="F2219">
        <v>0.67692640571802354</v>
      </c>
      <c r="G2219">
        <v>0.45974537764629575</v>
      </c>
      <c r="H2219">
        <v>6.4</v>
      </c>
      <c r="I2219" t="s">
        <v>1499</v>
      </c>
    </row>
    <row r="2220" spans="1:9" x14ac:dyDescent="0.45">
      <c r="A2220" t="s">
        <v>281</v>
      </c>
      <c r="B2220">
        <v>2007</v>
      </c>
      <c r="C2220">
        <v>31</v>
      </c>
      <c r="D2220" t="s">
        <v>22</v>
      </c>
      <c r="E2220" t="s">
        <v>13</v>
      </c>
      <c r="F2220">
        <v>0.99657350318590121</v>
      </c>
      <c r="G2220">
        <v>0.4560311318922064</v>
      </c>
      <c r="H2220">
        <v>9.4</v>
      </c>
      <c r="I2220" t="s">
        <v>1499</v>
      </c>
    </row>
    <row r="2221" spans="1:9" x14ac:dyDescent="0.45">
      <c r="A2221" t="s">
        <v>511</v>
      </c>
      <c r="B2221">
        <v>2021</v>
      </c>
      <c r="C2221">
        <v>28</v>
      </c>
      <c r="D2221" t="s">
        <v>512</v>
      </c>
      <c r="E2221" t="s">
        <v>17</v>
      </c>
      <c r="F2221">
        <v>0.76741483259677457</v>
      </c>
      <c r="G2221">
        <v>0.45021306816134665</v>
      </c>
      <c r="H2221">
        <v>6.4</v>
      </c>
      <c r="I2221" t="s">
        <v>1501</v>
      </c>
    </row>
    <row r="2222" spans="1:9" x14ac:dyDescent="0.45">
      <c r="A2222" t="s">
        <v>78</v>
      </c>
      <c r="B2222">
        <v>2008</v>
      </c>
      <c r="C2222">
        <v>28</v>
      </c>
      <c r="D2222" t="s">
        <v>25</v>
      </c>
      <c r="E2222" t="s">
        <v>17</v>
      </c>
      <c r="F2222">
        <v>0.92589555508457178</v>
      </c>
      <c r="G2222">
        <v>0.43120325131283738</v>
      </c>
      <c r="H2222">
        <v>9.1999999999999993</v>
      </c>
      <c r="I2222" t="s">
        <v>1499</v>
      </c>
    </row>
    <row r="2223" spans="1:9" x14ac:dyDescent="0.45">
      <c r="A2223" t="s">
        <v>464</v>
      </c>
      <c r="B2223">
        <v>2021</v>
      </c>
      <c r="C2223">
        <v>22</v>
      </c>
      <c r="D2223" t="s">
        <v>55</v>
      </c>
      <c r="E2223" t="s">
        <v>13</v>
      </c>
      <c r="F2223">
        <v>0.73536556395131725</v>
      </c>
      <c r="G2223">
        <v>0.43104912122625644</v>
      </c>
    </row>
    <row r="2224" spans="1:9" x14ac:dyDescent="0.45">
      <c r="A2224" t="s">
        <v>353</v>
      </c>
      <c r="B2224">
        <v>2005</v>
      </c>
      <c r="C2224">
        <v>29</v>
      </c>
      <c r="D2224" t="s">
        <v>52</v>
      </c>
      <c r="E2224" t="s">
        <v>17</v>
      </c>
      <c r="F2224">
        <v>0.91000215009803342</v>
      </c>
      <c r="G2224">
        <v>0.43004283248257491</v>
      </c>
      <c r="H2224">
        <v>7.7</v>
      </c>
      <c r="I2224" t="s">
        <v>1502</v>
      </c>
    </row>
    <row r="2225" spans="1:9" x14ac:dyDescent="0.45">
      <c r="A2225" t="s">
        <v>67</v>
      </c>
      <c r="B2225">
        <v>2011</v>
      </c>
      <c r="C2225">
        <v>27</v>
      </c>
      <c r="D2225" t="s">
        <v>43</v>
      </c>
      <c r="E2225" t="s">
        <v>17</v>
      </c>
      <c r="F2225">
        <v>0.87617623694926594</v>
      </c>
      <c r="G2225">
        <v>0.41679747448380416</v>
      </c>
      <c r="H2225">
        <v>7.7</v>
      </c>
      <c r="I2225" t="s">
        <v>1499</v>
      </c>
    </row>
    <row r="2226" spans="1:9" x14ac:dyDescent="0.45">
      <c r="A2226" t="s">
        <v>78</v>
      </c>
      <c r="B2226">
        <v>2005</v>
      </c>
      <c r="C2226">
        <v>25</v>
      </c>
      <c r="D2226" t="s">
        <v>25</v>
      </c>
      <c r="E2226" t="s">
        <v>17</v>
      </c>
      <c r="F2226">
        <v>0.8611972834596141</v>
      </c>
      <c r="G2226">
        <v>0.4069789495171785</v>
      </c>
      <c r="H2226">
        <v>8.4</v>
      </c>
      <c r="I2226" t="s">
        <v>1499</v>
      </c>
    </row>
    <row r="2227" spans="1:9" x14ac:dyDescent="0.45">
      <c r="A2227" t="s">
        <v>78</v>
      </c>
      <c r="B2227">
        <v>2009</v>
      </c>
      <c r="C2227">
        <v>29</v>
      </c>
      <c r="D2227" t="s">
        <v>25</v>
      </c>
      <c r="E2227" t="s">
        <v>17</v>
      </c>
      <c r="F2227">
        <v>0.9814935891781229</v>
      </c>
      <c r="G2227">
        <v>0.40397451525953837</v>
      </c>
      <c r="H2227">
        <v>9.6999999999999993</v>
      </c>
      <c r="I2227" t="s">
        <v>1499</v>
      </c>
    </row>
    <row r="2228" spans="1:9" x14ac:dyDescent="0.45">
      <c r="A2228" t="s">
        <v>429</v>
      </c>
      <c r="B2228">
        <v>2023</v>
      </c>
      <c r="C2228">
        <v>29</v>
      </c>
      <c r="D2228" t="s">
        <v>70</v>
      </c>
      <c r="E2228" t="s">
        <v>13</v>
      </c>
      <c r="F2228">
        <v>0.72756939315336588</v>
      </c>
      <c r="G2228">
        <v>0.3884263260174079</v>
      </c>
    </row>
    <row r="2229" spans="1:9" x14ac:dyDescent="0.45">
      <c r="A2229" t="s">
        <v>281</v>
      </c>
      <c r="B2229">
        <v>2003</v>
      </c>
      <c r="C2229">
        <v>27</v>
      </c>
      <c r="D2229" t="s">
        <v>70</v>
      </c>
      <c r="E2229" t="s">
        <v>13</v>
      </c>
      <c r="F2229">
        <v>0.74431370431575639</v>
      </c>
      <c r="G2229">
        <v>0.38471287745005944</v>
      </c>
      <c r="H2229">
        <v>8.4</v>
      </c>
      <c r="I2229" t="s">
        <v>1499</v>
      </c>
    </row>
    <row r="2230" spans="1:9" x14ac:dyDescent="0.45">
      <c r="A2230" t="s">
        <v>88</v>
      </c>
      <c r="B2230">
        <v>2004</v>
      </c>
      <c r="C2230">
        <v>29</v>
      </c>
      <c r="D2230" t="s">
        <v>89</v>
      </c>
      <c r="E2230" t="s">
        <v>13</v>
      </c>
      <c r="F2230">
        <v>0.71670743739203657</v>
      </c>
      <c r="G2230">
        <v>0.38056033588217608</v>
      </c>
      <c r="H2230">
        <v>5.6</v>
      </c>
      <c r="I2230" t="s">
        <v>1499</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1D4DD-0EE3-44FD-86A4-0CF137EA996E}">
  <sheetPr codeName="Sheet12"/>
  <dimension ref="A1:Y213"/>
  <sheetViews>
    <sheetView workbookViewId="0">
      <selection activeCell="H2" sqref="H2"/>
    </sheetView>
  </sheetViews>
  <sheetFormatPr defaultRowHeight="14.25" x14ac:dyDescent="0.45"/>
  <cols>
    <col min="24" max="24" width="22.73046875" customWidth="1"/>
    <col min="25" max="25" width="20.9296875" bestFit="1" customWidth="1"/>
  </cols>
  <sheetData>
    <row r="1" spans="1:24" x14ac:dyDescent="0.45">
      <c r="A1" t="str">
        <f>'All P'!A5</f>
        <v>Rk</v>
      </c>
      <c r="B1" t="str">
        <f>'All P'!B5</f>
        <v>Player</v>
      </c>
      <c r="C1" t="str">
        <f>'All P'!C5</f>
        <v>Season</v>
      </c>
      <c r="D1" t="str">
        <f>'All P'!D5</f>
        <v>Age</v>
      </c>
      <c r="E1" t="str">
        <f>'All P'!E5</f>
        <v>Team</v>
      </c>
      <c r="F1" t="str">
        <f>'All P'!F5</f>
        <v>Lg</v>
      </c>
      <c r="G1" t="s">
        <v>1149</v>
      </c>
      <c r="H1" t="s">
        <v>817</v>
      </c>
      <c r="I1" t="s">
        <v>820</v>
      </c>
      <c r="J1" t="s">
        <v>12</v>
      </c>
      <c r="K1" t="s">
        <v>1033</v>
      </c>
      <c r="L1" t="s">
        <v>1034</v>
      </c>
      <c r="M1" t="s">
        <v>1035</v>
      </c>
      <c r="N1" t="s">
        <v>1037</v>
      </c>
      <c r="O1" t="str">
        <f>G1</f>
        <v>(Intercept)</v>
      </c>
      <c r="P1" t="s">
        <v>817</v>
      </c>
      <c r="Q1" t="s">
        <v>820</v>
      </c>
      <c r="R1" t="s">
        <v>12</v>
      </c>
      <c r="S1" t="s">
        <v>1033</v>
      </c>
      <c r="T1" t="s">
        <v>1034</v>
      </c>
      <c r="U1" t="s">
        <v>1035</v>
      </c>
      <c r="V1" t="s">
        <v>1037</v>
      </c>
      <c r="W1" t="s">
        <v>1150</v>
      </c>
      <c r="X1" t="s">
        <v>1153</v>
      </c>
    </row>
    <row r="2" spans="1:24" x14ac:dyDescent="0.45">
      <c r="A2">
        <f>'All P'!A6</f>
        <v>1</v>
      </c>
      <c r="B2" t="str">
        <f>'All P'!B6</f>
        <v>Seth Lugo</v>
      </c>
      <c r="C2">
        <f>'All P'!C6</f>
        <v>2024</v>
      </c>
      <c r="D2">
        <f>'All P'!D6</f>
        <v>34</v>
      </c>
      <c r="E2" t="str">
        <f>'All P'!E6</f>
        <v>KCR</v>
      </c>
      <c r="F2" t="str">
        <f>'All P'!F6</f>
        <v>AL</v>
      </c>
      <c r="G2">
        <f>'Coef Pitcher'!$A$2</f>
        <v>1306.60550039742</v>
      </c>
      <c r="H2">
        <f>INDEX('All P'!$G$6:$AM$217, MATCH('Calc Pitcher (Active)'!$B2, 'All P'!$B$6:$B$217, 0), MATCH('Calc Pitcher (Active)'!H$1, 'All P'!$G$5:$AM$5, 0))</f>
        <v>11.045</v>
      </c>
      <c r="I2">
        <f>INDEX('All P'!$G$6:$AM$217, MATCH('Calc Pitcher (Active)'!$B2, 'All P'!$B$6:$B$217, 0), MATCH('Calc Pitcher (Active)'!I$1, 'All P'!$G$5:$AM$5, 0))</f>
        <v>1.72</v>
      </c>
      <c r="J2">
        <f>INDEX('All P'!$G$6:$AM$217, MATCH('Calc Pitcher (Active)'!$B2, 'All P'!$B$6:$B$217, 0), MATCH('Calc Pitcher (Active)'!J$1, 'All P'!$G$5:$AM$5, 0))</f>
        <v>81</v>
      </c>
      <c r="K2">
        <f>INDEX('All P'!$G$6:$AM$217, MATCH('Calc Pitcher (Active)'!$B2, 'All P'!$B$6:$B$217, 0), MATCH('Calc Pitcher (Active)'!K$1, 'All P'!$G$5:$AM$5, 0))</f>
        <v>3.22</v>
      </c>
      <c r="L2">
        <f>INDEX('All P'!$G$6:$AM$217, MATCH('Calc Pitcher (Active)'!$B2, 'All P'!$B$6:$B$217, 0), MATCH('Calc Pitcher (Active)'!L$1, 'All P'!$G$5:$AM$5, 0))</f>
        <v>1.0089999999999999</v>
      </c>
      <c r="M2">
        <f>INDEX('All P'!$G$6:$AM$217, MATCH('Calc Pitcher (Active)'!$B2, 'All P'!$B$6:$B$217, 0), MATCH('Calc Pitcher (Active)'!M$1, 'All P'!$G$5:$AM$5, 0))</f>
        <v>7</v>
      </c>
      <c r="N2">
        <f>INDEX('All P'!$G$6:$AM$217, MATCH('Calc Pitcher (Active)'!$B2, 'All P'!$B$6:$B$217, 0), MATCH('Calc Pitcher (Active)'!N$1, 'All P'!$G$5:$AM$5, 0))</f>
        <v>2.1</v>
      </c>
      <c r="O2">
        <f>G2</f>
        <v>1306.60550039742</v>
      </c>
      <c r="P2">
        <f>H2*'Coef Pitcher'!B$2</f>
        <v>461.24474965928499</v>
      </c>
      <c r="Q2">
        <f>I2*'Coef Pitcher'!C$2</f>
        <v>470.62311961695804</v>
      </c>
      <c r="R2">
        <f>J2*'Coef Pitcher'!D$2</f>
        <v>-228.5077537631901</v>
      </c>
      <c r="S2">
        <f>K2*'Coef Pitcher'!E$2</f>
        <v>-1055.6399146895224</v>
      </c>
      <c r="T2">
        <f>L2*'Coef Pitcher'!F$2</f>
        <v>9684.3359527990742</v>
      </c>
      <c r="U2">
        <f>M2*'Coef Pitcher'!G$2</f>
        <v>-9023.8606631366201</v>
      </c>
      <c r="V2">
        <f>N2*'Coef Pitcher'!H$2</f>
        <v>-2198.9366347000714</v>
      </c>
      <c r="W2">
        <f>SUM(O2:V2)</f>
        <v>-584.13564381666674</v>
      </c>
      <c r="X2" s="11">
        <f>IF(EXP(W2)/(1-EXP(W2))&lt;0, 0, IF(EXP(W2)/(1-EXP(W2))&gt;1, 1, EXP(W2)/(1-EXP(W2))))</f>
        <v>2.0564265742508612E-254</v>
      </c>
    </row>
    <row r="3" spans="1:24" x14ac:dyDescent="0.45">
      <c r="A3">
        <f>'All P'!A7</f>
        <v>2</v>
      </c>
      <c r="B3" t="str">
        <f>'All P'!B7</f>
        <v>Tanner Houck</v>
      </c>
      <c r="C3">
        <f>'All P'!C7</f>
        <v>2024</v>
      </c>
      <c r="D3">
        <f>'All P'!D7</f>
        <v>28</v>
      </c>
      <c r="E3" t="str">
        <f>'All P'!E7</f>
        <v>BOS</v>
      </c>
      <c r="F3" t="str">
        <f>'All P'!F7</f>
        <v>AL</v>
      </c>
      <c r="G3">
        <f>'Coef Pitcher'!$A$2</f>
        <v>1306.60550039742</v>
      </c>
      <c r="H3">
        <f>INDEX('All P'!$G$6:$AM$217, MATCH('Calc Pitcher (Active)'!$B3, 'All P'!$B$6:$B$217, 0), MATCH('Calc Pitcher (Active)'!H$1, 'All P'!$G$5:$AM$5, 0))</f>
        <v>6</v>
      </c>
      <c r="I3">
        <f>INDEX('All P'!$G$6:$AM$217, MATCH('Calc Pitcher (Active)'!$B3, 'All P'!$B$6:$B$217, 0), MATCH('Calc Pitcher (Active)'!I$1, 'All P'!$G$5:$AM$5, 0))</f>
        <v>1.85</v>
      </c>
      <c r="J3">
        <f>INDEX('All P'!$G$6:$AM$217, MATCH('Calc Pitcher (Active)'!$B3, 'All P'!$B$6:$B$217, 0), MATCH('Calc Pitcher (Active)'!J$1, 'All P'!$G$5:$AM$5, 0))</f>
        <v>93</v>
      </c>
      <c r="K3">
        <f>INDEX('All P'!$G$6:$AM$217, MATCH('Calc Pitcher (Active)'!$B3, 'All P'!$B$6:$B$217, 0), MATCH('Calc Pitcher (Active)'!K$1, 'All P'!$G$5:$AM$5, 0))</f>
        <v>2.16</v>
      </c>
      <c r="L3">
        <f>INDEX('All P'!$G$6:$AM$217, MATCH('Calc Pitcher (Active)'!$B3, 'All P'!$B$6:$B$217, 0), MATCH('Calc Pitcher (Active)'!L$1, 'All P'!$G$5:$AM$5, 0))</f>
        <v>0.96199999999999997</v>
      </c>
      <c r="M3">
        <f>INDEX('All P'!$G$6:$AM$217, MATCH('Calc Pitcher (Active)'!$B3, 'All P'!$B$6:$B$217, 0), MATCH('Calc Pitcher (Active)'!M$1, 'All P'!$G$5:$AM$5, 0))</f>
        <v>6.9</v>
      </c>
      <c r="N3">
        <f>INDEX('All P'!$G$6:$AM$217, MATCH('Calc Pitcher (Active)'!$B3, 'All P'!$B$6:$B$217, 0), MATCH('Calc Pitcher (Active)'!N$1, 'All P'!$G$5:$AM$5, 0))</f>
        <v>1.7</v>
      </c>
      <c r="O3">
        <f t="shared" ref="O3:O66" si="0">G3</f>
        <v>1306.60550039742</v>
      </c>
      <c r="P3">
        <f>H3*'Coef Pitcher'!B$2</f>
        <v>250.563014753799</v>
      </c>
      <c r="Q3">
        <f>I3*'Coef Pitcher'!C$2</f>
        <v>506.19347168103047</v>
      </c>
      <c r="R3">
        <f>J3*'Coef Pitcher'!D$2</f>
        <v>-262.3607543206997</v>
      </c>
      <c r="S3">
        <f>K3*'Coef Pitcher'!E$2</f>
        <v>-708.1311228973193</v>
      </c>
      <c r="T3">
        <f>L3*'Coef Pitcher'!F$2</f>
        <v>9233.2320977132913</v>
      </c>
      <c r="U3">
        <f>M3*'Coef Pitcher'!G$2</f>
        <v>-8894.9483679489549</v>
      </c>
      <c r="V3">
        <f>N3*'Coef Pitcher'!H$2</f>
        <v>-1780.091561423867</v>
      </c>
      <c r="W3">
        <f t="shared" ref="W3:W66" si="1">SUM(O3:V3)</f>
        <v>-348.93772204530023</v>
      </c>
      <c r="X3" s="11">
        <f t="shared" ref="X3:X66" si="2">IF(EXP(W3)/(1-EXP(W3))&lt;0, 0, IF(EXP(W3)/(1-EXP(W3))&gt;1, 1, EXP(W3)/(1-EXP(W3))))</f>
        <v>2.8725843351204263E-152</v>
      </c>
    </row>
    <row r="4" spans="1:24" x14ac:dyDescent="0.45">
      <c r="A4">
        <f>'All P'!A8</f>
        <v>3</v>
      </c>
      <c r="B4" t="str">
        <f>'All P'!B8</f>
        <v>Ranger Suárez</v>
      </c>
      <c r="C4">
        <f>'All P'!C8</f>
        <v>2024</v>
      </c>
      <c r="D4">
        <f>'All P'!D8</f>
        <v>28</v>
      </c>
      <c r="E4" t="str">
        <f>'All P'!E8</f>
        <v>PHI</v>
      </c>
      <c r="F4" t="str">
        <f>'All P'!F8</f>
        <v>NL</v>
      </c>
      <c r="G4">
        <f>'Coef Pitcher'!$A$2</f>
        <v>1306.60550039742</v>
      </c>
      <c r="H4">
        <f>INDEX('All P'!$G$6:$AM$217, MATCH('Calc Pitcher (Active)'!$B4, 'All P'!$B$6:$B$217, 0), MATCH('Calc Pitcher (Active)'!H$1, 'All P'!$G$5:$AM$5, 0))</f>
        <v>11</v>
      </c>
      <c r="I4">
        <f>INDEX('All P'!$G$6:$AM$217, MATCH('Calc Pitcher (Active)'!$B4, 'All P'!$B$6:$B$217, 0), MATCH('Calc Pitcher (Active)'!I$1, 'All P'!$G$5:$AM$5, 0))</f>
        <v>1.7</v>
      </c>
      <c r="J4">
        <f>INDEX('All P'!$G$6:$AM$217, MATCH('Calc Pitcher (Active)'!$B4, 'All P'!$B$6:$B$217, 0), MATCH('Calc Pitcher (Active)'!J$1, 'All P'!$G$5:$AM$5, 0))</f>
        <v>98</v>
      </c>
      <c r="K4">
        <f>INDEX('All P'!$G$6:$AM$217, MATCH('Calc Pitcher (Active)'!$B4, 'All P'!$B$6:$B$217, 0), MATCH('Calc Pitcher (Active)'!K$1, 'All P'!$G$5:$AM$5, 0))</f>
        <v>2.66</v>
      </c>
      <c r="L4">
        <f>INDEX('All P'!$G$6:$AM$217, MATCH('Calc Pitcher (Active)'!$B4, 'All P'!$B$6:$B$217, 0), MATCH('Calc Pitcher (Active)'!L$1, 'All P'!$G$5:$AM$5, 0))</f>
        <v>0.79700000000000004</v>
      </c>
      <c r="M4">
        <f>INDEX('All P'!$G$6:$AM$217, MATCH('Calc Pitcher (Active)'!$B4, 'All P'!$B$6:$B$217, 0), MATCH('Calc Pitcher (Active)'!M$1, 'All P'!$G$5:$AM$5, 0))</f>
        <v>5.2</v>
      </c>
      <c r="N4">
        <f>INDEX('All P'!$G$6:$AM$217, MATCH('Calc Pitcher (Active)'!$B4, 'All P'!$B$6:$B$217, 0), MATCH('Calc Pitcher (Active)'!N$1, 'All P'!$G$5:$AM$5, 0))</f>
        <v>1.9</v>
      </c>
      <c r="O4">
        <f t="shared" si="0"/>
        <v>1306.60550039742</v>
      </c>
      <c r="P4">
        <f>H4*'Coef Pitcher'!B$2</f>
        <v>459.36552704863152</v>
      </c>
      <c r="Q4">
        <f>I4*'Coef Pitcher'!C$2</f>
        <v>465.15075776094687</v>
      </c>
      <c r="R4">
        <f>J4*'Coef Pitcher'!D$2</f>
        <v>-276.4661712196621</v>
      </c>
      <c r="S4">
        <f>K4*'Coef Pitcher'!E$2</f>
        <v>-872.05036430873577</v>
      </c>
      <c r="T4">
        <f>L4*'Coef Pitcher'!F$2</f>
        <v>7649.5696277312818</v>
      </c>
      <c r="U4">
        <f>M4*'Coef Pitcher'!G$2</f>
        <v>-6703.4393497586316</v>
      </c>
      <c r="V4">
        <f>N4*'Coef Pitcher'!H$2</f>
        <v>-1989.514098061969</v>
      </c>
      <c r="W4">
        <f t="shared" si="1"/>
        <v>39.221429589280888</v>
      </c>
      <c r="X4" s="11">
        <f t="shared" si="2"/>
        <v>0</v>
      </c>
    </row>
    <row r="5" spans="1:24" x14ac:dyDescent="0.45">
      <c r="A5">
        <f>'All P'!A9</f>
        <v>4</v>
      </c>
      <c r="B5" t="str">
        <f>'All P'!B9</f>
        <v>Tyler Anderson</v>
      </c>
      <c r="C5">
        <f>'All P'!C9</f>
        <v>2024</v>
      </c>
      <c r="D5">
        <f>'All P'!D9</f>
        <v>34</v>
      </c>
      <c r="E5" t="str">
        <f>'All P'!E9</f>
        <v>LAA</v>
      </c>
      <c r="F5" t="str">
        <f>'All P'!F9</f>
        <v>AL</v>
      </c>
      <c r="G5">
        <f>'Coef Pitcher'!$A$2</f>
        <v>1306.60550039742</v>
      </c>
      <c r="H5">
        <f>INDEX('All P'!$G$6:$AM$217, MATCH('Calc Pitcher (Active)'!$B5, 'All P'!$B$6:$B$217, 0), MATCH('Calc Pitcher (Active)'!H$1, 'All P'!$G$5:$AM$5, 0))</f>
        <v>6</v>
      </c>
      <c r="I5">
        <f>INDEX('All P'!$G$6:$AM$217, MATCH('Calc Pitcher (Active)'!$B5, 'All P'!$B$6:$B$217, 0), MATCH('Calc Pitcher (Active)'!I$1, 'All P'!$G$5:$AM$5, 0))</f>
        <v>2.4700000000000002</v>
      </c>
      <c r="J5">
        <f>INDEX('All P'!$G$6:$AM$217, MATCH('Calc Pitcher (Active)'!$B5, 'All P'!$B$6:$B$217, 0), MATCH('Calc Pitcher (Active)'!J$1, 'All P'!$G$5:$AM$5, 0))</f>
        <v>59</v>
      </c>
      <c r="K5">
        <f>INDEX('All P'!$G$6:$AM$217, MATCH('Calc Pitcher (Active)'!$B5, 'All P'!$B$6:$B$217, 0), MATCH('Calc Pitcher (Active)'!K$1, 'All P'!$G$5:$AM$5, 0))</f>
        <v>4.5599999999999996</v>
      </c>
      <c r="L5">
        <f>INDEX('All P'!$G$6:$AM$217, MATCH('Calc Pitcher (Active)'!$B5, 'All P'!$B$6:$B$217, 0), MATCH('Calc Pitcher (Active)'!L$1, 'All P'!$G$5:$AM$5, 0))</f>
        <v>1.125</v>
      </c>
      <c r="M5">
        <f>INDEX('All P'!$G$6:$AM$217, MATCH('Calc Pitcher (Active)'!$B5, 'All P'!$B$6:$B$217, 0), MATCH('Calc Pitcher (Active)'!M$1, 'All P'!$G$5:$AM$5, 0))</f>
        <v>6.4</v>
      </c>
      <c r="N5">
        <f>INDEX('All P'!$G$6:$AM$217, MATCH('Calc Pitcher (Active)'!$B5, 'All P'!$B$6:$B$217, 0), MATCH('Calc Pitcher (Active)'!N$1, 'All P'!$G$5:$AM$5, 0))</f>
        <v>3.8</v>
      </c>
      <c r="O5">
        <f t="shared" si="0"/>
        <v>1306.60550039742</v>
      </c>
      <c r="P5">
        <f>H5*'Coef Pitcher'!B$2</f>
        <v>250.563014753799</v>
      </c>
      <c r="Q5">
        <f>I5*'Coef Pitcher'!C$2</f>
        <v>675.83668921737592</v>
      </c>
      <c r="R5">
        <f>J5*'Coef Pitcher'!D$2</f>
        <v>-166.44391940775574</v>
      </c>
      <c r="S5">
        <f>K5*'Coef Pitcher'!E$2</f>
        <v>-1494.9434816721182</v>
      </c>
      <c r="T5">
        <f>L5*'Coef Pitcher'!F$2</f>
        <v>10797.698658968246</v>
      </c>
      <c r="U5">
        <f>M5*'Coef Pitcher'!G$2</f>
        <v>-8250.3868920106233</v>
      </c>
      <c r="V5">
        <f>N5*'Coef Pitcher'!H$2</f>
        <v>-3979.028196123938</v>
      </c>
      <c r="W5">
        <f t="shared" si="1"/>
        <v>-860.0986258775938</v>
      </c>
      <c r="X5" s="11">
        <f t="shared" si="2"/>
        <v>0</v>
      </c>
    </row>
    <row r="6" spans="1:24" x14ac:dyDescent="0.45">
      <c r="A6">
        <f>'All P'!A10</f>
        <v>5</v>
      </c>
      <c r="B6" t="str">
        <f>'All P'!B10</f>
        <v>Erick Fedde</v>
      </c>
      <c r="C6">
        <f>'All P'!C10</f>
        <v>2024</v>
      </c>
      <c r="D6">
        <f>'All P'!D10</f>
        <v>31</v>
      </c>
      <c r="E6" t="str">
        <f>'All P'!E10</f>
        <v>CHW</v>
      </c>
      <c r="F6" t="str">
        <f>'All P'!F10</f>
        <v>AL</v>
      </c>
      <c r="G6">
        <f>'Coef Pitcher'!$A$2</f>
        <v>1306.60550039742</v>
      </c>
      <c r="H6">
        <f>INDEX('All P'!$G$6:$AM$217, MATCH('Calc Pitcher (Active)'!$B6, 'All P'!$B$6:$B$217, 0), MATCH('Calc Pitcher (Active)'!H$1, 'All P'!$G$5:$AM$5, 0))</f>
        <v>5</v>
      </c>
      <c r="I6">
        <f>INDEX('All P'!$G$6:$AM$217, MATCH('Calc Pitcher (Active)'!$B6, 'All P'!$B$6:$B$217, 0), MATCH('Calc Pitcher (Active)'!I$1, 'All P'!$G$5:$AM$5, 0))</f>
        <v>3.12</v>
      </c>
      <c r="J6">
        <f>INDEX('All P'!$G$6:$AM$217, MATCH('Calc Pitcher (Active)'!$B6, 'All P'!$B$6:$B$217, 0), MATCH('Calc Pitcher (Active)'!J$1, 'All P'!$G$5:$AM$5, 0))</f>
        <v>81</v>
      </c>
      <c r="K6">
        <f>INDEX('All P'!$G$6:$AM$217, MATCH('Calc Pitcher (Active)'!$B6, 'All P'!$B$6:$B$217, 0), MATCH('Calc Pitcher (Active)'!K$1, 'All P'!$G$5:$AM$5, 0))</f>
        <v>3.78</v>
      </c>
      <c r="L6">
        <f>INDEX('All P'!$G$6:$AM$217, MATCH('Calc Pitcher (Active)'!$B6, 'All P'!$B$6:$B$217, 0), MATCH('Calc Pitcher (Active)'!L$1, 'All P'!$G$5:$AM$5, 0))</f>
        <v>1.1830000000000001</v>
      </c>
      <c r="M6">
        <f>INDEX('All P'!$G$6:$AM$217, MATCH('Calc Pitcher (Active)'!$B6, 'All P'!$B$6:$B$217, 0), MATCH('Calc Pitcher (Active)'!M$1, 'All P'!$G$5:$AM$5, 0))</f>
        <v>7.8</v>
      </c>
      <c r="N6">
        <f>INDEX('All P'!$G$6:$AM$217, MATCH('Calc Pitcher (Active)'!$B6, 'All P'!$B$6:$B$217, 0), MATCH('Calc Pitcher (Active)'!N$1, 'All P'!$G$5:$AM$5, 0))</f>
        <v>2.9</v>
      </c>
      <c r="O6">
        <f t="shared" si="0"/>
        <v>1306.60550039742</v>
      </c>
      <c r="P6">
        <f>H6*'Coef Pitcher'!B$2</f>
        <v>208.8025122948325</v>
      </c>
      <c r="Q6">
        <f>I6*'Coef Pitcher'!C$2</f>
        <v>853.68844953773794</v>
      </c>
      <c r="R6">
        <f>J6*'Coef Pitcher'!D$2</f>
        <v>-228.5077537631901</v>
      </c>
      <c r="S6">
        <f>K6*'Coef Pitcher'!E$2</f>
        <v>-1239.2294650703086</v>
      </c>
      <c r="T6">
        <f>L6*'Coef Pitcher'!F$2</f>
        <v>11354.38001205283</v>
      </c>
      <c r="U6">
        <f>M6*'Coef Pitcher'!G$2</f>
        <v>-10055.159024637947</v>
      </c>
      <c r="V6">
        <f>N6*'Coef Pitcher'!H$2</f>
        <v>-3036.6267812524793</v>
      </c>
      <c r="W6">
        <f t="shared" si="1"/>
        <v>-836.04655044110496</v>
      </c>
      <c r="X6" s="11">
        <f t="shared" si="2"/>
        <v>0</v>
      </c>
    </row>
    <row r="7" spans="1:24" x14ac:dyDescent="0.45">
      <c r="A7">
        <f>'All P'!A11</f>
        <v>6</v>
      </c>
      <c r="B7" t="str">
        <f>'All P'!B11</f>
        <v>Tarik Skubal</v>
      </c>
      <c r="C7">
        <f>'All P'!C11</f>
        <v>2024</v>
      </c>
      <c r="D7">
        <f>'All P'!D11</f>
        <v>27</v>
      </c>
      <c r="E7" t="str">
        <f>'All P'!E11</f>
        <v>DET</v>
      </c>
      <c r="F7" t="str">
        <f>'All P'!F11</f>
        <v>AL</v>
      </c>
      <c r="G7">
        <f>'Coef Pitcher'!$A$2</f>
        <v>1306.60550039742</v>
      </c>
      <c r="H7">
        <f>INDEX('All P'!$G$6:$AM$217, MATCH('Calc Pitcher (Active)'!$B7, 'All P'!$B$6:$B$217, 0), MATCH('Calc Pitcher (Active)'!H$1, 'All P'!$G$5:$AM$5, 0))</f>
        <v>9</v>
      </c>
      <c r="I7">
        <f>INDEX('All P'!$G$6:$AM$217, MATCH('Calc Pitcher (Active)'!$B7, 'All P'!$B$6:$B$217, 0), MATCH('Calc Pitcher (Active)'!I$1, 'All P'!$G$5:$AM$5, 0))</f>
        <v>2.0099999999999998</v>
      </c>
      <c r="J7">
        <f>INDEX('All P'!$G$6:$AM$217, MATCH('Calc Pitcher (Active)'!$B7, 'All P'!$B$6:$B$217, 0), MATCH('Calc Pitcher (Active)'!J$1, 'All P'!$G$5:$AM$5, 0))</f>
        <v>98</v>
      </c>
      <c r="K7">
        <f>INDEX('All P'!$G$6:$AM$217, MATCH('Calc Pitcher (Active)'!$B7, 'All P'!$B$6:$B$217, 0), MATCH('Calc Pitcher (Active)'!K$1, 'All P'!$G$5:$AM$5, 0))</f>
        <v>2.0699999999999998</v>
      </c>
      <c r="L7">
        <f>INDEX('All P'!$G$6:$AM$217, MATCH('Calc Pitcher (Active)'!$B7, 'All P'!$B$6:$B$217, 0), MATCH('Calc Pitcher (Active)'!L$1, 'All P'!$G$5:$AM$5, 0))</f>
        <v>0.82099999999999995</v>
      </c>
      <c r="M7">
        <f>INDEX('All P'!$G$6:$AM$217, MATCH('Calc Pitcher (Active)'!$B7, 'All P'!$B$6:$B$217, 0), MATCH('Calc Pitcher (Active)'!M$1, 'All P'!$G$5:$AM$5, 0))</f>
        <v>5.9</v>
      </c>
      <c r="N7">
        <f>INDEX('All P'!$G$6:$AM$217, MATCH('Calc Pitcher (Active)'!$B7, 'All P'!$B$6:$B$217, 0), MATCH('Calc Pitcher (Active)'!N$1, 'All P'!$G$5:$AM$5, 0))</f>
        <v>1.5</v>
      </c>
      <c r="O7">
        <f t="shared" si="0"/>
        <v>1306.60550039742</v>
      </c>
      <c r="P7">
        <f>H7*'Coef Pitcher'!B$2</f>
        <v>375.84452213069846</v>
      </c>
      <c r="Q7">
        <f>I7*'Coef Pitcher'!C$2</f>
        <v>549.97236652911954</v>
      </c>
      <c r="R7">
        <f>J7*'Coef Pitcher'!D$2</f>
        <v>-276.4661712196621</v>
      </c>
      <c r="S7">
        <f>K7*'Coef Pitcher'!E$2</f>
        <v>-678.62565944326423</v>
      </c>
      <c r="T7">
        <f>L7*'Coef Pitcher'!F$2</f>
        <v>7879.9205324559371</v>
      </c>
      <c r="U7">
        <f>M7*'Coef Pitcher'!G$2</f>
        <v>-7605.8254160722945</v>
      </c>
      <c r="V7">
        <f>N7*'Coef Pitcher'!H$2</f>
        <v>-1570.669024785765</v>
      </c>
      <c r="W7">
        <f t="shared" si="1"/>
        <v>-19.243350007811387</v>
      </c>
      <c r="X7" s="11">
        <f t="shared" si="2"/>
        <v>4.3925759577367176E-9</v>
      </c>
    </row>
    <row r="8" spans="1:24" x14ac:dyDescent="0.45">
      <c r="A8">
        <f>'All P'!A12</f>
        <v>7</v>
      </c>
      <c r="B8" t="str">
        <f>'All P'!B12</f>
        <v>Garrett Crochet</v>
      </c>
      <c r="C8">
        <f>'All P'!C12</f>
        <v>2024</v>
      </c>
      <c r="D8">
        <f>'All P'!D12</f>
        <v>25</v>
      </c>
      <c r="E8" t="str">
        <f>'All P'!E12</f>
        <v>CHW</v>
      </c>
      <c r="F8" t="str">
        <f>'All P'!F12</f>
        <v>AL</v>
      </c>
      <c r="G8">
        <f>'Coef Pitcher'!$A$2</f>
        <v>1306.60550039742</v>
      </c>
      <c r="H8">
        <f>INDEX('All P'!$G$6:$AM$217, MATCH('Calc Pitcher (Active)'!$B8, 'All P'!$B$6:$B$217, 0), MATCH('Calc Pitcher (Active)'!H$1, 'All P'!$G$5:$AM$5, 0))</f>
        <v>6</v>
      </c>
      <c r="I8">
        <f>INDEX('All P'!$G$6:$AM$217, MATCH('Calc Pitcher (Active)'!$B8, 'All P'!$B$6:$B$217, 0), MATCH('Calc Pitcher (Active)'!I$1, 'All P'!$G$5:$AM$5, 0))</f>
        <v>3.49</v>
      </c>
      <c r="J8">
        <f>INDEX('All P'!$G$6:$AM$217, MATCH('Calc Pitcher (Active)'!$B8, 'All P'!$B$6:$B$217, 0), MATCH('Calc Pitcher (Active)'!J$1, 'All P'!$G$5:$AM$5, 0))</f>
        <v>114</v>
      </c>
      <c r="K8">
        <f>INDEX('All P'!$G$6:$AM$217, MATCH('Calc Pitcher (Active)'!$B8, 'All P'!$B$6:$B$217, 0), MATCH('Calc Pitcher (Active)'!K$1, 'All P'!$G$5:$AM$5, 0))</f>
        <v>2.89</v>
      </c>
      <c r="L8">
        <f>INDEX('All P'!$G$6:$AM$217, MATCH('Calc Pitcher (Active)'!$B8, 'All P'!$B$6:$B$217, 0), MATCH('Calc Pitcher (Active)'!L$1, 'All P'!$G$5:$AM$5, 0))</f>
        <v>0.93300000000000005</v>
      </c>
      <c r="M8">
        <f>INDEX('All P'!$G$6:$AM$217, MATCH('Calc Pitcher (Active)'!$B8, 'All P'!$B$6:$B$217, 0), MATCH('Calc Pitcher (Active)'!M$1, 'All P'!$G$5:$AM$5, 0))</f>
        <v>6.5</v>
      </c>
      <c r="N8">
        <f>INDEX('All P'!$G$6:$AM$217, MATCH('Calc Pitcher (Active)'!$B8, 'All P'!$B$6:$B$217, 0), MATCH('Calc Pitcher (Active)'!N$1, 'All P'!$G$5:$AM$5, 0))</f>
        <v>1.9</v>
      </c>
      <c r="O8">
        <f t="shared" si="0"/>
        <v>1306.60550039742</v>
      </c>
      <c r="P8">
        <f>H8*'Coef Pitcher'!B$2</f>
        <v>250.563014753799</v>
      </c>
      <c r="Q8">
        <f>I8*'Coef Pitcher'!C$2</f>
        <v>954.92714387394403</v>
      </c>
      <c r="R8">
        <f>J8*'Coef Pitcher'!D$2</f>
        <v>-321.60350529634161</v>
      </c>
      <c r="S8">
        <f>K8*'Coef Pitcher'!E$2</f>
        <v>-947.45321535798735</v>
      </c>
      <c r="T8">
        <f>L8*'Coef Pitcher'!F$2</f>
        <v>8954.891421170998</v>
      </c>
      <c r="U8">
        <f>M8*'Coef Pitcher'!G$2</f>
        <v>-8379.2991871982904</v>
      </c>
      <c r="V8">
        <f>N8*'Coef Pitcher'!H$2</f>
        <v>-1989.514098061969</v>
      </c>
      <c r="W8">
        <f t="shared" si="1"/>
        <v>-170.88292571842794</v>
      </c>
      <c r="X8" s="11">
        <f t="shared" si="2"/>
        <v>6.1162933796831907E-75</v>
      </c>
    </row>
    <row r="9" spans="1:24" x14ac:dyDescent="0.45">
      <c r="A9">
        <f>'All P'!A13</f>
        <v>8</v>
      </c>
      <c r="B9" t="str">
        <f>'All P'!B13</f>
        <v>Javier Assad</v>
      </c>
      <c r="C9">
        <f>'All P'!C13</f>
        <v>2024</v>
      </c>
      <c r="D9">
        <f>'All P'!D13</f>
        <v>26</v>
      </c>
      <c r="E9" t="str">
        <f>'All P'!E13</f>
        <v>CHC</v>
      </c>
      <c r="F9" t="str">
        <f>'All P'!F13</f>
        <v>NL</v>
      </c>
      <c r="G9">
        <f>'Coef Pitcher'!$A$2</f>
        <v>1306.60550039742</v>
      </c>
      <c r="H9">
        <f>INDEX('All P'!$G$6:$AM$217, MATCH('Calc Pitcher (Active)'!$B9, 'All P'!$B$6:$B$217, 0), MATCH('Calc Pitcher (Active)'!H$1, 'All P'!$G$5:$AM$5, 0))</f>
        <v>5</v>
      </c>
      <c r="I9">
        <f>INDEX('All P'!$G$6:$AM$217, MATCH('Calc Pitcher (Active)'!$B9, 'All P'!$B$6:$B$217, 0), MATCH('Calc Pitcher (Active)'!I$1, 'All P'!$G$5:$AM$5, 0))</f>
        <v>2.27</v>
      </c>
      <c r="J9">
        <f>INDEX('All P'!$G$6:$AM$217, MATCH('Calc Pitcher (Active)'!$B9, 'All P'!$B$6:$B$217, 0), MATCH('Calc Pitcher (Active)'!J$1, 'All P'!$G$5:$AM$5, 0))</f>
        <v>75</v>
      </c>
      <c r="K9">
        <f>INDEX('All P'!$G$6:$AM$217, MATCH('Calc Pitcher (Active)'!$B9, 'All P'!$B$6:$B$217, 0), MATCH('Calc Pitcher (Active)'!K$1, 'All P'!$G$5:$AM$5, 0))</f>
        <v>3.73</v>
      </c>
      <c r="L9">
        <f>INDEX('All P'!$G$6:$AM$217, MATCH('Calc Pitcher (Active)'!$B9, 'All P'!$B$6:$B$217, 0), MATCH('Calc Pitcher (Active)'!L$1, 'All P'!$G$5:$AM$5, 0))</f>
        <v>1.1839999999999999</v>
      </c>
      <c r="M9">
        <f>INDEX('All P'!$G$6:$AM$217, MATCH('Calc Pitcher (Active)'!$B9, 'All P'!$B$6:$B$217, 0), MATCH('Calc Pitcher (Active)'!M$1, 'All P'!$G$5:$AM$5, 0))</f>
        <v>7</v>
      </c>
      <c r="N9">
        <f>INDEX('All P'!$G$6:$AM$217, MATCH('Calc Pitcher (Active)'!$B9, 'All P'!$B$6:$B$217, 0), MATCH('Calc Pitcher (Active)'!N$1, 'All P'!$G$5:$AM$5, 0))</f>
        <v>3.7</v>
      </c>
      <c r="O9">
        <f t="shared" si="0"/>
        <v>1306.60550039742</v>
      </c>
      <c r="P9">
        <f>H9*'Coef Pitcher'!B$2</f>
        <v>208.8025122948325</v>
      </c>
      <c r="Q9">
        <f>I9*'Coef Pitcher'!C$2</f>
        <v>621.11307065726442</v>
      </c>
      <c r="R9">
        <f>J9*'Coef Pitcher'!D$2</f>
        <v>-211.58125348443525</v>
      </c>
      <c r="S9">
        <f>K9*'Coef Pitcher'!E$2</f>
        <v>-1222.8375409291671</v>
      </c>
      <c r="T9">
        <f>L9*'Coef Pitcher'!F$2</f>
        <v>11363.977966416358</v>
      </c>
      <c r="U9">
        <f>M9*'Coef Pitcher'!G$2</f>
        <v>-9023.8606631366201</v>
      </c>
      <c r="V9">
        <f>N9*'Coef Pitcher'!H$2</f>
        <v>-3874.3169278048877</v>
      </c>
      <c r="W9">
        <f t="shared" si="1"/>
        <v>-832.09733558923608</v>
      </c>
      <c r="X9" s="11">
        <f t="shared" si="2"/>
        <v>0</v>
      </c>
    </row>
    <row r="10" spans="1:24" x14ac:dyDescent="0.45">
      <c r="A10">
        <f>'All P'!A14</f>
        <v>9</v>
      </c>
      <c r="B10" t="str">
        <f>'All P'!B14</f>
        <v>Luis Gil</v>
      </c>
      <c r="C10">
        <f>'All P'!C14</f>
        <v>2024</v>
      </c>
      <c r="D10">
        <f>'All P'!D14</f>
        <v>26</v>
      </c>
      <c r="E10" t="str">
        <f>'All P'!E14</f>
        <v>NYY</v>
      </c>
      <c r="F10" t="str">
        <f>'All P'!F14</f>
        <v>AL</v>
      </c>
      <c r="G10">
        <f>'Coef Pitcher'!$A$2</f>
        <v>1306.60550039742</v>
      </c>
      <c r="H10">
        <f>INDEX('All P'!$G$6:$AM$217, MATCH('Calc Pitcher (Active)'!$B10, 'All P'!$B$6:$B$217, 0), MATCH('Calc Pitcher (Active)'!H$1, 'All P'!$G$5:$AM$5, 0))</f>
        <v>9</v>
      </c>
      <c r="I10">
        <f>INDEX('All P'!$G$6:$AM$217, MATCH('Calc Pitcher (Active)'!$B10, 'All P'!$B$6:$B$217, 0), MATCH('Calc Pitcher (Active)'!I$1, 'All P'!$G$5:$AM$5, 0))</f>
        <v>1.99</v>
      </c>
      <c r="J10">
        <f>INDEX('All P'!$G$6:$AM$217, MATCH('Calc Pitcher (Active)'!$B10, 'All P'!$B$6:$B$217, 0), MATCH('Calc Pitcher (Active)'!J$1, 'All P'!$G$5:$AM$5, 0))</f>
        <v>97</v>
      </c>
      <c r="K10">
        <f>INDEX('All P'!$G$6:$AM$217, MATCH('Calc Pitcher (Active)'!$B10, 'All P'!$B$6:$B$217, 0), MATCH('Calc Pitcher (Active)'!K$1, 'All P'!$G$5:$AM$5, 0))</f>
        <v>2.99</v>
      </c>
      <c r="L10">
        <f>INDEX('All P'!$G$6:$AM$217, MATCH('Calc Pitcher (Active)'!$B10, 'All P'!$B$6:$B$217, 0), MATCH('Calc Pitcher (Active)'!L$1, 'All P'!$G$5:$AM$5, 0))</f>
        <v>0.94699999999999995</v>
      </c>
      <c r="M10">
        <f>INDEX('All P'!$G$6:$AM$217, MATCH('Calc Pitcher (Active)'!$B10, 'All P'!$B$6:$B$217, 0), MATCH('Calc Pitcher (Active)'!M$1, 'All P'!$G$5:$AM$5, 0))</f>
        <v>4.0999999999999996</v>
      </c>
      <c r="N10">
        <f>INDEX('All P'!$G$6:$AM$217, MATCH('Calc Pitcher (Active)'!$B10, 'All P'!$B$6:$B$217, 0), MATCH('Calc Pitcher (Active)'!N$1, 'All P'!$G$5:$AM$5, 0))</f>
        <v>4.4000000000000004</v>
      </c>
      <c r="O10">
        <f t="shared" si="0"/>
        <v>1306.60550039742</v>
      </c>
      <c r="P10">
        <f>H10*'Coef Pitcher'!B$2</f>
        <v>375.84452213069846</v>
      </c>
      <c r="Q10">
        <f>I10*'Coef Pitcher'!C$2</f>
        <v>544.50000467310849</v>
      </c>
      <c r="R10">
        <f>J10*'Coef Pitcher'!D$2</f>
        <v>-273.64508783986963</v>
      </c>
      <c r="S10">
        <f>K10*'Coef Pitcher'!E$2</f>
        <v>-980.23706364027066</v>
      </c>
      <c r="T10">
        <f>L10*'Coef Pitcher'!F$2</f>
        <v>9089.2627822603808</v>
      </c>
      <c r="U10">
        <f>M10*'Coef Pitcher'!G$2</f>
        <v>-5285.404102694305</v>
      </c>
      <c r="V10">
        <f>N10*'Coef Pitcher'!H$2</f>
        <v>-4607.2958060382452</v>
      </c>
      <c r="W10">
        <f t="shared" si="1"/>
        <v>169.6307492489168</v>
      </c>
      <c r="X10" s="11">
        <f t="shared" si="2"/>
        <v>0</v>
      </c>
    </row>
    <row r="11" spans="1:24" x14ac:dyDescent="0.45">
      <c r="A11">
        <f>'All P'!A15</f>
        <v>10</v>
      </c>
      <c r="B11" t="str">
        <f>'All P'!B15</f>
        <v>Hunter Greene</v>
      </c>
      <c r="C11">
        <f>'All P'!C15</f>
        <v>2024</v>
      </c>
      <c r="D11">
        <f>'All P'!D15</f>
        <v>24</v>
      </c>
      <c r="E11" t="str">
        <f>'All P'!E15</f>
        <v>CIN</v>
      </c>
      <c r="F11" t="str">
        <f>'All P'!F15</f>
        <v>NL</v>
      </c>
      <c r="G11">
        <f>'Coef Pitcher'!$A$2</f>
        <v>1306.60550039742</v>
      </c>
      <c r="H11">
        <f>INDEX('All P'!$G$6:$AM$217, MATCH('Calc Pitcher (Active)'!$B11, 'All P'!$B$6:$B$217, 0), MATCH('Calc Pitcher (Active)'!H$1, 'All P'!$G$5:$AM$5, 0))</f>
        <v>4</v>
      </c>
      <c r="I11">
        <f>INDEX('All P'!$G$6:$AM$217, MATCH('Calc Pitcher (Active)'!$B11, 'All P'!$B$6:$B$217, 0), MATCH('Calc Pitcher (Active)'!I$1, 'All P'!$G$5:$AM$5, 0))</f>
        <v>3.44</v>
      </c>
      <c r="J11">
        <f>INDEX('All P'!$G$6:$AM$217, MATCH('Calc Pitcher (Active)'!$B11, 'All P'!$B$6:$B$217, 0), MATCH('Calc Pitcher (Active)'!J$1, 'All P'!$G$5:$AM$5, 0))</f>
        <v>94</v>
      </c>
      <c r="K11">
        <f>INDEX('All P'!$G$6:$AM$217, MATCH('Calc Pitcher (Active)'!$B11, 'All P'!$B$6:$B$217, 0), MATCH('Calc Pitcher (Active)'!K$1, 'All P'!$G$5:$AM$5, 0))</f>
        <v>3.53</v>
      </c>
      <c r="L11">
        <f>INDEX('All P'!$G$6:$AM$217, MATCH('Calc Pitcher (Active)'!$B11, 'All P'!$B$6:$B$217, 0), MATCH('Calc Pitcher (Active)'!L$1, 'All P'!$G$5:$AM$5, 0))</f>
        <v>1.1599999999999999</v>
      </c>
      <c r="M11">
        <f>INDEX('All P'!$G$6:$AM$217, MATCH('Calc Pitcher (Active)'!$B11, 'All P'!$B$6:$B$217, 0), MATCH('Calc Pitcher (Active)'!M$1, 'All P'!$G$5:$AM$5, 0))</f>
        <v>6.6</v>
      </c>
      <c r="N11">
        <f>INDEX('All P'!$G$6:$AM$217, MATCH('Calc Pitcher (Active)'!$B11, 'All P'!$B$6:$B$217, 0), MATCH('Calc Pitcher (Active)'!N$1, 'All P'!$G$5:$AM$5, 0))</f>
        <v>3.8</v>
      </c>
      <c r="O11">
        <f t="shared" si="0"/>
        <v>1306.60550039742</v>
      </c>
      <c r="P11">
        <f>H11*'Coef Pitcher'!B$2</f>
        <v>167.042009835866</v>
      </c>
      <c r="Q11">
        <f>I11*'Coef Pitcher'!C$2</f>
        <v>941.24623923391607</v>
      </c>
      <c r="R11">
        <f>J11*'Coef Pitcher'!D$2</f>
        <v>-265.18183770049217</v>
      </c>
      <c r="S11">
        <f>K11*'Coef Pitcher'!E$2</f>
        <v>-1157.2698443646004</v>
      </c>
      <c r="T11">
        <f>L11*'Coef Pitcher'!F$2</f>
        <v>11133.627061691701</v>
      </c>
      <c r="U11">
        <f>M11*'Coef Pitcher'!G$2</f>
        <v>-8508.2114823859556</v>
      </c>
      <c r="V11">
        <f>N11*'Coef Pitcher'!H$2</f>
        <v>-3979.028196123938</v>
      </c>
      <c r="W11">
        <f t="shared" si="1"/>
        <v>-361.1705494160833</v>
      </c>
      <c r="X11" s="11">
        <f t="shared" si="2"/>
        <v>1.3983740711953135E-157</v>
      </c>
    </row>
    <row r="12" spans="1:24" x14ac:dyDescent="0.45">
      <c r="A12">
        <f>'All P'!A16</f>
        <v>11</v>
      </c>
      <c r="B12" t="str">
        <f>'All P'!B16</f>
        <v>Ronel Blanco</v>
      </c>
      <c r="C12">
        <f>'All P'!C16</f>
        <v>2024</v>
      </c>
      <c r="D12">
        <f>'All P'!D16</f>
        <v>30</v>
      </c>
      <c r="E12" t="str">
        <f>'All P'!E16</f>
        <v>HOU</v>
      </c>
      <c r="F12" t="str">
        <f>'All P'!F16</f>
        <v>AL</v>
      </c>
      <c r="G12">
        <f>'Coef Pitcher'!$A$2</f>
        <v>1306.60550039742</v>
      </c>
      <c r="H12">
        <f>INDEX('All P'!$G$6:$AM$217, MATCH('Calc Pitcher (Active)'!$B12, 'All P'!$B$6:$B$217, 0), MATCH('Calc Pitcher (Active)'!H$1, 'All P'!$G$5:$AM$5, 0))</f>
        <v>6</v>
      </c>
      <c r="I12">
        <f>INDEX('All P'!$G$6:$AM$217, MATCH('Calc Pitcher (Active)'!$B12, 'All P'!$B$6:$B$217, 0), MATCH('Calc Pitcher (Active)'!I$1, 'All P'!$G$5:$AM$5, 0))</f>
        <v>2.44</v>
      </c>
      <c r="J12">
        <f>INDEX('All P'!$G$6:$AM$217, MATCH('Calc Pitcher (Active)'!$B12, 'All P'!$B$6:$B$217, 0), MATCH('Calc Pitcher (Active)'!J$1, 'All P'!$G$5:$AM$5, 0))</f>
        <v>70</v>
      </c>
      <c r="K12">
        <f>INDEX('All P'!$G$6:$AM$217, MATCH('Calc Pitcher (Active)'!$B12, 'All P'!$B$6:$B$217, 0), MATCH('Calc Pitcher (Active)'!K$1, 'All P'!$G$5:$AM$5, 0))</f>
        <v>4.08</v>
      </c>
      <c r="L12">
        <f>INDEX('All P'!$G$6:$AM$217, MATCH('Calc Pitcher (Active)'!$B12, 'All P'!$B$6:$B$217, 0), MATCH('Calc Pitcher (Active)'!L$1, 'All P'!$G$5:$AM$5, 0))</f>
        <v>1.034</v>
      </c>
      <c r="M12">
        <f>INDEX('All P'!$G$6:$AM$217, MATCH('Calc Pitcher (Active)'!$B12, 'All P'!$B$6:$B$217, 0), MATCH('Calc Pitcher (Active)'!M$1, 'All P'!$G$5:$AM$5, 0))</f>
        <v>5.5</v>
      </c>
      <c r="N12">
        <f>INDEX('All P'!$G$6:$AM$217, MATCH('Calc Pitcher (Active)'!$B12, 'All P'!$B$6:$B$217, 0), MATCH('Calc Pitcher (Active)'!N$1, 'All P'!$G$5:$AM$5, 0))</f>
        <v>3.8</v>
      </c>
      <c r="O12">
        <f t="shared" si="0"/>
        <v>1306.60550039742</v>
      </c>
      <c r="P12">
        <f>H12*'Coef Pitcher'!B$2</f>
        <v>250.563014753799</v>
      </c>
      <c r="Q12">
        <f>I12*'Coef Pitcher'!C$2</f>
        <v>667.62814643335912</v>
      </c>
      <c r="R12">
        <f>J12*'Coef Pitcher'!D$2</f>
        <v>-197.4758365854729</v>
      </c>
      <c r="S12">
        <f>K12*'Coef Pitcher'!E$2</f>
        <v>-1337.5810099171586</v>
      </c>
      <c r="T12">
        <f>L12*'Coef Pitcher'!F$2</f>
        <v>9924.2848118872589</v>
      </c>
      <c r="U12">
        <f>M12*'Coef Pitcher'!G$2</f>
        <v>-7090.17623532163</v>
      </c>
      <c r="V12">
        <f>N12*'Coef Pitcher'!H$2</f>
        <v>-3979.028196123938</v>
      </c>
      <c r="W12">
        <f t="shared" si="1"/>
        <v>-455.17980447636273</v>
      </c>
      <c r="X12" s="11">
        <f t="shared" si="2"/>
        <v>2.0793262780442282E-198</v>
      </c>
    </row>
    <row r="13" spans="1:24" x14ac:dyDescent="0.45">
      <c r="A13">
        <f>'All P'!A17</f>
        <v>12</v>
      </c>
      <c r="B13" t="str">
        <f>'All P'!B17</f>
        <v>Austin Gomber</v>
      </c>
      <c r="C13">
        <f>'All P'!C17</f>
        <v>2024</v>
      </c>
      <c r="D13">
        <f>'All P'!D17</f>
        <v>30</v>
      </c>
      <c r="E13" t="str">
        <f>'All P'!E17</f>
        <v>COL</v>
      </c>
      <c r="F13" t="str">
        <f>'All P'!F17</f>
        <v>NL</v>
      </c>
      <c r="G13">
        <f>'Coef Pitcher'!$A$2</f>
        <v>1306.60550039742</v>
      </c>
      <c r="H13">
        <f>INDEX('All P'!$G$6:$AM$217, MATCH('Calc Pitcher (Active)'!$B13, 'All P'!$B$6:$B$217, 0), MATCH('Calc Pitcher (Active)'!H$1, 'All P'!$G$5:$AM$5, 0))</f>
        <v>1</v>
      </c>
      <c r="I13">
        <f>INDEX('All P'!$G$6:$AM$217, MATCH('Calc Pitcher (Active)'!$B13, 'All P'!$B$6:$B$217, 0), MATCH('Calc Pitcher (Active)'!I$1, 'All P'!$G$5:$AM$5, 0))</f>
        <v>2.76</v>
      </c>
      <c r="J13">
        <f>INDEX('All P'!$G$6:$AM$217, MATCH('Calc Pitcher (Active)'!$B13, 'All P'!$B$6:$B$217, 0), MATCH('Calc Pitcher (Active)'!J$1, 'All P'!$G$5:$AM$5, 0))</f>
        <v>50</v>
      </c>
      <c r="K13">
        <f>INDEX('All P'!$G$6:$AM$217, MATCH('Calc Pitcher (Active)'!$B13, 'All P'!$B$6:$B$217, 0), MATCH('Calc Pitcher (Active)'!K$1, 'All P'!$G$5:$AM$5, 0))</f>
        <v>4.6100000000000003</v>
      </c>
      <c r="L13">
        <f>INDEX('All P'!$G$6:$AM$217, MATCH('Calc Pitcher (Active)'!$B13, 'All P'!$B$6:$B$217, 0), MATCH('Calc Pitcher (Active)'!L$1, 'All P'!$G$5:$AM$5, 0))</f>
        <v>1.1080000000000001</v>
      </c>
      <c r="M13">
        <f>INDEX('All P'!$G$6:$AM$217, MATCH('Calc Pitcher (Active)'!$B13, 'All P'!$B$6:$B$217, 0), MATCH('Calc Pitcher (Active)'!M$1, 'All P'!$G$5:$AM$5, 0))</f>
        <v>7.4</v>
      </c>
      <c r="N13">
        <f>INDEX('All P'!$G$6:$AM$217, MATCH('Calc Pitcher (Active)'!$B13, 'All P'!$B$6:$B$217, 0), MATCH('Calc Pitcher (Active)'!N$1, 'All P'!$G$5:$AM$5, 0))</f>
        <v>2.6</v>
      </c>
      <c r="O13">
        <f t="shared" si="0"/>
        <v>1306.60550039742</v>
      </c>
      <c r="P13">
        <f>H13*'Coef Pitcher'!B$2</f>
        <v>41.760502458966499</v>
      </c>
      <c r="Q13">
        <f>I13*'Coef Pitcher'!C$2</f>
        <v>755.18593612953725</v>
      </c>
      <c r="R13">
        <f>J13*'Coef Pitcher'!D$2</f>
        <v>-141.05416898962352</v>
      </c>
      <c r="S13">
        <f>K13*'Coef Pitcher'!E$2</f>
        <v>-1511.3354058132602</v>
      </c>
      <c r="T13">
        <f>L13*'Coef Pitcher'!F$2</f>
        <v>10634.533434788282</v>
      </c>
      <c r="U13">
        <f>M13*'Coef Pitcher'!G$2</f>
        <v>-9539.5098438872847</v>
      </c>
      <c r="V13">
        <f>N13*'Coef Pitcher'!H$2</f>
        <v>-2722.4929762953266</v>
      </c>
      <c r="W13">
        <f t="shared" si="1"/>
        <v>-1176.3070212112902</v>
      </c>
      <c r="X13" s="11">
        <f t="shared" si="2"/>
        <v>0</v>
      </c>
    </row>
    <row r="14" spans="1:24" x14ac:dyDescent="0.45">
      <c r="A14">
        <f>'All P'!A18</f>
        <v>13</v>
      </c>
      <c r="B14" t="str">
        <f>'All P'!B18</f>
        <v>Zack Wheeler</v>
      </c>
      <c r="C14">
        <f>'All P'!C18</f>
        <v>2024</v>
      </c>
      <c r="D14">
        <f>'All P'!D18</f>
        <v>34</v>
      </c>
      <c r="E14" t="str">
        <f>'All P'!E18</f>
        <v>PHI</v>
      </c>
      <c r="F14" t="str">
        <f>'All P'!F18</f>
        <v>NL</v>
      </c>
      <c r="G14">
        <f>'Coef Pitcher'!$A$2</f>
        <v>1306.60550039742</v>
      </c>
      <c r="H14">
        <f>INDEX('All P'!$G$6:$AM$217, MATCH('Calc Pitcher (Active)'!$B14, 'All P'!$B$6:$B$217, 0), MATCH('Calc Pitcher (Active)'!H$1, 'All P'!$G$5:$AM$5, 0))</f>
        <v>7</v>
      </c>
      <c r="I14">
        <f>INDEX('All P'!$G$6:$AM$217, MATCH('Calc Pitcher (Active)'!$B14, 'All P'!$B$6:$B$217, 0), MATCH('Calc Pitcher (Active)'!I$1, 'All P'!$G$5:$AM$5, 0))</f>
        <v>2.3199999999999998</v>
      </c>
      <c r="J14">
        <f>INDEX('All P'!$G$6:$AM$217, MATCH('Calc Pitcher (Active)'!$B14, 'All P'!$B$6:$B$217, 0), MATCH('Calc Pitcher (Active)'!J$1, 'All P'!$G$5:$AM$5, 0))</f>
        <v>105</v>
      </c>
      <c r="K14">
        <f>INDEX('All P'!$G$6:$AM$217, MATCH('Calc Pitcher (Active)'!$B14, 'All P'!$B$6:$B$217, 0), MATCH('Calc Pitcher (Active)'!K$1, 'All P'!$G$5:$AM$5, 0))</f>
        <v>2.78</v>
      </c>
      <c r="L14">
        <f>INDEX('All P'!$G$6:$AM$217, MATCH('Calc Pitcher (Active)'!$B14, 'All P'!$B$6:$B$217, 0), MATCH('Calc Pitcher (Active)'!L$1, 'All P'!$G$5:$AM$5, 0))</f>
        <v>0.95</v>
      </c>
      <c r="M14">
        <f>INDEX('All P'!$G$6:$AM$217, MATCH('Calc Pitcher (Active)'!$B14, 'All P'!$B$6:$B$217, 0), MATCH('Calc Pitcher (Active)'!M$1, 'All P'!$G$5:$AM$5, 0))</f>
        <v>5.7</v>
      </c>
      <c r="N14">
        <f>INDEX('All P'!$G$6:$AM$217, MATCH('Calc Pitcher (Active)'!$B14, 'All P'!$B$6:$B$217, 0), MATCH('Calc Pitcher (Active)'!N$1, 'All P'!$G$5:$AM$5, 0))</f>
        <v>2.8</v>
      </c>
      <c r="O14">
        <f t="shared" si="0"/>
        <v>1306.60550039742</v>
      </c>
      <c r="P14">
        <f>H14*'Coef Pitcher'!B$2</f>
        <v>292.32351721276552</v>
      </c>
      <c r="Q14">
        <f>I14*'Coef Pitcher'!C$2</f>
        <v>634.79397529729226</v>
      </c>
      <c r="R14">
        <f>J14*'Coef Pitcher'!D$2</f>
        <v>-296.21375487820939</v>
      </c>
      <c r="S14">
        <f>K14*'Coef Pitcher'!E$2</f>
        <v>-911.39098224747568</v>
      </c>
      <c r="T14">
        <f>L14*'Coef Pitcher'!F$2</f>
        <v>9118.0566453509618</v>
      </c>
      <c r="U14">
        <f>M14*'Coef Pitcher'!G$2</f>
        <v>-7348.0008256969622</v>
      </c>
      <c r="V14">
        <f>N14*'Coef Pitcher'!H$2</f>
        <v>-2931.9155129334281</v>
      </c>
      <c r="W14">
        <f t="shared" si="1"/>
        <v>-135.74143749763653</v>
      </c>
      <c r="X14" s="11">
        <f t="shared" si="2"/>
        <v>1.1174876422019363E-59</v>
      </c>
    </row>
    <row r="15" spans="1:24" x14ac:dyDescent="0.45">
      <c r="A15">
        <f>'All P'!A19</f>
        <v>14</v>
      </c>
      <c r="B15" t="str">
        <f>'All P'!B19</f>
        <v>Kutter Crawford</v>
      </c>
      <c r="C15">
        <f>'All P'!C19</f>
        <v>2024</v>
      </c>
      <c r="D15">
        <f>'All P'!D19</f>
        <v>28</v>
      </c>
      <c r="E15" t="str">
        <f>'All P'!E19</f>
        <v>BOS</v>
      </c>
      <c r="F15" t="str">
        <f>'All P'!F19</f>
        <v>AL</v>
      </c>
      <c r="G15">
        <f>'Coef Pitcher'!$A$2</f>
        <v>1306.60550039742</v>
      </c>
      <c r="H15">
        <f>INDEX('All P'!$G$6:$AM$217, MATCH('Calc Pitcher (Active)'!$B15, 'All P'!$B$6:$B$217, 0), MATCH('Calc Pitcher (Active)'!H$1, 'All P'!$G$5:$AM$5, 0))</f>
        <v>2</v>
      </c>
      <c r="I15">
        <f>INDEX('All P'!$G$6:$AM$217, MATCH('Calc Pitcher (Active)'!$B15, 'All P'!$B$6:$B$217, 0), MATCH('Calc Pitcher (Active)'!I$1, 'All P'!$G$5:$AM$5, 0))</f>
        <v>3.29</v>
      </c>
      <c r="J15">
        <f>INDEX('All P'!$G$6:$AM$217, MATCH('Calc Pitcher (Active)'!$B15, 'All P'!$B$6:$B$217, 0), MATCH('Calc Pitcher (Active)'!J$1, 'All P'!$G$5:$AM$5, 0))</f>
        <v>82</v>
      </c>
      <c r="K15">
        <f>INDEX('All P'!$G$6:$AM$217, MATCH('Calc Pitcher (Active)'!$B15, 'All P'!$B$6:$B$217, 0), MATCH('Calc Pitcher (Active)'!K$1, 'All P'!$G$5:$AM$5, 0))</f>
        <v>3.31</v>
      </c>
      <c r="L15">
        <f>INDEX('All P'!$G$6:$AM$217, MATCH('Calc Pitcher (Active)'!$B15, 'All P'!$B$6:$B$217, 0), MATCH('Calc Pitcher (Active)'!L$1, 'All P'!$G$5:$AM$5, 0))</f>
        <v>1.1850000000000001</v>
      </c>
      <c r="M15">
        <f>INDEX('All P'!$G$6:$AM$217, MATCH('Calc Pitcher (Active)'!$B15, 'All P'!$B$6:$B$217, 0), MATCH('Calc Pitcher (Active)'!M$1, 'All P'!$G$5:$AM$5, 0))</f>
        <v>7.8</v>
      </c>
      <c r="N15">
        <f>INDEX('All P'!$G$6:$AM$217, MATCH('Calc Pitcher (Active)'!$B15, 'All P'!$B$6:$B$217, 0), MATCH('Calc Pitcher (Active)'!N$1, 'All P'!$G$5:$AM$5, 0))</f>
        <v>2.9</v>
      </c>
      <c r="O15">
        <f t="shared" si="0"/>
        <v>1306.60550039742</v>
      </c>
      <c r="P15">
        <f>H15*'Coef Pitcher'!B$2</f>
        <v>83.521004917932999</v>
      </c>
      <c r="Q15">
        <f>I15*'Coef Pitcher'!C$2</f>
        <v>900.20352531383253</v>
      </c>
      <c r="R15">
        <f>J15*'Coef Pitcher'!D$2</f>
        <v>-231.32883714298256</v>
      </c>
      <c r="S15">
        <f>K15*'Coef Pitcher'!E$2</f>
        <v>-1085.1453781435771</v>
      </c>
      <c r="T15">
        <f>L15*'Coef Pitcher'!F$2</f>
        <v>11373.575920779886</v>
      </c>
      <c r="U15">
        <f>M15*'Coef Pitcher'!G$2</f>
        <v>-10055.159024637947</v>
      </c>
      <c r="V15">
        <f>N15*'Coef Pitcher'!H$2</f>
        <v>-3036.6267812524793</v>
      </c>
      <c r="W15">
        <f t="shared" si="1"/>
        <v>-744.35406976791546</v>
      </c>
      <c r="X15" s="11">
        <f t="shared" si="2"/>
        <v>0</v>
      </c>
    </row>
    <row r="16" spans="1:24" x14ac:dyDescent="0.45">
      <c r="A16">
        <f>'All P'!A20</f>
        <v>15</v>
      </c>
      <c r="B16" t="str">
        <f>'All P'!B20</f>
        <v>Bailey Falter</v>
      </c>
      <c r="C16">
        <f>'All P'!C20</f>
        <v>2024</v>
      </c>
      <c r="D16">
        <f>'All P'!D20</f>
        <v>27</v>
      </c>
      <c r="E16" t="str">
        <f>'All P'!E20</f>
        <v>PIT</v>
      </c>
      <c r="F16" t="str">
        <f>'All P'!F20</f>
        <v>NL</v>
      </c>
      <c r="G16">
        <f>'Coef Pitcher'!$A$2</f>
        <v>1306.60550039742</v>
      </c>
      <c r="H16">
        <f>INDEX('All P'!$G$6:$AM$217, MATCH('Calc Pitcher (Active)'!$B16, 'All P'!$B$6:$B$217, 0), MATCH('Calc Pitcher (Active)'!H$1, 'All P'!$G$5:$AM$5, 0))</f>
        <v>4</v>
      </c>
      <c r="I16">
        <f>INDEX('All P'!$G$6:$AM$217, MATCH('Calc Pitcher (Active)'!$B16, 'All P'!$B$6:$B$217, 0), MATCH('Calc Pitcher (Active)'!I$1, 'All P'!$G$5:$AM$5, 0))</f>
        <v>3.22</v>
      </c>
      <c r="J16">
        <f>INDEX('All P'!$G$6:$AM$217, MATCH('Calc Pitcher (Active)'!$B16, 'All P'!$B$6:$B$217, 0), MATCH('Calc Pitcher (Active)'!J$1, 'All P'!$G$5:$AM$5, 0))</f>
        <v>47</v>
      </c>
      <c r="K16">
        <f>INDEX('All P'!$G$6:$AM$217, MATCH('Calc Pitcher (Active)'!$B16, 'All P'!$B$6:$B$217, 0), MATCH('Calc Pitcher (Active)'!K$1, 'All P'!$G$5:$AM$5, 0))</f>
        <v>4.53</v>
      </c>
      <c r="L16">
        <f>INDEX('All P'!$G$6:$AM$217, MATCH('Calc Pitcher (Active)'!$B16, 'All P'!$B$6:$B$217, 0), MATCH('Calc Pitcher (Active)'!L$1, 'All P'!$G$5:$AM$5, 0))</f>
        <v>0.94799999999999995</v>
      </c>
      <c r="M16">
        <f>INDEX('All P'!$G$6:$AM$217, MATCH('Calc Pitcher (Active)'!$B16, 'All P'!$B$6:$B$217, 0), MATCH('Calc Pitcher (Active)'!M$1, 'All P'!$G$5:$AM$5, 0))</f>
        <v>6.3</v>
      </c>
      <c r="N16">
        <f>INDEX('All P'!$G$6:$AM$217, MATCH('Calc Pitcher (Active)'!$B16, 'All P'!$B$6:$B$217, 0), MATCH('Calc Pitcher (Active)'!N$1, 'All P'!$G$5:$AM$5, 0))</f>
        <v>2.2000000000000002</v>
      </c>
      <c r="O16">
        <f t="shared" si="0"/>
        <v>1306.60550039742</v>
      </c>
      <c r="P16">
        <f>H16*'Coef Pitcher'!B$2</f>
        <v>167.042009835866</v>
      </c>
      <c r="Q16">
        <f>I16*'Coef Pitcher'!C$2</f>
        <v>881.05025881779363</v>
      </c>
      <c r="R16">
        <f>J16*'Coef Pitcher'!D$2</f>
        <v>-132.59091885024608</v>
      </c>
      <c r="S16">
        <f>K16*'Coef Pitcher'!E$2</f>
        <v>-1485.1083271874336</v>
      </c>
      <c r="T16">
        <f>L16*'Coef Pitcher'!F$2</f>
        <v>9098.8607366239085</v>
      </c>
      <c r="U16">
        <f>M16*'Coef Pitcher'!G$2</f>
        <v>-8121.4745968229572</v>
      </c>
      <c r="V16">
        <f>N16*'Coef Pitcher'!H$2</f>
        <v>-2303.6479030191226</v>
      </c>
      <c r="W16">
        <f t="shared" si="1"/>
        <v>-589.26324020477068</v>
      </c>
      <c r="X16" s="11">
        <f t="shared" si="2"/>
        <v>1.219625203993319E-256</v>
      </c>
    </row>
    <row r="17" spans="1:24" x14ac:dyDescent="0.45">
      <c r="A17">
        <f>'All P'!A21</f>
        <v>16</v>
      </c>
      <c r="B17" t="str">
        <f>'All P'!B21</f>
        <v>Andrew Abbott</v>
      </c>
      <c r="C17">
        <f>'All P'!C21</f>
        <v>2024</v>
      </c>
      <c r="D17">
        <f>'All P'!D21</f>
        <v>25</v>
      </c>
      <c r="E17" t="str">
        <f>'All P'!E21</f>
        <v>CIN</v>
      </c>
      <c r="F17" t="str">
        <f>'All P'!F21</f>
        <v>NL</v>
      </c>
      <c r="G17">
        <f>'Coef Pitcher'!$A$2</f>
        <v>1306.60550039742</v>
      </c>
      <c r="H17">
        <f>INDEX('All P'!$G$6:$AM$217, MATCH('Calc Pitcher (Active)'!$B17, 'All P'!$B$6:$B$217, 0), MATCH('Calc Pitcher (Active)'!H$1, 'All P'!$G$5:$AM$5, 0))</f>
        <v>4</v>
      </c>
      <c r="I17">
        <f>INDEX('All P'!$G$6:$AM$217, MATCH('Calc Pitcher (Active)'!$B17, 'All P'!$B$6:$B$217, 0), MATCH('Calc Pitcher (Active)'!I$1, 'All P'!$G$5:$AM$5, 0))</f>
        <v>3.29</v>
      </c>
      <c r="J17">
        <f>INDEX('All P'!$G$6:$AM$217, MATCH('Calc Pitcher (Active)'!$B17, 'All P'!$B$6:$B$217, 0), MATCH('Calc Pitcher (Active)'!J$1, 'All P'!$G$5:$AM$5, 0))</f>
        <v>57</v>
      </c>
      <c r="K17">
        <f>INDEX('All P'!$G$6:$AM$217, MATCH('Calc Pitcher (Active)'!$B17, 'All P'!$B$6:$B$217, 0), MATCH('Calc Pitcher (Active)'!K$1, 'All P'!$G$5:$AM$5, 0))</f>
        <v>4.8099999999999996</v>
      </c>
      <c r="L17">
        <f>INDEX('All P'!$G$6:$AM$217, MATCH('Calc Pitcher (Active)'!$B17, 'All P'!$B$6:$B$217, 0), MATCH('Calc Pitcher (Active)'!L$1, 'All P'!$G$5:$AM$5, 0))</f>
        <v>1.127</v>
      </c>
      <c r="M17">
        <f>INDEX('All P'!$G$6:$AM$217, MATCH('Calc Pitcher (Active)'!$B17, 'All P'!$B$6:$B$217, 0), MATCH('Calc Pitcher (Active)'!M$1, 'All P'!$G$5:$AM$5, 0))</f>
        <v>7.7</v>
      </c>
      <c r="N17">
        <f>INDEX('All P'!$G$6:$AM$217, MATCH('Calc Pitcher (Active)'!$B17, 'All P'!$B$6:$B$217, 0), MATCH('Calc Pitcher (Active)'!N$1, 'All P'!$G$5:$AM$5, 0))</f>
        <v>2.4</v>
      </c>
      <c r="O17">
        <f t="shared" si="0"/>
        <v>1306.60550039742</v>
      </c>
      <c r="P17">
        <f>H17*'Coef Pitcher'!B$2</f>
        <v>167.042009835866</v>
      </c>
      <c r="Q17">
        <f>I17*'Coef Pitcher'!C$2</f>
        <v>900.20352531383253</v>
      </c>
      <c r="R17">
        <f>J17*'Coef Pitcher'!D$2</f>
        <v>-160.8017526481708</v>
      </c>
      <c r="S17">
        <f>K17*'Coef Pitcher'!E$2</f>
        <v>-1576.9031023778266</v>
      </c>
      <c r="T17">
        <f>L17*'Coef Pitcher'!F$2</f>
        <v>10816.894567695301</v>
      </c>
      <c r="U17">
        <f>M17*'Coef Pitcher'!G$2</f>
        <v>-9926.2467294502821</v>
      </c>
      <c r="V17">
        <f>N17*'Coef Pitcher'!H$2</f>
        <v>-2513.0704396572241</v>
      </c>
      <c r="W17">
        <f t="shared" si="1"/>
        <v>-986.27642089108349</v>
      </c>
      <c r="X17" s="11">
        <f t="shared" si="2"/>
        <v>0</v>
      </c>
    </row>
    <row r="18" spans="1:24" x14ac:dyDescent="0.45">
      <c r="A18">
        <f>'All P'!A22</f>
        <v>17</v>
      </c>
      <c r="B18" t="str">
        <f>'All P'!B22</f>
        <v>José Berríos</v>
      </c>
      <c r="C18">
        <f>'All P'!C22</f>
        <v>2024</v>
      </c>
      <c r="D18">
        <f>'All P'!D22</f>
        <v>30</v>
      </c>
      <c r="E18" t="str">
        <f>'All P'!E22</f>
        <v>TOR</v>
      </c>
      <c r="F18" t="str">
        <f>'All P'!F22</f>
        <v>AL</v>
      </c>
      <c r="G18">
        <f>'Coef Pitcher'!$A$2</f>
        <v>1306.60550039742</v>
      </c>
      <c r="H18">
        <f>INDEX('All P'!$G$6:$AM$217, MATCH('Calc Pitcher (Active)'!$B18, 'All P'!$B$6:$B$217, 0), MATCH('Calc Pitcher (Active)'!H$1, 'All P'!$G$5:$AM$5, 0))</f>
        <v>6</v>
      </c>
      <c r="I18">
        <f>INDEX('All P'!$G$6:$AM$217, MATCH('Calc Pitcher (Active)'!$B18, 'All P'!$B$6:$B$217, 0), MATCH('Calc Pitcher (Active)'!I$1, 'All P'!$G$5:$AM$5, 0))</f>
        <v>2.78</v>
      </c>
      <c r="J18">
        <f>INDEX('All P'!$G$6:$AM$217, MATCH('Calc Pitcher (Active)'!$B18, 'All P'!$B$6:$B$217, 0), MATCH('Calc Pitcher (Active)'!J$1, 'All P'!$G$5:$AM$5, 0))</f>
        <v>71</v>
      </c>
      <c r="K18">
        <f>INDEX('All P'!$G$6:$AM$217, MATCH('Calc Pitcher (Active)'!$B18, 'All P'!$B$6:$B$217, 0), MATCH('Calc Pitcher (Active)'!K$1, 'All P'!$G$5:$AM$5, 0))</f>
        <v>4.26</v>
      </c>
      <c r="L18">
        <f>INDEX('All P'!$G$6:$AM$217, MATCH('Calc Pitcher (Active)'!$B18, 'All P'!$B$6:$B$217, 0), MATCH('Calc Pitcher (Active)'!L$1, 'All P'!$G$5:$AM$5, 0))</f>
        <v>1.0760000000000001</v>
      </c>
      <c r="M18">
        <f>INDEX('All P'!$G$6:$AM$217, MATCH('Calc Pitcher (Active)'!$B18, 'All P'!$B$6:$B$217, 0), MATCH('Calc Pitcher (Active)'!M$1, 'All P'!$G$5:$AM$5, 0))</f>
        <v>7.5</v>
      </c>
      <c r="N18">
        <f>INDEX('All P'!$G$6:$AM$217, MATCH('Calc Pitcher (Active)'!$B18, 'All P'!$B$6:$B$217, 0), MATCH('Calc Pitcher (Active)'!N$1, 'All P'!$G$5:$AM$5, 0))</f>
        <v>2.2000000000000002</v>
      </c>
      <c r="O18">
        <f t="shared" si="0"/>
        <v>1306.60550039742</v>
      </c>
      <c r="P18">
        <f>H18*'Coef Pitcher'!B$2</f>
        <v>250.563014753799</v>
      </c>
      <c r="Q18">
        <f>I18*'Coef Pitcher'!C$2</f>
        <v>760.65829798554842</v>
      </c>
      <c r="R18">
        <f>J18*'Coef Pitcher'!D$2</f>
        <v>-200.29691996526537</v>
      </c>
      <c r="S18">
        <f>K18*'Coef Pitcher'!E$2</f>
        <v>-1396.5919368252685</v>
      </c>
      <c r="T18">
        <f>L18*'Coef Pitcher'!F$2</f>
        <v>10327.398895155407</v>
      </c>
      <c r="U18">
        <f>M18*'Coef Pitcher'!G$2</f>
        <v>-9668.4221390749499</v>
      </c>
      <c r="V18">
        <f>N18*'Coef Pitcher'!H$2</f>
        <v>-2303.6479030191226</v>
      </c>
      <c r="W18">
        <f t="shared" si="1"/>
        <v>-923.73319059243158</v>
      </c>
      <c r="X18" s="11">
        <f t="shared" si="2"/>
        <v>0</v>
      </c>
    </row>
    <row r="19" spans="1:24" x14ac:dyDescent="0.45">
      <c r="A19">
        <f>'All P'!A23</f>
        <v>18</v>
      </c>
      <c r="B19" t="str">
        <f>'All P'!B23</f>
        <v>Tyler Glasnow</v>
      </c>
      <c r="C19">
        <f>'All P'!C23</f>
        <v>2024</v>
      </c>
      <c r="D19">
        <f>'All P'!D23</f>
        <v>30</v>
      </c>
      <c r="E19" t="str">
        <f>'All P'!E23</f>
        <v>LAD</v>
      </c>
      <c r="F19" t="str">
        <f>'All P'!F23</f>
        <v>NL</v>
      </c>
      <c r="G19">
        <f>'Coef Pitcher'!$A$2</f>
        <v>1306.60550039742</v>
      </c>
      <c r="H19">
        <f>INDEX('All P'!$G$6:$AM$217, MATCH('Calc Pitcher (Active)'!$B19, 'All P'!$B$6:$B$217, 0), MATCH('Calc Pitcher (Active)'!H$1, 'All P'!$G$5:$AM$5, 0))</f>
        <v>7</v>
      </c>
      <c r="I19">
        <f>INDEX('All P'!$G$6:$AM$217, MATCH('Calc Pitcher (Active)'!$B19, 'All P'!$B$6:$B$217, 0), MATCH('Calc Pitcher (Active)'!I$1, 'All P'!$G$5:$AM$5, 0))</f>
        <v>3.04</v>
      </c>
      <c r="J19">
        <f>INDEX('All P'!$G$6:$AM$217, MATCH('Calc Pitcher (Active)'!$B19, 'All P'!$B$6:$B$217, 0), MATCH('Calc Pitcher (Active)'!J$1, 'All P'!$G$5:$AM$5, 0))</f>
        <v>117</v>
      </c>
      <c r="K19">
        <f>INDEX('All P'!$G$6:$AM$217, MATCH('Calc Pitcher (Active)'!$B19, 'All P'!$B$6:$B$217, 0), MATCH('Calc Pitcher (Active)'!K$1, 'All P'!$G$5:$AM$5, 0))</f>
        <v>2.66</v>
      </c>
      <c r="L19">
        <f>INDEX('All P'!$G$6:$AM$217, MATCH('Calc Pitcher (Active)'!$B19, 'All P'!$B$6:$B$217, 0), MATCH('Calc Pitcher (Active)'!L$1, 'All P'!$G$5:$AM$5, 0))</f>
        <v>0.90500000000000003</v>
      </c>
      <c r="M19">
        <f>INDEX('All P'!$G$6:$AM$217, MATCH('Calc Pitcher (Active)'!$B19, 'All P'!$B$6:$B$217, 0), MATCH('Calc Pitcher (Active)'!M$1, 'All P'!$G$5:$AM$5, 0))</f>
        <v>5.6</v>
      </c>
      <c r="N19">
        <f>INDEX('All P'!$G$6:$AM$217, MATCH('Calc Pitcher (Active)'!$B19, 'All P'!$B$6:$B$217, 0), MATCH('Calc Pitcher (Active)'!N$1, 'All P'!$G$5:$AM$5, 0))</f>
        <v>2.6</v>
      </c>
      <c r="O19">
        <f t="shared" si="0"/>
        <v>1306.60550039742</v>
      </c>
      <c r="P19">
        <f>H19*'Coef Pitcher'!B$2</f>
        <v>292.32351721276552</v>
      </c>
      <c r="Q19">
        <f>I19*'Coef Pitcher'!C$2</f>
        <v>831.79900211369329</v>
      </c>
      <c r="R19">
        <f>J19*'Coef Pitcher'!D$2</f>
        <v>-330.06675543571902</v>
      </c>
      <c r="S19">
        <f>K19*'Coef Pitcher'!E$2</f>
        <v>-872.05036430873577</v>
      </c>
      <c r="T19">
        <f>L19*'Coef Pitcher'!F$2</f>
        <v>8686.1486989922341</v>
      </c>
      <c r="U19">
        <f>M19*'Coef Pitcher'!G$2</f>
        <v>-7219.0885305092952</v>
      </c>
      <c r="V19">
        <f>N19*'Coef Pitcher'!H$2</f>
        <v>-2722.4929762953266</v>
      </c>
      <c r="W19">
        <f t="shared" si="1"/>
        <v>-26.821907832964371</v>
      </c>
      <c r="X19" s="11">
        <f t="shared" si="2"/>
        <v>2.2459156118416685E-12</v>
      </c>
    </row>
    <row r="20" spans="1:24" x14ac:dyDescent="0.45">
      <c r="A20">
        <f>'All P'!A24</f>
        <v>19</v>
      </c>
      <c r="B20" t="str">
        <f>'All P'!B24</f>
        <v>Chris Sale</v>
      </c>
      <c r="C20">
        <f>'All P'!C24</f>
        <v>2024</v>
      </c>
      <c r="D20">
        <f>'All P'!D24</f>
        <v>35</v>
      </c>
      <c r="E20" t="str">
        <f>'All P'!E24</f>
        <v>ATL</v>
      </c>
      <c r="F20" t="str">
        <f>'All P'!F24</f>
        <v>NL</v>
      </c>
      <c r="G20">
        <f>'Coef Pitcher'!$A$2</f>
        <v>1306.60550039742</v>
      </c>
      <c r="H20">
        <f>INDEX('All P'!$G$6:$AM$217, MATCH('Calc Pitcher (Active)'!$B20, 'All P'!$B$6:$B$217, 0), MATCH('Calc Pitcher (Active)'!H$1, 'All P'!$G$5:$AM$5, 0))</f>
        <v>10</v>
      </c>
      <c r="I20">
        <f>INDEX('All P'!$G$6:$AM$217, MATCH('Calc Pitcher (Active)'!$B20, 'All P'!$B$6:$B$217, 0), MATCH('Calc Pitcher (Active)'!I$1, 'All P'!$G$5:$AM$5, 0))</f>
        <v>3.06</v>
      </c>
      <c r="J20">
        <f>INDEX('All P'!$G$6:$AM$217, MATCH('Calc Pitcher (Active)'!$B20, 'All P'!$B$6:$B$217, 0), MATCH('Calc Pitcher (Active)'!J$1, 'All P'!$G$5:$AM$5, 0))</f>
        <v>101</v>
      </c>
      <c r="K20">
        <f>INDEX('All P'!$G$6:$AM$217, MATCH('Calc Pitcher (Active)'!$B20, 'All P'!$B$6:$B$217, 0), MATCH('Calc Pitcher (Active)'!K$1, 'All P'!$G$5:$AM$5, 0))</f>
        <v>2.5</v>
      </c>
      <c r="L20">
        <f>INDEX('All P'!$G$6:$AM$217, MATCH('Calc Pitcher (Active)'!$B20, 'All P'!$B$6:$B$217, 0), MATCH('Calc Pitcher (Active)'!L$1, 'All P'!$G$5:$AM$5, 0))</f>
        <v>0.94599999999999995</v>
      </c>
      <c r="M20">
        <f>INDEX('All P'!$G$6:$AM$217, MATCH('Calc Pitcher (Active)'!$B20, 'All P'!$B$6:$B$217, 0), MATCH('Calc Pitcher (Active)'!M$1, 'All P'!$G$5:$AM$5, 0))</f>
        <v>7.2</v>
      </c>
      <c r="N20">
        <f>INDEX('All P'!$G$6:$AM$217, MATCH('Calc Pitcher (Active)'!$B20, 'All P'!$B$6:$B$217, 0), MATCH('Calc Pitcher (Active)'!N$1, 'All P'!$G$5:$AM$5, 0))</f>
        <v>1.3</v>
      </c>
      <c r="O20">
        <f t="shared" si="0"/>
        <v>1306.60550039742</v>
      </c>
      <c r="P20">
        <f>H20*'Coef Pitcher'!B$2</f>
        <v>417.60502458966499</v>
      </c>
      <c r="Q20">
        <f>I20*'Coef Pitcher'!C$2</f>
        <v>837.27136396970445</v>
      </c>
      <c r="R20">
        <f>J20*'Coef Pitcher'!D$2</f>
        <v>-284.92942135903951</v>
      </c>
      <c r="S20">
        <f>K20*'Coef Pitcher'!E$2</f>
        <v>-819.59620705708244</v>
      </c>
      <c r="T20">
        <f>L20*'Coef Pitcher'!F$2</f>
        <v>9079.6648278968532</v>
      </c>
      <c r="U20">
        <f>M20*'Coef Pitcher'!G$2</f>
        <v>-9281.6852535119524</v>
      </c>
      <c r="V20">
        <f>N20*'Coef Pitcher'!H$2</f>
        <v>-1361.2464881476633</v>
      </c>
      <c r="W20">
        <f t="shared" si="1"/>
        <v>-106.31065322209429</v>
      </c>
      <c r="X20" s="11">
        <f t="shared" si="2"/>
        <v>6.7588053335165081E-47</v>
      </c>
    </row>
    <row r="21" spans="1:24" x14ac:dyDescent="0.45">
      <c r="A21">
        <f>'All P'!A25</f>
        <v>20</v>
      </c>
      <c r="B21" t="str">
        <f>'All P'!B25</f>
        <v>Brady Singer</v>
      </c>
      <c r="C21">
        <f>'All P'!C25</f>
        <v>2024</v>
      </c>
      <c r="D21">
        <f>'All P'!D25</f>
        <v>27</v>
      </c>
      <c r="E21" t="str">
        <f>'All P'!E25</f>
        <v>KCR</v>
      </c>
      <c r="F21" t="str">
        <f>'All P'!F25</f>
        <v>AL</v>
      </c>
      <c r="G21">
        <f>'Coef Pitcher'!$A$2</f>
        <v>1306.60550039742</v>
      </c>
      <c r="H21">
        <f>INDEX('All P'!$G$6:$AM$217, MATCH('Calc Pitcher (Active)'!$B21, 'All P'!$B$6:$B$217, 0), MATCH('Calc Pitcher (Active)'!H$1, 'All P'!$G$5:$AM$5, 0))</f>
        <v>5</v>
      </c>
      <c r="I21">
        <f>INDEX('All P'!$G$6:$AM$217, MATCH('Calc Pitcher (Active)'!$B21, 'All P'!$B$6:$B$217, 0), MATCH('Calc Pitcher (Active)'!I$1, 'All P'!$G$5:$AM$5, 0))</f>
        <v>2.63</v>
      </c>
      <c r="J21">
        <f>INDEX('All P'!$G$6:$AM$217, MATCH('Calc Pitcher (Active)'!$B21, 'All P'!$B$6:$B$217, 0), MATCH('Calc Pitcher (Active)'!J$1, 'All P'!$G$5:$AM$5, 0))</f>
        <v>79</v>
      </c>
      <c r="K21">
        <f>INDEX('All P'!$G$6:$AM$217, MATCH('Calc Pitcher (Active)'!$B21, 'All P'!$B$6:$B$217, 0), MATCH('Calc Pitcher (Active)'!K$1, 'All P'!$G$5:$AM$5, 0))</f>
        <v>3.5</v>
      </c>
      <c r="L21">
        <f>INDEX('All P'!$G$6:$AM$217, MATCH('Calc Pitcher (Active)'!$B21, 'All P'!$B$6:$B$217, 0), MATCH('Calc Pitcher (Active)'!L$1, 'All P'!$G$5:$AM$5, 0))</f>
        <v>1.119</v>
      </c>
      <c r="M21">
        <f>INDEX('All P'!$G$6:$AM$217, MATCH('Calc Pitcher (Active)'!$B21, 'All P'!$B$6:$B$217, 0), MATCH('Calc Pitcher (Active)'!M$1, 'All P'!$G$5:$AM$5, 0))</f>
        <v>7.3</v>
      </c>
      <c r="N21">
        <f>INDEX('All P'!$G$6:$AM$217, MATCH('Calc Pitcher (Active)'!$B21, 'All P'!$B$6:$B$217, 0), MATCH('Calc Pitcher (Active)'!N$1, 'All P'!$G$5:$AM$5, 0))</f>
        <v>2.8</v>
      </c>
      <c r="O21">
        <f t="shared" si="0"/>
        <v>1306.60550039742</v>
      </c>
      <c r="P21">
        <f>H21*'Coef Pitcher'!B$2</f>
        <v>208.8025122948325</v>
      </c>
      <c r="Q21">
        <f>I21*'Coef Pitcher'!C$2</f>
        <v>719.61558406546487</v>
      </c>
      <c r="R21">
        <f>J21*'Coef Pitcher'!D$2</f>
        <v>-222.86558700360513</v>
      </c>
      <c r="S21">
        <f>K21*'Coef Pitcher'!E$2</f>
        <v>-1147.4346898799154</v>
      </c>
      <c r="T21">
        <f>L21*'Coef Pitcher'!F$2</f>
        <v>10740.110932787082</v>
      </c>
      <c r="U21">
        <f>M21*'Coef Pitcher'!G$2</f>
        <v>-9410.5975486996176</v>
      </c>
      <c r="V21">
        <f>N21*'Coef Pitcher'!H$2</f>
        <v>-2931.9155129334281</v>
      </c>
      <c r="W21">
        <f t="shared" si="1"/>
        <v>-737.6788089717661</v>
      </c>
      <c r="X21" s="11">
        <f t="shared" si="2"/>
        <v>0</v>
      </c>
    </row>
    <row r="22" spans="1:24" x14ac:dyDescent="0.45">
      <c r="A22">
        <f>'All P'!A26</f>
        <v>21</v>
      </c>
      <c r="B22" t="str">
        <f>'All P'!B26</f>
        <v>Ryan Weathers</v>
      </c>
      <c r="C22">
        <f>'All P'!C26</f>
        <v>2024</v>
      </c>
      <c r="D22">
        <f>'All P'!D26</f>
        <v>24</v>
      </c>
      <c r="E22" t="str">
        <f>'All P'!E26</f>
        <v>MIA</v>
      </c>
      <c r="F22" t="str">
        <f>'All P'!F26</f>
        <v>NL</v>
      </c>
      <c r="G22">
        <f>'Coef Pitcher'!$A$2</f>
        <v>1306.60550039742</v>
      </c>
      <c r="H22">
        <f>INDEX('All P'!$G$6:$AM$217, MATCH('Calc Pitcher (Active)'!$B22, 'All P'!$B$6:$B$217, 0), MATCH('Calc Pitcher (Active)'!H$1, 'All P'!$G$5:$AM$5, 0))</f>
        <v>4</v>
      </c>
      <c r="I22">
        <f>INDEX('All P'!$G$6:$AM$217, MATCH('Calc Pitcher (Active)'!$B22, 'All P'!$B$6:$B$217, 0), MATCH('Calc Pitcher (Active)'!I$1, 'All P'!$G$5:$AM$5, 0))</f>
        <v>3.41</v>
      </c>
      <c r="J22">
        <f>INDEX('All P'!$G$6:$AM$217, MATCH('Calc Pitcher (Active)'!$B22, 'All P'!$B$6:$B$217, 0), MATCH('Calc Pitcher (Active)'!J$1, 'All P'!$G$5:$AM$5, 0))</f>
        <v>79</v>
      </c>
      <c r="K22">
        <f>INDEX('All P'!$G$6:$AM$217, MATCH('Calc Pitcher (Active)'!$B22, 'All P'!$B$6:$B$217, 0), MATCH('Calc Pitcher (Active)'!K$1, 'All P'!$G$5:$AM$5, 0))</f>
        <v>3.83</v>
      </c>
      <c r="L22">
        <f>INDEX('All P'!$G$6:$AM$217, MATCH('Calc Pitcher (Active)'!$B22, 'All P'!$B$6:$B$217, 0), MATCH('Calc Pitcher (Active)'!L$1, 'All P'!$G$5:$AM$5, 0))</f>
        <v>1.121</v>
      </c>
      <c r="M22">
        <f>INDEX('All P'!$G$6:$AM$217, MATCH('Calc Pitcher (Active)'!$B22, 'All P'!$B$6:$B$217, 0), MATCH('Calc Pitcher (Active)'!M$1, 'All P'!$G$5:$AM$5, 0))</f>
        <v>7.5</v>
      </c>
      <c r="N22">
        <f>INDEX('All P'!$G$6:$AM$217, MATCH('Calc Pitcher (Active)'!$B22, 'All P'!$B$6:$B$217, 0), MATCH('Calc Pitcher (Active)'!N$1, 'All P'!$G$5:$AM$5, 0))</f>
        <v>2.6</v>
      </c>
      <c r="O22">
        <f t="shared" si="0"/>
        <v>1306.60550039742</v>
      </c>
      <c r="P22">
        <f>H22*'Coef Pitcher'!B$2</f>
        <v>167.042009835866</v>
      </c>
      <c r="Q22">
        <f>I22*'Coef Pitcher'!C$2</f>
        <v>933.03769644989939</v>
      </c>
      <c r="R22">
        <f>J22*'Coef Pitcher'!D$2</f>
        <v>-222.86558700360513</v>
      </c>
      <c r="S22">
        <f>K22*'Coef Pitcher'!E$2</f>
        <v>-1255.6213892114504</v>
      </c>
      <c r="T22">
        <f>L22*'Coef Pitcher'!F$2</f>
        <v>10759.306841514137</v>
      </c>
      <c r="U22">
        <f>M22*'Coef Pitcher'!G$2</f>
        <v>-9668.4221390749499</v>
      </c>
      <c r="V22">
        <f>N22*'Coef Pitcher'!H$2</f>
        <v>-2722.4929762953266</v>
      </c>
      <c r="W22">
        <f t="shared" si="1"/>
        <v>-703.41004338800985</v>
      </c>
      <c r="X22" s="11">
        <f t="shared" si="2"/>
        <v>3.257614138777332E-306</v>
      </c>
    </row>
    <row r="23" spans="1:24" x14ac:dyDescent="0.45">
      <c r="A23">
        <f>'All P'!A27</f>
        <v>22</v>
      </c>
      <c r="B23" t="str">
        <f>'All P'!B27</f>
        <v>Clarke Schmidt</v>
      </c>
      <c r="C23">
        <f>'All P'!C27</f>
        <v>2024</v>
      </c>
      <c r="D23">
        <f>'All P'!D27</f>
        <v>28</v>
      </c>
      <c r="E23" t="str">
        <f>'All P'!E27</f>
        <v>NYY</v>
      </c>
      <c r="F23" t="str">
        <f>'All P'!F27</f>
        <v>AL</v>
      </c>
      <c r="G23">
        <f>'Coef Pitcher'!$A$2</f>
        <v>1306.60550039742</v>
      </c>
      <c r="H23">
        <f>INDEX('All P'!$G$6:$AM$217, MATCH('Calc Pitcher (Active)'!$B23, 'All P'!$B$6:$B$217, 0), MATCH('Calc Pitcher (Active)'!H$1, 'All P'!$G$5:$AM$5, 0))</f>
        <v>6</v>
      </c>
      <c r="I23">
        <f>INDEX('All P'!$G$6:$AM$217, MATCH('Calc Pitcher (Active)'!$B23, 'All P'!$B$6:$B$217, 0), MATCH('Calc Pitcher (Active)'!I$1, 'All P'!$G$5:$AM$5, 0))</f>
        <v>2.52</v>
      </c>
      <c r="J23">
        <f>INDEX('All P'!$G$6:$AM$217, MATCH('Calc Pitcher (Active)'!$B23, 'All P'!$B$6:$B$217, 0), MATCH('Calc Pitcher (Active)'!J$1, 'All P'!$G$5:$AM$5, 0))</f>
        <v>82</v>
      </c>
      <c r="K23">
        <f>INDEX('All P'!$G$6:$AM$217, MATCH('Calc Pitcher (Active)'!$B23, 'All P'!$B$6:$B$217, 0), MATCH('Calc Pitcher (Active)'!K$1, 'All P'!$G$5:$AM$5, 0))</f>
        <v>3.51</v>
      </c>
      <c r="L23">
        <f>INDEX('All P'!$G$6:$AM$217, MATCH('Calc Pitcher (Active)'!$B23, 'All P'!$B$6:$B$217, 0), MATCH('Calc Pitcher (Active)'!L$1, 'All P'!$G$5:$AM$5, 0))</f>
        <v>1.137</v>
      </c>
      <c r="M23">
        <f>INDEX('All P'!$G$6:$AM$217, MATCH('Calc Pitcher (Active)'!$B23, 'All P'!$B$6:$B$217, 0), MATCH('Calc Pitcher (Active)'!M$1, 'All P'!$G$5:$AM$5, 0))</f>
        <v>7.3</v>
      </c>
      <c r="N23">
        <f>INDEX('All P'!$G$6:$AM$217, MATCH('Calc Pitcher (Active)'!$B23, 'All P'!$B$6:$B$217, 0), MATCH('Calc Pitcher (Active)'!N$1, 'All P'!$G$5:$AM$5, 0))</f>
        <v>3</v>
      </c>
      <c r="O23">
        <f t="shared" si="0"/>
        <v>1306.60550039742</v>
      </c>
      <c r="P23">
        <f>H23*'Coef Pitcher'!B$2</f>
        <v>250.563014753799</v>
      </c>
      <c r="Q23">
        <f>I23*'Coef Pitcher'!C$2</f>
        <v>689.51759385740365</v>
      </c>
      <c r="R23">
        <f>J23*'Coef Pitcher'!D$2</f>
        <v>-231.32883714298256</v>
      </c>
      <c r="S23">
        <f>K23*'Coef Pitcher'!E$2</f>
        <v>-1150.7130747081437</v>
      </c>
      <c r="T23">
        <f>L23*'Coef Pitcher'!F$2</f>
        <v>10912.874111330573</v>
      </c>
      <c r="U23">
        <f>M23*'Coef Pitcher'!G$2</f>
        <v>-9410.5975486996176</v>
      </c>
      <c r="V23">
        <f>N23*'Coef Pitcher'!H$2</f>
        <v>-3141.3380495715301</v>
      </c>
      <c r="W23">
        <f t="shared" si="1"/>
        <v>-774.41728978307765</v>
      </c>
      <c r="X23" s="11">
        <f t="shared" si="2"/>
        <v>0</v>
      </c>
    </row>
    <row r="24" spans="1:24" x14ac:dyDescent="0.45">
      <c r="A24">
        <f>'All P'!A28</f>
        <v>23</v>
      </c>
      <c r="B24" t="str">
        <f>'All P'!B28</f>
        <v>Max Fried</v>
      </c>
      <c r="C24">
        <f>'All P'!C28</f>
        <v>2024</v>
      </c>
      <c r="D24">
        <f>'All P'!D28</f>
        <v>30</v>
      </c>
      <c r="E24" t="str">
        <f>'All P'!E28</f>
        <v>ATL</v>
      </c>
      <c r="F24" t="str">
        <f>'All P'!F28</f>
        <v>NL</v>
      </c>
      <c r="G24">
        <f>'Coef Pitcher'!$A$2</f>
        <v>1306.60550039742</v>
      </c>
      <c r="H24">
        <f>INDEX('All P'!$G$6:$AM$217, MATCH('Calc Pitcher (Active)'!$B24, 'All P'!$B$6:$B$217, 0), MATCH('Calc Pitcher (Active)'!H$1, 'All P'!$G$5:$AM$5, 0))</f>
        <v>6</v>
      </c>
      <c r="I24">
        <f>INDEX('All P'!$G$6:$AM$217, MATCH('Calc Pitcher (Active)'!$B24, 'All P'!$B$6:$B$217, 0), MATCH('Calc Pitcher (Active)'!I$1, 'All P'!$G$5:$AM$5, 0))</f>
        <v>2.97</v>
      </c>
      <c r="J24">
        <f>INDEX('All P'!$G$6:$AM$217, MATCH('Calc Pitcher (Active)'!$B24, 'All P'!$B$6:$B$217, 0), MATCH('Calc Pitcher (Active)'!J$1, 'All P'!$G$5:$AM$5, 0))</f>
        <v>67</v>
      </c>
      <c r="K24">
        <f>INDEX('All P'!$G$6:$AM$217, MATCH('Calc Pitcher (Active)'!$B24, 'All P'!$B$6:$B$217, 0), MATCH('Calc Pitcher (Active)'!K$1, 'All P'!$G$5:$AM$5, 0))</f>
        <v>3.34</v>
      </c>
      <c r="L24">
        <f>INDEX('All P'!$G$6:$AM$217, MATCH('Calc Pitcher (Active)'!$B24, 'All P'!$B$6:$B$217, 0), MATCH('Calc Pitcher (Active)'!L$1, 'All P'!$G$5:$AM$5, 0))</f>
        <v>1.05</v>
      </c>
      <c r="M24">
        <f>INDEX('All P'!$G$6:$AM$217, MATCH('Calc Pitcher (Active)'!$B24, 'All P'!$B$6:$B$217, 0), MATCH('Calc Pitcher (Active)'!M$1, 'All P'!$G$5:$AM$5, 0))</f>
        <v>6.6</v>
      </c>
      <c r="N24">
        <f>INDEX('All P'!$G$6:$AM$217, MATCH('Calc Pitcher (Active)'!$B24, 'All P'!$B$6:$B$217, 0), MATCH('Calc Pitcher (Active)'!N$1, 'All P'!$G$5:$AM$5, 0))</f>
        <v>2.8</v>
      </c>
      <c r="O24">
        <f t="shared" si="0"/>
        <v>1306.60550039742</v>
      </c>
      <c r="P24">
        <f>H24*'Coef Pitcher'!B$2</f>
        <v>250.563014753799</v>
      </c>
      <c r="Q24">
        <f>I24*'Coef Pitcher'!C$2</f>
        <v>812.6457356176544</v>
      </c>
      <c r="R24">
        <f>J24*'Coef Pitcher'!D$2</f>
        <v>-189.0125864460955</v>
      </c>
      <c r="S24">
        <f>K24*'Coef Pitcher'!E$2</f>
        <v>-1094.9805326282622</v>
      </c>
      <c r="T24">
        <f>L24*'Coef Pitcher'!F$2</f>
        <v>10077.852081703697</v>
      </c>
      <c r="U24">
        <f>M24*'Coef Pitcher'!G$2</f>
        <v>-8508.2114823859556</v>
      </c>
      <c r="V24">
        <f>N24*'Coef Pitcher'!H$2</f>
        <v>-2931.9155129334281</v>
      </c>
      <c r="W24">
        <f t="shared" si="1"/>
        <v>-276.4537819211705</v>
      </c>
      <c r="X24" s="11">
        <f t="shared" si="2"/>
        <v>8.6625949986327964E-121</v>
      </c>
    </row>
    <row r="25" spans="1:24" x14ac:dyDescent="0.45">
      <c r="A25">
        <f>'All P'!A29</f>
        <v>24</v>
      </c>
      <c r="B25" t="str">
        <f>'All P'!B29</f>
        <v>Reese Olson</v>
      </c>
      <c r="C25">
        <f>'All P'!C29</f>
        <v>2024</v>
      </c>
      <c r="D25">
        <f>'All P'!D29</f>
        <v>24</v>
      </c>
      <c r="E25" t="str">
        <f>'All P'!E29</f>
        <v>DET</v>
      </c>
      <c r="F25" t="str">
        <f>'All P'!F29</f>
        <v>AL</v>
      </c>
      <c r="G25">
        <f>'Coef Pitcher'!$A$2</f>
        <v>1306.60550039742</v>
      </c>
      <c r="H25">
        <f>INDEX('All P'!$G$6:$AM$217, MATCH('Calc Pitcher (Active)'!$B25, 'All P'!$B$6:$B$217, 0), MATCH('Calc Pitcher (Active)'!H$1, 'All P'!$G$5:$AM$5, 0))</f>
        <v>1</v>
      </c>
      <c r="I25">
        <f>INDEX('All P'!$G$6:$AM$217, MATCH('Calc Pitcher (Active)'!$B25, 'All P'!$B$6:$B$217, 0), MATCH('Calc Pitcher (Active)'!I$1, 'All P'!$G$5:$AM$5, 0))</f>
        <v>2.48</v>
      </c>
      <c r="J25">
        <f>INDEX('All P'!$G$6:$AM$217, MATCH('Calc Pitcher (Active)'!$B25, 'All P'!$B$6:$B$217, 0), MATCH('Calc Pitcher (Active)'!J$1, 'All P'!$G$5:$AM$5, 0))</f>
        <v>64</v>
      </c>
      <c r="K25">
        <f>INDEX('All P'!$G$6:$AM$217, MATCH('Calc Pitcher (Active)'!$B25, 'All P'!$B$6:$B$217, 0), MATCH('Calc Pitcher (Active)'!K$1, 'All P'!$G$5:$AM$5, 0))</f>
        <v>3.21</v>
      </c>
      <c r="L25">
        <f>INDEX('All P'!$G$6:$AM$217, MATCH('Calc Pitcher (Active)'!$B25, 'All P'!$B$6:$B$217, 0), MATCH('Calc Pitcher (Active)'!L$1, 'All P'!$G$5:$AM$5, 0))</f>
        <v>1.07</v>
      </c>
      <c r="M25">
        <f>INDEX('All P'!$G$6:$AM$217, MATCH('Calc Pitcher (Active)'!$B25, 'All P'!$B$6:$B$217, 0), MATCH('Calc Pitcher (Active)'!M$1, 'All P'!$G$5:$AM$5, 0))</f>
        <v>6.7</v>
      </c>
      <c r="N25">
        <f>INDEX('All P'!$G$6:$AM$217, MATCH('Calc Pitcher (Active)'!$B25, 'All P'!$B$6:$B$217, 0), MATCH('Calc Pitcher (Active)'!N$1, 'All P'!$G$5:$AM$5, 0))</f>
        <v>2.9</v>
      </c>
      <c r="O25">
        <f t="shared" si="0"/>
        <v>1306.60550039742</v>
      </c>
      <c r="P25">
        <f>H25*'Coef Pitcher'!B$2</f>
        <v>41.760502458966499</v>
      </c>
      <c r="Q25">
        <f>I25*'Coef Pitcher'!C$2</f>
        <v>678.57287014538133</v>
      </c>
      <c r="R25">
        <f>J25*'Coef Pitcher'!D$2</f>
        <v>-180.54933630671809</v>
      </c>
      <c r="S25">
        <f>K25*'Coef Pitcher'!E$2</f>
        <v>-1052.3615298612938</v>
      </c>
      <c r="T25">
        <f>L25*'Coef Pitcher'!F$2</f>
        <v>10269.811168974244</v>
      </c>
      <c r="U25">
        <f>M25*'Coef Pitcher'!G$2</f>
        <v>-8637.1237775736226</v>
      </c>
      <c r="V25">
        <f>N25*'Coef Pitcher'!H$2</f>
        <v>-3036.6267812524793</v>
      </c>
      <c r="W25">
        <f t="shared" si="1"/>
        <v>-609.91138301810224</v>
      </c>
      <c r="X25" s="11">
        <f t="shared" si="2"/>
        <v>1.3147764160022139E-265</v>
      </c>
    </row>
    <row r="26" spans="1:24" x14ac:dyDescent="0.45">
      <c r="A26">
        <f>'All P'!A30</f>
        <v>25</v>
      </c>
      <c r="B26" t="str">
        <f>'All P'!B30</f>
        <v>Cal Quantrill</v>
      </c>
      <c r="C26">
        <f>'All P'!C30</f>
        <v>2024</v>
      </c>
      <c r="D26">
        <f>'All P'!D30</f>
        <v>29</v>
      </c>
      <c r="E26" t="str">
        <f>'All P'!E30</f>
        <v>COL</v>
      </c>
      <c r="F26" t="str">
        <f>'All P'!F30</f>
        <v>NL</v>
      </c>
      <c r="G26">
        <f>'Coef Pitcher'!$A$2</f>
        <v>1306.60550039742</v>
      </c>
      <c r="H26">
        <f>INDEX('All P'!$G$6:$AM$217, MATCH('Calc Pitcher (Active)'!$B26, 'All P'!$B$6:$B$217, 0), MATCH('Calc Pitcher (Active)'!H$1, 'All P'!$G$5:$AM$5, 0))</f>
        <v>5</v>
      </c>
      <c r="I26">
        <f>INDEX('All P'!$G$6:$AM$217, MATCH('Calc Pitcher (Active)'!$B26, 'All P'!$B$6:$B$217, 0), MATCH('Calc Pitcher (Active)'!I$1, 'All P'!$G$5:$AM$5, 0))</f>
        <v>3.84</v>
      </c>
      <c r="J26">
        <f>INDEX('All P'!$G$6:$AM$217, MATCH('Calc Pitcher (Active)'!$B26, 'All P'!$B$6:$B$217, 0), MATCH('Calc Pitcher (Active)'!J$1, 'All P'!$G$5:$AM$5, 0))</f>
        <v>61</v>
      </c>
      <c r="K26">
        <f>INDEX('All P'!$G$6:$AM$217, MATCH('Calc Pitcher (Active)'!$B26, 'All P'!$B$6:$B$217, 0), MATCH('Calc Pitcher (Active)'!K$1, 'All P'!$G$5:$AM$5, 0))</f>
        <v>4.4000000000000004</v>
      </c>
      <c r="L26">
        <f>INDEX('All P'!$G$6:$AM$217, MATCH('Calc Pitcher (Active)'!$B26, 'All P'!$B$6:$B$217, 0), MATCH('Calc Pitcher (Active)'!L$1, 'All P'!$G$5:$AM$5, 0))</f>
        <v>1.294</v>
      </c>
      <c r="M26">
        <f>INDEX('All P'!$G$6:$AM$217, MATCH('Calc Pitcher (Active)'!$B26, 'All P'!$B$6:$B$217, 0), MATCH('Calc Pitcher (Active)'!M$1, 'All P'!$G$5:$AM$5, 0))</f>
        <v>8.3000000000000007</v>
      </c>
      <c r="N26">
        <f>INDEX('All P'!$G$6:$AM$217, MATCH('Calc Pitcher (Active)'!$B26, 'All P'!$B$6:$B$217, 0), MATCH('Calc Pitcher (Active)'!N$1, 'All P'!$G$5:$AM$5, 0))</f>
        <v>3.3</v>
      </c>
      <c r="O26">
        <f t="shared" si="0"/>
        <v>1306.60550039742</v>
      </c>
      <c r="P26">
        <f>H26*'Coef Pitcher'!B$2</f>
        <v>208.8025122948325</v>
      </c>
      <c r="Q26">
        <f>I26*'Coef Pitcher'!C$2</f>
        <v>1050.693476354139</v>
      </c>
      <c r="R26">
        <f>J26*'Coef Pitcher'!D$2</f>
        <v>-172.08608616734068</v>
      </c>
      <c r="S26">
        <f>K26*'Coef Pitcher'!E$2</f>
        <v>-1442.4893244204652</v>
      </c>
      <c r="T26">
        <f>L26*'Coef Pitcher'!F$2</f>
        <v>12419.752946404366</v>
      </c>
      <c r="U26">
        <f>M26*'Coef Pitcher'!G$2</f>
        <v>-10699.720500576279</v>
      </c>
      <c r="V26">
        <f>N26*'Coef Pitcher'!H$2</f>
        <v>-3455.4718545286833</v>
      </c>
      <c r="W26">
        <f t="shared" si="1"/>
        <v>-783.91333024201231</v>
      </c>
      <c r="X26" s="11">
        <f t="shared" si="2"/>
        <v>0</v>
      </c>
    </row>
    <row r="27" spans="1:24" x14ac:dyDescent="0.45">
      <c r="A27">
        <f>'All P'!A31</f>
        <v>26</v>
      </c>
      <c r="B27" t="str">
        <f>'All P'!B31</f>
        <v>Logan Webb</v>
      </c>
      <c r="C27">
        <f>'All P'!C31</f>
        <v>2024</v>
      </c>
      <c r="D27">
        <f>'All P'!D31</f>
        <v>27</v>
      </c>
      <c r="E27" t="str">
        <f>'All P'!E31</f>
        <v>SFG</v>
      </c>
      <c r="F27" t="str">
        <f>'All P'!F31</f>
        <v>NL</v>
      </c>
      <c r="G27">
        <f>'Coef Pitcher'!$A$2</f>
        <v>1306.60550039742</v>
      </c>
      <c r="H27">
        <f>INDEX('All P'!$G$6:$AM$217, MATCH('Calc Pitcher (Active)'!$B27, 'All P'!$B$6:$B$217, 0), MATCH('Calc Pitcher (Active)'!H$1, 'All P'!$G$5:$AM$5, 0))</f>
        <v>5</v>
      </c>
      <c r="I27">
        <f>INDEX('All P'!$G$6:$AM$217, MATCH('Calc Pitcher (Active)'!$B27, 'All P'!$B$6:$B$217, 0), MATCH('Calc Pitcher (Active)'!I$1, 'All P'!$G$5:$AM$5, 0))</f>
        <v>2.95</v>
      </c>
      <c r="J27">
        <f>INDEX('All P'!$G$6:$AM$217, MATCH('Calc Pitcher (Active)'!$B27, 'All P'!$B$6:$B$217, 0), MATCH('Calc Pitcher (Active)'!J$1, 'All P'!$G$5:$AM$5, 0))</f>
        <v>82</v>
      </c>
      <c r="K27">
        <f>INDEX('All P'!$G$6:$AM$217, MATCH('Calc Pitcher (Active)'!$B27, 'All P'!$B$6:$B$217, 0), MATCH('Calc Pitcher (Active)'!K$1, 'All P'!$G$5:$AM$5, 0))</f>
        <v>2.78</v>
      </c>
      <c r="L27">
        <f>INDEX('All P'!$G$6:$AM$217, MATCH('Calc Pitcher (Active)'!$B27, 'All P'!$B$6:$B$217, 0), MATCH('Calc Pitcher (Active)'!L$1, 'All P'!$G$5:$AM$5, 0))</f>
        <v>1.248</v>
      </c>
      <c r="M27">
        <f>INDEX('All P'!$G$6:$AM$217, MATCH('Calc Pitcher (Active)'!$B27, 'All P'!$B$6:$B$217, 0), MATCH('Calc Pitcher (Active)'!M$1, 'All P'!$G$5:$AM$5, 0))</f>
        <v>9</v>
      </c>
      <c r="N27">
        <f>INDEX('All P'!$G$6:$AM$217, MATCH('Calc Pitcher (Active)'!$B27, 'All P'!$B$6:$B$217, 0), MATCH('Calc Pitcher (Active)'!N$1, 'All P'!$G$5:$AM$5, 0))</f>
        <v>2.2999999999999998</v>
      </c>
      <c r="O27">
        <f t="shared" si="0"/>
        <v>1306.60550039742</v>
      </c>
      <c r="P27">
        <f>H27*'Coef Pitcher'!B$2</f>
        <v>208.8025122948325</v>
      </c>
      <c r="Q27">
        <f>I27*'Coef Pitcher'!C$2</f>
        <v>807.17337376164323</v>
      </c>
      <c r="R27">
        <f>J27*'Coef Pitcher'!D$2</f>
        <v>-231.32883714298256</v>
      </c>
      <c r="S27">
        <f>K27*'Coef Pitcher'!E$2</f>
        <v>-911.39098224747568</v>
      </c>
      <c r="T27">
        <f>L27*'Coef Pitcher'!F$2</f>
        <v>11978.247045682107</v>
      </c>
      <c r="U27">
        <f>M27*'Coef Pitcher'!G$2</f>
        <v>-11602.106566889939</v>
      </c>
      <c r="V27">
        <f>N27*'Coef Pitcher'!H$2</f>
        <v>-2408.3591713381729</v>
      </c>
      <c r="W27">
        <f t="shared" si="1"/>
        <v>-852.35712548256834</v>
      </c>
      <c r="X27" s="11">
        <f t="shared" si="2"/>
        <v>0</v>
      </c>
    </row>
    <row r="28" spans="1:24" x14ac:dyDescent="0.45">
      <c r="A28">
        <f>'All P'!A32</f>
        <v>27</v>
      </c>
      <c r="B28" t="str">
        <f>'All P'!B32</f>
        <v>JP Sears</v>
      </c>
      <c r="C28">
        <f>'All P'!C32</f>
        <v>2024</v>
      </c>
      <c r="D28">
        <f>'All P'!D32</f>
        <v>28</v>
      </c>
      <c r="E28" t="str">
        <f>'All P'!E32</f>
        <v>OAK</v>
      </c>
      <c r="F28" t="str">
        <f>'All P'!F32</f>
        <v>AL</v>
      </c>
      <c r="G28">
        <f>'Coef Pitcher'!$A$2</f>
        <v>1306.60550039742</v>
      </c>
      <c r="H28">
        <f>INDEX('All P'!$G$6:$AM$217, MATCH('Calc Pitcher (Active)'!$B28, 'All P'!$B$6:$B$217, 0), MATCH('Calc Pitcher (Active)'!H$1, 'All P'!$G$5:$AM$5, 0))</f>
        <v>5</v>
      </c>
      <c r="I28">
        <f>INDEX('All P'!$G$6:$AM$217, MATCH('Calc Pitcher (Active)'!$B28, 'All P'!$B$6:$B$217, 0), MATCH('Calc Pitcher (Active)'!I$1, 'All P'!$G$5:$AM$5, 0))</f>
        <v>4.01</v>
      </c>
      <c r="J28">
        <f>INDEX('All P'!$G$6:$AM$217, MATCH('Calc Pitcher (Active)'!$B28, 'All P'!$B$6:$B$217, 0), MATCH('Calc Pitcher (Active)'!J$1, 'All P'!$G$5:$AM$5, 0))</f>
        <v>56</v>
      </c>
      <c r="K28">
        <f>INDEX('All P'!$G$6:$AM$217, MATCH('Calc Pitcher (Active)'!$B28, 'All P'!$B$6:$B$217, 0), MATCH('Calc Pitcher (Active)'!K$1, 'All P'!$G$5:$AM$5, 0))</f>
        <v>4.34</v>
      </c>
      <c r="L28">
        <f>INDEX('All P'!$G$6:$AM$217, MATCH('Calc Pitcher (Active)'!$B28, 'All P'!$B$6:$B$217, 0), MATCH('Calc Pitcher (Active)'!L$1, 'All P'!$G$5:$AM$5, 0))</f>
        <v>1.1140000000000001</v>
      </c>
      <c r="M28">
        <f>INDEX('All P'!$G$6:$AM$217, MATCH('Calc Pitcher (Active)'!$B28, 'All P'!$B$6:$B$217, 0), MATCH('Calc Pitcher (Active)'!M$1, 'All P'!$G$5:$AM$5, 0))</f>
        <v>7.5</v>
      </c>
      <c r="N28">
        <f>INDEX('All P'!$G$6:$AM$217, MATCH('Calc Pitcher (Active)'!$B28, 'All P'!$B$6:$B$217, 0), MATCH('Calc Pitcher (Active)'!N$1, 'All P'!$G$5:$AM$5, 0))</f>
        <v>2.5</v>
      </c>
      <c r="O28">
        <f t="shared" si="0"/>
        <v>1306.60550039742</v>
      </c>
      <c r="P28">
        <f>H28*'Coef Pitcher'!B$2</f>
        <v>208.8025122948325</v>
      </c>
      <c r="Q28">
        <f>I28*'Coef Pitcher'!C$2</f>
        <v>1097.2085521302336</v>
      </c>
      <c r="R28">
        <f>J28*'Coef Pitcher'!D$2</f>
        <v>-157.98066926837834</v>
      </c>
      <c r="S28">
        <f>K28*'Coef Pitcher'!E$2</f>
        <v>-1422.8190154510951</v>
      </c>
      <c r="T28">
        <f>L28*'Coef Pitcher'!F$2</f>
        <v>10692.121160969446</v>
      </c>
      <c r="U28">
        <f>M28*'Coef Pitcher'!G$2</f>
        <v>-9668.4221390749499</v>
      </c>
      <c r="V28">
        <f>N28*'Coef Pitcher'!H$2</f>
        <v>-2617.7817079762754</v>
      </c>
      <c r="W28">
        <f t="shared" si="1"/>
        <v>-562.26580597876637</v>
      </c>
      <c r="X28" s="11">
        <f t="shared" si="2"/>
        <v>6.472366487496695E-245</v>
      </c>
    </row>
    <row r="29" spans="1:24" x14ac:dyDescent="0.45">
      <c r="A29">
        <f>'All P'!A33</f>
        <v>28</v>
      </c>
      <c r="B29" t="str">
        <f>'All P'!B33</f>
        <v>Marcus Stroman</v>
      </c>
      <c r="C29">
        <f>'All P'!C33</f>
        <v>2024</v>
      </c>
      <c r="D29">
        <f>'All P'!D33</f>
        <v>33</v>
      </c>
      <c r="E29" t="str">
        <f>'All P'!E33</f>
        <v>NYY</v>
      </c>
      <c r="F29" t="str">
        <f>'All P'!F33</f>
        <v>AL</v>
      </c>
      <c r="G29">
        <f>'Coef Pitcher'!$A$2</f>
        <v>1306.60550039742</v>
      </c>
      <c r="H29">
        <f>INDEX('All P'!$G$6:$AM$217, MATCH('Calc Pitcher (Active)'!$B29, 'All P'!$B$6:$B$217, 0), MATCH('Calc Pitcher (Active)'!H$1, 'All P'!$G$5:$AM$5, 0))</f>
        <v>6</v>
      </c>
      <c r="I29">
        <f>INDEX('All P'!$G$6:$AM$217, MATCH('Calc Pitcher (Active)'!$B29, 'All P'!$B$6:$B$217, 0), MATCH('Calc Pitcher (Active)'!I$1, 'All P'!$G$5:$AM$5, 0))</f>
        <v>2.73</v>
      </c>
      <c r="J29">
        <f>INDEX('All P'!$G$6:$AM$217, MATCH('Calc Pitcher (Active)'!$B29, 'All P'!$B$6:$B$217, 0), MATCH('Calc Pitcher (Active)'!J$1, 'All P'!$G$5:$AM$5, 0))</f>
        <v>68</v>
      </c>
      <c r="K29">
        <f>INDEX('All P'!$G$6:$AM$217, MATCH('Calc Pitcher (Active)'!$B29, 'All P'!$B$6:$B$217, 0), MATCH('Calc Pitcher (Active)'!K$1, 'All P'!$G$5:$AM$5, 0))</f>
        <v>4.45</v>
      </c>
      <c r="L29">
        <f>INDEX('All P'!$G$6:$AM$217, MATCH('Calc Pitcher (Active)'!$B29, 'All P'!$B$6:$B$217, 0), MATCH('Calc Pitcher (Active)'!L$1, 'All P'!$G$5:$AM$5, 0))</f>
        <v>1.226</v>
      </c>
      <c r="M29">
        <f>INDEX('All P'!$G$6:$AM$217, MATCH('Calc Pitcher (Active)'!$B29, 'All P'!$B$6:$B$217, 0), MATCH('Calc Pitcher (Active)'!M$1, 'All P'!$G$5:$AM$5, 0))</f>
        <v>7.3</v>
      </c>
      <c r="N29">
        <f>INDEX('All P'!$G$6:$AM$217, MATCH('Calc Pitcher (Active)'!$B29, 'All P'!$B$6:$B$217, 0), MATCH('Calc Pitcher (Active)'!N$1, 'All P'!$G$5:$AM$5, 0))</f>
        <v>3.8</v>
      </c>
      <c r="O29">
        <f t="shared" si="0"/>
        <v>1306.60550039742</v>
      </c>
      <c r="P29">
        <f>H29*'Coef Pitcher'!B$2</f>
        <v>250.563014753799</v>
      </c>
      <c r="Q29">
        <f>I29*'Coef Pitcher'!C$2</f>
        <v>746.97739334552068</v>
      </c>
      <c r="R29">
        <f>J29*'Coef Pitcher'!D$2</f>
        <v>-191.83366982588797</v>
      </c>
      <c r="S29">
        <f>K29*'Coef Pitcher'!E$2</f>
        <v>-1458.8812485616068</v>
      </c>
      <c r="T29">
        <f>L29*'Coef Pitcher'!F$2</f>
        <v>11767.092049684506</v>
      </c>
      <c r="U29">
        <f>M29*'Coef Pitcher'!G$2</f>
        <v>-9410.5975486996176</v>
      </c>
      <c r="V29">
        <f>N29*'Coef Pitcher'!H$2</f>
        <v>-3979.028196123938</v>
      </c>
      <c r="W29">
        <f t="shared" si="1"/>
        <v>-969.10270502980347</v>
      </c>
      <c r="X29" s="11">
        <f t="shared" si="2"/>
        <v>0</v>
      </c>
    </row>
    <row r="30" spans="1:24" x14ac:dyDescent="0.45">
      <c r="A30">
        <f>'All P'!A34</f>
        <v>29</v>
      </c>
      <c r="B30" t="str">
        <f>'All P'!B34</f>
        <v>Corbin Burnes</v>
      </c>
      <c r="C30">
        <f>'All P'!C34</f>
        <v>2024</v>
      </c>
      <c r="D30">
        <f>'All P'!D34</f>
        <v>29</v>
      </c>
      <c r="E30" t="str">
        <f>'All P'!E34</f>
        <v>BAL</v>
      </c>
      <c r="F30" t="str">
        <f>'All P'!F34</f>
        <v>AL</v>
      </c>
      <c r="G30">
        <f>'Coef Pitcher'!$A$2</f>
        <v>1306.60550039742</v>
      </c>
      <c r="H30">
        <f>INDEX('All P'!$G$6:$AM$217, MATCH('Calc Pitcher (Active)'!$B30, 'All P'!$B$6:$B$217, 0), MATCH('Calc Pitcher (Active)'!H$1, 'All P'!$G$5:$AM$5, 0))</f>
        <v>6</v>
      </c>
      <c r="I30">
        <f>INDEX('All P'!$G$6:$AM$217, MATCH('Calc Pitcher (Active)'!$B30, 'All P'!$B$6:$B$217, 0), MATCH('Calc Pitcher (Active)'!I$1, 'All P'!$G$5:$AM$5, 0))</f>
        <v>2.35</v>
      </c>
      <c r="J30">
        <f>INDEX('All P'!$G$6:$AM$217, MATCH('Calc Pitcher (Active)'!$B30, 'All P'!$B$6:$B$217, 0), MATCH('Calc Pitcher (Active)'!J$1, 'All P'!$G$5:$AM$5, 0))</f>
        <v>87</v>
      </c>
      <c r="K30">
        <f>INDEX('All P'!$G$6:$AM$217, MATCH('Calc Pitcher (Active)'!$B30, 'All P'!$B$6:$B$217, 0), MATCH('Calc Pitcher (Active)'!K$1, 'All P'!$G$5:$AM$5, 0))</f>
        <v>3.09</v>
      </c>
      <c r="L30">
        <f>INDEX('All P'!$G$6:$AM$217, MATCH('Calc Pitcher (Active)'!$B30, 'All P'!$B$6:$B$217, 0), MATCH('Calc Pitcher (Active)'!L$1, 'All P'!$G$5:$AM$5, 0))</f>
        <v>1.046</v>
      </c>
      <c r="M30">
        <f>INDEX('All P'!$G$6:$AM$217, MATCH('Calc Pitcher (Active)'!$B30, 'All P'!$B$6:$B$217, 0), MATCH('Calc Pitcher (Active)'!M$1, 'All P'!$G$5:$AM$5, 0))</f>
        <v>6.9</v>
      </c>
      <c r="N30">
        <f>INDEX('All P'!$G$6:$AM$217, MATCH('Calc Pitcher (Active)'!$B30, 'All P'!$B$6:$B$217, 0), MATCH('Calc Pitcher (Active)'!N$1, 'All P'!$G$5:$AM$5, 0))</f>
        <v>2.5</v>
      </c>
      <c r="O30">
        <f t="shared" si="0"/>
        <v>1306.60550039742</v>
      </c>
      <c r="P30">
        <f>H30*'Coef Pitcher'!B$2</f>
        <v>250.563014753799</v>
      </c>
      <c r="Q30">
        <f>I30*'Coef Pitcher'!C$2</f>
        <v>643.00251808130895</v>
      </c>
      <c r="R30">
        <f>J30*'Coef Pitcher'!D$2</f>
        <v>-245.43425404194491</v>
      </c>
      <c r="S30">
        <f>K30*'Coef Pitcher'!E$2</f>
        <v>-1013.0209119225539</v>
      </c>
      <c r="T30">
        <f>L30*'Coef Pitcher'!F$2</f>
        <v>10039.460264249587</v>
      </c>
      <c r="U30">
        <f>M30*'Coef Pitcher'!G$2</f>
        <v>-8894.9483679489549</v>
      </c>
      <c r="V30">
        <f>N30*'Coef Pitcher'!H$2</f>
        <v>-2617.7817079762754</v>
      </c>
      <c r="W30">
        <f t="shared" si="1"/>
        <v>-531.55394440761484</v>
      </c>
      <c r="X30" s="11">
        <f t="shared" si="2"/>
        <v>1.4094676416873555E-231</v>
      </c>
    </row>
    <row r="31" spans="1:24" x14ac:dyDescent="0.45">
      <c r="A31">
        <f>'All P'!A35</f>
        <v>30</v>
      </c>
      <c r="B31" t="str">
        <f>'All P'!B35</f>
        <v>Cole Ragans</v>
      </c>
      <c r="C31">
        <f>'All P'!C35</f>
        <v>2024</v>
      </c>
      <c r="D31">
        <f>'All P'!D35</f>
        <v>26</v>
      </c>
      <c r="E31" t="str">
        <f>'All P'!E35</f>
        <v>KCR</v>
      </c>
      <c r="F31" t="str">
        <f>'All P'!F35</f>
        <v>AL</v>
      </c>
      <c r="G31">
        <f>'Coef Pitcher'!$A$2</f>
        <v>1306.60550039742</v>
      </c>
      <c r="H31">
        <f>INDEX('All P'!$G$6:$AM$217, MATCH('Calc Pitcher (Active)'!$B31, 'All P'!$B$6:$B$217, 0), MATCH('Calc Pitcher (Active)'!H$1, 'All P'!$G$5:$AM$5, 0))</f>
        <v>5</v>
      </c>
      <c r="I31">
        <f>INDEX('All P'!$G$6:$AM$217, MATCH('Calc Pitcher (Active)'!$B31, 'All P'!$B$6:$B$217, 0), MATCH('Calc Pitcher (Active)'!I$1, 'All P'!$G$5:$AM$5, 0))</f>
        <v>3.36</v>
      </c>
      <c r="J31">
        <f>INDEX('All P'!$G$6:$AM$217, MATCH('Calc Pitcher (Active)'!$B31, 'All P'!$B$6:$B$217, 0), MATCH('Calc Pitcher (Active)'!J$1, 'All P'!$G$5:$AM$5, 0))</f>
        <v>102</v>
      </c>
      <c r="K31">
        <f>INDEX('All P'!$G$6:$AM$217, MATCH('Calc Pitcher (Active)'!$B31, 'All P'!$B$6:$B$217, 0), MATCH('Calc Pitcher (Active)'!K$1, 'All P'!$G$5:$AM$5, 0))</f>
        <v>2.2799999999999998</v>
      </c>
      <c r="L31">
        <f>INDEX('All P'!$G$6:$AM$217, MATCH('Calc Pitcher (Active)'!$B31, 'All P'!$B$6:$B$217, 0), MATCH('Calc Pitcher (Active)'!L$1, 'All P'!$G$5:$AM$5, 0))</f>
        <v>1.194</v>
      </c>
      <c r="M31">
        <f>INDEX('All P'!$G$6:$AM$217, MATCH('Calc Pitcher (Active)'!$B31, 'All P'!$B$6:$B$217, 0), MATCH('Calc Pitcher (Active)'!M$1, 'All P'!$G$5:$AM$5, 0))</f>
        <v>7.8</v>
      </c>
      <c r="N31">
        <f>INDEX('All P'!$G$6:$AM$217, MATCH('Calc Pitcher (Active)'!$B31, 'All P'!$B$6:$B$217, 0), MATCH('Calc Pitcher (Active)'!N$1, 'All P'!$G$5:$AM$5, 0))</f>
        <v>3</v>
      </c>
      <c r="O31">
        <f t="shared" si="0"/>
        <v>1306.60550039742</v>
      </c>
      <c r="P31">
        <f>H31*'Coef Pitcher'!B$2</f>
        <v>208.8025122948325</v>
      </c>
      <c r="Q31">
        <f>I31*'Coef Pitcher'!C$2</f>
        <v>919.35679180987154</v>
      </c>
      <c r="R31">
        <f>J31*'Coef Pitcher'!D$2</f>
        <v>-287.75050473883198</v>
      </c>
      <c r="S31">
        <f>K31*'Coef Pitcher'!E$2</f>
        <v>-747.4717408360591</v>
      </c>
      <c r="T31">
        <f>L31*'Coef Pitcher'!F$2</f>
        <v>11459.95751005163</v>
      </c>
      <c r="U31">
        <f>M31*'Coef Pitcher'!G$2</f>
        <v>-10055.159024637947</v>
      </c>
      <c r="V31">
        <f>N31*'Coef Pitcher'!H$2</f>
        <v>-3141.3380495715301</v>
      </c>
      <c r="W31">
        <f t="shared" si="1"/>
        <v>-336.99700523061438</v>
      </c>
      <c r="X31" s="11">
        <f t="shared" si="2"/>
        <v>4.406159461005124E-147</v>
      </c>
    </row>
    <row r="32" spans="1:24" x14ac:dyDescent="0.45">
      <c r="A32">
        <f>'All P'!A36</f>
        <v>31</v>
      </c>
      <c r="B32" t="str">
        <f>'All P'!B36</f>
        <v>Aaron Nola</v>
      </c>
      <c r="C32">
        <f>'All P'!C36</f>
        <v>2024</v>
      </c>
      <c r="D32">
        <f>'All P'!D36</f>
        <v>31</v>
      </c>
      <c r="E32" t="str">
        <f>'All P'!E36</f>
        <v>PHI</v>
      </c>
      <c r="F32" t="str">
        <f>'All P'!F36</f>
        <v>NL</v>
      </c>
      <c r="G32">
        <f>'Coef Pitcher'!$A$2</f>
        <v>1306.60550039742</v>
      </c>
      <c r="H32">
        <f>INDEX('All P'!$G$6:$AM$217, MATCH('Calc Pitcher (Active)'!$B32, 'All P'!$B$6:$B$217, 0), MATCH('Calc Pitcher (Active)'!H$1, 'All P'!$G$5:$AM$5, 0))</f>
        <v>9</v>
      </c>
      <c r="I32">
        <f>INDEX('All P'!$G$6:$AM$217, MATCH('Calc Pitcher (Active)'!$B32, 'All P'!$B$6:$B$217, 0), MATCH('Calc Pitcher (Active)'!I$1, 'All P'!$G$5:$AM$5, 0))</f>
        <v>3.03</v>
      </c>
      <c r="J32">
        <f>INDEX('All P'!$G$6:$AM$217, MATCH('Calc Pitcher (Active)'!$B32, 'All P'!$B$6:$B$217, 0), MATCH('Calc Pitcher (Active)'!J$1, 'All P'!$G$5:$AM$5, 0))</f>
        <v>88</v>
      </c>
      <c r="K32">
        <f>INDEX('All P'!$G$6:$AM$217, MATCH('Calc Pitcher (Active)'!$B32, 'All P'!$B$6:$B$217, 0), MATCH('Calc Pitcher (Active)'!K$1, 'All P'!$G$5:$AM$5, 0))</f>
        <v>4.01</v>
      </c>
      <c r="L32">
        <f>INDEX('All P'!$G$6:$AM$217, MATCH('Calc Pitcher (Active)'!$B32, 'All P'!$B$6:$B$217, 0), MATCH('Calc Pitcher (Active)'!L$1, 'All P'!$G$5:$AM$5, 0))</f>
        <v>1.034</v>
      </c>
      <c r="M32">
        <f>INDEX('All P'!$G$6:$AM$217, MATCH('Calc Pitcher (Active)'!$B32, 'All P'!$B$6:$B$217, 0), MATCH('Calc Pitcher (Active)'!M$1, 'All P'!$G$5:$AM$5, 0))</f>
        <v>6.8</v>
      </c>
      <c r="N32">
        <f>INDEX('All P'!$G$6:$AM$217, MATCH('Calc Pitcher (Active)'!$B32, 'All P'!$B$6:$B$217, 0), MATCH('Calc Pitcher (Active)'!N$1, 'All P'!$G$5:$AM$5, 0))</f>
        <v>2.6</v>
      </c>
      <c r="O32">
        <f t="shared" si="0"/>
        <v>1306.60550039742</v>
      </c>
      <c r="P32">
        <f>H32*'Coef Pitcher'!B$2</f>
        <v>375.84452213069846</v>
      </c>
      <c r="Q32">
        <f>I32*'Coef Pitcher'!C$2</f>
        <v>829.06282118568765</v>
      </c>
      <c r="R32">
        <f>J32*'Coef Pitcher'!D$2</f>
        <v>-248.25533742173738</v>
      </c>
      <c r="S32">
        <f>K32*'Coef Pitcher'!E$2</f>
        <v>-1314.6323161195603</v>
      </c>
      <c r="T32">
        <f>L32*'Coef Pitcher'!F$2</f>
        <v>9924.2848118872589</v>
      </c>
      <c r="U32">
        <f>M32*'Coef Pitcher'!G$2</f>
        <v>-8766.0360727612879</v>
      </c>
      <c r="V32">
        <f>N32*'Coef Pitcher'!H$2</f>
        <v>-2722.4929762953266</v>
      </c>
      <c r="W32">
        <f t="shared" si="1"/>
        <v>-615.61904699684737</v>
      </c>
      <c r="X32" s="11">
        <f t="shared" si="2"/>
        <v>4.3656099914160217E-268</v>
      </c>
    </row>
    <row r="33" spans="1:24" x14ac:dyDescent="0.45">
      <c r="A33">
        <f>'All P'!A37</f>
        <v>32</v>
      </c>
      <c r="B33" t="str">
        <f>'All P'!B37</f>
        <v>Mitch Keller</v>
      </c>
      <c r="C33">
        <f>'All P'!C37</f>
        <v>2024</v>
      </c>
      <c r="D33">
        <f>'All P'!D37</f>
        <v>28</v>
      </c>
      <c r="E33" t="str">
        <f>'All P'!E37</f>
        <v>PIT</v>
      </c>
      <c r="F33" t="str">
        <f>'All P'!F37</f>
        <v>NL</v>
      </c>
      <c r="G33">
        <f>'Coef Pitcher'!$A$2</f>
        <v>1306.60550039742</v>
      </c>
      <c r="H33">
        <f>INDEX('All P'!$G$6:$AM$217, MATCH('Calc Pitcher (Active)'!$B33, 'All P'!$B$6:$B$217, 0), MATCH('Calc Pitcher (Active)'!H$1, 'All P'!$G$5:$AM$5, 0))</f>
        <v>9</v>
      </c>
      <c r="I33">
        <f>INDEX('All P'!$G$6:$AM$217, MATCH('Calc Pitcher (Active)'!$B33, 'All P'!$B$6:$B$217, 0), MATCH('Calc Pitcher (Active)'!I$1, 'All P'!$G$5:$AM$5, 0))</f>
        <v>3.42</v>
      </c>
      <c r="J33">
        <f>INDEX('All P'!$G$6:$AM$217, MATCH('Calc Pitcher (Active)'!$B33, 'All P'!$B$6:$B$217, 0), MATCH('Calc Pitcher (Active)'!J$1, 'All P'!$G$5:$AM$5, 0))</f>
        <v>82</v>
      </c>
      <c r="K33">
        <f>INDEX('All P'!$G$6:$AM$217, MATCH('Calc Pitcher (Active)'!$B33, 'All P'!$B$6:$B$217, 0), MATCH('Calc Pitcher (Active)'!K$1, 'All P'!$G$5:$AM$5, 0))</f>
        <v>3.47</v>
      </c>
      <c r="L33">
        <f>INDEX('All P'!$G$6:$AM$217, MATCH('Calc Pitcher (Active)'!$B33, 'All P'!$B$6:$B$217, 0), MATCH('Calc Pitcher (Active)'!L$1, 'All P'!$G$5:$AM$5, 0))</f>
        <v>1.222</v>
      </c>
      <c r="M33">
        <f>INDEX('All P'!$G$6:$AM$217, MATCH('Calc Pitcher (Active)'!$B33, 'All P'!$B$6:$B$217, 0), MATCH('Calc Pitcher (Active)'!M$1, 'All P'!$G$5:$AM$5, 0))</f>
        <v>8.6</v>
      </c>
      <c r="N33">
        <f>INDEX('All P'!$G$6:$AM$217, MATCH('Calc Pitcher (Active)'!$B33, 'All P'!$B$6:$B$217, 0), MATCH('Calc Pitcher (Active)'!N$1, 'All P'!$G$5:$AM$5, 0))</f>
        <v>2.4</v>
      </c>
      <c r="O33">
        <f t="shared" si="0"/>
        <v>1306.60550039742</v>
      </c>
      <c r="P33">
        <f>H33*'Coef Pitcher'!B$2</f>
        <v>375.84452213069846</v>
      </c>
      <c r="Q33">
        <f>I33*'Coef Pitcher'!C$2</f>
        <v>935.77387737790491</v>
      </c>
      <c r="R33">
        <f>J33*'Coef Pitcher'!D$2</f>
        <v>-231.32883714298256</v>
      </c>
      <c r="S33">
        <f>K33*'Coef Pitcher'!E$2</f>
        <v>-1137.5995353952305</v>
      </c>
      <c r="T33">
        <f>L33*'Coef Pitcher'!F$2</f>
        <v>11728.700232230396</v>
      </c>
      <c r="U33">
        <f>M33*'Coef Pitcher'!G$2</f>
        <v>-11086.457386139275</v>
      </c>
      <c r="V33">
        <f>N33*'Coef Pitcher'!H$2</f>
        <v>-2513.0704396572241</v>
      </c>
      <c r="W33">
        <f t="shared" si="1"/>
        <v>-621.53206619829189</v>
      </c>
      <c r="X33" s="11">
        <f t="shared" si="2"/>
        <v>1.1804655683357036E-270</v>
      </c>
    </row>
    <row r="34" spans="1:24" x14ac:dyDescent="0.45">
      <c r="A34">
        <f>'All P'!A38</f>
        <v>33</v>
      </c>
      <c r="B34" t="str">
        <f>'All P'!B38</f>
        <v>Jack Flaherty</v>
      </c>
      <c r="C34">
        <f>'All P'!C38</f>
        <v>2024</v>
      </c>
      <c r="D34">
        <f>'All P'!D38</f>
        <v>28</v>
      </c>
      <c r="E34" t="str">
        <f>'All P'!E38</f>
        <v>DET</v>
      </c>
      <c r="F34" t="str">
        <f>'All P'!F38</f>
        <v>AL</v>
      </c>
      <c r="G34">
        <f>'Coef Pitcher'!$A$2</f>
        <v>1306.60550039742</v>
      </c>
      <c r="H34">
        <f>INDEX('All P'!$G$6:$AM$217, MATCH('Calc Pitcher (Active)'!$B34, 'All P'!$B$6:$B$217, 0), MATCH('Calc Pitcher (Active)'!H$1, 'All P'!$G$5:$AM$5, 0))</f>
        <v>2</v>
      </c>
      <c r="I34">
        <f>INDEX('All P'!$G$6:$AM$217, MATCH('Calc Pitcher (Active)'!$B34, 'All P'!$B$6:$B$217, 0), MATCH('Calc Pitcher (Active)'!I$1, 'All P'!$G$5:$AM$5, 0))</f>
        <v>3.46</v>
      </c>
      <c r="J34">
        <f>INDEX('All P'!$G$6:$AM$217, MATCH('Calc Pitcher (Active)'!$B34, 'All P'!$B$6:$B$217, 0), MATCH('Calc Pitcher (Active)'!J$1, 'All P'!$G$5:$AM$5, 0))</f>
        <v>110</v>
      </c>
      <c r="K34">
        <f>INDEX('All P'!$G$6:$AM$217, MATCH('Calc Pitcher (Active)'!$B34, 'All P'!$B$6:$B$217, 0), MATCH('Calc Pitcher (Active)'!K$1, 'All P'!$G$5:$AM$5, 0))</f>
        <v>2.79</v>
      </c>
      <c r="L34">
        <f>INDEX('All P'!$G$6:$AM$217, MATCH('Calc Pitcher (Active)'!$B34, 'All P'!$B$6:$B$217, 0), MATCH('Calc Pitcher (Active)'!L$1, 'All P'!$G$5:$AM$5, 0))</f>
        <v>1.0049999999999999</v>
      </c>
      <c r="M34">
        <f>INDEX('All P'!$G$6:$AM$217, MATCH('Calc Pitcher (Active)'!$B34, 'All P'!$B$6:$B$217, 0), MATCH('Calc Pitcher (Active)'!M$1, 'All P'!$G$5:$AM$5, 0))</f>
        <v>7.7</v>
      </c>
      <c r="N34">
        <f>INDEX('All P'!$G$6:$AM$217, MATCH('Calc Pitcher (Active)'!$B34, 'All P'!$B$6:$B$217, 0), MATCH('Calc Pitcher (Active)'!N$1, 'All P'!$G$5:$AM$5, 0))</f>
        <v>1.3</v>
      </c>
      <c r="O34">
        <f t="shared" si="0"/>
        <v>1306.60550039742</v>
      </c>
      <c r="P34">
        <f>H34*'Coef Pitcher'!B$2</f>
        <v>83.521004917932999</v>
      </c>
      <c r="Q34">
        <f>I34*'Coef Pitcher'!C$2</f>
        <v>946.71860108992723</v>
      </c>
      <c r="R34">
        <f>J34*'Coef Pitcher'!D$2</f>
        <v>-310.31917177717173</v>
      </c>
      <c r="S34">
        <f>K34*'Coef Pitcher'!E$2</f>
        <v>-914.66936707570403</v>
      </c>
      <c r="T34">
        <f>L34*'Coef Pitcher'!F$2</f>
        <v>9645.9441353449656</v>
      </c>
      <c r="U34">
        <f>M34*'Coef Pitcher'!G$2</f>
        <v>-9926.2467294502821</v>
      </c>
      <c r="V34">
        <f>N34*'Coef Pitcher'!H$2</f>
        <v>-1361.2464881476633</v>
      </c>
      <c r="W34">
        <f t="shared" si="1"/>
        <v>-529.69251470057566</v>
      </c>
      <c r="X34" s="11">
        <f t="shared" si="2"/>
        <v>9.0670030137350861E-231</v>
      </c>
    </row>
    <row r="35" spans="1:24" x14ac:dyDescent="0.45">
      <c r="A35">
        <f>'All P'!A39</f>
        <v>34</v>
      </c>
      <c r="B35" t="str">
        <f>'All P'!B39</f>
        <v>Logan Gilbert</v>
      </c>
      <c r="C35">
        <f>'All P'!C39</f>
        <v>2024</v>
      </c>
      <c r="D35">
        <f>'All P'!D39</f>
        <v>27</v>
      </c>
      <c r="E35" t="str">
        <f>'All P'!E39</f>
        <v>SEA</v>
      </c>
      <c r="F35" t="str">
        <f>'All P'!F39</f>
        <v>AL</v>
      </c>
      <c r="G35">
        <f>'Coef Pitcher'!$A$2</f>
        <v>1306.60550039742</v>
      </c>
      <c r="H35">
        <f>INDEX('All P'!$G$6:$AM$217, MATCH('Calc Pitcher (Active)'!$B35, 'All P'!$B$6:$B$217, 0), MATCH('Calc Pitcher (Active)'!H$1, 'All P'!$G$5:$AM$5, 0))</f>
        <v>4</v>
      </c>
      <c r="I35">
        <f>INDEX('All P'!$G$6:$AM$217, MATCH('Calc Pitcher (Active)'!$B35, 'All P'!$B$6:$B$217, 0), MATCH('Calc Pitcher (Active)'!I$1, 'All P'!$G$5:$AM$5, 0))</f>
        <v>3.29</v>
      </c>
      <c r="J35">
        <f>INDEX('All P'!$G$6:$AM$217, MATCH('Calc Pitcher (Active)'!$B35, 'All P'!$B$6:$B$217, 0), MATCH('Calc Pitcher (Active)'!J$1, 'All P'!$G$5:$AM$5, 0))</f>
        <v>87</v>
      </c>
      <c r="K35">
        <f>INDEX('All P'!$G$6:$AM$217, MATCH('Calc Pitcher (Active)'!$B35, 'All P'!$B$6:$B$217, 0), MATCH('Calc Pitcher (Active)'!K$1, 'All P'!$G$5:$AM$5, 0))</f>
        <v>3.64</v>
      </c>
      <c r="L35">
        <f>INDEX('All P'!$G$6:$AM$217, MATCH('Calc Pitcher (Active)'!$B35, 'All P'!$B$6:$B$217, 0), MATCH('Calc Pitcher (Active)'!L$1, 'All P'!$G$5:$AM$5, 0))</f>
        <v>1.004</v>
      </c>
      <c r="M35">
        <f>INDEX('All P'!$G$6:$AM$217, MATCH('Calc Pitcher (Active)'!$B35, 'All P'!$B$6:$B$217, 0), MATCH('Calc Pitcher (Active)'!M$1, 'All P'!$G$5:$AM$5, 0))</f>
        <v>6.7</v>
      </c>
      <c r="N35">
        <f>INDEX('All P'!$G$6:$AM$217, MATCH('Calc Pitcher (Active)'!$B35, 'All P'!$B$6:$B$217, 0), MATCH('Calc Pitcher (Active)'!N$1, 'All P'!$G$5:$AM$5, 0))</f>
        <v>2.2999999999999998</v>
      </c>
      <c r="O35">
        <f t="shared" si="0"/>
        <v>1306.60550039742</v>
      </c>
      <c r="P35">
        <f>H35*'Coef Pitcher'!B$2</f>
        <v>167.042009835866</v>
      </c>
      <c r="Q35">
        <f>I35*'Coef Pitcher'!C$2</f>
        <v>900.20352531383253</v>
      </c>
      <c r="R35">
        <f>J35*'Coef Pitcher'!D$2</f>
        <v>-245.43425404194491</v>
      </c>
      <c r="S35">
        <f>K35*'Coef Pitcher'!E$2</f>
        <v>-1193.3320774751121</v>
      </c>
      <c r="T35">
        <f>L35*'Coef Pitcher'!F$2</f>
        <v>9636.346180981438</v>
      </c>
      <c r="U35">
        <f>M35*'Coef Pitcher'!G$2</f>
        <v>-8637.1237775736226</v>
      </c>
      <c r="V35">
        <f>N35*'Coef Pitcher'!H$2</f>
        <v>-2408.3591713381729</v>
      </c>
      <c r="W35">
        <f t="shared" si="1"/>
        <v>-474.05206390029616</v>
      </c>
      <c r="X35" s="11">
        <f t="shared" si="2"/>
        <v>1.3237455502797946E-206</v>
      </c>
    </row>
    <row r="36" spans="1:24" x14ac:dyDescent="0.45">
      <c r="A36">
        <f>'All P'!A40</f>
        <v>35</v>
      </c>
      <c r="B36" t="str">
        <f>'All P'!B40</f>
        <v>Freddy Peralta</v>
      </c>
      <c r="C36">
        <f>'All P'!C40</f>
        <v>2024</v>
      </c>
      <c r="D36">
        <f>'All P'!D40</f>
        <v>28</v>
      </c>
      <c r="E36" t="str">
        <f>'All P'!E40</f>
        <v>MIL</v>
      </c>
      <c r="F36" t="str">
        <f>'All P'!F40</f>
        <v>NL</v>
      </c>
      <c r="G36">
        <f>'Coef Pitcher'!$A$2</f>
        <v>1306.60550039742</v>
      </c>
      <c r="H36">
        <f>INDEX('All P'!$G$6:$AM$217, MATCH('Calc Pitcher (Active)'!$B36, 'All P'!$B$6:$B$217, 0), MATCH('Calc Pitcher (Active)'!H$1, 'All P'!$G$5:$AM$5, 0))</f>
        <v>4</v>
      </c>
      <c r="I36">
        <f>INDEX('All P'!$G$6:$AM$217, MATCH('Calc Pitcher (Active)'!$B36, 'All P'!$B$6:$B$217, 0), MATCH('Calc Pitcher (Active)'!I$1, 'All P'!$G$5:$AM$5, 0))</f>
        <v>3.61</v>
      </c>
      <c r="J36">
        <f>INDEX('All P'!$G$6:$AM$217, MATCH('Calc Pitcher (Active)'!$B36, 'All P'!$B$6:$B$217, 0), MATCH('Calc Pitcher (Active)'!J$1, 'All P'!$G$5:$AM$5, 0))</f>
        <v>102</v>
      </c>
      <c r="K36">
        <f>INDEX('All P'!$G$6:$AM$217, MATCH('Calc Pitcher (Active)'!$B36, 'All P'!$B$6:$B$217, 0), MATCH('Calc Pitcher (Active)'!K$1, 'All P'!$G$5:$AM$5, 0))</f>
        <v>3.39</v>
      </c>
      <c r="L36">
        <f>INDEX('All P'!$G$6:$AM$217, MATCH('Calc Pitcher (Active)'!$B36, 'All P'!$B$6:$B$217, 0), MATCH('Calc Pitcher (Active)'!L$1, 'All P'!$G$5:$AM$5, 0))</f>
        <v>1.0589999999999999</v>
      </c>
      <c r="M36">
        <f>INDEX('All P'!$G$6:$AM$217, MATCH('Calc Pitcher (Active)'!$B36, 'All P'!$B$6:$B$217, 0), MATCH('Calc Pitcher (Active)'!M$1, 'All P'!$G$5:$AM$5, 0))</f>
        <v>6.6</v>
      </c>
      <c r="N36">
        <f>INDEX('All P'!$G$6:$AM$217, MATCH('Calc Pitcher (Active)'!$B36, 'All P'!$B$6:$B$217, 0), MATCH('Calc Pitcher (Active)'!N$1, 'All P'!$G$5:$AM$5, 0))</f>
        <v>2.9</v>
      </c>
      <c r="O36">
        <f t="shared" si="0"/>
        <v>1306.60550039742</v>
      </c>
      <c r="P36">
        <f>H36*'Coef Pitcher'!B$2</f>
        <v>167.042009835866</v>
      </c>
      <c r="Q36">
        <f>I36*'Coef Pitcher'!C$2</f>
        <v>987.76131501001078</v>
      </c>
      <c r="R36">
        <f>J36*'Coef Pitcher'!D$2</f>
        <v>-287.75050473883198</v>
      </c>
      <c r="S36">
        <f>K36*'Coef Pitcher'!E$2</f>
        <v>-1111.3724567694039</v>
      </c>
      <c r="T36">
        <f>L36*'Coef Pitcher'!F$2</f>
        <v>10164.233670975442</v>
      </c>
      <c r="U36">
        <f>M36*'Coef Pitcher'!G$2</f>
        <v>-8508.2114823859556</v>
      </c>
      <c r="V36">
        <f>N36*'Coef Pitcher'!H$2</f>
        <v>-3036.6267812524793</v>
      </c>
      <c r="W36">
        <f t="shared" si="1"/>
        <v>-318.31872892793308</v>
      </c>
      <c r="X36" s="11">
        <f t="shared" si="2"/>
        <v>5.7007571436550486E-139</v>
      </c>
    </row>
    <row r="37" spans="1:24" x14ac:dyDescent="0.45">
      <c r="A37">
        <f>'All P'!A41</f>
        <v>36</v>
      </c>
      <c r="B37" t="str">
        <f>'All P'!B41</f>
        <v>Carlos Rodón</v>
      </c>
      <c r="C37">
        <f>'All P'!C41</f>
        <v>2024</v>
      </c>
      <c r="D37">
        <f>'All P'!D41</f>
        <v>31</v>
      </c>
      <c r="E37" t="str">
        <f>'All P'!E41</f>
        <v>NYY</v>
      </c>
      <c r="F37" t="str">
        <f>'All P'!F41</f>
        <v>AL</v>
      </c>
      <c r="G37">
        <f>'Coef Pitcher'!$A$2</f>
        <v>1306.60550039742</v>
      </c>
      <c r="H37">
        <f>INDEX('All P'!$G$6:$AM$217, MATCH('Calc Pitcher (Active)'!$B37, 'All P'!$B$6:$B$217, 0), MATCH('Calc Pitcher (Active)'!H$1, 'All P'!$G$5:$AM$5, 0))</f>
        <v>9</v>
      </c>
      <c r="I37">
        <f>INDEX('All P'!$G$6:$AM$217, MATCH('Calc Pitcher (Active)'!$B37, 'All P'!$B$6:$B$217, 0), MATCH('Calc Pitcher (Active)'!I$1, 'All P'!$G$5:$AM$5, 0))</f>
        <v>3.09</v>
      </c>
      <c r="J37">
        <f>INDEX('All P'!$G$6:$AM$217, MATCH('Calc Pitcher (Active)'!$B37, 'All P'!$B$6:$B$217, 0), MATCH('Calc Pitcher (Active)'!J$1, 'All P'!$G$5:$AM$5, 0))</f>
        <v>76</v>
      </c>
      <c r="K37">
        <f>INDEX('All P'!$G$6:$AM$217, MATCH('Calc Pitcher (Active)'!$B37, 'All P'!$B$6:$B$217, 0), MATCH('Calc Pitcher (Active)'!K$1, 'All P'!$G$5:$AM$5, 0))</f>
        <v>4.4000000000000004</v>
      </c>
      <c r="L37">
        <f>INDEX('All P'!$G$6:$AM$217, MATCH('Calc Pitcher (Active)'!$B37, 'All P'!$B$6:$B$217, 0), MATCH('Calc Pitcher (Active)'!L$1, 'All P'!$G$5:$AM$5, 0))</f>
        <v>1.1339999999999999</v>
      </c>
      <c r="M37">
        <f>INDEX('All P'!$G$6:$AM$217, MATCH('Calc Pitcher (Active)'!$B37, 'All P'!$B$6:$B$217, 0), MATCH('Calc Pitcher (Active)'!M$1, 'All P'!$G$5:$AM$5, 0))</f>
        <v>7.5</v>
      </c>
      <c r="N37">
        <f>INDEX('All P'!$G$6:$AM$217, MATCH('Calc Pitcher (Active)'!$B37, 'All P'!$B$6:$B$217, 0), MATCH('Calc Pitcher (Active)'!N$1, 'All P'!$G$5:$AM$5, 0))</f>
        <v>2.7</v>
      </c>
      <c r="O37">
        <f t="shared" si="0"/>
        <v>1306.60550039742</v>
      </c>
      <c r="P37">
        <f>H37*'Coef Pitcher'!B$2</f>
        <v>375.84452213069846</v>
      </c>
      <c r="Q37">
        <f>I37*'Coef Pitcher'!C$2</f>
        <v>845.47990675372114</v>
      </c>
      <c r="R37">
        <f>J37*'Coef Pitcher'!D$2</f>
        <v>-214.40233686422772</v>
      </c>
      <c r="S37">
        <f>K37*'Coef Pitcher'!E$2</f>
        <v>-1442.4893244204652</v>
      </c>
      <c r="T37">
        <f>L37*'Coef Pitcher'!F$2</f>
        <v>10884.08024823999</v>
      </c>
      <c r="U37">
        <f>M37*'Coef Pitcher'!G$2</f>
        <v>-9668.4221390749499</v>
      </c>
      <c r="V37">
        <f>N37*'Coef Pitcher'!H$2</f>
        <v>-2827.2042446143773</v>
      </c>
      <c r="W37">
        <f t="shared" si="1"/>
        <v>-740.50786745219057</v>
      </c>
      <c r="X37" s="11">
        <f t="shared" si="2"/>
        <v>0</v>
      </c>
    </row>
    <row r="38" spans="1:24" x14ac:dyDescent="0.45">
      <c r="A38">
        <f>'All P'!A42</f>
        <v>37</v>
      </c>
      <c r="B38" t="str">
        <f>'All P'!B42</f>
        <v>MacKenzie Gore</v>
      </c>
      <c r="C38">
        <f>'All P'!C42</f>
        <v>2024</v>
      </c>
      <c r="D38">
        <f>'All P'!D42</f>
        <v>25</v>
      </c>
      <c r="E38" t="str">
        <f>'All P'!E42</f>
        <v>WSN</v>
      </c>
      <c r="F38" t="str">
        <f>'All P'!F42</f>
        <v>NL</v>
      </c>
      <c r="G38">
        <f>'Coef Pitcher'!$A$2</f>
        <v>1306.60550039742</v>
      </c>
      <c r="H38">
        <f>INDEX('All P'!$G$6:$AM$217, MATCH('Calc Pitcher (Active)'!$B38, 'All P'!$B$6:$B$217, 0), MATCH('Calc Pitcher (Active)'!H$1, 'All P'!$G$5:$AM$5, 0))</f>
        <v>5</v>
      </c>
      <c r="I38">
        <f>INDEX('All P'!$G$6:$AM$217, MATCH('Calc Pitcher (Active)'!$B38, 'All P'!$B$6:$B$217, 0), MATCH('Calc Pitcher (Active)'!I$1, 'All P'!$G$5:$AM$5, 0))</f>
        <v>2.91</v>
      </c>
      <c r="J38">
        <f>INDEX('All P'!$G$6:$AM$217, MATCH('Calc Pitcher (Active)'!$B38, 'All P'!$B$6:$B$217, 0), MATCH('Calc Pitcher (Active)'!J$1, 'All P'!$G$5:$AM$5, 0))</f>
        <v>88</v>
      </c>
      <c r="K38">
        <f>INDEX('All P'!$G$6:$AM$217, MATCH('Calc Pitcher (Active)'!$B38, 'All P'!$B$6:$B$217, 0), MATCH('Calc Pitcher (Active)'!K$1, 'All P'!$G$5:$AM$5, 0))</f>
        <v>2.82</v>
      </c>
      <c r="L38">
        <f>INDEX('All P'!$G$6:$AM$217, MATCH('Calc Pitcher (Active)'!$B38, 'All P'!$B$6:$B$217, 0), MATCH('Calc Pitcher (Active)'!L$1, 'All P'!$G$5:$AM$5, 0))</f>
        <v>1.278</v>
      </c>
      <c r="M38">
        <f>INDEX('All P'!$G$6:$AM$217, MATCH('Calc Pitcher (Active)'!$B38, 'All P'!$B$6:$B$217, 0), MATCH('Calc Pitcher (Active)'!M$1, 'All P'!$G$5:$AM$5, 0))</f>
        <v>8.9</v>
      </c>
      <c r="N38">
        <f>INDEX('All P'!$G$6:$AM$217, MATCH('Calc Pitcher (Active)'!$B38, 'All P'!$B$6:$B$217, 0), MATCH('Calc Pitcher (Active)'!N$1, 'All P'!$G$5:$AM$5, 0))</f>
        <v>2.6</v>
      </c>
      <c r="O38">
        <f t="shared" si="0"/>
        <v>1306.60550039742</v>
      </c>
      <c r="P38">
        <f>H38*'Coef Pitcher'!B$2</f>
        <v>208.8025122948325</v>
      </c>
      <c r="Q38">
        <f>I38*'Coef Pitcher'!C$2</f>
        <v>796.22865004962091</v>
      </c>
      <c r="R38">
        <f>J38*'Coef Pitcher'!D$2</f>
        <v>-248.25533742173738</v>
      </c>
      <c r="S38">
        <f>K38*'Coef Pitcher'!E$2</f>
        <v>-924.50452156038898</v>
      </c>
      <c r="T38">
        <f>L38*'Coef Pitcher'!F$2</f>
        <v>12266.185676587927</v>
      </c>
      <c r="U38">
        <f>M38*'Coef Pitcher'!G$2</f>
        <v>-11473.194271702274</v>
      </c>
      <c r="V38">
        <f>N38*'Coef Pitcher'!H$2</f>
        <v>-2722.4929762953266</v>
      </c>
      <c r="W38">
        <f t="shared" si="1"/>
        <v>-790.62476764992562</v>
      </c>
      <c r="X38" s="11">
        <f t="shared" si="2"/>
        <v>0</v>
      </c>
    </row>
    <row r="39" spans="1:24" x14ac:dyDescent="0.45">
      <c r="A39">
        <f>'All P'!A43</f>
        <v>38</v>
      </c>
      <c r="B39" t="str">
        <f>'All P'!B43</f>
        <v>Dylan Cease</v>
      </c>
      <c r="C39">
        <f>'All P'!C43</f>
        <v>2024</v>
      </c>
      <c r="D39">
        <f>'All P'!D43</f>
        <v>28</v>
      </c>
      <c r="E39" t="str">
        <f>'All P'!E43</f>
        <v>SDP</v>
      </c>
      <c r="F39" t="str">
        <f>'All P'!F43</f>
        <v>NL</v>
      </c>
      <c r="G39">
        <f>'Coef Pitcher'!$A$2</f>
        <v>1306.60550039742</v>
      </c>
      <c r="H39">
        <f>INDEX('All P'!$G$6:$AM$217, MATCH('Calc Pitcher (Active)'!$B39, 'All P'!$B$6:$B$217, 0), MATCH('Calc Pitcher (Active)'!H$1, 'All P'!$G$5:$AM$5, 0))</f>
        <v>6</v>
      </c>
      <c r="I39">
        <f>INDEX('All P'!$G$6:$AM$217, MATCH('Calc Pitcher (Active)'!$B39, 'All P'!$B$6:$B$217, 0), MATCH('Calc Pitcher (Active)'!I$1, 'All P'!$G$5:$AM$5, 0))</f>
        <v>3.42</v>
      </c>
      <c r="J39">
        <f>INDEX('All P'!$G$6:$AM$217, MATCH('Calc Pitcher (Active)'!$B39, 'All P'!$B$6:$B$217, 0), MATCH('Calc Pitcher (Active)'!J$1, 'All P'!$G$5:$AM$5, 0))</f>
        <v>106</v>
      </c>
      <c r="K39">
        <f>INDEX('All P'!$G$6:$AM$217, MATCH('Calc Pitcher (Active)'!$B39, 'All P'!$B$6:$B$217, 0), MATCH('Calc Pitcher (Active)'!K$1, 'All P'!$G$5:$AM$5, 0))</f>
        <v>2.72</v>
      </c>
      <c r="L39">
        <f>INDEX('All P'!$G$6:$AM$217, MATCH('Calc Pitcher (Active)'!$B39, 'All P'!$B$6:$B$217, 0), MATCH('Calc Pitcher (Active)'!L$1, 'All P'!$G$5:$AM$5, 0))</f>
        <v>0.97199999999999998</v>
      </c>
      <c r="M39">
        <f>INDEX('All P'!$G$6:$AM$217, MATCH('Calc Pitcher (Active)'!$B39, 'All P'!$B$6:$B$217, 0), MATCH('Calc Pitcher (Active)'!M$1, 'All P'!$G$5:$AM$5, 0))</f>
        <v>6.1</v>
      </c>
      <c r="N39">
        <f>INDEX('All P'!$G$6:$AM$217, MATCH('Calc Pitcher (Active)'!$B39, 'All P'!$B$6:$B$217, 0), MATCH('Calc Pitcher (Active)'!N$1, 'All P'!$G$5:$AM$5, 0))</f>
        <v>2.7</v>
      </c>
      <c r="O39">
        <f t="shared" si="0"/>
        <v>1306.60550039742</v>
      </c>
      <c r="P39">
        <f>H39*'Coef Pitcher'!B$2</f>
        <v>250.563014753799</v>
      </c>
      <c r="Q39">
        <f>I39*'Coef Pitcher'!C$2</f>
        <v>935.77387737790491</v>
      </c>
      <c r="R39">
        <f>J39*'Coef Pitcher'!D$2</f>
        <v>-299.03483825800186</v>
      </c>
      <c r="S39">
        <f>K39*'Coef Pitcher'!E$2</f>
        <v>-891.72067327810578</v>
      </c>
      <c r="T39">
        <f>L39*'Coef Pitcher'!F$2</f>
        <v>9329.2116413485637</v>
      </c>
      <c r="U39">
        <f>M39*'Coef Pitcher'!G$2</f>
        <v>-7863.6500064476249</v>
      </c>
      <c r="V39">
        <f>N39*'Coef Pitcher'!H$2</f>
        <v>-2827.2042446143773</v>
      </c>
      <c r="W39">
        <f t="shared" si="1"/>
        <v>-59.45572872042203</v>
      </c>
      <c r="X39" s="11">
        <f t="shared" si="2"/>
        <v>1.5090551061210723E-26</v>
      </c>
    </row>
    <row r="40" spans="1:24" x14ac:dyDescent="0.45">
      <c r="A40">
        <f>'All P'!A44</f>
        <v>39</v>
      </c>
      <c r="B40" t="str">
        <f>'All P'!B44</f>
        <v>Jordan Hicks</v>
      </c>
      <c r="C40">
        <f>'All P'!C44</f>
        <v>2024</v>
      </c>
      <c r="D40">
        <f>'All P'!D44</f>
        <v>27</v>
      </c>
      <c r="E40" t="str">
        <f>'All P'!E44</f>
        <v>SFG</v>
      </c>
      <c r="F40" t="str">
        <f>'All P'!F44</f>
        <v>NL</v>
      </c>
      <c r="G40">
        <f>'Coef Pitcher'!$A$2</f>
        <v>1306.60550039742</v>
      </c>
      <c r="H40">
        <f>INDEX('All P'!$G$6:$AM$217, MATCH('Calc Pitcher (Active)'!$B40, 'All P'!$B$6:$B$217, 0), MATCH('Calc Pitcher (Active)'!H$1, 'All P'!$G$5:$AM$5, 0))</f>
        <v>5</v>
      </c>
      <c r="I40">
        <f>INDEX('All P'!$G$6:$AM$217, MATCH('Calc Pitcher (Active)'!$B40, 'All P'!$B$6:$B$217, 0), MATCH('Calc Pitcher (Active)'!I$1, 'All P'!$G$5:$AM$5, 0))</f>
        <v>2.7</v>
      </c>
      <c r="J40">
        <f>INDEX('All P'!$G$6:$AM$217, MATCH('Calc Pitcher (Active)'!$B40, 'All P'!$B$6:$B$217, 0), MATCH('Calc Pitcher (Active)'!J$1, 'All P'!$G$5:$AM$5, 0))</f>
        <v>64</v>
      </c>
      <c r="K40">
        <f>INDEX('All P'!$G$6:$AM$217, MATCH('Calc Pitcher (Active)'!$B40, 'All P'!$B$6:$B$217, 0), MATCH('Calc Pitcher (Active)'!K$1, 'All P'!$G$5:$AM$5, 0))</f>
        <v>3.83</v>
      </c>
      <c r="L40">
        <f>INDEX('All P'!$G$6:$AM$217, MATCH('Calc Pitcher (Active)'!$B40, 'All P'!$B$6:$B$217, 0), MATCH('Calc Pitcher (Active)'!L$1, 'All P'!$G$5:$AM$5, 0))</f>
        <v>1.105</v>
      </c>
      <c r="M40">
        <f>INDEX('All P'!$G$6:$AM$217, MATCH('Calc Pitcher (Active)'!$B40, 'All P'!$B$6:$B$217, 0), MATCH('Calc Pitcher (Active)'!M$1, 'All P'!$G$5:$AM$5, 0))</f>
        <v>7.2</v>
      </c>
      <c r="N40">
        <f>INDEX('All P'!$G$6:$AM$217, MATCH('Calc Pitcher (Active)'!$B40, 'All P'!$B$6:$B$217, 0), MATCH('Calc Pitcher (Active)'!N$1, 'All P'!$G$5:$AM$5, 0))</f>
        <v>2.7</v>
      </c>
      <c r="O40">
        <f t="shared" si="0"/>
        <v>1306.60550039742</v>
      </c>
      <c r="P40">
        <f>H40*'Coef Pitcher'!B$2</f>
        <v>208.8025122948325</v>
      </c>
      <c r="Q40">
        <f>I40*'Coef Pitcher'!C$2</f>
        <v>738.768850561504</v>
      </c>
      <c r="R40">
        <f>J40*'Coef Pitcher'!D$2</f>
        <v>-180.54933630671809</v>
      </c>
      <c r="S40">
        <f>K40*'Coef Pitcher'!E$2</f>
        <v>-1255.6213892114504</v>
      </c>
      <c r="T40">
        <f>L40*'Coef Pitcher'!F$2</f>
        <v>10605.739571697699</v>
      </c>
      <c r="U40">
        <f>M40*'Coef Pitcher'!G$2</f>
        <v>-9281.6852535119524</v>
      </c>
      <c r="V40">
        <f>N40*'Coef Pitcher'!H$2</f>
        <v>-2827.2042446143773</v>
      </c>
      <c r="W40">
        <f t="shared" si="1"/>
        <v>-685.1437886930421</v>
      </c>
      <c r="X40" s="11">
        <f t="shared" si="2"/>
        <v>2.7914718992700776E-298</v>
      </c>
    </row>
    <row r="41" spans="1:24" x14ac:dyDescent="0.45">
      <c r="A41">
        <f>'All P'!A45</f>
        <v>40</v>
      </c>
      <c r="B41" t="str">
        <f>'All P'!B45</f>
        <v>Jake Irvin</v>
      </c>
      <c r="C41">
        <f>'All P'!C45</f>
        <v>2024</v>
      </c>
      <c r="D41">
        <f>'All P'!D45</f>
        <v>27</v>
      </c>
      <c r="E41" t="str">
        <f>'All P'!E45</f>
        <v>WSN</v>
      </c>
      <c r="F41" t="str">
        <f>'All P'!F45</f>
        <v>NL</v>
      </c>
      <c r="G41">
        <f>'Coef Pitcher'!$A$2</f>
        <v>1306.60550039742</v>
      </c>
      <c r="H41">
        <f>INDEX('All P'!$G$6:$AM$217, MATCH('Calc Pitcher (Active)'!$B41, 'All P'!$B$6:$B$217, 0), MATCH('Calc Pitcher (Active)'!H$1, 'All P'!$G$5:$AM$5, 0))</f>
        <v>2</v>
      </c>
      <c r="I41">
        <f>INDEX('All P'!$G$6:$AM$217, MATCH('Calc Pitcher (Active)'!$B41, 'All P'!$B$6:$B$217, 0), MATCH('Calc Pitcher (Active)'!I$1, 'All P'!$G$5:$AM$5, 0))</f>
        <v>3.43</v>
      </c>
      <c r="J41">
        <f>INDEX('All P'!$G$6:$AM$217, MATCH('Calc Pitcher (Active)'!$B41, 'All P'!$B$6:$B$217, 0), MATCH('Calc Pitcher (Active)'!J$1, 'All P'!$G$5:$AM$5, 0))</f>
        <v>66</v>
      </c>
      <c r="K41">
        <f>INDEX('All P'!$G$6:$AM$217, MATCH('Calc Pitcher (Active)'!$B41, 'All P'!$B$6:$B$217, 0), MATCH('Calc Pitcher (Active)'!K$1, 'All P'!$G$5:$AM$5, 0))</f>
        <v>3.34</v>
      </c>
      <c r="L41">
        <f>INDEX('All P'!$G$6:$AM$217, MATCH('Calc Pitcher (Active)'!$B41, 'All P'!$B$6:$B$217, 0), MATCH('Calc Pitcher (Active)'!L$1, 'All P'!$G$5:$AM$5, 0))</f>
        <v>1.032</v>
      </c>
      <c r="M41">
        <f>INDEX('All P'!$G$6:$AM$217, MATCH('Calc Pitcher (Active)'!$B41, 'All P'!$B$6:$B$217, 0), MATCH('Calc Pitcher (Active)'!M$1, 'All P'!$G$5:$AM$5, 0))</f>
        <v>7.7</v>
      </c>
      <c r="N41">
        <f>INDEX('All P'!$G$6:$AM$217, MATCH('Calc Pitcher (Active)'!$B41, 'All P'!$B$6:$B$217, 0), MATCH('Calc Pitcher (Active)'!N$1, 'All P'!$G$5:$AM$5, 0))</f>
        <v>1.6</v>
      </c>
      <c r="O41">
        <f t="shared" si="0"/>
        <v>1306.60550039742</v>
      </c>
      <c r="P41">
        <f>H41*'Coef Pitcher'!B$2</f>
        <v>83.521004917932999</v>
      </c>
      <c r="Q41">
        <f>I41*'Coef Pitcher'!C$2</f>
        <v>938.51005830591055</v>
      </c>
      <c r="R41">
        <f>J41*'Coef Pitcher'!D$2</f>
        <v>-186.19150306630303</v>
      </c>
      <c r="S41">
        <f>K41*'Coef Pitcher'!E$2</f>
        <v>-1094.9805326282622</v>
      </c>
      <c r="T41">
        <f>L41*'Coef Pitcher'!F$2</f>
        <v>9905.0889031602037</v>
      </c>
      <c r="U41">
        <f>M41*'Coef Pitcher'!G$2</f>
        <v>-9926.2467294502821</v>
      </c>
      <c r="V41">
        <f>N41*'Coef Pitcher'!H$2</f>
        <v>-1675.3802931048162</v>
      </c>
      <c r="W41">
        <f t="shared" si="1"/>
        <v>-649.0735914681959</v>
      </c>
      <c r="X41" s="11">
        <f t="shared" si="2"/>
        <v>1.2909840488388205E-282</v>
      </c>
    </row>
    <row r="42" spans="1:24" x14ac:dyDescent="0.45">
      <c r="A42">
        <f>'All P'!A46</f>
        <v>41</v>
      </c>
      <c r="B42" t="str">
        <f>'All P'!B46</f>
        <v>Jared Jones</v>
      </c>
      <c r="C42">
        <f>'All P'!C46</f>
        <v>2024</v>
      </c>
      <c r="D42">
        <f>'All P'!D46</f>
        <v>22</v>
      </c>
      <c r="E42" t="str">
        <f>'All P'!E46</f>
        <v>PIT</v>
      </c>
      <c r="F42" t="str">
        <f>'All P'!F46</f>
        <v>NL</v>
      </c>
      <c r="G42">
        <f>'Coef Pitcher'!$A$2</f>
        <v>1306.60550039742</v>
      </c>
      <c r="H42">
        <f>INDEX('All P'!$G$6:$AM$217, MATCH('Calc Pitcher (Active)'!$B42, 'All P'!$B$6:$B$217, 0), MATCH('Calc Pitcher (Active)'!H$1, 'All P'!$G$5:$AM$5, 0))</f>
        <v>4</v>
      </c>
      <c r="I42">
        <f>INDEX('All P'!$G$6:$AM$217, MATCH('Calc Pitcher (Active)'!$B42, 'All P'!$B$6:$B$217, 0), MATCH('Calc Pitcher (Active)'!I$1, 'All P'!$G$5:$AM$5, 0))</f>
        <v>3.55</v>
      </c>
      <c r="J42">
        <f>INDEX('All P'!$G$6:$AM$217, MATCH('Calc Pitcher (Active)'!$B42, 'All P'!$B$6:$B$217, 0), MATCH('Calc Pitcher (Active)'!J$1, 'All P'!$G$5:$AM$5, 0))</f>
        <v>87</v>
      </c>
      <c r="K42">
        <f>INDEX('All P'!$G$6:$AM$217, MATCH('Calc Pitcher (Active)'!$B42, 'All P'!$B$6:$B$217, 0), MATCH('Calc Pitcher (Active)'!K$1, 'All P'!$G$5:$AM$5, 0))</f>
        <v>3.81</v>
      </c>
      <c r="L42">
        <f>INDEX('All P'!$G$6:$AM$217, MATCH('Calc Pitcher (Active)'!$B42, 'All P'!$B$6:$B$217, 0), MATCH('Calc Pitcher (Active)'!L$1, 'All P'!$G$5:$AM$5, 0))</f>
        <v>1.0109999999999999</v>
      </c>
      <c r="M42">
        <f>INDEX('All P'!$G$6:$AM$217, MATCH('Calc Pitcher (Active)'!$B42, 'All P'!$B$6:$B$217, 0), MATCH('Calc Pitcher (Active)'!M$1, 'All P'!$G$5:$AM$5, 0))</f>
        <v>7.4</v>
      </c>
      <c r="N42">
        <f>INDEX('All P'!$G$6:$AM$217, MATCH('Calc Pitcher (Active)'!$B42, 'All P'!$B$6:$B$217, 0), MATCH('Calc Pitcher (Active)'!N$1, 'All P'!$G$5:$AM$5, 0))</f>
        <v>1.7</v>
      </c>
      <c r="O42">
        <f t="shared" si="0"/>
        <v>1306.60550039742</v>
      </c>
      <c r="P42">
        <f>H42*'Coef Pitcher'!B$2</f>
        <v>167.042009835866</v>
      </c>
      <c r="Q42">
        <f>I42*'Coef Pitcher'!C$2</f>
        <v>971.34422944197729</v>
      </c>
      <c r="R42">
        <f>J42*'Coef Pitcher'!D$2</f>
        <v>-245.43425404194491</v>
      </c>
      <c r="S42">
        <f>K42*'Coef Pitcher'!E$2</f>
        <v>-1249.0646195549937</v>
      </c>
      <c r="T42">
        <f>L42*'Coef Pitcher'!F$2</f>
        <v>9703.5318615261294</v>
      </c>
      <c r="U42">
        <f>M42*'Coef Pitcher'!G$2</f>
        <v>-9539.5098438872847</v>
      </c>
      <c r="V42">
        <f>N42*'Coef Pitcher'!H$2</f>
        <v>-1780.091561423867</v>
      </c>
      <c r="W42">
        <f t="shared" si="1"/>
        <v>-665.57667770669786</v>
      </c>
      <c r="X42" s="11">
        <f t="shared" si="2"/>
        <v>8.7845918578218276E-290</v>
      </c>
    </row>
    <row r="43" spans="1:24" x14ac:dyDescent="0.45">
      <c r="A43">
        <f>'All P'!A47</f>
        <v>42</v>
      </c>
      <c r="B43" t="str">
        <f>'All P'!B47</f>
        <v>Luis Castillo</v>
      </c>
      <c r="C43">
        <f>'All P'!C47</f>
        <v>2024</v>
      </c>
      <c r="D43">
        <f>'All P'!D47</f>
        <v>31</v>
      </c>
      <c r="E43" t="str">
        <f>'All P'!E47</f>
        <v>SEA</v>
      </c>
      <c r="F43" t="str">
        <f>'All P'!F47</f>
        <v>AL</v>
      </c>
      <c r="G43">
        <f>'Coef Pitcher'!$A$2</f>
        <v>1306.60550039742</v>
      </c>
      <c r="H43">
        <f>INDEX('All P'!$G$6:$AM$217, MATCH('Calc Pitcher (Active)'!$B43, 'All P'!$B$6:$B$217, 0), MATCH('Calc Pitcher (Active)'!H$1, 'All P'!$G$5:$AM$5, 0))</f>
        <v>5</v>
      </c>
      <c r="I43">
        <f>INDEX('All P'!$G$6:$AM$217, MATCH('Calc Pitcher (Active)'!$B43, 'All P'!$B$6:$B$217, 0), MATCH('Calc Pitcher (Active)'!I$1, 'All P'!$G$5:$AM$5, 0))</f>
        <v>3.28</v>
      </c>
      <c r="J43">
        <f>INDEX('All P'!$G$6:$AM$217, MATCH('Calc Pitcher (Active)'!$B43, 'All P'!$B$6:$B$217, 0), MATCH('Calc Pitcher (Active)'!J$1, 'All P'!$G$5:$AM$5, 0))</f>
        <v>92</v>
      </c>
      <c r="K43">
        <f>INDEX('All P'!$G$6:$AM$217, MATCH('Calc Pitcher (Active)'!$B43, 'All P'!$B$6:$B$217, 0), MATCH('Calc Pitcher (Active)'!K$1, 'All P'!$G$5:$AM$5, 0))</f>
        <v>3.71</v>
      </c>
      <c r="L43">
        <f>INDEX('All P'!$G$6:$AM$217, MATCH('Calc Pitcher (Active)'!$B43, 'All P'!$B$6:$B$217, 0), MATCH('Calc Pitcher (Active)'!L$1, 'All P'!$G$5:$AM$5, 0))</f>
        <v>1.1919999999999999</v>
      </c>
      <c r="M43">
        <f>INDEX('All P'!$G$6:$AM$217, MATCH('Calc Pitcher (Active)'!$B43, 'All P'!$B$6:$B$217, 0), MATCH('Calc Pitcher (Active)'!M$1, 'All P'!$G$5:$AM$5, 0))</f>
        <v>8.3000000000000007</v>
      </c>
      <c r="N43">
        <f>INDEX('All P'!$G$6:$AM$217, MATCH('Calc Pitcher (Active)'!$B43, 'All P'!$B$6:$B$217, 0), MATCH('Calc Pitcher (Active)'!N$1, 'All P'!$G$5:$AM$5, 0))</f>
        <v>2.4</v>
      </c>
      <c r="O43">
        <f t="shared" si="0"/>
        <v>1306.60550039742</v>
      </c>
      <c r="P43">
        <f>H43*'Coef Pitcher'!B$2</f>
        <v>208.8025122948325</v>
      </c>
      <c r="Q43">
        <f>I43*'Coef Pitcher'!C$2</f>
        <v>897.46734438582689</v>
      </c>
      <c r="R43">
        <f>J43*'Coef Pitcher'!D$2</f>
        <v>-259.53967094090723</v>
      </c>
      <c r="S43">
        <f>K43*'Coef Pitcher'!E$2</f>
        <v>-1216.2807712727104</v>
      </c>
      <c r="T43">
        <f>L43*'Coef Pitcher'!F$2</f>
        <v>11440.761601324577</v>
      </c>
      <c r="U43">
        <f>M43*'Coef Pitcher'!G$2</f>
        <v>-10699.720500576279</v>
      </c>
      <c r="V43">
        <f>N43*'Coef Pitcher'!H$2</f>
        <v>-2513.0704396572241</v>
      </c>
      <c r="W43">
        <f t="shared" si="1"/>
        <v>-834.97442404446383</v>
      </c>
      <c r="X43" s="11">
        <f t="shared" si="2"/>
        <v>0</v>
      </c>
    </row>
    <row r="44" spans="1:24" x14ac:dyDescent="0.45">
      <c r="A44">
        <f>'All P'!A48</f>
        <v>43</v>
      </c>
      <c r="B44" t="str">
        <f>'All P'!B48</f>
        <v>Joe Ryan</v>
      </c>
      <c r="C44">
        <f>'All P'!C48</f>
        <v>2024</v>
      </c>
      <c r="D44">
        <f>'All P'!D48</f>
        <v>28</v>
      </c>
      <c r="E44" t="str">
        <f>'All P'!E48</f>
        <v>MIN</v>
      </c>
      <c r="F44" t="str">
        <f>'All P'!F48</f>
        <v>AL</v>
      </c>
      <c r="G44">
        <f>'Coef Pitcher'!$A$2</f>
        <v>1306.60550039742</v>
      </c>
      <c r="H44">
        <f>INDEX('All P'!$G$6:$AM$217, MATCH('Calc Pitcher (Active)'!$B44, 'All P'!$B$6:$B$217, 0), MATCH('Calc Pitcher (Active)'!H$1, 'All P'!$G$5:$AM$5, 0))</f>
        <v>5</v>
      </c>
      <c r="I44">
        <f>INDEX('All P'!$G$6:$AM$217, MATCH('Calc Pitcher (Active)'!$B44, 'All P'!$B$6:$B$217, 0), MATCH('Calc Pitcher (Active)'!I$1, 'All P'!$G$5:$AM$5, 0))</f>
        <v>3.38</v>
      </c>
      <c r="J44">
        <f>INDEX('All P'!$G$6:$AM$217, MATCH('Calc Pitcher (Active)'!$B44, 'All P'!$B$6:$B$217, 0), MATCH('Calc Pitcher (Active)'!J$1, 'All P'!$G$5:$AM$5, 0))</f>
        <v>95</v>
      </c>
      <c r="K44">
        <f>INDEX('All P'!$G$6:$AM$217, MATCH('Calc Pitcher (Active)'!$B44, 'All P'!$B$6:$B$217, 0), MATCH('Calc Pitcher (Active)'!K$1, 'All P'!$G$5:$AM$5, 0))</f>
        <v>3.49</v>
      </c>
      <c r="L44">
        <f>INDEX('All P'!$G$6:$AM$217, MATCH('Calc Pitcher (Active)'!$B44, 'All P'!$B$6:$B$217, 0), MATCH('Calc Pitcher (Active)'!L$1, 'All P'!$G$5:$AM$5, 0))</f>
        <v>1.014</v>
      </c>
      <c r="M44">
        <f>INDEX('All P'!$G$6:$AM$217, MATCH('Calc Pitcher (Active)'!$B44, 'All P'!$B$6:$B$217, 0), MATCH('Calc Pitcher (Active)'!M$1, 'All P'!$G$5:$AM$5, 0))</f>
        <v>7.8</v>
      </c>
      <c r="N44">
        <f>INDEX('All P'!$G$6:$AM$217, MATCH('Calc Pitcher (Active)'!$B44, 'All P'!$B$6:$B$217, 0), MATCH('Calc Pitcher (Active)'!N$1, 'All P'!$G$5:$AM$5, 0))</f>
        <v>1.4</v>
      </c>
      <c r="O44">
        <f t="shared" si="0"/>
        <v>1306.60550039742</v>
      </c>
      <c r="P44">
        <f>H44*'Coef Pitcher'!B$2</f>
        <v>208.8025122948325</v>
      </c>
      <c r="Q44">
        <f>I44*'Coef Pitcher'!C$2</f>
        <v>924.8291536658827</v>
      </c>
      <c r="R44">
        <f>J44*'Coef Pitcher'!D$2</f>
        <v>-268.00292108028464</v>
      </c>
      <c r="S44">
        <f>K44*'Coef Pitcher'!E$2</f>
        <v>-1144.1563050516872</v>
      </c>
      <c r="T44">
        <f>L44*'Coef Pitcher'!F$2</f>
        <v>9732.3257246167123</v>
      </c>
      <c r="U44">
        <f>M44*'Coef Pitcher'!G$2</f>
        <v>-10055.159024637947</v>
      </c>
      <c r="V44">
        <f>N44*'Coef Pitcher'!H$2</f>
        <v>-1465.957756466714</v>
      </c>
      <c r="W44">
        <f t="shared" si="1"/>
        <v>-760.7131162617859</v>
      </c>
      <c r="X44" s="11">
        <f t="shared" si="2"/>
        <v>0</v>
      </c>
    </row>
    <row r="45" spans="1:24" x14ac:dyDescent="0.45">
      <c r="A45">
        <f>'All P'!A49</f>
        <v>44</v>
      </c>
      <c r="B45" t="str">
        <f>'All P'!B49</f>
        <v>Bryce Miller</v>
      </c>
      <c r="C45">
        <f>'All P'!C49</f>
        <v>2024</v>
      </c>
      <c r="D45">
        <f>'All P'!D49</f>
        <v>25</v>
      </c>
      <c r="E45" t="str">
        <f>'All P'!E49</f>
        <v>SEA</v>
      </c>
      <c r="F45" t="str">
        <f>'All P'!F49</f>
        <v>AL</v>
      </c>
      <c r="G45">
        <f>'Coef Pitcher'!$A$2</f>
        <v>1306.60550039742</v>
      </c>
      <c r="H45">
        <f>INDEX('All P'!$G$6:$AM$217, MATCH('Calc Pitcher (Active)'!$B45, 'All P'!$B$6:$B$217, 0), MATCH('Calc Pitcher (Active)'!H$1, 'All P'!$G$5:$AM$5, 0))</f>
        <v>6</v>
      </c>
      <c r="I45">
        <f>INDEX('All P'!$G$6:$AM$217, MATCH('Calc Pitcher (Active)'!$B45, 'All P'!$B$6:$B$217, 0), MATCH('Calc Pitcher (Active)'!I$1, 'All P'!$G$5:$AM$5, 0))</f>
        <v>3.18</v>
      </c>
      <c r="J45">
        <f>INDEX('All P'!$G$6:$AM$217, MATCH('Calc Pitcher (Active)'!$B45, 'All P'!$B$6:$B$217, 0), MATCH('Calc Pitcher (Active)'!J$1, 'All P'!$G$5:$AM$5, 0))</f>
        <v>87</v>
      </c>
      <c r="K45">
        <f>INDEX('All P'!$G$6:$AM$217, MATCH('Calc Pitcher (Active)'!$B45, 'All P'!$B$6:$B$217, 0), MATCH('Calc Pitcher (Active)'!K$1, 'All P'!$G$5:$AM$5, 0))</f>
        <v>3.97</v>
      </c>
      <c r="L45">
        <f>INDEX('All P'!$G$6:$AM$217, MATCH('Calc Pitcher (Active)'!$B45, 'All P'!$B$6:$B$217, 0), MATCH('Calc Pitcher (Active)'!L$1, 'All P'!$G$5:$AM$5, 0))</f>
        <v>0.96199999999999997</v>
      </c>
      <c r="M45">
        <f>INDEX('All P'!$G$6:$AM$217, MATCH('Calc Pitcher (Active)'!$B45, 'All P'!$B$6:$B$217, 0), MATCH('Calc Pitcher (Active)'!M$1, 'All P'!$G$5:$AM$5, 0))</f>
        <v>6.2</v>
      </c>
      <c r="N45">
        <f>INDEX('All P'!$G$6:$AM$217, MATCH('Calc Pitcher (Active)'!$B45, 'All P'!$B$6:$B$217, 0), MATCH('Calc Pitcher (Active)'!N$1, 'All P'!$G$5:$AM$5, 0))</f>
        <v>2.4</v>
      </c>
      <c r="O45">
        <f t="shared" si="0"/>
        <v>1306.60550039742</v>
      </c>
      <c r="P45">
        <f>H45*'Coef Pitcher'!B$2</f>
        <v>250.563014753799</v>
      </c>
      <c r="Q45">
        <f>I45*'Coef Pitcher'!C$2</f>
        <v>870.10553510577131</v>
      </c>
      <c r="R45">
        <f>J45*'Coef Pitcher'!D$2</f>
        <v>-245.43425404194491</v>
      </c>
      <c r="S45">
        <f>K45*'Coef Pitcher'!E$2</f>
        <v>-1301.5187768066471</v>
      </c>
      <c r="T45">
        <f>L45*'Coef Pitcher'!F$2</f>
        <v>9233.2320977132913</v>
      </c>
      <c r="U45">
        <f>M45*'Coef Pitcher'!G$2</f>
        <v>-7992.562301635292</v>
      </c>
      <c r="V45">
        <f>N45*'Coef Pitcher'!H$2</f>
        <v>-2513.0704396572241</v>
      </c>
      <c r="W45">
        <f t="shared" si="1"/>
        <v>-392.07962417082626</v>
      </c>
      <c r="X45" s="11">
        <f t="shared" si="2"/>
        <v>5.2720892765684618E-171</v>
      </c>
    </row>
    <row r="46" spans="1:24" x14ac:dyDescent="0.45">
      <c r="A46">
        <f>'All P'!A50</f>
        <v>45</v>
      </c>
      <c r="B46" t="str">
        <f>'All P'!B50</f>
        <v>Nestor Cortes</v>
      </c>
      <c r="C46">
        <f>'All P'!C50</f>
        <v>2024</v>
      </c>
      <c r="D46">
        <f>'All P'!D50</f>
        <v>29</v>
      </c>
      <c r="E46" t="str">
        <f>'All P'!E50</f>
        <v>NYY</v>
      </c>
      <c r="F46" t="str">
        <f>'All P'!F50</f>
        <v>AL</v>
      </c>
      <c r="G46">
        <f>'Coef Pitcher'!$A$2</f>
        <v>1306.60550039742</v>
      </c>
      <c r="H46">
        <f>INDEX('All P'!$G$6:$AM$217, MATCH('Calc Pitcher (Active)'!$B46, 'All P'!$B$6:$B$217, 0), MATCH('Calc Pitcher (Active)'!H$1, 'All P'!$G$5:$AM$5, 0))</f>
        <v>4</v>
      </c>
      <c r="I46">
        <f>INDEX('All P'!$G$6:$AM$217, MATCH('Calc Pitcher (Active)'!$B46, 'All P'!$B$6:$B$217, 0), MATCH('Calc Pitcher (Active)'!I$1, 'All P'!$G$5:$AM$5, 0))</f>
        <v>3.3</v>
      </c>
      <c r="J46">
        <f>INDEX('All P'!$G$6:$AM$217, MATCH('Calc Pitcher (Active)'!$B46, 'All P'!$B$6:$B$217, 0), MATCH('Calc Pitcher (Active)'!J$1, 'All P'!$G$5:$AM$5, 0))</f>
        <v>82</v>
      </c>
      <c r="K46">
        <f>INDEX('All P'!$G$6:$AM$217, MATCH('Calc Pitcher (Active)'!$B46, 'All P'!$B$6:$B$217, 0), MATCH('Calc Pitcher (Active)'!K$1, 'All P'!$G$5:$AM$5, 0))</f>
        <v>3.4</v>
      </c>
      <c r="L46">
        <f>INDEX('All P'!$G$6:$AM$217, MATCH('Calc Pitcher (Active)'!$B46, 'All P'!$B$6:$B$217, 0), MATCH('Calc Pitcher (Active)'!L$1, 'All P'!$G$5:$AM$5, 0))</f>
        <v>1.056</v>
      </c>
      <c r="M46">
        <f>INDEX('All P'!$G$6:$AM$217, MATCH('Calc Pitcher (Active)'!$B46, 'All P'!$B$6:$B$217, 0), MATCH('Calc Pitcher (Active)'!M$1, 'All P'!$G$5:$AM$5, 0))</f>
        <v>7.6</v>
      </c>
      <c r="N46">
        <f>INDEX('All P'!$G$6:$AM$217, MATCH('Calc Pitcher (Active)'!$B46, 'All P'!$B$6:$B$217, 0), MATCH('Calc Pitcher (Active)'!N$1, 'All P'!$G$5:$AM$5, 0))</f>
        <v>1.9</v>
      </c>
      <c r="O46">
        <f t="shared" si="0"/>
        <v>1306.60550039742</v>
      </c>
      <c r="P46">
        <f>H46*'Coef Pitcher'!B$2</f>
        <v>167.042009835866</v>
      </c>
      <c r="Q46">
        <f>I46*'Coef Pitcher'!C$2</f>
        <v>902.93970624183805</v>
      </c>
      <c r="R46">
        <f>J46*'Coef Pitcher'!D$2</f>
        <v>-231.32883714298256</v>
      </c>
      <c r="S46">
        <f>K46*'Coef Pitcher'!E$2</f>
        <v>-1114.6508415976321</v>
      </c>
      <c r="T46">
        <f>L46*'Coef Pitcher'!F$2</f>
        <v>10135.439807884861</v>
      </c>
      <c r="U46">
        <f>M46*'Coef Pitcher'!G$2</f>
        <v>-9797.3344342626151</v>
      </c>
      <c r="V46">
        <f>N46*'Coef Pitcher'!H$2</f>
        <v>-1989.514098061969</v>
      </c>
      <c r="W46">
        <f t="shared" si="1"/>
        <v>-620.80118670521369</v>
      </c>
      <c r="X46" s="11">
        <f t="shared" si="2"/>
        <v>2.4517165286637326E-270</v>
      </c>
    </row>
    <row r="47" spans="1:24" x14ac:dyDescent="0.45">
      <c r="A47">
        <f>'All P'!A51</f>
        <v>46</v>
      </c>
      <c r="B47" t="str">
        <f>'All P'!B51</f>
        <v>Cristopher Sánchez</v>
      </c>
      <c r="C47">
        <f>'All P'!C51</f>
        <v>2024</v>
      </c>
      <c r="D47">
        <f>'All P'!D51</f>
        <v>27</v>
      </c>
      <c r="E47" t="str">
        <f>'All P'!E51</f>
        <v>PHI</v>
      </c>
      <c r="F47" t="str">
        <f>'All P'!F51</f>
        <v>NL</v>
      </c>
      <c r="G47">
        <f>'Coef Pitcher'!$A$2</f>
        <v>1306.60550039742</v>
      </c>
      <c r="H47">
        <f>INDEX('All P'!$G$6:$AM$217, MATCH('Calc Pitcher (Active)'!$B47, 'All P'!$B$6:$B$217, 0), MATCH('Calc Pitcher (Active)'!H$1, 'All P'!$G$5:$AM$5, 0))</f>
        <v>4</v>
      </c>
      <c r="I47">
        <f>INDEX('All P'!$G$6:$AM$217, MATCH('Calc Pitcher (Active)'!$B47, 'All P'!$B$6:$B$217, 0), MATCH('Calc Pitcher (Active)'!I$1, 'All P'!$G$5:$AM$5, 0))</f>
        <v>2.83</v>
      </c>
      <c r="J47">
        <f>INDEX('All P'!$G$6:$AM$217, MATCH('Calc Pitcher (Active)'!$B47, 'All P'!$B$6:$B$217, 0), MATCH('Calc Pitcher (Active)'!J$1, 'All P'!$G$5:$AM$5, 0))</f>
        <v>69</v>
      </c>
      <c r="K47">
        <f>INDEX('All P'!$G$6:$AM$217, MATCH('Calc Pitcher (Active)'!$B47, 'All P'!$B$6:$B$217, 0), MATCH('Calc Pitcher (Active)'!K$1, 'All P'!$G$5:$AM$5, 0))</f>
        <v>2.5</v>
      </c>
      <c r="L47">
        <f>INDEX('All P'!$G$6:$AM$217, MATCH('Calc Pitcher (Active)'!$B47, 'All P'!$B$6:$B$217, 0), MATCH('Calc Pitcher (Active)'!L$1, 'All P'!$G$5:$AM$5, 0))</f>
        <v>1.3919999999999999</v>
      </c>
      <c r="M47">
        <f>INDEX('All P'!$G$6:$AM$217, MATCH('Calc Pitcher (Active)'!$B47, 'All P'!$B$6:$B$217, 0), MATCH('Calc Pitcher (Active)'!M$1, 'All P'!$G$5:$AM$5, 0))</f>
        <v>9.5</v>
      </c>
      <c r="N47">
        <f>INDEX('All P'!$G$6:$AM$217, MATCH('Calc Pitcher (Active)'!$B47, 'All P'!$B$6:$B$217, 0), MATCH('Calc Pitcher (Active)'!N$1, 'All P'!$G$5:$AM$5, 0))</f>
        <v>3</v>
      </c>
      <c r="O47">
        <f t="shared" si="0"/>
        <v>1306.60550039742</v>
      </c>
      <c r="P47">
        <f>H47*'Coef Pitcher'!B$2</f>
        <v>167.042009835866</v>
      </c>
      <c r="Q47">
        <f>I47*'Coef Pitcher'!C$2</f>
        <v>774.33920262557638</v>
      </c>
      <c r="R47">
        <f>J47*'Coef Pitcher'!D$2</f>
        <v>-194.65475320568044</v>
      </c>
      <c r="S47">
        <f>K47*'Coef Pitcher'!E$2</f>
        <v>-819.59620705708244</v>
      </c>
      <c r="T47">
        <f>L47*'Coef Pitcher'!F$2</f>
        <v>13360.352474030042</v>
      </c>
      <c r="U47">
        <f>M47*'Coef Pitcher'!G$2</f>
        <v>-12246.668042828269</v>
      </c>
      <c r="V47">
        <f>N47*'Coef Pitcher'!H$2</f>
        <v>-3141.3380495715301</v>
      </c>
      <c r="W47">
        <f t="shared" si="1"/>
        <v>-793.91786577365747</v>
      </c>
      <c r="X47" s="11">
        <f t="shared" si="2"/>
        <v>0</v>
      </c>
    </row>
    <row r="48" spans="1:24" x14ac:dyDescent="0.45">
      <c r="A48">
        <f>'All P'!A52</f>
        <v>47</v>
      </c>
      <c r="B48" t="str">
        <f>'All P'!B52</f>
        <v>Zack Littell</v>
      </c>
      <c r="C48">
        <f>'All P'!C52</f>
        <v>2024</v>
      </c>
      <c r="D48">
        <f>'All P'!D52</f>
        <v>28</v>
      </c>
      <c r="E48" t="str">
        <f>'All P'!E52</f>
        <v>TBR</v>
      </c>
      <c r="F48" t="str">
        <f>'All P'!F52</f>
        <v>AL</v>
      </c>
      <c r="G48">
        <f>'Coef Pitcher'!$A$2</f>
        <v>1306.60550039742</v>
      </c>
      <c r="H48">
        <f>INDEX('All P'!$G$6:$AM$217, MATCH('Calc Pitcher (Active)'!$B48, 'All P'!$B$6:$B$217, 0), MATCH('Calc Pitcher (Active)'!H$1, 'All P'!$G$5:$AM$5, 0))</f>
        <v>2</v>
      </c>
      <c r="I48">
        <f>INDEX('All P'!$G$6:$AM$217, MATCH('Calc Pitcher (Active)'!$B48, 'All P'!$B$6:$B$217, 0), MATCH('Calc Pitcher (Active)'!I$1, 'All P'!$G$5:$AM$5, 0))</f>
        <v>3.47</v>
      </c>
      <c r="J48">
        <f>INDEX('All P'!$G$6:$AM$217, MATCH('Calc Pitcher (Active)'!$B48, 'All P'!$B$6:$B$217, 0), MATCH('Calc Pitcher (Active)'!J$1, 'All P'!$G$5:$AM$5, 0))</f>
        <v>79</v>
      </c>
      <c r="K48">
        <f>INDEX('All P'!$G$6:$AM$217, MATCH('Calc Pitcher (Active)'!$B48, 'All P'!$B$6:$B$217, 0), MATCH('Calc Pitcher (Active)'!K$1, 'All P'!$G$5:$AM$5, 0))</f>
        <v>2.97</v>
      </c>
      <c r="L48">
        <f>INDEX('All P'!$G$6:$AM$217, MATCH('Calc Pitcher (Active)'!$B48, 'All P'!$B$6:$B$217, 0), MATCH('Calc Pitcher (Active)'!L$1, 'All P'!$G$5:$AM$5, 0))</f>
        <v>1.2190000000000001</v>
      </c>
      <c r="M48">
        <f>INDEX('All P'!$G$6:$AM$217, MATCH('Calc Pitcher (Active)'!$B48, 'All P'!$B$6:$B$217, 0), MATCH('Calc Pitcher (Active)'!M$1, 'All P'!$G$5:$AM$5, 0))</f>
        <v>9.5</v>
      </c>
      <c r="N48">
        <f>INDEX('All P'!$G$6:$AM$217, MATCH('Calc Pitcher (Active)'!$B48, 'All P'!$B$6:$B$217, 0), MATCH('Calc Pitcher (Active)'!N$1, 'All P'!$G$5:$AM$5, 0))</f>
        <v>1.4</v>
      </c>
      <c r="O48">
        <f t="shared" si="0"/>
        <v>1306.60550039742</v>
      </c>
      <c r="P48">
        <f>H48*'Coef Pitcher'!B$2</f>
        <v>83.521004917932999</v>
      </c>
      <c r="Q48">
        <f>I48*'Coef Pitcher'!C$2</f>
        <v>949.45478201793287</v>
      </c>
      <c r="R48">
        <f>J48*'Coef Pitcher'!D$2</f>
        <v>-222.86558700360513</v>
      </c>
      <c r="S48">
        <f>K48*'Coef Pitcher'!E$2</f>
        <v>-973.68029398381407</v>
      </c>
      <c r="T48">
        <f>L48*'Coef Pitcher'!F$2</f>
        <v>11699.906369139815</v>
      </c>
      <c r="U48">
        <f>M48*'Coef Pitcher'!G$2</f>
        <v>-12246.668042828269</v>
      </c>
      <c r="V48">
        <f>N48*'Coef Pitcher'!H$2</f>
        <v>-1465.957756466714</v>
      </c>
      <c r="W48">
        <f t="shared" si="1"/>
        <v>-869.6840238093007</v>
      </c>
      <c r="X48" s="11">
        <f t="shared" si="2"/>
        <v>0</v>
      </c>
    </row>
    <row r="49" spans="1:24" x14ac:dyDescent="0.45">
      <c r="A49">
        <f>'All P'!A53</f>
        <v>48</v>
      </c>
      <c r="B49" t="str">
        <f>'All P'!B53</f>
        <v>Colin Rea</v>
      </c>
      <c r="C49">
        <f>'All P'!C53</f>
        <v>2024</v>
      </c>
      <c r="D49">
        <f>'All P'!D53</f>
        <v>33</v>
      </c>
      <c r="E49" t="str">
        <f>'All P'!E53</f>
        <v>MIL</v>
      </c>
      <c r="F49" t="str">
        <f>'All P'!F53</f>
        <v>NL</v>
      </c>
      <c r="G49">
        <f>'Coef Pitcher'!$A$2</f>
        <v>1306.60550039742</v>
      </c>
      <c r="H49">
        <f>INDEX('All P'!$G$6:$AM$217, MATCH('Calc Pitcher (Active)'!$B49, 'All P'!$B$6:$B$217, 0), MATCH('Calc Pitcher (Active)'!H$1, 'All P'!$G$5:$AM$5, 0))</f>
        <v>5</v>
      </c>
      <c r="I49">
        <f>INDEX('All P'!$G$6:$AM$217, MATCH('Calc Pitcher (Active)'!$B49, 'All P'!$B$6:$B$217, 0), MATCH('Calc Pitcher (Active)'!I$1, 'All P'!$G$5:$AM$5, 0))</f>
        <v>3.77</v>
      </c>
      <c r="J49">
        <f>INDEX('All P'!$G$6:$AM$217, MATCH('Calc Pitcher (Active)'!$B49, 'All P'!$B$6:$B$217, 0), MATCH('Calc Pitcher (Active)'!J$1, 'All P'!$G$5:$AM$5, 0))</f>
        <v>52</v>
      </c>
      <c r="K49">
        <f>INDEX('All P'!$G$6:$AM$217, MATCH('Calc Pitcher (Active)'!$B49, 'All P'!$B$6:$B$217, 0), MATCH('Calc Pitcher (Active)'!K$1, 'All P'!$G$5:$AM$5, 0))</f>
        <v>4.59</v>
      </c>
      <c r="L49">
        <f>INDEX('All P'!$G$6:$AM$217, MATCH('Calc Pitcher (Active)'!$B49, 'All P'!$B$6:$B$217, 0), MATCH('Calc Pitcher (Active)'!L$1, 'All P'!$G$5:$AM$5, 0))</f>
        <v>1.341</v>
      </c>
      <c r="M49">
        <f>INDEX('All P'!$G$6:$AM$217, MATCH('Calc Pitcher (Active)'!$B49, 'All P'!$B$6:$B$217, 0), MATCH('Calc Pitcher (Active)'!M$1, 'All P'!$G$5:$AM$5, 0))</f>
        <v>8.9</v>
      </c>
      <c r="N49">
        <f>INDEX('All P'!$G$6:$AM$217, MATCH('Calc Pitcher (Active)'!$B49, 'All P'!$B$6:$B$217, 0), MATCH('Calc Pitcher (Active)'!N$1, 'All P'!$G$5:$AM$5, 0))</f>
        <v>3.2</v>
      </c>
      <c r="O49">
        <f t="shared" si="0"/>
        <v>1306.60550039742</v>
      </c>
      <c r="P49">
        <f>H49*'Coef Pitcher'!B$2</f>
        <v>208.8025122948325</v>
      </c>
      <c r="Q49">
        <f>I49*'Coef Pitcher'!C$2</f>
        <v>1031.5402098580998</v>
      </c>
      <c r="R49">
        <f>J49*'Coef Pitcher'!D$2</f>
        <v>-146.69633574920846</v>
      </c>
      <c r="S49">
        <f>K49*'Coef Pitcher'!E$2</f>
        <v>-1504.7786361568033</v>
      </c>
      <c r="T49">
        <f>L49*'Coef Pitcher'!F$2</f>
        <v>12870.856801490148</v>
      </c>
      <c r="U49">
        <f>M49*'Coef Pitcher'!G$2</f>
        <v>-11473.194271702274</v>
      </c>
      <c r="V49">
        <f>N49*'Coef Pitcher'!H$2</f>
        <v>-3350.7605862096325</v>
      </c>
      <c r="W49">
        <f t="shared" si="1"/>
        <v>-1057.6248057774164</v>
      </c>
      <c r="X49" s="11">
        <f t="shared" si="2"/>
        <v>0</v>
      </c>
    </row>
    <row r="50" spans="1:24" x14ac:dyDescent="0.45">
      <c r="A50">
        <f>'All P'!A54</f>
        <v>49</v>
      </c>
      <c r="B50" t="str">
        <f>'All P'!B54</f>
        <v>Yoshinobu Yamamoto</v>
      </c>
      <c r="C50">
        <f>'All P'!C54</f>
        <v>2024</v>
      </c>
      <c r="D50">
        <f>'All P'!D54</f>
        <v>25</v>
      </c>
      <c r="E50" t="str">
        <f>'All P'!E54</f>
        <v>LAD</v>
      </c>
      <c r="F50" t="str">
        <f>'All P'!F54</f>
        <v>NL</v>
      </c>
      <c r="G50">
        <f>'Coef Pitcher'!$A$2</f>
        <v>1306.60550039742</v>
      </c>
      <c r="H50">
        <f>INDEX('All P'!$G$6:$AM$217, MATCH('Calc Pitcher (Active)'!$B50, 'All P'!$B$6:$B$217, 0), MATCH('Calc Pitcher (Active)'!H$1, 'All P'!$G$5:$AM$5, 0))</f>
        <v>7</v>
      </c>
      <c r="I50">
        <f>INDEX('All P'!$G$6:$AM$217, MATCH('Calc Pitcher (Active)'!$B50, 'All P'!$B$6:$B$217, 0), MATCH('Calc Pitcher (Active)'!I$1, 'All P'!$G$5:$AM$5, 0))</f>
        <v>3.32</v>
      </c>
      <c r="J50">
        <f>INDEX('All P'!$G$6:$AM$217, MATCH('Calc Pitcher (Active)'!$B50, 'All P'!$B$6:$B$217, 0), MATCH('Calc Pitcher (Active)'!J$1, 'All P'!$G$5:$AM$5, 0))</f>
        <v>94</v>
      </c>
      <c r="K50">
        <f>INDEX('All P'!$G$6:$AM$217, MATCH('Calc Pitcher (Active)'!$B50, 'All P'!$B$6:$B$217, 0), MATCH('Calc Pitcher (Active)'!K$1, 'All P'!$G$5:$AM$5, 0))</f>
        <v>2.7</v>
      </c>
      <c r="L50">
        <f>INDEX('All P'!$G$6:$AM$217, MATCH('Calc Pitcher (Active)'!$B50, 'All P'!$B$6:$B$217, 0), MATCH('Calc Pitcher (Active)'!L$1, 'All P'!$G$5:$AM$5, 0))</f>
        <v>1.123</v>
      </c>
      <c r="M50">
        <f>INDEX('All P'!$G$6:$AM$217, MATCH('Calc Pitcher (Active)'!$B50, 'All P'!$B$6:$B$217, 0), MATCH('Calc Pitcher (Active)'!M$1, 'All P'!$G$5:$AM$5, 0))</f>
        <v>8.1999999999999993</v>
      </c>
      <c r="N50">
        <f>INDEX('All P'!$G$6:$AM$217, MATCH('Calc Pitcher (Active)'!$B50, 'All P'!$B$6:$B$217, 0), MATCH('Calc Pitcher (Active)'!N$1, 'All P'!$G$5:$AM$5, 0))</f>
        <v>1.9</v>
      </c>
      <c r="O50">
        <f t="shared" si="0"/>
        <v>1306.60550039742</v>
      </c>
      <c r="P50">
        <f>H50*'Coef Pitcher'!B$2</f>
        <v>292.32351721276552</v>
      </c>
      <c r="Q50">
        <f>I50*'Coef Pitcher'!C$2</f>
        <v>908.41206809784921</v>
      </c>
      <c r="R50">
        <f>J50*'Coef Pitcher'!D$2</f>
        <v>-265.18183770049217</v>
      </c>
      <c r="S50">
        <f>K50*'Coef Pitcher'!E$2</f>
        <v>-885.16390362164907</v>
      </c>
      <c r="T50">
        <f>L50*'Coef Pitcher'!F$2</f>
        <v>10778.50275024119</v>
      </c>
      <c r="U50">
        <f>M50*'Coef Pitcher'!G$2</f>
        <v>-10570.80820538861</v>
      </c>
      <c r="V50">
        <f>N50*'Coef Pitcher'!H$2</f>
        <v>-1989.514098061969</v>
      </c>
      <c r="W50">
        <f t="shared" si="1"/>
        <v>-424.8242088234947</v>
      </c>
      <c r="X50" s="11">
        <f t="shared" si="2"/>
        <v>3.1709568266454583E-185</v>
      </c>
    </row>
    <row r="51" spans="1:24" x14ac:dyDescent="0.45">
      <c r="A51">
        <f>'All P'!A55</f>
        <v>50</v>
      </c>
      <c r="B51" t="str">
        <f>'All P'!B55</f>
        <v>José Soriano</v>
      </c>
      <c r="C51">
        <f>'All P'!C55</f>
        <v>2024</v>
      </c>
      <c r="D51">
        <f>'All P'!D55</f>
        <v>25</v>
      </c>
      <c r="E51" t="str">
        <f>'All P'!E55</f>
        <v>LAA</v>
      </c>
      <c r="F51" t="str">
        <f>'All P'!F55</f>
        <v>AL</v>
      </c>
      <c r="G51">
        <f>'Coef Pitcher'!$A$2</f>
        <v>1306.60550039742</v>
      </c>
      <c r="H51">
        <f>INDEX('All P'!$G$6:$AM$217, MATCH('Calc Pitcher (Active)'!$B51, 'All P'!$B$6:$B$217, 0), MATCH('Calc Pitcher (Active)'!H$1, 'All P'!$G$5:$AM$5, 0))</f>
        <v>2</v>
      </c>
      <c r="I51">
        <f>INDEX('All P'!$G$6:$AM$217, MATCH('Calc Pitcher (Active)'!$B51, 'All P'!$B$6:$B$217, 0), MATCH('Calc Pitcher (Active)'!I$1, 'All P'!$G$5:$AM$5, 0))</f>
        <v>3.86</v>
      </c>
      <c r="J51">
        <f>INDEX('All P'!$G$6:$AM$217, MATCH('Calc Pitcher (Active)'!$B51, 'All P'!$B$6:$B$217, 0), MATCH('Calc Pitcher (Active)'!J$1, 'All P'!$G$5:$AM$5, 0))</f>
        <v>67</v>
      </c>
      <c r="K51">
        <f>INDEX('All P'!$G$6:$AM$217, MATCH('Calc Pitcher (Active)'!$B51, 'All P'!$B$6:$B$217, 0), MATCH('Calc Pitcher (Active)'!K$1, 'All P'!$G$5:$AM$5, 0))</f>
        <v>3.9</v>
      </c>
      <c r="L51">
        <f>INDEX('All P'!$G$6:$AM$217, MATCH('Calc Pitcher (Active)'!$B51, 'All P'!$B$6:$B$217, 0), MATCH('Calc Pitcher (Active)'!L$1, 'All P'!$G$5:$AM$5, 0))</f>
        <v>1.2170000000000001</v>
      </c>
      <c r="M51">
        <f>INDEX('All P'!$G$6:$AM$217, MATCH('Calc Pitcher (Active)'!$B51, 'All P'!$B$6:$B$217, 0), MATCH('Calc Pitcher (Active)'!M$1, 'All P'!$G$5:$AM$5, 0))</f>
        <v>7.1</v>
      </c>
      <c r="N51">
        <f>INDEX('All P'!$G$6:$AM$217, MATCH('Calc Pitcher (Active)'!$B51, 'All P'!$B$6:$B$217, 0), MATCH('Calc Pitcher (Active)'!N$1, 'All P'!$G$5:$AM$5, 0))</f>
        <v>3.9</v>
      </c>
      <c r="O51">
        <f t="shared" si="0"/>
        <v>1306.60550039742</v>
      </c>
      <c r="P51">
        <f>H51*'Coef Pitcher'!B$2</f>
        <v>83.521004917932999</v>
      </c>
      <c r="Q51">
        <f>I51*'Coef Pitcher'!C$2</f>
        <v>1056.16583821015</v>
      </c>
      <c r="R51">
        <f>J51*'Coef Pitcher'!D$2</f>
        <v>-189.0125864460955</v>
      </c>
      <c r="S51">
        <f>K51*'Coef Pitcher'!E$2</f>
        <v>-1278.5700830090486</v>
      </c>
      <c r="T51">
        <f>L51*'Coef Pitcher'!F$2</f>
        <v>11680.71046041276</v>
      </c>
      <c r="U51">
        <f>M51*'Coef Pitcher'!G$2</f>
        <v>-9152.7729583242854</v>
      </c>
      <c r="V51">
        <f>N51*'Coef Pitcher'!H$2</f>
        <v>-4083.7394644429892</v>
      </c>
      <c r="W51">
        <f t="shared" si="1"/>
        <v>-577.09228828415644</v>
      </c>
      <c r="X51" s="11">
        <f t="shared" si="2"/>
        <v>2.355069072881868E-251</v>
      </c>
    </row>
    <row r="52" spans="1:24" x14ac:dyDescent="0.45">
      <c r="A52">
        <f>'All P'!A56</f>
        <v>51</v>
      </c>
      <c r="B52" t="str">
        <f>'All P'!B56</f>
        <v>Tanner Bibee</v>
      </c>
      <c r="C52">
        <f>'All P'!C56</f>
        <v>2024</v>
      </c>
      <c r="D52">
        <f>'All P'!D56</f>
        <v>25</v>
      </c>
      <c r="E52" t="str">
        <f>'All P'!E56</f>
        <v>CLE</v>
      </c>
      <c r="F52" t="str">
        <f>'All P'!F56</f>
        <v>AL</v>
      </c>
      <c r="G52">
        <f>'Coef Pitcher'!$A$2</f>
        <v>1306.60550039742</v>
      </c>
      <c r="H52">
        <f>INDEX('All P'!$G$6:$AM$217, MATCH('Calc Pitcher (Active)'!$B52, 'All P'!$B$6:$B$217, 0), MATCH('Calc Pitcher (Active)'!H$1, 'All P'!$G$5:$AM$5, 0))</f>
        <v>5</v>
      </c>
      <c r="I52">
        <f>INDEX('All P'!$G$6:$AM$217, MATCH('Calc Pitcher (Active)'!$B52, 'All P'!$B$6:$B$217, 0), MATCH('Calc Pitcher (Active)'!I$1, 'All P'!$G$5:$AM$5, 0))</f>
        <v>3.74</v>
      </c>
      <c r="J52">
        <f>INDEX('All P'!$G$6:$AM$217, MATCH('Calc Pitcher (Active)'!$B52, 'All P'!$B$6:$B$217, 0), MATCH('Calc Pitcher (Active)'!J$1, 'All P'!$G$5:$AM$5, 0))</f>
        <v>85</v>
      </c>
      <c r="K52">
        <f>INDEX('All P'!$G$6:$AM$217, MATCH('Calc Pitcher (Active)'!$B52, 'All P'!$B$6:$B$217, 0), MATCH('Calc Pitcher (Active)'!K$1, 'All P'!$G$5:$AM$5, 0))</f>
        <v>3.59</v>
      </c>
      <c r="L52">
        <f>INDEX('All P'!$G$6:$AM$217, MATCH('Calc Pitcher (Active)'!$B52, 'All P'!$B$6:$B$217, 0), MATCH('Calc Pitcher (Active)'!L$1, 'All P'!$G$5:$AM$5, 0))</f>
        <v>1.169</v>
      </c>
      <c r="M52">
        <f>INDEX('All P'!$G$6:$AM$217, MATCH('Calc Pitcher (Active)'!$B52, 'All P'!$B$6:$B$217, 0), MATCH('Calc Pitcher (Active)'!M$1, 'All P'!$G$5:$AM$5, 0))</f>
        <v>8</v>
      </c>
      <c r="N52">
        <f>INDEX('All P'!$G$6:$AM$217, MATCH('Calc Pitcher (Active)'!$B52, 'All P'!$B$6:$B$217, 0), MATCH('Calc Pitcher (Active)'!N$1, 'All P'!$G$5:$AM$5, 0))</f>
        <v>2.5</v>
      </c>
      <c r="O52">
        <f t="shared" si="0"/>
        <v>1306.60550039742</v>
      </c>
      <c r="P52">
        <f>H52*'Coef Pitcher'!B$2</f>
        <v>208.8025122948325</v>
      </c>
      <c r="Q52">
        <f>I52*'Coef Pitcher'!C$2</f>
        <v>1023.3316670740833</v>
      </c>
      <c r="R52">
        <f>J52*'Coef Pitcher'!D$2</f>
        <v>-239.79208728235997</v>
      </c>
      <c r="S52">
        <f>K52*'Coef Pitcher'!E$2</f>
        <v>-1176.9401533339703</v>
      </c>
      <c r="T52">
        <f>L52*'Coef Pitcher'!F$2</f>
        <v>11220.008650963449</v>
      </c>
      <c r="U52">
        <f>M52*'Coef Pitcher'!G$2</f>
        <v>-10312.98361501328</v>
      </c>
      <c r="V52">
        <f>N52*'Coef Pitcher'!H$2</f>
        <v>-2617.7817079762754</v>
      </c>
      <c r="W52">
        <f t="shared" si="1"/>
        <v>-588.7492328761</v>
      </c>
      <c r="X52" s="11">
        <f t="shared" si="2"/>
        <v>2.0391864522036666E-256</v>
      </c>
    </row>
    <row r="53" spans="1:24" x14ac:dyDescent="0.45">
      <c r="A53">
        <f>'All P'!A57</f>
        <v>52</v>
      </c>
      <c r="B53" t="str">
        <f>'All P'!B57</f>
        <v>Luis Severino</v>
      </c>
      <c r="C53">
        <f>'All P'!C57</f>
        <v>2024</v>
      </c>
      <c r="D53">
        <f>'All P'!D57</f>
        <v>30</v>
      </c>
      <c r="E53" t="str">
        <f>'All P'!E57</f>
        <v>NYM</v>
      </c>
      <c r="F53" t="str">
        <f>'All P'!F57</f>
        <v>NL</v>
      </c>
      <c r="G53">
        <f>'Coef Pitcher'!$A$2</f>
        <v>1306.60550039742</v>
      </c>
      <c r="H53">
        <f>INDEX('All P'!$G$6:$AM$217, MATCH('Calc Pitcher (Active)'!$B53, 'All P'!$B$6:$B$217, 0), MATCH('Calc Pitcher (Active)'!H$1, 'All P'!$G$5:$AM$5, 0))</f>
        <v>4</v>
      </c>
      <c r="I53">
        <f>INDEX('All P'!$G$6:$AM$217, MATCH('Calc Pitcher (Active)'!$B53, 'All P'!$B$6:$B$217, 0), MATCH('Calc Pitcher (Active)'!I$1, 'All P'!$G$5:$AM$5, 0))</f>
        <v>3.52</v>
      </c>
      <c r="J53">
        <f>INDEX('All P'!$G$6:$AM$217, MATCH('Calc Pitcher (Active)'!$B53, 'All P'!$B$6:$B$217, 0), MATCH('Calc Pitcher (Active)'!J$1, 'All P'!$G$5:$AM$5, 0))</f>
        <v>67</v>
      </c>
      <c r="K53">
        <f>INDEX('All P'!$G$6:$AM$217, MATCH('Calc Pitcher (Active)'!$B53, 'All P'!$B$6:$B$217, 0), MATCH('Calc Pitcher (Active)'!K$1, 'All P'!$G$5:$AM$5, 0))</f>
        <v>3.93</v>
      </c>
      <c r="L53">
        <f>INDEX('All P'!$G$6:$AM$217, MATCH('Calc Pitcher (Active)'!$B53, 'All P'!$B$6:$B$217, 0), MATCH('Calc Pitcher (Active)'!L$1, 'All P'!$G$5:$AM$5, 0))</f>
        <v>1.1719999999999999</v>
      </c>
      <c r="M53">
        <f>INDEX('All P'!$G$6:$AM$217, MATCH('Calc Pitcher (Active)'!$B53, 'All P'!$B$6:$B$217, 0), MATCH('Calc Pitcher (Active)'!M$1, 'All P'!$G$5:$AM$5, 0))</f>
        <v>6.8</v>
      </c>
      <c r="N53">
        <f>INDEX('All P'!$G$6:$AM$217, MATCH('Calc Pitcher (Active)'!$B53, 'All P'!$B$6:$B$217, 0), MATCH('Calc Pitcher (Active)'!N$1, 'All P'!$G$5:$AM$5, 0))</f>
        <v>3.8</v>
      </c>
      <c r="O53">
        <f t="shared" si="0"/>
        <v>1306.60550039742</v>
      </c>
      <c r="P53">
        <f>H53*'Coef Pitcher'!B$2</f>
        <v>167.042009835866</v>
      </c>
      <c r="Q53">
        <f>I53*'Coef Pitcher'!C$2</f>
        <v>963.13568665796072</v>
      </c>
      <c r="R53">
        <f>J53*'Coef Pitcher'!D$2</f>
        <v>-189.0125864460955</v>
      </c>
      <c r="S53">
        <f>K53*'Coef Pitcher'!E$2</f>
        <v>-1288.4052374937337</v>
      </c>
      <c r="T53">
        <f>L53*'Coef Pitcher'!F$2</f>
        <v>11248.802514054029</v>
      </c>
      <c r="U53">
        <f>M53*'Coef Pitcher'!G$2</f>
        <v>-8766.0360727612879</v>
      </c>
      <c r="V53">
        <f>N53*'Coef Pitcher'!H$2</f>
        <v>-3979.028196123938</v>
      </c>
      <c r="W53">
        <f t="shared" si="1"/>
        <v>-536.89638187978017</v>
      </c>
      <c r="X53" s="11">
        <f t="shared" si="2"/>
        <v>6.7431682471914874E-234</v>
      </c>
    </row>
    <row r="54" spans="1:24" x14ac:dyDescent="0.45">
      <c r="A54">
        <f>'All P'!A58</f>
        <v>53</v>
      </c>
      <c r="B54" t="str">
        <f>'All P'!B58</f>
        <v>Kyle Gibson</v>
      </c>
      <c r="C54">
        <f>'All P'!C58</f>
        <v>2024</v>
      </c>
      <c r="D54">
        <f>'All P'!D58</f>
        <v>36</v>
      </c>
      <c r="E54" t="str">
        <f>'All P'!E58</f>
        <v>STL</v>
      </c>
      <c r="F54" t="str">
        <f>'All P'!F58</f>
        <v>NL</v>
      </c>
      <c r="G54">
        <f>'Coef Pitcher'!$A$2</f>
        <v>1306.60550039742</v>
      </c>
      <c r="H54">
        <f>INDEX('All P'!$G$6:$AM$217, MATCH('Calc Pitcher (Active)'!$B54, 'All P'!$B$6:$B$217, 0), MATCH('Calc Pitcher (Active)'!H$1, 'All P'!$G$5:$AM$5, 0))</f>
        <v>5</v>
      </c>
      <c r="I54">
        <f>INDEX('All P'!$G$6:$AM$217, MATCH('Calc Pitcher (Active)'!$B54, 'All P'!$B$6:$B$217, 0), MATCH('Calc Pitcher (Active)'!I$1, 'All P'!$G$5:$AM$5, 0))</f>
        <v>3.6</v>
      </c>
      <c r="J54">
        <f>INDEX('All P'!$G$6:$AM$217, MATCH('Calc Pitcher (Active)'!$B54, 'All P'!$B$6:$B$217, 0), MATCH('Calc Pitcher (Active)'!J$1, 'All P'!$G$5:$AM$5, 0))</f>
        <v>64</v>
      </c>
      <c r="K54">
        <f>INDEX('All P'!$G$6:$AM$217, MATCH('Calc Pitcher (Active)'!$B54, 'All P'!$B$6:$B$217, 0), MATCH('Calc Pitcher (Active)'!K$1, 'All P'!$G$5:$AM$5, 0))</f>
        <v>4.3899999999999997</v>
      </c>
      <c r="L54">
        <f>INDEX('All P'!$G$6:$AM$217, MATCH('Calc Pitcher (Active)'!$B54, 'All P'!$B$6:$B$217, 0), MATCH('Calc Pitcher (Active)'!L$1, 'All P'!$G$5:$AM$5, 0))</f>
        <v>1.2150000000000001</v>
      </c>
      <c r="M54">
        <f>INDEX('All P'!$G$6:$AM$217, MATCH('Calc Pitcher (Active)'!$B54, 'All P'!$B$6:$B$217, 0), MATCH('Calc Pitcher (Active)'!M$1, 'All P'!$G$5:$AM$5, 0))</f>
        <v>7.5</v>
      </c>
      <c r="N54">
        <f>INDEX('All P'!$G$6:$AM$217, MATCH('Calc Pitcher (Active)'!$B54, 'All P'!$B$6:$B$217, 0), MATCH('Calc Pitcher (Active)'!N$1, 'All P'!$G$5:$AM$5, 0))</f>
        <v>3.5</v>
      </c>
      <c r="O54">
        <f t="shared" si="0"/>
        <v>1306.60550039742</v>
      </c>
      <c r="P54">
        <f>H54*'Coef Pitcher'!B$2</f>
        <v>208.8025122948325</v>
      </c>
      <c r="Q54">
        <f>I54*'Coef Pitcher'!C$2</f>
        <v>985.02513408200525</v>
      </c>
      <c r="R54">
        <f>J54*'Coef Pitcher'!D$2</f>
        <v>-180.54933630671809</v>
      </c>
      <c r="S54">
        <f>K54*'Coef Pitcher'!E$2</f>
        <v>-1439.2109395922366</v>
      </c>
      <c r="T54">
        <f>L54*'Coef Pitcher'!F$2</f>
        <v>11661.514551685706</v>
      </c>
      <c r="U54">
        <f>M54*'Coef Pitcher'!G$2</f>
        <v>-9668.4221390749499</v>
      </c>
      <c r="V54">
        <f>N54*'Coef Pitcher'!H$2</f>
        <v>-3664.8943911667852</v>
      </c>
      <c r="W54">
        <f t="shared" si="1"/>
        <v>-791.12910768072516</v>
      </c>
      <c r="X54" s="11">
        <f t="shared" si="2"/>
        <v>0</v>
      </c>
    </row>
    <row r="55" spans="1:24" x14ac:dyDescent="0.45">
      <c r="A55">
        <f>'All P'!A59</f>
        <v>54</v>
      </c>
      <c r="B55" t="str">
        <f>'All P'!B59</f>
        <v>Yusei Kikuchi</v>
      </c>
      <c r="C55">
        <f>'All P'!C59</f>
        <v>2024</v>
      </c>
      <c r="D55">
        <f>'All P'!D59</f>
        <v>33</v>
      </c>
      <c r="E55" t="str">
        <f>'All P'!E59</f>
        <v>TOR</v>
      </c>
      <c r="F55" t="str">
        <f>'All P'!F59</f>
        <v>AL</v>
      </c>
      <c r="G55">
        <f>'Coef Pitcher'!$A$2</f>
        <v>1306.60550039742</v>
      </c>
      <c r="H55">
        <f>INDEX('All P'!$G$6:$AM$217, MATCH('Calc Pitcher (Active)'!$B55, 'All P'!$B$6:$B$217, 0), MATCH('Calc Pitcher (Active)'!H$1, 'All P'!$G$5:$AM$5, 0))</f>
        <v>2</v>
      </c>
      <c r="I55">
        <f>INDEX('All P'!$G$6:$AM$217, MATCH('Calc Pitcher (Active)'!$B55, 'All P'!$B$6:$B$217, 0), MATCH('Calc Pitcher (Active)'!I$1, 'All P'!$G$5:$AM$5, 0))</f>
        <v>3.66</v>
      </c>
      <c r="J55">
        <f>INDEX('All P'!$G$6:$AM$217, MATCH('Calc Pitcher (Active)'!$B55, 'All P'!$B$6:$B$217, 0), MATCH('Calc Pitcher (Active)'!J$1, 'All P'!$G$5:$AM$5, 0))</f>
        <v>79</v>
      </c>
      <c r="K55">
        <f>INDEX('All P'!$G$6:$AM$217, MATCH('Calc Pitcher (Active)'!$B55, 'All P'!$B$6:$B$217, 0), MATCH('Calc Pitcher (Active)'!K$1, 'All P'!$G$5:$AM$5, 0))</f>
        <v>3</v>
      </c>
      <c r="L55">
        <f>INDEX('All P'!$G$6:$AM$217, MATCH('Calc Pitcher (Active)'!$B55, 'All P'!$B$6:$B$217, 0), MATCH('Calc Pitcher (Active)'!L$1, 'All P'!$G$5:$AM$5, 0))</f>
        <v>1.2509999999999999</v>
      </c>
      <c r="M55">
        <f>INDEX('All P'!$G$6:$AM$217, MATCH('Calc Pitcher (Active)'!$B55, 'All P'!$B$6:$B$217, 0), MATCH('Calc Pitcher (Active)'!M$1, 'All P'!$G$5:$AM$5, 0))</f>
        <v>9.4</v>
      </c>
      <c r="N55">
        <f>INDEX('All P'!$G$6:$AM$217, MATCH('Calc Pitcher (Active)'!$B55, 'All P'!$B$6:$B$217, 0), MATCH('Calc Pitcher (Active)'!N$1, 'All P'!$G$5:$AM$5, 0))</f>
        <v>1.9</v>
      </c>
      <c r="O55">
        <f t="shared" si="0"/>
        <v>1306.60550039742</v>
      </c>
      <c r="P55">
        <f>H55*'Coef Pitcher'!B$2</f>
        <v>83.521004917932999</v>
      </c>
      <c r="Q55">
        <f>I55*'Coef Pitcher'!C$2</f>
        <v>1001.4422196500387</v>
      </c>
      <c r="R55">
        <f>J55*'Coef Pitcher'!D$2</f>
        <v>-222.86558700360513</v>
      </c>
      <c r="S55">
        <f>K55*'Coef Pitcher'!E$2</f>
        <v>-983.51544846849902</v>
      </c>
      <c r="T55">
        <f>L55*'Coef Pitcher'!F$2</f>
        <v>12007.040908772688</v>
      </c>
      <c r="U55">
        <f>M55*'Coef Pitcher'!G$2</f>
        <v>-12117.755747640604</v>
      </c>
      <c r="V55">
        <f>N55*'Coef Pitcher'!H$2</f>
        <v>-1989.514098061969</v>
      </c>
      <c r="W55">
        <f t="shared" si="1"/>
        <v>-915.0412474365985</v>
      </c>
      <c r="X55" s="11">
        <f t="shared" si="2"/>
        <v>0</v>
      </c>
    </row>
    <row r="56" spans="1:24" x14ac:dyDescent="0.45">
      <c r="A56">
        <f>'All P'!A60</f>
        <v>55</v>
      </c>
      <c r="B56" t="str">
        <f>'All P'!B60</f>
        <v>Chris Paddack</v>
      </c>
      <c r="C56">
        <f>'All P'!C60</f>
        <v>2024</v>
      </c>
      <c r="D56">
        <f>'All P'!D60</f>
        <v>28</v>
      </c>
      <c r="E56" t="str">
        <f>'All P'!E60</f>
        <v>MIN</v>
      </c>
      <c r="F56" t="str">
        <f>'All P'!F60</f>
        <v>AL</v>
      </c>
      <c r="G56">
        <f>'Coef Pitcher'!$A$2</f>
        <v>1306.60550039742</v>
      </c>
      <c r="H56">
        <f>INDEX('All P'!$G$6:$AM$217, MATCH('Calc Pitcher (Active)'!$B56, 'All P'!$B$6:$B$217, 0), MATCH('Calc Pitcher (Active)'!H$1, 'All P'!$G$5:$AM$5, 0))</f>
        <v>5</v>
      </c>
      <c r="I56">
        <f>INDEX('All P'!$G$6:$AM$217, MATCH('Calc Pitcher (Active)'!$B56, 'All P'!$B$6:$B$217, 0), MATCH('Calc Pitcher (Active)'!I$1, 'All P'!$G$5:$AM$5, 0))</f>
        <v>4.57</v>
      </c>
      <c r="J56">
        <f>INDEX('All P'!$G$6:$AM$217, MATCH('Calc Pitcher (Active)'!$B56, 'All P'!$B$6:$B$217, 0), MATCH('Calc Pitcher (Active)'!J$1, 'All P'!$G$5:$AM$5, 0))</f>
        <v>67</v>
      </c>
      <c r="K56">
        <f>INDEX('All P'!$G$6:$AM$217, MATCH('Calc Pitcher (Active)'!$B56, 'All P'!$B$6:$B$217, 0), MATCH('Calc Pitcher (Active)'!K$1, 'All P'!$G$5:$AM$5, 0))</f>
        <v>4.3600000000000003</v>
      </c>
      <c r="L56">
        <f>INDEX('All P'!$G$6:$AM$217, MATCH('Calc Pitcher (Active)'!$B56, 'All P'!$B$6:$B$217, 0), MATCH('Calc Pitcher (Active)'!L$1, 'All P'!$G$5:$AM$5, 0))</f>
        <v>1.377</v>
      </c>
      <c r="M56">
        <f>INDEX('All P'!$G$6:$AM$217, MATCH('Calc Pitcher (Active)'!$B56, 'All P'!$B$6:$B$217, 0), MATCH('Calc Pitcher (Active)'!M$1, 'All P'!$G$5:$AM$5, 0))</f>
        <v>10.6</v>
      </c>
      <c r="N56">
        <f>INDEX('All P'!$G$6:$AM$217, MATCH('Calc Pitcher (Active)'!$B56, 'All P'!$B$6:$B$217, 0), MATCH('Calc Pitcher (Active)'!N$1, 'All P'!$G$5:$AM$5, 0))</f>
        <v>1.8</v>
      </c>
      <c r="O56">
        <f t="shared" si="0"/>
        <v>1306.60550039742</v>
      </c>
      <c r="P56">
        <f>H56*'Coef Pitcher'!B$2</f>
        <v>208.8025122948325</v>
      </c>
      <c r="Q56">
        <f>I56*'Coef Pitcher'!C$2</f>
        <v>1250.4346840985456</v>
      </c>
      <c r="R56">
        <f>J56*'Coef Pitcher'!D$2</f>
        <v>-189.0125864460955</v>
      </c>
      <c r="S56">
        <f>K56*'Coef Pitcher'!E$2</f>
        <v>-1429.375785107552</v>
      </c>
      <c r="T56">
        <f>L56*'Coef Pitcher'!F$2</f>
        <v>13216.383158577133</v>
      </c>
      <c r="U56">
        <f>M56*'Coef Pitcher'!G$2</f>
        <v>-13664.703289892595</v>
      </c>
      <c r="V56">
        <f>N56*'Coef Pitcher'!H$2</f>
        <v>-1884.8028297429182</v>
      </c>
      <c r="W56">
        <f t="shared" si="1"/>
        <v>-1185.6686358212291</v>
      </c>
      <c r="X56" s="11">
        <f t="shared" si="2"/>
        <v>0</v>
      </c>
    </row>
    <row r="57" spans="1:24" x14ac:dyDescent="0.45">
      <c r="A57">
        <f>'All P'!A61</f>
        <v>56</v>
      </c>
      <c r="B57" t="str">
        <f>'All P'!B61</f>
        <v>Brandon Pfaadt</v>
      </c>
      <c r="C57">
        <f>'All P'!C61</f>
        <v>2024</v>
      </c>
      <c r="D57">
        <f>'All P'!D61</f>
        <v>25</v>
      </c>
      <c r="E57" t="str">
        <f>'All P'!E61</f>
        <v>ARI</v>
      </c>
      <c r="F57" t="str">
        <f>'All P'!F61</f>
        <v>NL</v>
      </c>
      <c r="G57">
        <f>'Coef Pitcher'!$A$2</f>
        <v>1306.60550039742</v>
      </c>
      <c r="H57">
        <f>INDEX('All P'!$G$6:$AM$217, MATCH('Calc Pitcher (Active)'!$B57, 'All P'!$B$6:$B$217, 0), MATCH('Calc Pitcher (Active)'!H$1, 'All P'!$G$5:$AM$5, 0))</f>
        <v>2</v>
      </c>
      <c r="I57">
        <f>INDEX('All P'!$G$6:$AM$217, MATCH('Calc Pitcher (Active)'!$B57, 'All P'!$B$6:$B$217, 0), MATCH('Calc Pitcher (Active)'!I$1, 'All P'!$G$5:$AM$5, 0))</f>
        <v>4.16</v>
      </c>
      <c r="J57">
        <f>INDEX('All P'!$G$6:$AM$217, MATCH('Calc Pitcher (Active)'!$B57, 'All P'!$B$6:$B$217, 0), MATCH('Calc Pitcher (Active)'!J$1, 'All P'!$G$5:$AM$5, 0))</f>
        <v>78</v>
      </c>
      <c r="K57">
        <f>INDEX('All P'!$G$6:$AM$217, MATCH('Calc Pitcher (Active)'!$B57, 'All P'!$B$6:$B$217, 0), MATCH('Calc Pitcher (Active)'!K$1, 'All P'!$G$5:$AM$5, 0))</f>
        <v>3.25</v>
      </c>
      <c r="L57">
        <f>INDEX('All P'!$G$6:$AM$217, MATCH('Calc Pitcher (Active)'!$B57, 'All P'!$B$6:$B$217, 0), MATCH('Calc Pitcher (Active)'!L$1, 'All P'!$G$5:$AM$5, 0))</f>
        <v>1.075</v>
      </c>
      <c r="M57">
        <f>INDEX('All P'!$G$6:$AM$217, MATCH('Calc Pitcher (Active)'!$B57, 'All P'!$B$6:$B$217, 0), MATCH('Calc Pitcher (Active)'!M$1, 'All P'!$G$5:$AM$5, 0))</f>
        <v>8.1</v>
      </c>
      <c r="N57">
        <f>INDEX('All P'!$G$6:$AM$217, MATCH('Calc Pitcher (Active)'!$B57, 'All P'!$B$6:$B$217, 0), MATCH('Calc Pitcher (Active)'!N$1, 'All P'!$G$5:$AM$5, 0))</f>
        <v>1.6</v>
      </c>
      <c r="O57">
        <f t="shared" si="0"/>
        <v>1306.60550039742</v>
      </c>
      <c r="P57">
        <f>H57*'Coef Pitcher'!B$2</f>
        <v>83.521004917932999</v>
      </c>
      <c r="Q57">
        <f>I57*'Coef Pitcher'!C$2</f>
        <v>1138.2512660503171</v>
      </c>
      <c r="R57">
        <f>J57*'Coef Pitcher'!D$2</f>
        <v>-220.04450362381266</v>
      </c>
      <c r="S57">
        <f>K57*'Coef Pitcher'!E$2</f>
        <v>-1065.4750691742072</v>
      </c>
      <c r="T57">
        <f>L57*'Coef Pitcher'!F$2</f>
        <v>10317.800940791878</v>
      </c>
      <c r="U57">
        <f>M57*'Coef Pitcher'!G$2</f>
        <v>-10441.895910200945</v>
      </c>
      <c r="V57">
        <f>N57*'Coef Pitcher'!H$2</f>
        <v>-1675.3802931048162</v>
      </c>
      <c r="W57">
        <f t="shared" si="1"/>
        <v>-556.61706394623297</v>
      </c>
      <c r="X57" s="11">
        <f t="shared" si="2"/>
        <v>1.8377253027429799E-242</v>
      </c>
    </row>
    <row r="58" spans="1:24" x14ac:dyDescent="0.45">
      <c r="A58">
        <f>'All P'!A62</f>
        <v>57</v>
      </c>
      <c r="B58" t="str">
        <f>'All P'!B62</f>
        <v>George Kirby</v>
      </c>
      <c r="C58">
        <f>'All P'!C62</f>
        <v>2024</v>
      </c>
      <c r="D58">
        <f>'All P'!D62</f>
        <v>26</v>
      </c>
      <c r="E58" t="str">
        <f>'All P'!E62</f>
        <v>SEA</v>
      </c>
      <c r="F58" t="str">
        <f>'All P'!F62</f>
        <v>AL</v>
      </c>
      <c r="G58">
        <f>'Coef Pitcher'!$A$2</f>
        <v>1306.60550039742</v>
      </c>
      <c r="H58">
        <f>INDEX('All P'!$G$6:$AM$217, MATCH('Calc Pitcher (Active)'!$B58, 'All P'!$B$6:$B$217, 0), MATCH('Calc Pitcher (Active)'!H$1, 'All P'!$G$5:$AM$5, 0))</f>
        <v>5</v>
      </c>
      <c r="I58">
        <f>INDEX('All P'!$G$6:$AM$217, MATCH('Calc Pitcher (Active)'!$B58, 'All P'!$B$6:$B$217, 0), MATCH('Calc Pitcher (Active)'!I$1, 'All P'!$G$5:$AM$5, 0))</f>
        <v>4.08</v>
      </c>
      <c r="J58">
        <f>INDEX('All P'!$G$6:$AM$217, MATCH('Calc Pitcher (Active)'!$B58, 'All P'!$B$6:$B$217, 0), MATCH('Calc Pitcher (Active)'!J$1, 'All P'!$G$5:$AM$5, 0))</f>
        <v>80</v>
      </c>
      <c r="K58">
        <f>INDEX('All P'!$G$6:$AM$217, MATCH('Calc Pitcher (Active)'!$B58, 'All P'!$B$6:$B$217, 0), MATCH('Calc Pitcher (Active)'!K$1, 'All P'!$G$5:$AM$5, 0))</f>
        <v>3.35</v>
      </c>
      <c r="L58">
        <f>INDEX('All P'!$G$6:$AM$217, MATCH('Calc Pitcher (Active)'!$B58, 'All P'!$B$6:$B$217, 0), MATCH('Calc Pitcher (Active)'!L$1, 'All P'!$G$5:$AM$5, 0))</f>
        <v>1.024</v>
      </c>
      <c r="M58">
        <f>INDEX('All P'!$G$6:$AM$217, MATCH('Calc Pitcher (Active)'!$B58, 'All P'!$B$6:$B$217, 0), MATCH('Calc Pitcher (Active)'!M$1, 'All P'!$G$5:$AM$5, 0))</f>
        <v>8.4</v>
      </c>
      <c r="N58">
        <f>INDEX('All P'!$G$6:$AM$217, MATCH('Calc Pitcher (Active)'!$B58, 'All P'!$B$6:$B$217, 0), MATCH('Calc Pitcher (Active)'!N$1, 'All P'!$G$5:$AM$5, 0))</f>
        <v>0.8</v>
      </c>
      <c r="O58">
        <f t="shared" si="0"/>
        <v>1306.60550039742</v>
      </c>
      <c r="P58">
        <f>H58*'Coef Pitcher'!B$2</f>
        <v>208.8025122948325</v>
      </c>
      <c r="Q58">
        <f>I58*'Coef Pitcher'!C$2</f>
        <v>1116.3618186262727</v>
      </c>
      <c r="R58">
        <f>J58*'Coef Pitcher'!D$2</f>
        <v>-225.6866703833976</v>
      </c>
      <c r="S58">
        <f>K58*'Coef Pitcher'!E$2</f>
        <v>-1098.2589174564905</v>
      </c>
      <c r="T58">
        <f>L58*'Coef Pitcher'!F$2</f>
        <v>9828.3052682519847</v>
      </c>
      <c r="U58">
        <f>M58*'Coef Pitcher'!G$2</f>
        <v>-10828.632795763944</v>
      </c>
      <c r="V58">
        <f>N58*'Coef Pitcher'!H$2</f>
        <v>-837.69014655240812</v>
      </c>
      <c r="W58">
        <f t="shared" si="1"/>
        <v>-530.19343058573054</v>
      </c>
      <c r="X58" s="11">
        <f t="shared" si="2"/>
        <v>5.4943807925616749E-231</v>
      </c>
    </row>
    <row r="59" spans="1:24" x14ac:dyDescent="0.45">
      <c r="A59">
        <f>'All P'!A63</f>
        <v>58</v>
      </c>
      <c r="B59" t="str">
        <f>'All P'!B63</f>
        <v>Jose Quintana</v>
      </c>
      <c r="C59">
        <f>'All P'!C63</f>
        <v>2024</v>
      </c>
      <c r="D59">
        <f>'All P'!D63</f>
        <v>35</v>
      </c>
      <c r="E59" t="str">
        <f>'All P'!E63</f>
        <v>NYM</v>
      </c>
      <c r="F59" t="str">
        <f>'All P'!F63</f>
        <v>NL</v>
      </c>
      <c r="G59">
        <f>'Coef Pitcher'!$A$2</f>
        <v>1306.60550039742</v>
      </c>
      <c r="H59">
        <f>INDEX('All P'!$G$6:$AM$217, MATCH('Calc Pitcher (Active)'!$B59, 'All P'!$B$6:$B$217, 0), MATCH('Calc Pitcher (Active)'!H$1, 'All P'!$G$5:$AM$5, 0))</f>
        <v>1</v>
      </c>
      <c r="I59">
        <f>INDEX('All P'!$G$6:$AM$217, MATCH('Calc Pitcher (Active)'!$B59, 'All P'!$B$6:$B$217, 0), MATCH('Calc Pitcher (Active)'!I$1, 'All P'!$G$5:$AM$5, 0))</f>
        <v>5.0599999999999996</v>
      </c>
      <c r="J59">
        <f>INDEX('All P'!$G$6:$AM$217, MATCH('Calc Pitcher (Active)'!$B59, 'All P'!$B$6:$B$217, 0), MATCH('Calc Pitcher (Active)'!J$1, 'All P'!$G$5:$AM$5, 0))</f>
        <v>48</v>
      </c>
      <c r="K59">
        <f>INDEX('All P'!$G$6:$AM$217, MATCH('Calc Pitcher (Active)'!$B59, 'All P'!$B$6:$B$217, 0), MATCH('Calc Pitcher (Active)'!K$1, 'All P'!$G$5:$AM$5, 0))</f>
        <v>4.83</v>
      </c>
      <c r="L59">
        <f>INDEX('All P'!$G$6:$AM$217, MATCH('Calc Pitcher (Active)'!$B59, 'All P'!$B$6:$B$217, 0), MATCH('Calc Pitcher (Active)'!L$1, 'All P'!$G$5:$AM$5, 0))</f>
        <v>1.3640000000000001</v>
      </c>
      <c r="M59">
        <f>INDEX('All P'!$G$6:$AM$217, MATCH('Calc Pitcher (Active)'!$B59, 'All P'!$B$6:$B$217, 0), MATCH('Calc Pitcher (Active)'!M$1, 'All P'!$G$5:$AM$5, 0))</f>
        <v>9.5</v>
      </c>
      <c r="N59">
        <f>INDEX('All P'!$G$6:$AM$217, MATCH('Calc Pitcher (Active)'!$B59, 'All P'!$B$6:$B$217, 0), MATCH('Calc Pitcher (Active)'!N$1, 'All P'!$G$5:$AM$5, 0))</f>
        <v>2.8</v>
      </c>
      <c r="O59">
        <f t="shared" si="0"/>
        <v>1306.60550039742</v>
      </c>
      <c r="P59">
        <f>H59*'Coef Pitcher'!B$2</f>
        <v>41.760502458966499</v>
      </c>
      <c r="Q59">
        <f>I59*'Coef Pitcher'!C$2</f>
        <v>1384.5075495708184</v>
      </c>
      <c r="R59">
        <f>J59*'Coef Pitcher'!D$2</f>
        <v>-135.41200223003858</v>
      </c>
      <c r="S59">
        <f>K59*'Coef Pitcher'!E$2</f>
        <v>-1583.4598720342833</v>
      </c>
      <c r="T59">
        <f>L59*'Coef Pitcher'!F$2</f>
        <v>13091.609751851278</v>
      </c>
      <c r="U59">
        <f>M59*'Coef Pitcher'!G$2</f>
        <v>-12246.668042828269</v>
      </c>
      <c r="V59">
        <f>N59*'Coef Pitcher'!H$2</f>
        <v>-2931.9155129334281</v>
      </c>
      <c r="W59">
        <f t="shared" si="1"/>
        <v>-1072.9721257475353</v>
      </c>
      <c r="X59" s="11">
        <f t="shared" si="2"/>
        <v>0</v>
      </c>
    </row>
    <row r="60" spans="1:24" x14ac:dyDescent="0.45">
      <c r="A60">
        <f>'All P'!A64</f>
        <v>59</v>
      </c>
      <c r="B60" t="str">
        <f>'All P'!B64</f>
        <v>Zach Eflin</v>
      </c>
      <c r="C60">
        <f>'All P'!C64</f>
        <v>2024</v>
      </c>
      <c r="D60">
        <f>'All P'!D64</f>
        <v>30</v>
      </c>
      <c r="E60" t="str">
        <f>'All P'!E64</f>
        <v>TBR</v>
      </c>
      <c r="F60" t="str">
        <f>'All P'!F64</f>
        <v>AL</v>
      </c>
      <c r="G60">
        <f>'Coef Pitcher'!$A$2</f>
        <v>1306.60550039742</v>
      </c>
      <c r="H60">
        <f>INDEX('All P'!$G$6:$AM$217, MATCH('Calc Pitcher (Active)'!$B60, 'All P'!$B$6:$B$217, 0), MATCH('Calc Pitcher (Active)'!H$1, 'All P'!$G$5:$AM$5, 0))</f>
        <v>4</v>
      </c>
      <c r="I60">
        <f>INDEX('All P'!$G$6:$AM$217, MATCH('Calc Pitcher (Active)'!$B60, 'All P'!$B$6:$B$217, 0), MATCH('Calc Pitcher (Active)'!I$1, 'All P'!$G$5:$AM$5, 0))</f>
        <v>4.12</v>
      </c>
      <c r="J60">
        <f>INDEX('All P'!$G$6:$AM$217, MATCH('Calc Pitcher (Active)'!$B60, 'All P'!$B$6:$B$217, 0), MATCH('Calc Pitcher (Active)'!J$1, 'All P'!$G$5:$AM$5, 0))</f>
        <v>54</v>
      </c>
      <c r="K60">
        <f>INDEX('All P'!$G$6:$AM$217, MATCH('Calc Pitcher (Active)'!$B60, 'All P'!$B$6:$B$217, 0), MATCH('Calc Pitcher (Active)'!K$1, 'All P'!$G$5:$AM$5, 0))</f>
        <v>3.67</v>
      </c>
      <c r="L60">
        <f>INDEX('All P'!$G$6:$AM$217, MATCH('Calc Pitcher (Active)'!$B60, 'All P'!$B$6:$B$217, 0), MATCH('Calc Pitcher (Active)'!L$1, 'All P'!$G$5:$AM$5, 0))</f>
        <v>1.169</v>
      </c>
      <c r="M60">
        <f>INDEX('All P'!$G$6:$AM$217, MATCH('Calc Pitcher (Active)'!$B60, 'All P'!$B$6:$B$217, 0), MATCH('Calc Pitcher (Active)'!M$1, 'All P'!$G$5:$AM$5, 0))</f>
        <v>9.9</v>
      </c>
      <c r="N60">
        <f>INDEX('All P'!$G$6:$AM$217, MATCH('Calc Pitcher (Active)'!$B60, 'All P'!$B$6:$B$217, 0), MATCH('Calc Pitcher (Active)'!N$1, 'All P'!$G$5:$AM$5, 0))</f>
        <v>0.6</v>
      </c>
      <c r="O60">
        <f t="shared" si="0"/>
        <v>1306.60550039742</v>
      </c>
      <c r="P60">
        <f>H60*'Coef Pitcher'!B$2</f>
        <v>167.042009835866</v>
      </c>
      <c r="Q60">
        <f>I60*'Coef Pitcher'!C$2</f>
        <v>1127.306542338295</v>
      </c>
      <c r="R60">
        <f>J60*'Coef Pitcher'!D$2</f>
        <v>-152.3385025087934</v>
      </c>
      <c r="S60">
        <f>K60*'Coef Pitcher'!E$2</f>
        <v>-1203.1672319597969</v>
      </c>
      <c r="T60">
        <f>L60*'Coef Pitcher'!F$2</f>
        <v>11220.008650963449</v>
      </c>
      <c r="U60">
        <f>M60*'Coef Pitcher'!G$2</f>
        <v>-12762.317223578933</v>
      </c>
      <c r="V60">
        <f>N60*'Coef Pitcher'!H$2</f>
        <v>-628.26760991430604</v>
      </c>
      <c r="W60">
        <f t="shared" si="1"/>
        <v>-925.1278644268001</v>
      </c>
      <c r="X60" s="11">
        <f t="shared" si="2"/>
        <v>0</v>
      </c>
    </row>
    <row r="61" spans="1:24" x14ac:dyDescent="0.45">
      <c r="A61">
        <f>'All P'!A65</f>
        <v>60</v>
      </c>
      <c r="B61" t="str">
        <f>'All P'!B65</f>
        <v>Kyle Harrison</v>
      </c>
      <c r="C61">
        <f>'All P'!C65</f>
        <v>2024</v>
      </c>
      <c r="D61">
        <f>'All P'!D65</f>
        <v>22</v>
      </c>
      <c r="E61" t="str">
        <f>'All P'!E65</f>
        <v>SFG</v>
      </c>
      <c r="F61" t="str">
        <f>'All P'!F65</f>
        <v>NL</v>
      </c>
      <c r="G61">
        <f>'Coef Pitcher'!$A$2</f>
        <v>1306.60550039742</v>
      </c>
      <c r="H61">
        <f>INDEX('All P'!$G$6:$AM$217, MATCH('Calc Pitcher (Active)'!$B61, 'All P'!$B$6:$B$217, 0), MATCH('Calc Pitcher (Active)'!H$1, 'All P'!$G$5:$AM$5, 0))</f>
        <v>5</v>
      </c>
      <c r="I61">
        <f>INDEX('All P'!$G$6:$AM$217, MATCH('Calc Pitcher (Active)'!$B61, 'All P'!$B$6:$B$217, 0), MATCH('Calc Pitcher (Active)'!I$1, 'All P'!$G$5:$AM$5, 0))</f>
        <v>4.1500000000000004</v>
      </c>
      <c r="J61">
        <f>INDEX('All P'!$G$6:$AM$217, MATCH('Calc Pitcher (Active)'!$B61, 'All P'!$B$6:$B$217, 0), MATCH('Calc Pitcher (Active)'!J$1, 'All P'!$G$5:$AM$5, 0))</f>
        <v>74</v>
      </c>
      <c r="K61">
        <f>INDEX('All P'!$G$6:$AM$217, MATCH('Calc Pitcher (Active)'!$B61, 'All P'!$B$6:$B$217, 0), MATCH('Calc Pitcher (Active)'!K$1, 'All P'!$G$5:$AM$5, 0))</f>
        <v>4.3499999999999996</v>
      </c>
      <c r="L61">
        <f>INDEX('All P'!$G$6:$AM$217, MATCH('Calc Pitcher (Active)'!$B61, 'All P'!$B$6:$B$217, 0), MATCH('Calc Pitcher (Active)'!L$1, 'All P'!$G$5:$AM$5, 0))</f>
        <v>1.4</v>
      </c>
      <c r="M61">
        <f>INDEX('All P'!$G$6:$AM$217, MATCH('Calc Pitcher (Active)'!$B61, 'All P'!$B$6:$B$217, 0), MATCH('Calc Pitcher (Active)'!M$1, 'All P'!$G$5:$AM$5, 0))</f>
        <v>9.6</v>
      </c>
      <c r="N61">
        <f>INDEX('All P'!$G$6:$AM$217, MATCH('Calc Pitcher (Active)'!$B61, 'All P'!$B$6:$B$217, 0), MATCH('Calc Pitcher (Active)'!N$1, 'All P'!$G$5:$AM$5, 0))</f>
        <v>3</v>
      </c>
      <c r="O61">
        <f t="shared" si="0"/>
        <v>1306.60550039742</v>
      </c>
      <c r="P61">
        <f>H61*'Coef Pitcher'!B$2</f>
        <v>208.8025122948325</v>
      </c>
      <c r="Q61">
        <f>I61*'Coef Pitcher'!C$2</f>
        <v>1135.5150851223116</v>
      </c>
      <c r="R61">
        <f>J61*'Coef Pitcher'!D$2</f>
        <v>-208.76017010464278</v>
      </c>
      <c r="S61">
        <f>K61*'Coef Pitcher'!E$2</f>
        <v>-1426.0974002793234</v>
      </c>
      <c r="T61">
        <f>L61*'Coef Pitcher'!F$2</f>
        <v>13437.136108938261</v>
      </c>
      <c r="U61">
        <f>M61*'Coef Pitcher'!G$2</f>
        <v>-12375.580338015936</v>
      </c>
      <c r="V61">
        <f>N61*'Coef Pitcher'!H$2</f>
        <v>-3141.3380495715301</v>
      </c>
      <c r="W61">
        <f t="shared" si="1"/>
        <v>-1063.7167512186079</v>
      </c>
      <c r="X61" s="11">
        <f t="shared" si="2"/>
        <v>0</v>
      </c>
    </row>
    <row r="62" spans="1:24" x14ac:dyDescent="0.45">
      <c r="A62">
        <f>'All P'!A66</f>
        <v>61</v>
      </c>
      <c r="B62" t="str">
        <f>'All P'!B66</f>
        <v>Michael Wacha</v>
      </c>
      <c r="C62">
        <f>'All P'!C66</f>
        <v>2024</v>
      </c>
      <c r="D62">
        <f>'All P'!D66</f>
        <v>32</v>
      </c>
      <c r="E62" t="str">
        <f>'All P'!E66</f>
        <v>KCR</v>
      </c>
      <c r="F62" t="str">
        <f>'All P'!F66</f>
        <v>AL</v>
      </c>
      <c r="G62">
        <f>'Coef Pitcher'!$A$2</f>
        <v>1306.60550039742</v>
      </c>
      <c r="H62">
        <f>INDEX('All P'!$G$6:$AM$217, MATCH('Calc Pitcher (Active)'!$B62, 'All P'!$B$6:$B$217, 0), MATCH('Calc Pitcher (Active)'!H$1, 'All P'!$G$5:$AM$5, 0))</f>
        <v>5</v>
      </c>
      <c r="I62">
        <f>INDEX('All P'!$G$6:$AM$217, MATCH('Calc Pitcher (Active)'!$B62, 'All P'!$B$6:$B$217, 0), MATCH('Calc Pitcher (Active)'!I$1, 'All P'!$G$5:$AM$5, 0))</f>
        <v>4.24</v>
      </c>
      <c r="J62">
        <f>INDEX('All P'!$G$6:$AM$217, MATCH('Calc Pitcher (Active)'!$B62, 'All P'!$B$6:$B$217, 0), MATCH('Calc Pitcher (Active)'!J$1, 'All P'!$G$5:$AM$5, 0))</f>
        <v>69</v>
      </c>
      <c r="K62">
        <f>INDEX('All P'!$G$6:$AM$217, MATCH('Calc Pitcher (Active)'!$B62, 'All P'!$B$6:$B$217, 0), MATCH('Calc Pitcher (Active)'!K$1, 'All P'!$G$5:$AM$5, 0))</f>
        <v>3.62</v>
      </c>
      <c r="L62">
        <f>INDEX('All P'!$G$6:$AM$217, MATCH('Calc Pitcher (Active)'!$B62, 'All P'!$B$6:$B$217, 0), MATCH('Calc Pitcher (Active)'!L$1, 'All P'!$G$5:$AM$5, 0))</f>
        <v>1.25</v>
      </c>
      <c r="M62">
        <f>INDEX('All P'!$G$6:$AM$217, MATCH('Calc Pitcher (Active)'!$B62, 'All P'!$B$6:$B$217, 0), MATCH('Calc Pitcher (Active)'!M$1, 'All P'!$G$5:$AM$5, 0))</f>
        <v>8.6</v>
      </c>
      <c r="N62">
        <f>INDEX('All P'!$G$6:$AM$217, MATCH('Calc Pitcher (Active)'!$B62, 'All P'!$B$6:$B$217, 0), MATCH('Calc Pitcher (Active)'!N$1, 'All P'!$G$5:$AM$5, 0))</f>
        <v>2.6</v>
      </c>
      <c r="O62">
        <f t="shared" si="0"/>
        <v>1306.60550039742</v>
      </c>
      <c r="P62">
        <f>H62*'Coef Pitcher'!B$2</f>
        <v>208.8025122948325</v>
      </c>
      <c r="Q62">
        <f>I62*'Coef Pitcher'!C$2</f>
        <v>1160.1407134743617</v>
      </c>
      <c r="R62">
        <f>J62*'Coef Pitcher'!D$2</f>
        <v>-194.65475320568044</v>
      </c>
      <c r="S62">
        <f>K62*'Coef Pitcher'!E$2</f>
        <v>-1186.7753078186554</v>
      </c>
      <c r="T62">
        <f>L62*'Coef Pitcher'!F$2</f>
        <v>11997.442954409162</v>
      </c>
      <c r="U62">
        <f>M62*'Coef Pitcher'!G$2</f>
        <v>-11086.457386139275</v>
      </c>
      <c r="V62">
        <f>N62*'Coef Pitcher'!H$2</f>
        <v>-2722.4929762953266</v>
      </c>
      <c r="W62">
        <f t="shared" si="1"/>
        <v>-517.38874288316174</v>
      </c>
      <c r="X62" s="11">
        <f t="shared" si="2"/>
        <v>1.9995117794767066E-225</v>
      </c>
    </row>
    <row r="63" spans="1:24" x14ac:dyDescent="0.45">
      <c r="A63">
        <f>'All P'!A67</f>
        <v>62</v>
      </c>
      <c r="B63" t="str">
        <f>'All P'!B67</f>
        <v>Pablo López</v>
      </c>
      <c r="C63">
        <f>'All P'!C67</f>
        <v>2024</v>
      </c>
      <c r="D63">
        <f>'All P'!D67</f>
        <v>28</v>
      </c>
      <c r="E63" t="str">
        <f>'All P'!E67</f>
        <v>MIN</v>
      </c>
      <c r="F63" t="str">
        <f>'All P'!F67</f>
        <v>AL</v>
      </c>
      <c r="G63">
        <f>'Coef Pitcher'!$A$2</f>
        <v>1306.60550039742</v>
      </c>
      <c r="H63">
        <f>INDEX('All P'!$G$6:$AM$217, MATCH('Calc Pitcher (Active)'!$B63, 'All P'!$B$6:$B$217, 0), MATCH('Calc Pitcher (Active)'!H$1, 'All P'!$G$5:$AM$5, 0))</f>
        <v>6</v>
      </c>
      <c r="I63">
        <f>INDEX('All P'!$G$6:$AM$217, MATCH('Calc Pitcher (Active)'!$B63, 'All P'!$B$6:$B$217, 0), MATCH('Calc Pitcher (Active)'!I$1, 'All P'!$G$5:$AM$5, 0))</f>
        <v>4.84</v>
      </c>
      <c r="J63">
        <f>INDEX('All P'!$G$6:$AM$217, MATCH('Calc Pitcher (Active)'!$B63, 'All P'!$B$6:$B$217, 0), MATCH('Calc Pitcher (Active)'!J$1, 'All P'!$G$5:$AM$5, 0))</f>
        <v>93</v>
      </c>
      <c r="K63">
        <f>INDEX('All P'!$G$6:$AM$217, MATCH('Calc Pitcher (Active)'!$B63, 'All P'!$B$6:$B$217, 0), MATCH('Calc Pitcher (Active)'!K$1, 'All P'!$G$5:$AM$5, 0))</f>
        <v>3.82</v>
      </c>
      <c r="L63">
        <f>INDEX('All P'!$G$6:$AM$217, MATCH('Calc Pitcher (Active)'!$B63, 'All P'!$B$6:$B$217, 0), MATCH('Calc Pitcher (Active)'!L$1, 'All P'!$G$5:$AM$5, 0))</f>
        <v>1.149</v>
      </c>
      <c r="M63">
        <f>INDEX('All P'!$G$6:$AM$217, MATCH('Calc Pitcher (Active)'!$B63, 'All P'!$B$6:$B$217, 0), MATCH('Calc Pitcher (Active)'!M$1, 'All P'!$G$5:$AM$5, 0))</f>
        <v>8.9</v>
      </c>
      <c r="N63">
        <f>INDEX('All P'!$G$6:$AM$217, MATCH('Calc Pitcher (Active)'!$B63, 'All P'!$B$6:$B$217, 0), MATCH('Calc Pitcher (Active)'!N$1, 'All P'!$G$5:$AM$5, 0))</f>
        <v>1.5</v>
      </c>
      <c r="O63">
        <f t="shared" si="0"/>
        <v>1306.60550039742</v>
      </c>
      <c r="P63">
        <f>H63*'Coef Pitcher'!B$2</f>
        <v>250.563014753799</v>
      </c>
      <c r="Q63">
        <f>I63*'Coef Pitcher'!C$2</f>
        <v>1324.3115691546959</v>
      </c>
      <c r="R63">
        <f>J63*'Coef Pitcher'!D$2</f>
        <v>-262.3607543206997</v>
      </c>
      <c r="S63">
        <f>K63*'Coef Pitcher'!E$2</f>
        <v>-1252.343004383222</v>
      </c>
      <c r="T63">
        <f>L63*'Coef Pitcher'!F$2</f>
        <v>11028.049563692901</v>
      </c>
      <c r="U63">
        <f>M63*'Coef Pitcher'!G$2</f>
        <v>-11473.194271702274</v>
      </c>
      <c r="V63">
        <f>N63*'Coef Pitcher'!H$2</f>
        <v>-1570.669024785765</v>
      </c>
      <c r="W63">
        <f t="shared" si="1"/>
        <v>-649.03740719314465</v>
      </c>
      <c r="X63" s="11">
        <f t="shared" si="2"/>
        <v>1.3385528011159009E-282</v>
      </c>
    </row>
    <row r="64" spans="1:24" x14ac:dyDescent="0.45">
      <c r="A64">
        <f>'All P'!A68</f>
        <v>63</v>
      </c>
      <c r="B64" t="str">
        <f>'All P'!B68</f>
        <v>Michael King</v>
      </c>
      <c r="C64">
        <f>'All P'!C68</f>
        <v>2024</v>
      </c>
      <c r="D64">
        <f>'All P'!D68</f>
        <v>29</v>
      </c>
      <c r="E64" t="str">
        <f>'All P'!E68</f>
        <v>SDP</v>
      </c>
      <c r="F64" t="str">
        <f>'All P'!F68</f>
        <v>NL</v>
      </c>
      <c r="G64">
        <f>'Coef Pitcher'!$A$2</f>
        <v>1306.60550039742</v>
      </c>
      <c r="H64">
        <f>INDEX('All P'!$G$6:$AM$217, MATCH('Calc Pitcher (Active)'!$B64, 'All P'!$B$6:$B$217, 0), MATCH('Calc Pitcher (Active)'!H$1, 'All P'!$G$5:$AM$5, 0))</f>
        <v>5</v>
      </c>
      <c r="I64">
        <f>INDEX('All P'!$G$6:$AM$217, MATCH('Calc Pitcher (Active)'!$B64, 'All P'!$B$6:$B$217, 0), MATCH('Calc Pitcher (Active)'!I$1, 'All P'!$G$5:$AM$5, 0))</f>
        <v>4.09</v>
      </c>
      <c r="J64">
        <f>INDEX('All P'!$G$6:$AM$217, MATCH('Calc Pitcher (Active)'!$B64, 'All P'!$B$6:$B$217, 0), MATCH('Calc Pitcher (Active)'!J$1, 'All P'!$G$5:$AM$5, 0))</f>
        <v>90</v>
      </c>
      <c r="K64">
        <f>INDEX('All P'!$G$6:$AM$217, MATCH('Calc Pitcher (Active)'!$B64, 'All P'!$B$6:$B$217, 0), MATCH('Calc Pitcher (Active)'!K$1, 'All P'!$G$5:$AM$5, 0))</f>
        <v>4.78</v>
      </c>
      <c r="L64">
        <f>INDEX('All P'!$G$6:$AM$217, MATCH('Calc Pitcher (Active)'!$B64, 'All P'!$B$6:$B$217, 0), MATCH('Calc Pitcher (Active)'!L$1, 'All P'!$G$5:$AM$5, 0))</f>
        <v>1.2729999999999999</v>
      </c>
      <c r="M64">
        <f>INDEX('All P'!$G$6:$AM$217, MATCH('Calc Pitcher (Active)'!$B64, 'All P'!$B$6:$B$217, 0), MATCH('Calc Pitcher (Active)'!M$1, 'All P'!$G$5:$AM$5, 0))</f>
        <v>7.5</v>
      </c>
      <c r="N64">
        <f>INDEX('All P'!$G$6:$AM$217, MATCH('Calc Pitcher (Active)'!$B64, 'All P'!$B$6:$B$217, 0), MATCH('Calc Pitcher (Active)'!N$1, 'All P'!$G$5:$AM$5, 0))</f>
        <v>4</v>
      </c>
      <c r="O64">
        <f t="shared" si="0"/>
        <v>1306.60550039742</v>
      </c>
      <c r="P64">
        <f>H64*'Coef Pitcher'!B$2</f>
        <v>208.8025122948325</v>
      </c>
      <c r="Q64">
        <f>I64*'Coef Pitcher'!C$2</f>
        <v>1119.0979995542782</v>
      </c>
      <c r="R64">
        <f>J64*'Coef Pitcher'!D$2</f>
        <v>-253.89750418132232</v>
      </c>
      <c r="S64">
        <f>K64*'Coef Pitcher'!E$2</f>
        <v>-1567.0679478931418</v>
      </c>
      <c r="T64">
        <f>L64*'Coef Pitcher'!F$2</f>
        <v>12218.195904770289</v>
      </c>
      <c r="U64">
        <f>M64*'Coef Pitcher'!G$2</f>
        <v>-9668.4221390749499</v>
      </c>
      <c r="V64">
        <f>N64*'Coef Pitcher'!H$2</f>
        <v>-4188.4507327620404</v>
      </c>
      <c r="W64">
        <f t="shared" si="1"/>
        <v>-825.13640689463409</v>
      </c>
      <c r="X64" s="11">
        <f t="shared" si="2"/>
        <v>0</v>
      </c>
    </row>
    <row r="65" spans="1:25" x14ac:dyDescent="0.45">
      <c r="A65">
        <f>'All P'!A69</f>
        <v>64</v>
      </c>
      <c r="B65" t="str">
        <f>'All P'!B69</f>
        <v>Graham Ashcraft</v>
      </c>
      <c r="C65">
        <f>'All P'!C69</f>
        <v>2024</v>
      </c>
      <c r="D65">
        <f>'All P'!D69</f>
        <v>26</v>
      </c>
      <c r="E65" t="str">
        <f>'All P'!E69</f>
        <v>CIN</v>
      </c>
      <c r="F65" t="str">
        <f>'All P'!F69</f>
        <v>NL</v>
      </c>
      <c r="G65">
        <f>'Coef Pitcher'!$A$2</f>
        <v>1306.60550039742</v>
      </c>
      <c r="H65">
        <f>INDEX('All P'!$G$6:$AM$217, MATCH('Calc Pitcher (Active)'!$B65, 'All P'!$B$6:$B$217, 0), MATCH('Calc Pitcher (Active)'!H$1, 'All P'!$G$5:$AM$5, 0))</f>
        <v>5</v>
      </c>
      <c r="I65">
        <f>INDEX('All P'!$G$6:$AM$217, MATCH('Calc Pitcher (Active)'!$B65, 'All P'!$B$6:$B$217, 0), MATCH('Calc Pitcher (Active)'!I$1, 'All P'!$G$5:$AM$5, 0))</f>
        <v>4.76</v>
      </c>
      <c r="J65">
        <f>INDEX('All P'!$G$6:$AM$217, MATCH('Calc Pitcher (Active)'!$B65, 'All P'!$B$6:$B$217, 0), MATCH('Calc Pitcher (Active)'!J$1, 'All P'!$G$5:$AM$5, 0))</f>
        <v>58</v>
      </c>
      <c r="K65">
        <f>INDEX('All P'!$G$6:$AM$217, MATCH('Calc Pitcher (Active)'!$B65, 'All P'!$B$6:$B$217, 0), MATCH('Calc Pitcher (Active)'!K$1, 'All P'!$G$5:$AM$5, 0))</f>
        <v>4.87</v>
      </c>
      <c r="L65">
        <f>INDEX('All P'!$G$6:$AM$217, MATCH('Calc Pitcher (Active)'!$B65, 'All P'!$B$6:$B$217, 0), MATCH('Calc Pitcher (Active)'!L$1, 'All P'!$G$5:$AM$5, 0))</f>
        <v>1.4490000000000001</v>
      </c>
      <c r="M65">
        <f>INDEX('All P'!$G$6:$AM$217, MATCH('Calc Pitcher (Active)'!$B65, 'All P'!$B$6:$B$217, 0), MATCH('Calc Pitcher (Active)'!M$1, 'All P'!$G$5:$AM$5, 0))</f>
        <v>9.8000000000000007</v>
      </c>
      <c r="N65">
        <f>INDEX('All P'!$G$6:$AM$217, MATCH('Calc Pitcher (Active)'!$B65, 'All P'!$B$6:$B$217, 0), MATCH('Calc Pitcher (Active)'!N$1, 'All P'!$G$5:$AM$5, 0))</f>
        <v>3.2</v>
      </c>
      <c r="O65">
        <f t="shared" si="0"/>
        <v>1306.60550039742</v>
      </c>
      <c r="P65">
        <f>H65*'Coef Pitcher'!B$2</f>
        <v>208.8025122948325</v>
      </c>
      <c r="Q65">
        <f>I65*'Coef Pitcher'!C$2</f>
        <v>1302.4221217306513</v>
      </c>
      <c r="R65">
        <f>J65*'Coef Pitcher'!D$2</f>
        <v>-163.62283602796327</v>
      </c>
      <c r="S65">
        <f>K65*'Coef Pitcher'!E$2</f>
        <v>-1596.5734113471967</v>
      </c>
      <c r="T65">
        <f>L65*'Coef Pitcher'!F$2</f>
        <v>13907.435872751101</v>
      </c>
      <c r="U65">
        <f>M65*'Coef Pitcher'!G$2</f>
        <v>-12633.404928391268</v>
      </c>
      <c r="V65">
        <f>N65*'Coef Pitcher'!H$2</f>
        <v>-3350.7605862096325</v>
      </c>
      <c r="W65">
        <f t="shared" si="1"/>
        <v>-1019.0957548020569</v>
      </c>
      <c r="X65" s="11">
        <f t="shared" si="2"/>
        <v>0</v>
      </c>
    </row>
    <row r="66" spans="1:25" x14ac:dyDescent="0.45">
      <c r="A66">
        <f>'All P'!A70</f>
        <v>65</v>
      </c>
      <c r="B66" t="str">
        <f>'All P'!B70</f>
        <v>Chris Bassitt</v>
      </c>
      <c r="C66">
        <f>'All P'!C70</f>
        <v>2024</v>
      </c>
      <c r="D66">
        <f>'All P'!D70</f>
        <v>35</v>
      </c>
      <c r="E66" t="str">
        <f>'All P'!E70</f>
        <v>TOR</v>
      </c>
      <c r="F66" t="str">
        <f>'All P'!F70</f>
        <v>AL</v>
      </c>
      <c r="G66">
        <f>'Coef Pitcher'!$A$2</f>
        <v>1306.60550039742</v>
      </c>
      <c r="H66">
        <f>INDEX('All P'!$G$6:$AM$217, MATCH('Calc Pitcher (Active)'!$B66, 'All P'!$B$6:$B$217, 0), MATCH('Calc Pitcher (Active)'!H$1, 'All P'!$G$5:$AM$5, 0))</f>
        <v>6</v>
      </c>
      <c r="I66">
        <f>INDEX('All P'!$G$6:$AM$217, MATCH('Calc Pitcher (Active)'!$B66, 'All P'!$B$6:$B$217, 0), MATCH('Calc Pitcher (Active)'!I$1, 'All P'!$G$5:$AM$5, 0))</f>
        <v>4.03</v>
      </c>
      <c r="J66">
        <f>INDEX('All P'!$G$6:$AM$217, MATCH('Calc Pitcher (Active)'!$B66, 'All P'!$B$6:$B$217, 0), MATCH('Calc Pitcher (Active)'!J$1, 'All P'!$G$5:$AM$5, 0))</f>
        <v>68</v>
      </c>
      <c r="K66">
        <f>INDEX('All P'!$G$6:$AM$217, MATCH('Calc Pitcher (Active)'!$B66, 'All P'!$B$6:$B$217, 0), MATCH('Calc Pitcher (Active)'!K$1, 'All P'!$G$5:$AM$5, 0))</f>
        <v>4.1900000000000004</v>
      </c>
      <c r="L66">
        <f>INDEX('All P'!$G$6:$AM$217, MATCH('Calc Pitcher (Active)'!$B66, 'All P'!$B$6:$B$217, 0), MATCH('Calc Pitcher (Active)'!L$1, 'All P'!$G$5:$AM$5, 0))</f>
        <v>1.425</v>
      </c>
      <c r="M66">
        <f>INDEX('All P'!$G$6:$AM$217, MATCH('Calc Pitcher (Active)'!$B66, 'All P'!$B$6:$B$217, 0), MATCH('Calc Pitcher (Active)'!M$1, 'All P'!$G$5:$AM$5, 0))</f>
        <v>9.1</v>
      </c>
      <c r="N66">
        <f>INDEX('All P'!$G$6:$AM$217, MATCH('Calc Pitcher (Active)'!$B66, 'All P'!$B$6:$B$217, 0), MATCH('Calc Pitcher (Active)'!N$1, 'All P'!$G$5:$AM$5, 0))</f>
        <v>3.7</v>
      </c>
      <c r="O66">
        <f t="shared" si="0"/>
        <v>1306.60550039742</v>
      </c>
      <c r="P66">
        <f>H66*'Coef Pitcher'!B$2</f>
        <v>250.563014753799</v>
      </c>
      <c r="Q66">
        <f>I66*'Coef Pitcher'!C$2</f>
        <v>1102.6809139862448</v>
      </c>
      <c r="R66">
        <f>J66*'Coef Pitcher'!D$2</f>
        <v>-191.83366982588797</v>
      </c>
      <c r="S66">
        <f>K66*'Coef Pitcher'!E$2</f>
        <v>-1373.6432430276705</v>
      </c>
      <c r="T66">
        <f>L66*'Coef Pitcher'!F$2</f>
        <v>13677.084968026445</v>
      </c>
      <c r="U66">
        <f>M66*'Coef Pitcher'!G$2</f>
        <v>-11731.018862077604</v>
      </c>
      <c r="V66">
        <f>N66*'Coef Pitcher'!H$2</f>
        <v>-3874.3169278048877</v>
      </c>
      <c r="W66">
        <f t="shared" si="1"/>
        <v>-833.87830557214102</v>
      </c>
      <c r="X66" s="11">
        <f t="shared" si="2"/>
        <v>0</v>
      </c>
    </row>
    <row r="67" spans="1:25" x14ac:dyDescent="0.45">
      <c r="A67">
        <f>'All P'!A71</f>
        <v>66</v>
      </c>
      <c r="B67" t="str">
        <f>'All P'!B71</f>
        <v>Patrick Sandoval</v>
      </c>
      <c r="C67">
        <f>'All P'!C71</f>
        <v>2024</v>
      </c>
      <c r="D67">
        <f>'All P'!D71</f>
        <v>27</v>
      </c>
      <c r="E67" t="str">
        <f>'All P'!E71</f>
        <v>LAA</v>
      </c>
      <c r="F67" t="str">
        <f>'All P'!F71</f>
        <v>AL</v>
      </c>
      <c r="G67">
        <f>'Coef Pitcher'!$A$2</f>
        <v>1306.60550039742</v>
      </c>
      <c r="H67">
        <f>INDEX('All P'!$G$6:$AM$217, MATCH('Calc Pitcher (Active)'!$B67, 'All P'!$B$6:$B$217, 0), MATCH('Calc Pitcher (Active)'!H$1, 'All P'!$G$5:$AM$5, 0))</f>
        <v>2</v>
      </c>
      <c r="I67">
        <f>INDEX('All P'!$G$6:$AM$217, MATCH('Calc Pitcher (Active)'!$B67, 'All P'!$B$6:$B$217, 0), MATCH('Calc Pitcher (Active)'!I$1, 'All P'!$G$5:$AM$5, 0))</f>
        <v>5.34</v>
      </c>
      <c r="J67">
        <f>INDEX('All P'!$G$6:$AM$217, MATCH('Calc Pitcher (Active)'!$B67, 'All P'!$B$6:$B$217, 0), MATCH('Calc Pitcher (Active)'!J$1, 'All P'!$G$5:$AM$5, 0))</f>
        <v>79</v>
      </c>
      <c r="K67">
        <f>INDEX('All P'!$G$6:$AM$217, MATCH('Calc Pitcher (Active)'!$B67, 'All P'!$B$6:$B$217, 0), MATCH('Calc Pitcher (Active)'!K$1, 'All P'!$G$5:$AM$5, 0))</f>
        <v>3.97</v>
      </c>
      <c r="L67">
        <f>INDEX('All P'!$G$6:$AM$217, MATCH('Calc Pitcher (Active)'!$B67, 'All P'!$B$6:$B$217, 0), MATCH('Calc Pitcher (Active)'!L$1, 'All P'!$G$5:$AM$5, 0))</f>
        <v>1.484</v>
      </c>
      <c r="M67">
        <f>INDEX('All P'!$G$6:$AM$217, MATCH('Calc Pitcher (Active)'!$B67, 'All P'!$B$6:$B$217, 0), MATCH('Calc Pitcher (Active)'!M$1, 'All P'!$G$5:$AM$5, 0))</f>
        <v>9.3000000000000007</v>
      </c>
      <c r="N67">
        <f>INDEX('All P'!$G$6:$AM$217, MATCH('Calc Pitcher (Active)'!$B67, 'All P'!$B$6:$B$217, 0), MATCH('Calc Pitcher (Active)'!N$1, 'All P'!$G$5:$AM$5, 0))</f>
        <v>4</v>
      </c>
      <c r="O67">
        <f t="shared" ref="O67:O73" si="3">G67</f>
        <v>1306.60550039742</v>
      </c>
      <c r="P67">
        <f>H67*'Coef Pitcher'!B$2</f>
        <v>83.521004917932999</v>
      </c>
      <c r="Q67">
        <f>I67*'Coef Pitcher'!C$2</f>
        <v>1461.1206155549744</v>
      </c>
      <c r="R67">
        <f>J67*'Coef Pitcher'!D$2</f>
        <v>-222.86558700360513</v>
      </c>
      <c r="S67">
        <f>K67*'Coef Pitcher'!E$2</f>
        <v>-1301.5187768066471</v>
      </c>
      <c r="T67">
        <f>L67*'Coef Pitcher'!F$2</f>
        <v>14243.364275474556</v>
      </c>
      <c r="U67">
        <f>M67*'Coef Pitcher'!G$2</f>
        <v>-11988.843452452938</v>
      </c>
      <c r="V67">
        <f>N67*'Coef Pitcher'!H$2</f>
        <v>-4188.4507327620404</v>
      </c>
      <c r="W67">
        <f t="shared" ref="W67:W73" si="4">SUM(O67:V67)</f>
        <v>-607.06715268034804</v>
      </c>
      <c r="X67" s="11">
        <f t="shared" ref="X67:X73" si="5">IF(EXP(W67)/(1-EXP(W67))&lt;0, 0, IF(EXP(W67)/(1-EXP(W67))&gt;1, 1, EXP(W67)/(1-EXP(W67))))</f>
        <v>2.2598803515258709E-264</v>
      </c>
    </row>
    <row r="68" spans="1:25" x14ac:dyDescent="0.45">
      <c r="A68">
        <f>'All P'!A72</f>
        <v>67</v>
      </c>
      <c r="B68" t="str">
        <f>'All P'!B72</f>
        <v>Miles Mikolas</v>
      </c>
      <c r="C68">
        <f>'All P'!C72</f>
        <v>2024</v>
      </c>
      <c r="D68">
        <f>'All P'!D72</f>
        <v>35</v>
      </c>
      <c r="E68" t="str">
        <f>'All P'!E72</f>
        <v>STL</v>
      </c>
      <c r="F68" t="str">
        <f>'All P'!F72</f>
        <v>NL</v>
      </c>
      <c r="G68">
        <f>'Coef Pitcher'!$A$2</f>
        <v>1306.60550039742</v>
      </c>
      <c r="H68">
        <f>INDEX('All P'!$G$6:$AM$217, MATCH('Calc Pitcher (Active)'!$B68, 'All P'!$B$6:$B$217, 0), MATCH('Calc Pitcher (Active)'!H$1, 'All P'!$G$5:$AM$5, 0))</f>
        <v>4</v>
      </c>
      <c r="I68">
        <f>INDEX('All P'!$G$6:$AM$217, MATCH('Calc Pitcher (Active)'!$B68, 'All P'!$B$6:$B$217, 0), MATCH('Calc Pitcher (Active)'!I$1, 'All P'!$G$5:$AM$5, 0))</f>
        <v>5.54</v>
      </c>
      <c r="J68">
        <f>INDEX('All P'!$G$6:$AM$217, MATCH('Calc Pitcher (Active)'!$B68, 'All P'!$B$6:$B$217, 0), MATCH('Calc Pitcher (Active)'!J$1, 'All P'!$G$5:$AM$5, 0))</f>
        <v>62</v>
      </c>
      <c r="K68">
        <f>INDEX('All P'!$G$6:$AM$217, MATCH('Calc Pitcher (Active)'!$B68, 'All P'!$B$6:$B$217, 0), MATCH('Calc Pitcher (Active)'!K$1, 'All P'!$G$5:$AM$5, 0))</f>
        <v>4.3499999999999996</v>
      </c>
      <c r="L68">
        <f>INDEX('All P'!$G$6:$AM$217, MATCH('Calc Pitcher (Active)'!$B68, 'All P'!$B$6:$B$217, 0), MATCH('Calc Pitcher (Active)'!L$1, 'All P'!$G$5:$AM$5, 0))</f>
        <v>1.323</v>
      </c>
      <c r="M68">
        <f>INDEX('All P'!$G$6:$AM$217, MATCH('Calc Pitcher (Active)'!$B68, 'All P'!$B$6:$B$217, 0), MATCH('Calc Pitcher (Active)'!M$1, 'All P'!$G$5:$AM$5, 0))</f>
        <v>10</v>
      </c>
      <c r="N68">
        <f>INDEX('All P'!$G$6:$AM$217, MATCH('Calc Pitcher (Active)'!$B68, 'All P'!$B$6:$B$217, 0), MATCH('Calc Pitcher (Active)'!N$1, 'All P'!$G$5:$AM$5, 0))</f>
        <v>1.9</v>
      </c>
      <c r="O68">
        <f t="shared" si="3"/>
        <v>1306.60550039742</v>
      </c>
      <c r="P68">
        <f>H68*'Coef Pitcher'!B$2</f>
        <v>167.042009835866</v>
      </c>
      <c r="Q68">
        <f>I68*'Coef Pitcher'!C$2</f>
        <v>1515.8442341150858</v>
      </c>
      <c r="R68">
        <f>J68*'Coef Pitcher'!D$2</f>
        <v>-174.90716954713315</v>
      </c>
      <c r="S68">
        <f>K68*'Coef Pitcher'!E$2</f>
        <v>-1426.0974002793234</v>
      </c>
      <c r="T68">
        <f>L68*'Coef Pitcher'!F$2</f>
        <v>12698.093622946657</v>
      </c>
      <c r="U68">
        <f>M68*'Coef Pitcher'!G$2</f>
        <v>-12891.229518766599</v>
      </c>
      <c r="V68">
        <f>N68*'Coef Pitcher'!H$2</f>
        <v>-1989.514098061969</v>
      </c>
      <c r="W68">
        <f t="shared" si="4"/>
        <v>-794.16281935999541</v>
      </c>
      <c r="X68" s="11">
        <f t="shared" si="5"/>
        <v>0</v>
      </c>
    </row>
    <row r="69" spans="1:25" x14ac:dyDescent="0.45">
      <c r="A69">
        <f>'All P'!A73</f>
        <v>68</v>
      </c>
      <c r="B69" t="str">
        <f>'All P'!B73</f>
        <v>Aaron Civale</v>
      </c>
      <c r="C69">
        <f>'All P'!C73</f>
        <v>2024</v>
      </c>
      <c r="D69">
        <f>'All P'!D73</f>
        <v>29</v>
      </c>
      <c r="E69" t="str">
        <f>'All P'!E73</f>
        <v>TBR</v>
      </c>
      <c r="F69" t="str">
        <f>'All P'!F73</f>
        <v>AL</v>
      </c>
      <c r="G69">
        <f>'Coef Pitcher'!$A$2</f>
        <v>1306.60550039742</v>
      </c>
      <c r="H69">
        <f>INDEX('All P'!$G$6:$AM$217, MATCH('Calc Pitcher (Active)'!$B69, 'All P'!$B$6:$B$217, 0), MATCH('Calc Pitcher (Active)'!H$1, 'All P'!$G$5:$AM$5, 0))</f>
        <v>2</v>
      </c>
      <c r="I69">
        <f>INDEX('All P'!$G$6:$AM$217, MATCH('Calc Pitcher (Active)'!$B69, 'All P'!$B$6:$B$217, 0), MATCH('Calc Pitcher (Active)'!I$1, 'All P'!$G$5:$AM$5, 0))</f>
        <v>5.37</v>
      </c>
      <c r="J69">
        <f>INDEX('All P'!$G$6:$AM$217, MATCH('Calc Pitcher (Active)'!$B69, 'All P'!$B$6:$B$217, 0), MATCH('Calc Pitcher (Active)'!J$1, 'All P'!$G$5:$AM$5, 0))</f>
        <v>74</v>
      </c>
      <c r="K69">
        <f>INDEX('All P'!$G$6:$AM$217, MATCH('Calc Pitcher (Active)'!$B69, 'All P'!$B$6:$B$217, 0), MATCH('Calc Pitcher (Active)'!K$1, 'All P'!$G$5:$AM$5, 0))</f>
        <v>4.49</v>
      </c>
      <c r="L69">
        <f>INDEX('All P'!$G$6:$AM$217, MATCH('Calc Pitcher (Active)'!$B69, 'All P'!$B$6:$B$217, 0), MATCH('Calc Pitcher (Active)'!L$1, 'All P'!$G$5:$AM$5, 0))</f>
        <v>1.339</v>
      </c>
      <c r="M69">
        <f>INDEX('All P'!$G$6:$AM$217, MATCH('Calc Pitcher (Active)'!$B69, 'All P'!$B$6:$B$217, 0), MATCH('Calc Pitcher (Active)'!M$1, 'All P'!$G$5:$AM$5, 0))</f>
        <v>9.4</v>
      </c>
      <c r="N69">
        <f>INDEX('All P'!$G$6:$AM$217, MATCH('Calc Pitcher (Active)'!$B69, 'All P'!$B$6:$B$217, 0), MATCH('Calc Pitcher (Active)'!N$1, 'All P'!$G$5:$AM$5, 0))</f>
        <v>2.6</v>
      </c>
      <c r="O69">
        <f t="shared" si="3"/>
        <v>1306.60550039742</v>
      </c>
      <c r="P69">
        <f>H69*'Coef Pitcher'!B$2</f>
        <v>83.521004917932999</v>
      </c>
      <c r="Q69">
        <f>I69*'Coef Pitcher'!C$2</f>
        <v>1469.3291583389912</v>
      </c>
      <c r="R69">
        <f>J69*'Coef Pitcher'!D$2</f>
        <v>-208.76017010464278</v>
      </c>
      <c r="S69">
        <f>K69*'Coef Pitcher'!E$2</f>
        <v>-1471.9947878745202</v>
      </c>
      <c r="T69">
        <f>L69*'Coef Pitcher'!F$2</f>
        <v>12851.660892763093</v>
      </c>
      <c r="U69">
        <f>M69*'Coef Pitcher'!G$2</f>
        <v>-12117.755747640604</v>
      </c>
      <c r="V69">
        <f>N69*'Coef Pitcher'!H$2</f>
        <v>-2722.4929762953266</v>
      </c>
      <c r="W69">
        <f t="shared" si="4"/>
        <v>-809.88712549765614</v>
      </c>
      <c r="X69" s="11">
        <f t="shared" si="5"/>
        <v>0</v>
      </c>
    </row>
    <row r="70" spans="1:25" x14ac:dyDescent="0.45">
      <c r="A70">
        <f>'All P'!A74</f>
        <v>69</v>
      </c>
      <c r="B70" t="str">
        <f>'All P'!B74</f>
        <v>Reid Detmers</v>
      </c>
      <c r="C70">
        <f>'All P'!C74</f>
        <v>2024</v>
      </c>
      <c r="D70">
        <f>'All P'!D74</f>
        <v>24</v>
      </c>
      <c r="E70" t="str">
        <f>'All P'!E74</f>
        <v>LAA</v>
      </c>
      <c r="F70" t="str">
        <f>'All P'!F74</f>
        <v>AL</v>
      </c>
      <c r="G70">
        <f>'Coef Pitcher'!$A$2</f>
        <v>1306.60550039742</v>
      </c>
      <c r="H70">
        <f>INDEX('All P'!$G$6:$AM$217, MATCH('Calc Pitcher (Active)'!$B70, 'All P'!$B$6:$B$217, 0), MATCH('Calc Pitcher (Active)'!H$1, 'All P'!$G$5:$AM$5, 0))</f>
        <v>4</v>
      </c>
      <c r="I70">
        <f>INDEX('All P'!$G$6:$AM$217, MATCH('Calc Pitcher (Active)'!$B70, 'All P'!$B$6:$B$217, 0), MATCH('Calc Pitcher (Active)'!I$1, 'All P'!$G$5:$AM$5, 0))</f>
        <v>6.14</v>
      </c>
      <c r="J70">
        <f>INDEX('All P'!$G$6:$AM$217, MATCH('Calc Pitcher (Active)'!$B70, 'All P'!$B$6:$B$217, 0), MATCH('Calc Pitcher (Active)'!J$1, 'All P'!$G$5:$AM$5, 0))</f>
        <v>87</v>
      </c>
      <c r="K70">
        <f>INDEX('All P'!$G$6:$AM$217, MATCH('Calc Pitcher (Active)'!$B70, 'All P'!$B$6:$B$217, 0), MATCH('Calc Pitcher (Active)'!K$1, 'All P'!$G$5:$AM$5, 0))</f>
        <v>4.37</v>
      </c>
      <c r="L70">
        <f>INDEX('All P'!$G$6:$AM$217, MATCH('Calc Pitcher (Active)'!$B70, 'All P'!$B$6:$B$217, 0), MATCH('Calc Pitcher (Active)'!L$1, 'All P'!$G$5:$AM$5, 0))</f>
        <v>1.476</v>
      </c>
      <c r="M70">
        <f>INDEX('All P'!$G$6:$AM$217, MATCH('Calc Pitcher (Active)'!$B70, 'All P'!$B$6:$B$217, 0), MATCH('Calc Pitcher (Active)'!M$1, 'All P'!$G$5:$AM$5, 0))</f>
        <v>9.4</v>
      </c>
      <c r="N70">
        <f>INDEX('All P'!$G$6:$AM$217, MATCH('Calc Pitcher (Active)'!$B70, 'All P'!$B$6:$B$217, 0), MATCH('Calc Pitcher (Active)'!N$1, 'All P'!$G$5:$AM$5, 0))</f>
        <v>3.9</v>
      </c>
      <c r="O70">
        <f t="shared" si="3"/>
        <v>1306.60550039742</v>
      </c>
      <c r="P70">
        <f>H70*'Coef Pitcher'!B$2</f>
        <v>167.042009835866</v>
      </c>
      <c r="Q70">
        <f>I70*'Coef Pitcher'!C$2</f>
        <v>1680.01508979542</v>
      </c>
      <c r="R70">
        <f>J70*'Coef Pitcher'!D$2</f>
        <v>-245.43425404194491</v>
      </c>
      <c r="S70">
        <f>K70*'Coef Pitcher'!E$2</f>
        <v>-1432.6541699357801</v>
      </c>
      <c r="T70">
        <f>L70*'Coef Pitcher'!F$2</f>
        <v>14166.580640566339</v>
      </c>
      <c r="U70">
        <f>M70*'Coef Pitcher'!G$2</f>
        <v>-12117.755747640604</v>
      </c>
      <c r="V70">
        <f>N70*'Coef Pitcher'!H$2</f>
        <v>-4083.7394644429892</v>
      </c>
      <c r="W70">
        <f t="shared" si="4"/>
        <v>-559.34039546627309</v>
      </c>
      <c r="X70" s="11">
        <f t="shared" si="5"/>
        <v>1.2065706127165419E-243</v>
      </c>
    </row>
    <row r="71" spans="1:25" x14ac:dyDescent="0.45">
      <c r="A71">
        <f>'All P'!A75</f>
        <v>70</v>
      </c>
      <c r="B71" t="str">
        <f>'All P'!B75</f>
        <v>Ryan Feltner</v>
      </c>
      <c r="C71">
        <f>'All P'!C75</f>
        <v>2024</v>
      </c>
      <c r="D71">
        <f>'All P'!D75</f>
        <v>27</v>
      </c>
      <c r="E71" t="str">
        <f>'All P'!E75</f>
        <v>COL</v>
      </c>
      <c r="F71" t="str">
        <f>'All P'!F75</f>
        <v>NL</v>
      </c>
      <c r="G71">
        <f>'Coef Pitcher'!$A$2</f>
        <v>1306.60550039742</v>
      </c>
      <c r="H71">
        <f>INDEX('All P'!$G$6:$AM$217, MATCH('Calc Pitcher (Active)'!$B71, 'All P'!$B$6:$B$217, 0), MATCH('Calc Pitcher (Active)'!H$1, 'All P'!$G$5:$AM$5, 0))</f>
        <v>1</v>
      </c>
      <c r="I71">
        <f>INDEX('All P'!$G$6:$AM$217, MATCH('Calc Pitcher (Active)'!$B71, 'All P'!$B$6:$B$217, 0), MATCH('Calc Pitcher (Active)'!I$1, 'All P'!$G$5:$AM$5, 0))</f>
        <v>5.46</v>
      </c>
      <c r="J71">
        <f>INDEX('All P'!$G$6:$AM$217, MATCH('Calc Pitcher (Active)'!$B71, 'All P'!$B$6:$B$217, 0), MATCH('Calc Pitcher (Active)'!J$1, 'All P'!$G$5:$AM$5, 0))</f>
        <v>60</v>
      </c>
      <c r="K71">
        <f>INDEX('All P'!$G$6:$AM$217, MATCH('Calc Pitcher (Active)'!$B71, 'All P'!$B$6:$B$217, 0), MATCH('Calc Pitcher (Active)'!K$1, 'All P'!$G$5:$AM$5, 0))</f>
        <v>4.26</v>
      </c>
      <c r="L71">
        <f>INDEX('All P'!$G$6:$AM$217, MATCH('Calc Pitcher (Active)'!$B71, 'All P'!$B$6:$B$217, 0), MATCH('Calc Pitcher (Active)'!L$1, 'All P'!$G$5:$AM$5, 0))</f>
        <v>1.5</v>
      </c>
      <c r="M71">
        <f>INDEX('All P'!$G$6:$AM$217, MATCH('Calc Pitcher (Active)'!$B71, 'All P'!$B$6:$B$217, 0), MATCH('Calc Pitcher (Active)'!M$1, 'All P'!$G$5:$AM$5, 0))</f>
        <v>10.8</v>
      </c>
      <c r="N71">
        <f>INDEX('All P'!$G$6:$AM$217, MATCH('Calc Pitcher (Active)'!$B71, 'All P'!$B$6:$B$217, 0), MATCH('Calc Pitcher (Active)'!N$1, 'All P'!$G$5:$AM$5, 0))</f>
        <v>2.7</v>
      </c>
      <c r="O71">
        <f t="shared" si="3"/>
        <v>1306.60550039742</v>
      </c>
      <c r="P71">
        <f>H71*'Coef Pitcher'!B$2</f>
        <v>41.760502458966499</v>
      </c>
      <c r="Q71">
        <f>I71*'Coef Pitcher'!C$2</f>
        <v>1493.9547866910414</v>
      </c>
      <c r="R71">
        <f>J71*'Coef Pitcher'!D$2</f>
        <v>-169.26500278754821</v>
      </c>
      <c r="S71">
        <f>K71*'Coef Pitcher'!E$2</f>
        <v>-1396.5919368252685</v>
      </c>
      <c r="T71">
        <f>L71*'Coef Pitcher'!F$2</f>
        <v>14396.931545290994</v>
      </c>
      <c r="U71">
        <f>M71*'Coef Pitcher'!G$2</f>
        <v>-13922.527880267928</v>
      </c>
      <c r="V71">
        <f>N71*'Coef Pitcher'!H$2</f>
        <v>-2827.2042446143773</v>
      </c>
      <c r="W71">
        <f t="shared" si="4"/>
        <v>-1076.3367296566998</v>
      </c>
      <c r="X71" s="11">
        <f t="shared" si="5"/>
        <v>0</v>
      </c>
    </row>
    <row r="72" spans="1:25" x14ac:dyDescent="0.45">
      <c r="A72">
        <f>'All P'!A76</f>
        <v>71</v>
      </c>
      <c r="B72" t="str">
        <f>'All P'!B76</f>
        <v>Patrick Corbin</v>
      </c>
      <c r="C72">
        <f>'All P'!C76</f>
        <v>2024</v>
      </c>
      <c r="D72">
        <f>'All P'!D76</f>
        <v>34</v>
      </c>
      <c r="E72" t="str">
        <f>'All P'!E76</f>
        <v>WSN</v>
      </c>
      <c r="F72" t="str">
        <f>'All P'!F76</f>
        <v>NL</v>
      </c>
      <c r="G72">
        <f>'Coef Pitcher'!$A$2</f>
        <v>1306.60550039742</v>
      </c>
      <c r="H72">
        <f>INDEX('All P'!$G$6:$AM$217, MATCH('Calc Pitcher (Active)'!$B72, 'All P'!$B$6:$B$217, 0), MATCH('Calc Pitcher (Active)'!H$1, 'All P'!$G$5:$AM$5, 0))</f>
        <v>1</v>
      </c>
      <c r="I72">
        <f>INDEX('All P'!$G$6:$AM$217, MATCH('Calc Pitcher (Active)'!$B72, 'All P'!$B$6:$B$217, 0), MATCH('Calc Pitcher (Active)'!I$1, 'All P'!$G$5:$AM$5, 0))</f>
        <v>5.83</v>
      </c>
      <c r="J72">
        <f>INDEX('All P'!$G$6:$AM$217, MATCH('Calc Pitcher (Active)'!$B72, 'All P'!$B$6:$B$217, 0), MATCH('Calc Pitcher (Active)'!J$1, 'All P'!$G$5:$AM$5, 0))</f>
        <v>50</v>
      </c>
      <c r="K72">
        <f>INDEX('All P'!$G$6:$AM$217, MATCH('Calc Pitcher (Active)'!$B72, 'All P'!$B$6:$B$217, 0), MATCH('Calc Pitcher (Active)'!K$1, 'All P'!$G$5:$AM$5, 0))</f>
        <v>4.8499999999999996</v>
      </c>
      <c r="L72">
        <f>INDEX('All P'!$G$6:$AM$217, MATCH('Calc Pitcher (Active)'!$B72, 'All P'!$B$6:$B$217, 0), MATCH('Calc Pitcher (Active)'!L$1, 'All P'!$G$5:$AM$5, 0))</f>
        <v>1.673</v>
      </c>
      <c r="M72">
        <f>INDEX('All P'!$G$6:$AM$217, MATCH('Calc Pitcher (Active)'!$B72, 'All P'!$B$6:$B$217, 0), MATCH('Calc Pitcher (Active)'!M$1, 'All P'!$G$5:$AM$5, 0))</f>
        <v>11.5</v>
      </c>
      <c r="N72">
        <f>INDEX('All P'!$G$6:$AM$217, MATCH('Calc Pitcher (Active)'!$B72, 'All P'!$B$6:$B$217, 0), MATCH('Calc Pitcher (Active)'!N$1, 'All P'!$G$5:$AM$5, 0))</f>
        <v>3.5</v>
      </c>
      <c r="O72">
        <f t="shared" si="3"/>
        <v>1306.60550039742</v>
      </c>
      <c r="P72">
        <f>H72*'Coef Pitcher'!B$2</f>
        <v>41.760502458966499</v>
      </c>
      <c r="Q72">
        <f>I72*'Coef Pitcher'!C$2</f>
        <v>1595.1934810272473</v>
      </c>
      <c r="R72">
        <f>J72*'Coef Pitcher'!D$2</f>
        <v>-141.05416898962352</v>
      </c>
      <c r="S72">
        <f>K72*'Coef Pitcher'!E$2</f>
        <v>-1590.0166416907398</v>
      </c>
      <c r="T72">
        <f>L72*'Coef Pitcher'!F$2</f>
        <v>16057.377650181223</v>
      </c>
      <c r="U72">
        <f>M72*'Coef Pitcher'!G$2</f>
        <v>-14824.91394658159</v>
      </c>
      <c r="V72">
        <f>N72*'Coef Pitcher'!H$2</f>
        <v>-3664.8943911667852</v>
      </c>
      <c r="W72">
        <f t="shared" si="4"/>
        <v>-1219.9420143638822</v>
      </c>
      <c r="X72" s="11">
        <f t="shared" si="5"/>
        <v>0</v>
      </c>
    </row>
    <row r="73" spans="1:25" x14ac:dyDescent="0.45">
      <c r="A73">
        <f>'All P'!A77</f>
        <v>72</v>
      </c>
      <c r="B73" t="str">
        <f>'All P'!B77</f>
        <v>Logan Allen</v>
      </c>
      <c r="C73">
        <f>'All P'!C77</f>
        <v>2024</v>
      </c>
      <c r="D73">
        <f>'All P'!D77</f>
        <v>25</v>
      </c>
      <c r="E73" t="str">
        <f>'All P'!E77</f>
        <v>CLE</v>
      </c>
      <c r="F73" t="str">
        <f>'All P'!F77</f>
        <v>AL</v>
      </c>
      <c r="G73">
        <f>'Coef Pitcher'!$A$2</f>
        <v>1306.60550039742</v>
      </c>
      <c r="H73">
        <f>INDEX('All P'!$G$6:$AM$217, MATCH('Calc Pitcher (Active)'!$B73, 'All P'!$B$6:$B$217, 0), MATCH('Calc Pitcher (Active)'!H$1, 'All P'!$G$5:$AM$5, 0))</f>
        <v>7</v>
      </c>
      <c r="I73">
        <f>INDEX('All P'!$G$6:$AM$217, MATCH('Calc Pitcher (Active)'!$B73, 'All P'!$B$6:$B$217, 0), MATCH('Calc Pitcher (Active)'!I$1, 'All P'!$G$5:$AM$5, 0))</f>
        <v>5.83</v>
      </c>
      <c r="J73">
        <f>INDEX('All P'!$G$6:$AM$217, MATCH('Calc Pitcher (Active)'!$B73, 'All P'!$B$6:$B$217, 0), MATCH('Calc Pitcher (Active)'!J$1, 'All P'!$G$5:$AM$5, 0))</f>
        <v>63</v>
      </c>
      <c r="K73">
        <f>INDEX('All P'!$G$6:$AM$217, MATCH('Calc Pitcher (Active)'!$B73, 'All P'!$B$6:$B$217, 0), MATCH('Calc Pitcher (Active)'!K$1, 'All P'!$G$5:$AM$5, 0))</f>
        <v>5.24</v>
      </c>
      <c r="L73">
        <f>INDEX('All P'!$G$6:$AM$217, MATCH('Calc Pitcher (Active)'!$B73, 'All P'!$B$6:$B$217, 0), MATCH('Calc Pitcher (Active)'!L$1, 'All P'!$G$5:$AM$5, 0))</f>
        <v>1.5509999999999999</v>
      </c>
      <c r="M73">
        <f>INDEX('All P'!$G$6:$AM$217, MATCH('Calc Pitcher (Active)'!$B73, 'All P'!$B$6:$B$217, 0), MATCH('Calc Pitcher (Active)'!M$1, 'All P'!$G$5:$AM$5, 0))</f>
        <v>10.9</v>
      </c>
      <c r="N73">
        <f>INDEX('All P'!$G$6:$AM$217, MATCH('Calc Pitcher (Active)'!$B73, 'All P'!$B$6:$B$217, 0), MATCH('Calc Pitcher (Active)'!N$1, 'All P'!$G$5:$AM$5, 0))</f>
        <v>3.1</v>
      </c>
      <c r="O73">
        <f t="shared" si="3"/>
        <v>1306.60550039742</v>
      </c>
      <c r="P73">
        <f>H73*'Coef Pitcher'!B$2</f>
        <v>292.32351721276552</v>
      </c>
      <c r="Q73">
        <f>I73*'Coef Pitcher'!C$2</f>
        <v>1595.1934810272473</v>
      </c>
      <c r="R73">
        <f>J73*'Coef Pitcher'!D$2</f>
        <v>-177.72825292692562</v>
      </c>
      <c r="S73">
        <f>K73*'Coef Pitcher'!E$2</f>
        <v>-1717.8736499916449</v>
      </c>
      <c r="T73">
        <f>L73*'Coef Pitcher'!F$2</f>
        <v>14886.427217830887</v>
      </c>
      <c r="U73">
        <f>M73*'Coef Pitcher'!G$2</f>
        <v>-14051.440175455595</v>
      </c>
      <c r="V73">
        <f>N73*'Coef Pitcher'!H$2</f>
        <v>-3246.0493178905813</v>
      </c>
      <c r="W73">
        <f t="shared" si="4"/>
        <v>-1112.5416797964258</v>
      </c>
      <c r="X73" s="11">
        <f t="shared" si="5"/>
        <v>0</v>
      </c>
      <c r="Y73" s="33"/>
    </row>
    <row r="74" spans="1:25" x14ac:dyDescent="0.45">
      <c r="X74" s="11"/>
      <c r="Y74" s="33"/>
    </row>
    <row r="75" spans="1:25" x14ac:dyDescent="0.45">
      <c r="X75" s="2"/>
    </row>
    <row r="76" spans="1:25" x14ac:dyDescent="0.45">
      <c r="X76" s="2"/>
    </row>
    <row r="77" spans="1:25" x14ac:dyDescent="0.45">
      <c r="X77" s="2"/>
    </row>
    <row r="78" spans="1:25" x14ac:dyDescent="0.45">
      <c r="X78" s="2"/>
    </row>
    <row r="79" spans="1:25" x14ac:dyDescent="0.45">
      <c r="X79" s="2"/>
    </row>
    <row r="80" spans="1:25" x14ac:dyDescent="0.45">
      <c r="X80" s="2"/>
    </row>
    <row r="81" spans="24:24" x14ac:dyDescent="0.45">
      <c r="X81" s="2"/>
    </row>
    <row r="82" spans="24:24" x14ac:dyDescent="0.45">
      <c r="X82" s="2"/>
    </row>
    <row r="83" spans="24:24" x14ac:dyDescent="0.45">
      <c r="X83" s="2"/>
    </row>
    <row r="84" spans="24:24" x14ac:dyDescent="0.45">
      <c r="X84" s="2"/>
    </row>
    <row r="85" spans="24:24" x14ac:dyDescent="0.45">
      <c r="X85" s="2"/>
    </row>
    <row r="86" spans="24:24" x14ac:dyDescent="0.45">
      <c r="X86" s="2"/>
    </row>
    <row r="87" spans="24:24" x14ac:dyDescent="0.45">
      <c r="X87" s="2"/>
    </row>
    <row r="88" spans="24:24" x14ac:dyDescent="0.45">
      <c r="X88" s="2"/>
    </row>
    <row r="89" spans="24:24" x14ac:dyDescent="0.45">
      <c r="X89" s="2"/>
    </row>
    <row r="90" spans="24:24" x14ac:dyDescent="0.45">
      <c r="X90" s="2"/>
    </row>
    <row r="91" spans="24:24" x14ac:dyDescent="0.45">
      <c r="X91" s="2"/>
    </row>
    <row r="92" spans="24:24" x14ac:dyDescent="0.45">
      <c r="X92" s="2"/>
    </row>
    <row r="93" spans="24:24" x14ac:dyDescent="0.45">
      <c r="X93" s="2"/>
    </row>
    <row r="94" spans="24:24" x14ac:dyDescent="0.45">
      <c r="X94" s="2"/>
    </row>
    <row r="95" spans="24:24" x14ac:dyDescent="0.45">
      <c r="X95" s="2"/>
    </row>
    <row r="96" spans="24:24" x14ac:dyDescent="0.45">
      <c r="X96" s="2"/>
    </row>
    <row r="97" spans="24:24" x14ac:dyDescent="0.45">
      <c r="X97" s="2"/>
    </row>
    <row r="98" spans="24:24" x14ac:dyDescent="0.45">
      <c r="X98" s="2"/>
    </row>
    <row r="99" spans="24:24" x14ac:dyDescent="0.45">
      <c r="X99" s="2"/>
    </row>
    <row r="100" spans="24:24" x14ac:dyDescent="0.45">
      <c r="X100" s="2"/>
    </row>
    <row r="101" spans="24:24" x14ac:dyDescent="0.45">
      <c r="X101" s="2"/>
    </row>
    <row r="102" spans="24:24" x14ac:dyDescent="0.45">
      <c r="X102" s="2"/>
    </row>
    <row r="103" spans="24:24" x14ac:dyDescent="0.45">
      <c r="X103" s="2"/>
    </row>
    <row r="104" spans="24:24" x14ac:dyDescent="0.45">
      <c r="X104" s="2"/>
    </row>
    <row r="105" spans="24:24" x14ac:dyDescent="0.45">
      <c r="X105" s="2"/>
    </row>
    <row r="106" spans="24:24" x14ac:dyDescent="0.45">
      <c r="X106" s="2"/>
    </row>
    <row r="107" spans="24:24" x14ac:dyDescent="0.45">
      <c r="X107" s="2"/>
    </row>
    <row r="108" spans="24:24" x14ac:dyDescent="0.45">
      <c r="X108" s="2"/>
    </row>
    <row r="109" spans="24:24" x14ac:dyDescent="0.45">
      <c r="X109" s="2"/>
    </row>
    <row r="110" spans="24:24" x14ac:dyDescent="0.45">
      <c r="X110" s="2"/>
    </row>
    <row r="111" spans="24:24" x14ac:dyDescent="0.45">
      <c r="X111" s="2"/>
    </row>
    <row r="112" spans="24:24" x14ac:dyDescent="0.45">
      <c r="X112" s="2"/>
    </row>
    <row r="113" spans="24:24" x14ac:dyDescent="0.45">
      <c r="X113" s="2"/>
    </row>
    <row r="114" spans="24:24" x14ac:dyDescent="0.45">
      <c r="X114" s="2"/>
    </row>
    <row r="115" spans="24:24" x14ac:dyDescent="0.45">
      <c r="X115" s="2"/>
    </row>
    <row r="116" spans="24:24" x14ac:dyDescent="0.45">
      <c r="X116" s="2"/>
    </row>
    <row r="117" spans="24:24" x14ac:dyDescent="0.45">
      <c r="X117" s="2"/>
    </row>
    <row r="118" spans="24:24" x14ac:dyDescent="0.45">
      <c r="X118" s="2"/>
    </row>
    <row r="119" spans="24:24" x14ac:dyDescent="0.45">
      <c r="X119" s="2"/>
    </row>
    <row r="120" spans="24:24" x14ac:dyDescent="0.45">
      <c r="X120" s="2"/>
    </row>
    <row r="121" spans="24:24" x14ac:dyDescent="0.45">
      <c r="X121" s="2"/>
    </row>
    <row r="122" spans="24:24" x14ac:dyDescent="0.45">
      <c r="X122" s="2"/>
    </row>
    <row r="123" spans="24:24" x14ac:dyDescent="0.45">
      <c r="X123" s="2"/>
    </row>
    <row r="124" spans="24:24" x14ac:dyDescent="0.45">
      <c r="X124" s="2"/>
    </row>
    <row r="125" spans="24:24" x14ac:dyDescent="0.45">
      <c r="X125" s="2"/>
    </row>
    <row r="126" spans="24:24" x14ac:dyDescent="0.45">
      <c r="X126" s="2"/>
    </row>
    <row r="127" spans="24:24" x14ac:dyDescent="0.45">
      <c r="X127" s="2"/>
    </row>
    <row r="128" spans="24:24" x14ac:dyDescent="0.45">
      <c r="X128" s="2"/>
    </row>
    <row r="129" spans="24:24" x14ac:dyDescent="0.45">
      <c r="X129" s="2"/>
    </row>
    <row r="130" spans="24:24" x14ac:dyDescent="0.45">
      <c r="X130" s="2"/>
    </row>
    <row r="131" spans="24:24" x14ac:dyDescent="0.45">
      <c r="X131" s="2"/>
    </row>
    <row r="132" spans="24:24" x14ac:dyDescent="0.45">
      <c r="X132" s="2"/>
    </row>
    <row r="133" spans="24:24" x14ac:dyDescent="0.45">
      <c r="X133" s="2"/>
    </row>
    <row r="134" spans="24:24" x14ac:dyDescent="0.45">
      <c r="X134" s="2"/>
    </row>
    <row r="135" spans="24:24" x14ac:dyDescent="0.45">
      <c r="X135" s="2"/>
    </row>
    <row r="136" spans="24:24" x14ac:dyDescent="0.45">
      <c r="X136" s="2"/>
    </row>
    <row r="137" spans="24:24" x14ac:dyDescent="0.45">
      <c r="X137" s="2"/>
    </row>
    <row r="138" spans="24:24" x14ac:dyDescent="0.45">
      <c r="X138" s="2"/>
    </row>
    <row r="139" spans="24:24" x14ac:dyDescent="0.45">
      <c r="X139" s="2"/>
    </row>
    <row r="140" spans="24:24" x14ac:dyDescent="0.45">
      <c r="X140" s="2"/>
    </row>
    <row r="141" spans="24:24" x14ac:dyDescent="0.45">
      <c r="X141" s="2"/>
    </row>
    <row r="142" spans="24:24" x14ac:dyDescent="0.45">
      <c r="X142" s="2"/>
    </row>
    <row r="143" spans="24:24" x14ac:dyDescent="0.45">
      <c r="X143" s="2"/>
    </row>
    <row r="144" spans="24:24" x14ac:dyDescent="0.45">
      <c r="X144" s="2"/>
    </row>
    <row r="145" spans="24:24" x14ac:dyDescent="0.45">
      <c r="X145" s="2"/>
    </row>
    <row r="146" spans="24:24" x14ac:dyDescent="0.45">
      <c r="X146" s="2"/>
    </row>
    <row r="147" spans="24:24" x14ac:dyDescent="0.45">
      <c r="X147" s="2"/>
    </row>
    <row r="148" spans="24:24" x14ac:dyDescent="0.45">
      <c r="X148" s="2"/>
    </row>
    <row r="149" spans="24:24" x14ac:dyDescent="0.45">
      <c r="X149" s="2"/>
    </row>
    <row r="150" spans="24:24" x14ac:dyDescent="0.45">
      <c r="X150" s="2"/>
    </row>
    <row r="151" spans="24:24" x14ac:dyDescent="0.45">
      <c r="X151" s="2"/>
    </row>
    <row r="152" spans="24:24" x14ac:dyDescent="0.45">
      <c r="X152" s="2"/>
    </row>
    <row r="153" spans="24:24" x14ac:dyDescent="0.45">
      <c r="X153" s="2"/>
    </row>
    <row r="154" spans="24:24" x14ac:dyDescent="0.45">
      <c r="X154" s="2"/>
    </row>
    <row r="155" spans="24:24" x14ac:dyDescent="0.45">
      <c r="X155" s="2"/>
    </row>
    <row r="156" spans="24:24" x14ac:dyDescent="0.45">
      <c r="X156" s="2"/>
    </row>
    <row r="157" spans="24:24" x14ac:dyDescent="0.45">
      <c r="X157" s="2"/>
    </row>
    <row r="158" spans="24:24" x14ac:dyDescent="0.45">
      <c r="X158" s="2"/>
    </row>
    <row r="159" spans="24:24" x14ac:dyDescent="0.45">
      <c r="X159" s="2"/>
    </row>
    <row r="160" spans="24:24" x14ac:dyDescent="0.45">
      <c r="X160" s="2"/>
    </row>
    <row r="161" spans="24:24" x14ac:dyDescent="0.45">
      <c r="X161" s="2"/>
    </row>
    <row r="162" spans="24:24" x14ac:dyDescent="0.45">
      <c r="X162" s="2"/>
    </row>
    <row r="163" spans="24:24" x14ac:dyDescent="0.45">
      <c r="X163" s="2"/>
    </row>
    <row r="164" spans="24:24" x14ac:dyDescent="0.45">
      <c r="X164" s="2"/>
    </row>
    <row r="165" spans="24:24" x14ac:dyDescent="0.45">
      <c r="X165" s="2"/>
    </row>
    <row r="166" spans="24:24" x14ac:dyDescent="0.45">
      <c r="X166" s="2"/>
    </row>
    <row r="167" spans="24:24" x14ac:dyDescent="0.45">
      <c r="X167" s="2"/>
    </row>
    <row r="168" spans="24:24" x14ac:dyDescent="0.45">
      <c r="X168" s="2"/>
    </row>
    <row r="169" spans="24:24" x14ac:dyDescent="0.45">
      <c r="X169" s="2"/>
    </row>
    <row r="170" spans="24:24" x14ac:dyDescent="0.45">
      <c r="X170" s="2"/>
    </row>
    <row r="171" spans="24:24" x14ac:dyDescent="0.45">
      <c r="X171" s="2"/>
    </row>
    <row r="172" spans="24:24" x14ac:dyDescent="0.45">
      <c r="X172" s="2"/>
    </row>
    <row r="173" spans="24:24" x14ac:dyDescent="0.45">
      <c r="X173" s="2"/>
    </row>
    <row r="174" spans="24:24" x14ac:dyDescent="0.45">
      <c r="X174" s="2"/>
    </row>
    <row r="175" spans="24:24" x14ac:dyDescent="0.45">
      <c r="X175" s="2"/>
    </row>
    <row r="176" spans="24:24" x14ac:dyDescent="0.45">
      <c r="X176" s="2"/>
    </row>
    <row r="177" spans="24:24" x14ac:dyDescent="0.45">
      <c r="X177" s="2"/>
    </row>
    <row r="178" spans="24:24" x14ac:dyDescent="0.45">
      <c r="X178" s="2"/>
    </row>
    <row r="179" spans="24:24" x14ac:dyDescent="0.45">
      <c r="X179" s="2"/>
    </row>
    <row r="180" spans="24:24" x14ac:dyDescent="0.45">
      <c r="X180" s="2"/>
    </row>
    <row r="181" spans="24:24" x14ac:dyDescent="0.45">
      <c r="X181" s="2"/>
    </row>
    <row r="182" spans="24:24" x14ac:dyDescent="0.45">
      <c r="X182" s="2"/>
    </row>
    <row r="183" spans="24:24" x14ac:dyDescent="0.45">
      <c r="X183" s="2"/>
    </row>
    <row r="184" spans="24:24" x14ac:dyDescent="0.45">
      <c r="X184" s="2"/>
    </row>
    <row r="185" spans="24:24" x14ac:dyDescent="0.45">
      <c r="X185" s="2"/>
    </row>
    <row r="186" spans="24:24" x14ac:dyDescent="0.45">
      <c r="X186" s="2"/>
    </row>
    <row r="187" spans="24:24" x14ac:dyDescent="0.45">
      <c r="X187" s="2"/>
    </row>
    <row r="188" spans="24:24" x14ac:dyDescent="0.45">
      <c r="X188" s="2"/>
    </row>
    <row r="189" spans="24:24" x14ac:dyDescent="0.45">
      <c r="X189" s="2"/>
    </row>
    <row r="190" spans="24:24" x14ac:dyDescent="0.45">
      <c r="X190" s="2"/>
    </row>
    <row r="191" spans="24:24" x14ac:dyDescent="0.45">
      <c r="X191" s="2"/>
    </row>
    <row r="192" spans="24:24" x14ac:dyDescent="0.45">
      <c r="X192" s="2"/>
    </row>
    <row r="193" spans="24:24" x14ac:dyDescent="0.45">
      <c r="X193" s="2"/>
    </row>
    <row r="194" spans="24:24" x14ac:dyDescent="0.45">
      <c r="X194" s="2"/>
    </row>
    <row r="195" spans="24:24" x14ac:dyDescent="0.45">
      <c r="X195" s="2"/>
    </row>
    <row r="196" spans="24:24" x14ac:dyDescent="0.45">
      <c r="X196" s="2"/>
    </row>
    <row r="197" spans="24:24" x14ac:dyDescent="0.45">
      <c r="X197" s="2"/>
    </row>
    <row r="198" spans="24:24" x14ac:dyDescent="0.45">
      <c r="X198" s="2"/>
    </row>
    <row r="199" spans="24:24" x14ac:dyDescent="0.45">
      <c r="X199" s="2"/>
    </row>
    <row r="200" spans="24:24" x14ac:dyDescent="0.45">
      <c r="X200" s="2"/>
    </row>
    <row r="201" spans="24:24" x14ac:dyDescent="0.45">
      <c r="X201" s="2"/>
    </row>
    <row r="202" spans="24:24" x14ac:dyDescent="0.45">
      <c r="X202" s="2"/>
    </row>
    <row r="203" spans="24:24" x14ac:dyDescent="0.45">
      <c r="X203" s="2"/>
    </row>
    <row r="204" spans="24:24" x14ac:dyDescent="0.45">
      <c r="X204" s="2"/>
    </row>
    <row r="205" spans="24:24" x14ac:dyDescent="0.45">
      <c r="X205" s="2"/>
    </row>
    <row r="206" spans="24:24" x14ac:dyDescent="0.45">
      <c r="X206" s="2"/>
    </row>
    <row r="207" spans="24:24" x14ac:dyDescent="0.45">
      <c r="X207" s="2"/>
    </row>
    <row r="208" spans="24:24" x14ac:dyDescent="0.45">
      <c r="X208" s="2"/>
    </row>
    <row r="209" spans="24:24" x14ac:dyDescent="0.45">
      <c r="X209" s="2"/>
    </row>
    <row r="210" spans="24:24" x14ac:dyDescent="0.45">
      <c r="X210" s="2"/>
    </row>
    <row r="211" spans="24:24" x14ac:dyDescent="0.45">
      <c r="X211" s="2"/>
    </row>
    <row r="212" spans="24:24" x14ac:dyDescent="0.45">
      <c r="X212" s="2"/>
    </row>
    <row r="213" spans="24:24" x14ac:dyDescent="0.45">
      <c r="X213" s="2"/>
    </row>
  </sheetData>
  <conditionalFormatting sqref="X2:X74">
    <cfRule type="cellIs" dxfId="9" priority="1" operator="greaterThan">
      <formula>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23E28-210E-4197-A8CE-1520CC251F43}">
  <sheetPr codeName="Sheet13"/>
  <dimension ref="A1:AN1989"/>
  <sheetViews>
    <sheetView workbookViewId="0">
      <selection activeCell="F18" sqref="F18"/>
    </sheetView>
  </sheetViews>
  <sheetFormatPr defaultRowHeight="14.25" x14ac:dyDescent="0.45"/>
  <cols>
    <col min="42" max="42" width="13.19921875" customWidth="1"/>
  </cols>
  <sheetData>
    <row r="1" spans="1:40" x14ac:dyDescent="0.45">
      <c r="A1" t="str">
        <f>'All B'!A5</f>
        <v>Rk</v>
      </c>
      <c r="B1" t="str">
        <f>'All B'!B5</f>
        <v>Player</v>
      </c>
      <c r="C1" t="str">
        <f>'All B'!C5</f>
        <v>Season</v>
      </c>
      <c r="D1" t="str">
        <f>'All B'!D5</f>
        <v>Age</v>
      </c>
      <c r="E1" t="str">
        <f>'All B'!E5</f>
        <v>Team</v>
      </c>
      <c r="F1" t="str">
        <f>'All B'!F5</f>
        <v>Lg</v>
      </c>
      <c r="G1" t="s">
        <v>261</v>
      </c>
      <c r="H1" t="s">
        <v>263</v>
      </c>
      <c r="I1" t="s">
        <v>264</v>
      </c>
      <c r="J1" t="s">
        <v>993</v>
      </c>
      <c r="K1" t="s">
        <v>994</v>
      </c>
      <c r="L1" t="s">
        <v>995</v>
      </c>
      <c r="M1" t="s">
        <v>11</v>
      </c>
      <c r="N1" t="s">
        <v>266</v>
      </c>
      <c r="O1" t="s">
        <v>985</v>
      </c>
      <c r="P1" t="s">
        <v>5</v>
      </c>
      <c r="Q1" t="s">
        <v>274</v>
      </c>
      <c r="R1" t="s">
        <v>275</v>
      </c>
      <c r="S1" t="s">
        <v>276</v>
      </c>
      <c r="T1" t="s">
        <v>277</v>
      </c>
      <c r="U1" t="s">
        <v>987</v>
      </c>
      <c r="V1" t="s">
        <v>1149</v>
      </c>
      <c r="W1" t="s">
        <v>261</v>
      </c>
      <c r="X1" t="s">
        <v>263</v>
      </c>
      <c r="Y1" t="s">
        <v>264</v>
      </c>
      <c r="Z1" t="s">
        <v>993</v>
      </c>
      <c r="AA1" t="s">
        <v>994</v>
      </c>
      <c r="AB1" t="s">
        <v>995</v>
      </c>
      <c r="AC1" t="s">
        <v>11</v>
      </c>
      <c r="AD1" t="s">
        <v>266</v>
      </c>
      <c r="AE1" t="s">
        <v>985</v>
      </c>
      <c r="AF1" t="s">
        <v>5</v>
      </c>
      <c r="AG1" t="s">
        <v>274</v>
      </c>
      <c r="AH1" t="s">
        <v>275</v>
      </c>
      <c r="AI1" t="s">
        <v>276</v>
      </c>
      <c r="AJ1" t="s">
        <v>277</v>
      </c>
      <c r="AK1" t="s">
        <v>987</v>
      </c>
      <c r="AL1" t="s">
        <v>1150</v>
      </c>
      <c r="AM1" t="s">
        <v>1151</v>
      </c>
    </row>
    <row r="2" spans="1:40" x14ac:dyDescent="0.45">
      <c r="A2">
        <f>'All B'!A6</f>
        <v>1</v>
      </c>
      <c r="B2" t="str">
        <f>'All B'!B6</f>
        <v>Bobby Witt Jr.</v>
      </c>
      <c r="C2">
        <f>'All B'!C6</f>
        <v>2024</v>
      </c>
      <c r="D2">
        <f>'All B'!D6</f>
        <v>24</v>
      </c>
      <c r="E2" t="str">
        <f>'All B'!E6</f>
        <v>KCR</v>
      </c>
      <c r="F2" t="str">
        <f>'All B'!F6</f>
        <v>AL</v>
      </c>
      <c r="G2">
        <f>'All B'!H6</f>
        <v>326</v>
      </c>
      <c r="H2">
        <f>'All B'!J6</f>
        <v>64</v>
      </c>
      <c r="I2">
        <f>'All B'!K6</f>
        <v>92</v>
      </c>
      <c r="J2">
        <f>'All B'!L6</f>
        <v>54</v>
      </c>
      <c r="K2">
        <f>'All B'!M6</f>
        <v>20</v>
      </c>
      <c r="L2">
        <f>'All B'!N6</f>
        <v>7</v>
      </c>
      <c r="M2">
        <f>'All B'!Q6</f>
        <v>21</v>
      </c>
      <c r="N2">
        <f>'All B'!S6</f>
        <v>26</v>
      </c>
      <c r="O2">
        <f>'All B'!Y6</f>
        <v>155</v>
      </c>
      <c r="P2">
        <f>'All B'!AF6</f>
        <v>4.8</v>
      </c>
      <c r="Q2">
        <f>'All B'!AH6</f>
        <v>3.8</v>
      </c>
      <c r="R2">
        <f>'All B'!AI6</f>
        <v>3.9</v>
      </c>
      <c r="S2">
        <f>'All B'!AJ6</f>
        <v>1.4</v>
      </c>
      <c r="T2">
        <f>'All B'!AK6</f>
        <v>20.9</v>
      </c>
      <c r="U2">
        <f>'All B'!AN6</f>
        <v>2.5</v>
      </c>
      <c r="V2">
        <f>'Coef Batter'!$A$2</f>
        <v>-47.217614202620098</v>
      </c>
      <c r="W2">
        <f>G2*'Coef Batter'!B$2</f>
        <v>5.9346040314133406</v>
      </c>
      <c r="X2">
        <f>H2*'Coef Batter'!C$2</f>
        <v>2.2277093655703424</v>
      </c>
      <c r="Y2">
        <f>I2*'Coef Batter'!D$2</f>
        <v>8.8779002699190617</v>
      </c>
      <c r="Z2">
        <f>J2*'Coef Batter'!E$2</f>
        <v>-3.2162532157698336</v>
      </c>
      <c r="AA2">
        <f>K2*'Coef Batter'!F$2</f>
        <v>-1.83423437853524</v>
      </c>
      <c r="AB2">
        <f>L2*'Coef Batter'!G$2</f>
        <v>-0.94232192630497602</v>
      </c>
      <c r="AC2">
        <f>M2*'Coef Batter'!H$2</f>
        <v>0.84075695400494488</v>
      </c>
      <c r="AD2">
        <f>N2*'Coef Batter'!I$2</f>
        <v>-1.1267908618461535</v>
      </c>
      <c r="AE2">
        <f>O2*'Coef Batter'!J$2</f>
        <v>28.79785663836584</v>
      </c>
      <c r="AF2">
        <f>P2*'Coef Batter'!K$2</f>
        <v>-8.9777503072970397</v>
      </c>
      <c r="AG2">
        <f>Q2*'Coef Batter'!L$2</f>
        <v>8.3161203766103728</v>
      </c>
      <c r="AH2">
        <f>R2*'Coef Batter'!M$2</f>
        <v>5.7222995391680032</v>
      </c>
      <c r="AI2">
        <f>S2*'Coef Batter'!N$2</f>
        <v>-0.15487176236130337</v>
      </c>
      <c r="AJ2">
        <f>T2*'Coef Batter'!O$2</f>
        <v>-4.5693426980507157</v>
      </c>
      <c r="AK2">
        <f>U2*'Coef Batter'!P$2</f>
        <v>-0.336445223687315</v>
      </c>
      <c r="AL2">
        <f>SUM(V2:AK2)</f>
        <v>-7.6583774014207719</v>
      </c>
      <c r="AM2">
        <f>IF(EXP(AL2)/(1+EXP(AL2))&lt;0, 0, IF(EXP(AL2)/(1+EXP(AL2))&gt;1, 1, EXP(AL2)/(1+EXP(AL2))))</f>
        <v>4.7185002675066598E-4</v>
      </c>
      <c r="AN2" s="2"/>
    </row>
    <row r="3" spans="1:40" x14ac:dyDescent="0.45">
      <c r="A3">
        <f>'All B'!A7</f>
        <v>2</v>
      </c>
      <c r="B3" t="str">
        <f>'All B'!B7</f>
        <v>Gunnar Henderson</v>
      </c>
      <c r="C3">
        <f>'All B'!C7</f>
        <v>2024</v>
      </c>
      <c r="D3">
        <f>'All B'!D7</f>
        <v>23</v>
      </c>
      <c r="E3" t="str">
        <f>'All B'!E7</f>
        <v>BAL</v>
      </c>
      <c r="F3" t="str">
        <f>'All B'!F7</f>
        <v>AL</v>
      </c>
      <c r="G3">
        <f>'All B'!H7</f>
        <v>311</v>
      </c>
      <c r="H3">
        <f>'All B'!J7</f>
        <v>52</v>
      </c>
      <c r="I3">
        <f>'All B'!K7</f>
        <v>69</v>
      </c>
      <c r="J3">
        <f>'All B'!L7</f>
        <v>34</v>
      </c>
      <c r="K3">
        <f>'All B'!M7</f>
        <v>7</v>
      </c>
      <c r="L3">
        <f>'All B'!N7</f>
        <v>5</v>
      </c>
      <c r="M3">
        <f>'All B'!Q7</f>
        <v>9</v>
      </c>
      <c r="N3">
        <f>'All B'!S7</f>
        <v>36</v>
      </c>
      <c r="O3">
        <f>'All B'!Y7</f>
        <v>168</v>
      </c>
      <c r="P3">
        <f>'All B'!AF7</f>
        <v>4.7</v>
      </c>
      <c r="Q3">
        <f>'All B'!AH7</f>
        <v>3.7</v>
      </c>
      <c r="R3">
        <f>'All B'!AI7</f>
        <v>4.0999999999999996</v>
      </c>
      <c r="S3">
        <f>'All B'!AJ7</f>
        <v>1.1000000000000001</v>
      </c>
      <c r="T3">
        <f>'All B'!AK7</f>
        <v>20.9</v>
      </c>
      <c r="U3">
        <f>'All B'!AN7</f>
        <v>3.7</v>
      </c>
      <c r="V3">
        <f>'Coef Batter'!$A$2</f>
        <v>-47.217614202620098</v>
      </c>
      <c r="W3">
        <f>G3*'Coef Batter'!B$2</f>
        <v>5.661539428740948</v>
      </c>
      <c r="X3">
        <f>H3*'Coef Batter'!C$2</f>
        <v>1.8100138595259032</v>
      </c>
      <c r="Y3">
        <f>I3*'Coef Batter'!D$2</f>
        <v>6.6584252024392958</v>
      </c>
      <c r="Z3">
        <f>J3*'Coef Batter'!E$2</f>
        <v>-2.0250483210402654</v>
      </c>
      <c r="AA3">
        <f>K3*'Coef Batter'!F$2</f>
        <v>-0.64198203248733399</v>
      </c>
      <c r="AB3">
        <f>L3*'Coef Batter'!G$2</f>
        <v>-0.67308709021783997</v>
      </c>
      <c r="AC3">
        <f>M3*'Coef Batter'!H$2</f>
        <v>0.36032440885926209</v>
      </c>
      <c r="AD3">
        <f>N3*'Coef Batter'!I$2</f>
        <v>-1.5601719625562125</v>
      </c>
      <c r="AE3">
        <f>O3*'Coef Batter'!J$2</f>
        <v>31.213160743519104</v>
      </c>
      <c r="AF3">
        <f>P3*'Coef Batter'!K$2</f>
        <v>-8.7907138425616846</v>
      </c>
      <c r="AG3">
        <f>Q3*'Coef Batter'!L$2</f>
        <v>8.0972751035416781</v>
      </c>
      <c r="AH3">
        <f>R3*'Coef Batter'!M$2</f>
        <v>6.0157507975868754</v>
      </c>
      <c r="AI3">
        <f>S3*'Coef Batter'!N$2</f>
        <v>-0.12168495614102411</v>
      </c>
      <c r="AJ3">
        <f>T3*'Coef Batter'!O$2</f>
        <v>-4.5693426980507157</v>
      </c>
      <c r="AK3">
        <f>U3*'Coef Batter'!P$2</f>
        <v>-0.4979389310572262</v>
      </c>
      <c r="AL3">
        <f t="shared" ref="AL3:AL35" si="0">SUM(V3:AK3)</f>
        <v>-6.2810944925193297</v>
      </c>
      <c r="AM3">
        <f t="shared" ref="AM3:AM35" si="1">IF(EXP(AL3)/(1+EXP(AL3))&lt;0, 0, IF(EXP(AL3)/(1+EXP(AL3))&gt;1, 1, EXP(AL3)/(1+EXP(AL3))))</f>
        <v>1.8678558784501556E-3</v>
      </c>
      <c r="AN3" s="2"/>
    </row>
    <row r="4" spans="1:40" x14ac:dyDescent="0.45">
      <c r="A4">
        <f>'All B'!A8</f>
        <v>3</v>
      </c>
      <c r="B4" t="str">
        <f>'All B'!B8</f>
        <v>Aaron Judge</v>
      </c>
      <c r="C4">
        <f>'All B'!C8</f>
        <v>2024</v>
      </c>
      <c r="D4">
        <f>'All B'!D8</f>
        <v>32</v>
      </c>
      <c r="E4" t="str">
        <f>'All B'!E8</f>
        <v>NYY</v>
      </c>
      <c r="F4" t="str">
        <f>'All B'!F8</f>
        <v>AL</v>
      </c>
      <c r="G4">
        <f>'All B'!H8</f>
        <v>328</v>
      </c>
      <c r="H4">
        <f>'All B'!J8</f>
        <v>52</v>
      </c>
      <c r="I4">
        <f>'All B'!K8</f>
        <v>75</v>
      </c>
      <c r="J4">
        <f>'All B'!L8</f>
        <v>27</v>
      </c>
      <c r="K4">
        <f>'All B'!M8</f>
        <v>22</v>
      </c>
      <c r="L4">
        <f>'All B'!N8</f>
        <v>0</v>
      </c>
      <c r="M4">
        <f>'All B'!Q8</f>
        <v>2</v>
      </c>
      <c r="N4">
        <f>'All B'!S8</f>
        <v>56</v>
      </c>
      <c r="O4">
        <f>'All B'!Y8</f>
        <v>198</v>
      </c>
      <c r="P4">
        <f>'All B'!AF8</f>
        <v>4.5</v>
      </c>
      <c r="Q4">
        <f>'All B'!AH8</f>
        <v>3.6</v>
      </c>
      <c r="R4">
        <f>'All B'!AI8</f>
        <v>4.5</v>
      </c>
      <c r="S4">
        <f>'All B'!AJ8</f>
        <v>0.1</v>
      </c>
      <c r="T4">
        <f>'All B'!AK8</f>
        <v>35.6</v>
      </c>
      <c r="U4">
        <f>'All B'!AN8</f>
        <v>-2.5</v>
      </c>
      <c r="V4">
        <f>'Coef Batter'!$A$2</f>
        <v>-47.217614202620098</v>
      </c>
      <c r="W4">
        <f>G4*'Coef Batter'!B$2</f>
        <v>5.9710126451029932</v>
      </c>
      <c r="X4">
        <f>H4*'Coef Batter'!C$2</f>
        <v>1.8100138595259032</v>
      </c>
      <c r="Y4">
        <f>I4*'Coef Batter'!D$2</f>
        <v>7.237418698303582</v>
      </c>
      <c r="Z4">
        <f>J4*'Coef Batter'!E$2</f>
        <v>-1.6081266078849168</v>
      </c>
      <c r="AA4">
        <f>K4*'Coef Batter'!F$2</f>
        <v>-2.017657816388764</v>
      </c>
      <c r="AB4">
        <f>L4*'Coef Batter'!G$2</f>
        <v>0</v>
      </c>
      <c r="AC4">
        <f>M4*'Coef Batter'!H$2</f>
        <v>8.0072090857613798E-2</v>
      </c>
      <c r="AD4">
        <f>N4*'Coef Batter'!I$2</f>
        <v>-2.4269341639763304</v>
      </c>
      <c r="AE4">
        <f>O4*'Coef Batter'!J$2</f>
        <v>36.786939447718943</v>
      </c>
      <c r="AF4">
        <f>P4*'Coef Batter'!K$2</f>
        <v>-8.4166409130909745</v>
      </c>
      <c r="AG4">
        <f>Q4*'Coef Batter'!L$2</f>
        <v>7.8784298304729843</v>
      </c>
      <c r="AH4">
        <f>R4*'Coef Batter'!M$2</f>
        <v>6.6026533144246198</v>
      </c>
      <c r="AI4">
        <f>S4*'Coef Batter'!N$2</f>
        <v>-1.10622687400931E-2</v>
      </c>
      <c r="AJ4">
        <f>T4*'Coef Batter'!O$2</f>
        <v>-7.7831866052921299</v>
      </c>
      <c r="AK4">
        <f>U4*'Coef Batter'!P$2</f>
        <v>0.336445223687315</v>
      </c>
      <c r="AL4">
        <f t="shared" si="0"/>
        <v>-2.7782374678993538</v>
      </c>
      <c r="AM4">
        <f t="shared" si="1"/>
        <v>5.8511574338811635E-2</v>
      </c>
      <c r="AN4" s="2"/>
    </row>
    <row r="5" spans="1:40" x14ac:dyDescent="0.45">
      <c r="A5">
        <f>'All B'!A11</f>
        <v>6</v>
      </c>
      <c r="B5" t="str">
        <f>'All B'!B11</f>
        <v>Juan Soto</v>
      </c>
      <c r="C5">
        <f>'All B'!C11</f>
        <v>2024</v>
      </c>
      <c r="D5">
        <f>'All B'!D11</f>
        <v>25</v>
      </c>
      <c r="E5" t="str">
        <f>'All B'!E11</f>
        <v>NYY</v>
      </c>
      <c r="F5" t="str">
        <f>'All B'!F11</f>
        <v>AL</v>
      </c>
      <c r="G5">
        <f>'All B'!H11</f>
        <v>335</v>
      </c>
      <c r="H5">
        <f>'All B'!J11</f>
        <v>53</v>
      </c>
      <c r="I5">
        <f>'All B'!K11</f>
        <v>88</v>
      </c>
      <c r="J5">
        <f>'All B'!L11</f>
        <v>53</v>
      </c>
      <c r="K5">
        <f>'All B'!M11</f>
        <v>14</v>
      </c>
      <c r="L5">
        <f>'All B'!N11</f>
        <v>4</v>
      </c>
      <c r="M5">
        <f>'All B'!Q11</f>
        <v>5</v>
      </c>
      <c r="N5">
        <f>'All B'!S11</f>
        <v>49</v>
      </c>
      <c r="O5">
        <f>'All B'!Y11</f>
        <v>181</v>
      </c>
      <c r="P5">
        <f>'All B'!AF11</f>
        <v>3.9</v>
      </c>
      <c r="Q5">
        <f>'All B'!AH11</f>
        <v>2.9</v>
      </c>
      <c r="R5">
        <f>'All B'!AI11</f>
        <v>3.7</v>
      </c>
      <c r="S5">
        <f>'All B'!AJ11</f>
        <v>0</v>
      </c>
      <c r="T5">
        <f>'All B'!AK11</f>
        <v>30.7</v>
      </c>
      <c r="U5">
        <f>'All B'!AN11</f>
        <v>-2.5</v>
      </c>
      <c r="V5">
        <f>'Coef Batter'!$A$2</f>
        <v>-47.217614202620098</v>
      </c>
      <c r="W5">
        <f>G5*'Coef Batter'!B$2</f>
        <v>6.0984427930167762</v>
      </c>
      <c r="X5">
        <f>H5*'Coef Batter'!C$2</f>
        <v>1.8448218183629397</v>
      </c>
      <c r="Y5">
        <f>I5*'Coef Batter'!D$2</f>
        <v>8.4919046060095358</v>
      </c>
      <c r="Z5">
        <f>J5*'Coef Batter'!E$2</f>
        <v>-3.1566929710333551</v>
      </c>
      <c r="AA5">
        <f>K5*'Coef Batter'!F$2</f>
        <v>-1.283964064974668</v>
      </c>
      <c r="AB5">
        <f>L5*'Coef Batter'!G$2</f>
        <v>-0.538469672174272</v>
      </c>
      <c r="AC5">
        <f>M5*'Coef Batter'!H$2</f>
        <v>0.20018022714403449</v>
      </c>
      <c r="AD5">
        <f>N5*'Coef Batter'!I$2</f>
        <v>-2.1235673934792891</v>
      </c>
      <c r="AE5">
        <f>O5*'Coef Batter'!J$2</f>
        <v>33.628464848672373</v>
      </c>
      <c r="AF5">
        <f>P5*'Coef Batter'!K$2</f>
        <v>-7.294422124678845</v>
      </c>
      <c r="AG5">
        <f>Q5*'Coef Batter'!L$2</f>
        <v>6.3465129189921266</v>
      </c>
      <c r="AH5">
        <f>R5*'Coef Batter'!M$2</f>
        <v>5.4288482807491318</v>
      </c>
      <c r="AI5">
        <f>S5*'Coef Batter'!N$2</f>
        <v>0</v>
      </c>
      <c r="AJ5">
        <f>T5*'Coef Batter'!O$2</f>
        <v>-6.7119053028783249</v>
      </c>
      <c r="AK5">
        <f>U5*'Coef Batter'!P$2</f>
        <v>0.336445223687315</v>
      </c>
      <c r="AL5">
        <f t="shared" si="0"/>
        <v>-5.9510150152046375</v>
      </c>
      <c r="AM5">
        <f t="shared" si="1"/>
        <v>2.5964378535964644E-3</v>
      </c>
      <c r="AN5" s="2"/>
    </row>
    <row r="6" spans="1:40" x14ac:dyDescent="0.45">
      <c r="A6">
        <f>'All B'!A12</f>
        <v>7</v>
      </c>
      <c r="B6" t="str">
        <f>'All B'!B12</f>
        <v>Shohei Ohtani</v>
      </c>
      <c r="C6">
        <f>'All B'!C12</f>
        <v>2024</v>
      </c>
      <c r="D6">
        <f>'All B'!D12</f>
        <v>29</v>
      </c>
      <c r="E6" t="str">
        <f>'All B'!E12</f>
        <v>LAD</v>
      </c>
      <c r="F6" t="str">
        <f>'All B'!F12</f>
        <v>NL</v>
      </c>
      <c r="G6">
        <f>'All B'!H12</f>
        <v>318</v>
      </c>
      <c r="H6">
        <f>'All B'!J12</f>
        <v>51</v>
      </c>
      <c r="I6">
        <f>'All B'!K12</f>
        <v>92</v>
      </c>
      <c r="J6">
        <f>'All B'!L12</f>
        <v>51</v>
      </c>
      <c r="K6">
        <f>'All B'!M12</f>
        <v>21</v>
      </c>
      <c r="L6">
        <f>'All B'!N12</f>
        <v>2</v>
      </c>
      <c r="M6">
        <f>'All B'!Q12</f>
        <v>17</v>
      </c>
      <c r="N6">
        <f>'All B'!S12</f>
        <v>32</v>
      </c>
      <c r="O6">
        <f>'All B'!Y12</f>
        <v>181</v>
      </c>
      <c r="P6">
        <f>'All B'!AF12</f>
        <v>3.8</v>
      </c>
      <c r="Q6">
        <f>'All B'!AH12</f>
        <v>2.8</v>
      </c>
      <c r="R6">
        <f>'All B'!AI12</f>
        <v>3.8</v>
      </c>
      <c r="S6">
        <f>'All B'!AJ12</f>
        <v>-0.6</v>
      </c>
      <c r="T6">
        <f>'All B'!AK12</f>
        <v>29.7</v>
      </c>
      <c r="U6">
        <f>'All B'!AN12</f>
        <v>4.9000000000000004</v>
      </c>
      <c r="V6">
        <f>'Coef Batter'!$A$2</f>
        <v>-47.217614202620098</v>
      </c>
      <c r="W6">
        <f>G6*'Coef Batter'!B$2</f>
        <v>5.7889695766547309</v>
      </c>
      <c r="X6">
        <f>H6*'Coef Batter'!C$2</f>
        <v>1.7752059006888665</v>
      </c>
      <c r="Y6">
        <f>I6*'Coef Batter'!D$2</f>
        <v>8.8779002699190617</v>
      </c>
      <c r="Z6">
        <f>J6*'Coef Batter'!E$2</f>
        <v>-3.0375724815603982</v>
      </c>
      <c r="AA6">
        <f>K6*'Coef Batter'!F$2</f>
        <v>-1.925946097462002</v>
      </c>
      <c r="AB6">
        <f>L6*'Coef Batter'!G$2</f>
        <v>-0.269234836087136</v>
      </c>
      <c r="AC6">
        <f>M6*'Coef Batter'!H$2</f>
        <v>0.68061277228971728</v>
      </c>
      <c r="AD6">
        <f>N6*'Coef Batter'!I$2</f>
        <v>-1.3868195222721889</v>
      </c>
      <c r="AE6">
        <f>O6*'Coef Batter'!J$2</f>
        <v>33.628464848672373</v>
      </c>
      <c r="AF6">
        <f>P6*'Coef Batter'!K$2</f>
        <v>-7.1073856599434899</v>
      </c>
      <c r="AG6">
        <f>Q6*'Coef Batter'!L$2</f>
        <v>6.1276676459234318</v>
      </c>
      <c r="AH6">
        <f>R6*'Coef Batter'!M$2</f>
        <v>5.5755739099585675</v>
      </c>
      <c r="AI6">
        <f>S6*'Coef Batter'!N$2</f>
        <v>6.6373612440558588E-2</v>
      </c>
      <c r="AJ6">
        <f>T6*'Coef Batter'!O$2</f>
        <v>-6.493276465651018</v>
      </c>
      <c r="AK6">
        <f>U6*'Coef Batter'!P$2</f>
        <v>-0.6594326384271374</v>
      </c>
      <c r="AL6">
        <f t="shared" si="0"/>
        <v>-5.5765133674761618</v>
      </c>
      <c r="AM6">
        <f t="shared" si="1"/>
        <v>3.7714642352444467E-3</v>
      </c>
      <c r="AN6" s="2"/>
    </row>
    <row r="7" spans="1:40" x14ac:dyDescent="0.45">
      <c r="A7">
        <f>'All B'!A13</f>
        <v>8</v>
      </c>
      <c r="B7" t="str">
        <f>'All B'!B13</f>
        <v>Jarren Duran</v>
      </c>
      <c r="C7">
        <f>'All B'!C13</f>
        <v>2024</v>
      </c>
      <c r="D7">
        <f>'All B'!D13</f>
        <v>27</v>
      </c>
      <c r="E7" t="str">
        <f>'All B'!E13</f>
        <v>BOS</v>
      </c>
      <c r="F7" t="str">
        <f>'All B'!F13</f>
        <v>AL</v>
      </c>
      <c r="G7">
        <f>'All B'!H13</f>
        <v>329</v>
      </c>
      <c r="H7">
        <f>'All B'!J13</f>
        <v>42</v>
      </c>
      <c r="I7">
        <f>'All B'!K13</f>
        <v>77</v>
      </c>
      <c r="J7">
        <f>'All B'!L13</f>
        <v>42</v>
      </c>
      <c r="K7">
        <f>'All B'!M13</f>
        <v>21</v>
      </c>
      <c r="L7">
        <f>'All B'!N13</f>
        <v>10</v>
      </c>
      <c r="M7">
        <f>'All B'!Q13</f>
        <v>14</v>
      </c>
      <c r="N7">
        <f>'All B'!S13</f>
        <v>25</v>
      </c>
      <c r="O7">
        <f>'All B'!Y13</f>
        <v>109</v>
      </c>
      <c r="P7">
        <f>'All B'!AF13</f>
        <v>3.3</v>
      </c>
      <c r="Q7">
        <f>'All B'!AH13</f>
        <v>2.2999999999999998</v>
      </c>
      <c r="R7">
        <f>'All B'!AI13</f>
        <v>2.2000000000000002</v>
      </c>
      <c r="S7">
        <f>'All B'!AJ13</f>
        <v>1.2</v>
      </c>
      <c r="T7">
        <f>'All B'!AK13</f>
        <v>4.9000000000000004</v>
      </c>
      <c r="U7">
        <f>'All B'!AN13</f>
        <v>4.9000000000000004</v>
      </c>
      <c r="V7">
        <f>'Coef Batter'!$A$2</f>
        <v>-47.217614202620098</v>
      </c>
      <c r="W7">
        <f>G7*'Coef Batter'!B$2</f>
        <v>5.9892169519478191</v>
      </c>
      <c r="X7">
        <f>H7*'Coef Batter'!C$2</f>
        <v>1.4619342711555372</v>
      </c>
      <c r="Y7">
        <f>I7*'Coef Batter'!D$2</f>
        <v>7.4304165302583449</v>
      </c>
      <c r="Z7">
        <f>J7*'Coef Batter'!E$2</f>
        <v>-2.5015302789320928</v>
      </c>
      <c r="AA7">
        <f>K7*'Coef Batter'!F$2</f>
        <v>-1.925946097462002</v>
      </c>
      <c r="AB7">
        <f>L7*'Coef Batter'!G$2</f>
        <v>-1.3461741804356799</v>
      </c>
      <c r="AC7">
        <f>M7*'Coef Batter'!H$2</f>
        <v>0.56050463600329659</v>
      </c>
      <c r="AD7">
        <f>N7*'Coef Batter'!I$2</f>
        <v>-1.0834527517751475</v>
      </c>
      <c r="AE7">
        <f>O7*'Coef Batter'!J$2</f>
        <v>20.251395958592752</v>
      </c>
      <c r="AF7">
        <f>P7*'Coef Batter'!K$2</f>
        <v>-6.1722033362667146</v>
      </c>
      <c r="AG7">
        <f>Q7*'Coef Batter'!L$2</f>
        <v>5.0334412805799618</v>
      </c>
      <c r="AH7">
        <f>R7*'Coef Batter'!M$2</f>
        <v>3.2279638426075921</v>
      </c>
      <c r="AI7">
        <f>S7*'Coef Batter'!N$2</f>
        <v>-0.13274722488111718</v>
      </c>
      <c r="AJ7">
        <f>T7*'Coef Batter'!O$2</f>
        <v>-1.0712813024138044</v>
      </c>
      <c r="AK7">
        <f>U7*'Coef Batter'!P$2</f>
        <v>-0.6594326384271374</v>
      </c>
      <c r="AL7">
        <f t="shared" si="0"/>
        <v>-18.155508542068507</v>
      </c>
      <c r="AM7">
        <f t="shared" si="1"/>
        <v>1.3036554313794499E-8</v>
      </c>
      <c r="AN7" s="2"/>
    </row>
    <row r="8" spans="1:40" x14ac:dyDescent="0.45">
      <c r="A8">
        <f>'All B'!A14</f>
        <v>9</v>
      </c>
      <c r="B8" t="str">
        <f>'All B'!B14</f>
        <v>Ketel Marte</v>
      </c>
      <c r="C8">
        <f>'All B'!C14</f>
        <v>2024</v>
      </c>
      <c r="D8">
        <f>'All B'!D14</f>
        <v>30</v>
      </c>
      <c r="E8" t="str">
        <f>'All B'!E14</f>
        <v>ARI</v>
      </c>
      <c r="F8" t="str">
        <f>'All B'!F14</f>
        <v>NL</v>
      </c>
      <c r="G8">
        <f>'All B'!H14</f>
        <v>317</v>
      </c>
      <c r="H8">
        <f>'All B'!J14</f>
        <v>46</v>
      </c>
      <c r="I8">
        <f>'All B'!K14</f>
        <v>74</v>
      </c>
      <c r="J8">
        <f>'All B'!L14</f>
        <v>43</v>
      </c>
      <c r="K8">
        <f>'All B'!M14</f>
        <v>16</v>
      </c>
      <c r="L8">
        <f>'All B'!N14</f>
        <v>2</v>
      </c>
      <c r="M8">
        <f>'All B'!Q14</f>
        <v>1</v>
      </c>
      <c r="N8">
        <f>'All B'!S14</f>
        <v>23</v>
      </c>
      <c r="O8">
        <f>'All B'!Y14</f>
        <v>123</v>
      </c>
      <c r="P8">
        <f>'All B'!AF14</f>
        <v>3.3</v>
      </c>
      <c r="Q8">
        <f>'All B'!AH14</f>
        <v>2.2999999999999998</v>
      </c>
      <c r="R8">
        <f>'All B'!AI14</f>
        <v>2.1</v>
      </c>
      <c r="S8">
        <f>'All B'!AJ14</f>
        <v>1.4</v>
      </c>
      <c r="T8">
        <f>'All B'!AK14</f>
        <v>8.6999999999999993</v>
      </c>
      <c r="U8">
        <f>'All B'!AN14</f>
        <v>1.2</v>
      </c>
      <c r="V8">
        <f>'Coef Batter'!$A$2</f>
        <v>-47.217614202620098</v>
      </c>
      <c r="W8">
        <f>G8*'Coef Batter'!B$2</f>
        <v>5.770765269809905</v>
      </c>
      <c r="X8">
        <f>H8*'Coef Batter'!C$2</f>
        <v>1.6011661065036835</v>
      </c>
      <c r="Y8">
        <f>I8*'Coef Batter'!D$2</f>
        <v>7.1409197823262014</v>
      </c>
      <c r="Z8">
        <f>J8*'Coef Batter'!E$2</f>
        <v>-2.5610905236685713</v>
      </c>
      <c r="AA8">
        <f>K8*'Coef Batter'!F$2</f>
        <v>-1.467387502828192</v>
      </c>
      <c r="AB8">
        <f>L8*'Coef Batter'!G$2</f>
        <v>-0.269234836087136</v>
      </c>
      <c r="AC8">
        <f>M8*'Coef Batter'!H$2</f>
        <v>4.0036045428806899E-2</v>
      </c>
      <c r="AD8">
        <f>N8*'Coef Batter'!I$2</f>
        <v>-0.99677653163313573</v>
      </c>
      <c r="AE8">
        <f>O8*'Coef Batter'!J$2</f>
        <v>22.852492687219346</v>
      </c>
      <c r="AF8">
        <f>P8*'Coef Batter'!K$2</f>
        <v>-6.1722033362667146</v>
      </c>
      <c r="AG8">
        <f>Q8*'Coef Batter'!L$2</f>
        <v>5.0334412805799618</v>
      </c>
      <c r="AH8">
        <f>R8*'Coef Batter'!M$2</f>
        <v>3.081238213398156</v>
      </c>
      <c r="AI8">
        <f>S8*'Coef Batter'!N$2</f>
        <v>-0.15487176236130337</v>
      </c>
      <c r="AJ8">
        <f>T8*'Coef Batter'!O$2</f>
        <v>-1.9020708838775708</v>
      </c>
      <c r="AK8">
        <f>U8*'Coef Batter'!P$2</f>
        <v>-0.1614937073699112</v>
      </c>
      <c r="AL8">
        <f t="shared" si="0"/>
        <v>-15.382683901446569</v>
      </c>
      <c r="AM8">
        <f t="shared" si="1"/>
        <v>2.086340430223612E-7</v>
      </c>
      <c r="AN8" s="2"/>
    </row>
    <row r="9" spans="1:40" x14ac:dyDescent="0.45">
      <c r="A9">
        <f>'All B'!A15</f>
        <v>10</v>
      </c>
      <c r="B9" t="str">
        <f>'All B'!B15</f>
        <v>Anthony Volpe</v>
      </c>
      <c r="C9">
        <f>'All B'!C15</f>
        <v>2024</v>
      </c>
      <c r="D9">
        <f>'All B'!D15</f>
        <v>23</v>
      </c>
      <c r="E9" t="str">
        <f>'All B'!E15</f>
        <v>NYY</v>
      </c>
      <c r="F9" t="str">
        <f>'All B'!F15</f>
        <v>AL</v>
      </c>
      <c r="G9">
        <f>'All B'!H15</f>
        <v>329</v>
      </c>
      <c r="H9">
        <f>'All B'!J15</f>
        <v>49</v>
      </c>
      <c r="I9">
        <f>'All B'!K15</f>
        <v>82</v>
      </c>
      <c r="J9">
        <f>'All B'!L15</f>
        <v>58</v>
      </c>
      <c r="K9">
        <f>'All B'!M15</f>
        <v>12</v>
      </c>
      <c r="L9">
        <f>'All B'!N15</f>
        <v>5</v>
      </c>
      <c r="M9">
        <f>'All B'!Q15</f>
        <v>14</v>
      </c>
      <c r="N9">
        <f>'All B'!S15</f>
        <v>28</v>
      </c>
      <c r="O9">
        <f>'All B'!Y15</f>
        <v>122</v>
      </c>
      <c r="P9">
        <f>'All B'!AF15</f>
        <v>3.2</v>
      </c>
      <c r="Q9">
        <f>'All B'!AH15</f>
        <v>2.2000000000000002</v>
      </c>
      <c r="R9">
        <f>'All B'!AI15</f>
        <v>2.7</v>
      </c>
      <c r="S9">
        <f>'All B'!AJ15</f>
        <v>1</v>
      </c>
      <c r="T9">
        <f>'All B'!AK15</f>
        <v>7.4</v>
      </c>
      <c r="U9">
        <f>'All B'!AN15</f>
        <v>3.7</v>
      </c>
      <c r="V9">
        <f>'Coef Batter'!$A$2</f>
        <v>-47.217614202620098</v>
      </c>
      <c r="W9">
        <f>G9*'Coef Batter'!B$2</f>
        <v>5.9892169519478191</v>
      </c>
      <c r="X9">
        <f>H9*'Coef Batter'!C$2</f>
        <v>1.7055899830147934</v>
      </c>
      <c r="Y9">
        <f>I9*'Coef Batter'!D$2</f>
        <v>7.9129111101452496</v>
      </c>
      <c r="Z9">
        <f>J9*'Coef Batter'!E$2</f>
        <v>-3.454494194715747</v>
      </c>
      <c r="AA9">
        <f>K9*'Coef Batter'!F$2</f>
        <v>-1.100540627121144</v>
      </c>
      <c r="AB9">
        <f>L9*'Coef Batter'!G$2</f>
        <v>-0.67308709021783997</v>
      </c>
      <c r="AC9">
        <f>M9*'Coef Batter'!H$2</f>
        <v>0.56050463600329659</v>
      </c>
      <c r="AD9">
        <f>N9*'Coef Batter'!I$2</f>
        <v>-1.2134670819881652</v>
      </c>
      <c r="AE9">
        <f>O9*'Coef Batter'!J$2</f>
        <v>22.666700063746017</v>
      </c>
      <c r="AF9">
        <f>P9*'Coef Batter'!K$2</f>
        <v>-5.9851668715313604</v>
      </c>
      <c r="AG9">
        <f>Q9*'Coef Batter'!L$2</f>
        <v>4.8145960075112688</v>
      </c>
      <c r="AH9">
        <f>R9*'Coef Batter'!M$2</f>
        <v>3.9615919886547721</v>
      </c>
      <c r="AI9">
        <f>S9*'Coef Batter'!N$2</f>
        <v>-0.11062268740093099</v>
      </c>
      <c r="AJ9">
        <f>T9*'Coef Batter'!O$2</f>
        <v>-1.617853395482072</v>
      </c>
      <c r="AK9">
        <f>U9*'Coef Batter'!P$2</f>
        <v>-0.4979389310572262</v>
      </c>
      <c r="AL9">
        <f t="shared" si="0"/>
        <v>-14.25967434111136</v>
      </c>
      <c r="AM9">
        <f t="shared" si="1"/>
        <v>6.4135995686225129E-7</v>
      </c>
      <c r="AN9" s="2"/>
    </row>
    <row r="10" spans="1:40" x14ac:dyDescent="0.45">
      <c r="A10">
        <f>'All B'!A16</f>
        <v>11</v>
      </c>
      <c r="B10" t="str">
        <f>'All B'!B16</f>
        <v>William Contreras</v>
      </c>
      <c r="C10">
        <f>'All B'!C16</f>
        <v>2024</v>
      </c>
      <c r="D10">
        <f>'All B'!D16</f>
        <v>26</v>
      </c>
      <c r="E10" t="str">
        <f>'All B'!E16</f>
        <v>MIL</v>
      </c>
      <c r="F10" t="str">
        <f>'All B'!F16</f>
        <v>NL</v>
      </c>
      <c r="G10">
        <f>'All B'!H16</f>
        <v>329</v>
      </c>
      <c r="H10">
        <f>'All B'!J16</f>
        <v>60</v>
      </c>
      <c r="I10">
        <f>'All B'!K16</f>
        <v>93</v>
      </c>
      <c r="J10">
        <f>'All B'!L16</f>
        <v>64</v>
      </c>
      <c r="K10">
        <f>'All B'!M16</f>
        <v>19</v>
      </c>
      <c r="L10">
        <f>'All B'!N16</f>
        <v>1</v>
      </c>
      <c r="M10">
        <f>'All B'!Q16</f>
        <v>5</v>
      </c>
      <c r="N10">
        <f>'All B'!S16</f>
        <v>34</v>
      </c>
      <c r="O10">
        <f>'All B'!Y16</f>
        <v>153</v>
      </c>
      <c r="P10">
        <f>'All B'!AF16</f>
        <v>3.2</v>
      </c>
      <c r="Q10">
        <f>'All B'!AH16</f>
        <v>2.2000000000000002</v>
      </c>
      <c r="R10">
        <f>'All B'!AI16</f>
        <v>3.2</v>
      </c>
      <c r="S10">
        <f>'All B'!AJ16</f>
        <v>0.4</v>
      </c>
      <c r="T10">
        <f>'All B'!AK16</f>
        <v>19.899999999999999</v>
      </c>
      <c r="U10">
        <f>'All B'!AN16</f>
        <v>-1.2</v>
      </c>
      <c r="V10">
        <f>'Coef Batter'!$A$2</f>
        <v>-47.217614202620098</v>
      </c>
      <c r="W10">
        <f>G10*'Coef Batter'!B$2</f>
        <v>5.9892169519478191</v>
      </c>
      <c r="X10">
        <f>H10*'Coef Batter'!C$2</f>
        <v>2.0884775302221961</v>
      </c>
      <c r="Y10">
        <f>I10*'Coef Batter'!D$2</f>
        <v>8.9743991858964414</v>
      </c>
      <c r="Z10">
        <f>J10*'Coef Batter'!E$2</f>
        <v>-3.8118556631346174</v>
      </c>
      <c r="AA10">
        <f>K10*'Coef Batter'!F$2</f>
        <v>-1.742522659608478</v>
      </c>
      <c r="AB10">
        <f>L10*'Coef Batter'!G$2</f>
        <v>-0.134617418043568</v>
      </c>
      <c r="AC10">
        <f>M10*'Coef Batter'!H$2</f>
        <v>0.20018022714403449</v>
      </c>
      <c r="AD10">
        <f>N10*'Coef Batter'!I$2</f>
        <v>-1.4734957424142006</v>
      </c>
      <c r="AE10">
        <f>O10*'Coef Batter'!J$2</f>
        <v>28.426271391419185</v>
      </c>
      <c r="AF10">
        <f>P10*'Coef Batter'!K$2</f>
        <v>-5.9851668715313604</v>
      </c>
      <c r="AG10">
        <f>Q10*'Coef Batter'!L$2</f>
        <v>4.8145960075112688</v>
      </c>
      <c r="AH10">
        <f>R10*'Coef Batter'!M$2</f>
        <v>4.6952201347019518</v>
      </c>
      <c r="AI10">
        <f>S10*'Coef Batter'!N$2</f>
        <v>-4.4249074960372399E-2</v>
      </c>
      <c r="AJ10">
        <f>T10*'Coef Batter'!O$2</f>
        <v>-4.3507138608234088</v>
      </c>
      <c r="AK10">
        <f>U10*'Coef Batter'!P$2</f>
        <v>0.1614937073699112</v>
      </c>
      <c r="AL10">
        <f t="shared" si="0"/>
        <v>-9.410380356923298</v>
      </c>
      <c r="AM10">
        <f t="shared" si="1"/>
        <v>8.1863099566933473E-5</v>
      </c>
      <c r="AN10" s="2"/>
    </row>
    <row r="11" spans="1:40" x14ac:dyDescent="0.45">
      <c r="A11">
        <f>'All B'!A17</f>
        <v>12</v>
      </c>
      <c r="B11" t="str">
        <f>'All B'!B17</f>
        <v>Jordan Westburg</v>
      </c>
      <c r="C11">
        <f>'All B'!C17</f>
        <v>2024</v>
      </c>
      <c r="D11">
        <f>'All B'!D17</f>
        <v>25</v>
      </c>
      <c r="E11" t="str">
        <f>'All B'!E17</f>
        <v>BAL</v>
      </c>
      <c r="F11" t="str">
        <f>'All B'!F17</f>
        <v>AL</v>
      </c>
      <c r="G11">
        <f>'All B'!H17</f>
        <v>261</v>
      </c>
      <c r="H11">
        <f>'All B'!J17</f>
        <v>37</v>
      </c>
      <c r="I11">
        <f>'All B'!K17</f>
        <v>70</v>
      </c>
      <c r="J11">
        <f>'All B'!L17</f>
        <v>42</v>
      </c>
      <c r="K11">
        <f>'All B'!M17</f>
        <v>14</v>
      </c>
      <c r="L11">
        <f>'All B'!N17</f>
        <v>4</v>
      </c>
      <c r="M11">
        <f>'All B'!Q17</f>
        <v>6</v>
      </c>
      <c r="N11">
        <f>'All B'!S17</f>
        <v>18</v>
      </c>
      <c r="O11">
        <f>'All B'!Y17</f>
        <v>154</v>
      </c>
      <c r="P11">
        <f>'All B'!AF17</f>
        <v>3.1</v>
      </c>
      <c r="Q11">
        <f>'All B'!AH17</f>
        <v>2.2000000000000002</v>
      </c>
      <c r="R11">
        <f>'All B'!AI17</f>
        <v>2.8</v>
      </c>
      <c r="S11">
        <f>'All B'!AJ17</f>
        <v>0.5</v>
      </c>
      <c r="T11">
        <f>'All B'!AK17</f>
        <v>16</v>
      </c>
      <c r="U11">
        <f>'All B'!AN17</f>
        <v>1.2</v>
      </c>
      <c r="V11">
        <f>'Coef Batter'!$A$2</f>
        <v>-47.217614202620098</v>
      </c>
      <c r="W11">
        <f>G11*'Coef Batter'!B$2</f>
        <v>4.751324086499638</v>
      </c>
      <c r="X11">
        <f>H11*'Coef Batter'!C$2</f>
        <v>1.2878944769703542</v>
      </c>
      <c r="Y11">
        <f>I11*'Coef Batter'!D$2</f>
        <v>6.7549241184166764</v>
      </c>
      <c r="Z11">
        <f>J11*'Coef Batter'!E$2</f>
        <v>-2.5015302789320928</v>
      </c>
      <c r="AA11">
        <f>K11*'Coef Batter'!F$2</f>
        <v>-1.283964064974668</v>
      </c>
      <c r="AB11">
        <f>L11*'Coef Batter'!G$2</f>
        <v>-0.538469672174272</v>
      </c>
      <c r="AC11">
        <f>M11*'Coef Batter'!H$2</f>
        <v>0.24021627257284139</v>
      </c>
      <c r="AD11">
        <f>N11*'Coef Batter'!I$2</f>
        <v>-0.78008598127810624</v>
      </c>
      <c r="AE11">
        <f>O11*'Coef Batter'!J$2</f>
        <v>28.612064014892514</v>
      </c>
      <c r="AF11">
        <f>P11*'Coef Batter'!K$2</f>
        <v>-5.7981304067960053</v>
      </c>
      <c r="AG11">
        <f>Q11*'Coef Batter'!L$2</f>
        <v>4.8145960075112688</v>
      </c>
      <c r="AH11">
        <f>R11*'Coef Batter'!M$2</f>
        <v>4.1083176178642073</v>
      </c>
      <c r="AI11">
        <f>S11*'Coef Batter'!N$2</f>
        <v>-5.5311343700465497E-2</v>
      </c>
      <c r="AJ11">
        <f>T11*'Coef Batter'!O$2</f>
        <v>-3.498061395636912</v>
      </c>
      <c r="AK11">
        <f>U11*'Coef Batter'!P$2</f>
        <v>-0.1614937073699112</v>
      </c>
      <c r="AL11">
        <f t="shared" si="0"/>
        <v>-11.265324458755035</v>
      </c>
      <c r="AM11">
        <f t="shared" si="1"/>
        <v>1.2809323315471489E-5</v>
      </c>
      <c r="AN11" s="2"/>
    </row>
    <row r="12" spans="1:40" x14ac:dyDescent="0.45">
      <c r="A12">
        <f>'All B'!A18</f>
        <v>13</v>
      </c>
      <c r="B12" t="str">
        <f>'All B'!B18</f>
        <v>Brice Turang</v>
      </c>
      <c r="C12">
        <f>'All B'!C18</f>
        <v>2024</v>
      </c>
      <c r="D12">
        <f>'All B'!D18</f>
        <v>24</v>
      </c>
      <c r="E12" t="str">
        <f>'All B'!E18</f>
        <v>MIL</v>
      </c>
      <c r="F12" t="str">
        <f>'All B'!F18</f>
        <v>NL</v>
      </c>
      <c r="G12">
        <f>'All B'!H18</f>
        <v>260</v>
      </c>
      <c r="H12">
        <f>'All B'!J18</f>
        <v>32</v>
      </c>
      <c r="I12">
        <f>'All B'!K18</f>
        <v>69</v>
      </c>
      <c r="J12">
        <f>'All B'!L18</f>
        <v>50</v>
      </c>
      <c r="K12">
        <f>'All B'!M18</f>
        <v>15</v>
      </c>
      <c r="L12">
        <f>'All B'!N18</f>
        <v>0</v>
      </c>
      <c r="M12">
        <f>'All B'!Q18</f>
        <v>25</v>
      </c>
      <c r="N12">
        <f>'All B'!S18</f>
        <v>24</v>
      </c>
      <c r="O12">
        <f>'All B'!Y18</f>
        <v>122</v>
      </c>
      <c r="P12">
        <f>'All B'!AF18</f>
        <v>3</v>
      </c>
      <c r="Q12">
        <f>'All B'!AH18</f>
        <v>2.1</v>
      </c>
      <c r="R12">
        <f>'All B'!AI18</f>
        <v>2.4</v>
      </c>
      <c r="S12">
        <f>'All B'!AJ18</f>
        <v>0.7</v>
      </c>
      <c r="T12">
        <f>'All B'!AK18</f>
        <v>7.5</v>
      </c>
      <c r="U12">
        <f>'All B'!AN18</f>
        <v>6.2</v>
      </c>
      <c r="V12">
        <f>'Coef Batter'!$A$2</f>
        <v>-47.217614202620098</v>
      </c>
      <c r="W12">
        <f>G12*'Coef Batter'!B$2</f>
        <v>4.7331197796548112</v>
      </c>
      <c r="X12">
        <f>H12*'Coef Batter'!C$2</f>
        <v>1.1138546827851712</v>
      </c>
      <c r="Y12">
        <f>I12*'Coef Batter'!D$2</f>
        <v>6.6584252024392958</v>
      </c>
      <c r="Z12">
        <f>J12*'Coef Batter'!E$2</f>
        <v>-2.9780122368239197</v>
      </c>
      <c r="AA12">
        <f>K12*'Coef Batter'!F$2</f>
        <v>-1.37567578390143</v>
      </c>
      <c r="AB12">
        <f>L12*'Coef Batter'!G$2</f>
        <v>0</v>
      </c>
      <c r="AC12">
        <f>M12*'Coef Batter'!H$2</f>
        <v>1.0009011357201725</v>
      </c>
      <c r="AD12">
        <f>N12*'Coef Batter'!I$2</f>
        <v>-1.0401146417041416</v>
      </c>
      <c r="AE12">
        <f>O12*'Coef Batter'!J$2</f>
        <v>22.666700063746017</v>
      </c>
      <c r="AF12">
        <f>P12*'Coef Batter'!K$2</f>
        <v>-5.6110939420606503</v>
      </c>
      <c r="AG12">
        <f>Q12*'Coef Batter'!L$2</f>
        <v>4.5957507344425741</v>
      </c>
      <c r="AH12">
        <f>R12*'Coef Batter'!M$2</f>
        <v>3.5214151010264638</v>
      </c>
      <c r="AI12">
        <f>S12*'Coef Batter'!N$2</f>
        <v>-7.7435881180651686E-2</v>
      </c>
      <c r="AJ12">
        <f>T12*'Coef Batter'!O$2</f>
        <v>-1.6397162792048026</v>
      </c>
      <c r="AK12">
        <f>U12*'Coef Batter'!P$2</f>
        <v>-0.8343841547445412</v>
      </c>
      <c r="AL12">
        <f t="shared" si="0"/>
        <v>-16.483880422425731</v>
      </c>
      <c r="AM12">
        <f t="shared" si="1"/>
        <v>6.936520307485182E-8</v>
      </c>
      <c r="AN12" s="2"/>
    </row>
    <row r="13" spans="1:40" x14ac:dyDescent="0.45">
      <c r="A13">
        <f>'All B'!A19</f>
        <v>14</v>
      </c>
      <c r="B13" t="str">
        <f>'All B'!B19</f>
        <v>Marcus Semien</v>
      </c>
      <c r="C13">
        <f>'All B'!C19</f>
        <v>2024</v>
      </c>
      <c r="D13">
        <f>'All B'!D19</f>
        <v>33</v>
      </c>
      <c r="E13" t="str">
        <f>'All B'!E19</f>
        <v>TEX</v>
      </c>
      <c r="F13" t="str">
        <f>'All B'!F19</f>
        <v>AL</v>
      </c>
      <c r="G13">
        <f>'All B'!H19</f>
        <v>323</v>
      </c>
      <c r="H13">
        <f>'All B'!J19</f>
        <v>51</v>
      </c>
      <c r="I13">
        <f>'All B'!K19</f>
        <v>77</v>
      </c>
      <c r="J13">
        <f>'All B'!L19</f>
        <v>48</v>
      </c>
      <c r="K13">
        <f>'All B'!M19</f>
        <v>16</v>
      </c>
      <c r="L13">
        <f>'All B'!N19</f>
        <v>1</v>
      </c>
      <c r="M13">
        <f>'All B'!Q19</f>
        <v>1</v>
      </c>
      <c r="N13">
        <f>'All B'!S19</f>
        <v>22</v>
      </c>
      <c r="O13">
        <f>'All B'!Y19</f>
        <v>109</v>
      </c>
      <c r="P13">
        <f>'All B'!AF19</f>
        <v>3</v>
      </c>
      <c r="Q13">
        <f>'All B'!AH19</f>
        <v>2</v>
      </c>
      <c r="R13">
        <f>'All B'!AI19</f>
        <v>1.6</v>
      </c>
      <c r="S13">
        <f>'All B'!AJ19</f>
        <v>1.6</v>
      </c>
      <c r="T13">
        <f>'All B'!AK19</f>
        <v>2.5</v>
      </c>
      <c r="U13">
        <f>'All B'!AN19</f>
        <v>0</v>
      </c>
      <c r="V13">
        <f>'Coef Batter'!$A$2</f>
        <v>-47.217614202620098</v>
      </c>
      <c r="W13">
        <f>G13*'Coef Batter'!B$2</f>
        <v>5.8799911108788621</v>
      </c>
      <c r="X13">
        <f>H13*'Coef Batter'!C$2</f>
        <v>1.7752059006888665</v>
      </c>
      <c r="Y13">
        <f>I13*'Coef Batter'!D$2</f>
        <v>7.4304165302583449</v>
      </c>
      <c r="Z13">
        <f>J13*'Coef Batter'!E$2</f>
        <v>-2.8588917473509632</v>
      </c>
      <c r="AA13">
        <f>K13*'Coef Batter'!F$2</f>
        <v>-1.467387502828192</v>
      </c>
      <c r="AB13">
        <f>L13*'Coef Batter'!G$2</f>
        <v>-0.134617418043568</v>
      </c>
      <c r="AC13">
        <f>M13*'Coef Batter'!H$2</f>
        <v>4.0036045428806899E-2</v>
      </c>
      <c r="AD13">
        <f>N13*'Coef Batter'!I$2</f>
        <v>-0.95343842156212988</v>
      </c>
      <c r="AE13">
        <f>O13*'Coef Batter'!J$2</f>
        <v>20.251395958592752</v>
      </c>
      <c r="AF13">
        <f>P13*'Coef Batter'!K$2</f>
        <v>-5.6110939420606503</v>
      </c>
      <c r="AG13">
        <f>Q13*'Coef Batter'!L$2</f>
        <v>4.3769054613738803</v>
      </c>
      <c r="AH13">
        <f>R13*'Coef Batter'!M$2</f>
        <v>2.3476100673509759</v>
      </c>
      <c r="AI13">
        <f>S13*'Coef Batter'!N$2</f>
        <v>-0.1769962998414896</v>
      </c>
      <c r="AJ13">
        <f>T13*'Coef Batter'!O$2</f>
        <v>-0.54657209306826748</v>
      </c>
      <c r="AK13">
        <f>U13*'Coef Batter'!P$2</f>
        <v>0</v>
      </c>
      <c r="AL13">
        <f t="shared" si="0"/>
        <v>-16.865050552802867</v>
      </c>
      <c r="AM13">
        <f t="shared" si="1"/>
        <v>4.7380712507322575E-8</v>
      </c>
      <c r="AN13" s="2"/>
    </row>
    <row r="14" spans="1:40" x14ac:dyDescent="0.45">
      <c r="A14">
        <f>'All B'!A20</f>
        <v>15</v>
      </c>
      <c r="B14" t="str">
        <f>'All B'!B20</f>
        <v>Matt Chapman</v>
      </c>
      <c r="C14">
        <f>'All B'!C20</f>
        <v>2024</v>
      </c>
      <c r="D14">
        <f>'All B'!D20</f>
        <v>31</v>
      </c>
      <c r="E14" t="str">
        <f>'All B'!E20</f>
        <v>SFG</v>
      </c>
      <c r="F14" t="str">
        <f>'All B'!F20</f>
        <v>NL</v>
      </c>
      <c r="G14">
        <f>'All B'!H20</f>
        <v>301</v>
      </c>
      <c r="H14">
        <f>'All B'!J20</f>
        <v>47</v>
      </c>
      <c r="I14">
        <f>'All B'!K20</f>
        <v>64</v>
      </c>
      <c r="J14">
        <f>'All B'!L20</f>
        <v>37</v>
      </c>
      <c r="K14">
        <f>'All B'!M20</f>
        <v>17</v>
      </c>
      <c r="L14">
        <f>'All B'!N20</f>
        <v>0</v>
      </c>
      <c r="M14">
        <f>'All B'!Q20</f>
        <v>6</v>
      </c>
      <c r="N14">
        <f>'All B'!S20</f>
        <v>25</v>
      </c>
      <c r="O14">
        <f>'All B'!Y20</f>
        <v>109</v>
      </c>
      <c r="P14">
        <f>'All B'!AF20</f>
        <v>2.9</v>
      </c>
      <c r="Q14">
        <f>'All B'!AH20</f>
        <v>2</v>
      </c>
      <c r="R14">
        <f>'All B'!AI20</f>
        <v>2.1</v>
      </c>
      <c r="S14">
        <f>'All B'!AJ20</f>
        <v>1</v>
      </c>
      <c r="T14">
        <f>'All B'!AK20</f>
        <v>4.9000000000000004</v>
      </c>
      <c r="U14">
        <f>'All B'!AN20</f>
        <v>3.7</v>
      </c>
      <c r="V14">
        <f>'Coef Batter'!$A$2</f>
        <v>-47.217614202620098</v>
      </c>
      <c r="W14">
        <f>G14*'Coef Batter'!B$2</f>
        <v>5.4794963602926856</v>
      </c>
      <c r="X14">
        <f>H14*'Coef Batter'!C$2</f>
        <v>1.6359740653407202</v>
      </c>
      <c r="Y14">
        <f>I14*'Coef Batter'!D$2</f>
        <v>6.1759306225523902</v>
      </c>
      <c r="Z14">
        <f>J14*'Coef Batter'!E$2</f>
        <v>-2.2037290552497009</v>
      </c>
      <c r="AA14">
        <f>K14*'Coef Batter'!F$2</f>
        <v>-1.559099221754954</v>
      </c>
      <c r="AB14">
        <f>L14*'Coef Batter'!G$2</f>
        <v>0</v>
      </c>
      <c r="AC14">
        <f>M14*'Coef Batter'!H$2</f>
        <v>0.24021627257284139</v>
      </c>
      <c r="AD14">
        <f>N14*'Coef Batter'!I$2</f>
        <v>-1.0834527517751475</v>
      </c>
      <c r="AE14">
        <f>O14*'Coef Batter'!J$2</f>
        <v>20.251395958592752</v>
      </c>
      <c r="AF14">
        <f>P14*'Coef Batter'!K$2</f>
        <v>-5.4240574773252952</v>
      </c>
      <c r="AG14">
        <f>Q14*'Coef Batter'!L$2</f>
        <v>4.3769054613738803</v>
      </c>
      <c r="AH14">
        <f>R14*'Coef Batter'!M$2</f>
        <v>3.081238213398156</v>
      </c>
      <c r="AI14">
        <f>S14*'Coef Batter'!N$2</f>
        <v>-0.11062268740093099</v>
      </c>
      <c r="AJ14">
        <f>T14*'Coef Batter'!O$2</f>
        <v>-1.0712813024138044</v>
      </c>
      <c r="AK14">
        <f>U14*'Coef Batter'!P$2</f>
        <v>-0.4979389310572262</v>
      </c>
      <c r="AL14">
        <f t="shared" si="0"/>
        <v>-17.926638675473733</v>
      </c>
      <c r="AM14">
        <f t="shared" si="1"/>
        <v>1.6389274796694831E-8</v>
      </c>
      <c r="AN14" s="2"/>
    </row>
    <row r="15" spans="1:40" x14ac:dyDescent="0.45">
      <c r="A15">
        <f>'All B'!A21</f>
        <v>16</v>
      </c>
      <c r="B15" t="str">
        <f>'All B'!B21</f>
        <v>Ezequiel Tovar</v>
      </c>
      <c r="C15">
        <f>'All B'!C21</f>
        <v>2024</v>
      </c>
      <c r="D15">
        <f>'All B'!D21</f>
        <v>22</v>
      </c>
      <c r="E15" t="str">
        <f>'All B'!E21</f>
        <v>COL</v>
      </c>
      <c r="F15" t="str">
        <f>'All B'!F21</f>
        <v>NL</v>
      </c>
      <c r="G15">
        <f>'All B'!H21</f>
        <v>308</v>
      </c>
      <c r="H15">
        <f>'All B'!J21</f>
        <v>37</v>
      </c>
      <c r="I15">
        <f>'All B'!K21</f>
        <v>87</v>
      </c>
      <c r="J15">
        <f>'All B'!L21</f>
        <v>54</v>
      </c>
      <c r="K15">
        <f>'All B'!M21</f>
        <v>22</v>
      </c>
      <c r="L15">
        <f>'All B'!N21</f>
        <v>1</v>
      </c>
      <c r="M15">
        <f>'All B'!Q21</f>
        <v>5</v>
      </c>
      <c r="N15">
        <f>'All B'!S21</f>
        <v>12</v>
      </c>
      <c r="O15">
        <f>'All B'!Y21</f>
        <v>126</v>
      </c>
      <c r="P15">
        <f>'All B'!AF21</f>
        <v>2.8</v>
      </c>
      <c r="Q15">
        <f>'All B'!AH21</f>
        <v>2</v>
      </c>
      <c r="R15">
        <f>'All B'!AI21</f>
        <v>2.2000000000000002</v>
      </c>
      <c r="S15">
        <f>'All B'!AJ21</f>
        <v>1.1000000000000001</v>
      </c>
      <c r="T15">
        <f>'All B'!AK21</f>
        <v>8.6</v>
      </c>
      <c r="U15">
        <f>'All B'!AN21</f>
        <v>0</v>
      </c>
      <c r="V15">
        <f>'Coef Batter'!$A$2</f>
        <v>-47.217614202620098</v>
      </c>
      <c r="W15">
        <f>G15*'Coef Batter'!B$2</f>
        <v>5.6069265082064694</v>
      </c>
      <c r="X15">
        <f>H15*'Coef Batter'!C$2</f>
        <v>1.2878944769703542</v>
      </c>
      <c r="Y15">
        <f>I15*'Coef Batter'!D$2</f>
        <v>8.3954056900321561</v>
      </c>
      <c r="Z15">
        <f>J15*'Coef Batter'!E$2</f>
        <v>-3.2162532157698336</v>
      </c>
      <c r="AA15">
        <f>K15*'Coef Batter'!F$2</f>
        <v>-2.017657816388764</v>
      </c>
      <c r="AB15">
        <f>L15*'Coef Batter'!G$2</f>
        <v>-0.134617418043568</v>
      </c>
      <c r="AC15">
        <f>M15*'Coef Batter'!H$2</f>
        <v>0.20018022714403449</v>
      </c>
      <c r="AD15">
        <f>N15*'Coef Batter'!I$2</f>
        <v>-0.52005732085207079</v>
      </c>
      <c r="AE15">
        <f>O15*'Coef Batter'!J$2</f>
        <v>23.40987055763933</v>
      </c>
      <c r="AF15">
        <f>P15*'Coef Batter'!K$2</f>
        <v>-5.2370210125899401</v>
      </c>
      <c r="AG15">
        <f>Q15*'Coef Batter'!L$2</f>
        <v>4.3769054613738803</v>
      </c>
      <c r="AH15">
        <f>R15*'Coef Batter'!M$2</f>
        <v>3.2279638426075921</v>
      </c>
      <c r="AI15">
        <f>S15*'Coef Batter'!N$2</f>
        <v>-0.12168495614102411</v>
      </c>
      <c r="AJ15">
        <f>T15*'Coef Batter'!O$2</f>
        <v>-1.88020800015484</v>
      </c>
      <c r="AK15">
        <f>U15*'Coef Batter'!P$2</f>
        <v>0</v>
      </c>
      <c r="AL15">
        <f t="shared" si="0"/>
        <v>-13.839967178586324</v>
      </c>
      <c r="AM15">
        <f t="shared" si="1"/>
        <v>9.7583906707047059E-7</v>
      </c>
      <c r="AN15" s="2"/>
    </row>
    <row r="16" spans="1:40" x14ac:dyDescent="0.45">
      <c r="A16">
        <f>'All B'!A22</f>
        <v>17</v>
      </c>
      <c r="B16" t="str">
        <f>'All B'!B22</f>
        <v>Josh Smith</v>
      </c>
      <c r="C16">
        <f>'All B'!C22</f>
        <v>2024</v>
      </c>
      <c r="D16">
        <f>'All B'!D22</f>
        <v>26</v>
      </c>
      <c r="E16" t="str">
        <f>'All B'!E22</f>
        <v>TEX</v>
      </c>
      <c r="F16" t="str">
        <f>'All B'!F22</f>
        <v>AL</v>
      </c>
      <c r="G16">
        <f>'All B'!H22</f>
        <v>251</v>
      </c>
      <c r="H16">
        <f>'All B'!J22</f>
        <v>33</v>
      </c>
      <c r="I16">
        <f>'All B'!K22</f>
        <v>62</v>
      </c>
      <c r="J16">
        <f>'All B'!L22</f>
        <v>41</v>
      </c>
      <c r="K16">
        <f>'All B'!M22</f>
        <v>16</v>
      </c>
      <c r="L16">
        <f>'All B'!N22</f>
        <v>1</v>
      </c>
      <c r="M16">
        <f>'All B'!Q22</f>
        <v>4</v>
      </c>
      <c r="N16">
        <f>'All B'!S22</f>
        <v>21</v>
      </c>
      <c r="O16">
        <f>'All B'!Y22</f>
        <v>128</v>
      </c>
      <c r="P16">
        <f>'All B'!AF22</f>
        <v>2.8</v>
      </c>
      <c r="Q16">
        <f>'All B'!AH22</f>
        <v>2.1</v>
      </c>
      <c r="R16">
        <f>'All B'!AI22</f>
        <v>2.1</v>
      </c>
      <c r="S16">
        <f>'All B'!AJ22</f>
        <v>1</v>
      </c>
      <c r="T16">
        <f>'All B'!AK22</f>
        <v>8.6999999999999993</v>
      </c>
      <c r="U16">
        <f>'All B'!AN22</f>
        <v>0</v>
      </c>
      <c r="V16">
        <f>'Coef Batter'!$A$2</f>
        <v>-47.217614202620098</v>
      </c>
      <c r="W16">
        <f>G16*'Coef Batter'!B$2</f>
        <v>4.5692810180513757</v>
      </c>
      <c r="X16">
        <f>H16*'Coef Batter'!C$2</f>
        <v>1.1486626416222079</v>
      </c>
      <c r="Y16">
        <f>I16*'Coef Batter'!D$2</f>
        <v>5.9829327905976282</v>
      </c>
      <c r="Z16">
        <f>J16*'Coef Batter'!E$2</f>
        <v>-2.4419700341956143</v>
      </c>
      <c r="AA16">
        <f>K16*'Coef Batter'!F$2</f>
        <v>-1.467387502828192</v>
      </c>
      <c r="AB16">
        <f>L16*'Coef Batter'!G$2</f>
        <v>-0.134617418043568</v>
      </c>
      <c r="AC16">
        <f>M16*'Coef Batter'!H$2</f>
        <v>0.1601441817152276</v>
      </c>
      <c r="AD16">
        <f>N16*'Coef Batter'!I$2</f>
        <v>-0.91010031149112391</v>
      </c>
      <c r="AE16">
        <f>O16*'Coef Batter'!J$2</f>
        <v>23.781455804585985</v>
      </c>
      <c r="AF16">
        <f>P16*'Coef Batter'!K$2</f>
        <v>-5.2370210125899401</v>
      </c>
      <c r="AG16">
        <f>Q16*'Coef Batter'!L$2</f>
        <v>4.5957507344425741</v>
      </c>
      <c r="AH16">
        <f>R16*'Coef Batter'!M$2</f>
        <v>3.081238213398156</v>
      </c>
      <c r="AI16">
        <f>S16*'Coef Batter'!N$2</f>
        <v>-0.11062268740093099</v>
      </c>
      <c r="AJ16">
        <f>T16*'Coef Batter'!O$2</f>
        <v>-1.9020708838775708</v>
      </c>
      <c r="AK16">
        <f>U16*'Coef Batter'!P$2</f>
        <v>0</v>
      </c>
      <c r="AL16">
        <f t="shared" si="0"/>
        <v>-16.101938668633871</v>
      </c>
      <c r="AM16">
        <f t="shared" si="1"/>
        <v>1.0162881088860204E-7</v>
      </c>
      <c r="AN16" s="2"/>
    </row>
    <row r="17" spans="1:40" x14ac:dyDescent="0.45">
      <c r="A17">
        <f>'All B'!A23</f>
        <v>18</v>
      </c>
      <c r="B17" t="str">
        <f>'All B'!B23</f>
        <v>José Ramírez</v>
      </c>
      <c r="C17">
        <f>'All B'!C23</f>
        <v>2024</v>
      </c>
      <c r="D17">
        <f>'All B'!D23</f>
        <v>31</v>
      </c>
      <c r="E17" t="str">
        <f>'All B'!E23</f>
        <v>CLE</v>
      </c>
      <c r="F17" t="str">
        <f>'All B'!F23</f>
        <v>AL</v>
      </c>
      <c r="G17">
        <f>'All B'!H23</f>
        <v>307</v>
      </c>
      <c r="H17">
        <f>'All B'!J23</f>
        <v>54</v>
      </c>
      <c r="I17">
        <f>'All B'!K23</f>
        <v>77</v>
      </c>
      <c r="J17">
        <f>'All B'!L23</f>
        <v>41</v>
      </c>
      <c r="K17">
        <f>'All B'!M23</f>
        <v>16</v>
      </c>
      <c r="L17">
        <f>'All B'!N23</f>
        <v>1</v>
      </c>
      <c r="M17">
        <f>'All B'!Q23</f>
        <v>11</v>
      </c>
      <c r="N17">
        <f>'All B'!S23</f>
        <v>23</v>
      </c>
      <c r="O17">
        <f>'All B'!Y23</f>
        <v>151</v>
      </c>
      <c r="P17">
        <f>'All B'!AF23</f>
        <v>2.8</v>
      </c>
      <c r="Q17">
        <f>'All B'!AH23</f>
        <v>1.8</v>
      </c>
      <c r="R17">
        <f>'All B'!AI23</f>
        <v>2.8</v>
      </c>
      <c r="S17">
        <f>'All B'!AJ23</f>
        <v>0</v>
      </c>
      <c r="T17">
        <f>'All B'!AK23</f>
        <v>16</v>
      </c>
      <c r="U17">
        <f>'All B'!AN23</f>
        <v>1.2</v>
      </c>
      <c r="V17">
        <f>'Coef Batter'!$A$2</f>
        <v>-47.217614202620098</v>
      </c>
      <c r="W17">
        <f>G17*'Coef Batter'!B$2</f>
        <v>5.5887222013616427</v>
      </c>
      <c r="X17">
        <f>H17*'Coef Batter'!C$2</f>
        <v>1.8796297771999764</v>
      </c>
      <c r="Y17">
        <f>I17*'Coef Batter'!D$2</f>
        <v>7.4304165302583449</v>
      </c>
      <c r="Z17">
        <f>J17*'Coef Batter'!E$2</f>
        <v>-2.4419700341956143</v>
      </c>
      <c r="AA17">
        <f>K17*'Coef Batter'!F$2</f>
        <v>-1.467387502828192</v>
      </c>
      <c r="AB17">
        <f>L17*'Coef Batter'!G$2</f>
        <v>-0.134617418043568</v>
      </c>
      <c r="AC17">
        <f>M17*'Coef Batter'!H$2</f>
        <v>0.44039649971687589</v>
      </c>
      <c r="AD17">
        <f>N17*'Coef Batter'!I$2</f>
        <v>-0.99677653163313573</v>
      </c>
      <c r="AE17">
        <f>O17*'Coef Batter'!J$2</f>
        <v>28.05468614447253</v>
      </c>
      <c r="AF17">
        <f>P17*'Coef Batter'!K$2</f>
        <v>-5.2370210125899401</v>
      </c>
      <c r="AG17">
        <f>Q17*'Coef Batter'!L$2</f>
        <v>3.9392149152364921</v>
      </c>
      <c r="AH17">
        <f>R17*'Coef Batter'!M$2</f>
        <v>4.1083176178642073</v>
      </c>
      <c r="AI17">
        <f>S17*'Coef Batter'!N$2</f>
        <v>0</v>
      </c>
      <c r="AJ17">
        <f>T17*'Coef Batter'!O$2</f>
        <v>-3.498061395636912</v>
      </c>
      <c r="AK17">
        <f>U17*'Coef Batter'!P$2</f>
        <v>-0.1614937073699112</v>
      </c>
      <c r="AL17">
        <f t="shared" si="0"/>
        <v>-9.7135581188073132</v>
      </c>
      <c r="AM17">
        <f t="shared" si="1"/>
        <v>6.0454558447049631E-5</v>
      </c>
      <c r="AN17" s="2"/>
    </row>
    <row r="18" spans="1:40" x14ac:dyDescent="0.45">
      <c r="A18">
        <f>'All B'!A24</f>
        <v>19</v>
      </c>
      <c r="B18" t="str">
        <f>'All B'!B24</f>
        <v>Daulton Varsho</v>
      </c>
      <c r="C18">
        <f>'All B'!C24</f>
        <v>2024</v>
      </c>
      <c r="D18">
        <f>'All B'!D24</f>
        <v>27</v>
      </c>
      <c r="E18" t="str">
        <f>'All B'!E24</f>
        <v>TOR</v>
      </c>
      <c r="F18" t="str">
        <f>'All B'!F24</f>
        <v>AL</v>
      </c>
      <c r="G18">
        <f>'All B'!H24</f>
        <v>246</v>
      </c>
      <c r="H18">
        <f>'All B'!J24</f>
        <v>38</v>
      </c>
      <c r="I18">
        <f>'All B'!K24</f>
        <v>45</v>
      </c>
      <c r="J18">
        <f>'All B'!L24</f>
        <v>19</v>
      </c>
      <c r="K18">
        <f>'All B'!M24</f>
        <v>11</v>
      </c>
      <c r="L18">
        <f>'All B'!N24</f>
        <v>2</v>
      </c>
      <c r="M18">
        <f>'All B'!Q24</f>
        <v>6</v>
      </c>
      <c r="N18">
        <f>'All B'!S24</f>
        <v>27</v>
      </c>
      <c r="O18">
        <f>'All B'!Y24</f>
        <v>110</v>
      </c>
      <c r="P18">
        <f>'All B'!AF24</f>
        <v>2.8</v>
      </c>
      <c r="Q18">
        <f>'All B'!AH24</f>
        <v>1.9</v>
      </c>
      <c r="R18">
        <f>'All B'!AI24</f>
        <v>1.3</v>
      </c>
      <c r="S18">
        <f>'All B'!AJ24</f>
        <v>1.3</v>
      </c>
      <c r="T18">
        <f>'All B'!AK24</f>
        <v>1.2</v>
      </c>
      <c r="U18">
        <f>'All B'!AN24</f>
        <v>3.7</v>
      </c>
      <c r="V18">
        <f>'Coef Batter'!$A$2</f>
        <v>-47.217614202620098</v>
      </c>
      <c r="W18">
        <f>G18*'Coef Batter'!B$2</f>
        <v>4.4782594838272445</v>
      </c>
      <c r="X18">
        <f>H18*'Coef Batter'!C$2</f>
        <v>1.3227024358073909</v>
      </c>
      <c r="Y18">
        <f>I18*'Coef Batter'!D$2</f>
        <v>4.3424512189821494</v>
      </c>
      <c r="Z18">
        <f>J18*'Coef Batter'!E$2</f>
        <v>-1.1316446499930894</v>
      </c>
      <c r="AA18">
        <f>K18*'Coef Batter'!F$2</f>
        <v>-1.008828908194382</v>
      </c>
      <c r="AB18">
        <f>L18*'Coef Batter'!G$2</f>
        <v>-0.269234836087136</v>
      </c>
      <c r="AC18">
        <f>M18*'Coef Batter'!H$2</f>
        <v>0.24021627257284139</v>
      </c>
      <c r="AD18">
        <f>N18*'Coef Batter'!I$2</f>
        <v>-1.1701289719171593</v>
      </c>
      <c r="AE18">
        <f>O18*'Coef Batter'!J$2</f>
        <v>20.437188582066081</v>
      </c>
      <c r="AF18">
        <f>P18*'Coef Batter'!K$2</f>
        <v>-5.2370210125899401</v>
      </c>
      <c r="AG18">
        <f>Q18*'Coef Batter'!L$2</f>
        <v>4.1580601883051864</v>
      </c>
      <c r="AH18">
        <f>R18*'Coef Batter'!M$2</f>
        <v>1.907433179722668</v>
      </c>
      <c r="AI18">
        <f>S18*'Coef Batter'!N$2</f>
        <v>-0.14380949362121029</v>
      </c>
      <c r="AJ18">
        <f>T18*'Coef Batter'!O$2</f>
        <v>-0.26235460467276839</v>
      </c>
      <c r="AK18">
        <f>U18*'Coef Batter'!P$2</f>
        <v>-0.4979389310572262</v>
      </c>
      <c r="AL18">
        <f t="shared" si="0"/>
        <v>-20.052264249469445</v>
      </c>
      <c r="AM18">
        <f t="shared" si="1"/>
        <v>1.956195636987378E-9</v>
      </c>
      <c r="AN18" s="2"/>
    </row>
    <row r="19" spans="1:40" x14ac:dyDescent="0.45">
      <c r="A19">
        <f>'All B'!A25</f>
        <v>20</v>
      </c>
      <c r="B19" t="str">
        <f>'All B'!B25</f>
        <v>Bryce Harper</v>
      </c>
      <c r="C19">
        <f>'All B'!C25</f>
        <v>2024</v>
      </c>
      <c r="D19">
        <f>'All B'!D25</f>
        <v>31</v>
      </c>
      <c r="E19" t="str">
        <f>'All B'!E25</f>
        <v>PHI</v>
      </c>
      <c r="F19" t="str">
        <f>'All B'!F25</f>
        <v>NL</v>
      </c>
      <c r="G19">
        <f>'All B'!H25</f>
        <v>292</v>
      </c>
      <c r="H19">
        <f>'All B'!J25</f>
        <v>43</v>
      </c>
      <c r="I19">
        <f>'All B'!K25</f>
        <v>68</v>
      </c>
      <c r="J19">
        <f>'All B'!L25</f>
        <v>38</v>
      </c>
      <c r="K19">
        <f>'All B'!M25</f>
        <v>12</v>
      </c>
      <c r="L19">
        <f>'All B'!N25</f>
        <v>0</v>
      </c>
      <c r="M19">
        <f>'All B'!Q25</f>
        <v>4</v>
      </c>
      <c r="N19">
        <f>'All B'!S25</f>
        <v>43</v>
      </c>
      <c r="O19">
        <f>'All B'!Y25</f>
        <v>161</v>
      </c>
      <c r="P19">
        <f>'All B'!AF25</f>
        <v>2.7</v>
      </c>
      <c r="Q19">
        <f>'All B'!AH25</f>
        <v>1.7</v>
      </c>
      <c r="R19">
        <f>'All B'!AI25</f>
        <v>2.1</v>
      </c>
      <c r="S19">
        <f>'All B'!AJ25</f>
        <v>0.2</v>
      </c>
      <c r="T19">
        <f>'All B'!AK25</f>
        <v>17.3</v>
      </c>
      <c r="U19">
        <f>'All B'!AN25</f>
        <v>-2.5</v>
      </c>
      <c r="V19">
        <f>'Coef Batter'!$A$2</f>
        <v>-47.217614202620098</v>
      </c>
      <c r="W19">
        <f>G19*'Coef Batter'!B$2</f>
        <v>5.31565759868925</v>
      </c>
      <c r="X19">
        <f>H19*'Coef Batter'!C$2</f>
        <v>1.4967422299925739</v>
      </c>
      <c r="Y19">
        <f>I19*'Coef Batter'!D$2</f>
        <v>6.5619262864619143</v>
      </c>
      <c r="Z19">
        <f>J19*'Coef Batter'!E$2</f>
        <v>-2.2632892999861789</v>
      </c>
      <c r="AA19">
        <f>K19*'Coef Batter'!F$2</f>
        <v>-1.100540627121144</v>
      </c>
      <c r="AB19">
        <f>L19*'Coef Batter'!G$2</f>
        <v>0</v>
      </c>
      <c r="AC19">
        <f>M19*'Coef Batter'!H$2</f>
        <v>0.1601441817152276</v>
      </c>
      <c r="AD19">
        <f>N19*'Coef Batter'!I$2</f>
        <v>-1.8635387330532538</v>
      </c>
      <c r="AE19">
        <f>O19*'Coef Batter'!J$2</f>
        <v>29.912612379205807</v>
      </c>
      <c r="AF19">
        <f>P19*'Coef Batter'!K$2</f>
        <v>-5.0499845478545851</v>
      </c>
      <c r="AG19">
        <f>Q19*'Coef Batter'!L$2</f>
        <v>3.7203696421677983</v>
      </c>
      <c r="AH19">
        <f>R19*'Coef Batter'!M$2</f>
        <v>3.081238213398156</v>
      </c>
      <c r="AI19">
        <f>S19*'Coef Batter'!N$2</f>
        <v>-2.21245374801862E-2</v>
      </c>
      <c r="AJ19">
        <f>T19*'Coef Batter'!O$2</f>
        <v>-3.7822788840324111</v>
      </c>
      <c r="AK19">
        <f>U19*'Coef Batter'!P$2</f>
        <v>0.336445223687315</v>
      </c>
      <c r="AL19">
        <f t="shared" si="0"/>
        <v>-10.714235076829812</v>
      </c>
      <c r="AM19">
        <f t="shared" si="1"/>
        <v>2.2225788416946006E-5</v>
      </c>
      <c r="AN19" s="2"/>
    </row>
    <row r="20" spans="1:40" x14ac:dyDescent="0.45">
      <c r="A20">
        <f>'All B'!A26</f>
        <v>21</v>
      </c>
      <c r="B20" t="str">
        <f>'All B'!B26</f>
        <v>Corey Seager</v>
      </c>
      <c r="C20">
        <f>'All B'!C26</f>
        <v>2024</v>
      </c>
      <c r="D20">
        <f>'All B'!D26</f>
        <v>30</v>
      </c>
      <c r="E20" t="str">
        <f>'All B'!E26</f>
        <v>TEX</v>
      </c>
      <c r="F20" t="str">
        <f>'All B'!F26</f>
        <v>AL</v>
      </c>
      <c r="G20">
        <f>'All B'!H26</f>
        <v>291</v>
      </c>
      <c r="H20">
        <f>'All B'!J26</f>
        <v>35</v>
      </c>
      <c r="I20">
        <f>'All B'!K26</f>
        <v>68</v>
      </c>
      <c r="J20">
        <f>'All B'!L26</f>
        <v>46</v>
      </c>
      <c r="K20">
        <f>'All B'!M26</f>
        <v>6</v>
      </c>
      <c r="L20">
        <f>'All B'!N26</f>
        <v>0</v>
      </c>
      <c r="M20">
        <f>'All B'!Q26</f>
        <v>0</v>
      </c>
      <c r="N20">
        <f>'All B'!S26</f>
        <v>36</v>
      </c>
      <c r="O20">
        <f>'All B'!Y26</f>
        <v>141</v>
      </c>
      <c r="P20">
        <f>'All B'!AF26</f>
        <v>2.7</v>
      </c>
      <c r="Q20">
        <f>'All B'!AH26</f>
        <v>1.7</v>
      </c>
      <c r="R20">
        <f>'All B'!AI26</f>
        <v>2.2999999999999998</v>
      </c>
      <c r="S20">
        <f>'All B'!AJ26</f>
        <v>0.7</v>
      </c>
      <c r="T20">
        <f>'All B'!AK26</f>
        <v>9.9</v>
      </c>
      <c r="U20">
        <f>'All B'!AN26</f>
        <v>-1.2</v>
      </c>
      <c r="V20">
        <f>'Coef Batter'!$A$2</f>
        <v>-47.217614202620098</v>
      </c>
      <c r="W20">
        <f>G20*'Coef Batter'!B$2</f>
        <v>5.2974532918444242</v>
      </c>
      <c r="X20">
        <f>H20*'Coef Batter'!C$2</f>
        <v>1.218278559296281</v>
      </c>
      <c r="Y20">
        <f>I20*'Coef Batter'!D$2</f>
        <v>6.5619262864619143</v>
      </c>
      <c r="Z20">
        <f>J20*'Coef Batter'!E$2</f>
        <v>-2.7397712578780062</v>
      </c>
      <c r="AA20">
        <f>K20*'Coef Batter'!F$2</f>
        <v>-0.55027031356057199</v>
      </c>
      <c r="AB20">
        <f>L20*'Coef Batter'!G$2</f>
        <v>0</v>
      </c>
      <c r="AC20">
        <f>M20*'Coef Batter'!H$2</f>
        <v>0</v>
      </c>
      <c r="AD20">
        <f>N20*'Coef Batter'!I$2</f>
        <v>-1.5601719625562125</v>
      </c>
      <c r="AE20">
        <f>O20*'Coef Batter'!J$2</f>
        <v>26.196759909739249</v>
      </c>
      <c r="AF20">
        <f>P20*'Coef Batter'!K$2</f>
        <v>-5.0499845478545851</v>
      </c>
      <c r="AG20">
        <f>Q20*'Coef Batter'!L$2</f>
        <v>3.7203696421677983</v>
      </c>
      <c r="AH20">
        <f>R20*'Coef Batter'!M$2</f>
        <v>3.3746894718170277</v>
      </c>
      <c r="AI20">
        <f>S20*'Coef Batter'!N$2</f>
        <v>-7.7435881180651686E-2</v>
      </c>
      <c r="AJ20">
        <f>T20*'Coef Batter'!O$2</f>
        <v>-2.1644254885503393</v>
      </c>
      <c r="AK20">
        <f>U20*'Coef Batter'!P$2</f>
        <v>0.1614937073699112</v>
      </c>
      <c r="AL20">
        <f t="shared" si="0"/>
        <v>-12.828702785503857</v>
      </c>
      <c r="AM20">
        <f t="shared" si="1"/>
        <v>2.682649940607635E-6</v>
      </c>
      <c r="AN20" s="2"/>
    </row>
    <row r="21" spans="1:40" x14ac:dyDescent="0.45">
      <c r="A21">
        <f>'All B'!A27</f>
        <v>22</v>
      </c>
      <c r="B21" t="str">
        <f>'All B'!B27</f>
        <v>Adley Rutschman</v>
      </c>
      <c r="C21">
        <f>'All B'!C27</f>
        <v>2024</v>
      </c>
      <c r="D21">
        <f>'All B'!D27</f>
        <v>26</v>
      </c>
      <c r="E21" t="str">
        <f>'All B'!E27</f>
        <v>BAL</v>
      </c>
      <c r="F21" t="str">
        <f>'All B'!F27</f>
        <v>AL</v>
      </c>
      <c r="G21">
        <f>'All B'!H27</f>
        <v>288</v>
      </c>
      <c r="H21">
        <f>'All B'!J27</f>
        <v>37</v>
      </c>
      <c r="I21">
        <f>'All B'!K27</f>
        <v>80</v>
      </c>
      <c r="J21">
        <f>'All B'!L27</f>
        <v>58</v>
      </c>
      <c r="K21">
        <f>'All B'!M27</f>
        <v>10</v>
      </c>
      <c r="L21">
        <f>'All B'!N27</f>
        <v>0</v>
      </c>
      <c r="M21">
        <f>'All B'!Q27</f>
        <v>1</v>
      </c>
      <c r="N21">
        <f>'All B'!S27</f>
        <v>16</v>
      </c>
      <c r="O21">
        <f>'All B'!Y27</f>
        <v>135</v>
      </c>
      <c r="P21">
        <f>'All B'!AF27</f>
        <v>2.6</v>
      </c>
      <c r="Q21">
        <f>'All B'!AH27</f>
        <v>1.7</v>
      </c>
      <c r="R21">
        <f>'All B'!AI27</f>
        <v>2.2000000000000002</v>
      </c>
      <c r="S21">
        <f>'All B'!AJ27</f>
        <v>0.5</v>
      </c>
      <c r="T21">
        <f>'All B'!AK27</f>
        <v>9.8000000000000007</v>
      </c>
      <c r="U21">
        <f>'All B'!AN27</f>
        <v>0</v>
      </c>
      <c r="V21">
        <f>'Coef Batter'!$A$2</f>
        <v>-47.217614202620098</v>
      </c>
      <c r="W21">
        <f>G21*'Coef Batter'!B$2</f>
        <v>5.2428403713099456</v>
      </c>
      <c r="X21">
        <f>H21*'Coef Batter'!C$2</f>
        <v>1.2878944769703542</v>
      </c>
      <c r="Y21">
        <f>I21*'Coef Batter'!D$2</f>
        <v>7.7199132781904876</v>
      </c>
      <c r="Z21">
        <f>J21*'Coef Batter'!E$2</f>
        <v>-3.454494194715747</v>
      </c>
      <c r="AA21">
        <f>K21*'Coef Batter'!F$2</f>
        <v>-0.91711718926761998</v>
      </c>
      <c r="AB21">
        <f>L21*'Coef Batter'!G$2</f>
        <v>0</v>
      </c>
      <c r="AC21">
        <f>M21*'Coef Batter'!H$2</f>
        <v>4.0036045428806899E-2</v>
      </c>
      <c r="AD21">
        <f>N21*'Coef Batter'!I$2</f>
        <v>-0.69340976113609443</v>
      </c>
      <c r="AE21">
        <f>O21*'Coef Batter'!J$2</f>
        <v>25.082004168899282</v>
      </c>
      <c r="AF21">
        <f>P21*'Coef Batter'!K$2</f>
        <v>-4.86294808311923</v>
      </c>
      <c r="AG21">
        <f>Q21*'Coef Batter'!L$2</f>
        <v>3.7203696421677983</v>
      </c>
      <c r="AH21">
        <f>R21*'Coef Batter'!M$2</f>
        <v>3.2279638426075921</v>
      </c>
      <c r="AI21">
        <f>S21*'Coef Batter'!N$2</f>
        <v>-5.5311343700465497E-2</v>
      </c>
      <c r="AJ21">
        <f>T21*'Coef Batter'!O$2</f>
        <v>-2.1425626048276087</v>
      </c>
      <c r="AK21">
        <f>U21*'Coef Batter'!P$2</f>
        <v>0</v>
      </c>
      <c r="AL21">
        <f t="shared" si="0"/>
        <v>-13.022435553812603</v>
      </c>
      <c r="AM21">
        <f t="shared" si="1"/>
        <v>2.2101774224786453E-6</v>
      </c>
      <c r="AN21" s="2"/>
    </row>
    <row r="22" spans="1:40" x14ac:dyDescent="0.45">
      <c r="A22">
        <f>'All B'!A28</f>
        <v>23</v>
      </c>
      <c r="B22" t="str">
        <f>'All B'!B28</f>
        <v>Masyn Winn</v>
      </c>
      <c r="C22">
        <f>'All B'!C28</f>
        <v>2024</v>
      </c>
      <c r="D22">
        <f>'All B'!D28</f>
        <v>22</v>
      </c>
      <c r="E22" t="str">
        <f>'All B'!E28</f>
        <v>STL</v>
      </c>
      <c r="F22" t="str">
        <f>'All B'!F28</f>
        <v>NL</v>
      </c>
      <c r="G22">
        <f>'All B'!H28</f>
        <v>226</v>
      </c>
      <c r="H22">
        <f>'All B'!J28</f>
        <v>20</v>
      </c>
      <c r="I22">
        <f>'All B'!K28</f>
        <v>61</v>
      </c>
      <c r="J22">
        <f>'All B'!L28</f>
        <v>42</v>
      </c>
      <c r="K22">
        <f>'All B'!M28</f>
        <v>14</v>
      </c>
      <c r="L22">
        <f>'All B'!N28</f>
        <v>2</v>
      </c>
      <c r="M22">
        <f>'All B'!Q28</f>
        <v>9</v>
      </c>
      <c r="N22">
        <f>'All B'!S28</f>
        <v>17</v>
      </c>
      <c r="O22">
        <f>'All B'!Y28</f>
        <v>123</v>
      </c>
      <c r="P22">
        <f>'All B'!AF28</f>
        <v>2.6</v>
      </c>
      <c r="Q22">
        <f>'All B'!AH28</f>
        <v>1.9</v>
      </c>
      <c r="R22">
        <f>'All B'!AI28</f>
        <v>1.7</v>
      </c>
      <c r="S22">
        <f>'All B'!AJ28</f>
        <v>1.2</v>
      </c>
      <c r="T22">
        <f>'All B'!AK28</f>
        <v>4.9000000000000004</v>
      </c>
      <c r="U22">
        <f>'All B'!AN28</f>
        <v>1.2</v>
      </c>
      <c r="V22">
        <f>'Coef Batter'!$A$2</f>
        <v>-47.217614202620098</v>
      </c>
      <c r="W22">
        <f>G22*'Coef Batter'!B$2</f>
        <v>4.1141733469307207</v>
      </c>
      <c r="X22">
        <f>H22*'Coef Batter'!C$2</f>
        <v>0.69615917674073202</v>
      </c>
      <c r="Y22">
        <f>I22*'Coef Batter'!D$2</f>
        <v>5.8864338746202467</v>
      </c>
      <c r="Z22">
        <f>J22*'Coef Batter'!E$2</f>
        <v>-2.5015302789320928</v>
      </c>
      <c r="AA22">
        <f>K22*'Coef Batter'!F$2</f>
        <v>-1.283964064974668</v>
      </c>
      <c r="AB22">
        <f>L22*'Coef Batter'!G$2</f>
        <v>-0.269234836087136</v>
      </c>
      <c r="AC22">
        <f>M22*'Coef Batter'!H$2</f>
        <v>0.36032440885926209</v>
      </c>
      <c r="AD22">
        <f>N22*'Coef Batter'!I$2</f>
        <v>-0.73674787120710028</v>
      </c>
      <c r="AE22">
        <f>O22*'Coef Batter'!J$2</f>
        <v>22.852492687219346</v>
      </c>
      <c r="AF22">
        <f>P22*'Coef Batter'!K$2</f>
        <v>-4.86294808311923</v>
      </c>
      <c r="AG22">
        <f>Q22*'Coef Batter'!L$2</f>
        <v>4.1580601883051864</v>
      </c>
      <c r="AH22">
        <f>R22*'Coef Batter'!M$2</f>
        <v>2.494335696560412</v>
      </c>
      <c r="AI22">
        <f>S22*'Coef Batter'!N$2</f>
        <v>-0.13274722488111718</v>
      </c>
      <c r="AJ22">
        <f>T22*'Coef Batter'!O$2</f>
        <v>-1.0712813024138044</v>
      </c>
      <c r="AK22">
        <f>U22*'Coef Batter'!P$2</f>
        <v>-0.1614937073699112</v>
      </c>
      <c r="AL22">
        <f t="shared" si="0"/>
        <v>-17.675582192369259</v>
      </c>
      <c r="AM22">
        <f t="shared" si="1"/>
        <v>2.1066489939688179E-8</v>
      </c>
      <c r="AN22" s="2"/>
    </row>
    <row r="23" spans="1:40" x14ac:dyDescent="0.45">
      <c r="A23">
        <f>'All B'!A29</f>
        <v>24</v>
      </c>
      <c r="B23" t="str">
        <f>'All B'!B29</f>
        <v>Marcell Ozuna</v>
      </c>
      <c r="C23">
        <f>'All B'!C29</f>
        <v>2024</v>
      </c>
      <c r="D23">
        <f>'All B'!D29</f>
        <v>33</v>
      </c>
      <c r="E23" t="str">
        <f>'All B'!E29</f>
        <v>ATL</v>
      </c>
      <c r="F23" t="str">
        <f>'All B'!F29</f>
        <v>NL</v>
      </c>
      <c r="G23">
        <f>'All B'!H29</f>
        <v>293</v>
      </c>
      <c r="H23">
        <f>'All B'!J29</f>
        <v>41</v>
      </c>
      <c r="I23">
        <f>'All B'!K29</f>
        <v>80</v>
      </c>
      <c r="J23">
        <f>'All B'!L29</f>
        <v>46</v>
      </c>
      <c r="K23">
        <f>'All B'!M29</f>
        <v>14</v>
      </c>
      <c r="L23">
        <f>'All B'!N29</f>
        <v>0</v>
      </c>
      <c r="M23">
        <f>'All B'!Q29</f>
        <v>0</v>
      </c>
      <c r="N23">
        <f>'All B'!S29</f>
        <v>32</v>
      </c>
      <c r="O23">
        <f>'All B'!Y29</f>
        <v>180</v>
      </c>
      <c r="P23">
        <f>'All B'!AF29</f>
        <v>2.6</v>
      </c>
      <c r="Q23">
        <f>'All B'!AH29</f>
        <v>1.6</v>
      </c>
      <c r="R23">
        <f>'All B'!AI29</f>
        <v>2.6</v>
      </c>
      <c r="S23">
        <f>'All B'!AJ29</f>
        <v>-0.6</v>
      </c>
      <c r="T23">
        <f>'All B'!AK29</f>
        <v>26</v>
      </c>
      <c r="U23">
        <f>'All B'!AN29</f>
        <v>-3.7</v>
      </c>
      <c r="V23">
        <f>'Coef Batter'!$A$2</f>
        <v>-47.217614202620098</v>
      </c>
      <c r="W23">
        <f>G23*'Coef Batter'!B$2</f>
        <v>5.3338619055340759</v>
      </c>
      <c r="X23">
        <f>H23*'Coef Batter'!C$2</f>
        <v>1.4271263123185005</v>
      </c>
      <c r="Y23">
        <f>I23*'Coef Batter'!D$2</f>
        <v>7.7199132781904876</v>
      </c>
      <c r="Z23">
        <f>J23*'Coef Batter'!E$2</f>
        <v>-2.7397712578780062</v>
      </c>
      <c r="AA23">
        <f>K23*'Coef Batter'!F$2</f>
        <v>-1.283964064974668</v>
      </c>
      <c r="AB23">
        <f>L23*'Coef Batter'!G$2</f>
        <v>0</v>
      </c>
      <c r="AC23">
        <f>M23*'Coef Batter'!H$2</f>
        <v>0</v>
      </c>
      <c r="AD23">
        <f>N23*'Coef Batter'!I$2</f>
        <v>-1.3868195222721889</v>
      </c>
      <c r="AE23">
        <f>O23*'Coef Batter'!J$2</f>
        <v>33.44267222519904</v>
      </c>
      <c r="AF23">
        <f>P23*'Coef Batter'!K$2</f>
        <v>-4.86294808311923</v>
      </c>
      <c r="AG23">
        <f>Q23*'Coef Batter'!L$2</f>
        <v>3.5015243690991045</v>
      </c>
      <c r="AH23">
        <f>R23*'Coef Batter'!M$2</f>
        <v>3.814866359445336</v>
      </c>
      <c r="AI23">
        <f>S23*'Coef Batter'!N$2</f>
        <v>6.6373612440558588E-2</v>
      </c>
      <c r="AJ23">
        <f>T23*'Coef Batter'!O$2</f>
        <v>-5.6843497679099819</v>
      </c>
      <c r="AK23">
        <f>U23*'Coef Batter'!P$2</f>
        <v>0.4979389310572262</v>
      </c>
      <c r="AL23">
        <f t="shared" si="0"/>
        <v>-7.3711899054898398</v>
      </c>
      <c r="AM23">
        <f t="shared" si="1"/>
        <v>6.2872359917312906E-4</v>
      </c>
      <c r="AN23" s="2"/>
    </row>
    <row r="24" spans="1:40" x14ac:dyDescent="0.45">
      <c r="A24">
        <f>'All B'!A30</f>
        <v>25</v>
      </c>
      <c r="B24" t="str">
        <f>'All B'!B30</f>
        <v>Salvador Perez</v>
      </c>
      <c r="C24">
        <f>'All B'!C30</f>
        <v>2024</v>
      </c>
      <c r="D24">
        <f>'All B'!D30</f>
        <v>34</v>
      </c>
      <c r="E24" t="str">
        <f>'All B'!E30</f>
        <v>KCR</v>
      </c>
      <c r="F24" t="str">
        <f>'All B'!F30</f>
        <v>AL</v>
      </c>
      <c r="G24">
        <f>'All B'!H30</f>
        <v>288</v>
      </c>
      <c r="H24">
        <f>'All B'!J30</f>
        <v>29</v>
      </c>
      <c r="I24">
        <f>'All B'!K30</f>
        <v>82</v>
      </c>
      <c r="J24">
        <f>'All B'!L30</f>
        <v>53</v>
      </c>
      <c r="K24">
        <f>'All B'!M30</f>
        <v>17</v>
      </c>
      <c r="L24">
        <f>'All B'!N30</f>
        <v>0</v>
      </c>
      <c r="M24">
        <f>'All B'!Q30</f>
        <v>0</v>
      </c>
      <c r="N24">
        <f>'All B'!S30</f>
        <v>20</v>
      </c>
      <c r="O24">
        <f>'All B'!Y30</f>
        <v>152</v>
      </c>
      <c r="P24">
        <f>'All B'!AF30</f>
        <v>2.6</v>
      </c>
      <c r="Q24">
        <f>'All B'!AH30</f>
        <v>1.6</v>
      </c>
      <c r="R24">
        <f>'All B'!AI30</f>
        <v>2.5</v>
      </c>
      <c r="S24">
        <f>'All B'!AJ30</f>
        <v>0.2</v>
      </c>
      <c r="T24">
        <f>'All B'!AK30</f>
        <v>16</v>
      </c>
      <c r="U24">
        <f>'All B'!AN30</f>
        <v>-3.7</v>
      </c>
      <c r="V24">
        <f>'Coef Batter'!$A$2</f>
        <v>-47.217614202620098</v>
      </c>
      <c r="W24">
        <f>G24*'Coef Batter'!B$2</f>
        <v>5.2428403713099456</v>
      </c>
      <c r="X24">
        <f>H24*'Coef Batter'!C$2</f>
        <v>1.0094308062740613</v>
      </c>
      <c r="Y24">
        <f>I24*'Coef Batter'!D$2</f>
        <v>7.9129111101452496</v>
      </c>
      <c r="Z24">
        <f>J24*'Coef Batter'!E$2</f>
        <v>-3.1566929710333551</v>
      </c>
      <c r="AA24">
        <f>K24*'Coef Batter'!F$2</f>
        <v>-1.559099221754954</v>
      </c>
      <c r="AB24">
        <f>L24*'Coef Batter'!G$2</f>
        <v>0</v>
      </c>
      <c r="AC24">
        <f>M24*'Coef Batter'!H$2</f>
        <v>0</v>
      </c>
      <c r="AD24">
        <f>N24*'Coef Batter'!I$2</f>
        <v>-0.86676220142011806</v>
      </c>
      <c r="AE24">
        <f>O24*'Coef Batter'!J$2</f>
        <v>28.240478767945856</v>
      </c>
      <c r="AF24">
        <f>P24*'Coef Batter'!K$2</f>
        <v>-4.86294808311923</v>
      </c>
      <c r="AG24">
        <f>Q24*'Coef Batter'!L$2</f>
        <v>3.5015243690991045</v>
      </c>
      <c r="AH24">
        <f>R24*'Coef Batter'!M$2</f>
        <v>3.6681407302358999</v>
      </c>
      <c r="AI24">
        <f>S24*'Coef Batter'!N$2</f>
        <v>-2.21245374801862E-2</v>
      </c>
      <c r="AJ24">
        <f>T24*'Coef Batter'!O$2</f>
        <v>-3.498061395636912</v>
      </c>
      <c r="AK24">
        <f>U24*'Coef Batter'!P$2</f>
        <v>0.4979389310572262</v>
      </c>
      <c r="AL24">
        <f t="shared" si="0"/>
        <v>-11.110037526997511</v>
      </c>
      <c r="AM24">
        <f t="shared" si="1"/>
        <v>1.4961168378839335E-5</v>
      </c>
      <c r="AN24" s="2"/>
    </row>
    <row r="25" spans="1:40" x14ac:dyDescent="0.45">
      <c r="A25">
        <f>'All B'!A31</f>
        <v>26</v>
      </c>
      <c r="B25" t="str">
        <f>'All B'!B31</f>
        <v>Jurickson Profar</v>
      </c>
      <c r="C25">
        <f>'All B'!C31</f>
        <v>2024</v>
      </c>
      <c r="D25">
        <f>'All B'!D31</f>
        <v>31</v>
      </c>
      <c r="E25" t="str">
        <f>'All B'!E31</f>
        <v>SDP</v>
      </c>
      <c r="F25" t="str">
        <f>'All B'!F31</f>
        <v>NL</v>
      </c>
      <c r="G25">
        <f>'All B'!H31</f>
        <v>296</v>
      </c>
      <c r="H25">
        <f>'All B'!J31</f>
        <v>41</v>
      </c>
      <c r="I25">
        <f>'All B'!K31</f>
        <v>82</v>
      </c>
      <c r="J25">
        <f>'All B'!L31</f>
        <v>60</v>
      </c>
      <c r="K25">
        <f>'All B'!M31</f>
        <v>12</v>
      </c>
      <c r="L25">
        <f>'All B'!N31</f>
        <v>0</v>
      </c>
      <c r="M25">
        <f>'All B'!Q31</f>
        <v>4</v>
      </c>
      <c r="N25">
        <f>'All B'!S31</f>
        <v>38</v>
      </c>
      <c r="O25">
        <f>'All B'!Y31</f>
        <v>166</v>
      </c>
      <c r="P25">
        <f>'All B'!AF31</f>
        <v>2.2999999999999998</v>
      </c>
      <c r="Q25">
        <f>'All B'!AH31</f>
        <v>1.5</v>
      </c>
      <c r="R25">
        <f>'All B'!AI31</f>
        <v>2.7</v>
      </c>
      <c r="S25">
        <f>'All B'!AJ31</f>
        <v>-0.7</v>
      </c>
      <c r="T25">
        <f>'All B'!AK31</f>
        <v>21.9</v>
      </c>
      <c r="U25">
        <f>'All B'!AN31</f>
        <v>-1.2</v>
      </c>
      <c r="V25">
        <f>'Coef Batter'!$A$2</f>
        <v>-47.217614202620098</v>
      </c>
      <c r="W25">
        <f>G25*'Coef Batter'!B$2</f>
        <v>5.3884748260685544</v>
      </c>
      <c r="X25">
        <f>H25*'Coef Batter'!C$2</f>
        <v>1.4271263123185005</v>
      </c>
      <c r="Y25">
        <f>I25*'Coef Batter'!D$2</f>
        <v>7.9129111101452496</v>
      </c>
      <c r="Z25">
        <f>J25*'Coef Batter'!E$2</f>
        <v>-3.573614684188704</v>
      </c>
      <c r="AA25">
        <f>K25*'Coef Batter'!F$2</f>
        <v>-1.100540627121144</v>
      </c>
      <c r="AB25">
        <f>L25*'Coef Batter'!G$2</f>
        <v>0</v>
      </c>
      <c r="AC25">
        <f>M25*'Coef Batter'!H$2</f>
        <v>0.1601441817152276</v>
      </c>
      <c r="AD25">
        <f>N25*'Coef Batter'!I$2</f>
        <v>-1.6468481826982242</v>
      </c>
      <c r="AE25">
        <f>O25*'Coef Batter'!J$2</f>
        <v>30.84157549657245</v>
      </c>
      <c r="AF25">
        <f>P25*'Coef Batter'!K$2</f>
        <v>-4.3018386889131648</v>
      </c>
      <c r="AG25">
        <f>Q25*'Coef Batter'!L$2</f>
        <v>3.2826790960304102</v>
      </c>
      <c r="AH25">
        <f>R25*'Coef Batter'!M$2</f>
        <v>3.9615919886547721</v>
      </c>
      <c r="AI25">
        <f>S25*'Coef Batter'!N$2</f>
        <v>7.7435881180651686E-2</v>
      </c>
      <c r="AJ25">
        <f>T25*'Coef Batter'!O$2</f>
        <v>-4.7879715352780226</v>
      </c>
      <c r="AK25">
        <f>U25*'Coef Batter'!P$2</f>
        <v>0.1614937073699112</v>
      </c>
      <c r="AL25">
        <f t="shared" si="0"/>
        <v>-9.4149953207636301</v>
      </c>
      <c r="AM25">
        <f t="shared" si="1"/>
        <v>8.1486205452949886E-5</v>
      </c>
      <c r="AN25" s="2"/>
    </row>
    <row r="26" spans="1:40" x14ac:dyDescent="0.45">
      <c r="A26">
        <f>'All B'!A32</f>
        <v>27</v>
      </c>
      <c r="B26" t="str">
        <f>'All B'!B32</f>
        <v>Ryan McMahon</v>
      </c>
      <c r="C26">
        <f>'All B'!C32</f>
        <v>2024</v>
      </c>
      <c r="D26">
        <f>'All B'!D32</f>
        <v>29</v>
      </c>
      <c r="E26" t="str">
        <f>'All B'!E32</f>
        <v>COL</v>
      </c>
      <c r="F26" t="str">
        <f>'All B'!F32</f>
        <v>NL</v>
      </c>
      <c r="G26">
        <f>'All B'!H32</f>
        <v>302</v>
      </c>
      <c r="H26">
        <f>'All B'!J32</f>
        <v>36</v>
      </c>
      <c r="I26">
        <f>'All B'!K32</f>
        <v>74</v>
      </c>
      <c r="J26">
        <f>'All B'!L32</f>
        <v>49</v>
      </c>
      <c r="K26">
        <f>'All B'!M32</f>
        <v>12</v>
      </c>
      <c r="L26">
        <f>'All B'!N32</f>
        <v>0</v>
      </c>
      <c r="M26">
        <f>'All B'!Q32</f>
        <v>0</v>
      </c>
      <c r="N26">
        <f>'All B'!S32</f>
        <v>34</v>
      </c>
      <c r="O26">
        <f>'All B'!Y32</f>
        <v>130</v>
      </c>
      <c r="P26">
        <f>'All B'!AF32</f>
        <v>2.2999999999999998</v>
      </c>
      <c r="Q26">
        <f>'All B'!AH32</f>
        <v>1.4</v>
      </c>
      <c r="R26">
        <f>'All B'!AI32</f>
        <v>2</v>
      </c>
      <c r="S26">
        <f>'All B'!AJ32</f>
        <v>0.6</v>
      </c>
      <c r="T26">
        <f>'All B'!AK32</f>
        <v>8.6</v>
      </c>
      <c r="U26">
        <f>'All B'!AN32</f>
        <v>-1.2</v>
      </c>
      <c r="V26">
        <f>'Coef Batter'!$A$2</f>
        <v>-47.217614202620098</v>
      </c>
      <c r="W26">
        <f>G26*'Coef Batter'!B$2</f>
        <v>5.4977006671375124</v>
      </c>
      <c r="X26">
        <f>H26*'Coef Batter'!C$2</f>
        <v>1.2530865181333175</v>
      </c>
      <c r="Y26">
        <f>I26*'Coef Batter'!D$2</f>
        <v>7.1409197823262014</v>
      </c>
      <c r="Z26">
        <f>J26*'Coef Batter'!E$2</f>
        <v>-2.9184519920874417</v>
      </c>
      <c r="AA26">
        <f>K26*'Coef Batter'!F$2</f>
        <v>-1.100540627121144</v>
      </c>
      <c r="AB26">
        <f>L26*'Coef Batter'!G$2</f>
        <v>0</v>
      </c>
      <c r="AC26">
        <f>M26*'Coef Batter'!H$2</f>
        <v>0</v>
      </c>
      <c r="AD26">
        <f>N26*'Coef Batter'!I$2</f>
        <v>-1.4734957424142006</v>
      </c>
      <c r="AE26">
        <f>O26*'Coef Batter'!J$2</f>
        <v>24.153041051532639</v>
      </c>
      <c r="AF26">
        <f>P26*'Coef Batter'!K$2</f>
        <v>-4.3018386889131648</v>
      </c>
      <c r="AG26">
        <f>Q26*'Coef Batter'!L$2</f>
        <v>3.0638338229617159</v>
      </c>
      <c r="AH26">
        <f>R26*'Coef Batter'!M$2</f>
        <v>2.9345125841887199</v>
      </c>
      <c r="AI26">
        <f>S26*'Coef Batter'!N$2</f>
        <v>-6.6373612440558588E-2</v>
      </c>
      <c r="AJ26">
        <f>T26*'Coef Batter'!O$2</f>
        <v>-1.88020800015484</v>
      </c>
      <c r="AK26">
        <f>U26*'Coef Batter'!P$2</f>
        <v>0.1614937073699112</v>
      </c>
      <c r="AL26">
        <f t="shared" si="0"/>
        <v>-14.753934732101428</v>
      </c>
      <c r="AM26">
        <f t="shared" si="1"/>
        <v>3.9124372899619817E-7</v>
      </c>
      <c r="AN26" s="2"/>
    </row>
    <row r="27" spans="1:40" x14ac:dyDescent="0.45">
      <c r="A27">
        <f>'All B'!A33</f>
        <v>28</v>
      </c>
      <c r="B27" t="str">
        <f>'All B'!B33</f>
        <v>Christian Walker</v>
      </c>
      <c r="C27">
        <f>'All B'!C33</f>
        <v>2024</v>
      </c>
      <c r="D27">
        <f>'All B'!D33</f>
        <v>33</v>
      </c>
      <c r="E27" t="str">
        <f>'All B'!E33</f>
        <v>ARI</v>
      </c>
      <c r="F27" t="str">
        <f>'All B'!F33</f>
        <v>NL</v>
      </c>
      <c r="G27">
        <f>'All B'!H33</f>
        <v>309</v>
      </c>
      <c r="H27">
        <f>'All B'!J33</f>
        <v>47</v>
      </c>
      <c r="I27">
        <f>'All B'!K33</f>
        <v>68</v>
      </c>
      <c r="J27">
        <f>'All B'!L33</f>
        <v>43</v>
      </c>
      <c r="K27">
        <f>'All B'!M33</f>
        <v>10</v>
      </c>
      <c r="L27">
        <f>'All B'!N33</f>
        <v>0</v>
      </c>
      <c r="M27">
        <f>'All B'!Q33</f>
        <v>2</v>
      </c>
      <c r="N27">
        <f>'All B'!S33</f>
        <v>40</v>
      </c>
      <c r="O27">
        <f>'All B'!Y33</f>
        <v>139</v>
      </c>
      <c r="P27">
        <f>'All B'!AF33</f>
        <v>2.2999999999999998</v>
      </c>
      <c r="Q27">
        <f>'All B'!AH33</f>
        <v>1.4</v>
      </c>
      <c r="R27">
        <f>'All B'!AI33</f>
        <v>1.7</v>
      </c>
      <c r="S27">
        <f>'All B'!AJ33</f>
        <v>0.2</v>
      </c>
      <c r="T27">
        <f>'All B'!AK33</f>
        <v>12.4</v>
      </c>
      <c r="U27">
        <f>'All B'!AN33</f>
        <v>-2.5</v>
      </c>
      <c r="V27">
        <f>'Coef Batter'!$A$2</f>
        <v>-47.217614202620098</v>
      </c>
      <c r="W27">
        <f>G27*'Coef Batter'!B$2</f>
        <v>5.6251308150512953</v>
      </c>
      <c r="X27">
        <f>H27*'Coef Batter'!C$2</f>
        <v>1.6359740653407202</v>
      </c>
      <c r="Y27">
        <f>I27*'Coef Batter'!D$2</f>
        <v>6.5619262864619143</v>
      </c>
      <c r="Z27">
        <f>J27*'Coef Batter'!E$2</f>
        <v>-2.5610905236685713</v>
      </c>
      <c r="AA27">
        <f>K27*'Coef Batter'!F$2</f>
        <v>-0.91711718926761998</v>
      </c>
      <c r="AB27">
        <f>L27*'Coef Batter'!G$2</f>
        <v>0</v>
      </c>
      <c r="AC27">
        <f>M27*'Coef Batter'!H$2</f>
        <v>8.0072090857613798E-2</v>
      </c>
      <c r="AD27">
        <f>N27*'Coef Batter'!I$2</f>
        <v>-1.7335244028402361</v>
      </c>
      <c r="AE27">
        <f>O27*'Coef Batter'!J$2</f>
        <v>25.825174662792591</v>
      </c>
      <c r="AF27">
        <f>P27*'Coef Batter'!K$2</f>
        <v>-4.3018386889131648</v>
      </c>
      <c r="AG27">
        <f>Q27*'Coef Batter'!L$2</f>
        <v>3.0638338229617159</v>
      </c>
      <c r="AH27">
        <f>R27*'Coef Batter'!M$2</f>
        <v>2.494335696560412</v>
      </c>
      <c r="AI27">
        <f>S27*'Coef Batter'!N$2</f>
        <v>-2.21245374801862E-2</v>
      </c>
      <c r="AJ27">
        <f>T27*'Coef Batter'!O$2</f>
        <v>-2.7109975816186069</v>
      </c>
      <c r="AK27">
        <f>U27*'Coef Batter'!P$2</f>
        <v>0.336445223687315</v>
      </c>
      <c r="AL27">
        <f t="shared" si="0"/>
        <v>-13.841414462694914</v>
      </c>
      <c r="AM27">
        <f t="shared" si="1"/>
        <v>9.744277735900171E-7</v>
      </c>
      <c r="AN27" s="2"/>
    </row>
    <row r="28" spans="1:40" x14ac:dyDescent="0.45">
      <c r="A28">
        <f>'All B'!A34</f>
        <v>29</v>
      </c>
      <c r="B28" t="str">
        <f>'All B'!B34</f>
        <v>Wilyer Abreu</v>
      </c>
      <c r="C28">
        <f>'All B'!C34</f>
        <v>2024</v>
      </c>
      <c r="D28">
        <f>'All B'!D34</f>
        <v>25</v>
      </c>
      <c r="E28" t="str">
        <f>'All B'!E34</f>
        <v>BOS</v>
      </c>
      <c r="F28" t="str">
        <f>'All B'!F34</f>
        <v>AL</v>
      </c>
      <c r="G28">
        <f>'All B'!H34</f>
        <v>229</v>
      </c>
      <c r="H28">
        <f>'All B'!J34</f>
        <v>31</v>
      </c>
      <c r="I28">
        <f>'All B'!K34</f>
        <v>56</v>
      </c>
      <c r="J28">
        <f>'All B'!L34</f>
        <v>30</v>
      </c>
      <c r="K28">
        <f>'All B'!M34</f>
        <v>16</v>
      </c>
      <c r="L28">
        <f>'All B'!N34</f>
        <v>2</v>
      </c>
      <c r="M28">
        <f>'All B'!Q34</f>
        <v>9</v>
      </c>
      <c r="N28">
        <f>'All B'!S34</f>
        <v>23</v>
      </c>
      <c r="O28">
        <f>'All B'!Y34</f>
        <v>131</v>
      </c>
      <c r="P28">
        <f>'All B'!AF34</f>
        <v>2.2999999999999998</v>
      </c>
      <c r="Q28">
        <f>'All B'!AH34</f>
        <v>1.6</v>
      </c>
      <c r="R28">
        <f>'All B'!AI34</f>
        <v>1.6</v>
      </c>
      <c r="S28">
        <f>'All B'!AJ34</f>
        <v>0.6</v>
      </c>
      <c r="T28">
        <f>'All B'!AK34</f>
        <v>8.6999999999999993</v>
      </c>
      <c r="U28">
        <f>'All B'!AN34</f>
        <v>0</v>
      </c>
      <c r="V28">
        <f>'Coef Batter'!$A$2</f>
        <v>-47.217614202620098</v>
      </c>
      <c r="W28">
        <f>G28*'Coef Batter'!B$2</f>
        <v>4.1687862674651992</v>
      </c>
      <c r="X28">
        <f>H28*'Coef Batter'!C$2</f>
        <v>1.0790467239481345</v>
      </c>
      <c r="Y28">
        <f>I28*'Coef Batter'!D$2</f>
        <v>5.4039392947333411</v>
      </c>
      <c r="Z28">
        <f>J28*'Coef Batter'!E$2</f>
        <v>-1.786807342094352</v>
      </c>
      <c r="AA28">
        <f>K28*'Coef Batter'!F$2</f>
        <v>-1.467387502828192</v>
      </c>
      <c r="AB28">
        <f>L28*'Coef Batter'!G$2</f>
        <v>-0.269234836087136</v>
      </c>
      <c r="AC28">
        <f>M28*'Coef Batter'!H$2</f>
        <v>0.36032440885926209</v>
      </c>
      <c r="AD28">
        <f>N28*'Coef Batter'!I$2</f>
        <v>-0.99677653163313573</v>
      </c>
      <c r="AE28">
        <f>O28*'Coef Batter'!J$2</f>
        <v>24.338833675005969</v>
      </c>
      <c r="AF28">
        <f>P28*'Coef Batter'!K$2</f>
        <v>-4.3018386889131648</v>
      </c>
      <c r="AG28">
        <f>Q28*'Coef Batter'!L$2</f>
        <v>3.5015243690991045</v>
      </c>
      <c r="AH28">
        <f>R28*'Coef Batter'!M$2</f>
        <v>2.3476100673509759</v>
      </c>
      <c r="AI28">
        <f>S28*'Coef Batter'!N$2</f>
        <v>-6.6373612440558588E-2</v>
      </c>
      <c r="AJ28">
        <f>T28*'Coef Batter'!O$2</f>
        <v>-1.9020708838775708</v>
      </c>
      <c r="AK28">
        <f>U28*'Coef Batter'!P$2</f>
        <v>0</v>
      </c>
      <c r="AL28">
        <f t="shared" si="0"/>
        <v>-16.808038794032225</v>
      </c>
      <c r="AM28">
        <f t="shared" si="1"/>
        <v>5.016045627895708E-8</v>
      </c>
      <c r="AN28" s="2"/>
    </row>
    <row r="29" spans="1:40" x14ac:dyDescent="0.45">
      <c r="A29">
        <f>'All B'!A35</f>
        <v>30</v>
      </c>
      <c r="B29" t="str">
        <f>'All B'!B35</f>
        <v>Will Smith</v>
      </c>
      <c r="C29">
        <f>'All B'!C35</f>
        <v>2024</v>
      </c>
      <c r="D29">
        <f>'All B'!D35</f>
        <v>29</v>
      </c>
      <c r="E29" t="str">
        <f>'All B'!E35</f>
        <v>LAD</v>
      </c>
      <c r="F29" t="str">
        <f>'All B'!F35</f>
        <v>NL</v>
      </c>
      <c r="G29">
        <f>'All B'!H35</f>
        <v>271</v>
      </c>
      <c r="H29">
        <f>'All B'!J35</f>
        <v>40</v>
      </c>
      <c r="I29">
        <f>'All B'!K35</f>
        <v>70</v>
      </c>
      <c r="J29">
        <f>'All B'!L35</f>
        <v>41</v>
      </c>
      <c r="K29">
        <f>'All B'!M35</f>
        <v>19</v>
      </c>
      <c r="L29">
        <f>'All B'!N35</f>
        <v>0</v>
      </c>
      <c r="M29">
        <f>'All B'!Q35</f>
        <v>0</v>
      </c>
      <c r="N29">
        <f>'All B'!S35</f>
        <v>23</v>
      </c>
      <c r="O29">
        <f>'All B'!Y35</f>
        <v>144</v>
      </c>
      <c r="P29">
        <f>'All B'!AF35</f>
        <v>2.2999999999999998</v>
      </c>
      <c r="Q29">
        <f>'All B'!AH35</f>
        <v>1.5</v>
      </c>
      <c r="R29">
        <f>'All B'!AI35</f>
        <v>2.5</v>
      </c>
      <c r="S29">
        <f>'All B'!AJ35</f>
        <v>0.2</v>
      </c>
      <c r="T29">
        <f>'All B'!AK35</f>
        <v>12.4</v>
      </c>
      <c r="U29">
        <f>'All B'!AN35</f>
        <v>0</v>
      </c>
      <c r="V29">
        <f>'Coef Batter'!$A$2</f>
        <v>-47.217614202620098</v>
      </c>
      <c r="W29">
        <f>G29*'Coef Batter'!B$2</f>
        <v>4.9333671549478995</v>
      </c>
      <c r="X29">
        <f>H29*'Coef Batter'!C$2</f>
        <v>1.392318353481464</v>
      </c>
      <c r="Y29">
        <f>I29*'Coef Batter'!D$2</f>
        <v>6.7549241184166764</v>
      </c>
      <c r="Z29">
        <f>J29*'Coef Batter'!E$2</f>
        <v>-2.4419700341956143</v>
      </c>
      <c r="AA29">
        <f>K29*'Coef Batter'!F$2</f>
        <v>-1.742522659608478</v>
      </c>
      <c r="AB29">
        <f>L29*'Coef Batter'!G$2</f>
        <v>0</v>
      </c>
      <c r="AC29">
        <f>M29*'Coef Batter'!H$2</f>
        <v>0</v>
      </c>
      <c r="AD29">
        <f>N29*'Coef Batter'!I$2</f>
        <v>-0.99677653163313573</v>
      </c>
      <c r="AE29">
        <f>O29*'Coef Batter'!J$2</f>
        <v>26.754137780159233</v>
      </c>
      <c r="AF29">
        <f>P29*'Coef Batter'!K$2</f>
        <v>-4.3018386889131648</v>
      </c>
      <c r="AG29">
        <f>Q29*'Coef Batter'!L$2</f>
        <v>3.2826790960304102</v>
      </c>
      <c r="AH29">
        <f>R29*'Coef Batter'!M$2</f>
        <v>3.6681407302358999</v>
      </c>
      <c r="AI29">
        <f>S29*'Coef Batter'!N$2</f>
        <v>-2.21245374801862E-2</v>
      </c>
      <c r="AJ29">
        <f>T29*'Coef Batter'!O$2</f>
        <v>-2.7109975816186069</v>
      </c>
      <c r="AK29">
        <f>U29*'Coef Batter'!P$2</f>
        <v>0</v>
      </c>
      <c r="AL29">
        <f t="shared" si="0"/>
        <v>-12.648277002797698</v>
      </c>
      <c r="AM29">
        <f t="shared" si="1"/>
        <v>3.2130811676594069E-6</v>
      </c>
      <c r="AN29" s="2"/>
    </row>
    <row r="30" spans="1:40" x14ac:dyDescent="0.45">
      <c r="A30">
        <f>'All B'!A36</f>
        <v>31</v>
      </c>
      <c r="B30" t="str">
        <f>'All B'!B36</f>
        <v>Elly De La Cruz</v>
      </c>
      <c r="C30">
        <f>'All B'!C36</f>
        <v>2024</v>
      </c>
      <c r="D30">
        <f>'All B'!D36</f>
        <v>22</v>
      </c>
      <c r="E30" t="str">
        <f>'All B'!E36</f>
        <v>CIN</v>
      </c>
      <c r="F30" t="str">
        <f>'All B'!F36</f>
        <v>NL</v>
      </c>
      <c r="G30">
        <f>'All B'!H36</f>
        <v>299</v>
      </c>
      <c r="H30">
        <f>'All B'!J36</f>
        <v>46</v>
      </c>
      <c r="I30">
        <f>'All B'!K36</f>
        <v>62</v>
      </c>
      <c r="J30">
        <f>'All B'!L36</f>
        <v>37</v>
      </c>
      <c r="K30">
        <f>'All B'!M36</f>
        <v>12</v>
      </c>
      <c r="L30">
        <f>'All B'!N36</f>
        <v>1</v>
      </c>
      <c r="M30">
        <f>'All B'!Q36</f>
        <v>40</v>
      </c>
      <c r="N30">
        <f>'All B'!S36</f>
        <v>35</v>
      </c>
      <c r="O30">
        <f>'All B'!Y36</f>
        <v>115</v>
      </c>
      <c r="P30">
        <f>'All B'!AF36</f>
        <v>2.2999999999999998</v>
      </c>
      <c r="Q30">
        <f>'All B'!AH36</f>
        <v>1.4</v>
      </c>
      <c r="R30">
        <f>'All B'!AI36</f>
        <v>2.6</v>
      </c>
      <c r="S30">
        <f>'All B'!AJ36</f>
        <v>0.2</v>
      </c>
      <c r="T30">
        <f>'All B'!AK36</f>
        <v>7.4</v>
      </c>
      <c r="U30">
        <f>'All B'!AN36</f>
        <v>3.7</v>
      </c>
      <c r="V30">
        <f>'Coef Batter'!$A$2</f>
        <v>-47.217614202620098</v>
      </c>
      <c r="W30">
        <f>G30*'Coef Batter'!B$2</f>
        <v>5.443087746603033</v>
      </c>
      <c r="X30">
        <f>H30*'Coef Batter'!C$2</f>
        <v>1.6011661065036835</v>
      </c>
      <c r="Y30">
        <f>I30*'Coef Batter'!D$2</f>
        <v>5.9829327905976282</v>
      </c>
      <c r="Z30">
        <f>J30*'Coef Batter'!E$2</f>
        <v>-2.2037290552497009</v>
      </c>
      <c r="AA30">
        <f>K30*'Coef Batter'!F$2</f>
        <v>-1.100540627121144</v>
      </c>
      <c r="AB30">
        <f>L30*'Coef Batter'!G$2</f>
        <v>-0.134617418043568</v>
      </c>
      <c r="AC30">
        <f>M30*'Coef Batter'!H$2</f>
        <v>1.601441817152276</v>
      </c>
      <c r="AD30">
        <f>N30*'Coef Batter'!I$2</f>
        <v>-1.5168338524852065</v>
      </c>
      <c r="AE30">
        <f>O30*'Coef Batter'!J$2</f>
        <v>21.36615169943272</v>
      </c>
      <c r="AF30">
        <f>P30*'Coef Batter'!K$2</f>
        <v>-4.3018386889131648</v>
      </c>
      <c r="AG30">
        <f>Q30*'Coef Batter'!L$2</f>
        <v>3.0638338229617159</v>
      </c>
      <c r="AH30">
        <f>R30*'Coef Batter'!M$2</f>
        <v>3.814866359445336</v>
      </c>
      <c r="AI30">
        <f>S30*'Coef Batter'!N$2</f>
        <v>-2.21245374801862E-2</v>
      </c>
      <c r="AJ30">
        <f>T30*'Coef Batter'!O$2</f>
        <v>-1.617853395482072</v>
      </c>
      <c r="AK30">
        <f>U30*'Coef Batter'!P$2</f>
        <v>-0.4979389310572262</v>
      </c>
      <c r="AL30">
        <f t="shared" si="0"/>
        <v>-15.739610365755969</v>
      </c>
      <c r="AM30">
        <f t="shared" si="1"/>
        <v>1.4600711088050866E-7</v>
      </c>
      <c r="AN30" s="2"/>
    </row>
    <row r="31" spans="1:40" x14ac:dyDescent="0.45">
      <c r="A31">
        <f>'All B'!A37</f>
        <v>32</v>
      </c>
      <c r="B31" t="str">
        <f>'All B'!B37</f>
        <v>Isaac Paredes</v>
      </c>
      <c r="C31">
        <f>'All B'!C37</f>
        <v>2024</v>
      </c>
      <c r="D31">
        <f>'All B'!D37</f>
        <v>25</v>
      </c>
      <c r="E31" t="str">
        <f>'All B'!E37</f>
        <v>TBR</v>
      </c>
      <c r="F31" t="str">
        <f>'All B'!F37</f>
        <v>AL</v>
      </c>
      <c r="G31">
        <f>'All B'!H37</f>
        <v>291</v>
      </c>
      <c r="H31">
        <f>'All B'!J37</f>
        <v>30</v>
      </c>
      <c r="I31">
        <f>'All B'!K37</f>
        <v>73</v>
      </c>
      <c r="J31">
        <f>'All B'!L37</f>
        <v>47</v>
      </c>
      <c r="K31">
        <f>'All B'!M37</f>
        <v>14</v>
      </c>
      <c r="L31">
        <f>'All B'!N37</f>
        <v>0</v>
      </c>
      <c r="M31">
        <f>'All B'!Q37</f>
        <v>0</v>
      </c>
      <c r="N31">
        <f>'All B'!S37</f>
        <v>31</v>
      </c>
      <c r="O31">
        <f>'All B'!Y37</f>
        <v>153</v>
      </c>
      <c r="P31">
        <f>'All B'!AF37</f>
        <v>2.2000000000000002</v>
      </c>
      <c r="Q31">
        <f>'All B'!AH37</f>
        <v>1.4</v>
      </c>
      <c r="R31">
        <f>'All B'!AI37</f>
        <v>2.6</v>
      </c>
      <c r="S31">
        <f>'All B'!AJ37</f>
        <v>-0.1</v>
      </c>
      <c r="T31">
        <f>'All B'!AK37</f>
        <v>17.3</v>
      </c>
      <c r="U31">
        <f>'All B'!AN37</f>
        <v>-3.7</v>
      </c>
      <c r="V31">
        <f>'Coef Batter'!$A$2</f>
        <v>-47.217614202620098</v>
      </c>
      <c r="W31">
        <f>G31*'Coef Batter'!B$2</f>
        <v>5.2974532918444242</v>
      </c>
      <c r="X31">
        <f>H31*'Coef Batter'!C$2</f>
        <v>1.044238765111098</v>
      </c>
      <c r="Y31">
        <f>I31*'Coef Batter'!D$2</f>
        <v>7.0444208663488199</v>
      </c>
      <c r="Z31">
        <f>J31*'Coef Batter'!E$2</f>
        <v>-2.7993315026144847</v>
      </c>
      <c r="AA31">
        <f>K31*'Coef Batter'!F$2</f>
        <v>-1.283964064974668</v>
      </c>
      <c r="AB31">
        <f>L31*'Coef Batter'!G$2</f>
        <v>0</v>
      </c>
      <c r="AC31">
        <f>M31*'Coef Batter'!H$2</f>
        <v>0</v>
      </c>
      <c r="AD31">
        <f>N31*'Coef Batter'!I$2</f>
        <v>-1.3434814122011829</v>
      </c>
      <c r="AE31">
        <f>O31*'Coef Batter'!J$2</f>
        <v>28.426271391419185</v>
      </c>
      <c r="AF31">
        <f>P31*'Coef Batter'!K$2</f>
        <v>-4.1148022241778106</v>
      </c>
      <c r="AG31">
        <f>Q31*'Coef Batter'!L$2</f>
        <v>3.0638338229617159</v>
      </c>
      <c r="AH31">
        <f>R31*'Coef Batter'!M$2</f>
        <v>3.814866359445336</v>
      </c>
      <c r="AI31">
        <f>S31*'Coef Batter'!N$2</f>
        <v>1.10622687400931E-2</v>
      </c>
      <c r="AJ31">
        <f>T31*'Coef Batter'!O$2</f>
        <v>-3.7822788840324111</v>
      </c>
      <c r="AK31">
        <f>U31*'Coef Batter'!P$2</f>
        <v>0.4979389310572262</v>
      </c>
      <c r="AL31">
        <f t="shared" si="0"/>
        <v>-11.341386593692761</v>
      </c>
      <c r="AM31">
        <f t="shared" si="1"/>
        <v>1.187116194490329E-5</v>
      </c>
      <c r="AN31" s="2"/>
    </row>
    <row r="32" spans="1:40" x14ac:dyDescent="0.45">
      <c r="A32">
        <f>'All B'!A38</f>
        <v>33</v>
      </c>
      <c r="B32" t="str">
        <f>'All B'!B38</f>
        <v>Freddie Freeman</v>
      </c>
      <c r="C32">
        <f>'All B'!C38</f>
        <v>2024</v>
      </c>
      <c r="D32">
        <f>'All B'!D38</f>
        <v>34</v>
      </c>
      <c r="E32" t="str">
        <f>'All B'!E38</f>
        <v>LAD</v>
      </c>
      <c r="F32" t="str">
        <f>'All B'!F38</f>
        <v>NL</v>
      </c>
      <c r="G32">
        <f>'All B'!H38</f>
        <v>325</v>
      </c>
      <c r="H32">
        <f>'All B'!J38</f>
        <v>41</v>
      </c>
      <c r="I32">
        <f>'All B'!K38</f>
        <v>79</v>
      </c>
      <c r="J32">
        <f>'All B'!L38</f>
        <v>49</v>
      </c>
      <c r="K32">
        <f>'All B'!M38</f>
        <v>20</v>
      </c>
      <c r="L32">
        <f>'All B'!N38</f>
        <v>2</v>
      </c>
      <c r="M32">
        <f>'All B'!Q38</f>
        <v>1</v>
      </c>
      <c r="N32">
        <f>'All B'!S38</f>
        <v>41</v>
      </c>
      <c r="O32">
        <f>'All B'!Y38</f>
        <v>143</v>
      </c>
      <c r="P32">
        <f>'All B'!AF38</f>
        <v>2.2000000000000002</v>
      </c>
      <c r="Q32">
        <f>'All B'!AH38</f>
        <v>1.2</v>
      </c>
      <c r="R32">
        <f>'All B'!AI38</f>
        <v>2.1</v>
      </c>
      <c r="S32">
        <f>'All B'!AJ38</f>
        <v>-0.2</v>
      </c>
      <c r="T32">
        <f>'All B'!AK38</f>
        <v>14.8</v>
      </c>
      <c r="U32">
        <f>'All B'!AN38</f>
        <v>-1.2</v>
      </c>
      <c r="V32">
        <f>'Coef Batter'!$A$2</f>
        <v>-47.217614202620098</v>
      </c>
      <c r="W32">
        <f>G32*'Coef Batter'!B$2</f>
        <v>5.9163997245685147</v>
      </c>
      <c r="X32">
        <f>H32*'Coef Batter'!C$2</f>
        <v>1.4271263123185005</v>
      </c>
      <c r="Y32">
        <f>I32*'Coef Batter'!D$2</f>
        <v>7.623414362213107</v>
      </c>
      <c r="Z32">
        <f>J32*'Coef Batter'!E$2</f>
        <v>-2.9184519920874417</v>
      </c>
      <c r="AA32">
        <f>K32*'Coef Batter'!F$2</f>
        <v>-1.83423437853524</v>
      </c>
      <c r="AB32">
        <f>L32*'Coef Batter'!G$2</f>
        <v>-0.269234836087136</v>
      </c>
      <c r="AC32">
        <f>M32*'Coef Batter'!H$2</f>
        <v>4.0036045428806899E-2</v>
      </c>
      <c r="AD32">
        <f>N32*'Coef Batter'!I$2</f>
        <v>-1.7768625129112419</v>
      </c>
      <c r="AE32">
        <f>O32*'Coef Batter'!J$2</f>
        <v>26.568345156685904</v>
      </c>
      <c r="AF32">
        <f>P32*'Coef Batter'!K$2</f>
        <v>-4.1148022241778106</v>
      </c>
      <c r="AG32">
        <f>Q32*'Coef Batter'!L$2</f>
        <v>2.6261432768243282</v>
      </c>
      <c r="AH32">
        <f>R32*'Coef Batter'!M$2</f>
        <v>3.081238213398156</v>
      </c>
      <c r="AI32">
        <f>S32*'Coef Batter'!N$2</f>
        <v>2.21245374801862E-2</v>
      </c>
      <c r="AJ32">
        <f>T32*'Coef Batter'!O$2</f>
        <v>-3.2357067909641439</v>
      </c>
      <c r="AK32">
        <f>U32*'Coef Batter'!P$2</f>
        <v>0.1614937073699112</v>
      </c>
      <c r="AL32">
        <f t="shared" si="0"/>
        <v>-13.900585601095706</v>
      </c>
      <c r="AM32">
        <f t="shared" si="1"/>
        <v>9.1844251541217155E-7</v>
      </c>
      <c r="AN32" s="2"/>
    </row>
    <row r="33" spans="1:40" x14ac:dyDescent="0.45">
      <c r="A33">
        <f>'All B'!A39</f>
        <v>34</v>
      </c>
      <c r="B33" t="str">
        <f>'All B'!B39</f>
        <v>JJ Bleday</v>
      </c>
      <c r="C33">
        <f>'All B'!C39</f>
        <v>2024</v>
      </c>
      <c r="D33">
        <f>'All B'!D39</f>
        <v>26</v>
      </c>
      <c r="E33" t="str">
        <f>'All B'!E39</f>
        <v>OAK</v>
      </c>
      <c r="F33" t="str">
        <f>'All B'!F39</f>
        <v>AL</v>
      </c>
      <c r="G33">
        <f>'All B'!H39</f>
        <v>293</v>
      </c>
      <c r="H33">
        <f>'All B'!J39</f>
        <v>30</v>
      </c>
      <c r="I33">
        <f>'All B'!K39</f>
        <v>64</v>
      </c>
      <c r="J33">
        <f>'All B'!L39</f>
        <v>30</v>
      </c>
      <c r="K33">
        <f>'All B'!M39</f>
        <v>21</v>
      </c>
      <c r="L33">
        <f>'All B'!N39</f>
        <v>4</v>
      </c>
      <c r="M33">
        <f>'All B'!Q39</f>
        <v>0</v>
      </c>
      <c r="N33">
        <f>'All B'!S39</f>
        <v>31</v>
      </c>
      <c r="O33">
        <f>'All B'!Y39</f>
        <v>130</v>
      </c>
      <c r="P33">
        <f>'All B'!AF39</f>
        <v>2.2000000000000002</v>
      </c>
      <c r="Q33">
        <f>'All B'!AH39</f>
        <v>1.2</v>
      </c>
      <c r="R33">
        <f>'All B'!AI39</f>
        <v>2.2000000000000002</v>
      </c>
      <c r="S33">
        <f>'All B'!AJ39</f>
        <v>0.2</v>
      </c>
      <c r="T33">
        <f>'All B'!AK39</f>
        <v>11.1</v>
      </c>
      <c r="U33">
        <f>'All B'!AN39</f>
        <v>-1.2</v>
      </c>
      <c r="V33">
        <f>'Coef Batter'!$A$2</f>
        <v>-47.217614202620098</v>
      </c>
      <c r="W33">
        <f>G33*'Coef Batter'!B$2</f>
        <v>5.3338619055340759</v>
      </c>
      <c r="X33">
        <f>H33*'Coef Batter'!C$2</f>
        <v>1.044238765111098</v>
      </c>
      <c r="Y33">
        <f>I33*'Coef Batter'!D$2</f>
        <v>6.1759306225523902</v>
      </c>
      <c r="Z33">
        <f>J33*'Coef Batter'!E$2</f>
        <v>-1.786807342094352</v>
      </c>
      <c r="AA33">
        <f>K33*'Coef Batter'!F$2</f>
        <v>-1.925946097462002</v>
      </c>
      <c r="AB33">
        <f>L33*'Coef Batter'!G$2</f>
        <v>-0.538469672174272</v>
      </c>
      <c r="AC33">
        <f>M33*'Coef Batter'!H$2</f>
        <v>0</v>
      </c>
      <c r="AD33">
        <f>N33*'Coef Batter'!I$2</f>
        <v>-1.3434814122011829</v>
      </c>
      <c r="AE33">
        <f>O33*'Coef Batter'!J$2</f>
        <v>24.153041051532639</v>
      </c>
      <c r="AF33">
        <f>P33*'Coef Batter'!K$2</f>
        <v>-4.1148022241778106</v>
      </c>
      <c r="AG33">
        <f>Q33*'Coef Batter'!L$2</f>
        <v>2.6261432768243282</v>
      </c>
      <c r="AH33">
        <f>R33*'Coef Batter'!M$2</f>
        <v>3.2279638426075921</v>
      </c>
      <c r="AI33">
        <f>S33*'Coef Batter'!N$2</f>
        <v>-2.21245374801862E-2</v>
      </c>
      <c r="AJ33">
        <f>T33*'Coef Batter'!O$2</f>
        <v>-2.4267800932231074</v>
      </c>
      <c r="AK33">
        <f>U33*'Coef Batter'!P$2</f>
        <v>0.1614937073699112</v>
      </c>
      <c r="AL33">
        <f t="shared" si="0"/>
        <v>-16.653352409900975</v>
      </c>
      <c r="AM33">
        <f t="shared" si="1"/>
        <v>5.8551889933738742E-8</v>
      </c>
      <c r="AN33" s="2"/>
    </row>
    <row r="34" spans="1:40" x14ac:dyDescent="0.45">
      <c r="A34">
        <f>'All B'!A40</f>
        <v>35</v>
      </c>
      <c r="B34" t="str">
        <f>'All B'!B40</f>
        <v>Ryan Jeffers</v>
      </c>
      <c r="C34">
        <f>'All B'!C40</f>
        <v>2024</v>
      </c>
      <c r="D34">
        <f>'All B'!D40</f>
        <v>27</v>
      </c>
      <c r="E34" t="str">
        <f>'All B'!E40</f>
        <v>MIN</v>
      </c>
      <c r="F34" t="str">
        <f>'All B'!F40</f>
        <v>AL</v>
      </c>
      <c r="G34">
        <f>'All B'!H40</f>
        <v>252</v>
      </c>
      <c r="H34">
        <f>'All B'!J40</f>
        <v>31</v>
      </c>
      <c r="I34">
        <f>'All B'!K40</f>
        <v>54</v>
      </c>
      <c r="J34">
        <f>'All B'!L40</f>
        <v>22</v>
      </c>
      <c r="K34">
        <f>'All B'!M40</f>
        <v>17</v>
      </c>
      <c r="L34">
        <f>'All B'!N40</f>
        <v>0</v>
      </c>
      <c r="M34">
        <f>'All B'!Q40</f>
        <v>2</v>
      </c>
      <c r="N34">
        <f>'All B'!S40</f>
        <v>19</v>
      </c>
      <c r="O34">
        <f>'All B'!Y40</f>
        <v>147</v>
      </c>
      <c r="P34">
        <f>'All B'!AF40</f>
        <v>2.2000000000000002</v>
      </c>
      <c r="Q34">
        <f>'All B'!AH40</f>
        <v>1.4</v>
      </c>
      <c r="R34">
        <f>'All B'!AI40</f>
        <v>2.2000000000000002</v>
      </c>
      <c r="S34">
        <f>'All B'!AJ40</f>
        <v>0</v>
      </c>
      <c r="T34">
        <f>'All B'!AK40</f>
        <v>13.6</v>
      </c>
      <c r="U34">
        <f>'All B'!AN40</f>
        <v>-1.2</v>
      </c>
      <c r="V34">
        <f>'Coef Batter'!$A$2</f>
        <v>-47.217614202620098</v>
      </c>
      <c r="W34">
        <f>G34*'Coef Batter'!B$2</f>
        <v>4.5874853248962024</v>
      </c>
      <c r="X34">
        <f>H34*'Coef Batter'!C$2</f>
        <v>1.0790467239481345</v>
      </c>
      <c r="Y34">
        <f>I34*'Coef Batter'!D$2</f>
        <v>5.2109414627785791</v>
      </c>
      <c r="Z34">
        <f>J34*'Coef Batter'!E$2</f>
        <v>-1.3103253842025246</v>
      </c>
      <c r="AA34">
        <f>K34*'Coef Batter'!F$2</f>
        <v>-1.559099221754954</v>
      </c>
      <c r="AB34">
        <f>L34*'Coef Batter'!G$2</f>
        <v>0</v>
      </c>
      <c r="AC34">
        <f>M34*'Coef Batter'!H$2</f>
        <v>8.0072090857613798E-2</v>
      </c>
      <c r="AD34">
        <f>N34*'Coef Batter'!I$2</f>
        <v>-0.8234240913491121</v>
      </c>
      <c r="AE34">
        <f>O34*'Coef Batter'!J$2</f>
        <v>27.311515650579217</v>
      </c>
      <c r="AF34">
        <f>P34*'Coef Batter'!K$2</f>
        <v>-4.1148022241778106</v>
      </c>
      <c r="AG34">
        <f>Q34*'Coef Batter'!L$2</f>
        <v>3.0638338229617159</v>
      </c>
      <c r="AH34">
        <f>R34*'Coef Batter'!M$2</f>
        <v>3.2279638426075921</v>
      </c>
      <c r="AI34">
        <f>S34*'Coef Batter'!N$2</f>
        <v>0</v>
      </c>
      <c r="AJ34">
        <f>T34*'Coef Batter'!O$2</f>
        <v>-2.973352186291375</v>
      </c>
      <c r="AK34">
        <f>U34*'Coef Batter'!P$2</f>
        <v>0.1614937073699112</v>
      </c>
      <c r="AL34">
        <f t="shared" si="0"/>
        <v>-13.276264684396921</v>
      </c>
      <c r="AM34">
        <f t="shared" si="1"/>
        <v>1.7147103236445899E-6</v>
      </c>
      <c r="AN34" s="2"/>
    </row>
    <row r="35" spans="1:40" x14ac:dyDescent="0.45">
      <c r="A35">
        <f>'All B'!A41</f>
        <v>38</v>
      </c>
      <c r="B35" t="str">
        <f>'All B'!B41</f>
        <v>Ryan Mountcastle</v>
      </c>
      <c r="C35">
        <f>'All B'!C41</f>
        <v>2024</v>
      </c>
      <c r="D35">
        <f>'All B'!D41</f>
        <v>27</v>
      </c>
      <c r="E35" t="str">
        <f>'All B'!E41</f>
        <v>BAL</v>
      </c>
      <c r="F35" t="str">
        <f>'All B'!F41</f>
        <v>AL</v>
      </c>
      <c r="G35">
        <f>'All B'!H41</f>
        <v>261</v>
      </c>
      <c r="H35">
        <f>'All B'!J41</f>
        <v>38</v>
      </c>
      <c r="I35">
        <f>'All B'!K41</f>
        <v>71</v>
      </c>
      <c r="J35">
        <f>'All B'!L41</f>
        <v>41</v>
      </c>
      <c r="K35">
        <f>'All B'!M41</f>
        <v>20</v>
      </c>
      <c r="L35">
        <f>'All B'!N41</f>
        <v>1</v>
      </c>
      <c r="M35">
        <f>'All B'!Q41</f>
        <v>2</v>
      </c>
      <c r="N35">
        <f>'All B'!S41</f>
        <v>16</v>
      </c>
      <c r="O35">
        <f>'All B'!Y41</f>
        <v>143</v>
      </c>
      <c r="P35">
        <f>'All B'!AF41</f>
        <v>2.1</v>
      </c>
      <c r="Q35">
        <f>'All B'!AH41</f>
        <v>1.2</v>
      </c>
      <c r="R35">
        <f>'All B'!AI41</f>
        <v>1.7</v>
      </c>
      <c r="S35">
        <f>'All B'!AJ41</f>
        <v>0</v>
      </c>
      <c r="T35">
        <f>'All B'!AK41</f>
        <v>12.3</v>
      </c>
      <c r="U35">
        <f>'All B'!AN41</f>
        <v>-1.2</v>
      </c>
      <c r="V35">
        <f>'Coef Batter'!$A$2</f>
        <v>-47.217614202620098</v>
      </c>
      <c r="W35">
        <f>G35*'Coef Batter'!B$2</f>
        <v>4.751324086499638</v>
      </c>
      <c r="X35">
        <f>H35*'Coef Batter'!C$2</f>
        <v>1.3227024358073909</v>
      </c>
      <c r="Y35">
        <f>I35*'Coef Batter'!D$2</f>
        <v>6.8514230343940579</v>
      </c>
      <c r="Z35">
        <f>J35*'Coef Batter'!E$2</f>
        <v>-2.4419700341956143</v>
      </c>
      <c r="AA35">
        <f>K35*'Coef Batter'!F$2</f>
        <v>-1.83423437853524</v>
      </c>
      <c r="AB35">
        <f>L35*'Coef Batter'!G$2</f>
        <v>-0.134617418043568</v>
      </c>
      <c r="AC35">
        <f>M35*'Coef Batter'!H$2</f>
        <v>8.0072090857613798E-2</v>
      </c>
      <c r="AD35">
        <f>N35*'Coef Batter'!I$2</f>
        <v>-0.69340976113609443</v>
      </c>
      <c r="AE35">
        <f>O35*'Coef Batter'!J$2</f>
        <v>26.568345156685904</v>
      </c>
      <c r="AF35">
        <f>P35*'Coef Batter'!K$2</f>
        <v>-3.9277657594424551</v>
      </c>
      <c r="AG35">
        <f>Q35*'Coef Batter'!L$2</f>
        <v>2.6261432768243282</v>
      </c>
      <c r="AH35">
        <f>R35*'Coef Batter'!M$2</f>
        <v>2.494335696560412</v>
      </c>
      <c r="AI35">
        <f>S35*'Coef Batter'!N$2</f>
        <v>0</v>
      </c>
      <c r="AJ35">
        <f>T35*'Coef Batter'!O$2</f>
        <v>-2.6891346978958763</v>
      </c>
      <c r="AK35">
        <f>U35*'Coef Batter'!P$2</f>
        <v>0.1614937073699112</v>
      </c>
      <c r="AL35">
        <f t="shared" si="0"/>
        <v>-14.082906766869691</v>
      </c>
      <c r="AM35">
        <f t="shared" si="1"/>
        <v>7.6536917927570861E-7</v>
      </c>
      <c r="AN35" s="2"/>
    </row>
    <row r="36" spans="1:40" x14ac:dyDescent="0.45">
      <c r="AN36" s="2"/>
    </row>
    <row r="37" spans="1:40" x14ac:dyDescent="0.45">
      <c r="AN37" s="2"/>
    </row>
    <row r="38" spans="1:40" x14ac:dyDescent="0.45">
      <c r="AN38" s="2"/>
    </row>
    <row r="39" spans="1:40" x14ac:dyDescent="0.45">
      <c r="AN39" s="2"/>
    </row>
    <row r="40" spans="1:40" x14ac:dyDescent="0.45">
      <c r="AN40" s="2"/>
    </row>
    <row r="41" spans="1:40" x14ac:dyDescent="0.45">
      <c r="AN41" s="2"/>
    </row>
    <row r="42" spans="1:40" x14ac:dyDescent="0.45">
      <c r="AN42" s="2"/>
    </row>
    <row r="43" spans="1:40" x14ac:dyDescent="0.45">
      <c r="AN43" s="2"/>
    </row>
    <row r="44" spans="1:40" x14ac:dyDescent="0.45">
      <c r="AN44" s="2"/>
    </row>
    <row r="45" spans="1:40" x14ac:dyDescent="0.45">
      <c r="AN45" s="2"/>
    </row>
    <row r="46" spans="1:40" x14ac:dyDescent="0.45">
      <c r="AN46" s="2"/>
    </row>
    <row r="47" spans="1:40" x14ac:dyDescent="0.45">
      <c r="AN47" s="2"/>
    </row>
    <row r="48" spans="1:40" x14ac:dyDescent="0.45">
      <c r="AN48" s="2"/>
    </row>
    <row r="49" spans="40:40" x14ac:dyDescent="0.45">
      <c r="AN49" s="2"/>
    </row>
    <row r="50" spans="40:40" x14ac:dyDescent="0.45">
      <c r="AN50" s="2"/>
    </row>
    <row r="51" spans="40:40" x14ac:dyDescent="0.45">
      <c r="AN51" s="2"/>
    </row>
    <row r="52" spans="40:40" x14ac:dyDescent="0.45">
      <c r="AN52" s="2"/>
    </row>
    <row r="53" spans="40:40" x14ac:dyDescent="0.45">
      <c r="AN53" s="2"/>
    </row>
    <row r="54" spans="40:40" x14ac:dyDescent="0.45">
      <c r="AN54" s="2"/>
    </row>
    <row r="55" spans="40:40" x14ac:dyDescent="0.45">
      <c r="AN55" s="2"/>
    </row>
    <row r="56" spans="40:40" x14ac:dyDescent="0.45">
      <c r="AN56" s="2"/>
    </row>
    <row r="57" spans="40:40" x14ac:dyDescent="0.45">
      <c r="AN57" s="2"/>
    </row>
    <row r="58" spans="40:40" x14ac:dyDescent="0.45">
      <c r="AN58" s="2"/>
    </row>
    <row r="59" spans="40:40" x14ac:dyDescent="0.45">
      <c r="AN59" s="2"/>
    </row>
    <row r="60" spans="40:40" x14ac:dyDescent="0.45">
      <c r="AN60" s="2"/>
    </row>
    <row r="61" spans="40:40" x14ac:dyDescent="0.45">
      <c r="AN61" s="2"/>
    </row>
    <row r="62" spans="40:40" x14ac:dyDescent="0.45">
      <c r="AN62" s="2"/>
    </row>
    <row r="63" spans="40:40" x14ac:dyDescent="0.45">
      <c r="AN63" s="2"/>
    </row>
    <row r="64" spans="40:40" x14ac:dyDescent="0.45">
      <c r="AN64" s="2"/>
    </row>
    <row r="65" spans="40:40" x14ac:dyDescent="0.45">
      <c r="AN65" s="2"/>
    </row>
    <row r="66" spans="40:40" x14ac:dyDescent="0.45">
      <c r="AN66" s="2"/>
    </row>
    <row r="67" spans="40:40" x14ac:dyDescent="0.45">
      <c r="AN67" s="2"/>
    </row>
    <row r="68" spans="40:40" x14ac:dyDescent="0.45">
      <c r="AN68" s="2"/>
    </row>
    <row r="69" spans="40:40" x14ac:dyDescent="0.45">
      <c r="AN69" s="2"/>
    </row>
    <row r="70" spans="40:40" x14ac:dyDescent="0.45">
      <c r="AN70" s="2"/>
    </row>
    <row r="71" spans="40:40" x14ac:dyDescent="0.45">
      <c r="AN71" s="2"/>
    </row>
    <row r="72" spans="40:40" x14ac:dyDescent="0.45">
      <c r="AN72" s="2"/>
    </row>
    <row r="73" spans="40:40" x14ac:dyDescent="0.45">
      <c r="AN73" s="2"/>
    </row>
    <row r="74" spans="40:40" x14ac:dyDescent="0.45">
      <c r="AN74" s="2"/>
    </row>
    <row r="75" spans="40:40" x14ac:dyDescent="0.45">
      <c r="AN75" s="2"/>
    </row>
    <row r="76" spans="40:40" x14ac:dyDescent="0.45">
      <c r="AN76" s="2"/>
    </row>
    <row r="77" spans="40:40" x14ac:dyDescent="0.45">
      <c r="AN77" s="2"/>
    </row>
    <row r="78" spans="40:40" x14ac:dyDescent="0.45">
      <c r="AN78" s="2"/>
    </row>
    <row r="79" spans="40:40" x14ac:dyDescent="0.45">
      <c r="AN79" s="2"/>
    </row>
    <row r="80" spans="40:40" x14ac:dyDescent="0.45">
      <c r="AN80" s="2"/>
    </row>
    <row r="81" spans="40:40" x14ac:dyDescent="0.45">
      <c r="AN81" s="2"/>
    </row>
    <row r="82" spans="40:40" x14ac:dyDescent="0.45">
      <c r="AN82" s="2"/>
    </row>
    <row r="83" spans="40:40" x14ac:dyDescent="0.45">
      <c r="AN83" s="2"/>
    </row>
    <row r="84" spans="40:40" x14ac:dyDescent="0.45">
      <c r="AN84" s="2"/>
    </row>
    <row r="85" spans="40:40" x14ac:dyDescent="0.45">
      <c r="AN85" s="2"/>
    </row>
    <row r="86" spans="40:40" x14ac:dyDescent="0.45">
      <c r="AN86" s="2"/>
    </row>
    <row r="87" spans="40:40" x14ac:dyDescent="0.45">
      <c r="AN87" s="2"/>
    </row>
    <row r="88" spans="40:40" x14ac:dyDescent="0.45">
      <c r="AN88" s="2"/>
    </row>
    <row r="89" spans="40:40" x14ac:dyDescent="0.45">
      <c r="AN89" s="2"/>
    </row>
    <row r="90" spans="40:40" x14ac:dyDescent="0.45">
      <c r="AN90" s="2"/>
    </row>
    <row r="91" spans="40:40" x14ac:dyDescent="0.45">
      <c r="AN91" s="2"/>
    </row>
    <row r="92" spans="40:40" x14ac:dyDescent="0.45">
      <c r="AN92" s="2"/>
    </row>
    <row r="93" spans="40:40" x14ac:dyDescent="0.45">
      <c r="AN93" s="2"/>
    </row>
    <row r="94" spans="40:40" x14ac:dyDescent="0.45">
      <c r="AN94" s="2"/>
    </row>
    <row r="95" spans="40:40" x14ac:dyDescent="0.45">
      <c r="AN95" s="2"/>
    </row>
    <row r="96" spans="40:40" x14ac:dyDescent="0.45">
      <c r="AN96" s="2"/>
    </row>
    <row r="97" spans="40:40" x14ac:dyDescent="0.45">
      <c r="AN97" s="2"/>
    </row>
    <row r="98" spans="40:40" x14ac:dyDescent="0.45">
      <c r="AN98" s="2"/>
    </row>
    <row r="99" spans="40:40" x14ac:dyDescent="0.45">
      <c r="AN99" s="2"/>
    </row>
    <row r="100" spans="40:40" x14ac:dyDescent="0.45">
      <c r="AN100" s="2"/>
    </row>
    <row r="101" spans="40:40" x14ac:dyDescent="0.45">
      <c r="AN101" s="2"/>
    </row>
    <row r="102" spans="40:40" x14ac:dyDescent="0.45">
      <c r="AN102" s="2"/>
    </row>
    <row r="103" spans="40:40" x14ac:dyDescent="0.45">
      <c r="AN103" s="2"/>
    </row>
    <row r="104" spans="40:40" x14ac:dyDescent="0.45">
      <c r="AN104" s="2"/>
    </row>
    <row r="105" spans="40:40" x14ac:dyDescent="0.45">
      <c r="AN105" s="2"/>
    </row>
    <row r="106" spans="40:40" x14ac:dyDescent="0.45">
      <c r="AN106" s="2"/>
    </row>
    <row r="107" spans="40:40" x14ac:dyDescent="0.45">
      <c r="AN107" s="2"/>
    </row>
    <row r="108" spans="40:40" x14ac:dyDescent="0.45">
      <c r="AN108" s="2"/>
    </row>
    <row r="109" spans="40:40" x14ac:dyDescent="0.45">
      <c r="AN109" s="2"/>
    </row>
    <row r="110" spans="40:40" x14ac:dyDescent="0.45">
      <c r="AN110" s="2"/>
    </row>
    <row r="111" spans="40:40" x14ac:dyDescent="0.45">
      <c r="AN111" s="2"/>
    </row>
    <row r="112" spans="40:40" x14ac:dyDescent="0.45">
      <c r="AN112" s="2"/>
    </row>
    <row r="113" spans="40:40" x14ac:dyDescent="0.45">
      <c r="AN113" s="2"/>
    </row>
    <row r="114" spans="40:40" x14ac:dyDescent="0.45">
      <c r="AN114" s="2"/>
    </row>
    <row r="115" spans="40:40" x14ac:dyDescent="0.45">
      <c r="AN115" s="2"/>
    </row>
    <row r="116" spans="40:40" x14ac:dyDescent="0.45">
      <c r="AN116" s="2"/>
    </row>
    <row r="117" spans="40:40" x14ac:dyDescent="0.45">
      <c r="AN117" s="2"/>
    </row>
    <row r="118" spans="40:40" x14ac:dyDescent="0.45">
      <c r="AN118" s="2"/>
    </row>
    <row r="119" spans="40:40" x14ac:dyDescent="0.45">
      <c r="AN119" s="2"/>
    </row>
    <row r="120" spans="40:40" x14ac:dyDescent="0.45">
      <c r="AN120" s="2"/>
    </row>
    <row r="121" spans="40:40" x14ac:dyDescent="0.45">
      <c r="AN121" s="2"/>
    </row>
    <row r="122" spans="40:40" x14ac:dyDescent="0.45">
      <c r="AN122" s="2"/>
    </row>
    <row r="123" spans="40:40" x14ac:dyDescent="0.45">
      <c r="AN123" s="2"/>
    </row>
    <row r="124" spans="40:40" x14ac:dyDescent="0.45">
      <c r="AN124" s="2"/>
    </row>
    <row r="125" spans="40:40" x14ac:dyDescent="0.45">
      <c r="AN125" s="2"/>
    </row>
    <row r="126" spans="40:40" x14ac:dyDescent="0.45">
      <c r="AN126" s="2"/>
    </row>
    <row r="127" spans="40:40" x14ac:dyDescent="0.45">
      <c r="AN127" s="2"/>
    </row>
    <row r="128" spans="40:40" x14ac:dyDescent="0.45">
      <c r="AN128" s="2"/>
    </row>
    <row r="129" spans="40:40" x14ac:dyDescent="0.45">
      <c r="AN129" s="2"/>
    </row>
    <row r="130" spans="40:40" x14ac:dyDescent="0.45">
      <c r="AN130" s="2"/>
    </row>
    <row r="131" spans="40:40" x14ac:dyDescent="0.45">
      <c r="AN131" s="2"/>
    </row>
    <row r="132" spans="40:40" x14ac:dyDescent="0.45">
      <c r="AN132" s="2"/>
    </row>
    <row r="133" spans="40:40" x14ac:dyDescent="0.45">
      <c r="AN133" s="2"/>
    </row>
    <row r="134" spans="40:40" x14ac:dyDescent="0.45">
      <c r="AN134" s="2"/>
    </row>
    <row r="135" spans="40:40" x14ac:dyDescent="0.45">
      <c r="AN135" s="2"/>
    </row>
    <row r="136" spans="40:40" x14ac:dyDescent="0.45">
      <c r="AN136" s="2"/>
    </row>
    <row r="137" spans="40:40" x14ac:dyDescent="0.45">
      <c r="AN137" s="2"/>
    </row>
    <row r="138" spans="40:40" x14ac:dyDescent="0.45">
      <c r="AN138" s="2"/>
    </row>
    <row r="139" spans="40:40" x14ac:dyDescent="0.45">
      <c r="AN139" s="2"/>
    </row>
    <row r="140" spans="40:40" x14ac:dyDescent="0.45">
      <c r="AN140" s="2"/>
    </row>
    <row r="141" spans="40:40" x14ac:dyDescent="0.45">
      <c r="AN141" s="2"/>
    </row>
    <row r="142" spans="40:40" x14ac:dyDescent="0.45">
      <c r="AN142" s="2"/>
    </row>
    <row r="143" spans="40:40" x14ac:dyDescent="0.45">
      <c r="AN143" s="2"/>
    </row>
    <row r="144" spans="40:40" x14ac:dyDescent="0.45">
      <c r="AN144" s="2"/>
    </row>
    <row r="145" spans="40:40" x14ac:dyDescent="0.45">
      <c r="AN145" s="2"/>
    </row>
    <row r="146" spans="40:40" x14ac:dyDescent="0.45">
      <c r="AN146" s="2"/>
    </row>
    <row r="147" spans="40:40" x14ac:dyDescent="0.45">
      <c r="AN147" s="2"/>
    </row>
    <row r="148" spans="40:40" x14ac:dyDescent="0.45">
      <c r="AN148" s="2"/>
    </row>
    <row r="149" spans="40:40" x14ac:dyDescent="0.45">
      <c r="AN149" s="2"/>
    </row>
    <row r="150" spans="40:40" x14ac:dyDescent="0.45">
      <c r="AN150" s="2"/>
    </row>
    <row r="151" spans="40:40" x14ac:dyDescent="0.45">
      <c r="AN151" s="2"/>
    </row>
    <row r="152" spans="40:40" x14ac:dyDescent="0.45">
      <c r="AN152" s="2"/>
    </row>
    <row r="153" spans="40:40" x14ac:dyDescent="0.45">
      <c r="AN153" s="2"/>
    </row>
    <row r="154" spans="40:40" x14ac:dyDescent="0.45">
      <c r="AN154" s="2"/>
    </row>
    <row r="155" spans="40:40" x14ac:dyDescent="0.45">
      <c r="AN155" s="2"/>
    </row>
    <row r="156" spans="40:40" x14ac:dyDescent="0.45">
      <c r="AN156" s="2"/>
    </row>
    <row r="157" spans="40:40" x14ac:dyDescent="0.45">
      <c r="AN157" s="2"/>
    </row>
    <row r="158" spans="40:40" x14ac:dyDescent="0.45">
      <c r="AN158" s="2"/>
    </row>
    <row r="159" spans="40:40" x14ac:dyDescent="0.45">
      <c r="AN159" s="2"/>
    </row>
    <row r="160" spans="40:40" x14ac:dyDescent="0.45">
      <c r="AN160" s="2"/>
    </row>
    <row r="161" spans="40:40" x14ac:dyDescent="0.45">
      <c r="AN161" s="2"/>
    </row>
    <row r="162" spans="40:40" x14ac:dyDescent="0.45">
      <c r="AN162" s="2"/>
    </row>
    <row r="163" spans="40:40" x14ac:dyDescent="0.45">
      <c r="AN163" s="2"/>
    </row>
    <row r="164" spans="40:40" x14ac:dyDescent="0.45">
      <c r="AN164" s="2"/>
    </row>
    <row r="165" spans="40:40" x14ac:dyDescent="0.45">
      <c r="AN165" s="2"/>
    </row>
    <row r="166" spans="40:40" x14ac:dyDescent="0.45">
      <c r="AN166" s="2"/>
    </row>
    <row r="167" spans="40:40" x14ac:dyDescent="0.45">
      <c r="AN167" s="2"/>
    </row>
    <row r="168" spans="40:40" x14ac:dyDescent="0.45">
      <c r="AN168" s="2"/>
    </row>
    <row r="169" spans="40:40" x14ac:dyDescent="0.45">
      <c r="AN169" s="2"/>
    </row>
    <row r="170" spans="40:40" x14ac:dyDescent="0.45">
      <c r="AN170" s="2"/>
    </row>
    <row r="171" spans="40:40" x14ac:dyDescent="0.45">
      <c r="AN171" s="2"/>
    </row>
    <row r="172" spans="40:40" x14ac:dyDescent="0.45">
      <c r="AN172" s="2"/>
    </row>
    <row r="173" spans="40:40" x14ac:dyDescent="0.45">
      <c r="AN173" s="2"/>
    </row>
    <row r="174" spans="40:40" x14ac:dyDescent="0.45">
      <c r="AN174" s="2"/>
    </row>
    <row r="175" spans="40:40" x14ac:dyDescent="0.45">
      <c r="AN175" s="2"/>
    </row>
    <row r="176" spans="40:40" x14ac:dyDescent="0.45">
      <c r="AN176" s="2"/>
    </row>
    <row r="177" spans="40:40" x14ac:dyDescent="0.45">
      <c r="AN177" s="2"/>
    </row>
    <row r="178" spans="40:40" x14ac:dyDescent="0.45">
      <c r="AN178" s="2"/>
    </row>
    <row r="179" spans="40:40" x14ac:dyDescent="0.45">
      <c r="AN179" s="2"/>
    </row>
    <row r="180" spans="40:40" x14ac:dyDescent="0.45">
      <c r="AN180" s="2"/>
    </row>
    <row r="181" spans="40:40" x14ac:dyDescent="0.45">
      <c r="AN181" s="2"/>
    </row>
    <row r="182" spans="40:40" x14ac:dyDescent="0.45">
      <c r="AN182" s="2"/>
    </row>
    <row r="183" spans="40:40" x14ac:dyDescent="0.45">
      <c r="AN183" s="2"/>
    </row>
    <row r="184" spans="40:40" x14ac:dyDescent="0.45">
      <c r="AN184" s="2"/>
    </row>
    <row r="185" spans="40:40" x14ac:dyDescent="0.45">
      <c r="AN185" s="2"/>
    </row>
    <row r="186" spans="40:40" x14ac:dyDescent="0.45">
      <c r="AN186" s="2"/>
    </row>
    <row r="187" spans="40:40" x14ac:dyDescent="0.45">
      <c r="AN187" s="2"/>
    </row>
    <row r="188" spans="40:40" x14ac:dyDescent="0.45">
      <c r="AN188" s="2"/>
    </row>
    <row r="189" spans="40:40" x14ac:dyDescent="0.45">
      <c r="AN189" s="2"/>
    </row>
    <row r="190" spans="40:40" x14ac:dyDescent="0.45">
      <c r="AN190" s="2"/>
    </row>
    <row r="191" spans="40:40" x14ac:dyDescent="0.45">
      <c r="AN191" s="2"/>
    </row>
    <row r="192" spans="40:40" x14ac:dyDescent="0.45">
      <c r="AN192" s="2"/>
    </row>
    <row r="193" spans="40:40" x14ac:dyDescent="0.45">
      <c r="AN193" s="2"/>
    </row>
    <row r="194" spans="40:40" x14ac:dyDescent="0.45">
      <c r="AN194" s="2"/>
    </row>
    <row r="195" spans="40:40" x14ac:dyDescent="0.45">
      <c r="AN195" s="2"/>
    </row>
    <row r="196" spans="40:40" x14ac:dyDescent="0.45">
      <c r="AN196" s="2"/>
    </row>
    <row r="197" spans="40:40" x14ac:dyDescent="0.45">
      <c r="AN197" s="2"/>
    </row>
    <row r="198" spans="40:40" x14ac:dyDescent="0.45">
      <c r="AN198" s="2"/>
    </row>
    <row r="199" spans="40:40" x14ac:dyDescent="0.45">
      <c r="AN199" s="2"/>
    </row>
    <row r="200" spans="40:40" x14ac:dyDescent="0.45">
      <c r="AN200" s="2"/>
    </row>
    <row r="201" spans="40:40" x14ac:dyDescent="0.45">
      <c r="AN201" s="2"/>
    </row>
    <row r="202" spans="40:40" x14ac:dyDescent="0.45">
      <c r="AN202" s="2"/>
    </row>
    <row r="203" spans="40:40" x14ac:dyDescent="0.45">
      <c r="AN203" s="2"/>
    </row>
    <row r="204" spans="40:40" x14ac:dyDescent="0.45">
      <c r="AN204" s="2"/>
    </row>
    <row r="205" spans="40:40" x14ac:dyDescent="0.45">
      <c r="AN205" s="2"/>
    </row>
    <row r="206" spans="40:40" x14ac:dyDescent="0.45">
      <c r="AN206" s="2"/>
    </row>
    <row r="207" spans="40:40" x14ac:dyDescent="0.45">
      <c r="AN207" s="2"/>
    </row>
    <row r="208" spans="40:40" x14ac:dyDescent="0.45">
      <c r="AN208" s="2"/>
    </row>
    <row r="209" spans="40:40" x14ac:dyDescent="0.45">
      <c r="AN209" s="2"/>
    </row>
    <row r="210" spans="40:40" x14ac:dyDescent="0.45">
      <c r="AN210" s="2"/>
    </row>
    <row r="211" spans="40:40" x14ac:dyDescent="0.45">
      <c r="AN211" s="2"/>
    </row>
    <row r="212" spans="40:40" x14ac:dyDescent="0.45">
      <c r="AN212" s="2"/>
    </row>
    <row r="213" spans="40:40" x14ac:dyDescent="0.45">
      <c r="AN213" s="2"/>
    </row>
    <row r="214" spans="40:40" x14ac:dyDescent="0.45">
      <c r="AN214" s="2"/>
    </row>
    <row r="215" spans="40:40" x14ac:dyDescent="0.45">
      <c r="AN215" s="2"/>
    </row>
    <row r="216" spans="40:40" x14ac:dyDescent="0.45">
      <c r="AN216" s="2"/>
    </row>
    <row r="217" spans="40:40" x14ac:dyDescent="0.45">
      <c r="AN217" s="2"/>
    </row>
    <row r="218" spans="40:40" x14ac:dyDescent="0.45">
      <c r="AN218" s="2"/>
    </row>
    <row r="219" spans="40:40" x14ac:dyDescent="0.45">
      <c r="AN219" s="2"/>
    </row>
    <row r="220" spans="40:40" x14ac:dyDescent="0.45">
      <c r="AN220" s="2"/>
    </row>
    <row r="221" spans="40:40" x14ac:dyDescent="0.45">
      <c r="AN221" s="2"/>
    </row>
    <row r="222" spans="40:40" x14ac:dyDescent="0.45">
      <c r="AN222" s="2"/>
    </row>
    <row r="223" spans="40:40" x14ac:dyDescent="0.45">
      <c r="AN223" s="2"/>
    </row>
    <row r="224" spans="40:40" x14ac:dyDescent="0.45">
      <c r="AN224" s="2"/>
    </row>
    <row r="225" spans="40:40" x14ac:dyDescent="0.45">
      <c r="AN225" s="2"/>
    </row>
    <row r="226" spans="40:40" x14ac:dyDescent="0.45">
      <c r="AN226" s="2"/>
    </row>
    <row r="227" spans="40:40" x14ac:dyDescent="0.45">
      <c r="AN227" s="2"/>
    </row>
    <row r="228" spans="40:40" x14ac:dyDescent="0.45">
      <c r="AN228" s="2"/>
    </row>
    <row r="229" spans="40:40" x14ac:dyDescent="0.45">
      <c r="AN229" s="2"/>
    </row>
    <row r="230" spans="40:40" x14ac:dyDescent="0.45">
      <c r="AN230" s="2"/>
    </row>
    <row r="231" spans="40:40" x14ac:dyDescent="0.45">
      <c r="AN231" s="2"/>
    </row>
    <row r="232" spans="40:40" x14ac:dyDescent="0.45">
      <c r="AN232" s="2"/>
    </row>
    <row r="233" spans="40:40" x14ac:dyDescent="0.45">
      <c r="AN233" s="2"/>
    </row>
    <row r="234" spans="40:40" x14ac:dyDescent="0.45">
      <c r="AN234" s="2"/>
    </row>
    <row r="235" spans="40:40" x14ac:dyDescent="0.45">
      <c r="AN235" s="2"/>
    </row>
    <row r="236" spans="40:40" x14ac:dyDescent="0.45">
      <c r="AN236" s="2"/>
    </row>
    <row r="237" spans="40:40" x14ac:dyDescent="0.45">
      <c r="AN237" s="2"/>
    </row>
    <row r="238" spans="40:40" x14ac:dyDescent="0.45">
      <c r="AN238" s="2"/>
    </row>
    <row r="239" spans="40:40" x14ac:dyDescent="0.45">
      <c r="AN239" s="2"/>
    </row>
    <row r="240" spans="40:40" x14ac:dyDescent="0.45">
      <c r="AN240" s="2"/>
    </row>
    <row r="241" spans="40:40" x14ac:dyDescent="0.45">
      <c r="AN241" s="2"/>
    </row>
    <row r="242" spans="40:40" x14ac:dyDescent="0.45">
      <c r="AN242" s="2"/>
    </row>
    <row r="243" spans="40:40" x14ac:dyDescent="0.45">
      <c r="AN243" s="2"/>
    </row>
    <row r="244" spans="40:40" x14ac:dyDescent="0.45">
      <c r="AN244" s="2"/>
    </row>
    <row r="245" spans="40:40" x14ac:dyDescent="0.45">
      <c r="AN245" s="2"/>
    </row>
    <row r="246" spans="40:40" x14ac:dyDescent="0.45">
      <c r="AN246" s="2"/>
    </row>
    <row r="247" spans="40:40" x14ac:dyDescent="0.45">
      <c r="AN247" s="2"/>
    </row>
    <row r="248" spans="40:40" x14ac:dyDescent="0.45">
      <c r="AN248" s="2"/>
    </row>
    <row r="249" spans="40:40" x14ac:dyDescent="0.45">
      <c r="AN249" s="2"/>
    </row>
    <row r="250" spans="40:40" x14ac:dyDescent="0.45">
      <c r="AN250" s="2"/>
    </row>
    <row r="251" spans="40:40" x14ac:dyDescent="0.45">
      <c r="AN251" s="2"/>
    </row>
    <row r="252" spans="40:40" x14ac:dyDescent="0.45">
      <c r="AN252" s="2"/>
    </row>
    <row r="253" spans="40:40" x14ac:dyDescent="0.45">
      <c r="AN253" s="2"/>
    </row>
    <row r="254" spans="40:40" x14ac:dyDescent="0.45">
      <c r="AN254" s="2"/>
    </row>
    <row r="255" spans="40:40" x14ac:dyDescent="0.45">
      <c r="AN255" s="2"/>
    </row>
    <row r="256" spans="40:40" x14ac:dyDescent="0.45">
      <c r="AN256" s="2"/>
    </row>
    <row r="257" spans="40:40" x14ac:dyDescent="0.45">
      <c r="AN257" s="2"/>
    </row>
    <row r="258" spans="40:40" x14ac:dyDescent="0.45">
      <c r="AN258" s="2"/>
    </row>
    <row r="259" spans="40:40" x14ac:dyDescent="0.45">
      <c r="AN259" s="2"/>
    </row>
    <row r="260" spans="40:40" x14ac:dyDescent="0.45">
      <c r="AN260" s="2"/>
    </row>
    <row r="261" spans="40:40" x14ac:dyDescent="0.45">
      <c r="AN261" s="2"/>
    </row>
    <row r="262" spans="40:40" x14ac:dyDescent="0.45">
      <c r="AN262" s="2"/>
    </row>
    <row r="263" spans="40:40" x14ac:dyDescent="0.45">
      <c r="AN263" s="2"/>
    </row>
    <row r="264" spans="40:40" x14ac:dyDescent="0.45">
      <c r="AN264" s="2"/>
    </row>
    <row r="265" spans="40:40" x14ac:dyDescent="0.45">
      <c r="AN265" s="2"/>
    </row>
    <row r="266" spans="40:40" x14ac:dyDescent="0.45">
      <c r="AN266" s="2"/>
    </row>
    <row r="267" spans="40:40" x14ac:dyDescent="0.45">
      <c r="AN267" s="2"/>
    </row>
    <row r="268" spans="40:40" x14ac:dyDescent="0.45">
      <c r="AN268" s="2"/>
    </row>
    <row r="269" spans="40:40" x14ac:dyDescent="0.45">
      <c r="AN269" s="2"/>
    </row>
    <row r="270" spans="40:40" x14ac:dyDescent="0.45">
      <c r="AN270" s="2"/>
    </row>
    <row r="271" spans="40:40" x14ac:dyDescent="0.45">
      <c r="AN271" s="2"/>
    </row>
    <row r="272" spans="40:40" x14ac:dyDescent="0.45">
      <c r="AN272" s="2"/>
    </row>
    <row r="273" spans="40:40" x14ac:dyDescent="0.45">
      <c r="AN273" s="2"/>
    </row>
    <row r="274" spans="40:40" x14ac:dyDescent="0.45">
      <c r="AN274" s="2"/>
    </row>
    <row r="275" spans="40:40" x14ac:dyDescent="0.45">
      <c r="AN275" s="2"/>
    </row>
    <row r="276" spans="40:40" x14ac:dyDescent="0.45">
      <c r="AN276" s="2"/>
    </row>
    <row r="277" spans="40:40" x14ac:dyDescent="0.45">
      <c r="AN277" s="2"/>
    </row>
    <row r="278" spans="40:40" x14ac:dyDescent="0.45">
      <c r="AN278" s="2"/>
    </row>
    <row r="279" spans="40:40" x14ac:dyDescent="0.45">
      <c r="AN279" s="2"/>
    </row>
    <row r="280" spans="40:40" x14ac:dyDescent="0.45">
      <c r="AN280" s="2"/>
    </row>
    <row r="281" spans="40:40" x14ac:dyDescent="0.45">
      <c r="AN281" s="2"/>
    </row>
    <row r="282" spans="40:40" x14ac:dyDescent="0.45">
      <c r="AN282" s="2"/>
    </row>
    <row r="283" spans="40:40" x14ac:dyDescent="0.45">
      <c r="AN283" s="2"/>
    </row>
    <row r="284" spans="40:40" x14ac:dyDescent="0.45">
      <c r="AN284" s="2"/>
    </row>
    <row r="285" spans="40:40" x14ac:dyDescent="0.45">
      <c r="AN285" s="2"/>
    </row>
    <row r="286" spans="40:40" x14ac:dyDescent="0.45">
      <c r="AN286" s="2"/>
    </row>
    <row r="287" spans="40:40" x14ac:dyDescent="0.45">
      <c r="AN287" s="2"/>
    </row>
    <row r="288" spans="40:40" x14ac:dyDescent="0.45">
      <c r="AN288" s="2"/>
    </row>
    <row r="289" spans="40:40" x14ac:dyDescent="0.45">
      <c r="AN289" s="2"/>
    </row>
    <row r="290" spans="40:40" x14ac:dyDescent="0.45">
      <c r="AN290" s="2"/>
    </row>
    <row r="291" spans="40:40" x14ac:dyDescent="0.45">
      <c r="AN291" s="2"/>
    </row>
    <row r="292" spans="40:40" x14ac:dyDescent="0.45">
      <c r="AN292" s="2"/>
    </row>
    <row r="293" spans="40:40" x14ac:dyDescent="0.45">
      <c r="AN293" s="2"/>
    </row>
    <row r="294" spans="40:40" x14ac:dyDescent="0.45">
      <c r="AN294" s="2"/>
    </row>
    <row r="295" spans="40:40" x14ac:dyDescent="0.45">
      <c r="AN295" s="2"/>
    </row>
    <row r="296" spans="40:40" x14ac:dyDescent="0.45">
      <c r="AN296" s="2"/>
    </row>
    <row r="297" spans="40:40" x14ac:dyDescent="0.45">
      <c r="AN297" s="2"/>
    </row>
    <row r="298" spans="40:40" x14ac:dyDescent="0.45">
      <c r="AN298" s="2"/>
    </row>
    <row r="299" spans="40:40" x14ac:dyDescent="0.45">
      <c r="AN299" s="2"/>
    </row>
    <row r="300" spans="40:40" x14ac:dyDescent="0.45">
      <c r="AN300" s="2"/>
    </row>
    <row r="301" spans="40:40" x14ac:dyDescent="0.45">
      <c r="AN301" s="2"/>
    </row>
    <row r="302" spans="40:40" x14ac:dyDescent="0.45">
      <c r="AN302" s="2"/>
    </row>
    <row r="303" spans="40:40" x14ac:dyDescent="0.45">
      <c r="AN303" s="2"/>
    </row>
    <row r="304" spans="40:40" x14ac:dyDescent="0.45">
      <c r="AN304" s="2"/>
    </row>
    <row r="305" spans="40:40" x14ac:dyDescent="0.45">
      <c r="AN305" s="2"/>
    </row>
    <row r="306" spans="40:40" x14ac:dyDescent="0.45">
      <c r="AN306" s="2"/>
    </row>
    <row r="307" spans="40:40" x14ac:dyDescent="0.45">
      <c r="AN307" s="2"/>
    </row>
    <row r="308" spans="40:40" x14ac:dyDescent="0.45">
      <c r="AN308" s="2"/>
    </row>
    <row r="309" spans="40:40" x14ac:dyDescent="0.45">
      <c r="AN309" s="2"/>
    </row>
    <row r="310" spans="40:40" x14ac:dyDescent="0.45">
      <c r="AN310" s="2"/>
    </row>
    <row r="311" spans="40:40" x14ac:dyDescent="0.45">
      <c r="AN311" s="2"/>
    </row>
    <row r="312" spans="40:40" x14ac:dyDescent="0.45">
      <c r="AN312" s="2"/>
    </row>
    <row r="313" spans="40:40" x14ac:dyDescent="0.45">
      <c r="AN313" s="2"/>
    </row>
    <row r="314" spans="40:40" x14ac:dyDescent="0.45">
      <c r="AN314" s="2"/>
    </row>
    <row r="315" spans="40:40" x14ac:dyDescent="0.45">
      <c r="AN315" s="2"/>
    </row>
    <row r="316" spans="40:40" x14ac:dyDescent="0.45">
      <c r="AN316" s="2"/>
    </row>
    <row r="317" spans="40:40" x14ac:dyDescent="0.45">
      <c r="AN317" s="2"/>
    </row>
    <row r="318" spans="40:40" x14ac:dyDescent="0.45">
      <c r="AN318" s="2"/>
    </row>
    <row r="319" spans="40:40" x14ac:dyDescent="0.45">
      <c r="AN319" s="2"/>
    </row>
    <row r="320" spans="40:40" x14ac:dyDescent="0.45">
      <c r="AN320" s="2"/>
    </row>
    <row r="321" spans="40:40" x14ac:dyDescent="0.45">
      <c r="AN321" s="2"/>
    </row>
    <row r="322" spans="40:40" x14ac:dyDescent="0.45">
      <c r="AN322" s="2"/>
    </row>
    <row r="323" spans="40:40" x14ac:dyDescent="0.45">
      <c r="AN323" s="2"/>
    </row>
    <row r="324" spans="40:40" x14ac:dyDescent="0.45">
      <c r="AN324" s="2"/>
    </row>
    <row r="325" spans="40:40" x14ac:dyDescent="0.45">
      <c r="AN325" s="2"/>
    </row>
    <row r="326" spans="40:40" x14ac:dyDescent="0.45">
      <c r="AN326" s="2"/>
    </row>
    <row r="327" spans="40:40" x14ac:dyDescent="0.45">
      <c r="AN327" s="2"/>
    </row>
    <row r="328" spans="40:40" x14ac:dyDescent="0.45">
      <c r="AN328" s="2"/>
    </row>
    <row r="329" spans="40:40" x14ac:dyDescent="0.45">
      <c r="AN329" s="2"/>
    </row>
    <row r="330" spans="40:40" x14ac:dyDescent="0.45">
      <c r="AN330" s="2"/>
    </row>
    <row r="331" spans="40:40" x14ac:dyDescent="0.45">
      <c r="AN331" s="2"/>
    </row>
    <row r="332" spans="40:40" x14ac:dyDescent="0.45">
      <c r="AN332" s="2"/>
    </row>
    <row r="333" spans="40:40" x14ac:dyDescent="0.45">
      <c r="AN333" s="2"/>
    </row>
    <row r="334" spans="40:40" x14ac:dyDescent="0.45">
      <c r="AN334" s="2"/>
    </row>
    <row r="335" spans="40:40" x14ac:dyDescent="0.45">
      <c r="AN335" s="2"/>
    </row>
    <row r="336" spans="40:40" x14ac:dyDescent="0.45">
      <c r="AN336" s="2"/>
    </row>
    <row r="337" spans="40:40" x14ac:dyDescent="0.45">
      <c r="AN337" s="2"/>
    </row>
    <row r="338" spans="40:40" x14ac:dyDescent="0.45">
      <c r="AN338" s="2"/>
    </row>
    <row r="339" spans="40:40" x14ac:dyDescent="0.45">
      <c r="AN339" s="2"/>
    </row>
    <row r="340" spans="40:40" x14ac:dyDescent="0.45">
      <c r="AN340" s="2"/>
    </row>
    <row r="341" spans="40:40" x14ac:dyDescent="0.45">
      <c r="AN341" s="2"/>
    </row>
    <row r="342" spans="40:40" x14ac:dyDescent="0.45">
      <c r="AN342" s="2"/>
    </row>
    <row r="343" spans="40:40" x14ac:dyDescent="0.45">
      <c r="AN343" s="2"/>
    </row>
    <row r="344" spans="40:40" x14ac:dyDescent="0.45">
      <c r="AN344" s="2"/>
    </row>
    <row r="345" spans="40:40" x14ac:dyDescent="0.45">
      <c r="AN345" s="2"/>
    </row>
    <row r="346" spans="40:40" x14ac:dyDescent="0.45">
      <c r="AN346" s="2"/>
    </row>
    <row r="347" spans="40:40" x14ac:dyDescent="0.45">
      <c r="AN347" s="2"/>
    </row>
    <row r="348" spans="40:40" x14ac:dyDescent="0.45">
      <c r="AN348" s="2"/>
    </row>
    <row r="349" spans="40:40" x14ac:dyDescent="0.45">
      <c r="AN349" s="2"/>
    </row>
    <row r="350" spans="40:40" x14ac:dyDescent="0.45">
      <c r="AN350" s="2"/>
    </row>
    <row r="351" spans="40:40" x14ac:dyDescent="0.45">
      <c r="AN351" s="2"/>
    </row>
    <row r="352" spans="40:40" x14ac:dyDescent="0.45">
      <c r="AN352" s="2"/>
    </row>
    <row r="353" spans="40:40" x14ac:dyDescent="0.45">
      <c r="AN353" s="2"/>
    </row>
    <row r="354" spans="40:40" x14ac:dyDescent="0.45">
      <c r="AN354" s="2"/>
    </row>
    <row r="355" spans="40:40" x14ac:dyDescent="0.45">
      <c r="AN355" s="2"/>
    </row>
    <row r="356" spans="40:40" x14ac:dyDescent="0.45">
      <c r="AN356" s="2"/>
    </row>
    <row r="357" spans="40:40" x14ac:dyDescent="0.45">
      <c r="AN357" s="2"/>
    </row>
    <row r="358" spans="40:40" x14ac:dyDescent="0.45">
      <c r="AN358" s="2"/>
    </row>
    <row r="359" spans="40:40" x14ac:dyDescent="0.45">
      <c r="AN359" s="2"/>
    </row>
    <row r="360" spans="40:40" x14ac:dyDescent="0.45">
      <c r="AN360" s="2"/>
    </row>
    <row r="361" spans="40:40" x14ac:dyDescent="0.45">
      <c r="AN361" s="2"/>
    </row>
    <row r="362" spans="40:40" x14ac:dyDescent="0.45">
      <c r="AN362" s="2"/>
    </row>
    <row r="363" spans="40:40" x14ac:dyDescent="0.45">
      <c r="AN363" s="2"/>
    </row>
    <row r="364" spans="40:40" x14ac:dyDescent="0.45">
      <c r="AN364" s="2"/>
    </row>
    <row r="365" spans="40:40" x14ac:dyDescent="0.45">
      <c r="AN365" s="2"/>
    </row>
    <row r="366" spans="40:40" x14ac:dyDescent="0.45">
      <c r="AN366" s="2"/>
    </row>
    <row r="367" spans="40:40" x14ac:dyDescent="0.45">
      <c r="AN367" s="2"/>
    </row>
    <row r="368" spans="40:40" x14ac:dyDescent="0.45">
      <c r="AN368" s="2"/>
    </row>
    <row r="369" spans="40:40" x14ac:dyDescent="0.45">
      <c r="AN369" s="2"/>
    </row>
    <row r="370" spans="40:40" x14ac:dyDescent="0.45">
      <c r="AN370" s="2"/>
    </row>
    <row r="371" spans="40:40" x14ac:dyDescent="0.45">
      <c r="AN371" s="2"/>
    </row>
    <row r="372" spans="40:40" x14ac:dyDescent="0.45">
      <c r="AN372" s="2"/>
    </row>
    <row r="373" spans="40:40" x14ac:dyDescent="0.45">
      <c r="AN373" s="2"/>
    </row>
    <row r="374" spans="40:40" x14ac:dyDescent="0.45">
      <c r="AN374" s="2"/>
    </row>
    <row r="375" spans="40:40" x14ac:dyDescent="0.45">
      <c r="AN375" s="2"/>
    </row>
    <row r="376" spans="40:40" x14ac:dyDescent="0.45">
      <c r="AN376" s="2"/>
    </row>
    <row r="377" spans="40:40" x14ac:dyDescent="0.45">
      <c r="AN377" s="2"/>
    </row>
    <row r="378" spans="40:40" x14ac:dyDescent="0.45">
      <c r="AN378" s="2"/>
    </row>
    <row r="379" spans="40:40" x14ac:dyDescent="0.45">
      <c r="AN379" s="2"/>
    </row>
    <row r="380" spans="40:40" x14ac:dyDescent="0.45">
      <c r="AN380" s="2"/>
    </row>
    <row r="381" spans="40:40" x14ac:dyDescent="0.45">
      <c r="AN381" s="2"/>
    </row>
    <row r="382" spans="40:40" x14ac:dyDescent="0.45">
      <c r="AN382" s="2"/>
    </row>
    <row r="383" spans="40:40" x14ac:dyDescent="0.45">
      <c r="AN383" s="2"/>
    </row>
    <row r="384" spans="40:40" x14ac:dyDescent="0.45">
      <c r="AN384" s="2"/>
    </row>
    <row r="385" spans="40:40" x14ac:dyDescent="0.45">
      <c r="AN385" s="2"/>
    </row>
    <row r="386" spans="40:40" x14ac:dyDescent="0.45">
      <c r="AN386" s="2"/>
    </row>
    <row r="387" spans="40:40" x14ac:dyDescent="0.45">
      <c r="AN387" s="2"/>
    </row>
    <row r="388" spans="40:40" x14ac:dyDescent="0.45">
      <c r="AN388" s="2"/>
    </row>
    <row r="389" spans="40:40" x14ac:dyDescent="0.45">
      <c r="AN389" s="2"/>
    </row>
    <row r="390" spans="40:40" x14ac:dyDescent="0.45">
      <c r="AN390" s="2"/>
    </row>
    <row r="391" spans="40:40" x14ac:dyDescent="0.45">
      <c r="AN391" s="2"/>
    </row>
    <row r="392" spans="40:40" x14ac:dyDescent="0.45">
      <c r="AN392" s="2"/>
    </row>
    <row r="393" spans="40:40" x14ac:dyDescent="0.45">
      <c r="AN393" s="2"/>
    </row>
    <row r="394" spans="40:40" x14ac:dyDescent="0.45">
      <c r="AN394" s="2"/>
    </row>
    <row r="395" spans="40:40" x14ac:dyDescent="0.45">
      <c r="AN395" s="2"/>
    </row>
    <row r="396" spans="40:40" x14ac:dyDescent="0.45">
      <c r="AN396" s="2"/>
    </row>
    <row r="397" spans="40:40" x14ac:dyDescent="0.45">
      <c r="AN397" s="2"/>
    </row>
    <row r="398" spans="40:40" x14ac:dyDescent="0.45">
      <c r="AN398" s="2"/>
    </row>
    <row r="399" spans="40:40" x14ac:dyDescent="0.45">
      <c r="AN399" s="2"/>
    </row>
    <row r="400" spans="40:40" x14ac:dyDescent="0.45">
      <c r="AN400" s="2"/>
    </row>
    <row r="401" spans="40:40" x14ac:dyDescent="0.45">
      <c r="AN401" s="2"/>
    </row>
    <row r="402" spans="40:40" x14ac:dyDescent="0.45">
      <c r="AN402" s="2"/>
    </row>
    <row r="403" spans="40:40" x14ac:dyDescent="0.45">
      <c r="AN403" s="2"/>
    </row>
    <row r="404" spans="40:40" x14ac:dyDescent="0.45">
      <c r="AN404" s="2"/>
    </row>
    <row r="405" spans="40:40" x14ac:dyDescent="0.45">
      <c r="AN405" s="2"/>
    </row>
    <row r="406" spans="40:40" x14ac:dyDescent="0.45">
      <c r="AN406" s="2"/>
    </row>
    <row r="407" spans="40:40" x14ac:dyDescent="0.45">
      <c r="AN407" s="2"/>
    </row>
    <row r="408" spans="40:40" x14ac:dyDescent="0.45">
      <c r="AN408" s="2"/>
    </row>
    <row r="409" spans="40:40" x14ac:dyDescent="0.45">
      <c r="AN409" s="2"/>
    </row>
    <row r="410" spans="40:40" x14ac:dyDescent="0.45">
      <c r="AN410" s="2"/>
    </row>
    <row r="411" spans="40:40" x14ac:dyDescent="0.45">
      <c r="AN411" s="2"/>
    </row>
    <row r="412" spans="40:40" x14ac:dyDescent="0.45">
      <c r="AN412" s="2"/>
    </row>
    <row r="413" spans="40:40" x14ac:dyDescent="0.45">
      <c r="AN413" s="2"/>
    </row>
    <row r="414" spans="40:40" x14ac:dyDescent="0.45">
      <c r="AN414" s="2"/>
    </row>
    <row r="415" spans="40:40" x14ac:dyDescent="0.45">
      <c r="AN415" s="2"/>
    </row>
    <row r="416" spans="40:40" x14ac:dyDescent="0.45">
      <c r="AN416" s="2"/>
    </row>
    <row r="417" spans="40:40" x14ac:dyDescent="0.45">
      <c r="AN417" s="2"/>
    </row>
    <row r="418" spans="40:40" x14ac:dyDescent="0.45">
      <c r="AN418" s="2"/>
    </row>
    <row r="419" spans="40:40" x14ac:dyDescent="0.45">
      <c r="AN419" s="2"/>
    </row>
    <row r="420" spans="40:40" x14ac:dyDescent="0.45">
      <c r="AN420" s="2"/>
    </row>
    <row r="421" spans="40:40" x14ac:dyDescent="0.45">
      <c r="AN421" s="2"/>
    </row>
    <row r="422" spans="40:40" x14ac:dyDescent="0.45">
      <c r="AN422" s="2"/>
    </row>
    <row r="423" spans="40:40" x14ac:dyDescent="0.45">
      <c r="AN423" s="2"/>
    </row>
    <row r="424" spans="40:40" x14ac:dyDescent="0.45">
      <c r="AN424" s="2"/>
    </row>
    <row r="425" spans="40:40" x14ac:dyDescent="0.45">
      <c r="AN425" s="2"/>
    </row>
    <row r="426" spans="40:40" x14ac:dyDescent="0.45">
      <c r="AN426" s="2"/>
    </row>
    <row r="427" spans="40:40" x14ac:dyDescent="0.45">
      <c r="AN427" s="2"/>
    </row>
    <row r="428" spans="40:40" x14ac:dyDescent="0.45">
      <c r="AN428" s="2"/>
    </row>
    <row r="429" spans="40:40" x14ac:dyDescent="0.45">
      <c r="AN429" s="2"/>
    </row>
    <row r="430" spans="40:40" x14ac:dyDescent="0.45">
      <c r="AN430" s="2"/>
    </row>
    <row r="431" spans="40:40" x14ac:dyDescent="0.45">
      <c r="AN431" s="2"/>
    </row>
    <row r="432" spans="40:40" x14ac:dyDescent="0.45">
      <c r="AN432" s="2"/>
    </row>
    <row r="433" spans="40:40" x14ac:dyDescent="0.45">
      <c r="AN433" s="2"/>
    </row>
    <row r="434" spans="40:40" x14ac:dyDescent="0.45">
      <c r="AN434" s="2"/>
    </row>
    <row r="435" spans="40:40" x14ac:dyDescent="0.45">
      <c r="AN435" s="2"/>
    </row>
    <row r="436" spans="40:40" x14ac:dyDescent="0.45">
      <c r="AN436" s="2"/>
    </row>
    <row r="437" spans="40:40" x14ac:dyDescent="0.45">
      <c r="AN437" s="2"/>
    </row>
    <row r="438" spans="40:40" x14ac:dyDescent="0.45">
      <c r="AN438" s="2"/>
    </row>
    <row r="439" spans="40:40" x14ac:dyDescent="0.45">
      <c r="AN439" s="2"/>
    </row>
    <row r="440" spans="40:40" x14ac:dyDescent="0.45">
      <c r="AN440" s="2"/>
    </row>
    <row r="441" spans="40:40" x14ac:dyDescent="0.45">
      <c r="AN441" s="2"/>
    </row>
    <row r="442" spans="40:40" x14ac:dyDescent="0.45">
      <c r="AN442" s="2"/>
    </row>
    <row r="443" spans="40:40" x14ac:dyDescent="0.45">
      <c r="AN443" s="2"/>
    </row>
    <row r="444" spans="40:40" x14ac:dyDescent="0.45">
      <c r="AN444" s="2"/>
    </row>
    <row r="445" spans="40:40" x14ac:dyDescent="0.45">
      <c r="AN445" s="2"/>
    </row>
    <row r="446" spans="40:40" x14ac:dyDescent="0.45">
      <c r="AN446" s="2"/>
    </row>
    <row r="447" spans="40:40" x14ac:dyDescent="0.45">
      <c r="AN447" s="2"/>
    </row>
    <row r="448" spans="40:40" x14ac:dyDescent="0.45">
      <c r="AN448" s="2"/>
    </row>
    <row r="449" spans="40:40" x14ac:dyDescent="0.45">
      <c r="AN449" s="2"/>
    </row>
    <row r="450" spans="40:40" x14ac:dyDescent="0.45">
      <c r="AN450" s="2"/>
    </row>
    <row r="451" spans="40:40" x14ac:dyDescent="0.45">
      <c r="AN451" s="2"/>
    </row>
    <row r="452" spans="40:40" x14ac:dyDescent="0.45">
      <c r="AN452" s="2"/>
    </row>
    <row r="453" spans="40:40" x14ac:dyDescent="0.45">
      <c r="AN453" s="2"/>
    </row>
    <row r="454" spans="40:40" x14ac:dyDescent="0.45">
      <c r="AN454" s="2"/>
    </row>
    <row r="455" spans="40:40" x14ac:dyDescent="0.45">
      <c r="AN455" s="2"/>
    </row>
    <row r="456" spans="40:40" x14ac:dyDescent="0.45">
      <c r="AN456" s="2"/>
    </row>
    <row r="457" spans="40:40" x14ac:dyDescent="0.45">
      <c r="AN457" s="2"/>
    </row>
    <row r="458" spans="40:40" x14ac:dyDescent="0.45">
      <c r="AN458" s="2"/>
    </row>
    <row r="459" spans="40:40" x14ac:dyDescent="0.45">
      <c r="AN459" s="2"/>
    </row>
    <row r="460" spans="40:40" x14ac:dyDescent="0.45">
      <c r="AN460" s="2"/>
    </row>
    <row r="461" spans="40:40" x14ac:dyDescent="0.45">
      <c r="AN461" s="2"/>
    </row>
    <row r="462" spans="40:40" x14ac:dyDescent="0.45">
      <c r="AN462" s="2"/>
    </row>
    <row r="463" spans="40:40" x14ac:dyDescent="0.45">
      <c r="AN463" s="2"/>
    </row>
    <row r="464" spans="40:40" x14ac:dyDescent="0.45">
      <c r="AN464" s="2"/>
    </row>
    <row r="465" spans="40:40" x14ac:dyDescent="0.45">
      <c r="AN465" s="2"/>
    </row>
    <row r="466" spans="40:40" x14ac:dyDescent="0.45">
      <c r="AN466" s="2"/>
    </row>
    <row r="467" spans="40:40" x14ac:dyDescent="0.45">
      <c r="AN467" s="2"/>
    </row>
    <row r="468" spans="40:40" x14ac:dyDescent="0.45">
      <c r="AN468" s="2"/>
    </row>
    <row r="469" spans="40:40" x14ac:dyDescent="0.45">
      <c r="AN469" s="2"/>
    </row>
    <row r="470" spans="40:40" x14ac:dyDescent="0.45">
      <c r="AN470" s="2"/>
    </row>
    <row r="471" spans="40:40" x14ac:dyDescent="0.45">
      <c r="AN471" s="2"/>
    </row>
    <row r="472" spans="40:40" x14ac:dyDescent="0.45">
      <c r="AN472" s="2"/>
    </row>
    <row r="473" spans="40:40" x14ac:dyDescent="0.45">
      <c r="AN473" s="2"/>
    </row>
    <row r="474" spans="40:40" x14ac:dyDescent="0.45">
      <c r="AN474" s="2"/>
    </row>
    <row r="475" spans="40:40" x14ac:dyDescent="0.45">
      <c r="AN475" s="2"/>
    </row>
    <row r="476" spans="40:40" x14ac:dyDescent="0.45">
      <c r="AN476" s="2"/>
    </row>
    <row r="477" spans="40:40" x14ac:dyDescent="0.45">
      <c r="AN477" s="2"/>
    </row>
    <row r="478" spans="40:40" x14ac:dyDescent="0.45">
      <c r="AN478" s="2"/>
    </row>
    <row r="479" spans="40:40" x14ac:dyDescent="0.45">
      <c r="AN479" s="2"/>
    </row>
    <row r="480" spans="40:40" x14ac:dyDescent="0.45">
      <c r="AN480" s="2"/>
    </row>
    <row r="481" spans="40:40" x14ac:dyDescent="0.45">
      <c r="AN481" s="2"/>
    </row>
    <row r="482" spans="40:40" x14ac:dyDescent="0.45">
      <c r="AN482" s="2"/>
    </row>
    <row r="483" spans="40:40" x14ac:dyDescent="0.45">
      <c r="AN483" s="2"/>
    </row>
    <row r="484" spans="40:40" x14ac:dyDescent="0.45">
      <c r="AN484" s="2"/>
    </row>
    <row r="485" spans="40:40" x14ac:dyDescent="0.45">
      <c r="AN485" s="2"/>
    </row>
    <row r="486" spans="40:40" x14ac:dyDescent="0.45">
      <c r="AN486" s="2"/>
    </row>
    <row r="487" spans="40:40" x14ac:dyDescent="0.45">
      <c r="AN487" s="2"/>
    </row>
    <row r="488" spans="40:40" x14ac:dyDescent="0.45">
      <c r="AN488" s="2"/>
    </row>
    <row r="489" spans="40:40" x14ac:dyDescent="0.45">
      <c r="AN489" s="2"/>
    </row>
    <row r="490" spans="40:40" x14ac:dyDescent="0.45">
      <c r="AN490" s="2"/>
    </row>
    <row r="491" spans="40:40" x14ac:dyDescent="0.45">
      <c r="AN491" s="2"/>
    </row>
    <row r="492" spans="40:40" x14ac:dyDescent="0.45">
      <c r="AN492" s="2"/>
    </row>
    <row r="493" spans="40:40" x14ac:dyDescent="0.45">
      <c r="AN493" s="2"/>
    </row>
    <row r="494" spans="40:40" x14ac:dyDescent="0.45">
      <c r="AN494" s="2"/>
    </row>
    <row r="495" spans="40:40" x14ac:dyDescent="0.45">
      <c r="AN495" s="2"/>
    </row>
    <row r="496" spans="40:40" x14ac:dyDescent="0.45">
      <c r="AN496" s="2"/>
    </row>
    <row r="497" spans="40:40" x14ac:dyDescent="0.45">
      <c r="AN497" s="2"/>
    </row>
    <row r="498" spans="40:40" x14ac:dyDescent="0.45">
      <c r="AN498" s="2"/>
    </row>
    <row r="499" spans="40:40" x14ac:dyDescent="0.45">
      <c r="AN499" s="2"/>
    </row>
    <row r="500" spans="40:40" x14ac:dyDescent="0.45">
      <c r="AN500" s="2"/>
    </row>
    <row r="501" spans="40:40" x14ac:dyDescent="0.45">
      <c r="AN501" s="2"/>
    </row>
    <row r="502" spans="40:40" x14ac:dyDescent="0.45">
      <c r="AN502" s="2"/>
    </row>
    <row r="503" spans="40:40" x14ac:dyDescent="0.45">
      <c r="AN503" s="2"/>
    </row>
    <row r="504" spans="40:40" x14ac:dyDescent="0.45">
      <c r="AN504" s="2"/>
    </row>
    <row r="505" spans="40:40" x14ac:dyDescent="0.45">
      <c r="AN505" s="2"/>
    </row>
    <row r="506" spans="40:40" x14ac:dyDescent="0.45">
      <c r="AN506" s="2"/>
    </row>
    <row r="507" spans="40:40" x14ac:dyDescent="0.45">
      <c r="AN507" s="2"/>
    </row>
    <row r="508" spans="40:40" x14ac:dyDescent="0.45">
      <c r="AN508" s="2"/>
    </row>
    <row r="509" spans="40:40" x14ac:dyDescent="0.45">
      <c r="AN509" s="2"/>
    </row>
    <row r="510" spans="40:40" x14ac:dyDescent="0.45">
      <c r="AN510" s="2"/>
    </row>
    <row r="511" spans="40:40" x14ac:dyDescent="0.45">
      <c r="AN511" s="2"/>
    </row>
    <row r="512" spans="40:40" x14ac:dyDescent="0.45">
      <c r="AN512" s="2"/>
    </row>
    <row r="513" spans="40:40" x14ac:dyDescent="0.45">
      <c r="AN513" s="2"/>
    </row>
    <row r="514" spans="40:40" x14ac:dyDescent="0.45">
      <c r="AN514" s="2"/>
    </row>
    <row r="515" spans="40:40" x14ac:dyDescent="0.45">
      <c r="AN515" s="2"/>
    </row>
    <row r="516" spans="40:40" x14ac:dyDescent="0.45">
      <c r="AN516" s="2"/>
    </row>
    <row r="517" spans="40:40" x14ac:dyDescent="0.45">
      <c r="AN517" s="2"/>
    </row>
    <row r="518" spans="40:40" x14ac:dyDescent="0.45">
      <c r="AN518" s="2"/>
    </row>
    <row r="519" spans="40:40" x14ac:dyDescent="0.45">
      <c r="AN519" s="2"/>
    </row>
    <row r="520" spans="40:40" x14ac:dyDescent="0.45">
      <c r="AN520" s="2"/>
    </row>
    <row r="521" spans="40:40" x14ac:dyDescent="0.45">
      <c r="AN521" s="2"/>
    </row>
    <row r="522" spans="40:40" x14ac:dyDescent="0.45">
      <c r="AN522" s="2"/>
    </row>
    <row r="523" spans="40:40" x14ac:dyDescent="0.45">
      <c r="AN523" s="2"/>
    </row>
    <row r="524" spans="40:40" x14ac:dyDescent="0.45">
      <c r="AN524" s="2"/>
    </row>
    <row r="525" spans="40:40" x14ac:dyDescent="0.45">
      <c r="AN525" s="2"/>
    </row>
    <row r="526" spans="40:40" x14ac:dyDescent="0.45">
      <c r="AN526" s="2"/>
    </row>
    <row r="527" spans="40:40" x14ac:dyDescent="0.45">
      <c r="AN527" s="2"/>
    </row>
    <row r="528" spans="40:40" x14ac:dyDescent="0.45">
      <c r="AN528" s="2"/>
    </row>
    <row r="529" spans="40:40" x14ac:dyDescent="0.45">
      <c r="AN529" s="2"/>
    </row>
    <row r="530" spans="40:40" x14ac:dyDescent="0.45">
      <c r="AN530" s="2"/>
    </row>
    <row r="531" spans="40:40" x14ac:dyDescent="0.45">
      <c r="AN531" s="2"/>
    </row>
    <row r="532" spans="40:40" x14ac:dyDescent="0.45">
      <c r="AN532" s="2"/>
    </row>
    <row r="533" spans="40:40" x14ac:dyDescent="0.45">
      <c r="AN533" s="2"/>
    </row>
    <row r="534" spans="40:40" x14ac:dyDescent="0.45">
      <c r="AN534" s="2"/>
    </row>
    <row r="535" spans="40:40" x14ac:dyDescent="0.45">
      <c r="AN535" s="2"/>
    </row>
    <row r="536" spans="40:40" x14ac:dyDescent="0.45">
      <c r="AN536" s="2"/>
    </row>
    <row r="537" spans="40:40" x14ac:dyDescent="0.45">
      <c r="AN537" s="2"/>
    </row>
    <row r="538" spans="40:40" x14ac:dyDescent="0.45">
      <c r="AN538" s="2"/>
    </row>
    <row r="539" spans="40:40" x14ac:dyDescent="0.45">
      <c r="AN539" s="2"/>
    </row>
    <row r="540" spans="40:40" x14ac:dyDescent="0.45">
      <c r="AN540" s="2"/>
    </row>
    <row r="541" spans="40:40" x14ac:dyDescent="0.45">
      <c r="AN541" s="2"/>
    </row>
    <row r="542" spans="40:40" x14ac:dyDescent="0.45">
      <c r="AN542" s="2"/>
    </row>
    <row r="543" spans="40:40" x14ac:dyDescent="0.45">
      <c r="AN543" s="2"/>
    </row>
    <row r="544" spans="40:40" x14ac:dyDescent="0.45">
      <c r="AN544" s="2"/>
    </row>
    <row r="545" spans="40:40" x14ac:dyDescent="0.45">
      <c r="AN545" s="2"/>
    </row>
    <row r="546" spans="40:40" x14ac:dyDescent="0.45">
      <c r="AN546" s="2"/>
    </row>
    <row r="547" spans="40:40" x14ac:dyDescent="0.45">
      <c r="AN547" s="2"/>
    </row>
    <row r="548" spans="40:40" x14ac:dyDescent="0.45">
      <c r="AN548" s="2"/>
    </row>
    <row r="549" spans="40:40" x14ac:dyDescent="0.45">
      <c r="AN549" s="2"/>
    </row>
    <row r="550" spans="40:40" x14ac:dyDescent="0.45">
      <c r="AN550" s="2"/>
    </row>
    <row r="551" spans="40:40" x14ac:dyDescent="0.45">
      <c r="AN551" s="2"/>
    </row>
    <row r="552" spans="40:40" x14ac:dyDescent="0.45">
      <c r="AN552" s="2"/>
    </row>
    <row r="553" spans="40:40" x14ac:dyDescent="0.45">
      <c r="AN553" s="2"/>
    </row>
    <row r="554" spans="40:40" x14ac:dyDescent="0.45">
      <c r="AN554" s="2"/>
    </row>
    <row r="555" spans="40:40" x14ac:dyDescent="0.45">
      <c r="AN555" s="2"/>
    </row>
    <row r="556" spans="40:40" x14ac:dyDescent="0.45">
      <c r="AN556" s="2"/>
    </row>
    <row r="557" spans="40:40" x14ac:dyDescent="0.45">
      <c r="AN557" s="2"/>
    </row>
    <row r="558" spans="40:40" x14ac:dyDescent="0.45">
      <c r="AN558" s="2"/>
    </row>
    <row r="559" spans="40:40" x14ac:dyDescent="0.45">
      <c r="AN559" s="2"/>
    </row>
    <row r="560" spans="40:40" x14ac:dyDescent="0.45">
      <c r="AN560" s="2"/>
    </row>
    <row r="561" spans="40:40" x14ac:dyDescent="0.45">
      <c r="AN561" s="2"/>
    </row>
    <row r="562" spans="40:40" x14ac:dyDescent="0.45">
      <c r="AN562" s="2"/>
    </row>
    <row r="563" spans="40:40" x14ac:dyDescent="0.45">
      <c r="AN563" s="2"/>
    </row>
    <row r="564" spans="40:40" x14ac:dyDescent="0.45">
      <c r="AN564" s="2"/>
    </row>
    <row r="565" spans="40:40" x14ac:dyDescent="0.45">
      <c r="AN565" s="2"/>
    </row>
    <row r="566" spans="40:40" x14ac:dyDescent="0.45">
      <c r="AN566" s="2"/>
    </row>
    <row r="567" spans="40:40" x14ac:dyDescent="0.45">
      <c r="AN567" s="2"/>
    </row>
    <row r="568" spans="40:40" x14ac:dyDescent="0.45">
      <c r="AN568" s="2"/>
    </row>
    <row r="569" spans="40:40" x14ac:dyDescent="0.45">
      <c r="AN569" s="2"/>
    </row>
    <row r="570" spans="40:40" x14ac:dyDescent="0.45">
      <c r="AN570" s="2"/>
    </row>
    <row r="571" spans="40:40" x14ac:dyDescent="0.45">
      <c r="AN571" s="2"/>
    </row>
    <row r="572" spans="40:40" x14ac:dyDescent="0.45">
      <c r="AN572" s="2"/>
    </row>
    <row r="573" spans="40:40" x14ac:dyDescent="0.45">
      <c r="AN573" s="2"/>
    </row>
    <row r="574" spans="40:40" x14ac:dyDescent="0.45">
      <c r="AN574" s="2"/>
    </row>
    <row r="575" spans="40:40" x14ac:dyDescent="0.45">
      <c r="AN575" s="2"/>
    </row>
    <row r="576" spans="40:40" x14ac:dyDescent="0.45">
      <c r="AN576" s="2"/>
    </row>
    <row r="577" spans="40:40" x14ac:dyDescent="0.45">
      <c r="AN577" s="2"/>
    </row>
    <row r="578" spans="40:40" x14ac:dyDescent="0.45">
      <c r="AN578" s="2"/>
    </row>
    <row r="579" spans="40:40" x14ac:dyDescent="0.45">
      <c r="AN579" s="2"/>
    </row>
    <row r="580" spans="40:40" x14ac:dyDescent="0.45">
      <c r="AN580" s="2"/>
    </row>
    <row r="581" spans="40:40" x14ac:dyDescent="0.45">
      <c r="AN581" s="2"/>
    </row>
    <row r="582" spans="40:40" x14ac:dyDescent="0.45">
      <c r="AN582" s="2"/>
    </row>
    <row r="583" spans="40:40" x14ac:dyDescent="0.45">
      <c r="AN583" s="2"/>
    </row>
    <row r="584" spans="40:40" x14ac:dyDescent="0.45">
      <c r="AN584" s="2"/>
    </row>
    <row r="585" spans="40:40" x14ac:dyDescent="0.45">
      <c r="AN585" s="2"/>
    </row>
    <row r="586" spans="40:40" x14ac:dyDescent="0.45">
      <c r="AN586" s="2"/>
    </row>
    <row r="587" spans="40:40" x14ac:dyDescent="0.45">
      <c r="AN587" s="2"/>
    </row>
    <row r="588" spans="40:40" x14ac:dyDescent="0.45">
      <c r="AN588" s="2"/>
    </row>
    <row r="589" spans="40:40" x14ac:dyDescent="0.45">
      <c r="AN589" s="2"/>
    </row>
    <row r="590" spans="40:40" x14ac:dyDescent="0.45">
      <c r="AN590" s="2"/>
    </row>
    <row r="591" spans="40:40" x14ac:dyDescent="0.45">
      <c r="AN591" s="2"/>
    </row>
    <row r="592" spans="40:40" x14ac:dyDescent="0.45">
      <c r="AN592" s="2"/>
    </row>
    <row r="593" spans="40:40" x14ac:dyDescent="0.45">
      <c r="AN593" s="2"/>
    </row>
    <row r="594" spans="40:40" x14ac:dyDescent="0.45">
      <c r="AN594" s="2"/>
    </row>
    <row r="595" spans="40:40" x14ac:dyDescent="0.45">
      <c r="AN595" s="2"/>
    </row>
    <row r="596" spans="40:40" x14ac:dyDescent="0.45">
      <c r="AN596" s="2"/>
    </row>
    <row r="597" spans="40:40" x14ac:dyDescent="0.45">
      <c r="AN597" s="2"/>
    </row>
    <row r="598" spans="40:40" x14ac:dyDescent="0.45">
      <c r="AN598" s="2"/>
    </row>
    <row r="599" spans="40:40" x14ac:dyDescent="0.45">
      <c r="AN599" s="2"/>
    </row>
    <row r="600" spans="40:40" x14ac:dyDescent="0.45">
      <c r="AN600" s="2"/>
    </row>
    <row r="601" spans="40:40" x14ac:dyDescent="0.45">
      <c r="AN601" s="2"/>
    </row>
    <row r="602" spans="40:40" x14ac:dyDescent="0.45">
      <c r="AN602" s="2"/>
    </row>
    <row r="603" spans="40:40" x14ac:dyDescent="0.45">
      <c r="AN603" s="2"/>
    </row>
    <row r="604" spans="40:40" x14ac:dyDescent="0.45">
      <c r="AN604" s="2"/>
    </row>
    <row r="605" spans="40:40" x14ac:dyDescent="0.45">
      <c r="AN605" s="2"/>
    </row>
    <row r="606" spans="40:40" x14ac:dyDescent="0.45">
      <c r="AN606" s="2"/>
    </row>
    <row r="607" spans="40:40" x14ac:dyDescent="0.45">
      <c r="AN607" s="2"/>
    </row>
    <row r="608" spans="40:40" x14ac:dyDescent="0.45">
      <c r="AN608" s="2"/>
    </row>
    <row r="609" spans="40:40" x14ac:dyDescent="0.45">
      <c r="AN609" s="2"/>
    </row>
    <row r="610" spans="40:40" x14ac:dyDescent="0.45">
      <c r="AN610" s="2"/>
    </row>
    <row r="611" spans="40:40" x14ac:dyDescent="0.45">
      <c r="AN611" s="2"/>
    </row>
    <row r="612" spans="40:40" x14ac:dyDescent="0.45">
      <c r="AN612" s="2"/>
    </row>
    <row r="613" spans="40:40" x14ac:dyDescent="0.45">
      <c r="AN613" s="2"/>
    </row>
    <row r="614" spans="40:40" x14ac:dyDescent="0.45">
      <c r="AN614" s="2"/>
    </row>
    <row r="615" spans="40:40" x14ac:dyDescent="0.45">
      <c r="AN615" s="2"/>
    </row>
    <row r="616" spans="40:40" x14ac:dyDescent="0.45">
      <c r="AN616" s="2"/>
    </row>
    <row r="617" spans="40:40" x14ac:dyDescent="0.45">
      <c r="AN617" s="2"/>
    </row>
    <row r="618" spans="40:40" x14ac:dyDescent="0.45">
      <c r="AN618" s="2"/>
    </row>
    <row r="619" spans="40:40" x14ac:dyDescent="0.45">
      <c r="AN619" s="2"/>
    </row>
    <row r="620" spans="40:40" x14ac:dyDescent="0.45">
      <c r="AN620" s="2"/>
    </row>
    <row r="621" spans="40:40" x14ac:dyDescent="0.45">
      <c r="AN621" s="2"/>
    </row>
    <row r="622" spans="40:40" x14ac:dyDescent="0.45">
      <c r="AN622" s="2"/>
    </row>
    <row r="623" spans="40:40" x14ac:dyDescent="0.45">
      <c r="AN623" s="2"/>
    </row>
    <row r="624" spans="40:40" x14ac:dyDescent="0.45">
      <c r="AN624" s="2"/>
    </row>
    <row r="625" spans="40:40" x14ac:dyDescent="0.45">
      <c r="AN625" s="2"/>
    </row>
    <row r="626" spans="40:40" x14ac:dyDescent="0.45">
      <c r="AN626" s="2"/>
    </row>
    <row r="627" spans="40:40" x14ac:dyDescent="0.45">
      <c r="AN627" s="2"/>
    </row>
    <row r="628" spans="40:40" x14ac:dyDescent="0.45">
      <c r="AN628" s="2"/>
    </row>
    <row r="629" spans="40:40" x14ac:dyDescent="0.45">
      <c r="AN629" s="2"/>
    </row>
    <row r="630" spans="40:40" x14ac:dyDescent="0.45">
      <c r="AN630" s="2"/>
    </row>
    <row r="631" spans="40:40" x14ac:dyDescent="0.45">
      <c r="AN631" s="2"/>
    </row>
    <row r="632" spans="40:40" x14ac:dyDescent="0.45">
      <c r="AN632" s="2"/>
    </row>
    <row r="633" spans="40:40" x14ac:dyDescent="0.45">
      <c r="AN633" s="2"/>
    </row>
    <row r="634" spans="40:40" x14ac:dyDescent="0.45">
      <c r="AN634" s="2"/>
    </row>
    <row r="635" spans="40:40" x14ac:dyDescent="0.45">
      <c r="AN635" s="2"/>
    </row>
    <row r="636" spans="40:40" x14ac:dyDescent="0.45">
      <c r="AN636" s="2"/>
    </row>
    <row r="637" spans="40:40" x14ac:dyDescent="0.45">
      <c r="AN637" s="2"/>
    </row>
    <row r="638" spans="40:40" x14ac:dyDescent="0.45">
      <c r="AN638" s="2"/>
    </row>
    <row r="639" spans="40:40" x14ac:dyDescent="0.45">
      <c r="AN639" s="2"/>
    </row>
    <row r="640" spans="40:40" x14ac:dyDescent="0.45">
      <c r="AN640" s="2"/>
    </row>
    <row r="641" spans="40:40" x14ac:dyDescent="0.45">
      <c r="AN641" s="2"/>
    </row>
    <row r="642" spans="40:40" x14ac:dyDescent="0.45">
      <c r="AN642" s="2"/>
    </row>
    <row r="643" spans="40:40" x14ac:dyDescent="0.45">
      <c r="AN643" s="2"/>
    </row>
    <row r="644" spans="40:40" x14ac:dyDescent="0.45">
      <c r="AN644" s="2"/>
    </row>
    <row r="645" spans="40:40" x14ac:dyDescent="0.45">
      <c r="AN645" s="2"/>
    </row>
    <row r="646" spans="40:40" x14ac:dyDescent="0.45">
      <c r="AN646" s="2"/>
    </row>
    <row r="647" spans="40:40" x14ac:dyDescent="0.45">
      <c r="AN647" s="2"/>
    </row>
    <row r="648" spans="40:40" x14ac:dyDescent="0.45">
      <c r="AN648" s="2"/>
    </row>
    <row r="649" spans="40:40" x14ac:dyDescent="0.45">
      <c r="AN649" s="2"/>
    </row>
    <row r="650" spans="40:40" x14ac:dyDescent="0.45">
      <c r="AN650" s="2"/>
    </row>
    <row r="651" spans="40:40" x14ac:dyDescent="0.45">
      <c r="AN651" s="2"/>
    </row>
    <row r="652" spans="40:40" x14ac:dyDescent="0.45">
      <c r="AN652" s="2"/>
    </row>
    <row r="653" spans="40:40" x14ac:dyDescent="0.45">
      <c r="AN653" s="2"/>
    </row>
    <row r="654" spans="40:40" x14ac:dyDescent="0.45">
      <c r="AN654" s="2"/>
    </row>
    <row r="655" spans="40:40" x14ac:dyDescent="0.45">
      <c r="AN655" s="2"/>
    </row>
    <row r="656" spans="40:40" x14ac:dyDescent="0.45">
      <c r="AN656" s="2"/>
    </row>
    <row r="657" spans="40:40" x14ac:dyDescent="0.45">
      <c r="AN657" s="2"/>
    </row>
    <row r="658" spans="40:40" x14ac:dyDescent="0.45">
      <c r="AN658" s="2"/>
    </row>
    <row r="659" spans="40:40" x14ac:dyDescent="0.45">
      <c r="AN659" s="2"/>
    </row>
    <row r="660" spans="40:40" x14ac:dyDescent="0.45">
      <c r="AN660" s="2"/>
    </row>
    <row r="661" spans="40:40" x14ac:dyDescent="0.45">
      <c r="AN661" s="2"/>
    </row>
    <row r="662" spans="40:40" x14ac:dyDescent="0.45">
      <c r="AN662" s="2"/>
    </row>
    <row r="663" spans="40:40" x14ac:dyDescent="0.45">
      <c r="AN663" s="2"/>
    </row>
    <row r="664" spans="40:40" x14ac:dyDescent="0.45">
      <c r="AN664" s="2"/>
    </row>
    <row r="665" spans="40:40" x14ac:dyDescent="0.45">
      <c r="AN665" s="2"/>
    </row>
    <row r="666" spans="40:40" x14ac:dyDescent="0.45">
      <c r="AN666" s="2"/>
    </row>
    <row r="667" spans="40:40" x14ac:dyDescent="0.45">
      <c r="AN667" s="2"/>
    </row>
    <row r="668" spans="40:40" x14ac:dyDescent="0.45">
      <c r="AN668" s="2"/>
    </row>
    <row r="669" spans="40:40" x14ac:dyDescent="0.45">
      <c r="AN669" s="2"/>
    </row>
    <row r="670" spans="40:40" x14ac:dyDescent="0.45">
      <c r="AN670" s="2"/>
    </row>
    <row r="671" spans="40:40" x14ac:dyDescent="0.45">
      <c r="AN671" s="2"/>
    </row>
    <row r="672" spans="40:40" x14ac:dyDescent="0.45">
      <c r="AN672" s="2"/>
    </row>
    <row r="673" spans="40:40" x14ac:dyDescent="0.45">
      <c r="AN673" s="2"/>
    </row>
    <row r="674" spans="40:40" x14ac:dyDescent="0.45">
      <c r="AN674" s="2"/>
    </row>
    <row r="675" spans="40:40" x14ac:dyDescent="0.45">
      <c r="AN675" s="2"/>
    </row>
    <row r="676" spans="40:40" x14ac:dyDescent="0.45">
      <c r="AN676" s="2"/>
    </row>
    <row r="677" spans="40:40" x14ac:dyDescent="0.45">
      <c r="AN677" s="2"/>
    </row>
    <row r="678" spans="40:40" x14ac:dyDescent="0.45">
      <c r="AN678" s="2"/>
    </row>
    <row r="679" spans="40:40" x14ac:dyDescent="0.45">
      <c r="AN679" s="2"/>
    </row>
    <row r="680" spans="40:40" x14ac:dyDescent="0.45">
      <c r="AN680" s="2"/>
    </row>
    <row r="681" spans="40:40" x14ac:dyDescent="0.45">
      <c r="AN681" s="2"/>
    </row>
    <row r="682" spans="40:40" x14ac:dyDescent="0.45">
      <c r="AN682" s="2"/>
    </row>
    <row r="683" spans="40:40" x14ac:dyDescent="0.45">
      <c r="AN683" s="2"/>
    </row>
    <row r="684" spans="40:40" x14ac:dyDescent="0.45">
      <c r="AN684" s="2"/>
    </row>
    <row r="685" spans="40:40" x14ac:dyDescent="0.45">
      <c r="AN685" s="2"/>
    </row>
    <row r="686" spans="40:40" x14ac:dyDescent="0.45">
      <c r="AN686" s="2"/>
    </row>
    <row r="687" spans="40:40" x14ac:dyDescent="0.45">
      <c r="AN687" s="2"/>
    </row>
    <row r="688" spans="40:40" x14ac:dyDescent="0.45">
      <c r="AN688" s="2"/>
    </row>
    <row r="689" spans="40:40" x14ac:dyDescent="0.45">
      <c r="AN689" s="2"/>
    </row>
    <row r="690" spans="40:40" x14ac:dyDescent="0.45">
      <c r="AN690" s="2"/>
    </row>
    <row r="691" spans="40:40" x14ac:dyDescent="0.45">
      <c r="AN691" s="2"/>
    </row>
    <row r="692" spans="40:40" x14ac:dyDescent="0.45">
      <c r="AN692" s="2"/>
    </row>
    <row r="693" spans="40:40" x14ac:dyDescent="0.45">
      <c r="AN693" s="2"/>
    </row>
    <row r="694" spans="40:40" x14ac:dyDescent="0.45">
      <c r="AN694" s="2"/>
    </row>
    <row r="695" spans="40:40" x14ac:dyDescent="0.45">
      <c r="AN695" s="2"/>
    </row>
    <row r="696" spans="40:40" x14ac:dyDescent="0.45">
      <c r="AN696" s="2"/>
    </row>
    <row r="697" spans="40:40" x14ac:dyDescent="0.45">
      <c r="AN697" s="2"/>
    </row>
    <row r="698" spans="40:40" x14ac:dyDescent="0.45">
      <c r="AN698" s="2"/>
    </row>
    <row r="699" spans="40:40" x14ac:dyDescent="0.45">
      <c r="AN699" s="2"/>
    </row>
    <row r="700" spans="40:40" x14ac:dyDescent="0.45">
      <c r="AN700" s="2"/>
    </row>
    <row r="701" spans="40:40" x14ac:dyDescent="0.45">
      <c r="AN701" s="2"/>
    </row>
    <row r="702" spans="40:40" x14ac:dyDescent="0.45">
      <c r="AN702" s="2"/>
    </row>
    <row r="703" spans="40:40" x14ac:dyDescent="0.45">
      <c r="AN703" s="2"/>
    </row>
    <row r="704" spans="40:40" x14ac:dyDescent="0.45">
      <c r="AN704" s="2"/>
    </row>
    <row r="705" spans="40:40" x14ac:dyDescent="0.45">
      <c r="AN705" s="2"/>
    </row>
    <row r="706" spans="40:40" x14ac:dyDescent="0.45">
      <c r="AN706" s="2"/>
    </row>
    <row r="707" spans="40:40" x14ac:dyDescent="0.45">
      <c r="AN707" s="2"/>
    </row>
    <row r="708" spans="40:40" x14ac:dyDescent="0.45">
      <c r="AN708" s="2"/>
    </row>
    <row r="709" spans="40:40" x14ac:dyDescent="0.45">
      <c r="AN709" s="2"/>
    </row>
    <row r="710" spans="40:40" x14ac:dyDescent="0.45">
      <c r="AN710" s="2"/>
    </row>
    <row r="711" spans="40:40" x14ac:dyDescent="0.45">
      <c r="AN711" s="2"/>
    </row>
    <row r="712" spans="40:40" x14ac:dyDescent="0.45">
      <c r="AN712" s="2"/>
    </row>
    <row r="713" spans="40:40" x14ac:dyDescent="0.45">
      <c r="AN713" s="2"/>
    </row>
    <row r="714" spans="40:40" x14ac:dyDescent="0.45">
      <c r="AN714" s="2"/>
    </row>
    <row r="715" spans="40:40" x14ac:dyDescent="0.45">
      <c r="AN715" s="2"/>
    </row>
    <row r="716" spans="40:40" x14ac:dyDescent="0.45">
      <c r="AN716" s="2"/>
    </row>
    <row r="717" spans="40:40" x14ac:dyDescent="0.45">
      <c r="AN717" s="2"/>
    </row>
    <row r="718" spans="40:40" x14ac:dyDescent="0.45">
      <c r="AN718" s="2"/>
    </row>
    <row r="719" spans="40:40" x14ac:dyDescent="0.45">
      <c r="AN719" s="2"/>
    </row>
    <row r="720" spans="40:40" x14ac:dyDescent="0.45">
      <c r="AN720" s="2"/>
    </row>
    <row r="721" spans="40:40" x14ac:dyDescent="0.45">
      <c r="AN721" s="2"/>
    </row>
    <row r="722" spans="40:40" x14ac:dyDescent="0.45">
      <c r="AN722" s="2"/>
    </row>
    <row r="723" spans="40:40" x14ac:dyDescent="0.45">
      <c r="AN723" s="2"/>
    </row>
    <row r="724" spans="40:40" x14ac:dyDescent="0.45">
      <c r="AN724" s="2"/>
    </row>
    <row r="725" spans="40:40" x14ac:dyDescent="0.45">
      <c r="AN725" s="2"/>
    </row>
    <row r="726" spans="40:40" x14ac:dyDescent="0.45">
      <c r="AN726" s="2"/>
    </row>
    <row r="727" spans="40:40" x14ac:dyDescent="0.45">
      <c r="AN727" s="2"/>
    </row>
    <row r="728" spans="40:40" x14ac:dyDescent="0.45">
      <c r="AN728" s="2"/>
    </row>
    <row r="729" spans="40:40" x14ac:dyDescent="0.45">
      <c r="AN729" s="2"/>
    </row>
    <row r="730" spans="40:40" x14ac:dyDescent="0.45">
      <c r="AN730" s="2"/>
    </row>
    <row r="731" spans="40:40" x14ac:dyDescent="0.45">
      <c r="AN731" s="2"/>
    </row>
    <row r="732" spans="40:40" x14ac:dyDescent="0.45">
      <c r="AN732" s="2"/>
    </row>
    <row r="733" spans="40:40" x14ac:dyDescent="0.45">
      <c r="AN733" s="2"/>
    </row>
    <row r="734" spans="40:40" x14ac:dyDescent="0.45">
      <c r="AN734" s="2"/>
    </row>
    <row r="735" spans="40:40" x14ac:dyDescent="0.45">
      <c r="AN735" s="2"/>
    </row>
    <row r="736" spans="40:40" x14ac:dyDescent="0.45">
      <c r="AN736" s="2"/>
    </row>
    <row r="737" spans="40:40" x14ac:dyDescent="0.45">
      <c r="AN737" s="2"/>
    </row>
    <row r="738" spans="40:40" x14ac:dyDescent="0.45">
      <c r="AN738" s="2"/>
    </row>
    <row r="739" spans="40:40" x14ac:dyDescent="0.45">
      <c r="AN739" s="2"/>
    </row>
    <row r="740" spans="40:40" x14ac:dyDescent="0.45">
      <c r="AN740" s="2"/>
    </row>
    <row r="741" spans="40:40" x14ac:dyDescent="0.45">
      <c r="AN741" s="2"/>
    </row>
    <row r="742" spans="40:40" x14ac:dyDescent="0.45">
      <c r="AN742" s="2"/>
    </row>
    <row r="743" spans="40:40" x14ac:dyDescent="0.45">
      <c r="AN743" s="2"/>
    </row>
    <row r="744" spans="40:40" x14ac:dyDescent="0.45">
      <c r="AN744" s="2"/>
    </row>
    <row r="745" spans="40:40" x14ac:dyDescent="0.45">
      <c r="AN745" s="2"/>
    </row>
    <row r="746" spans="40:40" x14ac:dyDescent="0.45">
      <c r="AN746" s="2"/>
    </row>
    <row r="747" spans="40:40" x14ac:dyDescent="0.45">
      <c r="AN747" s="2"/>
    </row>
    <row r="748" spans="40:40" x14ac:dyDescent="0.45">
      <c r="AN748" s="2"/>
    </row>
    <row r="749" spans="40:40" x14ac:dyDescent="0.45">
      <c r="AN749" s="2"/>
    </row>
    <row r="750" spans="40:40" x14ac:dyDescent="0.45">
      <c r="AN750" s="2"/>
    </row>
    <row r="751" spans="40:40" x14ac:dyDescent="0.45">
      <c r="AN751" s="2"/>
    </row>
    <row r="752" spans="40:40" x14ac:dyDescent="0.45">
      <c r="AN752" s="2"/>
    </row>
    <row r="753" spans="40:40" x14ac:dyDescent="0.45">
      <c r="AN753" s="2"/>
    </row>
    <row r="754" spans="40:40" x14ac:dyDescent="0.45">
      <c r="AN754" s="2"/>
    </row>
    <row r="755" spans="40:40" x14ac:dyDescent="0.45">
      <c r="AN755" s="2"/>
    </row>
    <row r="756" spans="40:40" x14ac:dyDescent="0.45">
      <c r="AN756" s="2"/>
    </row>
    <row r="757" spans="40:40" x14ac:dyDescent="0.45">
      <c r="AN757" s="2"/>
    </row>
    <row r="758" spans="40:40" x14ac:dyDescent="0.45">
      <c r="AN758" s="2"/>
    </row>
    <row r="759" spans="40:40" x14ac:dyDescent="0.45">
      <c r="AN759" s="2"/>
    </row>
    <row r="760" spans="40:40" x14ac:dyDescent="0.45">
      <c r="AN760" s="2"/>
    </row>
    <row r="761" spans="40:40" x14ac:dyDescent="0.45">
      <c r="AN761" s="2"/>
    </row>
    <row r="762" spans="40:40" x14ac:dyDescent="0.45">
      <c r="AN762" s="2"/>
    </row>
    <row r="763" spans="40:40" x14ac:dyDescent="0.45">
      <c r="AN763" s="2"/>
    </row>
    <row r="764" spans="40:40" x14ac:dyDescent="0.45">
      <c r="AN764" s="2"/>
    </row>
    <row r="765" spans="40:40" x14ac:dyDescent="0.45">
      <c r="AN765" s="2"/>
    </row>
    <row r="766" spans="40:40" x14ac:dyDescent="0.45">
      <c r="AN766" s="2"/>
    </row>
    <row r="767" spans="40:40" x14ac:dyDescent="0.45">
      <c r="AN767" s="2"/>
    </row>
    <row r="768" spans="40:40" x14ac:dyDescent="0.45">
      <c r="AN768" s="2"/>
    </row>
    <row r="769" spans="40:40" x14ac:dyDescent="0.45">
      <c r="AN769" s="2"/>
    </row>
    <row r="770" spans="40:40" x14ac:dyDescent="0.45">
      <c r="AN770" s="2"/>
    </row>
    <row r="771" spans="40:40" x14ac:dyDescent="0.45">
      <c r="AN771" s="2"/>
    </row>
    <row r="772" spans="40:40" x14ac:dyDescent="0.45">
      <c r="AN772" s="2"/>
    </row>
    <row r="773" spans="40:40" x14ac:dyDescent="0.45">
      <c r="AN773" s="2"/>
    </row>
    <row r="774" spans="40:40" x14ac:dyDescent="0.45">
      <c r="AN774" s="2"/>
    </row>
    <row r="775" spans="40:40" x14ac:dyDescent="0.45">
      <c r="AN775" s="2"/>
    </row>
    <row r="776" spans="40:40" x14ac:dyDescent="0.45">
      <c r="AN776" s="2"/>
    </row>
    <row r="777" spans="40:40" x14ac:dyDescent="0.45">
      <c r="AN777" s="2"/>
    </row>
    <row r="778" spans="40:40" x14ac:dyDescent="0.45">
      <c r="AN778" s="2"/>
    </row>
    <row r="779" spans="40:40" x14ac:dyDescent="0.45">
      <c r="AN779" s="2"/>
    </row>
    <row r="780" spans="40:40" x14ac:dyDescent="0.45">
      <c r="AN780" s="2"/>
    </row>
    <row r="781" spans="40:40" x14ac:dyDescent="0.45">
      <c r="AN781" s="2"/>
    </row>
    <row r="782" spans="40:40" x14ac:dyDescent="0.45">
      <c r="AN782" s="2"/>
    </row>
    <row r="783" spans="40:40" x14ac:dyDescent="0.45">
      <c r="AN783" s="2"/>
    </row>
    <row r="784" spans="40:40" x14ac:dyDescent="0.45">
      <c r="AN784" s="2"/>
    </row>
    <row r="785" spans="40:40" x14ac:dyDescent="0.45">
      <c r="AN785" s="2"/>
    </row>
    <row r="786" spans="40:40" x14ac:dyDescent="0.45">
      <c r="AN786" s="2"/>
    </row>
    <row r="787" spans="40:40" x14ac:dyDescent="0.45">
      <c r="AN787" s="2"/>
    </row>
    <row r="788" spans="40:40" x14ac:dyDescent="0.45">
      <c r="AN788" s="2"/>
    </row>
    <row r="789" spans="40:40" x14ac:dyDescent="0.45">
      <c r="AN789" s="2"/>
    </row>
    <row r="790" spans="40:40" x14ac:dyDescent="0.45">
      <c r="AN790" s="2"/>
    </row>
    <row r="791" spans="40:40" x14ac:dyDescent="0.45">
      <c r="AN791" s="2"/>
    </row>
    <row r="792" spans="40:40" x14ac:dyDescent="0.45">
      <c r="AN792" s="2"/>
    </row>
    <row r="793" spans="40:40" x14ac:dyDescent="0.45">
      <c r="AN793" s="2"/>
    </row>
    <row r="794" spans="40:40" x14ac:dyDescent="0.45">
      <c r="AN794" s="2"/>
    </row>
    <row r="795" spans="40:40" x14ac:dyDescent="0.45">
      <c r="AN795" s="2"/>
    </row>
    <row r="796" spans="40:40" x14ac:dyDescent="0.45">
      <c r="AN796" s="2"/>
    </row>
    <row r="797" spans="40:40" x14ac:dyDescent="0.45">
      <c r="AN797" s="2"/>
    </row>
    <row r="798" spans="40:40" x14ac:dyDescent="0.45">
      <c r="AN798" s="2"/>
    </row>
    <row r="799" spans="40:40" x14ac:dyDescent="0.45">
      <c r="AN799" s="2"/>
    </row>
    <row r="800" spans="40:40" x14ac:dyDescent="0.45">
      <c r="AN800" s="2"/>
    </row>
    <row r="801" spans="40:40" x14ac:dyDescent="0.45">
      <c r="AN801" s="2"/>
    </row>
    <row r="802" spans="40:40" x14ac:dyDescent="0.45">
      <c r="AN802" s="2"/>
    </row>
    <row r="803" spans="40:40" x14ac:dyDescent="0.45">
      <c r="AN803" s="2"/>
    </row>
    <row r="804" spans="40:40" x14ac:dyDescent="0.45">
      <c r="AN804" s="2"/>
    </row>
    <row r="805" spans="40:40" x14ac:dyDescent="0.45">
      <c r="AN805" s="2"/>
    </row>
    <row r="806" spans="40:40" x14ac:dyDescent="0.45">
      <c r="AN806" s="2"/>
    </row>
    <row r="807" spans="40:40" x14ac:dyDescent="0.45">
      <c r="AN807" s="2"/>
    </row>
    <row r="808" spans="40:40" x14ac:dyDescent="0.45">
      <c r="AN808" s="2"/>
    </row>
    <row r="809" spans="40:40" x14ac:dyDescent="0.45">
      <c r="AN809" s="2"/>
    </row>
    <row r="810" spans="40:40" x14ac:dyDescent="0.45">
      <c r="AN810" s="2"/>
    </row>
    <row r="811" spans="40:40" x14ac:dyDescent="0.45">
      <c r="AN811" s="2"/>
    </row>
    <row r="812" spans="40:40" x14ac:dyDescent="0.45">
      <c r="AN812" s="2"/>
    </row>
    <row r="813" spans="40:40" x14ac:dyDescent="0.45">
      <c r="AN813" s="2"/>
    </row>
    <row r="814" spans="40:40" x14ac:dyDescent="0.45">
      <c r="AN814" s="2"/>
    </row>
    <row r="815" spans="40:40" x14ac:dyDescent="0.45">
      <c r="AN815" s="2"/>
    </row>
    <row r="816" spans="40:40" x14ac:dyDescent="0.45">
      <c r="AN816" s="2"/>
    </row>
    <row r="817" spans="40:40" x14ac:dyDescent="0.45">
      <c r="AN817" s="2"/>
    </row>
    <row r="818" spans="40:40" x14ac:dyDescent="0.45">
      <c r="AN818" s="2"/>
    </row>
    <row r="819" spans="40:40" x14ac:dyDescent="0.45">
      <c r="AN819" s="2"/>
    </row>
    <row r="820" spans="40:40" x14ac:dyDescent="0.45">
      <c r="AN820" s="2"/>
    </row>
    <row r="821" spans="40:40" x14ac:dyDescent="0.45">
      <c r="AN821" s="2"/>
    </row>
    <row r="822" spans="40:40" x14ac:dyDescent="0.45">
      <c r="AN822" s="2"/>
    </row>
    <row r="823" spans="40:40" x14ac:dyDescent="0.45">
      <c r="AN823" s="2"/>
    </row>
    <row r="824" spans="40:40" x14ac:dyDescent="0.45">
      <c r="AN824" s="2"/>
    </row>
    <row r="825" spans="40:40" x14ac:dyDescent="0.45">
      <c r="AN825" s="2"/>
    </row>
    <row r="826" spans="40:40" x14ac:dyDescent="0.45">
      <c r="AN826" s="2"/>
    </row>
    <row r="827" spans="40:40" x14ac:dyDescent="0.45">
      <c r="AN827" s="2"/>
    </row>
    <row r="828" spans="40:40" x14ac:dyDescent="0.45">
      <c r="AN828" s="2"/>
    </row>
    <row r="829" spans="40:40" x14ac:dyDescent="0.45">
      <c r="AN829" s="2"/>
    </row>
    <row r="830" spans="40:40" x14ac:dyDescent="0.45">
      <c r="AN830" s="2"/>
    </row>
    <row r="831" spans="40:40" x14ac:dyDescent="0.45">
      <c r="AN831" s="2"/>
    </row>
    <row r="832" spans="40:40" x14ac:dyDescent="0.45">
      <c r="AN832" s="2"/>
    </row>
    <row r="833" spans="40:40" x14ac:dyDescent="0.45">
      <c r="AN833" s="2"/>
    </row>
    <row r="834" spans="40:40" x14ac:dyDescent="0.45">
      <c r="AN834" s="2"/>
    </row>
    <row r="835" spans="40:40" x14ac:dyDescent="0.45">
      <c r="AN835" s="2"/>
    </row>
    <row r="836" spans="40:40" x14ac:dyDescent="0.45">
      <c r="AN836" s="2"/>
    </row>
    <row r="837" spans="40:40" x14ac:dyDescent="0.45">
      <c r="AN837" s="2"/>
    </row>
    <row r="838" spans="40:40" x14ac:dyDescent="0.45">
      <c r="AN838" s="2"/>
    </row>
    <row r="839" spans="40:40" x14ac:dyDescent="0.45">
      <c r="AN839" s="2"/>
    </row>
    <row r="840" spans="40:40" x14ac:dyDescent="0.45">
      <c r="AN840" s="2"/>
    </row>
    <row r="841" spans="40:40" x14ac:dyDescent="0.45">
      <c r="AN841" s="2"/>
    </row>
    <row r="842" spans="40:40" x14ac:dyDescent="0.45">
      <c r="AN842" s="2"/>
    </row>
    <row r="843" spans="40:40" x14ac:dyDescent="0.45">
      <c r="AN843" s="2"/>
    </row>
    <row r="844" spans="40:40" x14ac:dyDescent="0.45">
      <c r="AN844" s="2"/>
    </row>
    <row r="845" spans="40:40" x14ac:dyDescent="0.45">
      <c r="AN845" s="2"/>
    </row>
    <row r="846" spans="40:40" x14ac:dyDescent="0.45">
      <c r="AN846" s="2"/>
    </row>
    <row r="847" spans="40:40" x14ac:dyDescent="0.45">
      <c r="AN847" s="2"/>
    </row>
    <row r="848" spans="40:40" x14ac:dyDescent="0.45">
      <c r="AN848" s="2"/>
    </row>
    <row r="849" spans="40:40" x14ac:dyDescent="0.45">
      <c r="AN849" s="2"/>
    </row>
    <row r="850" spans="40:40" x14ac:dyDescent="0.45">
      <c r="AN850" s="2"/>
    </row>
    <row r="851" spans="40:40" x14ac:dyDescent="0.45">
      <c r="AN851" s="2"/>
    </row>
    <row r="852" spans="40:40" x14ac:dyDescent="0.45">
      <c r="AN852" s="2"/>
    </row>
    <row r="853" spans="40:40" x14ac:dyDescent="0.45">
      <c r="AN853" s="2"/>
    </row>
    <row r="854" spans="40:40" x14ac:dyDescent="0.45">
      <c r="AN854" s="2"/>
    </row>
    <row r="855" spans="40:40" x14ac:dyDescent="0.45">
      <c r="AN855" s="2"/>
    </row>
    <row r="856" spans="40:40" x14ac:dyDescent="0.45">
      <c r="AN856" s="2"/>
    </row>
    <row r="857" spans="40:40" x14ac:dyDescent="0.45">
      <c r="AN857" s="2"/>
    </row>
    <row r="858" spans="40:40" x14ac:dyDescent="0.45">
      <c r="AN858" s="2"/>
    </row>
    <row r="859" spans="40:40" x14ac:dyDescent="0.45">
      <c r="AN859" s="2"/>
    </row>
    <row r="860" spans="40:40" x14ac:dyDescent="0.45">
      <c r="AN860" s="2"/>
    </row>
    <row r="861" spans="40:40" x14ac:dyDescent="0.45">
      <c r="AN861" s="2"/>
    </row>
    <row r="862" spans="40:40" x14ac:dyDescent="0.45">
      <c r="AN862" s="2"/>
    </row>
    <row r="863" spans="40:40" x14ac:dyDescent="0.45">
      <c r="AN863" s="2"/>
    </row>
    <row r="864" spans="40:40" x14ac:dyDescent="0.45">
      <c r="AN864" s="2"/>
    </row>
    <row r="865" spans="40:40" x14ac:dyDescent="0.45">
      <c r="AN865" s="2"/>
    </row>
    <row r="866" spans="40:40" x14ac:dyDescent="0.45">
      <c r="AN866" s="2"/>
    </row>
    <row r="867" spans="40:40" x14ac:dyDescent="0.45">
      <c r="AN867" s="2"/>
    </row>
    <row r="868" spans="40:40" x14ac:dyDescent="0.45">
      <c r="AN868" s="2"/>
    </row>
    <row r="869" spans="40:40" x14ac:dyDescent="0.45">
      <c r="AN869" s="2"/>
    </row>
    <row r="870" spans="40:40" x14ac:dyDescent="0.45">
      <c r="AN870" s="2"/>
    </row>
    <row r="871" spans="40:40" x14ac:dyDescent="0.45">
      <c r="AN871" s="2"/>
    </row>
    <row r="872" spans="40:40" x14ac:dyDescent="0.45">
      <c r="AN872" s="2"/>
    </row>
    <row r="873" spans="40:40" x14ac:dyDescent="0.45">
      <c r="AN873" s="2"/>
    </row>
    <row r="874" spans="40:40" x14ac:dyDescent="0.45">
      <c r="AN874" s="2"/>
    </row>
    <row r="875" spans="40:40" x14ac:dyDescent="0.45">
      <c r="AN875" s="2"/>
    </row>
    <row r="876" spans="40:40" x14ac:dyDescent="0.45">
      <c r="AN876" s="2"/>
    </row>
    <row r="877" spans="40:40" x14ac:dyDescent="0.45">
      <c r="AN877" s="2"/>
    </row>
    <row r="878" spans="40:40" x14ac:dyDescent="0.45">
      <c r="AN878" s="2"/>
    </row>
    <row r="879" spans="40:40" x14ac:dyDescent="0.45">
      <c r="AN879" s="2"/>
    </row>
    <row r="880" spans="40:40" x14ac:dyDescent="0.45">
      <c r="AN880" s="2"/>
    </row>
    <row r="881" spans="40:40" x14ac:dyDescent="0.45">
      <c r="AN881" s="2"/>
    </row>
    <row r="882" spans="40:40" x14ac:dyDescent="0.45">
      <c r="AN882" s="2"/>
    </row>
    <row r="883" spans="40:40" x14ac:dyDescent="0.45">
      <c r="AN883" s="2"/>
    </row>
    <row r="884" spans="40:40" x14ac:dyDescent="0.45">
      <c r="AN884" s="2"/>
    </row>
    <row r="885" spans="40:40" x14ac:dyDescent="0.45">
      <c r="AN885" s="2"/>
    </row>
    <row r="886" spans="40:40" x14ac:dyDescent="0.45">
      <c r="AN886" s="2"/>
    </row>
    <row r="887" spans="40:40" x14ac:dyDescent="0.45">
      <c r="AN887" s="2"/>
    </row>
    <row r="888" spans="40:40" x14ac:dyDescent="0.45">
      <c r="AN888" s="2"/>
    </row>
    <row r="889" spans="40:40" x14ac:dyDescent="0.45">
      <c r="AN889" s="2"/>
    </row>
    <row r="890" spans="40:40" x14ac:dyDescent="0.45">
      <c r="AN890" s="2"/>
    </row>
    <row r="891" spans="40:40" x14ac:dyDescent="0.45">
      <c r="AN891" s="2"/>
    </row>
    <row r="892" spans="40:40" x14ac:dyDescent="0.45">
      <c r="AN892" s="2"/>
    </row>
    <row r="893" spans="40:40" x14ac:dyDescent="0.45">
      <c r="AN893" s="2"/>
    </row>
    <row r="894" spans="40:40" x14ac:dyDescent="0.45">
      <c r="AN894" s="2"/>
    </row>
    <row r="895" spans="40:40" x14ac:dyDescent="0.45">
      <c r="AN895" s="2"/>
    </row>
    <row r="896" spans="40:40" x14ac:dyDescent="0.45">
      <c r="AN896" s="2"/>
    </row>
    <row r="897" spans="40:40" x14ac:dyDescent="0.45">
      <c r="AN897" s="2"/>
    </row>
    <row r="898" spans="40:40" x14ac:dyDescent="0.45">
      <c r="AN898" s="2"/>
    </row>
    <row r="899" spans="40:40" x14ac:dyDescent="0.45">
      <c r="AN899" s="2"/>
    </row>
    <row r="900" spans="40:40" x14ac:dyDescent="0.45">
      <c r="AN900" s="2"/>
    </row>
    <row r="901" spans="40:40" x14ac:dyDescent="0.45">
      <c r="AN901" s="2"/>
    </row>
    <row r="902" spans="40:40" x14ac:dyDescent="0.45">
      <c r="AN902" s="2"/>
    </row>
    <row r="903" spans="40:40" x14ac:dyDescent="0.45">
      <c r="AN903" s="2"/>
    </row>
    <row r="904" spans="40:40" x14ac:dyDescent="0.45">
      <c r="AN904" s="2"/>
    </row>
    <row r="905" spans="40:40" x14ac:dyDescent="0.45">
      <c r="AN905" s="2"/>
    </row>
    <row r="906" spans="40:40" x14ac:dyDescent="0.45">
      <c r="AN906" s="2"/>
    </row>
    <row r="907" spans="40:40" x14ac:dyDescent="0.45">
      <c r="AN907" s="2"/>
    </row>
    <row r="908" spans="40:40" x14ac:dyDescent="0.45">
      <c r="AN908" s="2"/>
    </row>
    <row r="909" spans="40:40" x14ac:dyDescent="0.45">
      <c r="AN909" s="2"/>
    </row>
    <row r="910" spans="40:40" x14ac:dyDescent="0.45">
      <c r="AN910" s="2"/>
    </row>
    <row r="911" spans="40:40" x14ac:dyDescent="0.45">
      <c r="AN911" s="2"/>
    </row>
    <row r="912" spans="40:40" x14ac:dyDescent="0.45">
      <c r="AN912" s="2"/>
    </row>
    <row r="913" spans="40:40" x14ac:dyDescent="0.45">
      <c r="AN913" s="2"/>
    </row>
    <row r="914" spans="40:40" x14ac:dyDescent="0.45">
      <c r="AN914" s="2"/>
    </row>
    <row r="915" spans="40:40" x14ac:dyDescent="0.45">
      <c r="AN915" s="2"/>
    </row>
    <row r="916" spans="40:40" x14ac:dyDescent="0.45">
      <c r="AN916" s="2"/>
    </row>
    <row r="917" spans="40:40" x14ac:dyDescent="0.45">
      <c r="AN917" s="2"/>
    </row>
    <row r="918" spans="40:40" x14ac:dyDescent="0.45">
      <c r="AN918" s="2"/>
    </row>
    <row r="919" spans="40:40" x14ac:dyDescent="0.45">
      <c r="AN919" s="2"/>
    </row>
    <row r="920" spans="40:40" x14ac:dyDescent="0.45">
      <c r="AN920" s="2"/>
    </row>
    <row r="921" spans="40:40" x14ac:dyDescent="0.45">
      <c r="AN921" s="2"/>
    </row>
    <row r="922" spans="40:40" x14ac:dyDescent="0.45">
      <c r="AN922" s="2"/>
    </row>
    <row r="923" spans="40:40" x14ac:dyDescent="0.45">
      <c r="AN923" s="2"/>
    </row>
    <row r="924" spans="40:40" x14ac:dyDescent="0.45">
      <c r="AN924" s="2"/>
    </row>
    <row r="925" spans="40:40" x14ac:dyDescent="0.45">
      <c r="AN925" s="2"/>
    </row>
    <row r="926" spans="40:40" x14ac:dyDescent="0.45">
      <c r="AN926" s="2"/>
    </row>
    <row r="927" spans="40:40" x14ac:dyDescent="0.45">
      <c r="AN927" s="2"/>
    </row>
    <row r="928" spans="40:40" x14ac:dyDescent="0.45">
      <c r="AN928" s="2"/>
    </row>
    <row r="929" spans="40:40" x14ac:dyDescent="0.45">
      <c r="AN929" s="2"/>
    </row>
    <row r="930" spans="40:40" x14ac:dyDescent="0.45">
      <c r="AN930" s="2"/>
    </row>
    <row r="931" spans="40:40" x14ac:dyDescent="0.45">
      <c r="AN931" s="2"/>
    </row>
    <row r="932" spans="40:40" x14ac:dyDescent="0.45">
      <c r="AN932" s="2"/>
    </row>
    <row r="933" spans="40:40" x14ac:dyDescent="0.45">
      <c r="AN933" s="2"/>
    </row>
    <row r="934" spans="40:40" x14ac:dyDescent="0.45">
      <c r="AN934" s="2"/>
    </row>
    <row r="935" spans="40:40" x14ac:dyDescent="0.45">
      <c r="AN935" s="2"/>
    </row>
    <row r="936" spans="40:40" x14ac:dyDescent="0.45">
      <c r="AN936" s="2"/>
    </row>
    <row r="937" spans="40:40" x14ac:dyDescent="0.45">
      <c r="AN937" s="2"/>
    </row>
    <row r="938" spans="40:40" x14ac:dyDescent="0.45">
      <c r="AN938" s="2"/>
    </row>
    <row r="939" spans="40:40" x14ac:dyDescent="0.45">
      <c r="AN939" s="2"/>
    </row>
    <row r="940" spans="40:40" x14ac:dyDescent="0.45">
      <c r="AN940" s="2"/>
    </row>
    <row r="941" spans="40:40" x14ac:dyDescent="0.45">
      <c r="AN941" s="2"/>
    </row>
    <row r="942" spans="40:40" x14ac:dyDescent="0.45">
      <c r="AN942" s="2"/>
    </row>
    <row r="943" spans="40:40" x14ac:dyDescent="0.45">
      <c r="AN943" s="2"/>
    </row>
    <row r="944" spans="40:40" x14ac:dyDescent="0.45">
      <c r="AN944" s="2"/>
    </row>
    <row r="945" spans="40:40" x14ac:dyDescent="0.45">
      <c r="AN945" s="2"/>
    </row>
    <row r="946" spans="40:40" x14ac:dyDescent="0.45">
      <c r="AN946" s="2"/>
    </row>
    <row r="947" spans="40:40" x14ac:dyDescent="0.45">
      <c r="AN947" s="2"/>
    </row>
    <row r="948" spans="40:40" x14ac:dyDescent="0.45">
      <c r="AN948" s="2"/>
    </row>
    <row r="949" spans="40:40" x14ac:dyDescent="0.45">
      <c r="AN949" s="2"/>
    </row>
    <row r="950" spans="40:40" x14ac:dyDescent="0.45">
      <c r="AN950" s="2"/>
    </row>
    <row r="951" spans="40:40" x14ac:dyDescent="0.45">
      <c r="AN951" s="2"/>
    </row>
    <row r="952" spans="40:40" x14ac:dyDescent="0.45">
      <c r="AN952" s="2"/>
    </row>
    <row r="953" spans="40:40" x14ac:dyDescent="0.45">
      <c r="AN953" s="2"/>
    </row>
    <row r="954" spans="40:40" x14ac:dyDescent="0.45">
      <c r="AN954" s="2"/>
    </row>
    <row r="955" spans="40:40" x14ac:dyDescent="0.45">
      <c r="AN955" s="2"/>
    </row>
    <row r="956" spans="40:40" x14ac:dyDescent="0.45">
      <c r="AN956" s="2"/>
    </row>
    <row r="957" spans="40:40" x14ac:dyDescent="0.45">
      <c r="AN957" s="2"/>
    </row>
    <row r="958" spans="40:40" x14ac:dyDescent="0.45">
      <c r="AN958" s="2"/>
    </row>
    <row r="959" spans="40:40" x14ac:dyDescent="0.45">
      <c r="AN959" s="2"/>
    </row>
    <row r="960" spans="40:40" x14ac:dyDescent="0.45">
      <c r="AN960" s="2"/>
    </row>
    <row r="961" spans="40:40" x14ac:dyDescent="0.45">
      <c r="AN961" s="2"/>
    </row>
    <row r="962" spans="40:40" x14ac:dyDescent="0.45">
      <c r="AN962" s="2"/>
    </row>
    <row r="963" spans="40:40" x14ac:dyDescent="0.45">
      <c r="AN963" s="2"/>
    </row>
    <row r="964" spans="40:40" x14ac:dyDescent="0.45">
      <c r="AN964" s="2"/>
    </row>
    <row r="965" spans="40:40" x14ac:dyDescent="0.45">
      <c r="AN965" s="2"/>
    </row>
    <row r="966" spans="40:40" x14ac:dyDescent="0.45">
      <c r="AN966" s="2"/>
    </row>
    <row r="967" spans="40:40" x14ac:dyDescent="0.45">
      <c r="AN967" s="2"/>
    </row>
    <row r="968" spans="40:40" x14ac:dyDescent="0.45">
      <c r="AN968" s="2"/>
    </row>
    <row r="969" spans="40:40" x14ac:dyDescent="0.45">
      <c r="AN969" s="2"/>
    </row>
    <row r="970" spans="40:40" x14ac:dyDescent="0.45">
      <c r="AN970" s="2"/>
    </row>
    <row r="971" spans="40:40" x14ac:dyDescent="0.45">
      <c r="AN971" s="2"/>
    </row>
    <row r="972" spans="40:40" x14ac:dyDescent="0.45">
      <c r="AN972" s="2"/>
    </row>
    <row r="973" spans="40:40" x14ac:dyDescent="0.45">
      <c r="AN973" s="2"/>
    </row>
    <row r="974" spans="40:40" x14ac:dyDescent="0.45">
      <c r="AN974" s="2"/>
    </row>
    <row r="975" spans="40:40" x14ac:dyDescent="0.45">
      <c r="AN975" s="2"/>
    </row>
    <row r="976" spans="40:40" x14ac:dyDescent="0.45">
      <c r="AN976" s="2"/>
    </row>
    <row r="977" spans="40:40" x14ac:dyDescent="0.45">
      <c r="AN977" s="2"/>
    </row>
    <row r="978" spans="40:40" x14ac:dyDescent="0.45">
      <c r="AN978" s="2"/>
    </row>
    <row r="979" spans="40:40" x14ac:dyDescent="0.45">
      <c r="AN979" s="2"/>
    </row>
    <row r="980" spans="40:40" x14ac:dyDescent="0.45">
      <c r="AN980" s="2"/>
    </row>
    <row r="981" spans="40:40" x14ac:dyDescent="0.45">
      <c r="AN981" s="2"/>
    </row>
    <row r="982" spans="40:40" x14ac:dyDescent="0.45">
      <c r="AN982" s="2"/>
    </row>
    <row r="983" spans="40:40" x14ac:dyDescent="0.45">
      <c r="AN983" s="2"/>
    </row>
    <row r="984" spans="40:40" x14ac:dyDescent="0.45">
      <c r="AN984" s="2"/>
    </row>
    <row r="985" spans="40:40" x14ac:dyDescent="0.45">
      <c r="AN985" s="2"/>
    </row>
    <row r="986" spans="40:40" x14ac:dyDescent="0.45">
      <c r="AN986" s="2"/>
    </row>
    <row r="987" spans="40:40" x14ac:dyDescent="0.45">
      <c r="AN987" s="2"/>
    </row>
    <row r="988" spans="40:40" x14ac:dyDescent="0.45">
      <c r="AN988" s="2"/>
    </row>
    <row r="989" spans="40:40" x14ac:dyDescent="0.45">
      <c r="AN989" s="2"/>
    </row>
    <row r="990" spans="40:40" x14ac:dyDescent="0.45">
      <c r="AN990" s="2"/>
    </row>
    <row r="991" spans="40:40" x14ac:dyDescent="0.45">
      <c r="AN991" s="2"/>
    </row>
    <row r="992" spans="40:40" x14ac:dyDescent="0.45">
      <c r="AN992" s="2"/>
    </row>
    <row r="993" spans="40:40" x14ac:dyDescent="0.45">
      <c r="AN993" s="2"/>
    </row>
    <row r="994" spans="40:40" x14ac:dyDescent="0.45">
      <c r="AN994" s="2"/>
    </row>
    <row r="995" spans="40:40" x14ac:dyDescent="0.45">
      <c r="AN995" s="2"/>
    </row>
    <row r="996" spans="40:40" x14ac:dyDescent="0.45">
      <c r="AN996" s="2"/>
    </row>
    <row r="997" spans="40:40" x14ac:dyDescent="0.45">
      <c r="AN997" s="2"/>
    </row>
    <row r="998" spans="40:40" x14ac:dyDescent="0.45">
      <c r="AN998" s="2"/>
    </row>
    <row r="999" spans="40:40" x14ac:dyDescent="0.45">
      <c r="AN999" s="2"/>
    </row>
    <row r="1000" spans="40:40" x14ac:dyDescent="0.45">
      <c r="AN1000" s="2"/>
    </row>
    <row r="1001" spans="40:40" x14ac:dyDescent="0.45">
      <c r="AN1001" s="2"/>
    </row>
    <row r="1002" spans="40:40" x14ac:dyDescent="0.45">
      <c r="AN1002" s="2"/>
    </row>
    <row r="1003" spans="40:40" x14ac:dyDescent="0.45">
      <c r="AN1003" s="2"/>
    </row>
    <row r="1004" spans="40:40" x14ac:dyDescent="0.45">
      <c r="AN1004" s="2"/>
    </row>
    <row r="1005" spans="40:40" x14ac:dyDescent="0.45">
      <c r="AN1005" s="2"/>
    </row>
    <row r="1006" spans="40:40" x14ac:dyDescent="0.45">
      <c r="AN1006" s="2"/>
    </row>
    <row r="1007" spans="40:40" x14ac:dyDescent="0.45">
      <c r="AN1007" s="2"/>
    </row>
    <row r="1008" spans="40:40" x14ac:dyDescent="0.45">
      <c r="AN1008" s="2"/>
    </row>
    <row r="1009" spans="40:40" x14ac:dyDescent="0.45">
      <c r="AN1009" s="2"/>
    </row>
    <row r="1010" spans="40:40" x14ac:dyDescent="0.45">
      <c r="AN1010" s="2"/>
    </row>
    <row r="1011" spans="40:40" x14ac:dyDescent="0.45">
      <c r="AN1011" s="2"/>
    </row>
    <row r="1012" spans="40:40" x14ac:dyDescent="0.45">
      <c r="AN1012" s="2"/>
    </row>
    <row r="1013" spans="40:40" x14ac:dyDescent="0.45">
      <c r="AN1013" s="2"/>
    </row>
    <row r="1014" spans="40:40" x14ac:dyDescent="0.45">
      <c r="AN1014" s="2"/>
    </row>
    <row r="1015" spans="40:40" x14ac:dyDescent="0.45">
      <c r="AN1015" s="2"/>
    </row>
    <row r="1016" spans="40:40" x14ac:dyDescent="0.45">
      <c r="AN1016" s="2"/>
    </row>
    <row r="1017" spans="40:40" x14ac:dyDescent="0.45">
      <c r="AN1017" s="2"/>
    </row>
    <row r="1018" spans="40:40" x14ac:dyDescent="0.45">
      <c r="AN1018" s="2"/>
    </row>
    <row r="1019" spans="40:40" x14ac:dyDescent="0.45">
      <c r="AN1019" s="2"/>
    </row>
    <row r="1020" spans="40:40" x14ac:dyDescent="0.45">
      <c r="AN1020" s="2"/>
    </row>
    <row r="1021" spans="40:40" x14ac:dyDescent="0.45">
      <c r="AN1021" s="2"/>
    </row>
    <row r="1022" spans="40:40" x14ac:dyDescent="0.45">
      <c r="AN1022" s="2"/>
    </row>
    <row r="1023" spans="40:40" x14ac:dyDescent="0.45">
      <c r="AN1023" s="2"/>
    </row>
    <row r="1024" spans="40:40" x14ac:dyDescent="0.45">
      <c r="AN1024" s="2"/>
    </row>
    <row r="1025" spans="40:40" x14ac:dyDescent="0.45">
      <c r="AN1025" s="2"/>
    </row>
    <row r="1026" spans="40:40" x14ac:dyDescent="0.45">
      <c r="AN1026" s="2"/>
    </row>
    <row r="1027" spans="40:40" x14ac:dyDescent="0.45">
      <c r="AN1027" s="2"/>
    </row>
    <row r="1028" spans="40:40" x14ac:dyDescent="0.45">
      <c r="AN1028" s="2"/>
    </row>
    <row r="1029" spans="40:40" x14ac:dyDescent="0.45">
      <c r="AN1029" s="2"/>
    </row>
    <row r="1030" spans="40:40" x14ac:dyDescent="0.45">
      <c r="AN1030" s="2"/>
    </row>
    <row r="1031" spans="40:40" x14ac:dyDescent="0.45">
      <c r="AN1031" s="2"/>
    </row>
    <row r="1032" spans="40:40" x14ac:dyDescent="0.45">
      <c r="AN1032" s="2"/>
    </row>
    <row r="1033" spans="40:40" x14ac:dyDescent="0.45">
      <c r="AN1033" s="2"/>
    </row>
    <row r="1034" spans="40:40" x14ac:dyDescent="0.45">
      <c r="AN1034" s="2"/>
    </row>
    <row r="1035" spans="40:40" x14ac:dyDescent="0.45">
      <c r="AN1035" s="2"/>
    </row>
    <row r="1036" spans="40:40" x14ac:dyDescent="0.45">
      <c r="AN1036" s="2"/>
    </row>
    <row r="1037" spans="40:40" x14ac:dyDescent="0.45">
      <c r="AN1037" s="2"/>
    </row>
    <row r="1038" spans="40:40" x14ac:dyDescent="0.45">
      <c r="AN1038" s="2"/>
    </row>
    <row r="1039" spans="40:40" x14ac:dyDescent="0.45">
      <c r="AN1039" s="2"/>
    </row>
    <row r="1040" spans="40:40" x14ac:dyDescent="0.45">
      <c r="AN1040" s="2"/>
    </row>
    <row r="1041" spans="40:40" x14ac:dyDescent="0.45">
      <c r="AN1041" s="2"/>
    </row>
    <row r="1042" spans="40:40" x14ac:dyDescent="0.45">
      <c r="AN1042" s="2"/>
    </row>
    <row r="1043" spans="40:40" x14ac:dyDescent="0.45">
      <c r="AN1043" s="2"/>
    </row>
    <row r="1044" spans="40:40" x14ac:dyDescent="0.45">
      <c r="AN1044" s="2"/>
    </row>
    <row r="1045" spans="40:40" x14ac:dyDescent="0.45">
      <c r="AN1045" s="2"/>
    </row>
    <row r="1046" spans="40:40" x14ac:dyDescent="0.45">
      <c r="AN1046" s="2"/>
    </row>
    <row r="1047" spans="40:40" x14ac:dyDescent="0.45">
      <c r="AN1047" s="2"/>
    </row>
    <row r="1048" spans="40:40" x14ac:dyDescent="0.45">
      <c r="AN1048" s="2"/>
    </row>
    <row r="1049" spans="40:40" x14ac:dyDescent="0.45">
      <c r="AN1049" s="2"/>
    </row>
    <row r="1050" spans="40:40" x14ac:dyDescent="0.45">
      <c r="AN1050" s="2"/>
    </row>
    <row r="1051" spans="40:40" x14ac:dyDescent="0.45">
      <c r="AN1051" s="2"/>
    </row>
    <row r="1052" spans="40:40" x14ac:dyDescent="0.45">
      <c r="AN1052" s="2"/>
    </row>
    <row r="1053" spans="40:40" x14ac:dyDescent="0.45">
      <c r="AN1053" s="2"/>
    </row>
    <row r="1054" spans="40:40" x14ac:dyDescent="0.45">
      <c r="AN1054" s="2"/>
    </row>
    <row r="1055" spans="40:40" x14ac:dyDescent="0.45">
      <c r="AN1055" s="2"/>
    </row>
    <row r="1056" spans="40:40" x14ac:dyDescent="0.45">
      <c r="AN1056" s="2"/>
    </row>
    <row r="1057" spans="40:40" x14ac:dyDescent="0.45">
      <c r="AN1057" s="2"/>
    </row>
    <row r="1058" spans="40:40" x14ac:dyDescent="0.45">
      <c r="AN1058" s="2"/>
    </row>
    <row r="1059" spans="40:40" x14ac:dyDescent="0.45">
      <c r="AN1059" s="2"/>
    </row>
    <row r="1060" spans="40:40" x14ac:dyDescent="0.45">
      <c r="AN1060" s="2"/>
    </row>
    <row r="1061" spans="40:40" x14ac:dyDescent="0.45">
      <c r="AN1061" s="2"/>
    </row>
    <row r="1062" spans="40:40" x14ac:dyDescent="0.45">
      <c r="AN1062" s="2"/>
    </row>
    <row r="1063" spans="40:40" x14ac:dyDescent="0.45">
      <c r="AN1063" s="2"/>
    </row>
    <row r="1064" spans="40:40" x14ac:dyDescent="0.45">
      <c r="AN1064" s="2"/>
    </row>
    <row r="1065" spans="40:40" x14ac:dyDescent="0.45">
      <c r="AN1065" s="2"/>
    </row>
    <row r="1066" spans="40:40" x14ac:dyDescent="0.45">
      <c r="AN1066" s="2"/>
    </row>
    <row r="1067" spans="40:40" x14ac:dyDescent="0.45">
      <c r="AN1067" s="2"/>
    </row>
    <row r="1068" spans="40:40" x14ac:dyDescent="0.45">
      <c r="AN1068" s="2"/>
    </row>
    <row r="1069" spans="40:40" x14ac:dyDescent="0.45">
      <c r="AN1069" s="2"/>
    </row>
    <row r="1070" spans="40:40" x14ac:dyDescent="0.45">
      <c r="AN1070" s="2"/>
    </row>
    <row r="1071" spans="40:40" x14ac:dyDescent="0.45">
      <c r="AN1071" s="2"/>
    </row>
    <row r="1072" spans="40:40" x14ac:dyDescent="0.45">
      <c r="AN1072" s="2"/>
    </row>
    <row r="1073" spans="40:40" x14ac:dyDescent="0.45">
      <c r="AN1073" s="2"/>
    </row>
    <row r="1074" spans="40:40" x14ac:dyDescent="0.45">
      <c r="AN1074" s="2"/>
    </row>
    <row r="1075" spans="40:40" x14ac:dyDescent="0.45">
      <c r="AN1075" s="2"/>
    </row>
    <row r="1076" spans="40:40" x14ac:dyDescent="0.45">
      <c r="AN1076" s="2"/>
    </row>
    <row r="1077" spans="40:40" x14ac:dyDescent="0.45">
      <c r="AN1077" s="2"/>
    </row>
    <row r="1078" spans="40:40" x14ac:dyDescent="0.45">
      <c r="AN1078" s="2"/>
    </row>
    <row r="1079" spans="40:40" x14ac:dyDescent="0.45">
      <c r="AN1079" s="2"/>
    </row>
    <row r="1080" spans="40:40" x14ac:dyDescent="0.45">
      <c r="AN1080" s="2"/>
    </row>
    <row r="1081" spans="40:40" x14ac:dyDescent="0.45">
      <c r="AN1081" s="2"/>
    </row>
    <row r="1082" spans="40:40" x14ac:dyDescent="0.45">
      <c r="AN1082" s="2"/>
    </row>
    <row r="1083" spans="40:40" x14ac:dyDescent="0.45">
      <c r="AN1083" s="2"/>
    </row>
    <row r="1084" spans="40:40" x14ac:dyDescent="0.45">
      <c r="AN1084" s="2"/>
    </row>
    <row r="1085" spans="40:40" x14ac:dyDescent="0.45">
      <c r="AN1085" s="2"/>
    </row>
    <row r="1086" spans="40:40" x14ac:dyDescent="0.45">
      <c r="AN1086" s="2"/>
    </row>
    <row r="1087" spans="40:40" x14ac:dyDescent="0.45">
      <c r="AN1087" s="2"/>
    </row>
    <row r="1088" spans="40:40" x14ac:dyDescent="0.45">
      <c r="AN1088" s="2"/>
    </row>
    <row r="1089" spans="40:40" x14ac:dyDescent="0.45">
      <c r="AN1089" s="2"/>
    </row>
    <row r="1090" spans="40:40" x14ac:dyDescent="0.45">
      <c r="AN1090" s="2"/>
    </row>
    <row r="1091" spans="40:40" x14ac:dyDescent="0.45">
      <c r="AN1091" s="2"/>
    </row>
    <row r="1092" spans="40:40" x14ac:dyDescent="0.45">
      <c r="AN1092" s="2"/>
    </row>
    <row r="1093" spans="40:40" x14ac:dyDescent="0.45">
      <c r="AN1093" s="2"/>
    </row>
    <row r="1094" spans="40:40" x14ac:dyDescent="0.45">
      <c r="AN1094" s="2"/>
    </row>
    <row r="1095" spans="40:40" x14ac:dyDescent="0.45">
      <c r="AN1095" s="2"/>
    </row>
    <row r="1096" spans="40:40" x14ac:dyDescent="0.45">
      <c r="AN1096" s="2"/>
    </row>
    <row r="1097" spans="40:40" x14ac:dyDescent="0.45">
      <c r="AN1097" s="2"/>
    </row>
    <row r="1098" spans="40:40" x14ac:dyDescent="0.45">
      <c r="AN1098" s="2"/>
    </row>
    <row r="1099" spans="40:40" x14ac:dyDescent="0.45">
      <c r="AN1099" s="2"/>
    </row>
    <row r="1100" spans="40:40" x14ac:dyDescent="0.45">
      <c r="AN1100" s="2"/>
    </row>
    <row r="1101" spans="40:40" x14ac:dyDescent="0.45">
      <c r="AN1101" s="2"/>
    </row>
    <row r="1102" spans="40:40" x14ac:dyDescent="0.45">
      <c r="AN1102" s="2"/>
    </row>
    <row r="1103" spans="40:40" x14ac:dyDescent="0.45">
      <c r="AN1103" s="2"/>
    </row>
    <row r="1104" spans="40:40" x14ac:dyDescent="0.45">
      <c r="AN1104" s="2"/>
    </row>
    <row r="1105" spans="40:40" x14ac:dyDescent="0.45">
      <c r="AN1105" s="2"/>
    </row>
    <row r="1106" spans="40:40" x14ac:dyDescent="0.45">
      <c r="AN1106" s="2"/>
    </row>
    <row r="1107" spans="40:40" x14ac:dyDescent="0.45">
      <c r="AN1107" s="2"/>
    </row>
    <row r="1108" spans="40:40" x14ac:dyDescent="0.45">
      <c r="AN1108" s="2"/>
    </row>
    <row r="1109" spans="40:40" x14ac:dyDescent="0.45">
      <c r="AN1109" s="2"/>
    </row>
    <row r="1110" spans="40:40" x14ac:dyDescent="0.45">
      <c r="AN1110" s="2"/>
    </row>
    <row r="1111" spans="40:40" x14ac:dyDescent="0.45">
      <c r="AN1111" s="2"/>
    </row>
    <row r="1112" spans="40:40" x14ac:dyDescent="0.45">
      <c r="AN1112" s="2"/>
    </row>
    <row r="1113" spans="40:40" x14ac:dyDescent="0.45">
      <c r="AN1113" s="2"/>
    </row>
    <row r="1114" spans="40:40" x14ac:dyDescent="0.45">
      <c r="AN1114" s="2"/>
    </row>
    <row r="1115" spans="40:40" x14ac:dyDescent="0.45">
      <c r="AN1115" s="2"/>
    </row>
    <row r="1116" spans="40:40" x14ac:dyDescent="0.45">
      <c r="AN1116" s="2"/>
    </row>
    <row r="1117" spans="40:40" x14ac:dyDescent="0.45">
      <c r="AN1117" s="2"/>
    </row>
    <row r="1118" spans="40:40" x14ac:dyDescent="0.45">
      <c r="AN1118" s="2"/>
    </row>
    <row r="1119" spans="40:40" x14ac:dyDescent="0.45">
      <c r="AN1119" s="2"/>
    </row>
    <row r="1120" spans="40:40" x14ac:dyDescent="0.45">
      <c r="AN1120" s="2"/>
    </row>
    <row r="1121" spans="40:40" x14ac:dyDescent="0.45">
      <c r="AN1121" s="2"/>
    </row>
    <row r="1122" spans="40:40" x14ac:dyDescent="0.45">
      <c r="AN1122" s="2"/>
    </row>
    <row r="1123" spans="40:40" x14ac:dyDescent="0.45">
      <c r="AN1123" s="2"/>
    </row>
    <row r="1124" spans="40:40" x14ac:dyDescent="0.45">
      <c r="AN1124" s="2"/>
    </row>
    <row r="1125" spans="40:40" x14ac:dyDescent="0.45">
      <c r="AN1125" s="2"/>
    </row>
    <row r="1126" spans="40:40" x14ac:dyDescent="0.45">
      <c r="AN1126" s="2"/>
    </row>
    <row r="1127" spans="40:40" x14ac:dyDescent="0.45">
      <c r="AN1127" s="2"/>
    </row>
    <row r="1128" spans="40:40" x14ac:dyDescent="0.45">
      <c r="AN1128" s="2"/>
    </row>
    <row r="1129" spans="40:40" x14ac:dyDescent="0.45">
      <c r="AN1129" s="2"/>
    </row>
    <row r="1130" spans="40:40" x14ac:dyDescent="0.45">
      <c r="AN1130" s="2"/>
    </row>
    <row r="1131" spans="40:40" x14ac:dyDescent="0.45">
      <c r="AN1131" s="2"/>
    </row>
    <row r="1132" spans="40:40" x14ac:dyDescent="0.45">
      <c r="AN1132" s="2"/>
    </row>
    <row r="1133" spans="40:40" x14ac:dyDescent="0.45">
      <c r="AN1133" s="2"/>
    </row>
    <row r="1134" spans="40:40" x14ac:dyDescent="0.45">
      <c r="AN1134" s="2"/>
    </row>
    <row r="1135" spans="40:40" x14ac:dyDescent="0.45">
      <c r="AN1135" s="2"/>
    </row>
    <row r="1136" spans="40:40" x14ac:dyDescent="0.45">
      <c r="AN1136" s="2"/>
    </row>
    <row r="1137" spans="40:40" x14ac:dyDescent="0.45">
      <c r="AN1137" s="2"/>
    </row>
    <row r="1138" spans="40:40" x14ac:dyDescent="0.45">
      <c r="AN1138" s="2"/>
    </row>
    <row r="1139" spans="40:40" x14ac:dyDescent="0.45">
      <c r="AN1139" s="2"/>
    </row>
    <row r="1140" spans="40:40" x14ac:dyDescent="0.45">
      <c r="AN1140" s="2"/>
    </row>
    <row r="1141" spans="40:40" x14ac:dyDescent="0.45">
      <c r="AN1141" s="2"/>
    </row>
    <row r="1142" spans="40:40" x14ac:dyDescent="0.45">
      <c r="AN1142" s="2"/>
    </row>
    <row r="1143" spans="40:40" x14ac:dyDescent="0.45">
      <c r="AN1143" s="2"/>
    </row>
    <row r="1144" spans="40:40" x14ac:dyDescent="0.45">
      <c r="AN1144" s="2"/>
    </row>
    <row r="1145" spans="40:40" x14ac:dyDescent="0.45">
      <c r="AN1145" s="2"/>
    </row>
    <row r="1146" spans="40:40" x14ac:dyDescent="0.45">
      <c r="AN1146" s="2"/>
    </row>
    <row r="1147" spans="40:40" x14ac:dyDescent="0.45">
      <c r="AN1147" s="2"/>
    </row>
    <row r="1148" spans="40:40" x14ac:dyDescent="0.45">
      <c r="AN1148" s="2"/>
    </row>
    <row r="1149" spans="40:40" x14ac:dyDescent="0.45">
      <c r="AN1149" s="2"/>
    </row>
    <row r="1150" spans="40:40" x14ac:dyDescent="0.45">
      <c r="AN1150" s="2"/>
    </row>
    <row r="1151" spans="40:40" x14ac:dyDescent="0.45">
      <c r="AN1151" s="2"/>
    </row>
    <row r="1152" spans="40:40" x14ac:dyDescent="0.45">
      <c r="AN1152" s="2"/>
    </row>
    <row r="1153" spans="40:40" x14ac:dyDescent="0.45">
      <c r="AN1153" s="2"/>
    </row>
    <row r="1154" spans="40:40" x14ac:dyDescent="0.45">
      <c r="AN1154" s="2"/>
    </row>
    <row r="1155" spans="40:40" x14ac:dyDescent="0.45">
      <c r="AN1155" s="2"/>
    </row>
    <row r="1156" spans="40:40" x14ac:dyDescent="0.45">
      <c r="AN1156" s="2"/>
    </row>
    <row r="1157" spans="40:40" x14ac:dyDescent="0.45">
      <c r="AN1157" s="2"/>
    </row>
    <row r="1158" spans="40:40" x14ac:dyDescent="0.45">
      <c r="AN1158" s="2"/>
    </row>
    <row r="1159" spans="40:40" x14ac:dyDescent="0.45">
      <c r="AN1159" s="2"/>
    </row>
    <row r="1160" spans="40:40" x14ac:dyDescent="0.45">
      <c r="AN1160" s="2"/>
    </row>
    <row r="1161" spans="40:40" x14ac:dyDescent="0.45">
      <c r="AN1161" s="2"/>
    </row>
    <row r="1162" spans="40:40" x14ac:dyDescent="0.45">
      <c r="AN1162" s="2"/>
    </row>
    <row r="1163" spans="40:40" x14ac:dyDescent="0.45">
      <c r="AN1163" s="2"/>
    </row>
    <row r="1164" spans="40:40" x14ac:dyDescent="0.45">
      <c r="AN1164" s="2"/>
    </row>
    <row r="1165" spans="40:40" x14ac:dyDescent="0.45">
      <c r="AN1165" s="2"/>
    </row>
    <row r="1166" spans="40:40" x14ac:dyDescent="0.45">
      <c r="AN1166" s="2"/>
    </row>
    <row r="1167" spans="40:40" x14ac:dyDescent="0.45">
      <c r="AN1167" s="2"/>
    </row>
    <row r="1168" spans="40:40" x14ac:dyDescent="0.45">
      <c r="AN1168" s="2"/>
    </row>
    <row r="1169" spans="40:40" x14ac:dyDescent="0.45">
      <c r="AN1169" s="2"/>
    </row>
    <row r="1170" spans="40:40" x14ac:dyDescent="0.45">
      <c r="AN1170" s="2"/>
    </row>
    <row r="1171" spans="40:40" x14ac:dyDescent="0.45">
      <c r="AN1171" s="2"/>
    </row>
    <row r="1172" spans="40:40" x14ac:dyDescent="0.45">
      <c r="AN1172" s="2"/>
    </row>
    <row r="1173" spans="40:40" x14ac:dyDescent="0.45">
      <c r="AN1173" s="2"/>
    </row>
    <row r="1174" spans="40:40" x14ac:dyDescent="0.45">
      <c r="AN1174" s="2"/>
    </row>
    <row r="1175" spans="40:40" x14ac:dyDescent="0.45">
      <c r="AN1175" s="2"/>
    </row>
    <row r="1176" spans="40:40" x14ac:dyDescent="0.45">
      <c r="AN1176" s="2"/>
    </row>
    <row r="1177" spans="40:40" x14ac:dyDescent="0.45">
      <c r="AN1177" s="2"/>
    </row>
    <row r="1178" spans="40:40" x14ac:dyDescent="0.45">
      <c r="AN1178" s="2"/>
    </row>
    <row r="1179" spans="40:40" x14ac:dyDescent="0.45">
      <c r="AN1179" s="2"/>
    </row>
    <row r="1180" spans="40:40" x14ac:dyDescent="0.45">
      <c r="AN1180" s="2"/>
    </row>
    <row r="1181" spans="40:40" x14ac:dyDescent="0.45">
      <c r="AN1181" s="2"/>
    </row>
    <row r="1182" spans="40:40" x14ac:dyDescent="0.45">
      <c r="AN1182" s="2"/>
    </row>
    <row r="1183" spans="40:40" x14ac:dyDescent="0.45">
      <c r="AN1183" s="2"/>
    </row>
    <row r="1184" spans="40:40" x14ac:dyDescent="0.45">
      <c r="AN1184" s="2"/>
    </row>
    <row r="1185" spans="40:40" x14ac:dyDescent="0.45">
      <c r="AN1185" s="2"/>
    </row>
    <row r="1186" spans="40:40" x14ac:dyDescent="0.45">
      <c r="AN1186" s="2"/>
    </row>
    <row r="1187" spans="40:40" x14ac:dyDescent="0.45">
      <c r="AN1187" s="2"/>
    </row>
    <row r="1188" spans="40:40" x14ac:dyDescent="0.45">
      <c r="AN1188" s="2"/>
    </row>
    <row r="1189" spans="40:40" x14ac:dyDescent="0.45">
      <c r="AN1189" s="2"/>
    </row>
    <row r="1190" spans="40:40" x14ac:dyDescent="0.45">
      <c r="AN1190" s="2"/>
    </row>
    <row r="1191" spans="40:40" x14ac:dyDescent="0.45">
      <c r="AN1191" s="2"/>
    </row>
    <row r="1192" spans="40:40" x14ac:dyDescent="0.45">
      <c r="AN1192" s="2"/>
    </row>
    <row r="1193" spans="40:40" x14ac:dyDescent="0.45">
      <c r="AN1193" s="2"/>
    </row>
    <row r="1194" spans="40:40" x14ac:dyDescent="0.45">
      <c r="AN1194" s="2"/>
    </row>
    <row r="1195" spans="40:40" x14ac:dyDescent="0.45">
      <c r="AN1195" s="2"/>
    </row>
    <row r="1196" spans="40:40" x14ac:dyDescent="0.45">
      <c r="AN1196" s="2"/>
    </row>
    <row r="1197" spans="40:40" x14ac:dyDescent="0.45">
      <c r="AN1197" s="2"/>
    </row>
    <row r="1198" spans="40:40" x14ac:dyDescent="0.45">
      <c r="AN1198" s="2"/>
    </row>
    <row r="1199" spans="40:40" x14ac:dyDescent="0.45">
      <c r="AN1199" s="2"/>
    </row>
    <row r="1200" spans="40:40" x14ac:dyDescent="0.45">
      <c r="AN1200" s="2"/>
    </row>
    <row r="1201" spans="40:40" x14ac:dyDescent="0.45">
      <c r="AN1201" s="2"/>
    </row>
    <row r="1202" spans="40:40" x14ac:dyDescent="0.45">
      <c r="AN1202" s="2"/>
    </row>
    <row r="1203" spans="40:40" x14ac:dyDescent="0.45">
      <c r="AN1203" s="2"/>
    </row>
    <row r="1204" spans="40:40" x14ac:dyDescent="0.45">
      <c r="AN1204" s="2"/>
    </row>
    <row r="1205" spans="40:40" x14ac:dyDescent="0.45">
      <c r="AN1205" s="2"/>
    </row>
    <row r="1206" spans="40:40" x14ac:dyDescent="0.45">
      <c r="AN1206" s="2"/>
    </row>
    <row r="1207" spans="40:40" x14ac:dyDescent="0.45">
      <c r="AN1207" s="2"/>
    </row>
    <row r="1208" spans="40:40" x14ac:dyDescent="0.45">
      <c r="AN1208" s="2"/>
    </row>
    <row r="1209" spans="40:40" x14ac:dyDescent="0.45">
      <c r="AN1209" s="2"/>
    </row>
    <row r="1210" spans="40:40" x14ac:dyDescent="0.45">
      <c r="AN1210" s="2"/>
    </row>
    <row r="1211" spans="40:40" x14ac:dyDescent="0.45">
      <c r="AN1211" s="2"/>
    </row>
    <row r="1212" spans="40:40" x14ac:dyDescent="0.45">
      <c r="AN1212" s="2"/>
    </row>
    <row r="1213" spans="40:40" x14ac:dyDescent="0.45">
      <c r="AN1213" s="2"/>
    </row>
    <row r="1214" spans="40:40" x14ac:dyDescent="0.45">
      <c r="AN1214" s="2"/>
    </row>
    <row r="1215" spans="40:40" x14ac:dyDescent="0.45">
      <c r="AN1215" s="2"/>
    </row>
    <row r="1216" spans="40:40" x14ac:dyDescent="0.45">
      <c r="AN1216" s="2"/>
    </row>
    <row r="1217" spans="40:40" x14ac:dyDescent="0.45">
      <c r="AN1217" s="2"/>
    </row>
    <row r="1218" spans="40:40" x14ac:dyDescent="0.45">
      <c r="AN1218" s="2"/>
    </row>
    <row r="1219" spans="40:40" x14ac:dyDescent="0.45">
      <c r="AN1219" s="2"/>
    </row>
    <row r="1220" spans="40:40" x14ac:dyDescent="0.45">
      <c r="AN1220" s="2"/>
    </row>
    <row r="1221" spans="40:40" x14ac:dyDescent="0.45">
      <c r="AN1221" s="2"/>
    </row>
    <row r="1222" spans="40:40" x14ac:dyDescent="0.45">
      <c r="AN1222" s="2"/>
    </row>
    <row r="1223" spans="40:40" x14ac:dyDescent="0.45">
      <c r="AN1223" s="2"/>
    </row>
    <row r="1224" spans="40:40" x14ac:dyDescent="0.45">
      <c r="AN1224" s="2"/>
    </row>
    <row r="1225" spans="40:40" x14ac:dyDescent="0.45">
      <c r="AN1225" s="2"/>
    </row>
    <row r="1226" spans="40:40" x14ac:dyDescent="0.45">
      <c r="AN1226" s="2"/>
    </row>
    <row r="1227" spans="40:40" x14ac:dyDescent="0.45">
      <c r="AN1227" s="2"/>
    </row>
    <row r="1228" spans="40:40" x14ac:dyDescent="0.45">
      <c r="AN1228" s="2"/>
    </row>
    <row r="1229" spans="40:40" x14ac:dyDescent="0.45">
      <c r="AN1229" s="2"/>
    </row>
    <row r="1230" spans="40:40" x14ac:dyDescent="0.45">
      <c r="AN1230" s="2"/>
    </row>
    <row r="1231" spans="40:40" x14ac:dyDescent="0.45">
      <c r="AN1231" s="2"/>
    </row>
    <row r="1232" spans="40:40" x14ac:dyDescent="0.45">
      <c r="AN1232" s="2"/>
    </row>
    <row r="1233" spans="40:40" x14ac:dyDescent="0.45">
      <c r="AN1233" s="2"/>
    </row>
    <row r="1234" spans="40:40" x14ac:dyDescent="0.45">
      <c r="AN1234" s="2"/>
    </row>
    <row r="1235" spans="40:40" x14ac:dyDescent="0.45">
      <c r="AN1235" s="2"/>
    </row>
    <row r="1236" spans="40:40" x14ac:dyDescent="0.45">
      <c r="AN1236" s="2"/>
    </row>
    <row r="1237" spans="40:40" x14ac:dyDescent="0.45">
      <c r="AN1237" s="2"/>
    </row>
    <row r="1238" spans="40:40" x14ac:dyDescent="0.45">
      <c r="AN1238" s="2"/>
    </row>
    <row r="1239" spans="40:40" x14ac:dyDescent="0.45">
      <c r="AN1239" s="2"/>
    </row>
    <row r="1240" spans="40:40" x14ac:dyDescent="0.45">
      <c r="AN1240" s="2"/>
    </row>
    <row r="1241" spans="40:40" x14ac:dyDescent="0.45">
      <c r="AN1241" s="2"/>
    </row>
    <row r="1242" spans="40:40" x14ac:dyDescent="0.45">
      <c r="AN1242" s="2"/>
    </row>
    <row r="1243" spans="40:40" x14ac:dyDescent="0.45">
      <c r="AN1243" s="2"/>
    </row>
    <row r="1244" spans="40:40" x14ac:dyDescent="0.45">
      <c r="AN1244" s="2"/>
    </row>
    <row r="1245" spans="40:40" x14ac:dyDescent="0.45">
      <c r="AN1245" s="2"/>
    </row>
    <row r="1246" spans="40:40" x14ac:dyDescent="0.45">
      <c r="AN1246" s="2"/>
    </row>
    <row r="1247" spans="40:40" x14ac:dyDescent="0.45">
      <c r="AN1247" s="2"/>
    </row>
    <row r="1248" spans="40:40" x14ac:dyDescent="0.45">
      <c r="AN1248" s="2"/>
    </row>
    <row r="1249" spans="40:40" x14ac:dyDescent="0.45">
      <c r="AN1249" s="2"/>
    </row>
    <row r="1250" spans="40:40" x14ac:dyDescent="0.45">
      <c r="AN1250" s="2"/>
    </row>
    <row r="1251" spans="40:40" x14ac:dyDescent="0.45">
      <c r="AN1251" s="2"/>
    </row>
    <row r="1252" spans="40:40" x14ac:dyDescent="0.45">
      <c r="AN1252" s="2"/>
    </row>
    <row r="1253" spans="40:40" x14ac:dyDescent="0.45">
      <c r="AN1253" s="2"/>
    </row>
    <row r="1254" spans="40:40" x14ac:dyDescent="0.45">
      <c r="AN1254" s="2"/>
    </row>
    <row r="1255" spans="40:40" x14ac:dyDescent="0.45">
      <c r="AN1255" s="2"/>
    </row>
    <row r="1256" spans="40:40" x14ac:dyDescent="0.45">
      <c r="AN1256" s="2"/>
    </row>
    <row r="1257" spans="40:40" x14ac:dyDescent="0.45">
      <c r="AN1257" s="2"/>
    </row>
    <row r="1258" spans="40:40" x14ac:dyDescent="0.45">
      <c r="AN1258" s="2"/>
    </row>
    <row r="1259" spans="40:40" x14ac:dyDescent="0.45">
      <c r="AN1259" s="2"/>
    </row>
    <row r="1260" spans="40:40" x14ac:dyDescent="0.45">
      <c r="AN1260" s="2"/>
    </row>
    <row r="1261" spans="40:40" x14ac:dyDescent="0.45">
      <c r="AN1261" s="2"/>
    </row>
    <row r="1262" spans="40:40" x14ac:dyDescent="0.45">
      <c r="AN1262" s="2"/>
    </row>
    <row r="1263" spans="40:40" x14ac:dyDescent="0.45">
      <c r="AN1263" s="2"/>
    </row>
    <row r="1264" spans="40:40" x14ac:dyDescent="0.45">
      <c r="AN1264" s="2"/>
    </row>
    <row r="1265" spans="40:40" x14ac:dyDescent="0.45">
      <c r="AN1265" s="2"/>
    </row>
    <row r="1266" spans="40:40" x14ac:dyDescent="0.45">
      <c r="AN1266" s="2"/>
    </row>
    <row r="1267" spans="40:40" x14ac:dyDescent="0.45">
      <c r="AN1267" s="2"/>
    </row>
    <row r="1268" spans="40:40" x14ac:dyDescent="0.45">
      <c r="AN1268" s="2"/>
    </row>
    <row r="1269" spans="40:40" x14ac:dyDescent="0.45">
      <c r="AN1269" s="2"/>
    </row>
    <row r="1270" spans="40:40" x14ac:dyDescent="0.45">
      <c r="AN1270" s="2"/>
    </row>
    <row r="1271" spans="40:40" x14ac:dyDescent="0.45">
      <c r="AN1271" s="2"/>
    </row>
    <row r="1272" spans="40:40" x14ac:dyDescent="0.45">
      <c r="AN1272" s="2"/>
    </row>
    <row r="1273" spans="40:40" x14ac:dyDescent="0.45">
      <c r="AN1273" s="2"/>
    </row>
    <row r="1274" spans="40:40" x14ac:dyDescent="0.45">
      <c r="AN1274" s="2"/>
    </row>
    <row r="1275" spans="40:40" x14ac:dyDescent="0.45">
      <c r="AN1275" s="2"/>
    </row>
    <row r="1276" spans="40:40" x14ac:dyDescent="0.45">
      <c r="AN1276" s="2"/>
    </row>
    <row r="1277" spans="40:40" x14ac:dyDescent="0.45">
      <c r="AN1277" s="2"/>
    </row>
    <row r="1278" spans="40:40" x14ac:dyDescent="0.45">
      <c r="AN1278" s="2"/>
    </row>
    <row r="1279" spans="40:40" x14ac:dyDescent="0.45">
      <c r="AN1279" s="2"/>
    </row>
    <row r="1280" spans="40:40" x14ac:dyDescent="0.45">
      <c r="AN1280" s="2"/>
    </row>
    <row r="1281" spans="40:40" x14ac:dyDescent="0.45">
      <c r="AN1281" s="2"/>
    </row>
    <row r="1282" spans="40:40" x14ac:dyDescent="0.45">
      <c r="AN1282" s="2"/>
    </row>
    <row r="1283" spans="40:40" x14ac:dyDescent="0.45">
      <c r="AN1283" s="2"/>
    </row>
    <row r="1284" spans="40:40" x14ac:dyDescent="0.45">
      <c r="AN1284" s="2"/>
    </row>
    <row r="1285" spans="40:40" x14ac:dyDescent="0.45">
      <c r="AN1285" s="2"/>
    </row>
    <row r="1286" spans="40:40" x14ac:dyDescent="0.45">
      <c r="AN1286" s="2"/>
    </row>
    <row r="1287" spans="40:40" x14ac:dyDescent="0.45">
      <c r="AN1287" s="2"/>
    </row>
    <row r="1288" spans="40:40" x14ac:dyDescent="0.45">
      <c r="AN1288" s="2"/>
    </row>
    <row r="1289" spans="40:40" x14ac:dyDescent="0.45">
      <c r="AN1289" s="2"/>
    </row>
    <row r="1290" spans="40:40" x14ac:dyDescent="0.45">
      <c r="AN1290" s="2"/>
    </row>
    <row r="1291" spans="40:40" x14ac:dyDescent="0.45">
      <c r="AN1291" s="2"/>
    </row>
    <row r="1292" spans="40:40" x14ac:dyDescent="0.45">
      <c r="AN1292" s="2"/>
    </row>
    <row r="1293" spans="40:40" x14ac:dyDescent="0.45">
      <c r="AN1293" s="2"/>
    </row>
    <row r="1294" spans="40:40" x14ac:dyDescent="0.45">
      <c r="AN1294" s="2"/>
    </row>
    <row r="1295" spans="40:40" x14ac:dyDescent="0.45">
      <c r="AN1295" s="2"/>
    </row>
    <row r="1296" spans="40:40" x14ac:dyDescent="0.45">
      <c r="AN1296" s="2"/>
    </row>
    <row r="1297" spans="40:40" x14ac:dyDescent="0.45">
      <c r="AN1297" s="2"/>
    </row>
    <row r="1298" spans="40:40" x14ac:dyDescent="0.45">
      <c r="AN1298" s="2"/>
    </row>
    <row r="1299" spans="40:40" x14ac:dyDescent="0.45">
      <c r="AN1299" s="2"/>
    </row>
    <row r="1300" spans="40:40" x14ac:dyDescent="0.45">
      <c r="AN1300" s="2"/>
    </row>
    <row r="1301" spans="40:40" x14ac:dyDescent="0.45">
      <c r="AN1301" s="2"/>
    </row>
    <row r="1302" spans="40:40" x14ac:dyDescent="0.45">
      <c r="AN1302" s="2"/>
    </row>
    <row r="1303" spans="40:40" x14ac:dyDescent="0.45">
      <c r="AN1303" s="2"/>
    </row>
    <row r="1304" spans="40:40" x14ac:dyDescent="0.45">
      <c r="AN1304" s="2"/>
    </row>
    <row r="1305" spans="40:40" x14ac:dyDescent="0.45">
      <c r="AN1305" s="2"/>
    </row>
    <row r="1306" spans="40:40" x14ac:dyDescent="0.45">
      <c r="AN1306" s="2"/>
    </row>
    <row r="1307" spans="40:40" x14ac:dyDescent="0.45">
      <c r="AN1307" s="2"/>
    </row>
    <row r="1308" spans="40:40" x14ac:dyDescent="0.45">
      <c r="AN1308" s="2"/>
    </row>
    <row r="1309" spans="40:40" x14ac:dyDescent="0.45">
      <c r="AN1309" s="2"/>
    </row>
    <row r="1310" spans="40:40" x14ac:dyDescent="0.45">
      <c r="AN1310" s="2"/>
    </row>
    <row r="1311" spans="40:40" x14ac:dyDescent="0.45">
      <c r="AN1311" s="2"/>
    </row>
    <row r="1312" spans="40:40" x14ac:dyDescent="0.45">
      <c r="AN1312" s="2"/>
    </row>
    <row r="1313" spans="40:40" x14ac:dyDescent="0.45">
      <c r="AN1313" s="2"/>
    </row>
    <row r="1314" spans="40:40" x14ac:dyDescent="0.45">
      <c r="AN1314" s="2"/>
    </row>
    <row r="1315" spans="40:40" x14ac:dyDescent="0.45">
      <c r="AN1315" s="2"/>
    </row>
    <row r="1316" spans="40:40" x14ac:dyDescent="0.45">
      <c r="AN1316" s="2"/>
    </row>
    <row r="1317" spans="40:40" x14ac:dyDescent="0.45">
      <c r="AN1317" s="2"/>
    </row>
    <row r="1318" spans="40:40" x14ac:dyDescent="0.45">
      <c r="AN1318" s="2"/>
    </row>
    <row r="1319" spans="40:40" x14ac:dyDescent="0.45">
      <c r="AN1319" s="2"/>
    </row>
    <row r="1320" spans="40:40" x14ac:dyDescent="0.45">
      <c r="AN1320" s="2"/>
    </row>
    <row r="1321" spans="40:40" x14ac:dyDescent="0.45">
      <c r="AN1321" s="2"/>
    </row>
    <row r="1322" spans="40:40" x14ac:dyDescent="0.45">
      <c r="AN1322" s="2"/>
    </row>
    <row r="1323" spans="40:40" x14ac:dyDescent="0.45">
      <c r="AN1323" s="2"/>
    </row>
    <row r="1324" spans="40:40" x14ac:dyDescent="0.45">
      <c r="AN1324" s="2"/>
    </row>
    <row r="1325" spans="40:40" x14ac:dyDescent="0.45">
      <c r="AN1325" s="2"/>
    </row>
    <row r="1326" spans="40:40" x14ac:dyDescent="0.45">
      <c r="AN1326" s="2"/>
    </row>
    <row r="1327" spans="40:40" x14ac:dyDescent="0.45">
      <c r="AN1327" s="2"/>
    </row>
    <row r="1328" spans="40:40" x14ac:dyDescent="0.45">
      <c r="AN1328" s="2"/>
    </row>
    <row r="1329" spans="40:40" x14ac:dyDescent="0.45">
      <c r="AN1329" s="2"/>
    </row>
    <row r="1330" spans="40:40" x14ac:dyDescent="0.45">
      <c r="AN1330" s="2"/>
    </row>
    <row r="1331" spans="40:40" x14ac:dyDescent="0.45">
      <c r="AN1331" s="2"/>
    </row>
    <row r="1332" spans="40:40" x14ac:dyDescent="0.45">
      <c r="AN1332" s="2"/>
    </row>
    <row r="1333" spans="40:40" x14ac:dyDescent="0.45">
      <c r="AN1333" s="2"/>
    </row>
    <row r="1334" spans="40:40" x14ac:dyDescent="0.45">
      <c r="AN1334" s="2"/>
    </row>
    <row r="1335" spans="40:40" x14ac:dyDescent="0.45">
      <c r="AN1335" s="2"/>
    </row>
    <row r="1336" spans="40:40" x14ac:dyDescent="0.45">
      <c r="AN1336" s="2"/>
    </row>
    <row r="1337" spans="40:40" x14ac:dyDescent="0.45">
      <c r="AN1337" s="2"/>
    </row>
    <row r="1338" spans="40:40" x14ac:dyDescent="0.45">
      <c r="AN1338" s="2"/>
    </row>
    <row r="1339" spans="40:40" x14ac:dyDescent="0.45">
      <c r="AN1339" s="2"/>
    </row>
    <row r="1340" spans="40:40" x14ac:dyDescent="0.45">
      <c r="AN1340" s="2"/>
    </row>
    <row r="1341" spans="40:40" x14ac:dyDescent="0.45">
      <c r="AN1341" s="2"/>
    </row>
    <row r="1342" spans="40:40" x14ac:dyDescent="0.45">
      <c r="AN1342" s="2"/>
    </row>
    <row r="1343" spans="40:40" x14ac:dyDescent="0.45">
      <c r="AN1343" s="2"/>
    </row>
    <row r="1344" spans="40:40" x14ac:dyDescent="0.45">
      <c r="AN1344" s="2"/>
    </row>
    <row r="1345" spans="40:40" x14ac:dyDescent="0.45">
      <c r="AN1345" s="2"/>
    </row>
    <row r="1346" spans="40:40" x14ac:dyDescent="0.45">
      <c r="AN1346" s="2"/>
    </row>
    <row r="1347" spans="40:40" x14ac:dyDescent="0.45">
      <c r="AN1347" s="2"/>
    </row>
    <row r="1348" spans="40:40" x14ac:dyDescent="0.45">
      <c r="AN1348" s="2"/>
    </row>
    <row r="1349" spans="40:40" x14ac:dyDescent="0.45">
      <c r="AN1349" s="2"/>
    </row>
    <row r="1350" spans="40:40" x14ac:dyDescent="0.45">
      <c r="AN1350" s="2"/>
    </row>
    <row r="1351" spans="40:40" x14ac:dyDescent="0.45">
      <c r="AN1351" s="2"/>
    </row>
    <row r="1352" spans="40:40" x14ac:dyDescent="0.45">
      <c r="AN1352" s="2"/>
    </row>
    <row r="1353" spans="40:40" x14ac:dyDescent="0.45">
      <c r="AN1353" s="2"/>
    </row>
    <row r="1354" spans="40:40" x14ac:dyDescent="0.45">
      <c r="AN1354" s="2"/>
    </row>
    <row r="1355" spans="40:40" x14ac:dyDescent="0.45">
      <c r="AN1355" s="2"/>
    </row>
    <row r="1356" spans="40:40" x14ac:dyDescent="0.45">
      <c r="AN1356" s="2"/>
    </row>
    <row r="1357" spans="40:40" x14ac:dyDescent="0.45">
      <c r="AN1357" s="2"/>
    </row>
    <row r="1358" spans="40:40" x14ac:dyDescent="0.45">
      <c r="AN1358" s="2"/>
    </row>
    <row r="1359" spans="40:40" x14ac:dyDescent="0.45">
      <c r="AN1359" s="2"/>
    </row>
    <row r="1360" spans="40:40" x14ac:dyDescent="0.45">
      <c r="AN1360" s="2"/>
    </row>
    <row r="1361" spans="40:40" x14ac:dyDescent="0.45">
      <c r="AN1361" s="2"/>
    </row>
    <row r="1362" spans="40:40" x14ac:dyDescent="0.45">
      <c r="AN1362" s="2"/>
    </row>
    <row r="1363" spans="40:40" x14ac:dyDescent="0.45">
      <c r="AN1363" s="2"/>
    </row>
    <row r="1364" spans="40:40" x14ac:dyDescent="0.45">
      <c r="AN1364" s="2"/>
    </row>
    <row r="1365" spans="40:40" x14ac:dyDescent="0.45">
      <c r="AN1365" s="2"/>
    </row>
    <row r="1366" spans="40:40" x14ac:dyDescent="0.45">
      <c r="AN1366" s="2"/>
    </row>
    <row r="1367" spans="40:40" x14ac:dyDescent="0.45">
      <c r="AN1367" s="2"/>
    </row>
    <row r="1368" spans="40:40" x14ac:dyDescent="0.45">
      <c r="AN1368" s="2"/>
    </row>
    <row r="1369" spans="40:40" x14ac:dyDescent="0.45">
      <c r="AN1369" s="2"/>
    </row>
    <row r="1370" spans="40:40" x14ac:dyDescent="0.45">
      <c r="AN1370" s="2"/>
    </row>
    <row r="1371" spans="40:40" x14ac:dyDescent="0.45">
      <c r="AN1371" s="2"/>
    </row>
    <row r="1372" spans="40:40" x14ac:dyDescent="0.45">
      <c r="AN1372" s="2"/>
    </row>
    <row r="1373" spans="40:40" x14ac:dyDescent="0.45">
      <c r="AN1373" s="2"/>
    </row>
    <row r="1374" spans="40:40" x14ac:dyDescent="0.45">
      <c r="AN1374" s="2"/>
    </row>
    <row r="1375" spans="40:40" x14ac:dyDescent="0.45">
      <c r="AN1375" s="2"/>
    </row>
    <row r="1376" spans="40:40" x14ac:dyDescent="0.45">
      <c r="AN1376" s="2"/>
    </row>
    <row r="1377" spans="40:40" x14ac:dyDescent="0.45">
      <c r="AN1377" s="2"/>
    </row>
    <row r="1378" spans="40:40" x14ac:dyDescent="0.45">
      <c r="AN1378" s="2"/>
    </row>
    <row r="1379" spans="40:40" x14ac:dyDescent="0.45">
      <c r="AN1379" s="2"/>
    </row>
    <row r="1380" spans="40:40" x14ac:dyDescent="0.45">
      <c r="AN1380" s="2"/>
    </row>
    <row r="1381" spans="40:40" x14ac:dyDescent="0.45">
      <c r="AN1381" s="2"/>
    </row>
    <row r="1382" spans="40:40" x14ac:dyDescent="0.45">
      <c r="AN1382" s="2"/>
    </row>
    <row r="1383" spans="40:40" x14ac:dyDescent="0.45">
      <c r="AN1383" s="2"/>
    </row>
    <row r="1384" spans="40:40" x14ac:dyDescent="0.45">
      <c r="AN1384" s="2"/>
    </row>
    <row r="1385" spans="40:40" x14ac:dyDescent="0.45">
      <c r="AN1385" s="2"/>
    </row>
    <row r="1386" spans="40:40" x14ac:dyDescent="0.45">
      <c r="AN1386" s="2"/>
    </row>
    <row r="1387" spans="40:40" x14ac:dyDescent="0.45">
      <c r="AN1387" s="2"/>
    </row>
    <row r="1388" spans="40:40" x14ac:dyDescent="0.45">
      <c r="AN1388" s="2"/>
    </row>
    <row r="1389" spans="40:40" x14ac:dyDescent="0.45">
      <c r="AN1389" s="2"/>
    </row>
    <row r="1390" spans="40:40" x14ac:dyDescent="0.45">
      <c r="AN1390" s="2"/>
    </row>
    <row r="1391" spans="40:40" x14ac:dyDescent="0.45">
      <c r="AN1391" s="2"/>
    </row>
    <row r="1392" spans="40:40" x14ac:dyDescent="0.45">
      <c r="AN1392" s="2"/>
    </row>
    <row r="1393" spans="40:40" x14ac:dyDescent="0.45">
      <c r="AN1393" s="2"/>
    </row>
    <row r="1394" spans="40:40" x14ac:dyDescent="0.45">
      <c r="AN1394" s="2"/>
    </row>
    <row r="1395" spans="40:40" x14ac:dyDescent="0.45">
      <c r="AN1395" s="2"/>
    </row>
    <row r="1396" spans="40:40" x14ac:dyDescent="0.45">
      <c r="AN1396" s="2"/>
    </row>
    <row r="1397" spans="40:40" x14ac:dyDescent="0.45">
      <c r="AN1397" s="2"/>
    </row>
    <row r="1398" spans="40:40" x14ac:dyDescent="0.45">
      <c r="AN1398" s="2"/>
    </row>
    <row r="1399" spans="40:40" x14ac:dyDescent="0.45">
      <c r="AN1399" s="2"/>
    </row>
    <row r="1400" spans="40:40" x14ac:dyDescent="0.45">
      <c r="AN1400" s="2"/>
    </row>
    <row r="1401" spans="40:40" x14ac:dyDescent="0.45">
      <c r="AN1401" s="2"/>
    </row>
    <row r="1402" spans="40:40" x14ac:dyDescent="0.45">
      <c r="AN1402" s="2"/>
    </row>
    <row r="1403" spans="40:40" x14ac:dyDescent="0.45">
      <c r="AN1403" s="2"/>
    </row>
    <row r="1404" spans="40:40" x14ac:dyDescent="0.45">
      <c r="AN1404" s="2"/>
    </row>
    <row r="1405" spans="40:40" x14ac:dyDescent="0.45">
      <c r="AN1405" s="2"/>
    </row>
    <row r="1406" spans="40:40" x14ac:dyDescent="0.45">
      <c r="AN1406" s="2"/>
    </row>
    <row r="1407" spans="40:40" x14ac:dyDescent="0.45">
      <c r="AN1407" s="2"/>
    </row>
    <row r="1408" spans="40:40" x14ac:dyDescent="0.45">
      <c r="AN1408" s="2"/>
    </row>
    <row r="1409" spans="40:40" x14ac:dyDescent="0.45">
      <c r="AN1409" s="2"/>
    </row>
    <row r="1410" spans="40:40" x14ac:dyDescent="0.45">
      <c r="AN1410" s="2"/>
    </row>
    <row r="1411" spans="40:40" x14ac:dyDescent="0.45">
      <c r="AN1411" s="2"/>
    </row>
    <row r="1412" spans="40:40" x14ac:dyDescent="0.45">
      <c r="AN1412" s="2"/>
    </row>
    <row r="1413" spans="40:40" x14ac:dyDescent="0.45">
      <c r="AN1413" s="2"/>
    </row>
    <row r="1414" spans="40:40" x14ac:dyDescent="0.45">
      <c r="AN1414" s="2"/>
    </row>
    <row r="1415" spans="40:40" x14ac:dyDescent="0.45">
      <c r="AN1415" s="2"/>
    </row>
    <row r="1416" spans="40:40" x14ac:dyDescent="0.45">
      <c r="AN1416" s="2"/>
    </row>
    <row r="1417" spans="40:40" x14ac:dyDescent="0.45">
      <c r="AN1417" s="2"/>
    </row>
    <row r="1418" spans="40:40" x14ac:dyDescent="0.45">
      <c r="AN1418" s="2"/>
    </row>
    <row r="1419" spans="40:40" x14ac:dyDescent="0.45">
      <c r="AN1419" s="2"/>
    </row>
    <row r="1420" spans="40:40" x14ac:dyDescent="0.45">
      <c r="AN1420" s="2"/>
    </row>
    <row r="1421" spans="40:40" x14ac:dyDescent="0.45">
      <c r="AN1421" s="2"/>
    </row>
    <row r="1422" spans="40:40" x14ac:dyDescent="0.45">
      <c r="AN1422" s="2"/>
    </row>
    <row r="1423" spans="40:40" x14ac:dyDescent="0.45">
      <c r="AN1423" s="2"/>
    </row>
    <row r="1424" spans="40:40" x14ac:dyDescent="0.45">
      <c r="AN1424" s="2"/>
    </row>
    <row r="1425" spans="40:40" x14ac:dyDescent="0.45">
      <c r="AN1425" s="2"/>
    </row>
    <row r="1426" spans="40:40" x14ac:dyDescent="0.45">
      <c r="AN1426" s="2"/>
    </row>
    <row r="1427" spans="40:40" x14ac:dyDescent="0.45">
      <c r="AN1427" s="2"/>
    </row>
    <row r="1428" spans="40:40" x14ac:dyDescent="0.45">
      <c r="AN1428" s="2"/>
    </row>
    <row r="1429" spans="40:40" x14ac:dyDescent="0.45">
      <c r="AN1429" s="2"/>
    </row>
    <row r="1430" spans="40:40" x14ac:dyDescent="0.45">
      <c r="AN1430" s="2"/>
    </row>
    <row r="1431" spans="40:40" x14ac:dyDescent="0.45">
      <c r="AN1431" s="2"/>
    </row>
    <row r="1432" spans="40:40" x14ac:dyDescent="0.45">
      <c r="AN1432" s="2"/>
    </row>
    <row r="1433" spans="40:40" x14ac:dyDescent="0.45">
      <c r="AN1433" s="2"/>
    </row>
    <row r="1434" spans="40:40" x14ac:dyDescent="0.45">
      <c r="AN1434" s="2"/>
    </row>
    <row r="1435" spans="40:40" x14ac:dyDescent="0.45">
      <c r="AN1435" s="2"/>
    </row>
    <row r="1436" spans="40:40" x14ac:dyDescent="0.45">
      <c r="AN1436" s="2"/>
    </row>
    <row r="1437" spans="40:40" x14ac:dyDescent="0.45">
      <c r="AN1437" s="2"/>
    </row>
    <row r="1438" spans="40:40" x14ac:dyDescent="0.45">
      <c r="AN1438" s="2"/>
    </row>
    <row r="1439" spans="40:40" x14ac:dyDescent="0.45">
      <c r="AN1439" s="2"/>
    </row>
    <row r="1440" spans="40:40" x14ac:dyDescent="0.45">
      <c r="AN1440" s="2"/>
    </row>
    <row r="1441" spans="40:40" x14ac:dyDescent="0.45">
      <c r="AN1441" s="2"/>
    </row>
    <row r="1442" spans="40:40" x14ac:dyDescent="0.45">
      <c r="AN1442" s="2"/>
    </row>
    <row r="1443" spans="40:40" x14ac:dyDescent="0.45">
      <c r="AN1443" s="2"/>
    </row>
    <row r="1444" spans="40:40" x14ac:dyDescent="0.45">
      <c r="AN1444" s="2"/>
    </row>
    <row r="1445" spans="40:40" x14ac:dyDescent="0.45">
      <c r="AN1445" s="2"/>
    </row>
    <row r="1446" spans="40:40" x14ac:dyDescent="0.45">
      <c r="AN1446" s="2"/>
    </row>
    <row r="1447" spans="40:40" x14ac:dyDescent="0.45">
      <c r="AN1447" s="2"/>
    </row>
    <row r="1448" spans="40:40" x14ac:dyDescent="0.45">
      <c r="AN1448" s="2"/>
    </row>
    <row r="1449" spans="40:40" x14ac:dyDescent="0.45">
      <c r="AN1449" s="2"/>
    </row>
    <row r="1450" spans="40:40" x14ac:dyDescent="0.45">
      <c r="AN1450" s="2"/>
    </row>
    <row r="1451" spans="40:40" x14ac:dyDescent="0.45">
      <c r="AN1451" s="2"/>
    </row>
    <row r="1452" spans="40:40" x14ac:dyDescent="0.45">
      <c r="AN1452" s="2"/>
    </row>
    <row r="1453" spans="40:40" x14ac:dyDescent="0.45">
      <c r="AN1453" s="2"/>
    </row>
    <row r="1454" spans="40:40" x14ac:dyDescent="0.45">
      <c r="AN1454" s="2"/>
    </row>
    <row r="1455" spans="40:40" x14ac:dyDescent="0.45">
      <c r="AN1455" s="2"/>
    </row>
    <row r="1456" spans="40:40" x14ac:dyDescent="0.45">
      <c r="AN1456" s="2"/>
    </row>
    <row r="1457" spans="40:40" x14ac:dyDescent="0.45">
      <c r="AN1457" s="2"/>
    </row>
    <row r="1458" spans="40:40" x14ac:dyDescent="0.45">
      <c r="AN1458" s="2"/>
    </row>
    <row r="1459" spans="40:40" x14ac:dyDescent="0.45">
      <c r="AN1459" s="2"/>
    </row>
    <row r="1460" spans="40:40" x14ac:dyDescent="0.45">
      <c r="AN1460" s="2"/>
    </row>
    <row r="1461" spans="40:40" x14ac:dyDescent="0.45">
      <c r="AN1461" s="2"/>
    </row>
    <row r="1462" spans="40:40" x14ac:dyDescent="0.45">
      <c r="AN1462" s="2"/>
    </row>
    <row r="1463" spans="40:40" x14ac:dyDescent="0.45">
      <c r="AN1463" s="2"/>
    </row>
    <row r="1464" spans="40:40" x14ac:dyDescent="0.45">
      <c r="AN1464" s="2"/>
    </row>
    <row r="1465" spans="40:40" x14ac:dyDescent="0.45">
      <c r="AN1465" s="2"/>
    </row>
    <row r="1466" spans="40:40" x14ac:dyDescent="0.45">
      <c r="AN1466" s="2"/>
    </row>
    <row r="1467" spans="40:40" x14ac:dyDescent="0.45">
      <c r="AN1467" s="2"/>
    </row>
    <row r="1468" spans="40:40" x14ac:dyDescent="0.45">
      <c r="AN1468" s="2"/>
    </row>
    <row r="1469" spans="40:40" x14ac:dyDescent="0.45">
      <c r="AN1469" s="2"/>
    </row>
    <row r="1470" spans="40:40" x14ac:dyDescent="0.45">
      <c r="AN1470" s="2"/>
    </row>
    <row r="1471" spans="40:40" x14ac:dyDescent="0.45">
      <c r="AN1471" s="2"/>
    </row>
    <row r="1472" spans="40:40" x14ac:dyDescent="0.45">
      <c r="AN1472" s="2"/>
    </row>
    <row r="1473" spans="40:40" x14ac:dyDescent="0.45">
      <c r="AN1473" s="2"/>
    </row>
    <row r="1474" spans="40:40" x14ac:dyDescent="0.45">
      <c r="AN1474" s="2"/>
    </row>
    <row r="1475" spans="40:40" x14ac:dyDescent="0.45">
      <c r="AN1475" s="2"/>
    </row>
    <row r="1476" spans="40:40" x14ac:dyDescent="0.45">
      <c r="AN1476" s="2"/>
    </row>
    <row r="1477" spans="40:40" x14ac:dyDescent="0.45">
      <c r="AN1477" s="2"/>
    </row>
    <row r="1478" spans="40:40" x14ac:dyDescent="0.45">
      <c r="AN1478" s="2"/>
    </row>
    <row r="1479" spans="40:40" x14ac:dyDescent="0.45">
      <c r="AN1479" s="2"/>
    </row>
    <row r="1480" spans="40:40" x14ac:dyDescent="0.45">
      <c r="AN1480" s="2"/>
    </row>
    <row r="1481" spans="40:40" x14ac:dyDescent="0.45">
      <c r="AN1481" s="2"/>
    </row>
    <row r="1482" spans="40:40" x14ac:dyDescent="0.45">
      <c r="AN1482" s="2"/>
    </row>
    <row r="1483" spans="40:40" x14ac:dyDescent="0.45">
      <c r="AN1483" s="2"/>
    </row>
    <row r="1484" spans="40:40" x14ac:dyDescent="0.45">
      <c r="AN1484" s="2"/>
    </row>
    <row r="1485" spans="40:40" x14ac:dyDescent="0.45">
      <c r="AN1485" s="2"/>
    </row>
    <row r="1486" spans="40:40" x14ac:dyDescent="0.45">
      <c r="AN1486" s="2"/>
    </row>
    <row r="1487" spans="40:40" x14ac:dyDescent="0.45">
      <c r="AN1487" s="2"/>
    </row>
    <row r="1488" spans="40:40" x14ac:dyDescent="0.45">
      <c r="AN1488" s="2"/>
    </row>
    <row r="1489" spans="40:40" x14ac:dyDescent="0.45">
      <c r="AN1489" s="2"/>
    </row>
    <row r="1490" spans="40:40" x14ac:dyDescent="0.45">
      <c r="AN1490" s="2"/>
    </row>
    <row r="1491" spans="40:40" x14ac:dyDescent="0.45">
      <c r="AN1491" s="2"/>
    </row>
    <row r="1492" spans="40:40" x14ac:dyDescent="0.45">
      <c r="AN1492" s="2"/>
    </row>
    <row r="1493" spans="40:40" x14ac:dyDescent="0.45">
      <c r="AN1493" s="2"/>
    </row>
    <row r="1494" spans="40:40" x14ac:dyDescent="0.45">
      <c r="AN1494" s="2"/>
    </row>
    <row r="1495" spans="40:40" x14ac:dyDescent="0.45">
      <c r="AN1495" s="2"/>
    </row>
    <row r="1496" spans="40:40" x14ac:dyDescent="0.45">
      <c r="AN1496" s="2"/>
    </row>
    <row r="1497" spans="40:40" x14ac:dyDescent="0.45">
      <c r="AN1497" s="2"/>
    </row>
    <row r="1498" spans="40:40" x14ac:dyDescent="0.45">
      <c r="AN1498" s="2"/>
    </row>
    <row r="1499" spans="40:40" x14ac:dyDescent="0.45">
      <c r="AN1499" s="2"/>
    </row>
    <row r="1500" spans="40:40" x14ac:dyDescent="0.45">
      <c r="AN1500" s="2"/>
    </row>
    <row r="1501" spans="40:40" x14ac:dyDescent="0.45">
      <c r="AN1501" s="2"/>
    </row>
    <row r="1502" spans="40:40" x14ac:dyDescent="0.45">
      <c r="AN1502" s="2"/>
    </row>
    <row r="1503" spans="40:40" x14ac:dyDescent="0.45">
      <c r="AN1503" s="2"/>
    </row>
    <row r="1504" spans="40:40" x14ac:dyDescent="0.45">
      <c r="AN1504" s="2"/>
    </row>
    <row r="1505" spans="40:40" x14ac:dyDescent="0.45">
      <c r="AN1505" s="2"/>
    </row>
    <row r="1506" spans="40:40" x14ac:dyDescent="0.45">
      <c r="AN1506" s="2"/>
    </row>
    <row r="1507" spans="40:40" x14ac:dyDescent="0.45">
      <c r="AN1507" s="2"/>
    </row>
    <row r="1508" spans="40:40" x14ac:dyDescent="0.45">
      <c r="AN1508" s="2"/>
    </row>
    <row r="1509" spans="40:40" x14ac:dyDescent="0.45">
      <c r="AN1509" s="2"/>
    </row>
    <row r="1510" spans="40:40" x14ac:dyDescent="0.45">
      <c r="AN1510" s="2"/>
    </row>
    <row r="1511" spans="40:40" x14ac:dyDescent="0.45">
      <c r="AN1511" s="2"/>
    </row>
    <row r="1512" spans="40:40" x14ac:dyDescent="0.45">
      <c r="AN1512" s="2"/>
    </row>
    <row r="1513" spans="40:40" x14ac:dyDescent="0.45">
      <c r="AN1513" s="2"/>
    </row>
    <row r="1514" spans="40:40" x14ac:dyDescent="0.45">
      <c r="AN1514" s="2"/>
    </row>
    <row r="1515" spans="40:40" x14ac:dyDescent="0.45">
      <c r="AN1515" s="2"/>
    </row>
    <row r="1516" spans="40:40" x14ac:dyDescent="0.45">
      <c r="AN1516" s="2"/>
    </row>
    <row r="1517" spans="40:40" x14ac:dyDescent="0.45">
      <c r="AN1517" s="2"/>
    </row>
    <row r="1518" spans="40:40" x14ac:dyDescent="0.45">
      <c r="AN1518" s="2"/>
    </row>
    <row r="1519" spans="40:40" x14ac:dyDescent="0.45">
      <c r="AN1519" s="2"/>
    </row>
    <row r="1520" spans="40:40" x14ac:dyDescent="0.45">
      <c r="AN1520" s="2"/>
    </row>
    <row r="1521" spans="40:40" x14ac:dyDescent="0.45">
      <c r="AN1521" s="2"/>
    </row>
    <row r="1522" spans="40:40" x14ac:dyDescent="0.45">
      <c r="AN1522" s="2"/>
    </row>
    <row r="1523" spans="40:40" x14ac:dyDescent="0.45">
      <c r="AN1523" s="2"/>
    </row>
    <row r="1524" spans="40:40" x14ac:dyDescent="0.45">
      <c r="AN1524" s="2"/>
    </row>
    <row r="1525" spans="40:40" x14ac:dyDescent="0.45">
      <c r="AN1525" s="2"/>
    </row>
    <row r="1526" spans="40:40" x14ac:dyDescent="0.45">
      <c r="AN1526" s="2"/>
    </row>
    <row r="1527" spans="40:40" x14ac:dyDescent="0.45">
      <c r="AN1527" s="2"/>
    </row>
    <row r="1528" spans="40:40" x14ac:dyDescent="0.45">
      <c r="AN1528" s="2"/>
    </row>
    <row r="1529" spans="40:40" x14ac:dyDescent="0.45">
      <c r="AN1529" s="2"/>
    </row>
    <row r="1530" spans="40:40" x14ac:dyDescent="0.45">
      <c r="AN1530" s="2"/>
    </row>
    <row r="1531" spans="40:40" x14ac:dyDescent="0.45">
      <c r="AN1531" s="2"/>
    </row>
    <row r="1532" spans="40:40" x14ac:dyDescent="0.45">
      <c r="AN1532" s="2"/>
    </row>
    <row r="1533" spans="40:40" x14ac:dyDescent="0.45">
      <c r="AN1533" s="2"/>
    </row>
    <row r="1534" spans="40:40" x14ac:dyDescent="0.45">
      <c r="AN1534" s="2"/>
    </row>
    <row r="1535" spans="40:40" x14ac:dyDescent="0.45">
      <c r="AN1535" s="2"/>
    </row>
    <row r="1536" spans="40:40" x14ac:dyDescent="0.45">
      <c r="AN1536" s="2"/>
    </row>
    <row r="1537" spans="40:40" x14ac:dyDescent="0.45">
      <c r="AN1537" s="2"/>
    </row>
    <row r="1538" spans="40:40" x14ac:dyDescent="0.45">
      <c r="AN1538" s="2"/>
    </row>
    <row r="1539" spans="40:40" x14ac:dyDescent="0.45">
      <c r="AN1539" s="2"/>
    </row>
    <row r="1540" spans="40:40" x14ac:dyDescent="0.45">
      <c r="AN1540" s="2"/>
    </row>
    <row r="1541" spans="40:40" x14ac:dyDescent="0.45">
      <c r="AN1541" s="2"/>
    </row>
    <row r="1542" spans="40:40" x14ac:dyDescent="0.45">
      <c r="AN1542" s="2"/>
    </row>
    <row r="1543" spans="40:40" x14ac:dyDescent="0.45">
      <c r="AN1543" s="2"/>
    </row>
    <row r="1544" spans="40:40" x14ac:dyDescent="0.45">
      <c r="AN1544" s="2"/>
    </row>
    <row r="1545" spans="40:40" x14ac:dyDescent="0.45">
      <c r="AN1545" s="2"/>
    </row>
    <row r="1546" spans="40:40" x14ac:dyDescent="0.45">
      <c r="AN1546" s="2"/>
    </row>
    <row r="1547" spans="40:40" x14ac:dyDescent="0.45">
      <c r="AN1547" s="2"/>
    </row>
    <row r="1548" spans="40:40" x14ac:dyDescent="0.45">
      <c r="AN1548" s="2"/>
    </row>
    <row r="1549" spans="40:40" x14ac:dyDescent="0.45">
      <c r="AN1549" s="2"/>
    </row>
    <row r="1550" spans="40:40" x14ac:dyDescent="0.45">
      <c r="AN1550" s="2"/>
    </row>
    <row r="1551" spans="40:40" x14ac:dyDescent="0.45">
      <c r="AN1551" s="2"/>
    </row>
    <row r="1552" spans="40:40" x14ac:dyDescent="0.45">
      <c r="AN1552" s="2"/>
    </row>
    <row r="1553" spans="40:40" x14ac:dyDescent="0.45">
      <c r="AN1553" s="2"/>
    </row>
    <row r="1554" spans="40:40" x14ac:dyDescent="0.45">
      <c r="AN1554" s="2"/>
    </row>
    <row r="1555" spans="40:40" x14ac:dyDescent="0.45">
      <c r="AN1555" s="2"/>
    </row>
    <row r="1556" spans="40:40" x14ac:dyDescent="0.45">
      <c r="AN1556" s="2"/>
    </row>
    <row r="1557" spans="40:40" x14ac:dyDescent="0.45">
      <c r="AN1557" s="2"/>
    </row>
    <row r="1558" spans="40:40" x14ac:dyDescent="0.45">
      <c r="AN1558" s="2"/>
    </row>
    <row r="1559" spans="40:40" x14ac:dyDescent="0.45">
      <c r="AN1559" s="2"/>
    </row>
    <row r="1560" spans="40:40" x14ac:dyDescent="0.45">
      <c r="AN1560" s="2"/>
    </row>
    <row r="1561" spans="40:40" x14ac:dyDescent="0.45">
      <c r="AN1561" s="2"/>
    </row>
    <row r="1562" spans="40:40" x14ac:dyDescent="0.45">
      <c r="AN1562" s="2"/>
    </row>
    <row r="1563" spans="40:40" x14ac:dyDescent="0.45">
      <c r="AN1563" s="2"/>
    </row>
    <row r="1564" spans="40:40" x14ac:dyDescent="0.45">
      <c r="AN1564" s="2"/>
    </row>
    <row r="1565" spans="40:40" x14ac:dyDescent="0.45">
      <c r="AN1565" s="2"/>
    </row>
    <row r="1566" spans="40:40" x14ac:dyDescent="0.45">
      <c r="AN1566" s="2"/>
    </row>
    <row r="1567" spans="40:40" x14ac:dyDescent="0.45">
      <c r="AN1567" s="2"/>
    </row>
    <row r="1568" spans="40:40" x14ac:dyDescent="0.45">
      <c r="AN1568" s="2"/>
    </row>
    <row r="1569" spans="40:40" x14ac:dyDescent="0.45">
      <c r="AN1569" s="2"/>
    </row>
    <row r="1570" spans="40:40" x14ac:dyDescent="0.45">
      <c r="AN1570" s="2"/>
    </row>
    <row r="1571" spans="40:40" x14ac:dyDescent="0.45">
      <c r="AN1571" s="2"/>
    </row>
    <row r="1572" spans="40:40" x14ac:dyDescent="0.45">
      <c r="AN1572" s="2"/>
    </row>
    <row r="1573" spans="40:40" x14ac:dyDescent="0.45">
      <c r="AN1573" s="2"/>
    </row>
    <row r="1574" spans="40:40" x14ac:dyDescent="0.45">
      <c r="AN1574" s="2"/>
    </row>
    <row r="1575" spans="40:40" x14ac:dyDescent="0.45">
      <c r="AN1575" s="2"/>
    </row>
    <row r="1576" spans="40:40" x14ac:dyDescent="0.45">
      <c r="AN1576" s="2"/>
    </row>
    <row r="1577" spans="40:40" x14ac:dyDescent="0.45">
      <c r="AN1577" s="2"/>
    </row>
    <row r="1578" spans="40:40" x14ac:dyDescent="0.45">
      <c r="AN1578" s="2"/>
    </row>
    <row r="1579" spans="40:40" x14ac:dyDescent="0.45">
      <c r="AN1579" s="2"/>
    </row>
    <row r="1580" spans="40:40" x14ac:dyDescent="0.45">
      <c r="AN1580" s="2"/>
    </row>
    <row r="1581" spans="40:40" x14ac:dyDescent="0.45">
      <c r="AN1581" s="2"/>
    </row>
    <row r="1582" spans="40:40" x14ac:dyDescent="0.45">
      <c r="AN1582" s="2"/>
    </row>
    <row r="1583" spans="40:40" x14ac:dyDescent="0.45">
      <c r="AN1583" s="2"/>
    </row>
    <row r="1584" spans="40:40" x14ac:dyDescent="0.45">
      <c r="AN1584" s="2"/>
    </row>
    <row r="1585" spans="40:40" x14ac:dyDescent="0.45">
      <c r="AN1585" s="2"/>
    </row>
    <row r="1586" spans="40:40" x14ac:dyDescent="0.45">
      <c r="AN1586" s="2"/>
    </row>
    <row r="1587" spans="40:40" x14ac:dyDescent="0.45">
      <c r="AN1587" s="2"/>
    </row>
    <row r="1588" spans="40:40" x14ac:dyDescent="0.45">
      <c r="AN1588" s="2"/>
    </row>
    <row r="1589" spans="40:40" x14ac:dyDescent="0.45">
      <c r="AN1589" s="2"/>
    </row>
    <row r="1590" spans="40:40" x14ac:dyDescent="0.45">
      <c r="AN1590" s="2"/>
    </row>
    <row r="1591" spans="40:40" x14ac:dyDescent="0.45">
      <c r="AN1591" s="2"/>
    </row>
    <row r="1592" spans="40:40" x14ac:dyDescent="0.45">
      <c r="AN1592" s="2"/>
    </row>
    <row r="1593" spans="40:40" x14ac:dyDescent="0.45">
      <c r="AN1593" s="2"/>
    </row>
    <row r="1594" spans="40:40" x14ac:dyDescent="0.45">
      <c r="AN1594" s="2"/>
    </row>
    <row r="1595" spans="40:40" x14ac:dyDescent="0.45">
      <c r="AN1595" s="2"/>
    </row>
    <row r="1596" spans="40:40" x14ac:dyDescent="0.45">
      <c r="AN1596" s="2"/>
    </row>
    <row r="1597" spans="40:40" x14ac:dyDescent="0.45">
      <c r="AN1597" s="2"/>
    </row>
    <row r="1598" spans="40:40" x14ac:dyDescent="0.45">
      <c r="AN1598" s="2"/>
    </row>
    <row r="1599" spans="40:40" x14ac:dyDescent="0.45">
      <c r="AN1599" s="2"/>
    </row>
    <row r="1600" spans="40:40" x14ac:dyDescent="0.45">
      <c r="AN1600" s="2"/>
    </row>
    <row r="1601" spans="40:40" x14ac:dyDescent="0.45">
      <c r="AN1601" s="2"/>
    </row>
    <row r="1602" spans="40:40" x14ac:dyDescent="0.45">
      <c r="AN1602" s="2"/>
    </row>
    <row r="1603" spans="40:40" x14ac:dyDescent="0.45">
      <c r="AN1603" s="2"/>
    </row>
    <row r="1604" spans="40:40" x14ac:dyDescent="0.45">
      <c r="AN1604" s="2"/>
    </row>
    <row r="1605" spans="40:40" x14ac:dyDescent="0.45">
      <c r="AN1605" s="2"/>
    </row>
    <row r="1606" spans="40:40" x14ac:dyDescent="0.45">
      <c r="AN1606" s="2"/>
    </row>
    <row r="1607" spans="40:40" x14ac:dyDescent="0.45">
      <c r="AN1607" s="2"/>
    </row>
    <row r="1608" spans="40:40" x14ac:dyDescent="0.45">
      <c r="AN1608" s="2"/>
    </row>
    <row r="1609" spans="40:40" x14ac:dyDescent="0.45">
      <c r="AN1609" s="2"/>
    </row>
    <row r="1610" spans="40:40" x14ac:dyDescent="0.45">
      <c r="AN1610" s="2"/>
    </row>
    <row r="1611" spans="40:40" x14ac:dyDescent="0.45">
      <c r="AN1611" s="2"/>
    </row>
    <row r="1612" spans="40:40" x14ac:dyDescent="0.45">
      <c r="AN1612" s="2"/>
    </row>
    <row r="1613" spans="40:40" x14ac:dyDescent="0.45">
      <c r="AN1613" s="2"/>
    </row>
    <row r="1614" spans="40:40" x14ac:dyDescent="0.45">
      <c r="AN1614" s="2"/>
    </row>
    <row r="1615" spans="40:40" x14ac:dyDescent="0.45">
      <c r="AN1615" s="2"/>
    </row>
    <row r="1616" spans="40:40" x14ac:dyDescent="0.45">
      <c r="AN1616" s="2"/>
    </row>
    <row r="1617" spans="40:40" x14ac:dyDescent="0.45">
      <c r="AN1617" s="2"/>
    </row>
    <row r="1618" spans="40:40" x14ac:dyDescent="0.45">
      <c r="AN1618" s="2"/>
    </row>
    <row r="1619" spans="40:40" x14ac:dyDescent="0.45">
      <c r="AN1619" s="2"/>
    </row>
    <row r="1620" spans="40:40" x14ac:dyDescent="0.45">
      <c r="AN1620" s="2"/>
    </row>
    <row r="1621" spans="40:40" x14ac:dyDescent="0.45">
      <c r="AN1621" s="2"/>
    </row>
    <row r="1622" spans="40:40" x14ac:dyDescent="0.45">
      <c r="AN1622" s="2"/>
    </row>
    <row r="1623" spans="40:40" x14ac:dyDescent="0.45">
      <c r="AN1623" s="2"/>
    </row>
    <row r="1624" spans="40:40" x14ac:dyDescent="0.45">
      <c r="AN1624" s="2"/>
    </row>
    <row r="1625" spans="40:40" x14ac:dyDescent="0.45">
      <c r="AN1625" s="2"/>
    </row>
    <row r="1626" spans="40:40" x14ac:dyDescent="0.45">
      <c r="AN1626" s="2"/>
    </row>
    <row r="1627" spans="40:40" x14ac:dyDescent="0.45">
      <c r="AN1627" s="2"/>
    </row>
    <row r="1628" spans="40:40" x14ac:dyDescent="0.45">
      <c r="AN1628" s="2"/>
    </row>
    <row r="1629" spans="40:40" x14ac:dyDescent="0.45">
      <c r="AN1629" s="2"/>
    </row>
    <row r="1630" spans="40:40" x14ac:dyDescent="0.45">
      <c r="AN1630" s="2"/>
    </row>
    <row r="1631" spans="40:40" x14ac:dyDescent="0.45">
      <c r="AN1631" s="2"/>
    </row>
    <row r="1632" spans="40:40" x14ac:dyDescent="0.45">
      <c r="AN1632" s="2"/>
    </row>
    <row r="1633" spans="40:40" x14ac:dyDescent="0.45">
      <c r="AN1633" s="2"/>
    </row>
    <row r="1634" spans="40:40" x14ac:dyDescent="0.45">
      <c r="AN1634" s="2"/>
    </row>
    <row r="1635" spans="40:40" x14ac:dyDescent="0.45">
      <c r="AN1635" s="2"/>
    </row>
    <row r="1636" spans="40:40" x14ac:dyDescent="0.45">
      <c r="AN1636" s="2"/>
    </row>
    <row r="1637" spans="40:40" x14ac:dyDescent="0.45">
      <c r="AN1637" s="2"/>
    </row>
    <row r="1638" spans="40:40" x14ac:dyDescent="0.45">
      <c r="AN1638" s="2"/>
    </row>
    <row r="1639" spans="40:40" x14ac:dyDescent="0.45">
      <c r="AN1639" s="2"/>
    </row>
    <row r="1640" spans="40:40" x14ac:dyDescent="0.45">
      <c r="AN1640" s="2"/>
    </row>
    <row r="1641" spans="40:40" x14ac:dyDescent="0.45">
      <c r="AN1641" s="2"/>
    </row>
    <row r="1642" spans="40:40" x14ac:dyDescent="0.45">
      <c r="AN1642" s="2"/>
    </row>
    <row r="1643" spans="40:40" x14ac:dyDescent="0.45">
      <c r="AN1643" s="2"/>
    </row>
    <row r="1644" spans="40:40" x14ac:dyDescent="0.45">
      <c r="AN1644" s="2"/>
    </row>
    <row r="1645" spans="40:40" x14ac:dyDescent="0.45">
      <c r="AN1645" s="2"/>
    </row>
    <row r="1646" spans="40:40" x14ac:dyDescent="0.45">
      <c r="AN1646" s="2"/>
    </row>
    <row r="1647" spans="40:40" x14ac:dyDescent="0.45">
      <c r="AN1647" s="2"/>
    </row>
    <row r="1648" spans="40:40" x14ac:dyDescent="0.45">
      <c r="AN1648" s="2"/>
    </row>
    <row r="1649" spans="40:40" x14ac:dyDescent="0.45">
      <c r="AN1649" s="2"/>
    </row>
    <row r="1650" spans="40:40" x14ac:dyDescent="0.45">
      <c r="AN1650" s="2"/>
    </row>
    <row r="1651" spans="40:40" x14ac:dyDescent="0.45">
      <c r="AN1651" s="2"/>
    </row>
    <row r="1652" spans="40:40" x14ac:dyDescent="0.45">
      <c r="AN1652" s="2"/>
    </row>
    <row r="1653" spans="40:40" x14ac:dyDescent="0.45">
      <c r="AN1653" s="2"/>
    </row>
    <row r="1654" spans="40:40" x14ac:dyDescent="0.45">
      <c r="AN1654" s="2"/>
    </row>
    <row r="1655" spans="40:40" x14ac:dyDescent="0.45">
      <c r="AN1655" s="2"/>
    </row>
    <row r="1656" spans="40:40" x14ac:dyDescent="0.45">
      <c r="AN1656" s="2"/>
    </row>
    <row r="1657" spans="40:40" x14ac:dyDescent="0.45">
      <c r="AN1657" s="2"/>
    </row>
    <row r="1658" spans="40:40" x14ac:dyDescent="0.45">
      <c r="AN1658" s="2"/>
    </row>
    <row r="1659" spans="40:40" x14ac:dyDescent="0.45">
      <c r="AN1659" s="2"/>
    </row>
    <row r="1660" spans="40:40" x14ac:dyDescent="0.45">
      <c r="AN1660" s="2"/>
    </row>
    <row r="1661" spans="40:40" x14ac:dyDescent="0.45">
      <c r="AN1661" s="2"/>
    </row>
    <row r="1662" spans="40:40" x14ac:dyDescent="0.45">
      <c r="AN1662" s="2"/>
    </row>
    <row r="1663" spans="40:40" x14ac:dyDescent="0.45">
      <c r="AN1663" s="2"/>
    </row>
    <row r="1664" spans="40:40" x14ac:dyDescent="0.45">
      <c r="AN1664" s="2"/>
    </row>
    <row r="1665" spans="40:40" x14ac:dyDescent="0.45">
      <c r="AN1665" s="2"/>
    </row>
    <row r="1666" spans="40:40" x14ac:dyDescent="0.45">
      <c r="AN1666" s="2"/>
    </row>
    <row r="1667" spans="40:40" x14ac:dyDescent="0.45">
      <c r="AN1667" s="2"/>
    </row>
    <row r="1668" spans="40:40" x14ac:dyDescent="0.45">
      <c r="AN1668" s="2"/>
    </row>
    <row r="1669" spans="40:40" x14ac:dyDescent="0.45">
      <c r="AN1669" s="2"/>
    </row>
    <row r="1670" spans="40:40" x14ac:dyDescent="0.45">
      <c r="AN1670" s="2"/>
    </row>
    <row r="1671" spans="40:40" x14ac:dyDescent="0.45">
      <c r="AN1671" s="2"/>
    </row>
    <row r="1672" spans="40:40" x14ac:dyDescent="0.45">
      <c r="AN1672" s="2"/>
    </row>
    <row r="1673" spans="40:40" x14ac:dyDescent="0.45">
      <c r="AN1673" s="2"/>
    </row>
    <row r="1674" spans="40:40" x14ac:dyDescent="0.45">
      <c r="AN1674" s="2"/>
    </row>
    <row r="1675" spans="40:40" x14ac:dyDescent="0.45">
      <c r="AN1675" s="2"/>
    </row>
    <row r="1676" spans="40:40" x14ac:dyDescent="0.45">
      <c r="AN1676" s="2"/>
    </row>
    <row r="1677" spans="40:40" x14ac:dyDescent="0.45">
      <c r="AN1677" s="2"/>
    </row>
    <row r="1678" spans="40:40" x14ac:dyDescent="0.45">
      <c r="AN1678" s="2"/>
    </row>
    <row r="1679" spans="40:40" x14ac:dyDescent="0.45">
      <c r="AN1679" s="2"/>
    </row>
    <row r="1680" spans="40:40" x14ac:dyDescent="0.45">
      <c r="AN1680" s="2"/>
    </row>
    <row r="1681" spans="40:40" x14ac:dyDescent="0.45">
      <c r="AN1681" s="2"/>
    </row>
    <row r="1682" spans="40:40" x14ac:dyDescent="0.45">
      <c r="AN1682" s="2"/>
    </row>
    <row r="1683" spans="40:40" x14ac:dyDescent="0.45">
      <c r="AN1683" s="2"/>
    </row>
    <row r="1684" spans="40:40" x14ac:dyDescent="0.45">
      <c r="AN1684" s="2"/>
    </row>
    <row r="1685" spans="40:40" x14ac:dyDescent="0.45">
      <c r="AN1685" s="2"/>
    </row>
    <row r="1686" spans="40:40" x14ac:dyDescent="0.45">
      <c r="AN1686" s="2"/>
    </row>
    <row r="1687" spans="40:40" x14ac:dyDescent="0.45">
      <c r="AN1687" s="2"/>
    </row>
    <row r="1688" spans="40:40" x14ac:dyDescent="0.45">
      <c r="AN1688" s="2"/>
    </row>
    <row r="1689" spans="40:40" x14ac:dyDescent="0.45">
      <c r="AN1689" s="2"/>
    </row>
    <row r="1690" spans="40:40" x14ac:dyDescent="0.45">
      <c r="AN1690" s="2"/>
    </row>
    <row r="1691" spans="40:40" x14ac:dyDescent="0.45">
      <c r="AN1691" s="2"/>
    </row>
    <row r="1692" spans="40:40" x14ac:dyDescent="0.45">
      <c r="AN1692" s="2"/>
    </row>
    <row r="1693" spans="40:40" x14ac:dyDescent="0.45">
      <c r="AN1693" s="2"/>
    </row>
    <row r="1694" spans="40:40" x14ac:dyDescent="0.45">
      <c r="AN1694" s="2"/>
    </row>
    <row r="1695" spans="40:40" x14ac:dyDescent="0.45">
      <c r="AN1695" s="2"/>
    </row>
    <row r="1696" spans="40:40" x14ac:dyDescent="0.45">
      <c r="AN1696" s="2"/>
    </row>
    <row r="1697" spans="40:40" x14ac:dyDescent="0.45">
      <c r="AN1697" s="2"/>
    </row>
    <row r="1698" spans="40:40" x14ac:dyDescent="0.45">
      <c r="AN1698" s="2"/>
    </row>
    <row r="1699" spans="40:40" x14ac:dyDescent="0.45">
      <c r="AN1699" s="2"/>
    </row>
    <row r="1700" spans="40:40" x14ac:dyDescent="0.45">
      <c r="AN1700" s="2"/>
    </row>
    <row r="1701" spans="40:40" x14ac:dyDescent="0.45">
      <c r="AN1701" s="2"/>
    </row>
    <row r="1702" spans="40:40" x14ac:dyDescent="0.45">
      <c r="AN1702" s="2"/>
    </row>
    <row r="1703" spans="40:40" x14ac:dyDescent="0.45">
      <c r="AN1703" s="2"/>
    </row>
    <row r="1704" spans="40:40" x14ac:dyDescent="0.45">
      <c r="AN1704" s="2"/>
    </row>
    <row r="1705" spans="40:40" x14ac:dyDescent="0.45">
      <c r="AN1705" s="2"/>
    </row>
    <row r="1706" spans="40:40" x14ac:dyDescent="0.45">
      <c r="AN1706" s="2"/>
    </row>
    <row r="1707" spans="40:40" x14ac:dyDescent="0.45">
      <c r="AN1707" s="2"/>
    </row>
    <row r="1708" spans="40:40" x14ac:dyDescent="0.45">
      <c r="AN1708" s="2"/>
    </row>
    <row r="1709" spans="40:40" x14ac:dyDescent="0.45">
      <c r="AN1709" s="2"/>
    </row>
    <row r="1710" spans="40:40" x14ac:dyDescent="0.45">
      <c r="AN1710" s="2"/>
    </row>
    <row r="1711" spans="40:40" x14ac:dyDescent="0.45">
      <c r="AN1711" s="2"/>
    </row>
    <row r="1712" spans="40:40" x14ac:dyDescent="0.45">
      <c r="AN1712" s="2"/>
    </row>
    <row r="1713" spans="40:40" x14ac:dyDescent="0.45">
      <c r="AN1713" s="2"/>
    </row>
    <row r="1714" spans="40:40" x14ac:dyDescent="0.45">
      <c r="AN1714" s="2"/>
    </row>
    <row r="1715" spans="40:40" x14ac:dyDescent="0.45">
      <c r="AN1715" s="2"/>
    </row>
    <row r="1716" spans="40:40" x14ac:dyDescent="0.45">
      <c r="AN1716" s="2"/>
    </row>
    <row r="1717" spans="40:40" x14ac:dyDescent="0.45">
      <c r="AN1717" s="2"/>
    </row>
    <row r="1718" spans="40:40" x14ac:dyDescent="0.45">
      <c r="AN1718" s="2"/>
    </row>
    <row r="1719" spans="40:40" x14ac:dyDescent="0.45">
      <c r="AN1719" s="2"/>
    </row>
    <row r="1720" spans="40:40" x14ac:dyDescent="0.45">
      <c r="AN1720" s="2"/>
    </row>
    <row r="1721" spans="40:40" x14ac:dyDescent="0.45">
      <c r="AN1721" s="2"/>
    </row>
    <row r="1722" spans="40:40" x14ac:dyDescent="0.45">
      <c r="AN1722" s="2"/>
    </row>
    <row r="1723" spans="40:40" x14ac:dyDescent="0.45">
      <c r="AN1723" s="2"/>
    </row>
    <row r="1724" spans="40:40" x14ac:dyDescent="0.45">
      <c r="AN1724" s="2"/>
    </row>
    <row r="1725" spans="40:40" x14ac:dyDescent="0.45">
      <c r="AN1725" s="2"/>
    </row>
    <row r="1726" spans="40:40" x14ac:dyDescent="0.45">
      <c r="AN1726" s="2"/>
    </row>
    <row r="1727" spans="40:40" x14ac:dyDescent="0.45">
      <c r="AN1727" s="2"/>
    </row>
    <row r="1728" spans="40:40" x14ac:dyDescent="0.45">
      <c r="AN1728" s="2"/>
    </row>
    <row r="1729" spans="40:40" x14ac:dyDescent="0.45">
      <c r="AN1729" s="2"/>
    </row>
    <row r="1730" spans="40:40" x14ac:dyDescent="0.45">
      <c r="AN1730" s="2"/>
    </row>
    <row r="1731" spans="40:40" x14ac:dyDescent="0.45">
      <c r="AN1731" s="2"/>
    </row>
    <row r="1732" spans="40:40" x14ac:dyDescent="0.45">
      <c r="AN1732" s="2"/>
    </row>
    <row r="1733" spans="40:40" x14ac:dyDescent="0.45">
      <c r="AN1733" s="2"/>
    </row>
    <row r="1734" spans="40:40" x14ac:dyDescent="0.45">
      <c r="AN1734" s="2"/>
    </row>
    <row r="1735" spans="40:40" x14ac:dyDescent="0.45">
      <c r="AN1735" s="2"/>
    </row>
    <row r="1736" spans="40:40" x14ac:dyDescent="0.45">
      <c r="AN1736" s="2"/>
    </row>
    <row r="1737" spans="40:40" x14ac:dyDescent="0.45">
      <c r="AN1737" s="2"/>
    </row>
    <row r="1738" spans="40:40" x14ac:dyDescent="0.45">
      <c r="AN1738" s="2"/>
    </row>
    <row r="1739" spans="40:40" x14ac:dyDescent="0.45">
      <c r="AN1739" s="2"/>
    </row>
    <row r="1740" spans="40:40" x14ac:dyDescent="0.45">
      <c r="AN1740" s="2"/>
    </row>
    <row r="1741" spans="40:40" x14ac:dyDescent="0.45">
      <c r="AN1741" s="2"/>
    </row>
    <row r="1742" spans="40:40" x14ac:dyDescent="0.45">
      <c r="AN1742" s="2"/>
    </row>
    <row r="1743" spans="40:40" x14ac:dyDescent="0.45">
      <c r="AN1743" s="2"/>
    </row>
    <row r="1744" spans="40:40" x14ac:dyDescent="0.45">
      <c r="AN1744" s="2"/>
    </row>
    <row r="1745" spans="40:40" x14ac:dyDescent="0.45">
      <c r="AN1745" s="2"/>
    </row>
    <row r="1746" spans="40:40" x14ac:dyDescent="0.45">
      <c r="AN1746" s="2"/>
    </row>
    <row r="1747" spans="40:40" x14ac:dyDescent="0.45">
      <c r="AN1747" s="2"/>
    </row>
    <row r="1748" spans="40:40" x14ac:dyDescent="0.45">
      <c r="AN1748" s="2"/>
    </row>
    <row r="1749" spans="40:40" x14ac:dyDescent="0.45">
      <c r="AN1749" s="2"/>
    </row>
    <row r="1750" spans="40:40" x14ac:dyDescent="0.45">
      <c r="AN1750" s="2"/>
    </row>
    <row r="1751" spans="40:40" x14ac:dyDescent="0.45">
      <c r="AN1751" s="2"/>
    </row>
    <row r="1752" spans="40:40" x14ac:dyDescent="0.45">
      <c r="AN1752" s="2"/>
    </row>
    <row r="1753" spans="40:40" x14ac:dyDescent="0.45">
      <c r="AN1753" s="2"/>
    </row>
    <row r="1754" spans="40:40" x14ac:dyDescent="0.45">
      <c r="AN1754" s="2"/>
    </row>
    <row r="1755" spans="40:40" x14ac:dyDescent="0.45">
      <c r="AN1755" s="2"/>
    </row>
    <row r="1756" spans="40:40" x14ac:dyDescent="0.45">
      <c r="AN1756" s="2"/>
    </row>
    <row r="1757" spans="40:40" x14ac:dyDescent="0.45">
      <c r="AN1757" s="2"/>
    </row>
    <row r="1758" spans="40:40" x14ac:dyDescent="0.45">
      <c r="AN1758" s="2"/>
    </row>
    <row r="1759" spans="40:40" x14ac:dyDescent="0.45">
      <c r="AN1759" s="2"/>
    </row>
    <row r="1760" spans="40:40" x14ac:dyDescent="0.45">
      <c r="AN1760" s="2"/>
    </row>
    <row r="1761" spans="40:40" x14ac:dyDescent="0.45">
      <c r="AN1761" s="2"/>
    </row>
    <row r="1762" spans="40:40" x14ac:dyDescent="0.45">
      <c r="AN1762" s="2"/>
    </row>
    <row r="1763" spans="40:40" x14ac:dyDescent="0.45">
      <c r="AN1763" s="2"/>
    </row>
    <row r="1764" spans="40:40" ht="13.15" customHeight="1" x14ac:dyDescent="0.45">
      <c r="AN1764" s="2"/>
    </row>
    <row r="1765" spans="40:40" x14ac:dyDescent="0.45">
      <c r="AN1765" s="2"/>
    </row>
    <row r="1766" spans="40:40" x14ac:dyDescent="0.45">
      <c r="AN1766" s="2"/>
    </row>
    <row r="1767" spans="40:40" x14ac:dyDescent="0.45">
      <c r="AN1767" s="2"/>
    </row>
    <row r="1768" spans="40:40" x14ac:dyDescent="0.45">
      <c r="AN1768" s="2"/>
    </row>
    <row r="1769" spans="40:40" x14ac:dyDescent="0.45">
      <c r="AN1769" s="2"/>
    </row>
    <row r="1770" spans="40:40" x14ac:dyDescent="0.45">
      <c r="AN1770" s="2"/>
    </row>
    <row r="1771" spans="40:40" x14ac:dyDescent="0.45">
      <c r="AN1771" s="2"/>
    </row>
    <row r="1772" spans="40:40" x14ac:dyDescent="0.45">
      <c r="AN1772" s="2"/>
    </row>
    <row r="1773" spans="40:40" x14ac:dyDescent="0.45">
      <c r="AN1773" s="2"/>
    </row>
    <row r="1774" spans="40:40" x14ac:dyDescent="0.45">
      <c r="AN1774" s="2"/>
    </row>
    <row r="1775" spans="40:40" x14ac:dyDescent="0.45">
      <c r="AN1775" s="2"/>
    </row>
    <row r="1776" spans="40:40" x14ac:dyDescent="0.45">
      <c r="AN1776" s="2"/>
    </row>
    <row r="1777" spans="40:40" x14ac:dyDescent="0.45">
      <c r="AN1777" s="2"/>
    </row>
    <row r="1778" spans="40:40" x14ac:dyDescent="0.45">
      <c r="AN1778" s="2"/>
    </row>
    <row r="1779" spans="40:40" x14ac:dyDescent="0.45">
      <c r="AN1779" s="2"/>
    </row>
    <row r="1780" spans="40:40" x14ac:dyDescent="0.45">
      <c r="AN1780" s="2"/>
    </row>
    <row r="1781" spans="40:40" x14ac:dyDescent="0.45">
      <c r="AN1781" s="2"/>
    </row>
    <row r="1782" spans="40:40" x14ac:dyDescent="0.45">
      <c r="AN1782" s="2"/>
    </row>
    <row r="1783" spans="40:40" x14ac:dyDescent="0.45">
      <c r="AN1783" s="2"/>
    </row>
    <row r="1784" spans="40:40" x14ac:dyDescent="0.45">
      <c r="AN1784" s="2"/>
    </row>
    <row r="1785" spans="40:40" x14ac:dyDescent="0.45">
      <c r="AN1785" s="2"/>
    </row>
    <row r="1786" spans="40:40" x14ac:dyDescent="0.45">
      <c r="AN1786" s="2"/>
    </row>
    <row r="1787" spans="40:40" x14ac:dyDescent="0.45">
      <c r="AN1787" s="2"/>
    </row>
    <row r="1788" spans="40:40" x14ac:dyDescent="0.45">
      <c r="AN1788" s="2"/>
    </row>
    <row r="1789" spans="40:40" x14ac:dyDescent="0.45">
      <c r="AN1789" s="2"/>
    </row>
    <row r="1790" spans="40:40" x14ac:dyDescent="0.45">
      <c r="AN1790" s="2"/>
    </row>
    <row r="1791" spans="40:40" x14ac:dyDescent="0.45">
      <c r="AN1791" s="2"/>
    </row>
    <row r="1792" spans="40:40" x14ac:dyDescent="0.45">
      <c r="AN1792" s="2"/>
    </row>
    <row r="1793" spans="40:40" x14ac:dyDescent="0.45">
      <c r="AN1793" s="2"/>
    </row>
    <row r="1794" spans="40:40" x14ac:dyDescent="0.45">
      <c r="AN1794" s="2"/>
    </row>
    <row r="1795" spans="40:40" x14ac:dyDescent="0.45">
      <c r="AN1795" s="2"/>
    </row>
    <row r="1796" spans="40:40" x14ac:dyDescent="0.45">
      <c r="AN1796" s="2"/>
    </row>
    <row r="1797" spans="40:40" x14ac:dyDescent="0.45">
      <c r="AN1797" s="2"/>
    </row>
    <row r="1798" spans="40:40" x14ac:dyDescent="0.45">
      <c r="AN1798" s="2"/>
    </row>
    <row r="1799" spans="40:40" x14ac:dyDescent="0.45">
      <c r="AN1799" s="2"/>
    </row>
    <row r="1800" spans="40:40" x14ac:dyDescent="0.45">
      <c r="AN1800" s="2"/>
    </row>
    <row r="1801" spans="40:40" x14ac:dyDescent="0.45">
      <c r="AN1801" s="2"/>
    </row>
    <row r="1802" spans="40:40" x14ac:dyDescent="0.45">
      <c r="AN1802" s="2"/>
    </row>
    <row r="1803" spans="40:40" x14ac:dyDescent="0.45">
      <c r="AN1803" s="2"/>
    </row>
    <row r="1804" spans="40:40" x14ac:dyDescent="0.45">
      <c r="AN1804" s="2"/>
    </row>
    <row r="1805" spans="40:40" x14ac:dyDescent="0.45">
      <c r="AN1805" s="2"/>
    </row>
    <row r="1806" spans="40:40" x14ac:dyDescent="0.45">
      <c r="AN1806" s="2"/>
    </row>
    <row r="1807" spans="40:40" x14ac:dyDescent="0.45">
      <c r="AN1807" s="2"/>
    </row>
    <row r="1808" spans="40:40" x14ac:dyDescent="0.45">
      <c r="AN1808" s="2"/>
    </row>
    <row r="1809" spans="40:40" x14ac:dyDescent="0.45">
      <c r="AN1809" s="2"/>
    </row>
    <row r="1810" spans="40:40" x14ac:dyDescent="0.45">
      <c r="AN1810" s="2"/>
    </row>
    <row r="1811" spans="40:40" x14ac:dyDescent="0.45">
      <c r="AN1811" s="2"/>
    </row>
    <row r="1812" spans="40:40" x14ac:dyDescent="0.45">
      <c r="AN1812" s="2"/>
    </row>
    <row r="1813" spans="40:40" x14ac:dyDescent="0.45">
      <c r="AN1813" s="2"/>
    </row>
    <row r="1814" spans="40:40" x14ac:dyDescent="0.45">
      <c r="AN1814" s="2"/>
    </row>
    <row r="1815" spans="40:40" x14ac:dyDescent="0.45">
      <c r="AN1815" s="2"/>
    </row>
    <row r="1816" spans="40:40" x14ac:dyDescent="0.45">
      <c r="AN1816" s="2"/>
    </row>
    <row r="1817" spans="40:40" x14ac:dyDescent="0.45">
      <c r="AN1817" s="2"/>
    </row>
    <row r="1818" spans="40:40" x14ac:dyDescent="0.45">
      <c r="AN1818" s="2"/>
    </row>
    <row r="1819" spans="40:40" x14ac:dyDescent="0.45">
      <c r="AN1819" s="2"/>
    </row>
    <row r="1820" spans="40:40" x14ac:dyDescent="0.45">
      <c r="AN1820" s="2"/>
    </row>
    <row r="1821" spans="40:40" x14ac:dyDescent="0.45">
      <c r="AN1821" s="2"/>
    </row>
    <row r="1822" spans="40:40" x14ac:dyDescent="0.45">
      <c r="AN1822" s="2"/>
    </row>
    <row r="1823" spans="40:40" x14ac:dyDescent="0.45">
      <c r="AN1823" s="2"/>
    </row>
    <row r="1824" spans="40:40" x14ac:dyDescent="0.45">
      <c r="AN1824" s="2"/>
    </row>
    <row r="1825" spans="40:40" x14ac:dyDescent="0.45">
      <c r="AN1825" s="2"/>
    </row>
    <row r="1826" spans="40:40" x14ac:dyDescent="0.45">
      <c r="AN1826" s="2"/>
    </row>
    <row r="1827" spans="40:40" x14ac:dyDescent="0.45">
      <c r="AN1827" s="2"/>
    </row>
    <row r="1828" spans="40:40" x14ac:dyDescent="0.45">
      <c r="AN1828" s="2"/>
    </row>
    <row r="1829" spans="40:40" x14ac:dyDescent="0.45">
      <c r="AN1829" s="2"/>
    </row>
    <row r="1830" spans="40:40" x14ac:dyDescent="0.45">
      <c r="AN1830" s="2"/>
    </row>
    <row r="1831" spans="40:40" x14ac:dyDescent="0.45">
      <c r="AN1831" s="2"/>
    </row>
    <row r="1832" spans="40:40" x14ac:dyDescent="0.45">
      <c r="AN1832" s="2"/>
    </row>
    <row r="1833" spans="40:40" x14ac:dyDescent="0.45">
      <c r="AN1833" s="2"/>
    </row>
    <row r="1834" spans="40:40" x14ac:dyDescent="0.45">
      <c r="AN1834" s="2"/>
    </row>
    <row r="1835" spans="40:40" x14ac:dyDescent="0.45">
      <c r="AN1835" s="2"/>
    </row>
    <row r="1836" spans="40:40" x14ac:dyDescent="0.45">
      <c r="AN1836" s="2"/>
    </row>
    <row r="1837" spans="40:40" x14ac:dyDescent="0.45">
      <c r="AN1837" s="2"/>
    </row>
    <row r="1838" spans="40:40" x14ac:dyDescent="0.45">
      <c r="AN1838" s="2"/>
    </row>
    <row r="1839" spans="40:40" x14ac:dyDescent="0.45">
      <c r="AN1839" s="2"/>
    </row>
    <row r="1840" spans="40:40" x14ac:dyDescent="0.45">
      <c r="AN1840" s="2"/>
    </row>
    <row r="1841" spans="40:40" x14ac:dyDescent="0.45">
      <c r="AN1841" s="2"/>
    </row>
    <row r="1842" spans="40:40" x14ac:dyDescent="0.45">
      <c r="AN1842" s="2"/>
    </row>
    <row r="1843" spans="40:40" x14ac:dyDescent="0.45">
      <c r="AN1843" s="2"/>
    </row>
    <row r="1844" spans="40:40" x14ac:dyDescent="0.45">
      <c r="AN1844" s="2"/>
    </row>
    <row r="1845" spans="40:40" x14ac:dyDescent="0.45">
      <c r="AN1845" s="2"/>
    </row>
    <row r="1846" spans="40:40" x14ac:dyDescent="0.45">
      <c r="AN1846" s="2"/>
    </row>
    <row r="1847" spans="40:40" x14ac:dyDescent="0.45">
      <c r="AN1847" s="2"/>
    </row>
    <row r="1848" spans="40:40" x14ac:dyDescent="0.45">
      <c r="AN1848" s="2"/>
    </row>
    <row r="1849" spans="40:40" x14ac:dyDescent="0.45">
      <c r="AN1849" s="2"/>
    </row>
    <row r="1850" spans="40:40" x14ac:dyDescent="0.45">
      <c r="AN1850" s="2"/>
    </row>
    <row r="1851" spans="40:40" x14ac:dyDescent="0.45">
      <c r="AN1851" s="2"/>
    </row>
    <row r="1852" spans="40:40" x14ac:dyDescent="0.45">
      <c r="AN1852" s="2"/>
    </row>
    <row r="1853" spans="40:40" x14ac:dyDescent="0.45">
      <c r="AN1853" s="2"/>
    </row>
    <row r="1854" spans="40:40" x14ac:dyDescent="0.45">
      <c r="AN1854" s="2"/>
    </row>
    <row r="1855" spans="40:40" x14ac:dyDescent="0.45">
      <c r="AN1855" s="2"/>
    </row>
    <row r="1856" spans="40:40" x14ac:dyDescent="0.45">
      <c r="AN1856" s="2"/>
    </row>
    <row r="1857" spans="40:40" x14ac:dyDescent="0.45">
      <c r="AN1857" s="2"/>
    </row>
    <row r="1858" spans="40:40" x14ac:dyDescent="0.45">
      <c r="AN1858" s="2"/>
    </row>
    <row r="1859" spans="40:40" x14ac:dyDescent="0.45">
      <c r="AN1859" s="2"/>
    </row>
    <row r="1860" spans="40:40" x14ac:dyDescent="0.45">
      <c r="AN1860" s="2"/>
    </row>
    <row r="1861" spans="40:40" x14ac:dyDescent="0.45">
      <c r="AN1861" s="2"/>
    </row>
    <row r="1862" spans="40:40" x14ac:dyDescent="0.45">
      <c r="AN1862" s="2"/>
    </row>
    <row r="1863" spans="40:40" x14ac:dyDescent="0.45">
      <c r="AN1863" s="2"/>
    </row>
    <row r="1864" spans="40:40" x14ac:dyDescent="0.45">
      <c r="AN1864" s="2"/>
    </row>
    <row r="1865" spans="40:40" x14ac:dyDescent="0.45">
      <c r="AN1865" s="2"/>
    </row>
    <row r="1866" spans="40:40" x14ac:dyDescent="0.45">
      <c r="AN1866" s="2"/>
    </row>
    <row r="1867" spans="40:40" x14ac:dyDescent="0.45">
      <c r="AN1867" s="2"/>
    </row>
    <row r="1868" spans="40:40" x14ac:dyDescent="0.45">
      <c r="AN1868" s="2"/>
    </row>
    <row r="1869" spans="40:40" x14ac:dyDescent="0.45">
      <c r="AN1869" s="2"/>
    </row>
    <row r="1870" spans="40:40" x14ac:dyDescent="0.45">
      <c r="AN1870" s="2"/>
    </row>
    <row r="1871" spans="40:40" x14ac:dyDescent="0.45">
      <c r="AN1871" s="2"/>
    </row>
    <row r="1872" spans="40:40" x14ac:dyDescent="0.45">
      <c r="AN1872" s="2"/>
    </row>
    <row r="1873" spans="40:40" x14ac:dyDescent="0.45">
      <c r="AN1873" s="2"/>
    </row>
    <row r="1874" spans="40:40" x14ac:dyDescent="0.45">
      <c r="AN1874" s="2"/>
    </row>
    <row r="1875" spans="40:40" x14ac:dyDescent="0.45">
      <c r="AN1875" s="2"/>
    </row>
    <row r="1876" spans="40:40" x14ac:dyDescent="0.45">
      <c r="AN1876" s="2"/>
    </row>
    <row r="1877" spans="40:40" x14ac:dyDescent="0.45">
      <c r="AN1877" s="2"/>
    </row>
    <row r="1878" spans="40:40" x14ac:dyDescent="0.45">
      <c r="AN1878" s="2"/>
    </row>
    <row r="1879" spans="40:40" x14ac:dyDescent="0.45">
      <c r="AN1879" s="2"/>
    </row>
    <row r="1880" spans="40:40" x14ac:dyDescent="0.45">
      <c r="AN1880" s="2"/>
    </row>
    <row r="1881" spans="40:40" x14ac:dyDescent="0.45">
      <c r="AN1881" s="2"/>
    </row>
    <row r="1882" spans="40:40" x14ac:dyDescent="0.45">
      <c r="AN1882" s="2"/>
    </row>
    <row r="1883" spans="40:40" x14ac:dyDescent="0.45">
      <c r="AN1883" s="2"/>
    </row>
    <row r="1884" spans="40:40" x14ac:dyDescent="0.45">
      <c r="AN1884" s="2"/>
    </row>
    <row r="1885" spans="40:40" x14ac:dyDescent="0.45">
      <c r="AN1885" s="2"/>
    </row>
    <row r="1886" spans="40:40" x14ac:dyDescent="0.45">
      <c r="AN1886" s="2"/>
    </row>
    <row r="1887" spans="40:40" x14ac:dyDescent="0.45">
      <c r="AN1887" s="2"/>
    </row>
    <row r="1888" spans="40:40" x14ac:dyDescent="0.45">
      <c r="AN1888" s="2"/>
    </row>
    <row r="1889" spans="40:40" x14ac:dyDescent="0.45">
      <c r="AN1889" s="2"/>
    </row>
    <row r="1890" spans="40:40" x14ac:dyDescent="0.45">
      <c r="AN1890" s="2"/>
    </row>
    <row r="1891" spans="40:40" x14ac:dyDescent="0.45">
      <c r="AN1891" s="2"/>
    </row>
    <row r="1892" spans="40:40" x14ac:dyDescent="0.45">
      <c r="AN1892" s="2"/>
    </row>
    <row r="1893" spans="40:40" x14ac:dyDescent="0.45">
      <c r="AN1893" s="2"/>
    </row>
    <row r="1894" spans="40:40" x14ac:dyDescent="0.45">
      <c r="AN1894" s="2"/>
    </row>
    <row r="1895" spans="40:40" x14ac:dyDescent="0.45">
      <c r="AN1895" s="2"/>
    </row>
    <row r="1896" spans="40:40" x14ac:dyDescent="0.45">
      <c r="AN1896" s="2"/>
    </row>
    <row r="1897" spans="40:40" x14ac:dyDescent="0.45">
      <c r="AN1897" s="2"/>
    </row>
    <row r="1898" spans="40:40" x14ac:dyDescent="0.45">
      <c r="AN1898" s="2"/>
    </row>
    <row r="1899" spans="40:40" x14ac:dyDescent="0.45">
      <c r="AN1899" s="2"/>
    </row>
    <row r="1900" spans="40:40" x14ac:dyDescent="0.45">
      <c r="AN1900" s="2"/>
    </row>
    <row r="1901" spans="40:40" x14ac:dyDescent="0.45">
      <c r="AN1901" s="2"/>
    </row>
    <row r="1902" spans="40:40" x14ac:dyDescent="0.45">
      <c r="AN1902" s="2"/>
    </row>
    <row r="1903" spans="40:40" x14ac:dyDescent="0.45">
      <c r="AN1903" s="2"/>
    </row>
    <row r="1904" spans="40:40" x14ac:dyDescent="0.45">
      <c r="AN1904" s="2"/>
    </row>
    <row r="1905" spans="40:40" x14ac:dyDescent="0.45">
      <c r="AN1905" s="2"/>
    </row>
    <row r="1906" spans="40:40" x14ac:dyDescent="0.45">
      <c r="AN1906" s="2"/>
    </row>
    <row r="1907" spans="40:40" x14ac:dyDescent="0.45">
      <c r="AN1907" s="2"/>
    </row>
    <row r="1908" spans="40:40" x14ac:dyDescent="0.45">
      <c r="AN1908" s="2"/>
    </row>
    <row r="1909" spans="40:40" x14ac:dyDescent="0.45">
      <c r="AN1909" s="2"/>
    </row>
    <row r="1910" spans="40:40" x14ac:dyDescent="0.45">
      <c r="AN1910" s="2"/>
    </row>
    <row r="1911" spans="40:40" x14ac:dyDescent="0.45">
      <c r="AN1911" s="2"/>
    </row>
    <row r="1912" spans="40:40" x14ac:dyDescent="0.45">
      <c r="AN1912" s="2"/>
    </row>
    <row r="1913" spans="40:40" x14ac:dyDescent="0.45">
      <c r="AN1913" s="2"/>
    </row>
    <row r="1914" spans="40:40" x14ac:dyDescent="0.45">
      <c r="AN1914" s="2"/>
    </row>
    <row r="1915" spans="40:40" x14ac:dyDescent="0.45">
      <c r="AN1915" s="2"/>
    </row>
    <row r="1916" spans="40:40" x14ac:dyDescent="0.45">
      <c r="AN1916" s="2"/>
    </row>
    <row r="1917" spans="40:40" x14ac:dyDescent="0.45">
      <c r="AN1917" s="2"/>
    </row>
    <row r="1918" spans="40:40" x14ac:dyDescent="0.45">
      <c r="AN1918" s="2"/>
    </row>
    <row r="1919" spans="40:40" x14ac:dyDescent="0.45">
      <c r="AN1919" s="2"/>
    </row>
    <row r="1920" spans="40:40" x14ac:dyDescent="0.45">
      <c r="AN1920" s="2"/>
    </row>
    <row r="1921" spans="40:40" x14ac:dyDescent="0.45">
      <c r="AN1921" s="2"/>
    </row>
    <row r="1922" spans="40:40" x14ac:dyDescent="0.45">
      <c r="AN1922" s="2"/>
    </row>
    <row r="1923" spans="40:40" x14ac:dyDescent="0.45">
      <c r="AN1923" s="2"/>
    </row>
    <row r="1924" spans="40:40" x14ac:dyDescent="0.45">
      <c r="AN1924" s="2"/>
    </row>
    <row r="1925" spans="40:40" x14ac:dyDescent="0.45">
      <c r="AN1925" s="2"/>
    </row>
    <row r="1926" spans="40:40" x14ac:dyDescent="0.45">
      <c r="AN1926" s="2"/>
    </row>
    <row r="1927" spans="40:40" x14ac:dyDescent="0.45">
      <c r="AN1927" s="2"/>
    </row>
    <row r="1928" spans="40:40" x14ac:dyDescent="0.45">
      <c r="AN1928" s="2"/>
    </row>
    <row r="1929" spans="40:40" x14ac:dyDescent="0.45">
      <c r="AN1929" s="2"/>
    </row>
    <row r="1930" spans="40:40" x14ac:dyDescent="0.45">
      <c r="AN1930" s="2"/>
    </row>
    <row r="1931" spans="40:40" x14ac:dyDescent="0.45">
      <c r="AN1931" s="2"/>
    </row>
    <row r="1932" spans="40:40" x14ac:dyDescent="0.45">
      <c r="AN1932" s="2"/>
    </row>
    <row r="1933" spans="40:40" x14ac:dyDescent="0.45">
      <c r="AN1933" s="2"/>
    </row>
    <row r="1934" spans="40:40" x14ac:dyDescent="0.45">
      <c r="AN1934" s="2"/>
    </row>
    <row r="1935" spans="40:40" x14ac:dyDescent="0.45">
      <c r="AN1935" s="2"/>
    </row>
    <row r="1936" spans="40:40" x14ac:dyDescent="0.45">
      <c r="AN1936" s="2"/>
    </row>
    <row r="1937" spans="40:40" x14ac:dyDescent="0.45">
      <c r="AN1937" s="2"/>
    </row>
    <row r="1938" spans="40:40" x14ac:dyDescent="0.45">
      <c r="AN1938" s="2"/>
    </row>
    <row r="1939" spans="40:40" x14ac:dyDescent="0.45">
      <c r="AN1939" s="2"/>
    </row>
    <row r="1940" spans="40:40" x14ac:dyDescent="0.45">
      <c r="AN1940" s="2"/>
    </row>
    <row r="1941" spans="40:40" x14ac:dyDescent="0.45">
      <c r="AN1941" s="2"/>
    </row>
    <row r="1942" spans="40:40" x14ac:dyDescent="0.45">
      <c r="AN1942" s="2"/>
    </row>
    <row r="1943" spans="40:40" x14ac:dyDescent="0.45">
      <c r="AN1943" s="2"/>
    </row>
    <row r="1944" spans="40:40" x14ac:dyDescent="0.45">
      <c r="AN1944" s="2"/>
    </row>
    <row r="1945" spans="40:40" x14ac:dyDescent="0.45">
      <c r="AN1945" s="2"/>
    </row>
    <row r="1946" spans="40:40" x14ac:dyDescent="0.45">
      <c r="AN1946" s="2"/>
    </row>
    <row r="1947" spans="40:40" x14ac:dyDescent="0.45">
      <c r="AN1947" s="2"/>
    </row>
    <row r="1948" spans="40:40" x14ac:dyDescent="0.45">
      <c r="AN1948" s="2"/>
    </row>
    <row r="1949" spans="40:40" x14ac:dyDescent="0.45">
      <c r="AN1949" s="2"/>
    </row>
    <row r="1950" spans="40:40" x14ac:dyDescent="0.45">
      <c r="AN1950" s="2"/>
    </row>
    <row r="1951" spans="40:40" x14ac:dyDescent="0.45">
      <c r="AN1951" s="2"/>
    </row>
    <row r="1952" spans="40:40" x14ac:dyDescent="0.45">
      <c r="AN1952" s="2"/>
    </row>
    <row r="1953" spans="40:40" x14ac:dyDescent="0.45">
      <c r="AN1953" s="2"/>
    </row>
    <row r="1954" spans="40:40" x14ac:dyDescent="0.45">
      <c r="AN1954" s="2"/>
    </row>
    <row r="1955" spans="40:40" x14ac:dyDescent="0.45">
      <c r="AN1955" s="2"/>
    </row>
    <row r="1956" spans="40:40" x14ac:dyDescent="0.45">
      <c r="AN1956" s="2"/>
    </row>
    <row r="1957" spans="40:40" x14ac:dyDescent="0.45">
      <c r="AN1957" s="2"/>
    </row>
    <row r="1958" spans="40:40" x14ac:dyDescent="0.45">
      <c r="AN1958" s="2"/>
    </row>
    <row r="1959" spans="40:40" x14ac:dyDescent="0.45">
      <c r="AN1959" s="2"/>
    </row>
    <row r="1960" spans="40:40" x14ac:dyDescent="0.45">
      <c r="AN1960" s="2"/>
    </row>
    <row r="1961" spans="40:40" x14ac:dyDescent="0.45">
      <c r="AN1961" s="2"/>
    </row>
    <row r="1962" spans="40:40" x14ac:dyDescent="0.45">
      <c r="AN1962" s="2"/>
    </row>
    <row r="1963" spans="40:40" x14ac:dyDescent="0.45">
      <c r="AN1963" s="2"/>
    </row>
    <row r="1964" spans="40:40" x14ac:dyDescent="0.45">
      <c r="AN1964" s="2"/>
    </row>
    <row r="1965" spans="40:40" x14ac:dyDescent="0.45">
      <c r="AN1965" s="2"/>
    </row>
    <row r="1966" spans="40:40" x14ac:dyDescent="0.45">
      <c r="AN1966" s="2"/>
    </row>
    <row r="1967" spans="40:40" x14ac:dyDescent="0.45">
      <c r="AN1967" s="2"/>
    </row>
    <row r="1968" spans="40:40" x14ac:dyDescent="0.45">
      <c r="AN1968" s="2"/>
    </row>
    <row r="1969" spans="40:40" x14ac:dyDescent="0.45">
      <c r="AN1969" s="2"/>
    </row>
    <row r="1970" spans="40:40" x14ac:dyDescent="0.45">
      <c r="AN1970" s="2"/>
    </row>
    <row r="1971" spans="40:40" x14ac:dyDescent="0.45">
      <c r="AN1971" s="2"/>
    </row>
    <row r="1972" spans="40:40" x14ac:dyDescent="0.45">
      <c r="AN1972" s="2"/>
    </row>
    <row r="1973" spans="40:40" x14ac:dyDescent="0.45">
      <c r="AN1973" s="2"/>
    </row>
    <row r="1974" spans="40:40" x14ac:dyDescent="0.45">
      <c r="AN1974" s="2"/>
    </row>
    <row r="1975" spans="40:40" x14ac:dyDescent="0.45">
      <c r="AN1975" s="2"/>
    </row>
    <row r="1976" spans="40:40" x14ac:dyDescent="0.45">
      <c r="AN1976" s="2"/>
    </row>
    <row r="1977" spans="40:40" x14ac:dyDescent="0.45">
      <c r="AN1977" s="2"/>
    </row>
    <row r="1978" spans="40:40" x14ac:dyDescent="0.45">
      <c r="AN1978" s="2"/>
    </row>
    <row r="1979" spans="40:40" x14ac:dyDescent="0.45">
      <c r="AN1979" s="2"/>
    </row>
    <row r="1980" spans="40:40" x14ac:dyDescent="0.45">
      <c r="AN1980" s="2"/>
    </row>
    <row r="1981" spans="40:40" x14ac:dyDescent="0.45">
      <c r="AN1981" s="2"/>
    </row>
    <row r="1982" spans="40:40" x14ac:dyDescent="0.45">
      <c r="AN1982" s="2"/>
    </row>
    <row r="1983" spans="40:40" x14ac:dyDescent="0.45">
      <c r="AN1983" s="2"/>
    </row>
    <row r="1985" spans="1:1" x14ac:dyDescent="0.45">
      <c r="A1985" t="s">
        <v>1014</v>
      </c>
    </row>
    <row r="1989" spans="1:1" x14ac:dyDescent="0.45">
      <c r="A1989">
        <f>1990-140</f>
        <v>1850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E2DF3-03DF-43C6-B83E-E9C263DD0DC5}">
  <sheetPr codeName="Sheet14"/>
  <dimension ref="A1:L115"/>
  <sheetViews>
    <sheetView tabSelected="1" topLeftCell="H1" workbookViewId="0">
      <selection activeCell="J5" sqref="J5:L9"/>
    </sheetView>
  </sheetViews>
  <sheetFormatPr defaultRowHeight="14.25" x14ac:dyDescent="0.45"/>
  <cols>
    <col min="1" max="1" width="16.6640625" customWidth="1"/>
    <col min="3" max="3" width="4.86328125" customWidth="1"/>
    <col min="4" max="4" width="6.33203125" customWidth="1"/>
    <col min="5" max="5" width="6.53125" customWidth="1"/>
    <col min="8" max="8" width="9.86328125" customWidth="1"/>
    <col min="9" max="9" width="7.6640625" customWidth="1"/>
    <col min="10" max="10" width="15.53125" bestFit="1" customWidth="1"/>
    <col min="11" max="11" width="9.33203125" bestFit="1" customWidth="1"/>
    <col min="12" max="12" width="18.796875" bestFit="1" customWidth="1"/>
    <col min="13" max="15" width="21.46484375" bestFit="1" customWidth="1"/>
    <col min="16" max="16" width="7.73046875" bestFit="1" customWidth="1"/>
    <col min="17" max="17" width="6.73046875" bestFit="1" customWidth="1"/>
    <col min="18" max="18" width="5.73046875" bestFit="1" customWidth="1"/>
    <col min="19" max="19" width="6.73046875" bestFit="1" customWidth="1"/>
    <col min="20" max="20" width="5.73046875" bestFit="1" customWidth="1"/>
    <col min="21" max="21" width="6.73046875" bestFit="1" customWidth="1"/>
    <col min="22" max="22" width="20.3984375" bestFit="1" customWidth="1"/>
    <col min="23" max="23" width="21.46484375" bestFit="1" customWidth="1"/>
    <col min="24" max="24" width="7.73046875" bestFit="1" customWidth="1"/>
    <col min="25" max="26" width="5.73046875" bestFit="1" customWidth="1"/>
    <col min="27" max="27" width="6.73046875" bestFit="1" customWidth="1"/>
    <col min="28" max="28" width="5.73046875" bestFit="1" customWidth="1"/>
    <col min="29" max="30" width="21.46484375" bestFit="1" customWidth="1"/>
    <col min="31" max="31" width="5.73046875" bestFit="1" customWidth="1"/>
    <col min="32" max="32" width="8.73046875" bestFit="1" customWidth="1"/>
    <col min="33" max="33" width="6.73046875" bestFit="1" customWidth="1"/>
    <col min="34" max="34" width="7.73046875" bestFit="1" customWidth="1"/>
    <col min="35" max="35" width="21.46484375" bestFit="1" customWidth="1"/>
    <col min="36" max="36" width="5.73046875" bestFit="1" customWidth="1"/>
    <col min="37" max="39" width="21.46484375" bestFit="1" customWidth="1"/>
    <col min="40" max="40" width="6.73046875" bestFit="1" customWidth="1"/>
    <col min="41" max="41" width="9.86328125" bestFit="1" customWidth="1"/>
    <col min="42" max="45" width="11.73046875" bestFit="1" customWidth="1"/>
    <col min="46" max="48" width="10.73046875" bestFit="1" customWidth="1"/>
    <col min="49" max="53" width="11.73046875" bestFit="1" customWidth="1"/>
    <col min="54" max="54" width="10.73046875" bestFit="1" customWidth="1"/>
    <col min="55" max="56" width="11.73046875" bestFit="1" customWidth="1"/>
    <col min="57" max="57" width="10.73046875" bestFit="1" customWidth="1"/>
    <col min="58" max="60" width="11.73046875" bestFit="1" customWidth="1"/>
    <col min="61" max="62" width="10.73046875" bestFit="1" customWidth="1"/>
    <col min="63" max="63" width="11.73046875" bestFit="1" customWidth="1"/>
    <col min="64" max="65" width="10.73046875" bestFit="1" customWidth="1"/>
    <col min="66" max="74" width="11.73046875" bestFit="1" customWidth="1"/>
    <col min="75" max="75" width="10.73046875" bestFit="1" customWidth="1"/>
    <col min="76" max="76" width="11.73046875" bestFit="1" customWidth="1"/>
    <col min="77" max="77" width="5.33203125" bestFit="1" customWidth="1"/>
    <col min="78" max="78" width="6.73046875" bestFit="1" customWidth="1"/>
    <col min="79" max="79" width="9.86328125" bestFit="1" customWidth="1"/>
  </cols>
  <sheetData>
    <row r="1" spans="1:12" x14ac:dyDescent="0.45">
      <c r="A1" s="13" t="s">
        <v>256</v>
      </c>
      <c r="B1" s="13" t="s">
        <v>2</v>
      </c>
      <c r="C1" s="13" t="s">
        <v>258</v>
      </c>
      <c r="D1" s="13" t="s">
        <v>259</v>
      </c>
      <c r="E1" s="13" t="s">
        <v>1155</v>
      </c>
      <c r="F1" s="13" t="s">
        <v>1153</v>
      </c>
      <c r="G1" s="13" t="s">
        <v>1154</v>
      </c>
      <c r="H1" s="13" t="s">
        <v>1496</v>
      </c>
      <c r="I1" s="13"/>
    </row>
    <row r="2" spans="1:12" x14ac:dyDescent="0.45">
      <c r="A2" t="str" cm="1">
        <f t="array" ref="A2:E107">_xlfn.VSTACK('Calc Batter (Active)'!$B$2:$F$35, 'Calc Pitcher (Active)'!$B$2:$F$73)</f>
        <v>Bobby Witt Jr.</v>
      </c>
      <c r="B2">
        <v>2024</v>
      </c>
      <c r="C2">
        <v>24</v>
      </c>
      <c r="D2" t="str">
        <v>KCR</v>
      </c>
      <c r="E2" t="str">
        <v>AL</v>
      </c>
      <c r="F2" s="12" cm="1">
        <f t="array" ref="F2:F107">_xlfn.VSTACK('Calc Batter (Active)'!$AM$2:$AM$35,'Calc Pitcher (Active)'!$X$2:$X$73)</f>
        <v>4.7185002675066598E-4</v>
      </c>
      <c r="G2" s="2">
        <f t="shared" ref="G2:G33" si="0">F2/SUMIFS($F$2:$F$1048576, $B$2:$B$1048576, B2, $E$2:$E$1048576, E2)</f>
        <v>7.4241494451976614E-3</v>
      </c>
      <c r="H2" s="10">
        <f t="shared" ref="H2:H65" si="1">_xlfn.NUMBERVALUE(_xlfn.CONCAT(IF(G2&lt;0.5, "+",""),ROUND(IF(G2&lt;0.5,(1/(G2/1))-1,(G2/(1-(G2/1)))*-1)*100,0)))</f>
        <v>13370</v>
      </c>
      <c r="J2" s="3" t="s">
        <v>1155</v>
      </c>
      <c r="K2" t="s">
        <v>13</v>
      </c>
    </row>
    <row r="3" spans="1:12" x14ac:dyDescent="0.45">
      <c r="A3" t="str">
        <v>Gunnar Henderson</v>
      </c>
      <c r="B3">
        <v>2024</v>
      </c>
      <c r="C3">
        <v>23</v>
      </c>
      <c r="D3" t="str">
        <v>BAL</v>
      </c>
      <c r="E3" t="str">
        <v>AL</v>
      </c>
      <c r="F3" s="12">
        <v>1.8678558784501556E-3</v>
      </c>
      <c r="G3" s="2">
        <f t="shared" si="0"/>
        <v>2.9389086356950898E-2</v>
      </c>
      <c r="H3" s="10">
        <f t="shared" si="1"/>
        <v>3303</v>
      </c>
    </row>
    <row r="4" spans="1:12" x14ac:dyDescent="0.45">
      <c r="A4" t="str">
        <v>Aaron Judge</v>
      </c>
      <c r="B4">
        <v>2024</v>
      </c>
      <c r="C4">
        <v>32</v>
      </c>
      <c r="D4" t="str">
        <v>NYY</v>
      </c>
      <c r="E4" t="str">
        <v>AL</v>
      </c>
      <c r="F4" s="12">
        <v>5.8511574338811635E-2</v>
      </c>
      <c r="G4" s="2">
        <f t="shared" si="0"/>
        <v>0.92062869034163308</v>
      </c>
      <c r="H4" s="10">
        <f t="shared" si="1"/>
        <v>-1160</v>
      </c>
      <c r="J4" s="3" t="s">
        <v>1495</v>
      </c>
      <c r="K4" t="s">
        <v>1156</v>
      </c>
      <c r="L4" t="s">
        <v>1497</v>
      </c>
    </row>
    <row r="5" spans="1:12" x14ac:dyDescent="0.45">
      <c r="A5" t="str">
        <v>Juan Soto</v>
      </c>
      <c r="B5">
        <v>2024</v>
      </c>
      <c r="C5">
        <v>25</v>
      </c>
      <c r="D5" t="str">
        <v>NYY</v>
      </c>
      <c r="E5" t="str">
        <v>AL</v>
      </c>
      <c r="F5" s="12">
        <v>2.5964378535964644E-3</v>
      </c>
      <c r="G5" s="2">
        <f t="shared" si="0"/>
        <v>4.0852689535724802E-2</v>
      </c>
      <c r="H5" s="10">
        <f t="shared" si="1"/>
        <v>2348</v>
      </c>
      <c r="J5" s="4" t="s">
        <v>21</v>
      </c>
      <c r="K5" s="5">
        <v>0.92062869034163308</v>
      </c>
      <c r="L5" s="14">
        <v>-1160</v>
      </c>
    </row>
    <row r="6" spans="1:12" x14ac:dyDescent="0.45">
      <c r="A6" t="str">
        <v>Shohei Ohtani</v>
      </c>
      <c r="B6">
        <v>2024</v>
      </c>
      <c r="C6">
        <v>29</v>
      </c>
      <c r="D6" t="str">
        <v>LAD</v>
      </c>
      <c r="E6" t="str">
        <v>NL</v>
      </c>
      <c r="F6" s="12">
        <v>3.7714642352444467E-3</v>
      </c>
      <c r="G6" s="2">
        <f t="shared" si="0"/>
        <v>0.82118717717037282</v>
      </c>
      <c r="H6" s="10">
        <f t="shared" si="1"/>
        <v>-459</v>
      </c>
      <c r="J6" s="4" t="s">
        <v>405</v>
      </c>
      <c r="K6" s="5">
        <v>4.0852689535724802E-2</v>
      </c>
      <c r="L6" s="14">
        <v>2348</v>
      </c>
    </row>
    <row r="7" spans="1:12" x14ac:dyDescent="0.45">
      <c r="A7" t="str">
        <v>Jarren Duran</v>
      </c>
      <c r="B7">
        <v>2024</v>
      </c>
      <c r="C7">
        <v>27</v>
      </c>
      <c r="D7" t="str">
        <v>BOS</v>
      </c>
      <c r="E7" t="str">
        <v>AL</v>
      </c>
      <c r="F7" s="12">
        <v>1.3036554313794499E-8</v>
      </c>
      <c r="G7" s="2">
        <f t="shared" si="0"/>
        <v>2.0511883435197878E-7</v>
      </c>
      <c r="H7" s="10">
        <f t="shared" si="1"/>
        <v>487522171</v>
      </c>
      <c r="J7" s="4" t="s">
        <v>550</v>
      </c>
      <c r="K7" s="5">
        <v>2.9389086356950898E-2</v>
      </c>
      <c r="L7" s="14">
        <v>3303</v>
      </c>
    </row>
    <row r="8" spans="1:12" x14ac:dyDescent="0.45">
      <c r="A8" t="str">
        <v>Ketel Marte</v>
      </c>
      <c r="B8">
        <v>2024</v>
      </c>
      <c r="C8">
        <v>30</v>
      </c>
      <c r="D8" t="str">
        <v>ARI</v>
      </c>
      <c r="E8" t="str">
        <v>NL</v>
      </c>
      <c r="F8" s="12">
        <v>2.086340430223612E-7</v>
      </c>
      <c r="G8" s="2">
        <f t="shared" si="0"/>
        <v>4.5427343377702835E-5</v>
      </c>
      <c r="H8" s="10">
        <f t="shared" si="1"/>
        <v>2201217</v>
      </c>
      <c r="J8" s="4" t="s">
        <v>1163</v>
      </c>
      <c r="K8" s="5">
        <v>7.4241494451976614E-3</v>
      </c>
      <c r="L8" s="14">
        <v>13370</v>
      </c>
    </row>
    <row r="9" spans="1:12" x14ac:dyDescent="0.45">
      <c r="A9" t="str">
        <v>Anthony Volpe</v>
      </c>
      <c r="B9">
        <v>2024</v>
      </c>
      <c r="C9">
        <v>23</v>
      </c>
      <c r="D9" t="str">
        <v>NYY</v>
      </c>
      <c r="E9" t="str">
        <v>AL</v>
      </c>
      <c r="F9" s="12">
        <v>6.4135995686225129E-7</v>
      </c>
      <c r="G9" s="2">
        <f t="shared" si="0"/>
        <v>1.0091240644195128E-5</v>
      </c>
      <c r="H9" s="10">
        <f t="shared" si="1"/>
        <v>9909484</v>
      </c>
      <c r="J9" s="4" t="s">
        <v>372</v>
      </c>
      <c r="K9" s="5">
        <v>9.5119985399831207E-4</v>
      </c>
      <c r="L9" s="14">
        <v>105030</v>
      </c>
    </row>
    <row r="10" spans="1:12" x14ac:dyDescent="0.45">
      <c r="A10" t="str">
        <v>William Contreras</v>
      </c>
      <c r="B10">
        <v>2024</v>
      </c>
      <c r="C10">
        <v>26</v>
      </c>
      <c r="D10" t="str">
        <v>MIL</v>
      </c>
      <c r="E10" t="str">
        <v>NL</v>
      </c>
      <c r="F10" s="12">
        <v>8.1863099566933473E-5</v>
      </c>
      <c r="G10" s="2">
        <f t="shared" si="0"/>
        <v>1.7824622866516485E-2</v>
      </c>
      <c r="H10" s="10">
        <f t="shared" si="1"/>
        <v>5510</v>
      </c>
      <c r="J10" s="4" t="s">
        <v>715</v>
      </c>
      <c r="K10" s="5">
        <v>2.3540096136936815E-4</v>
      </c>
      <c r="L10" s="14">
        <v>424707</v>
      </c>
    </row>
    <row r="11" spans="1:12" x14ac:dyDescent="0.45">
      <c r="A11" t="str">
        <v>Jordan Westburg</v>
      </c>
      <c r="B11">
        <v>2024</v>
      </c>
      <c r="C11">
        <v>25</v>
      </c>
      <c r="D11" t="str">
        <v>BAL</v>
      </c>
      <c r="E11" t="str">
        <v>AL</v>
      </c>
      <c r="F11" s="12">
        <v>1.2809323315471489E-5</v>
      </c>
      <c r="G11" s="2">
        <f t="shared" si="0"/>
        <v>2.0154355238845159E-4</v>
      </c>
      <c r="H11" s="10">
        <f t="shared" si="1"/>
        <v>496071</v>
      </c>
      <c r="J11" s="4" t="s">
        <v>1167</v>
      </c>
      <c r="K11" s="5">
        <v>2.0154355238845159E-4</v>
      </c>
      <c r="L11" s="14">
        <v>496071</v>
      </c>
    </row>
    <row r="12" spans="1:12" x14ac:dyDescent="0.45">
      <c r="A12" t="str">
        <v>Brice Turang</v>
      </c>
      <c r="B12">
        <v>2024</v>
      </c>
      <c r="C12">
        <v>24</v>
      </c>
      <c r="D12" t="str">
        <v>MIL</v>
      </c>
      <c r="E12" t="str">
        <v>NL</v>
      </c>
      <c r="F12" s="12">
        <v>6.936520307485182E-8</v>
      </c>
      <c r="G12" s="2">
        <f t="shared" si="0"/>
        <v>1.5103368812191656E-5</v>
      </c>
      <c r="H12" s="10">
        <f t="shared" si="1"/>
        <v>6620939</v>
      </c>
      <c r="J12" s="4" t="s">
        <v>1178</v>
      </c>
      <c r="K12" s="5">
        <v>1.8678239985281715E-4</v>
      </c>
      <c r="L12" s="14">
        <v>535282</v>
      </c>
    </row>
    <row r="13" spans="1:12" x14ac:dyDescent="0.45">
      <c r="A13" t="str">
        <v>Marcus Semien</v>
      </c>
      <c r="B13">
        <v>2024</v>
      </c>
      <c r="C13">
        <v>33</v>
      </c>
      <c r="D13" t="str">
        <v>TEX</v>
      </c>
      <c r="E13" t="str">
        <v>AL</v>
      </c>
      <c r="F13" s="12">
        <v>4.7380712507322575E-8</v>
      </c>
      <c r="G13" s="2">
        <f t="shared" si="0"/>
        <v>7.45494268373086E-7</v>
      </c>
      <c r="H13" s="10">
        <f t="shared" si="1"/>
        <v>134139094</v>
      </c>
      <c r="J13" s="4" t="s">
        <v>429</v>
      </c>
      <c r="K13" s="5">
        <v>4.2209161680827657E-5</v>
      </c>
      <c r="L13" s="14">
        <v>2369054</v>
      </c>
    </row>
    <row r="14" spans="1:12" x14ac:dyDescent="0.45">
      <c r="A14" t="str">
        <v>Matt Chapman</v>
      </c>
      <c r="B14">
        <v>2024</v>
      </c>
      <c r="C14">
        <v>31</v>
      </c>
      <c r="D14" t="str">
        <v>SFG</v>
      </c>
      <c r="E14" t="str">
        <v>NL</v>
      </c>
      <c r="F14" s="12">
        <v>1.6389274796694831E-8</v>
      </c>
      <c r="G14" s="2">
        <f t="shared" si="0"/>
        <v>3.568550957051577E-6</v>
      </c>
      <c r="H14" s="10">
        <f t="shared" si="1"/>
        <v>28022479</v>
      </c>
      <c r="J14" s="4" t="s">
        <v>730</v>
      </c>
      <c r="K14" s="5">
        <v>3.477521787564479E-5</v>
      </c>
      <c r="L14" s="14">
        <v>2875511</v>
      </c>
    </row>
    <row r="15" spans="1:12" x14ac:dyDescent="0.45">
      <c r="A15" t="str">
        <v>Ezequiel Tovar</v>
      </c>
      <c r="B15">
        <v>2024</v>
      </c>
      <c r="C15">
        <v>22</v>
      </c>
      <c r="D15" t="str">
        <v>COL</v>
      </c>
      <c r="E15" t="str">
        <v>NL</v>
      </c>
      <c r="F15" s="12">
        <v>9.7583906707047059E-7</v>
      </c>
      <c r="G15" s="2">
        <f t="shared" si="0"/>
        <v>2.124762370464931E-4</v>
      </c>
      <c r="H15" s="10">
        <f t="shared" si="1"/>
        <v>470541</v>
      </c>
      <c r="J15" s="4" t="s">
        <v>1180</v>
      </c>
      <c r="K15" s="5">
        <v>2.6979474358889009E-5</v>
      </c>
      <c r="L15" s="14">
        <v>3706421</v>
      </c>
    </row>
    <row r="16" spans="1:12" x14ac:dyDescent="0.45">
      <c r="A16" t="str">
        <v>Josh Smith</v>
      </c>
      <c r="B16">
        <v>2024</v>
      </c>
      <c r="C16">
        <v>26</v>
      </c>
      <c r="D16" t="str">
        <v>TEX</v>
      </c>
      <c r="E16" t="str">
        <v>AL</v>
      </c>
      <c r="F16" s="12">
        <v>1.0162881088860204E-7</v>
      </c>
      <c r="G16" s="2">
        <f t="shared" si="0"/>
        <v>1.5990408757005502E-6</v>
      </c>
      <c r="H16" s="10">
        <f t="shared" si="1"/>
        <v>62537388</v>
      </c>
      <c r="J16" s="4" t="s">
        <v>1182</v>
      </c>
      <c r="K16" s="5">
        <v>1.2042417814026587E-5</v>
      </c>
      <c r="L16" s="14">
        <v>8303880</v>
      </c>
    </row>
    <row r="17" spans="1:12" x14ac:dyDescent="0.45">
      <c r="A17" t="str">
        <v>José Ramírez</v>
      </c>
      <c r="B17">
        <v>2024</v>
      </c>
      <c r="C17">
        <v>31</v>
      </c>
      <c r="D17" t="str">
        <v>CLE</v>
      </c>
      <c r="E17" t="str">
        <v>AL</v>
      </c>
      <c r="F17" s="12">
        <v>6.0454558447049631E-5</v>
      </c>
      <c r="G17" s="2">
        <f t="shared" si="0"/>
        <v>9.5119985399831207E-4</v>
      </c>
      <c r="H17" s="10">
        <f t="shared" si="1"/>
        <v>105030</v>
      </c>
      <c r="J17" s="4" t="s">
        <v>1165</v>
      </c>
      <c r="K17" s="5">
        <v>1.0091240644195128E-5</v>
      </c>
      <c r="L17" s="14">
        <v>9909484</v>
      </c>
    </row>
    <row r="18" spans="1:12" x14ac:dyDescent="0.45">
      <c r="A18" t="str">
        <v>Daulton Varsho</v>
      </c>
      <c r="B18">
        <v>2024</v>
      </c>
      <c r="C18">
        <v>27</v>
      </c>
      <c r="D18" t="str">
        <v>TOR</v>
      </c>
      <c r="E18" t="str">
        <v>AL</v>
      </c>
      <c r="F18" s="12">
        <v>1.956195636987378E-9</v>
      </c>
      <c r="G18" s="2">
        <f t="shared" si="0"/>
        <v>3.0779035561467054E-8</v>
      </c>
      <c r="H18" s="10">
        <f t="shared" si="1"/>
        <v>3248964599</v>
      </c>
      <c r="J18" s="4" t="s">
        <v>1170</v>
      </c>
      <c r="K18" s="5">
        <v>1.5990408757005502E-6</v>
      </c>
      <c r="L18" s="14">
        <v>62537388</v>
      </c>
    </row>
    <row r="19" spans="1:12" x14ac:dyDescent="0.45">
      <c r="A19" t="str">
        <v>Bryce Harper</v>
      </c>
      <c r="B19">
        <v>2024</v>
      </c>
      <c r="C19">
        <v>31</v>
      </c>
      <c r="D19" t="str">
        <v>PHI</v>
      </c>
      <c r="E19" t="str">
        <v>NL</v>
      </c>
      <c r="F19" s="12">
        <v>2.2225788416946006E-5</v>
      </c>
      <c r="G19" s="2">
        <f t="shared" si="0"/>
        <v>4.8393757204262316E-3</v>
      </c>
      <c r="H19" s="10">
        <f t="shared" si="1"/>
        <v>20564</v>
      </c>
      <c r="J19" s="4" t="s">
        <v>1179</v>
      </c>
      <c r="K19" s="5">
        <v>9.2126302113477097E-7</v>
      </c>
      <c r="L19" s="14">
        <v>108546534</v>
      </c>
    </row>
    <row r="20" spans="1:12" x14ac:dyDescent="0.45">
      <c r="A20" t="str">
        <v>Corey Seager</v>
      </c>
      <c r="B20">
        <v>2024</v>
      </c>
      <c r="C20">
        <v>30</v>
      </c>
      <c r="D20" t="str">
        <v>TEX</v>
      </c>
      <c r="E20" t="str">
        <v>AL</v>
      </c>
      <c r="F20" s="12">
        <v>2.682649940607635E-6</v>
      </c>
      <c r="G20" s="2">
        <f t="shared" si="0"/>
        <v>4.2209161680827657E-5</v>
      </c>
      <c r="H20" s="10">
        <f t="shared" si="1"/>
        <v>2369054</v>
      </c>
      <c r="J20" s="4" t="s">
        <v>1175</v>
      </c>
      <c r="K20" s="5">
        <v>7.892311169690003E-7</v>
      </c>
      <c r="L20" s="14">
        <v>126705497</v>
      </c>
    </row>
    <row r="21" spans="1:12" x14ac:dyDescent="0.45">
      <c r="A21" t="str">
        <v>Adley Rutschman</v>
      </c>
      <c r="B21">
        <v>2024</v>
      </c>
      <c r="C21">
        <v>26</v>
      </c>
      <c r="D21" t="str">
        <v>BAL</v>
      </c>
      <c r="E21" t="str">
        <v>AL</v>
      </c>
      <c r="F21" s="12">
        <v>2.2101774224786453E-6</v>
      </c>
      <c r="G21" s="2">
        <f t="shared" si="0"/>
        <v>3.477521787564479E-5</v>
      </c>
      <c r="H21" s="10">
        <f t="shared" si="1"/>
        <v>2875511</v>
      </c>
      <c r="J21" s="4" t="s">
        <v>307</v>
      </c>
      <c r="K21" s="5">
        <v>7.45494268373086E-7</v>
      </c>
      <c r="L21" s="14">
        <v>134139094</v>
      </c>
    </row>
    <row r="22" spans="1:12" x14ac:dyDescent="0.45">
      <c r="A22" t="str">
        <v>Masyn Winn</v>
      </c>
      <c r="B22">
        <v>2024</v>
      </c>
      <c r="C22">
        <v>22</v>
      </c>
      <c r="D22" t="str">
        <v>STL</v>
      </c>
      <c r="E22" t="str">
        <v>NL</v>
      </c>
      <c r="F22" s="12">
        <v>2.1066489939688179E-8</v>
      </c>
      <c r="G22" s="2">
        <f t="shared" si="0"/>
        <v>4.5869535881570747E-6</v>
      </c>
      <c r="H22" s="10">
        <f t="shared" si="1"/>
        <v>21800862</v>
      </c>
      <c r="J22" s="4" t="s">
        <v>1164</v>
      </c>
      <c r="K22" s="5">
        <v>2.0511883435197878E-7</v>
      </c>
      <c r="L22" s="14">
        <v>487522171</v>
      </c>
    </row>
    <row r="23" spans="1:12" x14ac:dyDescent="0.45">
      <c r="A23" t="str">
        <v>Marcell Ozuna</v>
      </c>
      <c r="B23">
        <v>2024</v>
      </c>
      <c r="C23">
        <v>33</v>
      </c>
      <c r="D23" t="str">
        <v>ATL</v>
      </c>
      <c r="E23" t="str">
        <v>NL</v>
      </c>
      <c r="F23" s="12">
        <v>6.2872359917312906E-4</v>
      </c>
      <c r="G23" s="2">
        <f t="shared" si="0"/>
        <v>0.13689636847157188</v>
      </c>
      <c r="H23" s="10">
        <f t="shared" si="1"/>
        <v>630</v>
      </c>
      <c r="J23" s="4" t="s">
        <v>1362</v>
      </c>
      <c r="K23" s="5">
        <v>6.9113359141233979E-8</v>
      </c>
      <c r="L23" s="14">
        <v>1446898173</v>
      </c>
    </row>
    <row r="24" spans="1:12" x14ac:dyDescent="0.45">
      <c r="A24" t="str">
        <v>Salvador Perez</v>
      </c>
      <c r="B24">
        <v>2024</v>
      </c>
      <c r="C24">
        <v>34</v>
      </c>
      <c r="D24" t="str">
        <v>KCR</v>
      </c>
      <c r="E24" t="str">
        <v>AL</v>
      </c>
      <c r="F24" s="12">
        <v>1.4961168378839335E-5</v>
      </c>
      <c r="G24" s="2">
        <f t="shared" si="0"/>
        <v>2.3540096136936815E-4</v>
      </c>
      <c r="H24" s="10">
        <f t="shared" si="1"/>
        <v>424707</v>
      </c>
      <c r="J24" s="4" t="s">
        <v>1171</v>
      </c>
      <c r="K24" s="5">
        <v>3.0779035561467054E-8</v>
      </c>
      <c r="L24" s="14">
        <v>3248964599</v>
      </c>
    </row>
    <row r="25" spans="1:12" x14ac:dyDescent="0.45">
      <c r="A25" t="str">
        <v>Jurickson Profar</v>
      </c>
      <c r="B25">
        <v>2024</v>
      </c>
      <c r="C25">
        <v>31</v>
      </c>
      <c r="D25" t="str">
        <v>SDP</v>
      </c>
      <c r="E25" t="str">
        <v>NL</v>
      </c>
      <c r="F25" s="12">
        <v>8.1486205452949886E-5</v>
      </c>
      <c r="G25" s="2">
        <f t="shared" si="0"/>
        <v>1.7742559085913181E-2</v>
      </c>
      <c r="H25" s="10">
        <f t="shared" si="1"/>
        <v>5536</v>
      </c>
      <c r="J25" s="4" t="s">
        <v>1364</v>
      </c>
      <c r="K25" s="5">
        <v>9.6234552351600569E-74</v>
      </c>
      <c r="L25" s="14">
        <v>1.0391278138297201E+75</v>
      </c>
    </row>
    <row r="26" spans="1:12" x14ac:dyDescent="0.45">
      <c r="A26" t="str">
        <v>Ryan McMahon</v>
      </c>
      <c r="B26">
        <v>2024</v>
      </c>
      <c r="C26">
        <v>29</v>
      </c>
      <c r="D26" t="str">
        <v>COL</v>
      </c>
      <c r="E26" t="str">
        <v>NL</v>
      </c>
      <c r="F26" s="12">
        <v>3.9124372899619817E-7</v>
      </c>
      <c r="G26" s="2">
        <f t="shared" si="0"/>
        <v>8.5188222228806143E-5</v>
      </c>
      <c r="H26" s="10">
        <f t="shared" si="1"/>
        <v>1173771</v>
      </c>
      <c r="J26" s="4" t="s">
        <v>1409</v>
      </c>
      <c r="K26" s="5">
        <v>6.9327083741290576E-146</v>
      </c>
      <c r="L26" s="14">
        <v>1.4424377112583E+147</v>
      </c>
    </row>
    <row r="27" spans="1:12" x14ac:dyDescent="0.45">
      <c r="A27" t="str">
        <v>Christian Walker</v>
      </c>
      <c r="B27">
        <v>2024</v>
      </c>
      <c r="C27">
        <v>33</v>
      </c>
      <c r="D27" t="str">
        <v>ARI</v>
      </c>
      <c r="E27" t="str">
        <v>NL</v>
      </c>
      <c r="F27" s="12">
        <v>9.744277735900171E-7</v>
      </c>
      <c r="G27" s="2">
        <f t="shared" si="0"/>
        <v>2.1216894628696732E-4</v>
      </c>
      <c r="H27" s="10">
        <f t="shared" si="1"/>
        <v>471223</v>
      </c>
      <c r="J27" s="4" t="s">
        <v>1354</v>
      </c>
      <c r="K27" s="5">
        <v>4.5197614048535614E-151</v>
      </c>
      <c r="L27" s="14">
        <v>2.2125061710694002E+152</v>
      </c>
    </row>
    <row r="28" spans="1:12" x14ac:dyDescent="0.45">
      <c r="A28" t="str">
        <v>Wilyer Abreu</v>
      </c>
      <c r="B28">
        <v>2024</v>
      </c>
      <c r="C28">
        <v>25</v>
      </c>
      <c r="D28" t="str">
        <v>BOS</v>
      </c>
      <c r="E28" t="str">
        <v>AL</v>
      </c>
      <c r="F28" s="12">
        <v>5.016045627895708E-8</v>
      </c>
      <c r="G28" s="2">
        <f t="shared" si="0"/>
        <v>7.892311169690003E-7</v>
      </c>
      <c r="H28" s="10">
        <f t="shared" si="1"/>
        <v>126705497</v>
      </c>
      <c r="J28" s="4" t="s">
        <v>1436</v>
      </c>
      <c r="K28" s="5">
        <v>8.2951735633472749E-170</v>
      </c>
      <c r="L28" s="14">
        <v>1.2055202852157E+171</v>
      </c>
    </row>
    <row r="29" spans="1:12" x14ac:dyDescent="0.45">
      <c r="A29" t="str">
        <v>Will Smith</v>
      </c>
      <c r="B29">
        <v>2024</v>
      </c>
      <c r="C29">
        <v>29</v>
      </c>
      <c r="D29" t="str">
        <v>LAD</v>
      </c>
      <c r="E29" t="str">
        <v>NL</v>
      </c>
      <c r="F29" s="12">
        <v>3.2130811676594069E-6</v>
      </c>
      <c r="G29" s="2">
        <f t="shared" si="0"/>
        <v>6.9960654258159692E-4</v>
      </c>
      <c r="H29" s="10">
        <f t="shared" si="1"/>
        <v>142837</v>
      </c>
      <c r="J29" s="4" t="s">
        <v>1372</v>
      </c>
      <c r="K29" s="5">
        <v>3.2716389018420643E-197</v>
      </c>
      <c r="L29" s="14">
        <v>3.0565720423392998E+198</v>
      </c>
    </row>
    <row r="30" spans="1:12" x14ac:dyDescent="0.45">
      <c r="A30" t="str">
        <v>Elly De La Cruz</v>
      </c>
      <c r="B30">
        <v>2024</v>
      </c>
      <c r="C30">
        <v>22</v>
      </c>
      <c r="D30" t="str">
        <v>CIN</v>
      </c>
      <c r="E30" t="str">
        <v>NL</v>
      </c>
      <c r="F30" s="12">
        <v>1.4600711088050866E-7</v>
      </c>
      <c r="G30" s="2">
        <f t="shared" si="0"/>
        <v>3.1791145229565008E-5</v>
      </c>
      <c r="H30" s="10">
        <f t="shared" si="1"/>
        <v>3145430</v>
      </c>
      <c r="J30" s="4" t="s">
        <v>1416</v>
      </c>
      <c r="K30" s="5">
        <v>2.0827983968486106E-205</v>
      </c>
      <c r="L30" s="14">
        <v>4.8012328102089E+206</v>
      </c>
    </row>
    <row r="31" spans="1:12" x14ac:dyDescent="0.45">
      <c r="A31" t="str">
        <v>Isaac Paredes</v>
      </c>
      <c r="B31">
        <v>2024</v>
      </c>
      <c r="C31">
        <v>25</v>
      </c>
      <c r="D31" t="str">
        <v>TBR</v>
      </c>
      <c r="E31" t="str">
        <v>AL</v>
      </c>
      <c r="F31" s="12">
        <v>1.187116194490329E-5</v>
      </c>
      <c r="G31" s="2">
        <f t="shared" si="0"/>
        <v>1.8678239985281715E-4</v>
      </c>
      <c r="H31" s="10">
        <f t="shared" si="1"/>
        <v>535282</v>
      </c>
      <c r="J31" s="4" t="s">
        <v>1470</v>
      </c>
      <c r="K31" s="5">
        <v>3.1460577358645296E-224</v>
      </c>
      <c r="L31" s="14">
        <v>3.1785812084761002E+225</v>
      </c>
    </row>
    <row r="32" spans="1:12" x14ac:dyDescent="0.45">
      <c r="A32" t="str">
        <v>Freddie Freeman</v>
      </c>
      <c r="B32">
        <v>2024</v>
      </c>
      <c r="C32">
        <v>34</v>
      </c>
      <c r="D32" t="str">
        <v>LAD</v>
      </c>
      <c r="E32" t="str">
        <v>NL</v>
      </c>
      <c r="F32" s="12">
        <v>9.1844251541217155E-7</v>
      </c>
      <c r="G32" s="2">
        <f t="shared" si="0"/>
        <v>1.9997888607200159E-4</v>
      </c>
      <c r="H32" s="10">
        <f t="shared" si="1"/>
        <v>499953</v>
      </c>
      <c r="J32" s="4" t="s">
        <v>1414</v>
      </c>
      <c r="K32" s="5">
        <v>1.4266139997401591E-229</v>
      </c>
      <c r="L32" s="14">
        <v>7.0096045614451001E+230</v>
      </c>
    </row>
    <row r="33" spans="1:12" x14ac:dyDescent="0.45">
      <c r="A33" t="str">
        <v>JJ Bleday</v>
      </c>
      <c r="B33">
        <v>2024</v>
      </c>
      <c r="C33">
        <v>26</v>
      </c>
      <c r="D33" t="str">
        <v>OAK</v>
      </c>
      <c r="E33" t="str">
        <v>AL</v>
      </c>
      <c r="F33" s="12">
        <v>5.8551889933738742E-8</v>
      </c>
      <c r="G33" s="2">
        <f t="shared" si="0"/>
        <v>9.2126302113477097E-7</v>
      </c>
      <c r="H33" s="10">
        <f t="shared" si="1"/>
        <v>108546534</v>
      </c>
      <c r="J33" s="4" t="s">
        <v>1462</v>
      </c>
      <c r="K33" s="5">
        <v>8.6449299142153481E-230</v>
      </c>
      <c r="L33" s="14">
        <v>1.1567473766972E+231</v>
      </c>
    </row>
    <row r="34" spans="1:12" x14ac:dyDescent="0.45">
      <c r="A34" t="str">
        <v>Ryan Jeffers</v>
      </c>
      <c r="B34">
        <v>2024</v>
      </c>
      <c r="C34">
        <v>27</v>
      </c>
      <c r="D34" t="str">
        <v>MIN</v>
      </c>
      <c r="E34" t="str">
        <v>AL</v>
      </c>
      <c r="F34" s="12">
        <v>1.7147103236445899E-6</v>
      </c>
      <c r="G34" s="2">
        <f t="shared" ref="G34:G65" si="2">F34/SUMIFS($F$2:$F$1048576, $B$2:$B$1048576, B34, $E$2:$E$1048576, E34)</f>
        <v>2.6979474358889009E-5</v>
      </c>
      <c r="H34" s="10">
        <f t="shared" si="1"/>
        <v>3706421</v>
      </c>
      <c r="J34" s="4" t="s">
        <v>1407</v>
      </c>
      <c r="K34" s="5">
        <v>2.217674645928685E-230</v>
      </c>
      <c r="L34" s="14">
        <v>4.5092277256984001E+231</v>
      </c>
    </row>
    <row r="35" spans="1:12" x14ac:dyDescent="0.45">
      <c r="A35" t="str">
        <v>Ryan Mountcastle</v>
      </c>
      <c r="B35">
        <v>2024</v>
      </c>
      <c r="C35">
        <v>27</v>
      </c>
      <c r="D35" t="str">
        <v>BAL</v>
      </c>
      <c r="E35" t="str">
        <v>AL</v>
      </c>
      <c r="F35" s="12">
        <v>7.6536917927570861E-7</v>
      </c>
      <c r="G35" s="2">
        <f t="shared" si="2"/>
        <v>1.2042417814026587E-5</v>
      </c>
      <c r="H35" s="10">
        <f t="shared" si="1"/>
        <v>8303880</v>
      </c>
      <c r="J35" s="4" t="s">
        <v>1486</v>
      </c>
      <c r="K35" s="5">
        <v>1.8984338321813339E-242</v>
      </c>
      <c r="L35" s="14">
        <v>5.2674998888478001E+243</v>
      </c>
    </row>
    <row r="36" spans="1:12" x14ac:dyDescent="0.45">
      <c r="A36" t="str">
        <v>Seth Lugo</v>
      </c>
      <c r="B36">
        <v>2024</v>
      </c>
      <c r="C36">
        <v>34</v>
      </c>
      <c r="D36" t="str">
        <v>KCR</v>
      </c>
      <c r="E36" t="str">
        <v>AL</v>
      </c>
      <c r="F36" s="12">
        <v>2.0564265742508612E-254</v>
      </c>
      <c r="G36" s="2">
        <f t="shared" si="2"/>
        <v>3.2356082112466914E-253</v>
      </c>
      <c r="H36" s="10">
        <f t="shared" si="1"/>
        <v>3.0906090438393998E+254</v>
      </c>
      <c r="J36" s="4" t="s">
        <v>1403</v>
      </c>
      <c r="K36" s="5">
        <v>1.0183705275629023E-243</v>
      </c>
      <c r="L36" s="14">
        <v>9.8196086093843995E+244</v>
      </c>
    </row>
    <row r="37" spans="1:12" x14ac:dyDescent="0.45">
      <c r="A37" t="str">
        <v>Tanner Houck</v>
      </c>
      <c r="B37">
        <v>2024</v>
      </c>
      <c r="C37">
        <v>28</v>
      </c>
      <c r="D37" t="str">
        <v>BOS</v>
      </c>
      <c r="E37" t="str">
        <v>AL</v>
      </c>
      <c r="F37" s="12">
        <v>2.8725843351204263E-152</v>
      </c>
      <c r="G37" s="2">
        <f t="shared" si="2"/>
        <v>4.5197614048535614E-151</v>
      </c>
      <c r="H37" s="10">
        <f t="shared" si="1"/>
        <v>2.2125061710694002E+152</v>
      </c>
      <c r="J37" s="4" t="s">
        <v>1448</v>
      </c>
      <c r="K37" s="5">
        <v>3.7054961872614568E-250</v>
      </c>
      <c r="L37" s="14">
        <v>2.6986939115947002E+251</v>
      </c>
    </row>
    <row r="38" spans="1:12" x14ac:dyDescent="0.45">
      <c r="A38" t="str">
        <v>Ranger Suárez</v>
      </c>
      <c r="B38">
        <v>2024</v>
      </c>
      <c r="C38">
        <v>28</v>
      </c>
      <c r="D38" t="str">
        <v>PHI</v>
      </c>
      <c r="E38" t="str">
        <v>NL</v>
      </c>
      <c r="F38" s="12">
        <v>0</v>
      </c>
      <c r="G38" s="2">
        <f t="shared" si="2"/>
        <v>0</v>
      </c>
      <c r="H38" s="10" t="e">
        <f t="shared" si="1"/>
        <v>#DIV/0!</v>
      </c>
      <c r="J38" s="4" t="s">
        <v>1352</v>
      </c>
      <c r="K38" s="5">
        <v>3.2356082112466914E-253</v>
      </c>
      <c r="L38" s="14">
        <v>3.0906090438393998E+254</v>
      </c>
    </row>
    <row r="39" spans="1:12" x14ac:dyDescent="0.45">
      <c r="A39" t="str">
        <v>Tyler Anderson</v>
      </c>
      <c r="B39">
        <v>2024</v>
      </c>
      <c r="C39">
        <v>34</v>
      </c>
      <c r="D39" t="str">
        <v>LAA</v>
      </c>
      <c r="E39" t="str">
        <v>AL</v>
      </c>
      <c r="F39" s="12">
        <v>0</v>
      </c>
      <c r="G39" s="2">
        <f t="shared" si="2"/>
        <v>0</v>
      </c>
      <c r="H39" s="10" t="e">
        <f t="shared" si="1"/>
        <v>#DIV/0!</v>
      </c>
      <c r="J39" s="4" t="s">
        <v>1450</v>
      </c>
      <c r="K39" s="5">
        <v>3.2084823798859882E-255</v>
      </c>
      <c r="L39" s="14">
        <v>3.1167383254744002E+256</v>
      </c>
    </row>
    <row r="40" spans="1:12" x14ac:dyDescent="0.45">
      <c r="A40" t="str">
        <v>Erick Fedde</v>
      </c>
      <c r="B40">
        <v>2024</v>
      </c>
      <c r="C40">
        <v>31</v>
      </c>
      <c r="D40" t="str">
        <v>CHW</v>
      </c>
      <c r="E40" t="str">
        <v>AL</v>
      </c>
      <c r="F40" s="12">
        <v>0</v>
      </c>
      <c r="G40" s="2">
        <f t="shared" si="2"/>
        <v>0</v>
      </c>
      <c r="H40" s="10" t="e">
        <f t="shared" si="1"/>
        <v>#DIV/0!</v>
      </c>
      <c r="J40" s="4" t="s">
        <v>1480</v>
      </c>
      <c r="K40" s="5">
        <v>3.5557250199880824E-263</v>
      </c>
      <c r="L40" s="14">
        <v>2.8123659573746998E+264</v>
      </c>
    </row>
    <row r="41" spans="1:12" x14ac:dyDescent="0.45">
      <c r="A41" t="str">
        <v>Tarik Skubal</v>
      </c>
      <c r="B41">
        <v>2024</v>
      </c>
      <c r="C41">
        <v>27</v>
      </c>
      <c r="D41" t="str">
        <v>DET</v>
      </c>
      <c r="E41" t="str">
        <v>AL</v>
      </c>
      <c r="F41" s="12">
        <v>4.3925759577367176E-9</v>
      </c>
      <c r="G41" s="2">
        <f t="shared" si="2"/>
        <v>6.9113359141233979E-8</v>
      </c>
      <c r="H41" s="10">
        <f t="shared" si="1"/>
        <v>1446898173</v>
      </c>
      <c r="J41" s="4" t="s">
        <v>1397</v>
      </c>
      <c r="K41" s="5">
        <v>2.0686862447884835E-264</v>
      </c>
      <c r="L41" s="14">
        <v>4.8339858328890997E+265</v>
      </c>
    </row>
    <row r="42" spans="1:12" x14ac:dyDescent="0.45">
      <c r="A42" t="str">
        <v>Garrett Crochet</v>
      </c>
      <c r="B42">
        <v>2024</v>
      </c>
      <c r="C42">
        <v>25</v>
      </c>
      <c r="D42" t="str">
        <v>CHW</v>
      </c>
      <c r="E42" t="str">
        <v>AL</v>
      </c>
      <c r="F42" s="12">
        <v>6.1162933796831907E-75</v>
      </c>
      <c r="G42" s="2">
        <f t="shared" si="2"/>
        <v>9.6234552351600569E-74</v>
      </c>
      <c r="H42" s="10">
        <f t="shared" si="1"/>
        <v>1.0391278138297201E+75</v>
      </c>
      <c r="J42" s="4" t="s">
        <v>1438</v>
      </c>
      <c r="K42" s="5">
        <v>3.8575625461771992E-269</v>
      </c>
      <c r="L42" s="14">
        <v>2.5923105277734998E+270</v>
      </c>
    </row>
    <row r="43" spans="1:12" x14ac:dyDescent="0.45">
      <c r="A43" t="str">
        <v>Javier Assad</v>
      </c>
      <c r="B43">
        <v>2024</v>
      </c>
      <c r="C43">
        <v>26</v>
      </c>
      <c r="D43" t="str">
        <v>CHC</v>
      </c>
      <c r="E43" t="str">
        <v>NL</v>
      </c>
      <c r="F43" s="12">
        <v>0</v>
      </c>
      <c r="G43" s="2">
        <f t="shared" si="2"/>
        <v>0</v>
      </c>
      <c r="H43" s="10" t="e">
        <f t="shared" si="1"/>
        <v>#DIV/0!</v>
      </c>
      <c r="J43" s="4" t="s">
        <v>1472</v>
      </c>
      <c r="K43" s="5">
        <v>2.1060963171299355E-281</v>
      </c>
      <c r="L43" s="14">
        <v>4.7481209281195001E+282</v>
      </c>
    </row>
    <row r="44" spans="1:12" x14ac:dyDescent="0.45">
      <c r="A44" t="str">
        <v>Luis Gil</v>
      </c>
      <c r="B44">
        <v>2024</v>
      </c>
      <c r="C44">
        <v>26</v>
      </c>
      <c r="D44" t="str">
        <v>NYY</v>
      </c>
      <c r="E44" t="str">
        <v>AL</v>
      </c>
      <c r="F44" s="12">
        <v>0</v>
      </c>
      <c r="G44" s="2">
        <f t="shared" si="2"/>
        <v>0</v>
      </c>
      <c r="H44" s="10" t="e">
        <f t="shared" si="1"/>
        <v>#DIV/0!</v>
      </c>
      <c r="J44" s="4" t="s">
        <v>1389</v>
      </c>
      <c r="K44" s="5">
        <v>0</v>
      </c>
      <c r="L44" s="14" t="e">
        <v>#DIV/0!</v>
      </c>
    </row>
    <row r="45" spans="1:12" x14ac:dyDescent="0.45">
      <c r="A45" t="str">
        <v>Hunter Greene</v>
      </c>
      <c r="B45">
        <v>2024</v>
      </c>
      <c r="C45">
        <v>24</v>
      </c>
      <c r="D45" t="str">
        <v>CIN</v>
      </c>
      <c r="E45" t="str">
        <v>NL</v>
      </c>
      <c r="F45" s="12">
        <v>1.3983740711953135E-157</v>
      </c>
      <c r="G45" s="2">
        <f t="shared" si="2"/>
        <v>3.0447772656093949E-155</v>
      </c>
      <c r="H45" s="10">
        <f t="shared" si="1"/>
        <v>3.2843124891103E+156</v>
      </c>
      <c r="J45" s="4" t="s">
        <v>1458</v>
      </c>
      <c r="K45" s="5">
        <v>0</v>
      </c>
      <c r="L45" s="14" t="e">
        <v>#DIV/0!</v>
      </c>
    </row>
    <row r="46" spans="1:12" x14ac:dyDescent="0.45">
      <c r="A46" t="str">
        <v>Ronel Blanco</v>
      </c>
      <c r="B46">
        <v>2024</v>
      </c>
      <c r="C46">
        <v>30</v>
      </c>
      <c r="D46" t="str">
        <v>HOU</v>
      </c>
      <c r="E46" t="str">
        <v>AL</v>
      </c>
      <c r="F46" s="12">
        <v>2.0793262780442282E-198</v>
      </c>
      <c r="G46" s="2">
        <f t="shared" si="2"/>
        <v>3.2716389018420643E-197</v>
      </c>
      <c r="H46" s="10">
        <f t="shared" si="1"/>
        <v>3.0565720423392998E+198</v>
      </c>
      <c r="J46" s="4" t="s">
        <v>1405</v>
      </c>
      <c r="K46" s="5">
        <v>0</v>
      </c>
      <c r="L46" s="14" t="e">
        <v>#DIV/0!</v>
      </c>
    </row>
    <row r="47" spans="1:12" x14ac:dyDescent="0.45">
      <c r="A47" t="str">
        <v>Austin Gomber</v>
      </c>
      <c r="B47">
        <v>2024</v>
      </c>
      <c r="C47">
        <v>30</v>
      </c>
      <c r="D47" t="str">
        <v>COL</v>
      </c>
      <c r="E47" t="str">
        <v>NL</v>
      </c>
      <c r="F47" s="12">
        <v>0</v>
      </c>
      <c r="G47" s="2">
        <f t="shared" si="2"/>
        <v>0</v>
      </c>
      <c r="H47" s="10" t="e">
        <f t="shared" si="1"/>
        <v>#DIV/0!</v>
      </c>
      <c r="J47" s="4" t="s">
        <v>1478</v>
      </c>
      <c r="K47" s="5">
        <v>0</v>
      </c>
      <c r="L47" s="14" t="e">
        <v>#DIV/0!</v>
      </c>
    </row>
    <row r="48" spans="1:12" x14ac:dyDescent="0.45">
      <c r="A48" t="str">
        <v>Zack Wheeler</v>
      </c>
      <c r="B48">
        <v>2024</v>
      </c>
      <c r="C48">
        <v>34</v>
      </c>
      <c r="D48" t="str">
        <v>PHI</v>
      </c>
      <c r="E48" t="str">
        <v>NL</v>
      </c>
      <c r="F48" s="12">
        <v>1.1174876422019363E-59</v>
      </c>
      <c r="G48" s="2">
        <f t="shared" si="2"/>
        <v>2.433183679290824E-57</v>
      </c>
      <c r="H48" s="10">
        <f t="shared" si="1"/>
        <v>4.1098418031944899E+58</v>
      </c>
      <c r="J48" s="4" t="s">
        <v>1383</v>
      </c>
      <c r="K48" s="5">
        <v>0</v>
      </c>
      <c r="L48" s="14" t="e">
        <v>#DIV/0!</v>
      </c>
    </row>
    <row r="49" spans="1:12" x14ac:dyDescent="0.45">
      <c r="A49" t="str">
        <v>Kutter Crawford</v>
      </c>
      <c r="B49">
        <v>2024</v>
      </c>
      <c r="C49">
        <v>28</v>
      </c>
      <c r="D49" t="str">
        <v>BOS</v>
      </c>
      <c r="E49" t="str">
        <v>AL</v>
      </c>
      <c r="F49" s="12">
        <v>0</v>
      </c>
      <c r="G49" s="2">
        <f t="shared" si="2"/>
        <v>0</v>
      </c>
      <c r="H49" s="10" t="e">
        <f t="shared" si="1"/>
        <v>#DIV/0!</v>
      </c>
      <c r="J49" s="4" t="s">
        <v>1420</v>
      </c>
      <c r="K49" s="5">
        <v>0</v>
      </c>
      <c r="L49" s="14" t="e">
        <v>#DIV/0!</v>
      </c>
    </row>
    <row r="50" spans="1:12" x14ac:dyDescent="0.45">
      <c r="A50" t="str">
        <v>Bailey Falter</v>
      </c>
      <c r="B50">
        <v>2024</v>
      </c>
      <c r="C50">
        <v>27</v>
      </c>
      <c r="D50" t="str">
        <v>PIT</v>
      </c>
      <c r="E50" t="str">
        <v>NL</v>
      </c>
      <c r="F50" s="12">
        <v>1.219625203993319E-256</v>
      </c>
      <c r="G50" s="2">
        <f t="shared" si="2"/>
        <v>2.6555749067263768E-254</v>
      </c>
      <c r="H50" s="10">
        <f t="shared" si="1"/>
        <v>3.7656629359883003E+255</v>
      </c>
      <c r="J50" s="4" t="s">
        <v>1377</v>
      </c>
      <c r="K50" s="5">
        <v>0</v>
      </c>
      <c r="L50" s="14" t="e">
        <v>#DIV/0!</v>
      </c>
    </row>
    <row r="51" spans="1:12" x14ac:dyDescent="0.45">
      <c r="A51" t="str">
        <v>Andrew Abbott</v>
      </c>
      <c r="B51">
        <v>2024</v>
      </c>
      <c r="C51">
        <v>25</v>
      </c>
      <c r="D51" t="str">
        <v>CIN</v>
      </c>
      <c r="E51" t="str">
        <v>NL</v>
      </c>
      <c r="F51" s="12">
        <v>0</v>
      </c>
      <c r="G51" s="2">
        <f t="shared" si="2"/>
        <v>0</v>
      </c>
      <c r="H51" s="10" t="e">
        <f t="shared" si="1"/>
        <v>#DIV/0!</v>
      </c>
      <c r="J51" s="4" t="s">
        <v>1484</v>
      </c>
      <c r="K51" s="5">
        <v>0</v>
      </c>
      <c r="L51" s="14" t="e">
        <v>#DIV/0!</v>
      </c>
    </row>
    <row r="52" spans="1:12" x14ac:dyDescent="0.45">
      <c r="A52" t="str">
        <v>José Berríos</v>
      </c>
      <c r="B52">
        <v>2024</v>
      </c>
      <c r="C52">
        <v>30</v>
      </c>
      <c r="D52" t="str">
        <v>TOR</v>
      </c>
      <c r="E52" t="str">
        <v>AL</v>
      </c>
      <c r="F52" s="12">
        <v>0</v>
      </c>
      <c r="G52" s="2">
        <f t="shared" si="2"/>
        <v>0</v>
      </c>
      <c r="H52" s="10" t="e">
        <f t="shared" si="1"/>
        <v>#DIV/0!</v>
      </c>
      <c r="J52" s="4" t="s">
        <v>1492</v>
      </c>
      <c r="K52" s="5">
        <v>0</v>
      </c>
      <c r="L52" s="14" t="e">
        <v>#DIV/0!</v>
      </c>
    </row>
    <row r="53" spans="1:12" x14ac:dyDescent="0.45">
      <c r="A53" t="str">
        <v>Tyler Glasnow</v>
      </c>
      <c r="B53">
        <v>2024</v>
      </c>
      <c r="C53">
        <v>30</v>
      </c>
      <c r="D53" t="str">
        <v>LAD</v>
      </c>
      <c r="E53" t="str">
        <v>NL</v>
      </c>
      <c r="F53" s="12">
        <v>2.2459156118416685E-12</v>
      </c>
      <c r="G53" s="2">
        <f t="shared" si="2"/>
        <v>4.8901884955342584E-10</v>
      </c>
      <c r="H53" s="10">
        <f t="shared" si="1"/>
        <v>204491094857</v>
      </c>
      <c r="J53" s="4" t="s">
        <v>1434</v>
      </c>
      <c r="K53" s="5">
        <v>0</v>
      </c>
      <c r="L53" s="14" t="e">
        <v>#DIV/0!</v>
      </c>
    </row>
    <row r="54" spans="1:12" x14ac:dyDescent="0.45">
      <c r="A54" t="str">
        <v>Chris Sale</v>
      </c>
      <c r="B54">
        <v>2024</v>
      </c>
      <c r="C54">
        <v>35</v>
      </c>
      <c r="D54" t="str">
        <v>ATL</v>
      </c>
      <c r="E54" t="str">
        <v>NL</v>
      </c>
      <c r="F54" s="12">
        <v>6.7588053335165081E-47</v>
      </c>
      <c r="G54" s="2">
        <f t="shared" si="2"/>
        <v>1.4716417621058903E-44</v>
      </c>
      <c r="H54" s="10">
        <f t="shared" si="1"/>
        <v>6.7951319794636706E+45</v>
      </c>
      <c r="J54" s="4" t="s">
        <v>1456</v>
      </c>
      <c r="K54" s="5">
        <v>0</v>
      </c>
      <c r="L54" s="14" t="e">
        <v>#DIV/0!</v>
      </c>
    </row>
    <row r="55" spans="1:12" x14ac:dyDescent="0.45">
      <c r="A55" t="str">
        <v>Brady Singer</v>
      </c>
      <c r="B55">
        <v>2024</v>
      </c>
      <c r="C55">
        <v>27</v>
      </c>
      <c r="D55" t="str">
        <v>KCR</v>
      </c>
      <c r="E55" t="str">
        <v>AL</v>
      </c>
      <c r="F55" s="12">
        <v>0</v>
      </c>
      <c r="G55" s="2">
        <f t="shared" si="2"/>
        <v>0</v>
      </c>
      <c r="H55" s="10" t="e">
        <f t="shared" si="1"/>
        <v>#DIV/0!</v>
      </c>
      <c r="J55" s="4" t="s">
        <v>1358</v>
      </c>
      <c r="K55" s="5">
        <v>0</v>
      </c>
      <c r="L55" s="14" t="e">
        <v>#DIV/0!</v>
      </c>
    </row>
    <row r="56" spans="1:12" x14ac:dyDescent="0.45">
      <c r="A56" t="str">
        <v>Ryan Weathers</v>
      </c>
      <c r="B56">
        <v>2024</v>
      </c>
      <c r="C56">
        <v>24</v>
      </c>
      <c r="D56" t="str">
        <v>MIA</v>
      </c>
      <c r="E56" t="str">
        <v>NL</v>
      </c>
      <c r="F56" s="12">
        <v>3.257614138777332E-306</v>
      </c>
      <c r="G56" s="2">
        <f t="shared" si="2"/>
        <v>7.0930301656684426E-304</v>
      </c>
      <c r="H56" s="10">
        <f t="shared" si="1"/>
        <v>1.4098346921464E+305</v>
      </c>
      <c r="J56" s="4" t="s">
        <v>1466</v>
      </c>
      <c r="K56" s="5">
        <v>0</v>
      </c>
      <c r="L56" s="14" t="e">
        <v>#DIV/0!</v>
      </c>
    </row>
    <row r="57" spans="1:12" x14ac:dyDescent="0.45">
      <c r="A57" t="str">
        <v>Clarke Schmidt</v>
      </c>
      <c r="B57">
        <v>2024</v>
      </c>
      <c r="C57">
        <v>28</v>
      </c>
      <c r="D57" t="str">
        <v>NYY</v>
      </c>
      <c r="E57" t="str">
        <v>AL</v>
      </c>
      <c r="F57" s="12">
        <v>0</v>
      </c>
      <c r="G57" s="2">
        <f t="shared" si="2"/>
        <v>0</v>
      </c>
      <c r="H57" s="10" t="e">
        <f t="shared" si="1"/>
        <v>#DIV/0!</v>
      </c>
      <c r="J57" s="4" t="s">
        <v>1393</v>
      </c>
      <c r="K57" s="5">
        <v>0</v>
      </c>
      <c r="L57" s="14" t="e">
        <v>#DIV/0!</v>
      </c>
    </row>
    <row r="58" spans="1:12" x14ac:dyDescent="0.45">
      <c r="A58" t="str">
        <v>Max Fried</v>
      </c>
      <c r="B58">
        <v>2024</v>
      </c>
      <c r="C58">
        <v>30</v>
      </c>
      <c r="D58" t="str">
        <v>ATL</v>
      </c>
      <c r="E58" t="str">
        <v>NL</v>
      </c>
      <c r="F58" s="12">
        <v>8.6625949986327964E-121</v>
      </c>
      <c r="G58" s="2">
        <f t="shared" si="2"/>
        <v>1.8861671462824806E-118</v>
      </c>
      <c r="H58" s="10">
        <f t="shared" si="1"/>
        <v>5.3017570684069001E+119</v>
      </c>
      <c r="J58" s="4" t="s">
        <v>1360</v>
      </c>
      <c r="K58" s="5">
        <v>0</v>
      </c>
      <c r="L58" s="14" t="e">
        <v>#DIV/0!</v>
      </c>
    </row>
    <row r="59" spans="1:12" x14ac:dyDescent="0.45">
      <c r="A59" t="str">
        <v>Reese Olson</v>
      </c>
      <c r="B59">
        <v>2024</v>
      </c>
      <c r="C59">
        <v>24</v>
      </c>
      <c r="D59" t="str">
        <v>DET</v>
      </c>
      <c r="E59" t="str">
        <v>AL</v>
      </c>
      <c r="F59" s="12">
        <v>1.3147764160022139E-265</v>
      </c>
      <c r="G59" s="2">
        <f t="shared" si="2"/>
        <v>2.0686862447884835E-264</v>
      </c>
      <c r="H59" s="10">
        <f t="shared" si="1"/>
        <v>4.8339858328890997E+265</v>
      </c>
      <c r="J59" s="4" t="s">
        <v>1442</v>
      </c>
      <c r="K59" s="5">
        <v>0</v>
      </c>
      <c r="L59" s="14" t="e">
        <v>#DIV/0!</v>
      </c>
    </row>
    <row r="60" spans="1:12" x14ac:dyDescent="0.45">
      <c r="A60" t="str">
        <v>Cal Quantrill</v>
      </c>
      <c r="B60">
        <v>2024</v>
      </c>
      <c r="C60">
        <v>29</v>
      </c>
      <c r="D60" t="str">
        <v>COL</v>
      </c>
      <c r="E60" t="str">
        <v>NL</v>
      </c>
      <c r="F60" s="12">
        <v>0</v>
      </c>
      <c r="G60" s="2">
        <f t="shared" si="2"/>
        <v>0</v>
      </c>
      <c r="H60" s="10" t="e">
        <f t="shared" si="1"/>
        <v>#DIV/0!</v>
      </c>
      <c r="J60" s="4" t="s">
        <v>1432</v>
      </c>
      <c r="K60" s="5">
        <v>0</v>
      </c>
      <c r="L60" s="14" t="e">
        <v>#DIV/0!</v>
      </c>
    </row>
    <row r="61" spans="1:12" x14ac:dyDescent="0.45">
      <c r="A61" t="str">
        <v>Logan Webb</v>
      </c>
      <c r="B61">
        <v>2024</v>
      </c>
      <c r="C61">
        <v>27</v>
      </c>
      <c r="D61" t="str">
        <v>SFG</v>
      </c>
      <c r="E61" t="str">
        <v>NL</v>
      </c>
      <c r="F61" s="12">
        <v>0</v>
      </c>
      <c r="G61" s="2">
        <f t="shared" si="2"/>
        <v>0</v>
      </c>
      <c r="H61" s="10" t="e">
        <f t="shared" si="1"/>
        <v>#DIV/0!</v>
      </c>
      <c r="J61" s="4" t="s">
        <v>1368</v>
      </c>
      <c r="K61" s="5">
        <v>0</v>
      </c>
      <c r="L61" s="14" t="e">
        <v>#DIV/0!</v>
      </c>
    </row>
    <row r="62" spans="1:12" x14ac:dyDescent="0.45">
      <c r="A62" t="str">
        <v>JP Sears</v>
      </c>
      <c r="B62">
        <v>2024</v>
      </c>
      <c r="C62">
        <v>28</v>
      </c>
      <c r="D62" t="str">
        <v>OAK</v>
      </c>
      <c r="E62" t="str">
        <v>AL</v>
      </c>
      <c r="F62" s="12">
        <v>6.472366487496695E-245</v>
      </c>
      <c r="G62" s="2">
        <f t="shared" si="2"/>
        <v>1.0183705275629023E-243</v>
      </c>
      <c r="H62" s="10">
        <f t="shared" si="1"/>
        <v>9.8196086093843995E+244</v>
      </c>
      <c r="J62" s="4" t="s">
        <v>1152</v>
      </c>
      <c r="K62" s="5">
        <v>1.0000000000000002</v>
      </c>
      <c r="L62" s="14" t="e">
        <v>#DIV/0!</v>
      </c>
    </row>
    <row r="63" spans="1:12" x14ac:dyDescent="0.45">
      <c r="A63" t="str">
        <v>Marcus Stroman</v>
      </c>
      <c r="B63">
        <v>2024</v>
      </c>
      <c r="C63">
        <v>33</v>
      </c>
      <c r="D63" t="str">
        <v>NYY</v>
      </c>
      <c r="E63" t="str">
        <v>AL</v>
      </c>
      <c r="F63" s="12">
        <v>0</v>
      </c>
      <c r="G63" s="2">
        <f t="shared" si="2"/>
        <v>0</v>
      </c>
      <c r="H63" s="10" t="e">
        <f t="shared" si="1"/>
        <v>#DIV/0!</v>
      </c>
    </row>
    <row r="64" spans="1:12" x14ac:dyDescent="0.45">
      <c r="A64" t="str">
        <v>Corbin Burnes</v>
      </c>
      <c r="B64">
        <v>2024</v>
      </c>
      <c r="C64">
        <v>29</v>
      </c>
      <c r="D64" t="str">
        <v>BAL</v>
      </c>
      <c r="E64" t="str">
        <v>AL</v>
      </c>
      <c r="F64" s="12">
        <v>1.4094676416873555E-231</v>
      </c>
      <c r="G64" s="2">
        <f t="shared" si="2"/>
        <v>2.217674645928685E-230</v>
      </c>
      <c r="H64" s="10">
        <f t="shared" si="1"/>
        <v>4.5092277256984001E+231</v>
      </c>
    </row>
    <row r="65" spans="1:8" x14ac:dyDescent="0.45">
      <c r="A65" t="str">
        <v>Cole Ragans</v>
      </c>
      <c r="B65">
        <v>2024</v>
      </c>
      <c r="C65">
        <v>26</v>
      </c>
      <c r="D65" t="str">
        <v>KCR</v>
      </c>
      <c r="E65" t="str">
        <v>AL</v>
      </c>
      <c r="F65" s="12">
        <v>4.406159461005124E-147</v>
      </c>
      <c r="G65" s="2">
        <f t="shared" si="2"/>
        <v>6.9327083741290576E-146</v>
      </c>
      <c r="H65" s="10">
        <f t="shared" si="1"/>
        <v>1.4424377112583E+147</v>
      </c>
    </row>
    <row r="66" spans="1:8" x14ac:dyDescent="0.45">
      <c r="A66" t="str">
        <v>Aaron Nola</v>
      </c>
      <c r="B66">
        <v>2024</v>
      </c>
      <c r="C66">
        <v>31</v>
      </c>
      <c r="D66" t="str">
        <v>PHI</v>
      </c>
      <c r="E66" t="str">
        <v>NL</v>
      </c>
      <c r="F66" s="12">
        <v>4.3656099914160217E-268</v>
      </c>
      <c r="G66" s="2">
        <f t="shared" ref="G66:G97" si="3">F66/SUMIFS($F$2:$F$1048576, $B$2:$B$1048576, B66, $E$2:$E$1048576, E66)</f>
        <v>9.5055467104153469E-266</v>
      </c>
      <c r="H66" s="10">
        <f t="shared" ref="H66:H109" si="4">_xlfn.NUMBERVALUE(_xlfn.CONCAT(IF(G66&lt;0.5, "+",""),ROUND(IF(G66&lt;0.5,(1/(G66/1))-1,(G66/(1-(G66/1)))*-1)*100,0)))</f>
        <v>1.0520173436256001E+267</v>
      </c>
    </row>
    <row r="67" spans="1:8" x14ac:dyDescent="0.45">
      <c r="A67" t="str">
        <v>Mitch Keller</v>
      </c>
      <c r="B67">
        <v>2024</v>
      </c>
      <c r="C67">
        <v>28</v>
      </c>
      <c r="D67" t="str">
        <v>PIT</v>
      </c>
      <c r="E67" t="str">
        <v>NL</v>
      </c>
      <c r="F67" s="12">
        <v>1.1804655683357036E-270</v>
      </c>
      <c r="G67" s="2">
        <f t="shared" si="3"/>
        <v>2.5703099044384439E-268</v>
      </c>
      <c r="H67" s="10">
        <f t="shared" si="4"/>
        <v>3.8905814363987E+269</v>
      </c>
    </row>
    <row r="68" spans="1:8" x14ac:dyDescent="0.45">
      <c r="A68" t="str">
        <v>Jack Flaherty</v>
      </c>
      <c r="B68">
        <v>2024</v>
      </c>
      <c r="C68">
        <v>28</v>
      </c>
      <c r="D68" t="str">
        <v>DET</v>
      </c>
      <c r="E68" t="str">
        <v>AL</v>
      </c>
      <c r="F68" s="12">
        <v>9.0670030137350861E-231</v>
      </c>
      <c r="G68" s="2">
        <f t="shared" si="3"/>
        <v>1.4266139997401591E-229</v>
      </c>
      <c r="H68" s="10">
        <f t="shared" si="4"/>
        <v>7.0096045614451001E+230</v>
      </c>
    </row>
    <row r="69" spans="1:8" x14ac:dyDescent="0.45">
      <c r="A69" t="str">
        <v>Logan Gilbert</v>
      </c>
      <c r="B69">
        <v>2024</v>
      </c>
      <c r="C69">
        <v>27</v>
      </c>
      <c r="D69" t="str">
        <v>SEA</v>
      </c>
      <c r="E69" t="str">
        <v>AL</v>
      </c>
      <c r="F69" s="12">
        <v>1.3237455502797946E-206</v>
      </c>
      <c r="G69" s="2">
        <f t="shared" si="3"/>
        <v>2.0827983968486106E-205</v>
      </c>
      <c r="H69" s="10">
        <f t="shared" si="4"/>
        <v>4.8012328102089E+206</v>
      </c>
    </row>
    <row r="70" spans="1:8" x14ac:dyDescent="0.45">
      <c r="A70" t="str">
        <v>Freddy Peralta</v>
      </c>
      <c r="B70">
        <v>2024</v>
      </c>
      <c r="C70">
        <v>28</v>
      </c>
      <c r="D70" t="str">
        <v>MIL</v>
      </c>
      <c r="E70" t="str">
        <v>NL</v>
      </c>
      <c r="F70" s="12">
        <v>5.7007571436550486E-139</v>
      </c>
      <c r="G70" s="2">
        <f t="shared" si="3"/>
        <v>1.2412655601461652E-136</v>
      </c>
      <c r="H70" s="10">
        <f t="shared" si="4"/>
        <v>8.0562937707081003E+137</v>
      </c>
    </row>
    <row r="71" spans="1:8" x14ac:dyDescent="0.45">
      <c r="A71" t="str">
        <v>Carlos Rodón</v>
      </c>
      <c r="B71">
        <v>2024</v>
      </c>
      <c r="C71">
        <v>31</v>
      </c>
      <c r="D71" t="str">
        <v>NYY</v>
      </c>
      <c r="E71" t="str">
        <v>AL</v>
      </c>
      <c r="F71" s="12">
        <v>0</v>
      </c>
      <c r="G71" s="2">
        <f t="shared" si="3"/>
        <v>0</v>
      </c>
      <c r="H71" s="10" t="e">
        <f t="shared" si="4"/>
        <v>#DIV/0!</v>
      </c>
    </row>
    <row r="72" spans="1:8" x14ac:dyDescent="0.45">
      <c r="A72" t="str">
        <v>MacKenzie Gore</v>
      </c>
      <c r="B72">
        <v>2024</v>
      </c>
      <c r="C72">
        <v>25</v>
      </c>
      <c r="D72" t="str">
        <v>WSN</v>
      </c>
      <c r="E72" t="str">
        <v>NL</v>
      </c>
      <c r="F72" s="12">
        <v>0</v>
      </c>
      <c r="G72" s="2">
        <f t="shared" si="3"/>
        <v>0</v>
      </c>
      <c r="H72" s="10" t="e">
        <f t="shared" si="4"/>
        <v>#DIV/0!</v>
      </c>
    </row>
    <row r="73" spans="1:8" x14ac:dyDescent="0.45">
      <c r="A73" t="str">
        <v>Dylan Cease</v>
      </c>
      <c r="B73">
        <v>2024</v>
      </c>
      <c r="C73">
        <v>28</v>
      </c>
      <c r="D73" t="str">
        <v>SDP</v>
      </c>
      <c r="E73" t="str">
        <v>NL</v>
      </c>
      <c r="F73" s="12">
        <v>1.5090551061210723E-26</v>
      </c>
      <c r="G73" s="2">
        <f t="shared" si="3"/>
        <v>3.2857707921755782E-24</v>
      </c>
      <c r="H73" s="10">
        <f t="shared" si="4"/>
        <v>3.0434259211911699E+25</v>
      </c>
    </row>
    <row r="74" spans="1:8" x14ac:dyDescent="0.45">
      <c r="A74" t="str">
        <v>Jordan Hicks</v>
      </c>
      <c r="B74">
        <v>2024</v>
      </c>
      <c r="C74">
        <v>27</v>
      </c>
      <c r="D74" t="str">
        <v>SFG</v>
      </c>
      <c r="E74" t="str">
        <v>NL</v>
      </c>
      <c r="F74" s="12">
        <v>2.7914718992700776E-298</v>
      </c>
      <c r="G74" s="2">
        <f t="shared" si="3"/>
        <v>6.0780661995683431E-296</v>
      </c>
      <c r="H74" s="10">
        <f t="shared" si="4"/>
        <v>1.6452601323609E+297</v>
      </c>
    </row>
    <row r="75" spans="1:8" x14ac:dyDescent="0.45">
      <c r="A75" t="str">
        <v>Jake Irvin</v>
      </c>
      <c r="B75">
        <v>2024</v>
      </c>
      <c r="C75">
        <v>27</v>
      </c>
      <c r="D75" t="str">
        <v>WSN</v>
      </c>
      <c r="E75" t="str">
        <v>NL</v>
      </c>
      <c r="F75" s="12">
        <v>1.2909840488388205E-282</v>
      </c>
      <c r="G75" s="2">
        <f t="shared" si="3"/>
        <v>2.8109494899378701E-280</v>
      </c>
      <c r="H75" s="10">
        <f t="shared" si="4"/>
        <v>3.5575167877601997E+281</v>
      </c>
    </row>
    <row r="76" spans="1:8" x14ac:dyDescent="0.45">
      <c r="A76" t="str">
        <v>Jared Jones</v>
      </c>
      <c r="B76">
        <v>2024</v>
      </c>
      <c r="C76">
        <v>22</v>
      </c>
      <c r="D76" t="str">
        <v>PIT</v>
      </c>
      <c r="E76" t="str">
        <v>NL</v>
      </c>
      <c r="F76" s="12">
        <v>8.7845918578218276E-290</v>
      </c>
      <c r="G76" s="2">
        <f t="shared" si="3"/>
        <v>1.9127303721736042E-287</v>
      </c>
      <c r="H76" s="10">
        <f t="shared" si="4"/>
        <v>5.2281284102975998E+288</v>
      </c>
    </row>
    <row r="77" spans="1:8" x14ac:dyDescent="0.45">
      <c r="A77" t="str">
        <v>Luis Castillo</v>
      </c>
      <c r="B77">
        <v>2024</v>
      </c>
      <c r="C77">
        <v>31</v>
      </c>
      <c r="D77" t="str">
        <v>SEA</v>
      </c>
      <c r="E77" t="str">
        <v>AL</v>
      </c>
      <c r="F77" s="12">
        <v>0</v>
      </c>
      <c r="G77" s="2">
        <f t="shared" si="3"/>
        <v>0</v>
      </c>
      <c r="H77" s="10" t="e">
        <f t="shared" si="4"/>
        <v>#DIV/0!</v>
      </c>
    </row>
    <row r="78" spans="1:8" x14ac:dyDescent="0.45">
      <c r="A78" t="str">
        <v>Joe Ryan</v>
      </c>
      <c r="B78">
        <v>2024</v>
      </c>
      <c r="C78">
        <v>28</v>
      </c>
      <c r="D78" t="str">
        <v>MIN</v>
      </c>
      <c r="E78" t="str">
        <v>AL</v>
      </c>
      <c r="F78" s="12">
        <v>0</v>
      </c>
      <c r="G78" s="2">
        <f t="shared" si="3"/>
        <v>0</v>
      </c>
      <c r="H78" s="10" t="e">
        <f t="shared" si="4"/>
        <v>#DIV/0!</v>
      </c>
    </row>
    <row r="79" spans="1:8" x14ac:dyDescent="0.45">
      <c r="A79" t="str">
        <v>Bryce Miller</v>
      </c>
      <c r="B79">
        <v>2024</v>
      </c>
      <c r="C79">
        <v>25</v>
      </c>
      <c r="D79" t="str">
        <v>SEA</v>
      </c>
      <c r="E79" t="str">
        <v>AL</v>
      </c>
      <c r="F79" s="12">
        <v>5.2720892765684618E-171</v>
      </c>
      <c r="G79" s="2">
        <f t="shared" si="3"/>
        <v>8.2951735633472749E-170</v>
      </c>
      <c r="H79" s="10">
        <f t="shared" si="4"/>
        <v>1.2055202852157E+171</v>
      </c>
    </row>
    <row r="80" spans="1:8" x14ac:dyDescent="0.45">
      <c r="A80" t="str">
        <v>Nestor Cortes</v>
      </c>
      <c r="B80">
        <v>2024</v>
      </c>
      <c r="C80">
        <v>29</v>
      </c>
      <c r="D80" t="str">
        <v>NYY</v>
      </c>
      <c r="E80" t="str">
        <v>AL</v>
      </c>
      <c r="F80" s="12">
        <v>2.4517165286637326E-270</v>
      </c>
      <c r="G80" s="2">
        <f t="shared" si="3"/>
        <v>3.8575625461771992E-269</v>
      </c>
      <c r="H80" s="10">
        <f t="shared" si="4"/>
        <v>2.5923105277734998E+270</v>
      </c>
    </row>
    <row r="81" spans="1:8" x14ac:dyDescent="0.45">
      <c r="A81" t="str">
        <v>Cristopher Sánchez</v>
      </c>
      <c r="B81">
        <v>2024</v>
      </c>
      <c r="C81">
        <v>27</v>
      </c>
      <c r="D81" t="str">
        <v>PHI</v>
      </c>
      <c r="E81" t="str">
        <v>NL</v>
      </c>
      <c r="F81" s="12">
        <v>0</v>
      </c>
      <c r="G81" s="2">
        <f t="shared" si="3"/>
        <v>0</v>
      </c>
      <c r="H81" s="10" t="e">
        <f t="shared" si="4"/>
        <v>#DIV/0!</v>
      </c>
    </row>
    <row r="82" spans="1:8" x14ac:dyDescent="0.45">
      <c r="A82" t="str">
        <v>Zack Littell</v>
      </c>
      <c r="B82">
        <v>2024</v>
      </c>
      <c r="C82">
        <v>28</v>
      </c>
      <c r="D82" t="str">
        <v>TBR</v>
      </c>
      <c r="E82" t="str">
        <v>AL</v>
      </c>
      <c r="F82" s="12">
        <v>0</v>
      </c>
      <c r="G82" s="2">
        <f t="shared" si="3"/>
        <v>0</v>
      </c>
      <c r="H82" s="10" t="e">
        <f t="shared" si="4"/>
        <v>#DIV/0!</v>
      </c>
    </row>
    <row r="83" spans="1:8" x14ac:dyDescent="0.45">
      <c r="A83" t="str">
        <v>Colin Rea</v>
      </c>
      <c r="B83">
        <v>2024</v>
      </c>
      <c r="C83">
        <v>33</v>
      </c>
      <c r="D83" t="str">
        <v>MIL</v>
      </c>
      <c r="E83" t="str">
        <v>NL</v>
      </c>
      <c r="F83" s="12">
        <v>0</v>
      </c>
      <c r="G83" s="2">
        <f t="shared" si="3"/>
        <v>0</v>
      </c>
      <c r="H83" s="10" t="e">
        <f t="shared" si="4"/>
        <v>#DIV/0!</v>
      </c>
    </row>
    <row r="84" spans="1:8" x14ac:dyDescent="0.45">
      <c r="A84" t="str">
        <v>Yoshinobu Yamamoto</v>
      </c>
      <c r="B84">
        <v>2024</v>
      </c>
      <c r="C84">
        <v>25</v>
      </c>
      <c r="D84" t="str">
        <v>LAD</v>
      </c>
      <c r="E84" t="str">
        <v>NL</v>
      </c>
      <c r="F84" s="12">
        <v>3.1709568266454583E-185</v>
      </c>
      <c r="G84" s="2">
        <f t="shared" si="3"/>
        <v>6.9043451640562429E-183</v>
      </c>
      <c r="H84" s="10">
        <f t="shared" si="4"/>
        <v>1.4483632788319999E+184</v>
      </c>
    </row>
    <row r="85" spans="1:8" x14ac:dyDescent="0.45">
      <c r="A85" t="str">
        <v>José Soriano</v>
      </c>
      <c r="B85">
        <v>2024</v>
      </c>
      <c r="C85">
        <v>25</v>
      </c>
      <c r="D85" t="str">
        <v>LAA</v>
      </c>
      <c r="E85" t="str">
        <v>AL</v>
      </c>
      <c r="F85" s="12">
        <v>2.355069072881868E-251</v>
      </c>
      <c r="G85" s="2">
        <f t="shared" si="3"/>
        <v>3.7054961872614568E-250</v>
      </c>
      <c r="H85" s="10">
        <f t="shared" si="4"/>
        <v>2.6986939115947002E+251</v>
      </c>
    </row>
    <row r="86" spans="1:8" x14ac:dyDescent="0.45">
      <c r="A86" t="str">
        <v>Tanner Bibee</v>
      </c>
      <c r="B86">
        <v>2024</v>
      </c>
      <c r="C86">
        <v>25</v>
      </c>
      <c r="D86" t="str">
        <v>CLE</v>
      </c>
      <c r="E86" t="str">
        <v>AL</v>
      </c>
      <c r="F86" s="12">
        <v>2.0391864522036666E-256</v>
      </c>
      <c r="G86" s="2">
        <f t="shared" si="3"/>
        <v>3.2084823798859882E-255</v>
      </c>
      <c r="H86" s="10">
        <f t="shared" si="4"/>
        <v>3.1167383254744002E+256</v>
      </c>
    </row>
    <row r="87" spans="1:8" x14ac:dyDescent="0.45">
      <c r="A87" t="str">
        <v>Luis Severino</v>
      </c>
      <c r="B87">
        <v>2024</v>
      </c>
      <c r="C87">
        <v>30</v>
      </c>
      <c r="D87" t="str">
        <v>NYM</v>
      </c>
      <c r="E87" t="str">
        <v>NL</v>
      </c>
      <c r="F87" s="12">
        <v>6.7431682471914874E-234</v>
      </c>
      <c r="G87" s="2">
        <f t="shared" si="3"/>
        <v>1.468236990383965E-231</v>
      </c>
      <c r="H87" s="10">
        <f t="shared" si="4"/>
        <v>6.8108895672114004E+232</v>
      </c>
    </row>
    <row r="88" spans="1:8" x14ac:dyDescent="0.45">
      <c r="A88" t="str">
        <v>Kyle Gibson</v>
      </c>
      <c r="B88">
        <v>2024</v>
      </c>
      <c r="C88">
        <v>36</v>
      </c>
      <c r="D88" t="str">
        <v>STL</v>
      </c>
      <c r="E88" t="str">
        <v>NL</v>
      </c>
      <c r="F88" s="12">
        <v>0</v>
      </c>
      <c r="G88" s="2">
        <f t="shared" si="3"/>
        <v>0</v>
      </c>
      <c r="H88" s="10" t="e">
        <f t="shared" si="4"/>
        <v>#DIV/0!</v>
      </c>
    </row>
    <row r="89" spans="1:8" x14ac:dyDescent="0.45">
      <c r="A89" t="str">
        <v>Yusei Kikuchi</v>
      </c>
      <c r="B89">
        <v>2024</v>
      </c>
      <c r="C89">
        <v>33</v>
      </c>
      <c r="D89" t="str">
        <v>TOR</v>
      </c>
      <c r="E89" t="str">
        <v>AL</v>
      </c>
      <c r="F89" s="12">
        <v>0</v>
      </c>
      <c r="G89" s="2">
        <f t="shared" si="3"/>
        <v>0</v>
      </c>
      <c r="H89" s="10" t="e">
        <f t="shared" si="4"/>
        <v>#DIV/0!</v>
      </c>
    </row>
    <row r="90" spans="1:8" x14ac:dyDescent="0.45">
      <c r="A90" t="str">
        <v>Chris Paddack</v>
      </c>
      <c r="B90">
        <v>2024</v>
      </c>
      <c r="C90">
        <v>28</v>
      </c>
      <c r="D90" t="str">
        <v>MIN</v>
      </c>
      <c r="E90" t="str">
        <v>AL</v>
      </c>
      <c r="F90" s="12">
        <v>0</v>
      </c>
      <c r="G90" s="2">
        <f t="shared" si="3"/>
        <v>0</v>
      </c>
      <c r="H90" s="10" t="e">
        <f t="shared" si="4"/>
        <v>#DIV/0!</v>
      </c>
    </row>
    <row r="91" spans="1:8" x14ac:dyDescent="0.45">
      <c r="A91" t="str">
        <v>Brandon Pfaadt</v>
      </c>
      <c r="B91">
        <v>2024</v>
      </c>
      <c r="C91">
        <v>25</v>
      </c>
      <c r="D91" t="str">
        <v>ARI</v>
      </c>
      <c r="E91" t="str">
        <v>NL</v>
      </c>
      <c r="F91" s="12">
        <v>1.8377253027429799E-242</v>
      </c>
      <c r="G91" s="2">
        <f t="shared" si="3"/>
        <v>4.0014073040156071E-240</v>
      </c>
      <c r="H91" s="10">
        <f t="shared" si="4"/>
        <v>2.4991207443353E+241</v>
      </c>
    </row>
    <row r="92" spans="1:8" x14ac:dyDescent="0.45">
      <c r="A92" t="str">
        <v>George Kirby</v>
      </c>
      <c r="B92">
        <v>2024</v>
      </c>
      <c r="C92">
        <v>26</v>
      </c>
      <c r="D92" t="str">
        <v>SEA</v>
      </c>
      <c r="E92" t="str">
        <v>AL</v>
      </c>
      <c r="F92" s="12">
        <v>5.4943807925616749E-231</v>
      </c>
      <c r="G92" s="2">
        <f t="shared" si="3"/>
        <v>8.6449299142153481E-230</v>
      </c>
      <c r="H92" s="10">
        <f t="shared" si="4"/>
        <v>1.1567473766972E+231</v>
      </c>
    </row>
    <row r="93" spans="1:8" x14ac:dyDescent="0.45">
      <c r="A93" t="str">
        <v>Jose Quintana</v>
      </c>
      <c r="B93">
        <v>2024</v>
      </c>
      <c r="C93">
        <v>35</v>
      </c>
      <c r="D93" t="str">
        <v>NYM</v>
      </c>
      <c r="E93" t="str">
        <v>NL</v>
      </c>
      <c r="F93" s="12">
        <v>0</v>
      </c>
      <c r="G93" s="2">
        <f t="shared" si="3"/>
        <v>0</v>
      </c>
      <c r="H93" s="10" t="e">
        <f t="shared" si="4"/>
        <v>#DIV/0!</v>
      </c>
    </row>
    <row r="94" spans="1:8" x14ac:dyDescent="0.45">
      <c r="A94" t="str">
        <v>Zach Eflin</v>
      </c>
      <c r="B94">
        <v>2024</v>
      </c>
      <c r="C94">
        <v>30</v>
      </c>
      <c r="D94" t="str">
        <v>TBR</v>
      </c>
      <c r="E94" t="str">
        <v>AL</v>
      </c>
      <c r="F94" s="12">
        <v>0</v>
      </c>
      <c r="G94" s="2">
        <f t="shared" si="3"/>
        <v>0</v>
      </c>
      <c r="H94" s="10" t="e">
        <f t="shared" si="4"/>
        <v>#DIV/0!</v>
      </c>
    </row>
    <row r="95" spans="1:8" x14ac:dyDescent="0.45">
      <c r="A95" t="str">
        <v>Kyle Harrison</v>
      </c>
      <c r="B95">
        <v>2024</v>
      </c>
      <c r="C95">
        <v>22</v>
      </c>
      <c r="D95" t="str">
        <v>SFG</v>
      </c>
      <c r="E95" t="str">
        <v>NL</v>
      </c>
      <c r="F95" s="12">
        <v>0</v>
      </c>
      <c r="G95" s="2">
        <f t="shared" si="3"/>
        <v>0</v>
      </c>
      <c r="H95" s="10" t="e">
        <f t="shared" si="4"/>
        <v>#DIV/0!</v>
      </c>
    </row>
    <row r="96" spans="1:8" x14ac:dyDescent="0.45">
      <c r="A96" t="str">
        <v>Michael Wacha</v>
      </c>
      <c r="B96">
        <v>2024</v>
      </c>
      <c r="C96">
        <v>32</v>
      </c>
      <c r="D96" t="str">
        <v>KCR</v>
      </c>
      <c r="E96" t="str">
        <v>AL</v>
      </c>
      <c r="F96" s="12">
        <v>1.9995117794767066E-225</v>
      </c>
      <c r="G96" s="2">
        <f t="shared" si="3"/>
        <v>3.1460577358645296E-224</v>
      </c>
      <c r="H96" s="10">
        <f t="shared" si="4"/>
        <v>3.1785812084761002E+225</v>
      </c>
    </row>
    <row r="97" spans="1:8" x14ac:dyDescent="0.45">
      <c r="A97" t="str">
        <v>Pablo López</v>
      </c>
      <c r="B97">
        <v>2024</v>
      </c>
      <c r="C97">
        <v>28</v>
      </c>
      <c r="D97" t="str">
        <v>MIN</v>
      </c>
      <c r="E97" t="str">
        <v>AL</v>
      </c>
      <c r="F97" s="12">
        <v>1.3385528011159009E-282</v>
      </c>
      <c r="G97" s="2">
        <f t="shared" si="3"/>
        <v>2.1060963171299355E-281</v>
      </c>
      <c r="H97" s="10">
        <f t="shared" si="4"/>
        <v>4.7481209281195001E+282</v>
      </c>
    </row>
    <row r="98" spans="1:8" x14ac:dyDescent="0.45">
      <c r="A98" t="str">
        <v>Michael King</v>
      </c>
      <c r="B98">
        <v>2024</v>
      </c>
      <c r="C98">
        <v>29</v>
      </c>
      <c r="D98" t="str">
        <v>SDP</v>
      </c>
      <c r="E98" t="str">
        <v>NL</v>
      </c>
      <c r="F98" s="12">
        <v>0</v>
      </c>
      <c r="G98" s="2">
        <f t="shared" ref="G98:G109" si="5">F98/SUMIFS($F$2:$F$1048576, $B$2:$B$1048576, B98, $E$2:$E$1048576, E98)</f>
        <v>0</v>
      </c>
      <c r="H98" s="10" t="e">
        <f t="shared" si="4"/>
        <v>#DIV/0!</v>
      </c>
    </row>
    <row r="99" spans="1:8" x14ac:dyDescent="0.45">
      <c r="A99" t="str">
        <v>Graham Ashcraft</v>
      </c>
      <c r="B99">
        <v>2024</v>
      </c>
      <c r="C99">
        <v>26</v>
      </c>
      <c r="D99" t="str">
        <v>CIN</v>
      </c>
      <c r="E99" t="str">
        <v>NL</v>
      </c>
      <c r="F99" s="12">
        <v>0</v>
      </c>
      <c r="G99" s="2">
        <f t="shared" si="5"/>
        <v>0</v>
      </c>
      <c r="H99" s="10" t="e">
        <f t="shared" si="4"/>
        <v>#DIV/0!</v>
      </c>
    </row>
    <row r="100" spans="1:8" x14ac:dyDescent="0.45">
      <c r="A100" t="str">
        <v>Chris Bassitt</v>
      </c>
      <c r="B100">
        <v>2024</v>
      </c>
      <c r="C100">
        <v>35</v>
      </c>
      <c r="D100" t="str">
        <v>TOR</v>
      </c>
      <c r="E100" t="str">
        <v>AL</v>
      </c>
      <c r="F100" s="12">
        <v>0</v>
      </c>
      <c r="G100" s="2">
        <f t="shared" si="5"/>
        <v>0</v>
      </c>
      <c r="H100" s="10" t="e">
        <f t="shared" si="4"/>
        <v>#DIV/0!</v>
      </c>
    </row>
    <row r="101" spans="1:8" x14ac:dyDescent="0.45">
      <c r="A101" t="str">
        <v>Patrick Sandoval</v>
      </c>
      <c r="B101">
        <v>2024</v>
      </c>
      <c r="C101">
        <v>27</v>
      </c>
      <c r="D101" t="str">
        <v>LAA</v>
      </c>
      <c r="E101" t="str">
        <v>AL</v>
      </c>
      <c r="F101" s="12">
        <v>2.2598803515258709E-264</v>
      </c>
      <c r="G101" s="2">
        <f t="shared" si="5"/>
        <v>3.5557250199880824E-263</v>
      </c>
      <c r="H101" s="10">
        <f t="shared" si="4"/>
        <v>2.8123659573746998E+264</v>
      </c>
    </row>
    <row r="102" spans="1:8" x14ac:dyDescent="0.45">
      <c r="A102" t="str">
        <v>Miles Mikolas</v>
      </c>
      <c r="B102">
        <v>2024</v>
      </c>
      <c r="C102">
        <v>35</v>
      </c>
      <c r="D102" t="str">
        <v>STL</v>
      </c>
      <c r="E102" t="str">
        <v>NL</v>
      </c>
      <c r="F102" s="12">
        <v>0</v>
      </c>
      <c r="G102" s="2">
        <f t="shared" si="5"/>
        <v>0</v>
      </c>
      <c r="H102" s="10" t="e">
        <f t="shared" si="4"/>
        <v>#DIV/0!</v>
      </c>
    </row>
    <row r="103" spans="1:8" x14ac:dyDescent="0.45">
      <c r="A103" t="str">
        <v>Aaron Civale</v>
      </c>
      <c r="B103">
        <v>2024</v>
      </c>
      <c r="C103">
        <v>29</v>
      </c>
      <c r="D103" t="str">
        <v>TBR</v>
      </c>
      <c r="E103" t="str">
        <v>AL</v>
      </c>
      <c r="F103" s="12">
        <v>0</v>
      </c>
      <c r="G103" s="2">
        <f t="shared" si="5"/>
        <v>0</v>
      </c>
      <c r="H103" s="10" t="e">
        <f t="shared" si="4"/>
        <v>#DIV/0!</v>
      </c>
    </row>
    <row r="104" spans="1:8" x14ac:dyDescent="0.45">
      <c r="A104" t="str">
        <v>Reid Detmers</v>
      </c>
      <c r="B104">
        <v>2024</v>
      </c>
      <c r="C104">
        <v>24</v>
      </c>
      <c r="D104" t="str">
        <v>LAA</v>
      </c>
      <c r="E104" t="str">
        <v>AL</v>
      </c>
      <c r="F104" s="12">
        <v>1.2065706127165419E-243</v>
      </c>
      <c r="G104" s="2">
        <f t="shared" si="5"/>
        <v>1.8984338321813339E-242</v>
      </c>
      <c r="H104" s="10">
        <f t="shared" si="4"/>
        <v>5.2674998888478001E+243</v>
      </c>
    </row>
    <row r="105" spans="1:8" x14ac:dyDescent="0.45">
      <c r="A105" t="str">
        <v>Ryan Feltner</v>
      </c>
      <c r="B105">
        <v>2024</v>
      </c>
      <c r="C105">
        <v>27</v>
      </c>
      <c r="D105" t="str">
        <v>COL</v>
      </c>
      <c r="E105" t="str">
        <v>NL</v>
      </c>
      <c r="F105" s="12">
        <v>0</v>
      </c>
      <c r="G105" s="2">
        <f t="shared" si="5"/>
        <v>0</v>
      </c>
      <c r="H105" s="10" t="e">
        <f t="shared" si="4"/>
        <v>#DIV/0!</v>
      </c>
    </row>
    <row r="106" spans="1:8" x14ac:dyDescent="0.45">
      <c r="A106" t="str">
        <v>Patrick Corbin</v>
      </c>
      <c r="B106">
        <v>2024</v>
      </c>
      <c r="C106">
        <v>34</v>
      </c>
      <c r="D106" t="str">
        <v>WSN</v>
      </c>
      <c r="E106" t="str">
        <v>NL</v>
      </c>
      <c r="F106" s="12">
        <v>0</v>
      </c>
      <c r="G106" s="2">
        <f t="shared" si="5"/>
        <v>0</v>
      </c>
      <c r="H106" s="10" t="e">
        <f t="shared" si="4"/>
        <v>#DIV/0!</v>
      </c>
    </row>
    <row r="107" spans="1:8" x14ac:dyDescent="0.45">
      <c r="A107" t="str">
        <v>Logan Allen</v>
      </c>
      <c r="B107">
        <v>2024</v>
      </c>
      <c r="C107">
        <v>25</v>
      </c>
      <c r="D107" t="str">
        <v>CLE</v>
      </c>
      <c r="E107" t="str">
        <v>AL</v>
      </c>
      <c r="F107" s="12">
        <v>0</v>
      </c>
      <c r="G107" s="2">
        <f t="shared" si="5"/>
        <v>0</v>
      </c>
      <c r="H107" s="10" t="e">
        <f t="shared" si="4"/>
        <v>#DIV/0!</v>
      </c>
    </row>
    <row r="108" spans="1:8" x14ac:dyDescent="0.45">
      <c r="F108" s="12"/>
      <c r="G108" s="2" t="e">
        <f t="shared" si="5"/>
        <v>#DIV/0!</v>
      </c>
      <c r="H108" s="10" t="e">
        <f t="shared" si="4"/>
        <v>#DIV/0!</v>
      </c>
    </row>
    <row r="109" spans="1:8" x14ac:dyDescent="0.45">
      <c r="F109" s="12"/>
      <c r="G109" s="2" t="e">
        <f t="shared" si="5"/>
        <v>#DIV/0!</v>
      </c>
      <c r="H109" s="10" t="e">
        <f t="shared" si="4"/>
        <v>#DIV/0!</v>
      </c>
    </row>
    <row r="110" spans="1:8" x14ac:dyDescent="0.45">
      <c r="G110" s="2"/>
    </row>
    <row r="111" spans="1:8" x14ac:dyDescent="0.45">
      <c r="G111" s="2"/>
    </row>
    <row r="112" spans="1:8" x14ac:dyDescent="0.45">
      <c r="G112" s="2"/>
    </row>
    <row r="113" spans="7:7" x14ac:dyDescent="0.45">
      <c r="G113" s="2"/>
    </row>
    <row r="114" spans="7:7" x14ac:dyDescent="0.45">
      <c r="G114" s="2"/>
    </row>
    <row r="115" spans="7:7" x14ac:dyDescent="0.45">
      <c r="G115" s="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54F02-EC1E-4A10-801A-224C67E9BB90}">
  <sheetPr codeName="Sheet15"/>
  <dimension ref="A1:P51"/>
  <sheetViews>
    <sheetView topLeftCell="A23" workbookViewId="0">
      <selection activeCell="F33" sqref="F33"/>
    </sheetView>
  </sheetViews>
  <sheetFormatPr defaultRowHeight="14.25" x14ac:dyDescent="0.45"/>
  <cols>
    <col min="2" max="2" width="14.1328125" customWidth="1"/>
  </cols>
  <sheetData>
    <row r="1" spans="1:16" x14ac:dyDescent="0.45">
      <c r="A1" t="e" cm="1">
        <f t="array" ref="A1">--- When using SR data</f>
        <v>#NAME?</v>
      </c>
      <c r="B1" t="s">
        <v>0</v>
      </c>
    </row>
    <row r="4" spans="1:16" x14ac:dyDescent="0.45">
      <c r="A4" t="s">
        <v>1</v>
      </c>
    </row>
    <row r="5" spans="1:16" x14ac:dyDescent="0.45">
      <c r="A5" t="s">
        <v>255</v>
      </c>
      <c r="B5" t="s">
        <v>1506</v>
      </c>
      <c r="C5" t="s">
        <v>1507</v>
      </c>
      <c r="D5" t="s">
        <v>1508</v>
      </c>
      <c r="E5" t="s">
        <v>1509</v>
      </c>
      <c r="F5" t="s">
        <v>260</v>
      </c>
      <c r="G5" t="s">
        <v>1025</v>
      </c>
      <c r="H5" t="s">
        <v>261</v>
      </c>
      <c r="I5" t="s">
        <v>262</v>
      </c>
      <c r="J5" t="s">
        <v>263</v>
      </c>
      <c r="K5" t="s">
        <v>264</v>
      </c>
      <c r="L5" t="s">
        <v>9</v>
      </c>
      <c r="M5" t="s">
        <v>10</v>
      </c>
      <c r="N5" t="s">
        <v>7</v>
      </c>
      <c r="O5" t="s">
        <v>8</v>
      </c>
      <c r="P5" t="s">
        <v>267</v>
      </c>
    </row>
    <row r="6" spans="1:16" x14ac:dyDescent="0.45">
      <c r="A6">
        <v>1</v>
      </c>
      <c r="C6" t="s">
        <v>1510</v>
      </c>
      <c r="D6">
        <v>2015</v>
      </c>
      <c r="E6">
        <v>2024</v>
      </c>
      <c r="F6">
        <v>167</v>
      </c>
      <c r="G6">
        <v>157</v>
      </c>
      <c r="H6">
        <v>694</v>
      </c>
      <c r="I6">
        <v>596</v>
      </c>
      <c r="J6">
        <v>114</v>
      </c>
      <c r="K6">
        <v>149</v>
      </c>
      <c r="L6">
        <v>57</v>
      </c>
      <c r="M6">
        <v>123</v>
      </c>
      <c r="N6">
        <v>0.34899999999999998</v>
      </c>
      <c r="O6">
        <v>0.57899999999999996</v>
      </c>
      <c r="P6">
        <v>0.92800000000000005</v>
      </c>
    </row>
    <row r="7" spans="1:16" x14ac:dyDescent="0.45">
      <c r="A7">
        <v>2</v>
      </c>
      <c r="C7" t="s">
        <v>1511</v>
      </c>
      <c r="D7">
        <v>2015</v>
      </c>
      <c r="E7">
        <v>2023</v>
      </c>
      <c r="F7">
        <v>196</v>
      </c>
      <c r="G7">
        <v>180</v>
      </c>
      <c r="H7">
        <v>789</v>
      </c>
      <c r="I7">
        <v>668</v>
      </c>
      <c r="J7">
        <v>127</v>
      </c>
      <c r="K7">
        <v>163</v>
      </c>
      <c r="L7">
        <v>53</v>
      </c>
      <c r="M7">
        <v>116</v>
      </c>
      <c r="N7">
        <v>0.35699999999999998</v>
      </c>
      <c r="O7">
        <v>0.52300000000000002</v>
      </c>
      <c r="P7">
        <v>0.88</v>
      </c>
    </row>
    <row r="8" spans="1:16" x14ac:dyDescent="0.45">
      <c r="A8">
        <v>3</v>
      </c>
      <c r="C8" t="s">
        <v>1512</v>
      </c>
      <c r="D8">
        <v>2015</v>
      </c>
      <c r="E8">
        <v>2023</v>
      </c>
      <c r="F8">
        <v>197</v>
      </c>
      <c r="G8">
        <v>179</v>
      </c>
      <c r="H8">
        <v>760</v>
      </c>
      <c r="I8">
        <v>636</v>
      </c>
      <c r="J8">
        <v>123</v>
      </c>
      <c r="K8">
        <v>155</v>
      </c>
      <c r="L8">
        <v>44</v>
      </c>
      <c r="M8">
        <v>97</v>
      </c>
      <c r="N8">
        <v>0.36599999999999999</v>
      </c>
      <c r="O8">
        <v>0.51300000000000001</v>
      </c>
      <c r="P8">
        <v>0.878</v>
      </c>
    </row>
    <row r="9" spans="1:16" x14ac:dyDescent="0.45">
      <c r="A9">
        <v>4</v>
      </c>
      <c r="C9" t="s">
        <v>1513</v>
      </c>
      <c r="D9">
        <v>2015</v>
      </c>
      <c r="E9">
        <v>2023</v>
      </c>
      <c r="F9">
        <v>136</v>
      </c>
      <c r="G9">
        <v>121</v>
      </c>
      <c r="H9">
        <v>539</v>
      </c>
      <c r="I9">
        <v>469</v>
      </c>
      <c r="J9">
        <v>70</v>
      </c>
      <c r="K9">
        <v>98</v>
      </c>
      <c r="L9">
        <v>33</v>
      </c>
      <c r="M9">
        <v>78</v>
      </c>
      <c r="N9">
        <v>0.30399999999999999</v>
      </c>
      <c r="O9">
        <v>0.46500000000000002</v>
      </c>
      <c r="P9">
        <v>0.76900000000000002</v>
      </c>
    </row>
    <row r="10" spans="1:16" x14ac:dyDescent="0.45">
      <c r="A10">
        <v>5</v>
      </c>
      <c r="C10" t="s">
        <v>1514</v>
      </c>
      <c r="D10">
        <v>2017</v>
      </c>
      <c r="E10">
        <v>2024</v>
      </c>
      <c r="F10">
        <v>178</v>
      </c>
      <c r="G10">
        <v>173</v>
      </c>
      <c r="H10">
        <v>771</v>
      </c>
      <c r="I10">
        <v>630</v>
      </c>
      <c r="J10">
        <v>98</v>
      </c>
      <c r="K10">
        <v>127</v>
      </c>
      <c r="L10">
        <v>37</v>
      </c>
      <c r="M10">
        <v>91</v>
      </c>
      <c r="N10">
        <v>0.33900000000000002</v>
      </c>
      <c r="O10">
        <v>0.41599999999999998</v>
      </c>
      <c r="P10">
        <v>0.754</v>
      </c>
    </row>
    <row r="11" spans="1:16" x14ac:dyDescent="0.45">
      <c r="A11">
        <v>6</v>
      </c>
      <c r="C11" t="s">
        <v>1515</v>
      </c>
      <c r="D11">
        <v>2016</v>
      </c>
      <c r="E11">
        <v>2024</v>
      </c>
      <c r="F11">
        <v>170</v>
      </c>
      <c r="G11">
        <v>162</v>
      </c>
      <c r="H11">
        <v>715</v>
      </c>
      <c r="I11">
        <v>613</v>
      </c>
      <c r="J11">
        <v>95</v>
      </c>
      <c r="K11">
        <v>130</v>
      </c>
      <c r="L11">
        <v>35</v>
      </c>
      <c r="M11">
        <v>81</v>
      </c>
      <c r="N11">
        <v>0.32</v>
      </c>
      <c r="O11">
        <v>0.41899999999999998</v>
      </c>
      <c r="P11">
        <v>0.74</v>
      </c>
    </row>
    <row r="14" spans="1:16" x14ac:dyDescent="0.45">
      <c r="A14" t="s">
        <v>1516</v>
      </c>
    </row>
    <row r="16" spans="1:16" x14ac:dyDescent="0.45">
      <c r="A16" t="s">
        <v>255</v>
      </c>
      <c r="B16" t="s">
        <v>1506</v>
      </c>
      <c r="C16" t="s">
        <v>1507</v>
      </c>
      <c r="D16" t="s">
        <v>1508</v>
      </c>
      <c r="E16" t="s">
        <v>1509</v>
      </c>
      <c r="F16" t="s">
        <v>260</v>
      </c>
      <c r="G16" t="s">
        <v>1025</v>
      </c>
      <c r="H16" t="s">
        <v>261</v>
      </c>
      <c r="I16" t="s">
        <v>262</v>
      </c>
      <c r="J16" t="s">
        <v>263</v>
      </c>
      <c r="K16" t="s">
        <v>264</v>
      </c>
      <c r="L16" t="s">
        <v>9</v>
      </c>
      <c r="M16" t="s">
        <v>10</v>
      </c>
      <c r="N16" t="s">
        <v>7</v>
      </c>
      <c r="O16" t="s">
        <v>8</v>
      </c>
      <c r="P16" t="s">
        <v>267</v>
      </c>
    </row>
    <row r="17" spans="1:16" x14ac:dyDescent="0.45">
      <c r="A17">
        <v>1</v>
      </c>
      <c r="C17" t="s">
        <v>1510</v>
      </c>
      <c r="D17">
        <v>2015</v>
      </c>
      <c r="E17">
        <v>2024</v>
      </c>
      <c r="F17">
        <v>167</v>
      </c>
      <c r="G17">
        <v>157</v>
      </c>
      <c r="H17">
        <v>694</v>
      </c>
      <c r="I17">
        <v>596</v>
      </c>
      <c r="J17">
        <v>114</v>
      </c>
      <c r="K17">
        <v>149</v>
      </c>
      <c r="L17">
        <v>57</v>
      </c>
      <c r="M17">
        <v>123</v>
      </c>
      <c r="N17">
        <v>0.34899999999999998</v>
      </c>
      <c r="O17">
        <v>0.57899999999999996</v>
      </c>
      <c r="P17">
        <v>0.92800000000000005</v>
      </c>
    </row>
    <row r="18" spans="1:16" x14ac:dyDescent="0.45">
      <c r="A18">
        <v>2</v>
      </c>
      <c r="C18" t="s">
        <v>1511</v>
      </c>
      <c r="D18">
        <v>2015</v>
      </c>
      <c r="E18">
        <v>2023</v>
      </c>
      <c r="F18">
        <v>196</v>
      </c>
      <c r="G18">
        <v>180</v>
      </c>
      <c r="H18">
        <v>789</v>
      </c>
      <c r="I18">
        <v>668</v>
      </c>
      <c r="J18">
        <v>127</v>
      </c>
      <c r="K18">
        <v>163</v>
      </c>
      <c r="L18">
        <v>53</v>
      </c>
      <c r="M18">
        <v>116</v>
      </c>
      <c r="N18">
        <v>0.35699999999999998</v>
      </c>
      <c r="O18">
        <v>0.52300000000000002</v>
      </c>
      <c r="P18">
        <v>0.88</v>
      </c>
    </row>
    <row r="19" spans="1:16" x14ac:dyDescent="0.45">
      <c r="A19">
        <v>3</v>
      </c>
      <c r="C19" t="s">
        <v>1512</v>
      </c>
      <c r="D19">
        <v>2015</v>
      </c>
      <c r="E19">
        <v>2023</v>
      </c>
      <c r="F19">
        <v>197</v>
      </c>
      <c r="G19">
        <v>179</v>
      </c>
      <c r="H19">
        <v>760</v>
      </c>
      <c r="I19">
        <v>636</v>
      </c>
      <c r="J19">
        <v>123</v>
      </c>
      <c r="K19">
        <v>155</v>
      </c>
      <c r="L19">
        <v>44</v>
      </c>
      <c r="M19">
        <v>97</v>
      </c>
      <c r="N19">
        <v>0.36599999999999999</v>
      </c>
      <c r="O19">
        <v>0.51300000000000001</v>
      </c>
      <c r="P19">
        <v>0.878</v>
      </c>
    </row>
    <row r="20" spans="1:16" x14ac:dyDescent="0.45">
      <c r="A20">
        <v>4</v>
      </c>
      <c r="C20" t="s">
        <v>1513</v>
      </c>
      <c r="D20">
        <v>2015</v>
      </c>
      <c r="E20">
        <v>2023</v>
      </c>
      <c r="F20">
        <v>136</v>
      </c>
      <c r="G20">
        <v>121</v>
      </c>
      <c r="H20">
        <v>539</v>
      </c>
      <c r="I20">
        <v>469</v>
      </c>
      <c r="J20">
        <v>70</v>
      </c>
      <c r="K20">
        <v>98</v>
      </c>
      <c r="L20">
        <v>33</v>
      </c>
      <c r="M20">
        <v>78</v>
      </c>
      <c r="N20">
        <v>0.30399999999999999</v>
      </c>
      <c r="O20">
        <v>0.46500000000000002</v>
      </c>
      <c r="P20">
        <v>0.76900000000000002</v>
      </c>
    </row>
    <row r="21" spans="1:16" x14ac:dyDescent="0.45">
      <c r="A21">
        <v>5</v>
      </c>
      <c r="C21" t="s">
        <v>1514</v>
      </c>
      <c r="D21">
        <v>2017</v>
      </c>
      <c r="E21">
        <v>2024</v>
      </c>
      <c r="F21">
        <v>178</v>
      </c>
      <c r="G21">
        <v>173</v>
      </c>
      <c r="H21">
        <v>771</v>
      </c>
      <c r="I21">
        <v>630</v>
      </c>
      <c r="J21">
        <v>98</v>
      </c>
      <c r="K21">
        <v>127</v>
      </c>
      <c r="L21">
        <v>37</v>
      </c>
      <c r="M21">
        <v>91</v>
      </c>
      <c r="N21">
        <v>0.33900000000000002</v>
      </c>
      <c r="O21">
        <v>0.41599999999999998</v>
      </c>
      <c r="P21">
        <v>0.754</v>
      </c>
    </row>
    <row r="22" spans="1:16" x14ac:dyDescent="0.45">
      <c r="A22">
        <v>6</v>
      </c>
      <c r="C22" t="s">
        <v>1515</v>
      </c>
      <c r="D22">
        <v>2016</v>
      </c>
      <c r="E22">
        <v>2024</v>
      </c>
      <c r="F22">
        <v>170</v>
      </c>
      <c r="G22">
        <v>162</v>
      </c>
      <c r="H22">
        <v>715</v>
      </c>
      <c r="I22">
        <v>613</v>
      </c>
      <c r="J22">
        <v>95</v>
      </c>
      <c r="K22">
        <v>130</v>
      </c>
      <c r="L22">
        <v>35</v>
      </c>
      <c r="M22">
        <v>81</v>
      </c>
      <c r="N22">
        <v>0.32</v>
      </c>
      <c r="O22">
        <v>0.41899999999999998</v>
      </c>
      <c r="P22">
        <v>0.74</v>
      </c>
    </row>
    <row r="24" spans="1:16" ht="14.65" thickBot="1" x14ac:dyDescent="0.5"/>
    <row r="25" spans="1:16" ht="14.65" thickBot="1" x14ac:dyDescent="0.5">
      <c r="B25" s="45"/>
      <c r="C25" s="46" t="s">
        <v>260</v>
      </c>
      <c r="D25" s="46" t="s">
        <v>261</v>
      </c>
      <c r="E25" s="46" t="s">
        <v>262</v>
      </c>
      <c r="F25" s="46" t="s">
        <v>1521</v>
      </c>
      <c r="G25" s="46" t="s">
        <v>1520</v>
      </c>
      <c r="H25" s="46" t="s">
        <v>1517</v>
      </c>
      <c r="I25" s="46" t="s">
        <v>1518</v>
      </c>
      <c r="J25" s="46" t="s">
        <v>6</v>
      </c>
      <c r="K25" s="46" t="s">
        <v>7</v>
      </c>
      <c r="L25" s="46" t="s">
        <v>8</v>
      </c>
      <c r="M25" s="47" t="s">
        <v>267</v>
      </c>
      <c r="N25" s="54" t="s">
        <v>1529</v>
      </c>
    </row>
    <row r="26" spans="1:16" x14ac:dyDescent="0.45">
      <c r="B26" s="44" t="s">
        <v>1510</v>
      </c>
      <c r="C26" s="39">
        <v>167</v>
      </c>
      <c r="D26" s="39">
        <v>694</v>
      </c>
      <c r="E26" s="39">
        <v>596</v>
      </c>
      <c r="F26" s="50" t="s">
        <v>1525</v>
      </c>
      <c r="G26" s="50" t="s">
        <v>1526</v>
      </c>
      <c r="H26" s="49" t="s">
        <v>1524</v>
      </c>
      <c r="I26" s="41">
        <v>4.845528455284553</v>
      </c>
      <c r="J26" s="40">
        <v>0.25</v>
      </c>
      <c r="K26" s="39">
        <v>0.34899999999999998</v>
      </c>
      <c r="L26" s="48" t="s">
        <v>1522</v>
      </c>
      <c r="M26" s="48" t="s">
        <v>1523</v>
      </c>
      <c r="N26" s="42">
        <v>142</v>
      </c>
    </row>
    <row r="27" spans="1:16" ht="14.65" thickBot="1" x14ac:dyDescent="0.5">
      <c r="B27" s="43" t="s">
        <v>1519</v>
      </c>
      <c r="C27" s="36">
        <v>877</v>
      </c>
      <c r="D27" s="36">
        <v>3574</v>
      </c>
      <c r="E27" s="36">
        <v>3016</v>
      </c>
      <c r="F27" s="37">
        <v>0.58494868871151651</v>
      </c>
      <c r="G27" s="51">
        <v>0.76700000000000002</v>
      </c>
      <c r="H27" s="38">
        <v>14.930693069306932</v>
      </c>
      <c r="I27" s="38">
        <v>6.514038876889849</v>
      </c>
      <c r="J27" s="37">
        <v>0.22314323607427056</v>
      </c>
      <c r="K27" s="37">
        <v>0.33963570229434803</v>
      </c>
      <c r="L27" s="37">
        <v>0.46823810856183551</v>
      </c>
      <c r="M27" s="37">
        <v>0.80764549524342499</v>
      </c>
      <c r="N27" s="56">
        <v>121</v>
      </c>
    </row>
    <row r="28" spans="1:16" ht="14.65" thickBot="1" x14ac:dyDescent="0.5"/>
    <row r="29" spans="1:16" ht="14.65" thickBot="1" x14ac:dyDescent="0.5">
      <c r="B29" s="45"/>
      <c r="C29" s="46" t="s">
        <v>260</v>
      </c>
      <c r="D29" s="46" t="s">
        <v>261</v>
      </c>
      <c r="E29" s="46" t="s">
        <v>262</v>
      </c>
      <c r="F29" s="46" t="s">
        <v>1521</v>
      </c>
      <c r="G29" s="46" t="s">
        <v>1520</v>
      </c>
      <c r="H29" s="46" t="s">
        <v>1517</v>
      </c>
      <c r="I29" s="46" t="s">
        <v>1518</v>
      </c>
      <c r="J29" s="46" t="s">
        <v>6</v>
      </c>
      <c r="K29" s="46" t="s">
        <v>7</v>
      </c>
      <c r="L29" s="46" t="s">
        <v>8</v>
      </c>
      <c r="M29" s="47" t="s">
        <v>267</v>
      </c>
      <c r="N29" s="54" t="s">
        <v>1529</v>
      </c>
    </row>
    <row r="30" spans="1:16" x14ac:dyDescent="0.45">
      <c r="B30" s="52" t="s">
        <v>1528</v>
      </c>
      <c r="C30" s="39">
        <v>167</v>
      </c>
      <c r="D30" s="39">
        <v>694</v>
      </c>
      <c r="E30" s="39">
        <v>596</v>
      </c>
      <c r="F30" s="57">
        <v>0.68300000000000005</v>
      </c>
      <c r="G30" s="57">
        <v>0.89200000000000002</v>
      </c>
      <c r="H30" s="58">
        <v>10.46</v>
      </c>
      <c r="I30" s="41">
        <v>4.845528455284553</v>
      </c>
      <c r="J30" s="40">
        <v>0.25</v>
      </c>
      <c r="K30" s="39">
        <v>0.34899999999999998</v>
      </c>
      <c r="L30" s="59">
        <v>0.57899999999999996</v>
      </c>
      <c r="M30" s="59">
        <v>0.92800000000000005</v>
      </c>
      <c r="N30" s="42">
        <v>142</v>
      </c>
    </row>
    <row r="31" spans="1:16" ht="14.65" thickBot="1" x14ac:dyDescent="0.5">
      <c r="B31" s="53" t="s">
        <v>1527</v>
      </c>
      <c r="C31" s="36">
        <v>9</v>
      </c>
      <c r="D31" s="36">
        <v>41</v>
      </c>
      <c r="E31" s="36">
        <v>35</v>
      </c>
      <c r="F31" s="37">
        <f>5/C31</f>
        <v>0.55555555555555558</v>
      </c>
      <c r="G31" s="51">
        <f>8/C31</f>
        <v>0.88888888888888884</v>
      </c>
      <c r="H31" s="38">
        <f>E31/2</f>
        <v>17.5</v>
      </c>
      <c r="I31" s="38">
        <f>E31/3</f>
        <v>11.666666666666666</v>
      </c>
      <c r="J31" s="37">
        <v>0.22900000000000001</v>
      </c>
      <c r="K31" s="37">
        <v>0.34100000000000003</v>
      </c>
      <c r="L31" s="37">
        <v>0.4</v>
      </c>
      <c r="M31" s="37">
        <v>0.74099999999999999</v>
      </c>
      <c r="N31" s="55">
        <v>116</v>
      </c>
    </row>
    <row r="33" spans="2:14" x14ac:dyDescent="0.45">
      <c r="B33" s="60" t="s">
        <v>1495</v>
      </c>
      <c r="C33" s="60" t="s">
        <v>1156</v>
      </c>
      <c r="D33" s="60" t="s">
        <v>1497</v>
      </c>
      <c r="F33" s="60" t="s">
        <v>1495</v>
      </c>
      <c r="G33" s="60" t="s">
        <v>1535</v>
      </c>
      <c r="H33" s="60" t="s">
        <v>1534</v>
      </c>
      <c r="I33" s="61" t="s">
        <v>1533</v>
      </c>
      <c r="L33" s="60" t="s">
        <v>1495</v>
      </c>
      <c r="M33" s="60" t="s">
        <v>1156</v>
      </c>
      <c r="N33" s="60" t="s">
        <v>1497</v>
      </c>
    </row>
    <row r="34" spans="2:14" x14ac:dyDescent="0.45">
      <c r="B34" s="4" t="s">
        <v>14</v>
      </c>
      <c r="C34" s="5">
        <v>0.47396830403623352</v>
      </c>
      <c r="D34" s="14">
        <v>111</v>
      </c>
      <c r="F34" s="4" t="s">
        <v>14</v>
      </c>
      <c r="G34" s="5">
        <v>0.47396830403623352</v>
      </c>
      <c r="H34" s="5">
        <f>C44</f>
        <v>0.58801806573846016</v>
      </c>
      <c r="I34" s="5">
        <f>H34-G34</f>
        <v>0.11404976170222664</v>
      </c>
      <c r="L34" s="4" t="s">
        <v>21</v>
      </c>
      <c r="M34" s="5">
        <v>0.23970925792423317</v>
      </c>
      <c r="N34" s="14">
        <v>317</v>
      </c>
    </row>
    <row r="35" spans="2:14" x14ac:dyDescent="0.45">
      <c r="B35" s="4" t="s">
        <v>39</v>
      </c>
      <c r="C35" s="5">
        <v>0.20377446036054958</v>
      </c>
      <c r="D35" s="14">
        <v>391</v>
      </c>
      <c r="F35" s="4" t="s">
        <v>39</v>
      </c>
      <c r="G35" s="5">
        <v>0.20377446036054958</v>
      </c>
      <c r="H35" s="5">
        <f>C47</f>
        <v>1.2180777230708859E-2</v>
      </c>
      <c r="I35" s="5">
        <f t="shared" ref="I35:I41" si="0">H35-G35</f>
        <v>-0.19159368312984071</v>
      </c>
      <c r="L35" s="4" t="s">
        <v>550</v>
      </c>
      <c r="M35" s="5">
        <v>0.21203425059936831</v>
      </c>
      <c r="N35" s="14">
        <v>372</v>
      </c>
    </row>
    <row r="36" spans="2:14" x14ac:dyDescent="0.45">
      <c r="B36" s="4" t="s">
        <v>1166</v>
      </c>
      <c r="C36" s="5">
        <v>0.15368477178764589</v>
      </c>
      <c r="D36" s="14">
        <v>551</v>
      </c>
      <c r="F36" s="4" t="s">
        <v>1166</v>
      </c>
      <c r="G36" s="5">
        <v>0.15368477178764589</v>
      </c>
      <c r="H36" s="5">
        <f>C45</f>
        <v>0.19066553917309989</v>
      </c>
      <c r="I36" s="5">
        <f t="shared" si="0"/>
        <v>3.6980767385454E-2</v>
      </c>
      <c r="L36" s="4" t="s">
        <v>1163</v>
      </c>
      <c r="M36" s="5">
        <v>0.18890304855987461</v>
      </c>
      <c r="N36" s="14">
        <v>429</v>
      </c>
    </row>
    <row r="37" spans="2:14" x14ac:dyDescent="0.45">
      <c r="B37" s="4" t="s">
        <v>659</v>
      </c>
      <c r="C37" s="5">
        <v>0.14957241037978816</v>
      </c>
      <c r="D37" s="14">
        <v>569</v>
      </c>
      <c r="F37" s="4" t="s">
        <v>659</v>
      </c>
      <c r="G37" s="5">
        <v>0.14957241037978816</v>
      </c>
      <c r="H37" s="5">
        <f>C46</f>
        <v>0.18556363092296271</v>
      </c>
      <c r="I37" s="5">
        <f t="shared" si="0"/>
        <v>3.5991220543174551E-2</v>
      </c>
      <c r="L37" s="4" t="s">
        <v>405</v>
      </c>
      <c r="M37" s="5">
        <v>0.15397606210090661</v>
      </c>
      <c r="N37" s="14">
        <v>549</v>
      </c>
    </row>
    <row r="38" spans="2:14" x14ac:dyDescent="0.45">
      <c r="B38" s="4" t="s">
        <v>1173</v>
      </c>
      <c r="C38" s="5">
        <v>9.63223660850244E-3</v>
      </c>
      <c r="D38" s="14">
        <v>10282</v>
      </c>
      <c r="F38" s="4" t="s">
        <v>1173</v>
      </c>
      <c r="G38" s="5">
        <v>9.63223660850244E-3</v>
      </c>
      <c r="H38" s="5">
        <f>C48</f>
        <v>1.1950016680511615E-2</v>
      </c>
      <c r="I38" s="5">
        <f t="shared" si="0"/>
        <v>2.3177800720091749E-3</v>
      </c>
      <c r="L38" s="4" t="s">
        <v>645</v>
      </c>
      <c r="M38" s="5">
        <v>0.12435948607647426</v>
      </c>
      <c r="N38" s="14">
        <v>704</v>
      </c>
    </row>
    <row r="39" spans="2:14" x14ac:dyDescent="0.45">
      <c r="B39" s="4" t="s">
        <v>27</v>
      </c>
      <c r="C39" s="5">
        <v>3.773059168201517E-3</v>
      </c>
      <c r="D39" s="14">
        <v>26404</v>
      </c>
      <c r="F39" s="4" t="s">
        <v>27</v>
      </c>
      <c r="G39" s="5">
        <v>3.773059168201517E-3</v>
      </c>
      <c r="H39" s="5">
        <f>C49</f>
        <v>4.6809605940084384E-3</v>
      </c>
      <c r="I39" s="5">
        <f t="shared" si="0"/>
        <v>9.0790142580692143E-4</v>
      </c>
      <c r="L39" s="4" t="s">
        <v>372</v>
      </c>
      <c r="M39" s="5">
        <v>7.2407807828610893E-2</v>
      </c>
      <c r="N39" s="14">
        <v>1281</v>
      </c>
    </row>
    <row r="40" spans="2:14" x14ac:dyDescent="0.45">
      <c r="B40" s="4" t="s">
        <v>1169</v>
      </c>
      <c r="C40" s="5">
        <v>3.3616921134445787E-3</v>
      </c>
      <c r="D40" s="14">
        <v>29647</v>
      </c>
      <c r="F40" s="4" t="s">
        <v>1169</v>
      </c>
      <c r="G40" s="5">
        <v>3.3616921134445787E-3</v>
      </c>
      <c r="H40" s="5">
        <f>C50</f>
        <v>4.1706073535347664E-3</v>
      </c>
      <c r="I40" s="5">
        <f t="shared" si="0"/>
        <v>8.0891524009018764E-4</v>
      </c>
      <c r="L40" s="4" t="s">
        <v>1167</v>
      </c>
      <c r="M40" s="5">
        <v>2.2305691234748527E-3</v>
      </c>
      <c r="N40" s="14">
        <v>44732</v>
      </c>
    </row>
    <row r="41" spans="2:14" x14ac:dyDescent="0.45">
      <c r="B41" s="4" t="s">
        <v>1176</v>
      </c>
      <c r="C41" s="5">
        <v>9.887910913261343E-4</v>
      </c>
      <c r="D41" s="14">
        <v>101034</v>
      </c>
      <c r="F41" s="4" t="s">
        <v>1176</v>
      </c>
      <c r="G41" s="5">
        <v>9.887910913261343E-4</v>
      </c>
      <c r="H41" s="5">
        <v>9.887910913261343E-4</v>
      </c>
      <c r="I41" s="5">
        <f t="shared" si="0"/>
        <v>0</v>
      </c>
      <c r="L41" s="4" t="s">
        <v>715</v>
      </c>
      <c r="M41" s="5">
        <v>2.1895617495859103E-3</v>
      </c>
      <c r="N41" s="14">
        <v>45571</v>
      </c>
    </row>
    <row r="42" spans="2:14" x14ac:dyDescent="0.45">
      <c r="L42" s="4" t="s">
        <v>730</v>
      </c>
      <c r="M42" s="5">
        <v>1.6380016825398535E-3</v>
      </c>
      <c r="N42" s="14">
        <v>60950</v>
      </c>
    </row>
    <row r="43" spans="2:14" x14ac:dyDescent="0.45">
      <c r="B43" s="60" t="s">
        <v>1495</v>
      </c>
      <c r="C43" s="60" t="s">
        <v>1156</v>
      </c>
      <c r="D43" s="60" t="s">
        <v>1497</v>
      </c>
      <c r="L43" s="4" t="s">
        <v>1178</v>
      </c>
      <c r="M43" s="5">
        <v>9.8869293886324735E-4</v>
      </c>
      <c r="N43" s="14">
        <v>101044</v>
      </c>
    </row>
    <row r="44" spans="2:14" x14ac:dyDescent="0.45">
      <c r="B44" t="s">
        <v>14</v>
      </c>
      <c r="C44" s="2">
        <v>0.58801806573846016</v>
      </c>
      <c r="D44">
        <v>-143</v>
      </c>
      <c r="L44" s="4" t="s">
        <v>429</v>
      </c>
      <c r="M44" s="5">
        <v>8.1710252540115129E-4</v>
      </c>
      <c r="N44" s="14">
        <v>122284</v>
      </c>
    </row>
    <row r="45" spans="2:14" x14ac:dyDescent="0.45">
      <c r="B45" t="s">
        <v>1166</v>
      </c>
      <c r="C45" s="2">
        <v>0.19066553917309989</v>
      </c>
      <c r="D45">
        <v>424</v>
      </c>
      <c r="L45" s="4" t="s">
        <v>1165</v>
      </c>
      <c r="M45" s="5">
        <v>5.0127477932925945E-4</v>
      </c>
      <c r="N45" s="14">
        <v>199391</v>
      </c>
    </row>
    <row r="46" spans="2:14" x14ac:dyDescent="0.45">
      <c r="B46" t="s">
        <v>659</v>
      </c>
      <c r="C46" s="2">
        <v>0.18556363092296271</v>
      </c>
      <c r="D46">
        <v>439</v>
      </c>
    </row>
    <row r="47" spans="2:14" x14ac:dyDescent="0.45">
      <c r="B47" t="s">
        <v>39</v>
      </c>
      <c r="C47" s="2">
        <v>1.2180777230708859E-2</v>
      </c>
      <c r="D47">
        <v>8110</v>
      </c>
    </row>
    <row r="48" spans="2:14" x14ac:dyDescent="0.45">
      <c r="B48" t="s">
        <v>1173</v>
      </c>
      <c r="C48" s="2">
        <v>1.1950016680511615E-2</v>
      </c>
      <c r="D48">
        <v>8268</v>
      </c>
    </row>
    <row r="49" spans="2:4" x14ac:dyDescent="0.45">
      <c r="B49" t="s">
        <v>27</v>
      </c>
      <c r="C49" s="2">
        <v>4.6809605940084384E-3</v>
      </c>
      <c r="D49">
        <v>21263</v>
      </c>
    </row>
    <row r="50" spans="2:4" x14ac:dyDescent="0.45">
      <c r="B50" t="s">
        <v>1169</v>
      </c>
      <c r="C50" s="2">
        <v>4.1706073535347664E-3</v>
      </c>
      <c r="D50">
        <v>23877</v>
      </c>
    </row>
    <row r="51" spans="2:4" x14ac:dyDescent="0.45">
      <c r="B51" t="s">
        <v>1176</v>
      </c>
      <c r="C51" s="2">
        <v>1.2267213229021454E-3</v>
      </c>
      <c r="D51">
        <v>81418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884C72-C55B-42B6-B54F-C3150BF6B6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MVPs</vt:lpstr>
      <vt:lpstr>Batter Raw</vt:lpstr>
      <vt:lpstr>Pitcher Raw</vt:lpstr>
      <vt:lpstr>All B</vt:lpstr>
      <vt:lpstr>All P</vt:lpstr>
      <vt:lpstr>Major League Baseball  Detailed</vt:lpstr>
      <vt:lpstr>Coef Batter</vt:lpstr>
      <vt:lpstr>Coef Pitcher</vt:lpstr>
      <vt:lpstr>Calc Batter (Historical)</vt:lpstr>
      <vt:lpstr>Calc Pitcher (Historical)</vt:lpstr>
      <vt:lpstr>Historical Probabilities</vt:lpstr>
      <vt:lpstr>Calc Pitcher (Active)</vt:lpstr>
      <vt:lpstr>Calc Batter (Active)</vt:lpstr>
      <vt:lpstr>Current Probabilities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 Beney</dc:creator>
  <cp:lastModifiedBy>Sean Beney</cp:lastModifiedBy>
  <dcterms:created xsi:type="dcterms:W3CDTF">2024-05-23T09:56:22Z</dcterms:created>
  <dcterms:modified xsi:type="dcterms:W3CDTF">2024-08-29T00:19:38Z</dcterms:modified>
</cp:coreProperties>
</file>